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国保税の試算" sheetId="1" r:id="rId1"/>
    <sheet name="Sheet2" sheetId="2" r:id="rId2"/>
    <sheet name="Sheet3" sheetId="3" r:id="rId3"/>
  </sheets>
  <definedNames>
    <definedName name="_xlnm.Print_Area" localSheetId="0">'国保税の試算'!$A$3:$L$31</definedName>
  </definedNames>
  <calcPr fullCalcOnLoad="1"/>
</workbook>
</file>

<file path=xl/sharedStrings.xml><?xml version="1.0" encoding="utf-8"?>
<sst xmlns="http://schemas.openxmlformats.org/spreadsheetml/2006/main" count="36" uniqueCount="21">
  <si>
    <t>所得額</t>
  </si>
  <si>
    <t>固定資産税額</t>
  </si>
  <si>
    <t>国保家族数</t>
  </si>
  <si>
    <t>所得割</t>
  </si>
  <si>
    <t>資産割</t>
  </si>
  <si>
    <t>均等割</t>
  </si>
  <si>
    <t>平等割</t>
  </si>
  <si>
    <t>現在の税率</t>
  </si>
  <si>
    <t>税率改定案</t>
  </si>
  <si>
    <t>税額試算</t>
  </si>
  <si>
    <t>値上げ額</t>
  </si>
  <si>
    <t>2割軽減所得金額</t>
  </si>
  <si>
    <t>6割（7割）軽減所得金額</t>
  </si>
  <si>
    <t>4割（5割）軽減所得金額</t>
  </si>
  <si>
    <t>試算の前提</t>
  </si>
  <si>
    <t>現在の税額</t>
  </si>
  <si>
    <t>最高限度額</t>
  </si>
  <si>
    <t>世帯主が国保加入者の場合の試算表</t>
  </si>
  <si>
    <t>税の対所得比</t>
  </si>
  <si>
    <t>年金収入で下記所得を推測</t>
  </si>
  <si>
    <t>上記年金額を月額で試算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</si>
</sst>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38" fontId="0" fillId="0" borderId="1" xfId="0" applyNumberFormat="1" applyBorder="1" applyAlignment="1">
      <alignment vertical="center"/>
    </xf>
    <xf numFmtId="38" fontId="0" fillId="0" borderId="0" xfId="17" applyAlignment="1">
      <alignment vertical="center"/>
    </xf>
    <xf numFmtId="38" fontId="0" fillId="0" borderId="0" xfId="17" applyBorder="1" applyAlignment="1">
      <alignment vertical="center"/>
    </xf>
    <xf numFmtId="38" fontId="0" fillId="0" borderId="1" xfId="17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0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2" xfId="17" applyBorder="1" applyAlignment="1" applyProtection="1">
      <alignment vertical="center"/>
      <protection locked="0"/>
    </xf>
    <xf numFmtId="38" fontId="0" fillId="0" borderId="3" xfId="17" applyBorder="1" applyAlignment="1" applyProtection="1">
      <alignment vertical="center"/>
      <protection locked="0"/>
    </xf>
    <xf numFmtId="10" fontId="0" fillId="0" borderId="1" xfId="15" applyNumberFormat="1" applyBorder="1" applyAlignment="1" applyProtection="1">
      <alignment vertical="center"/>
      <protection locked="0"/>
    </xf>
    <xf numFmtId="38" fontId="0" fillId="0" borderId="1" xfId="17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C3" sqref="C3"/>
    </sheetView>
  </sheetViews>
  <sheetFormatPr defaultColWidth="9.00390625" defaultRowHeight="13.5"/>
  <cols>
    <col min="1" max="1" width="11.00390625" style="0" bestFit="1" customWidth="1"/>
    <col min="2" max="2" width="13.00390625" style="0" bestFit="1" customWidth="1"/>
    <col min="3" max="3" width="9.25390625" style="0" bestFit="1" customWidth="1"/>
    <col min="5" max="9" width="9.25390625" style="0" bestFit="1" customWidth="1"/>
    <col min="12" max="12" width="9.25390625" style="0" bestFit="1" customWidth="1"/>
  </cols>
  <sheetData>
    <row r="1" spans="1:12" ht="13.5">
      <c r="A1" s="12" t="s">
        <v>19</v>
      </c>
      <c r="C1" s="7">
        <f>IF((C3+1400000)&lt;2600000,C3+1400000,IF(((C3+750000)/0.75)&lt;4600000,(C3+750000)/0.75,IF(((C3+1210000)/0.85)&lt;8200000,(C3+1210000)/0.85,(C3+2030000)/0.95)))</f>
        <v>2450000</v>
      </c>
      <c r="D1" s="7">
        <f aca="true" t="shared" si="0" ref="D1:L1">IF((D3+1400000)&lt;2600000,D3+1400000,IF(((D3+750000)/0.75)&lt;4600000,(D3+750000)/0.75,IF(((D3+1210000)/0.85)&lt;8200000,(D3+1210000)/0.85,(D3+2030000)/0.95)))</f>
        <v>1730000</v>
      </c>
      <c r="E1" s="7">
        <f t="shared" si="0"/>
        <v>2430000</v>
      </c>
      <c r="F1" s="7">
        <f t="shared" si="0"/>
        <v>3933333.3333333335</v>
      </c>
      <c r="G1" s="7">
        <f t="shared" si="0"/>
        <v>1730000</v>
      </c>
      <c r="H1" s="7">
        <f t="shared" si="0"/>
        <v>2220000</v>
      </c>
      <c r="I1" s="7">
        <f t="shared" si="0"/>
        <v>2840000</v>
      </c>
      <c r="J1" s="7">
        <f t="shared" si="0"/>
        <v>3933333.3333333335</v>
      </c>
      <c r="K1" s="7">
        <f t="shared" si="0"/>
        <v>1730000</v>
      </c>
      <c r="L1" s="7">
        <f t="shared" si="0"/>
        <v>7910269.4117647065</v>
      </c>
    </row>
    <row r="2" spans="1:12" ht="14.25" thickBot="1">
      <c r="A2" s="12" t="s">
        <v>20</v>
      </c>
      <c r="C2" s="7">
        <f>C1/12</f>
        <v>204166.66666666666</v>
      </c>
      <c r="D2" s="7">
        <f aca="true" t="shared" si="1" ref="D2:L2">D1/12</f>
        <v>144166.66666666666</v>
      </c>
      <c r="E2" s="7">
        <f t="shared" si="1"/>
        <v>202500</v>
      </c>
      <c r="F2" s="7">
        <f t="shared" si="1"/>
        <v>327777.7777777778</v>
      </c>
      <c r="G2" s="7">
        <f t="shared" si="1"/>
        <v>144166.66666666666</v>
      </c>
      <c r="H2" s="7">
        <f t="shared" si="1"/>
        <v>185000</v>
      </c>
      <c r="I2" s="7">
        <f t="shared" si="1"/>
        <v>236666.66666666666</v>
      </c>
      <c r="J2" s="7">
        <f t="shared" si="1"/>
        <v>327777.7777777778</v>
      </c>
      <c r="K2" s="7">
        <f t="shared" si="1"/>
        <v>144166.66666666666</v>
      </c>
      <c r="L2" s="7">
        <f t="shared" si="1"/>
        <v>659189.1176470589</v>
      </c>
    </row>
    <row r="3" spans="1:31" ht="16.5" customHeight="1" thickBot="1">
      <c r="A3" s="14" t="s">
        <v>14</v>
      </c>
      <c r="B3" t="s">
        <v>0</v>
      </c>
      <c r="C3" s="4">
        <v>1050000</v>
      </c>
      <c r="D3" s="8">
        <v>330000</v>
      </c>
      <c r="E3" s="4">
        <v>1030000</v>
      </c>
      <c r="F3" s="4">
        <v>2200000</v>
      </c>
      <c r="G3" s="9">
        <v>330000</v>
      </c>
      <c r="H3" s="4">
        <v>820000</v>
      </c>
      <c r="I3" s="4">
        <v>1380000</v>
      </c>
      <c r="J3" s="4">
        <v>2200000</v>
      </c>
      <c r="K3" s="4">
        <v>330000</v>
      </c>
      <c r="L3" s="4">
        <f>4355300+300000+2108429-1250000</f>
        <v>5513729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6.5" customHeight="1" thickBot="1">
      <c r="A4" s="14"/>
      <c r="B4" t="s">
        <v>1</v>
      </c>
      <c r="C4" s="4">
        <v>120000</v>
      </c>
      <c r="D4" s="4">
        <v>120000</v>
      </c>
      <c r="E4" s="4">
        <v>120000</v>
      </c>
      <c r="F4" s="4">
        <v>120000</v>
      </c>
      <c r="G4" s="4">
        <v>120000</v>
      </c>
      <c r="H4" s="4">
        <v>120000</v>
      </c>
      <c r="I4" s="4">
        <v>120000</v>
      </c>
      <c r="J4" s="4">
        <v>120000</v>
      </c>
      <c r="K4" s="4">
        <v>120000</v>
      </c>
      <c r="L4" s="4">
        <f>27885+8768/0.3+24313/0.3</f>
        <v>138155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6.5" customHeight="1" thickBot="1">
      <c r="A5" s="14"/>
      <c r="B5" t="s">
        <v>2</v>
      </c>
      <c r="C5" s="5">
        <v>2</v>
      </c>
      <c r="D5" s="5">
        <v>2</v>
      </c>
      <c r="E5" s="5">
        <v>2</v>
      </c>
      <c r="F5" s="5">
        <v>2</v>
      </c>
      <c r="G5" s="5">
        <v>3</v>
      </c>
      <c r="H5" s="5">
        <v>3</v>
      </c>
      <c r="I5" s="5">
        <v>3</v>
      </c>
      <c r="J5" s="5">
        <v>3</v>
      </c>
      <c r="K5" s="5">
        <v>1</v>
      </c>
      <c r="L5" s="5">
        <v>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" ht="16.5" customHeight="1">
      <c r="B6" s="12" t="s">
        <v>17</v>
      </c>
      <c r="C6" s="2"/>
    </row>
    <row r="7" spans="1:12" ht="16.5" customHeight="1">
      <c r="A7" s="16" t="s">
        <v>15</v>
      </c>
      <c r="B7" t="s">
        <v>3</v>
      </c>
      <c r="C7" s="2">
        <f aca="true" t="shared" si="2" ref="C7:L7">IF((C$3-330000)*$C$21&lt;=0,0,(C$3-330000)*$C$21)</f>
        <v>48960</v>
      </c>
      <c r="D7" s="2">
        <f t="shared" si="2"/>
        <v>0</v>
      </c>
      <c r="E7" s="2">
        <f t="shared" si="2"/>
        <v>47600</v>
      </c>
      <c r="F7" s="2">
        <f t="shared" si="2"/>
        <v>127160.00000000001</v>
      </c>
      <c r="G7" s="2">
        <f t="shared" si="2"/>
        <v>0</v>
      </c>
      <c r="H7" s="2">
        <f t="shared" si="2"/>
        <v>33320</v>
      </c>
      <c r="I7" s="2">
        <f t="shared" si="2"/>
        <v>71400</v>
      </c>
      <c r="J7" s="2">
        <f t="shared" si="2"/>
        <v>127160.00000000001</v>
      </c>
      <c r="K7" s="2">
        <f t="shared" si="2"/>
        <v>0</v>
      </c>
      <c r="L7" s="2">
        <f t="shared" si="2"/>
        <v>352493.57200000004</v>
      </c>
    </row>
    <row r="8" spans="1:12" ht="16.5" customHeight="1">
      <c r="A8" s="16"/>
      <c r="B8" t="s">
        <v>4</v>
      </c>
      <c r="C8" s="2">
        <f aca="true" t="shared" si="3" ref="C8:L8">C$4*$C$22</f>
        <v>20400</v>
      </c>
      <c r="D8" s="2">
        <f t="shared" si="3"/>
        <v>20400</v>
      </c>
      <c r="E8" s="2">
        <f t="shared" si="3"/>
        <v>20400</v>
      </c>
      <c r="F8" s="2">
        <f t="shared" si="3"/>
        <v>20400</v>
      </c>
      <c r="G8" s="2">
        <f t="shared" si="3"/>
        <v>20400</v>
      </c>
      <c r="H8" s="2">
        <f t="shared" si="3"/>
        <v>20400</v>
      </c>
      <c r="I8" s="2">
        <f t="shared" si="3"/>
        <v>20400</v>
      </c>
      <c r="J8" s="2">
        <f t="shared" si="3"/>
        <v>20400</v>
      </c>
      <c r="K8" s="2">
        <f t="shared" si="3"/>
        <v>20400</v>
      </c>
      <c r="L8" s="2">
        <f t="shared" si="3"/>
        <v>23486.350000000002</v>
      </c>
    </row>
    <row r="9" spans="1:12" ht="16.5" customHeight="1">
      <c r="A9" s="16"/>
      <c r="B9" t="s">
        <v>5</v>
      </c>
      <c r="C9" s="2">
        <f>IF(C$3-C$29&lt;=0,0.4*C$5*$C$23,IF((C$3-C$30)&lt;=0,0.6*C$5*$C$23,C$5*$C$23))</f>
        <v>45600</v>
      </c>
      <c r="D9" s="2">
        <f aca="true" t="shared" si="4" ref="D9:L9">IF(D$3-D$29&lt;=0,0.4*D$5*$C$23,IF((D$3-D$30)&lt;=0,0.6*D$5*$C$23,D$5*$C$23))</f>
        <v>18240</v>
      </c>
      <c r="E9" s="2">
        <f t="shared" si="4"/>
        <v>45600</v>
      </c>
      <c r="F9" s="2">
        <f t="shared" si="4"/>
        <v>45600</v>
      </c>
      <c r="G9" s="2">
        <f t="shared" si="4"/>
        <v>27360.000000000004</v>
      </c>
      <c r="H9" s="2">
        <f t="shared" si="4"/>
        <v>41039.99999999999</v>
      </c>
      <c r="I9" s="2">
        <f t="shared" si="4"/>
        <v>68400</v>
      </c>
      <c r="J9" s="2">
        <f t="shared" si="4"/>
        <v>68400</v>
      </c>
      <c r="K9" s="2">
        <f t="shared" si="4"/>
        <v>9120</v>
      </c>
      <c r="L9" s="2">
        <f t="shared" si="4"/>
        <v>68400</v>
      </c>
    </row>
    <row r="10" spans="1:12" ht="16.5" customHeight="1">
      <c r="A10" s="16"/>
      <c r="B10" t="s">
        <v>6</v>
      </c>
      <c r="C10" s="2">
        <f>IF(C$3-C$29&lt;=0,0.4*$C$24,IF((C$3-C$30)&lt;=0,0.6*$C$24,$C$24))</f>
        <v>24000</v>
      </c>
      <c r="D10" s="2">
        <f aca="true" t="shared" si="5" ref="D10:L10">IF(D$3-D$29&lt;=0,0.4*$C$24,IF((D$3-D$30)&lt;=0,0.6*$C$24,$C$24))</f>
        <v>9600</v>
      </c>
      <c r="E10" s="2">
        <f t="shared" si="5"/>
        <v>24000</v>
      </c>
      <c r="F10" s="2">
        <f t="shared" si="5"/>
        <v>24000</v>
      </c>
      <c r="G10" s="2">
        <f t="shared" si="5"/>
        <v>9600</v>
      </c>
      <c r="H10" s="2">
        <f t="shared" si="5"/>
        <v>14400</v>
      </c>
      <c r="I10" s="2">
        <f t="shared" si="5"/>
        <v>24000</v>
      </c>
      <c r="J10" s="2">
        <f t="shared" si="5"/>
        <v>24000</v>
      </c>
      <c r="K10" s="2">
        <f t="shared" si="5"/>
        <v>9600</v>
      </c>
      <c r="L10" s="2">
        <f t="shared" si="5"/>
        <v>24000</v>
      </c>
    </row>
    <row r="11" spans="1:12" ht="16.5" customHeight="1">
      <c r="A11" s="16"/>
      <c r="B11" t="s">
        <v>9</v>
      </c>
      <c r="C11" s="2">
        <f>IF(SUM(C7:C10)&gt;$F$21,$F$21,SUM(C7:C10))</f>
        <v>138960</v>
      </c>
      <c r="D11" s="2">
        <f aca="true" t="shared" si="6" ref="D11:L11">IF(SUM(D7:D10)&gt;$F$21,$F$21,SUM(D7:D10))</f>
        <v>48240</v>
      </c>
      <c r="E11" s="2">
        <f t="shared" si="6"/>
        <v>137600</v>
      </c>
      <c r="F11" s="2">
        <f t="shared" si="6"/>
        <v>217160</v>
      </c>
      <c r="G11" s="2">
        <f t="shared" si="6"/>
        <v>57360</v>
      </c>
      <c r="H11" s="2">
        <f t="shared" si="6"/>
        <v>109160</v>
      </c>
      <c r="I11" s="2">
        <f t="shared" si="6"/>
        <v>184200</v>
      </c>
      <c r="J11" s="2">
        <f t="shared" si="6"/>
        <v>239960</v>
      </c>
      <c r="K11" s="2">
        <f t="shared" si="6"/>
        <v>39120</v>
      </c>
      <c r="L11" s="2">
        <f t="shared" si="6"/>
        <v>468379.922</v>
      </c>
    </row>
    <row r="12" ht="16.5" customHeight="1"/>
    <row r="13" spans="1:12" ht="16.5" customHeight="1">
      <c r="A13" s="14" t="s">
        <v>8</v>
      </c>
      <c r="B13" t="s">
        <v>3</v>
      </c>
      <c r="C13" s="2">
        <f aca="true" t="shared" si="7" ref="C13:L13">IF((C$3-330000)*$C$25&lt;=0,0,(C$3-330000)*$C$25)</f>
        <v>54000</v>
      </c>
      <c r="D13" s="2">
        <f t="shared" si="7"/>
        <v>0</v>
      </c>
      <c r="E13" s="2">
        <f t="shared" si="7"/>
        <v>52500</v>
      </c>
      <c r="F13" s="2">
        <f t="shared" si="7"/>
        <v>140250</v>
      </c>
      <c r="G13" s="2">
        <f t="shared" si="7"/>
        <v>0</v>
      </c>
      <c r="H13" s="2">
        <f t="shared" si="7"/>
        <v>36750</v>
      </c>
      <c r="I13" s="2">
        <f t="shared" si="7"/>
        <v>78750</v>
      </c>
      <c r="J13" s="2">
        <f t="shared" si="7"/>
        <v>140250</v>
      </c>
      <c r="K13" s="2">
        <f t="shared" si="7"/>
        <v>0</v>
      </c>
      <c r="L13" s="2">
        <f t="shared" si="7"/>
        <v>388779.675</v>
      </c>
    </row>
    <row r="14" spans="1:12" ht="16.5" customHeight="1">
      <c r="A14" s="14"/>
      <c r="B14" t="s">
        <v>4</v>
      </c>
      <c r="C14" s="2">
        <f aca="true" t="shared" si="8" ref="C14:L14">C$4*$C$26</f>
        <v>12000</v>
      </c>
      <c r="D14" s="2">
        <f t="shared" si="8"/>
        <v>12000</v>
      </c>
      <c r="E14" s="2">
        <f t="shared" si="8"/>
        <v>12000</v>
      </c>
      <c r="F14" s="2">
        <f t="shared" si="8"/>
        <v>12000</v>
      </c>
      <c r="G14" s="2">
        <f t="shared" si="8"/>
        <v>12000</v>
      </c>
      <c r="H14" s="2">
        <f t="shared" si="8"/>
        <v>12000</v>
      </c>
      <c r="I14" s="2">
        <f t="shared" si="8"/>
        <v>12000</v>
      </c>
      <c r="J14" s="2">
        <f t="shared" si="8"/>
        <v>12000</v>
      </c>
      <c r="K14" s="2">
        <f t="shared" si="8"/>
        <v>12000</v>
      </c>
      <c r="L14" s="2">
        <f t="shared" si="8"/>
        <v>13815.5</v>
      </c>
    </row>
    <row r="15" spans="1:12" ht="16.5" customHeight="1">
      <c r="A15" s="14"/>
      <c r="B15" t="s">
        <v>5</v>
      </c>
      <c r="C15" s="2">
        <f>IF(C$3-C$29&lt;=0,0.3*C$5*$C$27,IF((C$3-C$30)&lt;=0,0.5*C$5*$C$27,IF(C$3-C$31&lt;=0,0.8*C$5*$C$27,C$5*$C$27)))</f>
        <v>50400</v>
      </c>
      <c r="D15" s="2">
        <f aca="true" t="shared" si="9" ref="D15:L15">IF(D$3-D$29&lt;=0,0.3*D$5*$C$27,IF((D$3-D$30)&lt;=0,0.5*D$5*$C$27,IF(D$3-D$31&lt;=0,0.8*D$5*$C$27,D$5*$C$27)))</f>
        <v>15120</v>
      </c>
      <c r="E15" s="2">
        <f t="shared" si="9"/>
        <v>40320</v>
      </c>
      <c r="F15" s="2">
        <f t="shared" si="9"/>
        <v>50400</v>
      </c>
      <c r="G15" s="2">
        <f t="shared" si="9"/>
        <v>22679.999999999996</v>
      </c>
      <c r="H15" s="2">
        <f t="shared" si="9"/>
        <v>37800</v>
      </c>
      <c r="I15" s="2">
        <f t="shared" si="9"/>
        <v>60480.00000000001</v>
      </c>
      <c r="J15" s="2">
        <f t="shared" si="9"/>
        <v>75600</v>
      </c>
      <c r="K15" s="2">
        <f t="shared" si="9"/>
        <v>7560</v>
      </c>
      <c r="L15" s="2">
        <f t="shared" si="9"/>
        <v>75600</v>
      </c>
    </row>
    <row r="16" spans="1:12" ht="16.5" customHeight="1">
      <c r="A16" s="14"/>
      <c r="B16" t="s">
        <v>6</v>
      </c>
      <c r="C16" s="2">
        <f>IF(C$3-C$29&lt;=0,0.3*$C$28,IF((C$3-C$30)&lt;=0,0.5*$C$28,IF(C$3-C$31&lt;=0,0.8*$C$28,$C$28)))</f>
        <v>28800</v>
      </c>
      <c r="D16" s="2">
        <f aca="true" t="shared" si="10" ref="D16:L16">IF(D$3-D$29&lt;=0,0.3*$C$28,IF((D$3-D$30)&lt;=0,0.5*$C$28,IF(D$3-D$31&lt;=0,0.8*$C$28,$C$28)))</f>
        <v>8640</v>
      </c>
      <c r="E16" s="2">
        <f t="shared" si="10"/>
        <v>23040</v>
      </c>
      <c r="F16" s="2">
        <f t="shared" si="10"/>
        <v>28800</v>
      </c>
      <c r="G16" s="2">
        <f t="shared" si="10"/>
        <v>8640</v>
      </c>
      <c r="H16" s="2">
        <f t="shared" si="10"/>
        <v>14400</v>
      </c>
      <c r="I16" s="2">
        <f t="shared" si="10"/>
        <v>23040</v>
      </c>
      <c r="J16" s="2">
        <f t="shared" si="10"/>
        <v>28800</v>
      </c>
      <c r="K16" s="2">
        <f t="shared" si="10"/>
        <v>8640</v>
      </c>
      <c r="L16" s="2">
        <f t="shared" si="10"/>
        <v>28800</v>
      </c>
    </row>
    <row r="17" spans="1:12" ht="16.5" customHeight="1">
      <c r="A17" s="14"/>
      <c r="B17" t="s">
        <v>9</v>
      </c>
      <c r="C17" s="2">
        <f>IF(SUM(C13:C16)&gt;$F$25,$F$25,SUM(C13:C16))</f>
        <v>145200</v>
      </c>
      <c r="D17" s="2">
        <f aca="true" t="shared" si="11" ref="D17:L17">IF(SUM(D13:D16)&gt;$F$25,$F$25,SUM(D13:D16))</f>
        <v>35760</v>
      </c>
      <c r="E17" s="2">
        <f t="shared" si="11"/>
        <v>127860</v>
      </c>
      <c r="F17" s="2">
        <f t="shared" si="11"/>
        <v>231450</v>
      </c>
      <c r="G17" s="2">
        <f t="shared" si="11"/>
        <v>43320</v>
      </c>
      <c r="H17" s="2">
        <f t="shared" si="11"/>
        <v>100950</v>
      </c>
      <c r="I17" s="2">
        <f t="shared" si="11"/>
        <v>174270</v>
      </c>
      <c r="J17" s="2">
        <f t="shared" si="11"/>
        <v>256650</v>
      </c>
      <c r="K17" s="2">
        <f t="shared" si="11"/>
        <v>28200</v>
      </c>
      <c r="L17" s="2">
        <f t="shared" si="11"/>
        <v>506995.175</v>
      </c>
    </row>
    <row r="18" spans="2:12" ht="16.5" customHeight="1" thickBot="1">
      <c r="B18" t="s">
        <v>18</v>
      </c>
      <c r="C18" s="6">
        <f>IF(C3&lt;=0,0,C17/C3)</f>
        <v>0.1382857142857143</v>
      </c>
      <c r="D18" s="6">
        <f aca="true" t="shared" si="12" ref="D18:L18">IF(D3&lt;=0,0,D17/D3)</f>
        <v>0.10836363636363637</v>
      </c>
      <c r="E18" s="6">
        <f t="shared" si="12"/>
        <v>0.12413592233009708</v>
      </c>
      <c r="F18" s="6">
        <f t="shared" si="12"/>
        <v>0.10520454545454545</v>
      </c>
      <c r="G18" s="6">
        <f t="shared" si="12"/>
        <v>0.13127272727272726</v>
      </c>
      <c r="H18" s="6">
        <f t="shared" si="12"/>
        <v>0.12310975609756097</v>
      </c>
      <c r="I18" s="6">
        <f t="shared" si="12"/>
        <v>0.12628260869565217</v>
      </c>
      <c r="J18" s="6">
        <f t="shared" si="12"/>
        <v>0.1166590909090909</v>
      </c>
      <c r="K18" s="6">
        <f t="shared" si="12"/>
        <v>0.08545454545454545</v>
      </c>
      <c r="L18" s="6">
        <f t="shared" si="12"/>
        <v>0.09195141346264932</v>
      </c>
    </row>
    <row r="19" spans="1:12" ht="16.5" customHeight="1" thickBot="1">
      <c r="A19" s="14" t="s">
        <v>10</v>
      </c>
      <c r="B19" s="14"/>
      <c r="C19" s="1">
        <f aca="true" t="shared" si="13" ref="C19:L19">C17-C11</f>
        <v>6240</v>
      </c>
      <c r="D19" s="1">
        <f t="shared" si="13"/>
        <v>-12480</v>
      </c>
      <c r="E19" s="1">
        <f t="shared" si="13"/>
        <v>-9740</v>
      </c>
      <c r="F19" s="1">
        <f t="shared" si="13"/>
        <v>14290</v>
      </c>
      <c r="G19" s="1">
        <f t="shared" si="13"/>
        <v>-14040</v>
      </c>
      <c r="H19" s="1">
        <f t="shared" si="13"/>
        <v>-8210</v>
      </c>
      <c r="I19" s="1">
        <f t="shared" si="13"/>
        <v>-9930</v>
      </c>
      <c r="J19" s="1">
        <f t="shared" si="13"/>
        <v>16690</v>
      </c>
      <c r="K19" s="1">
        <f t="shared" si="13"/>
        <v>-10920</v>
      </c>
      <c r="L19" s="1">
        <f t="shared" si="13"/>
        <v>38615.25299999997</v>
      </c>
    </row>
    <row r="20" ht="16.5" customHeight="1" thickBot="1"/>
    <row r="21" spans="1:6" ht="16.5" customHeight="1" thickBot="1">
      <c r="A21" s="14" t="s">
        <v>7</v>
      </c>
      <c r="B21" t="s">
        <v>3</v>
      </c>
      <c r="C21" s="10">
        <v>0.068</v>
      </c>
      <c r="E21" s="13" t="s">
        <v>16</v>
      </c>
      <c r="F21" s="11">
        <v>530000</v>
      </c>
    </row>
    <row r="22" spans="1:3" ht="16.5" customHeight="1" thickBot="1">
      <c r="A22" s="14"/>
      <c r="B22" t="s">
        <v>4</v>
      </c>
      <c r="C22" s="10">
        <v>0.17</v>
      </c>
    </row>
    <row r="23" spans="1:3" ht="16.5" customHeight="1" thickBot="1">
      <c r="A23" s="14"/>
      <c r="B23" t="s">
        <v>5</v>
      </c>
      <c r="C23" s="4">
        <v>22800</v>
      </c>
    </row>
    <row r="24" spans="1:3" ht="16.5" customHeight="1" thickBot="1">
      <c r="A24" s="14"/>
      <c r="B24" t="s">
        <v>6</v>
      </c>
      <c r="C24" s="4">
        <v>24000</v>
      </c>
    </row>
    <row r="25" spans="1:6" ht="16.5" customHeight="1" thickBot="1">
      <c r="A25" s="14" t="s">
        <v>8</v>
      </c>
      <c r="B25" t="s">
        <v>3</v>
      </c>
      <c r="C25" s="10">
        <v>0.075</v>
      </c>
      <c r="E25" s="13" t="s">
        <v>16</v>
      </c>
      <c r="F25" s="11">
        <v>530000</v>
      </c>
    </row>
    <row r="26" spans="1:3" ht="16.5" customHeight="1" thickBot="1">
      <c r="A26" s="14"/>
      <c r="B26" t="s">
        <v>4</v>
      </c>
      <c r="C26" s="10">
        <v>0.1</v>
      </c>
    </row>
    <row r="27" spans="1:3" ht="16.5" customHeight="1" thickBot="1">
      <c r="A27" s="14"/>
      <c r="B27" t="s">
        <v>5</v>
      </c>
      <c r="C27" s="4">
        <v>25200</v>
      </c>
    </row>
    <row r="28" spans="1:3" ht="16.5" customHeight="1" thickBot="1">
      <c r="A28" s="14"/>
      <c r="B28" t="s">
        <v>6</v>
      </c>
      <c r="C28" s="4">
        <v>28800</v>
      </c>
    </row>
    <row r="29" spans="1:12" ht="16.5" customHeight="1">
      <c r="A29" s="14" t="s">
        <v>12</v>
      </c>
      <c r="B29" s="15"/>
      <c r="C29" s="3">
        <v>330000</v>
      </c>
      <c r="D29" s="3">
        <v>330000</v>
      </c>
      <c r="E29" s="3">
        <v>330000</v>
      </c>
      <c r="F29" s="3">
        <v>330000</v>
      </c>
      <c r="G29" s="3">
        <v>330000</v>
      </c>
      <c r="H29" s="3">
        <v>330000</v>
      </c>
      <c r="I29" s="3">
        <v>330000</v>
      </c>
      <c r="J29" s="3">
        <v>330000</v>
      </c>
      <c r="K29" s="3">
        <v>330000</v>
      </c>
      <c r="L29" s="3">
        <v>330000</v>
      </c>
    </row>
    <row r="30" spans="1:12" ht="16.5" customHeight="1">
      <c r="A30" s="14" t="s">
        <v>13</v>
      </c>
      <c r="B30" s="15"/>
      <c r="C30" s="3">
        <f>330000+245000*(C5-1)</f>
        <v>575000</v>
      </c>
      <c r="D30" s="3">
        <f aca="true" t="shared" si="14" ref="D30:L30">330000+245000*(D5-1)</f>
        <v>575000</v>
      </c>
      <c r="E30" s="3">
        <f t="shared" si="14"/>
        <v>575000</v>
      </c>
      <c r="F30" s="3">
        <f t="shared" si="14"/>
        <v>575000</v>
      </c>
      <c r="G30" s="3">
        <f t="shared" si="14"/>
        <v>820000</v>
      </c>
      <c r="H30" s="3">
        <f t="shared" si="14"/>
        <v>820000</v>
      </c>
      <c r="I30" s="3">
        <f t="shared" si="14"/>
        <v>820000</v>
      </c>
      <c r="J30" s="3">
        <f t="shared" si="14"/>
        <v>820000</v>
      </c>
      <c r="K30" s="3">
        <f t="shared" si="14"/>
        <v>330000</v>
      </c>
      <c r="L30" s="3">
        <f t="shared" si="14"/>
        <v>820000</v>
      </c>
    </row>
    <row r="31" spans="1:12" ht="16.5" customHeight="1">
      <c r="A31" s="14" t="s">
        <v>11</v>
      </c>
      <c r="B31" s="15"/>
      <c r="C31" s="3">
        <f>330000+350000*C5</f>
        <v>1030000</v>
      </c>
      <c r="D31" s="3">
        <f aca="true" t="shared" si="15" ref="D31:L31">330000+350000*D5</f>
        <v>1030000</v>
      </c>
      <c r="E31" s="3">
        <f t="shared" si="15"/>
        <v>1030000</v>
      </c>
      <c r="F31" s="3">
        <f t="shared" si="15"/>
        <v>1030000</v>
      </c>
      <c r="G31" s="3">
        <f t="shared" si="15"/>
        <v>1380000</v>
      </c>
      <c r="H31" s="3">
        <f t="shared" si="15"/>
        <v>1380000</v>
      </c>
      <c r="I31" s="3">
        <f t="shared" si="15"/>
        <v>1380000</v>
      </c>
      <c r="J31" s="3">
        <f t="shared" si="15"/>
        <v>1380000</v>
      </c>
      <c r="K31" s="3">
        <f t="shared" si="15"/>
        <v>680000</v>
      </c>
      <c r="L31" s="3">
        <f t="shared" si="15"/>
        <v>1380000</v>
      </c>
    </row>
  </sheetData>
  <sheetProtection selectLockedCells="1"/>
  <mergeCells count="9">
    <mergeCell ref="A31:B31"/>
    <mergeCell ref="A7:A11"/>
    <mergeCell ref="A29:B29"/>
    <mergeCell ref="A13:A17"/>
    <mergeCell ref="A19:B19"/>
    <mergeCell ref="A3:A5"/>
    <mergeCell ref="A21:A24"/>
    <mergeCell ref="A25:A28"/>
    <mergeCell ref="A30:B30"/>
  </mergeCells>
  <printOptions/>
  <pageMargins left="0.75" right="0.75" top="1" bottom="1" header="0.512" footer="0.512"/>
  <pageSetup horizontalDpi="360" verticalDpi="360" orientation="landscape" paperSize="9" r:id="rId1"/>
  <headerFooter alignWithMargins="0">
    <oddHeader>&amp;C国保税率改定試算表&amp;R2003年6月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sunata yoshiaki</dc:creator>
  <cp:keywords/>
  <dc:description/>
  <cp:lastModifiedBy>sunata yoshiaki</cp:lastModifiedBy>
  <cp:lastPrinted>2003-06-09T10:04:36Z</cp:lastPrinted>
  <dcterms:created xsi:type="dcterms:W3CDTF">2003-06-06T10:11:21Z</dcterms:created>
  <dcterms:modified xsi:type="dcterms:W3CDTF">2003-06-17T22:23:31Z</dcterms:modified>
  <cp:category/>
  <cp:version/>
  <cp:contentType/>
  <cp:contentStatus/>
</cp:coreProperties>
</file>