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934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<sst xmlns="http://schemas.openxmlformats.org/spreadsheetml/2006/main" count="328" uniqueCount="38">
  <si>
    <t>年</t>
  </si>
  <si>
    <t>月</t>
  </si>
  <si>
    <t>日</t>
  </si>
  <si>
    <t>場</t>
  </si>
  <si>
    <t>R</t>
  </si>
  <si>
    <t>距離</t>
  </si>
  <si>
    <t>着順</t>
  </si>
  <si>
    <t>枠番</t>
  </si>
  <si>
    <t>ＨＧ</t>
  </si>
  <si>
    <t>呼  名</t>
  </si>
  <si>
    <t>ハンデ</t>
  </si>
  <si>
    <t>試走タイム</t>
  </si>
  <si>
    <t>競走タイム</t>
  </si>
  <si>
    <t>飯塚</t>
  </si>
  <si>
    <t>荒尾 聡</t>
  </si>
  <si>
    <t>飯</t>
  </si>
  <si>
    <t xml:space="preserve">アグル    </t>
  </si>
  <si>
    <t xml:space="preserve">ジョナサン  </t>
  </si>
  <si>
    <t>選手名</t>
  </si>
  <si>
    <t>荒尾聡様の御成績</t>
  </si>
  <si>
    <t>選手名（Trim）</t>
  </si>
  <si>
    <t>中原 誠</t>
  </si>
  <si>
    <t xml:space="preserve">カンピオーネ </t>
  </si>
  <si>
    <t xml:space="preserve">スーパーポポ </t>
  </si>
  <si>
    <t>ポポ中原誠の成績</t>
  </si>
  <si>
    <t>ポポ中原誠偏差</t>
  </si>
  <si>
    <t>荒尾聡様偏差</t>
  </si>
  <si>
    <t>偏差</t>
  </si>
  <si>
    <t>分散</t>
  </si>
  <si>
    <t>標準偏差</t>
  </si>
  <si>
    <t>試走本走偏差（太字は平均）</t>
  </si>
  <si>
    <t>試走本走偏差（平均×100）</t>
  </si>
  <si>
    <t>荒尾聡様試走本走偏差</t>
  </si>
  <si>
    <t>ポポ中原誠試走本走偏差</t>
  </si>
  <si>
    <t>0.9643*試走タイム＋0.2073</t>
  </si>
  <si>
    <t>競争タイムの推定値（近似式に試走タイムを代入）</t>
  </si>
  <si>
    <t>試走＋試走本走偏差</t>
  </si>
  <si>
    <t>0.9621*試走タイム＋0.2451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</si>
</sst>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000_ "/>
    <numFmt numFmtId="180" formatCode="0.000_ "/>
    <numFmt numFmtId="181" formatCode="0.00000_ "/>
    <numFmt numFmtId="182" formatCode="0.0000000_ "/>
    <numFmt numFmtId="183" formatCode="0.00000000_ "/>
    <numFmt numFmtId="184" formatCode="0.0000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vertAlign val="superscript"/>
      <sz val="9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2" xfId="0" applyNumberForma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8" fontId="0" fillId="2" borderId="5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8" fontId="0" fillId="2" borderId="8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3" borderId="11" xfId="0" applyFill="1" applyBorder="1" applyAlignment="1">
      <alignment vertical="center"/>
    </xf>
    <xf numFmtId="176" fontId="0" fillId="3" borderId="11" xfId="0" applyNumberFormat="1" applyFill="1" applyBorder="1" applyAlignment="1">
      <alignment vertical="center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飯塚：荒尾様　試走-競争タイム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Sheet1!$N$2</c:f>
              <c:strCache>
                <c:ptCount val="1"/>
                <c:pt idx="0">
                  <c:v>競走タイム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Sheet1!$M$3:$M$49</c:f>
              <c:numCache>
                <c:ptCount val="47"/>
                <c:pt idx="0">
                  <c:v>3.25</c:v>
                </c:pt>
                <c:pt idx="2">
                  <c:v>3.27</c:v>
                </c:pt>
                <c:pt idx="3">
                  <c:v>3.27</c:v>
                </c:pt>
                <c:pt idx="4">
                  <c:v>3.27</c:v>
                </c:pt>
                <c:pt idx="5">
                  <c:v>3.27</c:v>
                </c:pt>
                <c:pt idx="7">
                  <c:v>3.28</c:v>
                </c:pt>
                <c:pt idx="8">
                  <c:v>3.28</c:v>
                </c:pt>
                <c:pt idx="10">
                  <c:v>3.3</c:v>
                </c:pt>
                <c:pt idx="11">
                  <c:v>3.3</c:v>
                </c:pt>
                <c:pt idx="12">
                  <c:v>3.3</c:v>
                </c:pt>
                <c:pt idx="13">
                  <c:v>3.3</c:v>
                </c:pt>
                <c:pt idx="15">
                  <c:v>3.31</c:v>
                </c:pt>
                <c:pt idx="16">
                  <c:v>3.31</c:v>
                </c:pt>
                <c:pt idx="17">
                  <c:v>3.31</c:v>
                </c:pt>
                <c:pt idx="18">
                  <c:v>3.31</c:v>
                </c:pt>
                <c:pt idx="20">
                  <c:v>3.32</c:v>
                </c:pt>
                <c:pt idx="21">
                  <c:v>3.32</c:v>
                </c:pt>
                <c:pt idx="22">
                  <c:v>3.32</c:v>
                </c:pt>
                <c:pt idx="23">
                  <c:v>3.32</c:v>
                </c:pt>
                <c:pt idx="24">
                  <c:v>3.32</c:v>
                </c:pt>
                <c:pt idx="25">
                  <c:v>3.32</c:v>
                </c:pt>
                <c:pt idx="27">
                  <c:v>3.33</c:v>
                </c:pt>
                <c:pt idx="28">
                  <c:v>3.33</c:v>
                </c:pt>
                <c:pt idx="29">
                  <c:v>3.33</c:v>
                </c:pt>
                <c:pt idx="31">
                  <c:v>3.34</c:v>
                </c:pt>
                <c:pt idx="32">
                  <c:v>3.34</c:v>
                </c:pt>
                <c:pt idx="33">
                  <c:v>3.34</c:v>
                </c:pt>
                <c:pt idx="35">
                  <c:v>3.35</c:v>
                </c:pt>
                <c:pt idx="36">
                  <c:v>3.35</c:v>
                </c:pt>
                <c:pt idx="37">
                  <c:v>3.35</c:v>
                </c:pt>
                <c:pt idx="39">
                  <c:v>3.36</c:v>
                </c:pt>
                <c:pt idx="41">
                  <c:v>3.37</c:v>
                </c:pt>
                <c:pt idx="42">
                  <c:v>3.37</c:v>
                </c:pt>
                <c:pt idx="43">
                  <c:v>3.37</c:v>
                </c:pt>
                <c:pt idx="45">
                  <c:v>3.41</c:v>
                </c:pt>
                <c:pt idx="46">
                  <c:v>3.43</c:v>
                </c:pt>
              </c:numCache>
            </c:numRef>
          </c:xVal>
          <c:yVal>
            <c:numRef>
              <c:f>Sheet1!$N$3:$N$49</c:f>
              <c:numCache>
                <c:ptCount val="47"/>
                <c:pt idx="0">
                  <c:v>3.36</c:v>
                </c:pt>
                <c:pt idx="2">
                  <c:v>3.348</c:v>
                </c:pt>
                <c:pt idx="3">
                  <c:v>3.353</c:v>
                </c:pt>
                <c:pt idx="4">
                  <c:v>3.367</c:v>
                </c:pt>
                <c:pt idx="5">
                  <c:v>3.372</c:v>
                </c:pt>
                <c:pt idx="7">
                  <c:v>3.344</c:v>
                </c:pt>
                <c:pt idx="8">
                  <c:v>3.383</c:v>
                </c:pt>
                <c:pt idx="10">
                  <c:v>3.354</c:v>
                </c:pt>
                <c:pt idx="11">
                  <c:v>3.374</c:v>
                </c:pt>
                <c:pt idx="12">
                  <c:v>3.417</c:v>
                </c:pt>
                <c:pt idx="13">
                  <c:v>3.419</c:v>
                </c:pt>
                <c:pt idx="15">
                  <c:v>3.361</c:v>
                </c:pt>
                <c:pt idx="16">
                  <c:v>3.396</c:v>
                </c:pt>
                <c:pt idx="17">
                  <c:v>3.435</c:v>
                </c:pt>
                <c:pt idx="18">
                  <c:v>3.447</c:v>
                </c:pt>
                <c:pt idx="20">
                  <c:v>3.367</c:v>
                </c:pt>
                <c:pt idx="21">
                  <c:v>3.376</c:v>
                </c:pt>
                <c:pt idx="22">
                  <c:v>3.387</c:v>
                </c:pt>
                <c:pt idx="23">
                  <c:v>3.401</c:v>
                </c:pt>
                <c:pt idx="24">
                  <c:v>3.413</c:v>
                </c:pt>
                <c:pt idx="25">
                  <c:v>3.416</c:v>
                </c:pt>
                <c:pt idx="27">
                  <c:v>3.39</c:v>
                </c:pt>
                <c:pt idx="28">
                  <c:v>3.425</c:v>
                </c:pt>
                <c:pt idx="29">
                  <c:v>3.43</c:v>
                </c:pt>
                <c:pt idx="31">
                  <c:v>3.446</c:v>
                </c:pt>
                <c:pt idx="32">
                  <c:v>3.447</c:v>
                </c:pt>
                <c:pt idx="33">
                  <c:v>3.449</c:v>
                </c:pt>
                <c:pt idx="35">
                  <c:v>3.397</c:v>
                </c:pt>
                <c:pt idx="36">
                  <c:v>3.454</c:v>
                </c:pt>
                <c:pt idx="37">
                  <c:v>3.465</c:v>
                </c:pt>
                <c:pt idx="39">
                  <c:v>3.43</c:v>
                </c:pt>
                <c:pt idx="41">
                  <c:v>3.442</c:v>
                </c:pt>
                <c:pt idx="42">
                  <c:v>3.46</c:v>
                </c:pt>
                <c:pt idx="43">
                  <c:v>3.468</c:v>
                </c:pt>
                <c:pt idx="45">
                  <c:v>3.481</c:v>
                </c:pt>
                <c:pt idx="46">
                  <c:v>3.534</c:v>
                </c:pt>
              </c:numCache>
            </c:numRef>
          </c:yVal>
          <c:smooth val="0"/>
        </c:ser>
        <c:axId val="55415823"/>
        <c:axId val="28980360"/>
      </c:scatterChart>
      <c:valAx>
        <c:axId val="55415823"/>
        <c:scaling>
          <c:orientation val="minMax"/>
          <c:max val="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試走タイム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980360"/>
        <c:crosses val="autoZero"/>
        <c:crossBetween val="midCat"/>
        <c:dispUnits/>
      </c:valAx>
      <c:valAx>
        <c:axId val="28980360"/>
        <c:scaling>
          <c:orientation val="minMax"/>
          <c:max val="3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競争タイム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4158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飯塚：ポポ中原誠　試走-競争タイム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Sheet1!$N$55</c:f>
              <c:strCache>
                <c:ptCount val="1"/>
                <c:pt idx="0">
                  <c:v>競走タイム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Sheet1!$M$56:$M$101</c:f>
              <c:numCache>
                <c:ptCount val="46"/>
                <c:pt idx="0">
                  <c:v>3.3</c:v>
                </c:pt>
                <c:pt idx="2">
                  <c:v>3.32</c:v>
                </c:pt>
                <c:pt idx="4">
                  <c:v>3.34</c:v>
                </c:pt>
                <c:pt idx="5">
                  <c:v>3.34</c:v>
                </c:pt>
                <c:pt idx="6">
                  <c:v>3.34</c:v>
                </c:pt>
                <c:pt idx="7">
                  <c:v>3.34</c:v>
                </c:pt>
                <c:pt idx="9">
                  <c:v>3.35</c:v>
                </c:pt>
                <c:pt idx="11">
                  <c:v>3.36</c:v>
                </c:pt>
                <c:pt idx="12">
                  <c:v>3.36</c:v>
                </c:pt>
                <c:pt idx="14">
                  <c:v>3.37</c:v>
                </c:pt>
                <c:pt idx="15">
                  <c:v>3.37</c:v>
                </c:pt>
                <c:pt idx="17">
                  <c:v>3.38</c:v>
                </c:pt>
                <c:pt idx="18">
                  <c:v>3.38</c:v>
                </c:pt>
                <c:pt idx="19">
                  <c:v>3.38</c:v>
                </c:pt>
                <c:pt idx="21">
                  <c:v>3.39</c:v>
                </c:pt>
                <c:pt idx="22">
                  <c:v>3.39</c:v>
                </c:pt>
                <c:pt idx="23">
                  <c:v>3.39</c:v>
                </c:pt>
                <c:pt idx="24">
                  <c:v>3.39</c:v>
                </c:pt>
                <c:pt idx="25">
                  <c:v>3.39</c:v>
                </c:pt>
                <c:pt idx="26">
                  <c:v>3.39</c:v>
                </c:pt>
                <c:pt idx="27">
                  <c:v>3.39</c:v>
                </c:pt>
                <c:pt idx="28">
                  <c:v>3.39</c:v>
                </c:pt>
                <c:pt idx="30">
                  <c:v>3.4</c:v>
                </c:pt>
                <c:pt idx="31">
                  <c:v>3.4</c:v>
                </c:pt>
                <c:pt idx="32">
                  <c:v>3.4</c:v>
                </c:pt>
                <c:pt idx="33">
                  <c:v>3.4</c:v>
                </c:pt>
                <c:pt idx="35">
                  <c:v>3.41</c:v>
                </c:pt>
                <c:pt idx="36">
                  <c:v>3.41</c:v>
                </c:pt>
                <c:pt idx="37">
                  <c:v>3.41</c:v>
                </c:pt>
                <c:pt idx="38">
                  <c:v>3.41</c:v>
                </c:pt>
                <c:pt idx="40">
                  <c:v>3.43</c:v>
                </c:pt>
                <c:pt idx="41">
                  <c:v>3.43</c:v>
                </c:pt>
                <c:pt idx="43">
                  <c:v>3.44</c:v>
                </c:pt>
                <c:pt idx="45">
                  <c:v>3.45</c:v>
                </c:pt>
              </c:numCache>
            </c:numRef>
          </c:xVal>
          <c:yVal>
            <c:numRef>
              <c:f>Sheet1!$N$56:$N$101</c:f>
              <c:numCache>
                <c:ptCount val="46"/>
                <c:pt idx="0">
                  <c:v>3.416</c:v>
                </c:pt>
                <c:pt idx="2">
                  <c:v>3.439</c:v>
                </c:pt>
                <c:pt idx="4">
                  <c:v>3.413</c:v>
                </c:pt>
                <c:pt idx="5">
                  <c:v>3.45</c:v>
                </c:pt>
                <c:pt idx="6">
                  <c:v>3.468</c:v>
                </c:pt>
                <c:pt idx="7">
                  <c:v>3.49</c:v>
                </c:pt>
                <c:pt idx="9">
                  <c:v>3.447</c:v>
                </c:pt>
                <c:pt idx="11">
                  <c:v>3.419</c:v>
                </c:pt>
                <c:pt idx="12">
                  <c:v>3.54</c:v>
                </c:pt>
                <c:pt idx="14">
                  <c:v>3.418</c:v>
                </c:pt>
                <c:pt idx="15">
                  <c:v>3.47</c:v>
                </c:pt>
                <c:pt idx="17">
                  <c:v>3.5</c:v>
                </c:pt>
                <c:pt idx="18">
                  <c:v>3.502</c:v>
                </c:pt>
                <c:pt idx="19">
                  <c:v>3.561</c:v>
                </c:pt>
                <c:pt idx="21">
                  <c:v>3.468</c:v>
                </c:pt>
                <c:pt idx="22">
                  <c:v>3.489</c:v>
                </c:pt>
                <c:pt idx="23">
                  <c:v>3.506</c:v>
                </c:pt>
                <c:pt idx="24">
                  <c:v>3.521</c:v>
                </c:pt>
                <c:pt idx="25">
                  <c:v>3.526</c:v>
                </c:pt>
                <c:pt idx="26">
                  <c:v>3.53</c:v>
                </c:pt>
                <c:pt idx="27">
                  <c:v>3.545</c:v>
                </c:pt>
                <c:pt idx="28">
                  <c:v>3.567</c:v>
                </c:pt>
                <c:pt idx="30">
                  <c:v>3.462</c:v>
                </c:pt>
                <c:pt idx="31">
                  <c:v>3.527</c:v>
                </c:pt>
                <c:pt idx="32">
                  <c:v>3.537</c:v>
                </c:pt>
                <c:pt idx="33">
                  <c:v>3.585</c:v>
                </c:pt>
                <c:pt idx="35">
                  <c:v>3.494</c:v>
                </c:pt>
                <c:pt idx="36">
                  <c:v>3.506</c:v>
                </c:pt>
                <c:pt idx="37">
                  <c:v>3.514</c:v>
                </c:pt>
                <c:pt idx="38">
                  <c:v>3.524</c:v>
                </c:pt>
                <c:pt idx="40">
                  <c:v>3.555</c:v>
                </c:pt>
                <c:pt idx="41">
                  <c:v>3.561</c:v>
                </c:pt>
                <c:pt idx="43">
                  <c:v>3.522</c:v>
                </c:pt>
                <c:pt idx="45">
                  <c:v>3.542</c:v>
                </c:pt>
              </c:numCache>
            </c:numRef>
          </c:yVal>
          <c:smooth val="0"/>
        </c:ser>
        <c:axId val="59496649"/>
        <c:axId val="65707794"/>
      </c:scatterChart>
      <c:valAx>
        <c:axId val="59496649"/>
        <c:scaling>
          <c:orientation val="minMax"/>
          <c:max val="3.5"/>
          <c:min val="3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試走タイム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707794"/>
        <c:crosses val="autoZero"/>
        <c:crossBetween val="midCat"/>
        <c:dispUnits/>
      </c:valAx>
      <c:valAx>
        <c:axId val="65707794"/>
        <c:scaling>
          <c:orientation val="minMax"/>
          <c:min val="3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競争タイム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4966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304800</xdr:colOff>
      <xdr:row>2</xdr:row>
      <xdr:rowOff>114300</xdr:rowOff>
    </xdr:from>
    <xdr:to>
      <xdr:col>27</xdr:col>
      <xdr:colOff>323850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12973050" y="1019175"/>
        <a:ext cx="48196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323850</xdr:colOff>
      <xdr:row>26</xdr:row>
      <xdr:rowOff>38100</xdr:rowOff>
    </xdr:from>
    <xdr:to>
      <xdr:col>27</xdr:col>
      <xdr:colOff>276225</xdr:colOff>
      <xdr:row>47</xdr:row>
      <xdr:rowOff>114300</xdr:rowOff>
    </xdr:to>
    <xdr:graphicFrame>
      <xdr:nvGraphicFramePr>
        <xdr:cNvPr id="2" name="Chart 3"/>
        <xdr:cNvGraphicFramePr/>
      </xdr:nvGraphicFramePr>
      <xdr:xfrm>
        <a:off x="12992100" y="5086350"/>
        <a:ext cx="475297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2"/>
  <sheetViews>
    <sheetView tabSelected="1" workbookViewId="0" topLeftCell="A1">
      <selection activeCell="B5" sqref="B5"/>
    </sheetView>
  </sheetViews>
  <sheetFormatPr defaultColWidth="9.00390625" defaultRowHeight="13.5"/>
  <cols>
    <col min="1" max="3" width="3.50390625" style="0" bestFit="1" customWidth="1"/>
    <col min="4" max="4" width="5.25390625" style="0" bestFit="1" customWidth="1"/>
    <col min="5" max="5" width="3.50390625" style="0" bestFit="1" customWidth="1"/>
    <col min="6" max="6" width="5.50390625" style="0" bestFit="1" customWidth="1"/>
    <col min="7" max="8" width="5.25390625" style="0" bestFit="1" customWidth="1"/>
    <col min="9" max="9" width="7.75390625" style="0" bestFit="1" customWidth="1"/>
    <col min="10" max="10" width="4.50390625" style="0" bestFit="1" customWidth="1"/>
    <col min="11" max="11" width="10.875" style="0" customWidth="1"/>
    <col min="12" max="12" width="6.75390625" style="0" bestFit="1" customWidth="1"/>
    <col min="13" max="13" width="10.00390625" style="0" customWidth="1"/>
    <col min="14" max="14" width="10.00390625" style="1" customWidth="1"/>
    <col min="15" max="15" width="9.375" style="1" customWidth="1"/>
    <col min="16" max="16" width="9.375" style="0" customWidth="1"/>
    <col min="17" max="17" width="25.125" style="0" bestFit="1" customWidth="1"/>
    <col min="18" max="18" width="19.25390625" style="0" bestFit="1" customWidth="1"/>
    <col min="31" max="31" width="21.375" style="0" bestFit="1" customWidth="1"/>
    <col min="32" max="32" width="23.125" style="0" bestFit="1" customWidth="1"/>
  </cols>
  <sheetData>
    <row r="1" ht="27.75" customHeight="1" thickBot="1">
      <c r="A1" s="20" t="s">
        <v>19</v>
      </c>
    </row>
    <row r="2" spans="1:18" ht="43.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18</v>
      </c>
      <c r="J2" s="3" t="s">
        <v>8</v>
      </c>
      <c r="K2" s="3" t="s">
        <v>9</v>
      </c>
      <c r="L2" s="3" t="s">
        <v>10</v>
      </c>
      <c r="M2" s="3" t="s">
        <v>11</v>
      </c>
      <c r="N2" s="4" t="s">
        <v>12</v>
      </c>
      <c r="O2" s="5" t="s">
        <v>30</v>
      </c>
      <c r="P2" s="6" t="s">
        <v>31</v>
      </c>
      <c r="Q2" s="26" t="s">
        <v>35</v>
      </c>
      <c r="R2" t="s">
        <v>36</v>
      </c>
    </row>
    <row r="3" spans="1:17" ht="13.5">
      <c r="A3" s="7">
        <v>17</v>
      </c>
      <c r="B3" s="8">
        <v>10</v>
      </c>
      <c r="C3" s="8">
        <v>16</v>
      </c>
      <c r="D3" s="8" t="s">
        <v>13</v>
      </c>
      <c r="E3" s="8">
        <v>12</v>
      </c>
      <c r="F3" s="8">
        <v>3100</v>
      </c>
      <c r="G3" s="8">
        <v>2</v>
      </c>
      <c r="H3" s="8">
        <v>6</v>
      </c>
      <c r="I3" s="8" t="s">
        <v>14</v>
      </c>
      <c r="J3" s="8" t="s">
        <v>15</v>
      </c>
      <c r="K3" s="8" t="s">
        <v>16</v>
      </c>
      <c r="L3" s="8">
        <v>40</v>
      </c>
      <c r="M3" s="8">
        <v>3.25</v>
      </c>
      <c r="N3" s="9">
        <v>3.36</v>
      </c>
      <c r="O3" s="9">
        <f>N3-M3</f>
        <v>0.10999999999999988</v>
      </c>
      <c r="P3" s="10"/>
      <c r="Q3" t="s">
        <v>34</v>
      </c>
    </row>
    <row r="4" spans="1:32" ht="13.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11">
        <f>AVERAGE(O3)</f>
        <v>0.10999999999999988</v>
      </c>
      <c r="P4" s="12">
        <f>O4*100</f>
        <v>10.999999999999988</v>
      </c>
      <c r="Q4" s="1">
        <f>0.9643*M3+0.2073</f>
        <v>3.341275</v>
      </c>
      <c r="R4" s="1">
        <f>M3+O4</f>
        <v>3.36</v>
      </c>
      <c r="AE4" s="21" t="s">
        <v>32</v>
      </c>
      <c r="AF4" s="21" t="s">
        <v>33</v>
      </c>
    </row>
    <row r="5" spans="1:32" ht="13.5">
      <c r="A5" s="7">
        <v>17</v>
      </c>
      <c r="B5" s="8">
        <v>12</v>
      </c>
      <c r="C5" s="8">
        <v>10</v>
      </c>
      <c r="D5" s="8" t="s">
        <v>13</v>
      </c>
      <c r="E5" s="8">
        <v>11</v>
      </c>
      <c r="F5" s="8">
        <v>3100</v>
      </c>
      <c r="G5" s="8">
        <v>1</v>
      </c>
      <c r="H5" s="8">
        <v>4</v>
      </c>
      <c r="I5" s="8" t="s">
        <v>14</v>
      </c>
      <c r="J5" s="8" t="s">
        <v>15</v>
      </c>
      <c r="K5" s="8" t="s">
        <v>16</v>
      </c>
      <c r="L5" s="8">
        <v>30</v>
      </c>
      <c r="M5" s="8">
        <v>3.27</v>
      </c>
      <c r="N5" s="9">
        <v>3.348</v>
      </c>
      <c r="O5" s="9">
        <f aca="true" t="shared" si="0" ref="O5:O49">N5-M5</f>
        <v>0.07799999999999985</v>
      </c>
      <c r="P5" s="10"/>
      <c r="Q5" s="1"/>
      <c r="AE5" s="22">
        <v>11</v>
      </c>
      <c r="AF5" s="22">
        <v>11.6</v>
      </c>
    </row>
    <row r="6" spans="1:32" ht="13.5">
      <c r="A6" s="7">
        <v>18</v>
      </c>
      <c r="B6" s="8">
        <v>1</v>
      </c>
      <c r="C6" s="8">
        <v>31</v>
      </c>
      <c r="D6" s="8" t="s">
        <v>13</v>
      </c>
      <c r="E6" s="8">
        <v>11</v>
      </c>
      <c r="F6" s="8">
        <v>3100</v>
      </c>
      <c r="G6" s="8">
        <v>1</v>
      </c>
      <c r="H6" s="8">
        <v>6</v>
      </c>
      <c r="I6" s="8" t="s">
        <v>14</v>
      </c>
      <c r="J6" s="8" t="s">
        <v>15</v>
      </c>
      <c r="K6" s="8" t="s">
        <v>16</v>
      </c>
      <c r="L6" s="8">
        <v>20</v>
      </c>
      <c r="M6" s="8">
        <v>3.27</v>
      </c>
      <c r="N6" s="9">
        <v>3.353</v>
      </c>
      <c r="O6" s="9">
        <f t="shared" si="0"/>
        <v>0.08300000000000018</v>
      </c>
      <c r="P6" s="10"/>
      <c r="Q6" s="1"/>
      <c r="AE6" s="22">
        <v>9</v>
      </c>
      <c r="AF6" s="22">
        <v>11.9</v>
      </c>
    </row>
    <row r="7" spans="1:32" ht="13.5">
      <c r="A7" s="7">
        <v>17</v>
      </c>
      <c r="B7" s="8">
        <v>12</v>
      </c>
      <c r="C7" s="8">
        <v>9</v>
      </c>
      <c r="D7" s="8" t="s">
        <v>13</v>
      </c>
      <c r="E7" s="8">
        <v>11</v>
      </c>
      <c r="F7" s="8">
        <v>3100</v>
      </c>
      <c r="G7" s="8">
        <v>1</v>
      </c>
      <c r="H7" s="8">
        <v>4</v>
      </c>
      <c r="I7" s="8" t="s">
        <v>14</v>
      </c>
      <c r="J7" s="8" t="s">
        <v>15</v>
      </c>
      <c r="K7" s="8" t="s">
        <v>16</v>
      </c>
      <c r="L7" s="8">
        <v>30</v>
      </c>
      <c r="M7" s="8">
        <v>3.27</v>
      </c>
      <c r="N7" s="9">
        <v>3.367</v>
      </c>
      <c r="O7" s="9">
        <f t="shared" si="0"/>
        <v>0.09699999999999998</v>
      </c>
      <c r="P7" s="10"/>
      <c r="Q7" s="1"/>
      <c r="AE7" s="22">
        <v>8.350000000000012</v>
      </c>
      <c r="AF7" s="22">
        <v>11.525</v>
      </c>
    </row>
    <row r="8" spans="1:32" ht="13.5">
      <c r="A8" s="7">
        <v>17</v>
      </c>
      <c r="B8" s="8">
        <v>12</v>
      </c>
      <c r="C8" s="8">
        <v>11</v>
      </c>
      <c r="D8" s="8" t="s">
        <v>13</v>
      </c>
      <c r="E8" s="8">
        <v>12</v>
      </c>
      <c r="F8" s="8">
        <v>3100</v>
      </c>
      <c r="G8" s="8">
        <v>3</v>
      </c>
      <c r="H8" s="8">
        <v>3</v>
      </c>
      <c r="I8" s="8" t="s">
        <v>14</v>
      </c>
      <c r="J8" s="8" t="s">
        <v>15</v>
      </c>
      <c r="K8" s="8" t="s">
        <v>16</v>
      </c>
      <c r="L8" s="8">
        <v>20</v>
      </c>
      <c r="M8" s="8">
        <v>3.27</v>
      </c>
      <c r="N8" s="9">
        <v>3.372</v>
      </c>
      <c r="O8" s="9">
        <f t="shared" si="0"/>
        <v>0.10199999999999987</v>
      </c>
      <c r="P8" s="10"/>
      <c r="Q8" s="1"/>
      <c r="AE8" s="22">
        <v>9.10000000000002</v>
      </c>
      <c r="AF8" s="22">
        <v>9.7</v>
      </c>
    </row>
    <row r="9" spans="1:32" ht="13.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11">
        <f>AVERAGE(O5:O8)</f>
        <v>0.08999999999999997</v>
      </c>
      <c r="P9" s="12">
        <f>O9*100</f>
        <v>8.999999999999996</v>
      </c>
      <c r="Q9" s="1">
        <f>0.9643*M8+0.2073</f>
        <v>3.360561</v>
      </c>
      <c r="R9" s="1">
        <f>M8+O9</f>
        <v>3.36</v>
      </c>
      <c r="AE9" s="22">
        <v>9.975</v>
      </c>
      <c r="AF9" s="22">
        <v>11.95</v>
      </c>
    </row>
    <row r="10" spans="1:32" ht="13.5">
      <c r="A10" s="7">
        <v>17</v>
      </c>
      <c r="B10" s="8">
        <v>10</v>
      </c>
      <c r="C10" s="8">
        <v>17</v>
      </c>
      <c r="D10" s="8" t="s">
        <v>13</v>
      </c>
      <c r="E10" s="8">
        <v>12</v>
      </c>
      <c r="F10" s="8">
        <v>3100</v>
      </c>
      <c r="G10" s="8">
        <v>3</v>
      </c>
      <c r="H10" s="8">
        <v>2</v>
      </c>
      <c r="I10" s="8" t="s">
        <v>14</v>
      </c>
      <c r="J10" s="8" t="s">
        <v>15</v>
      </c>
      <c r="K10" s="8" t="s">
        <v>16</v>
      </c>
      <c r="L10" s="8">
        <v>40</v>
      </c>
      <c r="M10" s="8">
        <v>3.28</v>
      </c>
      <c r="N10" s="9">
        <v>3.344</v>
      </c>
      <c r="O10" s="9">
        <f t="shared" si="0"/>
        <v>0.06400000000000006</v>
      </c>
      <c r="P10" s="10"/>
      <c r="Q10" s="1"/>
      <c r="AE10" s="22">
        <v>7.33333333333334</v>
      </c>
      <c r="AF10" s="22">
        <v>7.400000000000007</v>
      </c>
    </row>
    <row r="11" spans="1:32" ht="13.5">
      <c r="A11" s="7">
        <v>17</v>
      </c>
      <c r="B11" s="8">
        <v>6</v>
      </c>
      <c r="C11" s="8">
        <v>11</v>
      </c>
      <c r="D11" s="8" t="s">
        <v>13</v>
      </c>
      <c r="E11" s="8">
        <v>10</v>
      </c>
      <c r="F11" s="8">
        <v>3100</v>
      </c>
      <c r="G11" s="8">
        <v>2</v>
      </c>
      <c r="H11" s="8">
        <v>5</v>
      </c>
      <c r="I11" s="8" t="s">
        <v>14</v>
      </c>
      <c r="J11" s="8" t="s">
        <v>15</v>
      </c>
      <c r="K11" s="8" t="s">
        <v>16</v>
      </c>
      <c r="L11" s="8">
        <v>30</v>
      </c>
      <c r="M11" s="8">
        <v>3.28</v>
      </c>
      <c r="N11" s="9">
        <v>3.383</v>
      </c>
      <c r="O11" s="9">
        <f t="shared" si="0"/>
        <v>0.1030000000000002</v>
      </c>
      <c r="P11" s="10"/>
      <c r="Q11" s="1"/>
      <c r="AE11" s="22">
        <v>8.5</v>
      </c>
      <c r="AF11" s="22">
        <v>14.1</v>
      </c>
    </row>
    <row r="12" spans="1:32" ht="13.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11">
        <f>AVERAGE(O10:O11)</f>
        <v>0.08350000000000013</v>
      </c>
      <c r="P12" s="12">
        <f>O12*100</f>
        <v>8.350000000000012</v>
      </c>
      <c r="Q12" s="1">
        <f>0.9643*M11+0.2073</f>
        <v>3.370204</v>
      </c>
      <c r="R12" s="1">
        <f>M11+O12</f>
        <v>3.3635</v>
      </c>
      <c r="AE12" s="22">
        <v>10.73333333333335</v>
      </c>
      <c r="AF12" s="22">
        <v>12.9</v>
      </c>
    </row>
    <row r="13" spans="1:32" ht="13.5">
      <c r="A13" s="7">
        <v>18</v>
      </c>
      <c r="B13" s="8">
        <v>3</v>
      </c>
      <c r="C13" s="8">
        <v>19</v>
      </c>
      <c r="D13" s="8" t="s">
        <v>13</v>
      </c>
      <c r="E13" s="8">
        <v>6</v>
      </c>
      <c r="F13" s="8">
        <v>3100</v>
      </c>
      <c r="G13" s="8">
        <v>1</v>
      </c>
      <c r="H13" s="8">
        <v>7</v>
      </c>
      <c r="I13" s="8" t="s">
        <v>14</v>
      </c>
      <c r="J13" s="8" t="s">
        <v>15</v>
      </c>
      <c r="K13" s="8" t="s">
        <v>16</v>
      </c>
      <c r="L13" s="8">
        <v>10</v>
      </c>
      <c r="M13" s="8">
        <v>3.3</v>
      </c>
      <c r="N13" s="9">
        <v>3.354</v>
      </c>
      <c r="O13" s="9">
        <f t="shared" si="0"/>
        <v>0.05400000000000027</v>
      </c>
      <c r="P13" s="10"/>
      <c r="Q13" s="1"/>
      <c r="AE13" s="22">
        <v>8.866666666666651</v>
      </c>
      <c r="AF13" s="22">
        <v>12.775</v>
      </c>
    </row>
    <row r="14" spans="1:32" ht="13.5">
      <c r="A14" s="7">
        <v>17</v>
      </c>
      <c r="B14" s="8">
        <v>10</v>
      </c>
      <c r="C14" s="8">
        <v>15</v>
      </c>
      <c r="D14" s="8" t="s">
        <v>13</v>
      </c>
      <c r="E14" s="8">
        <v>12</v>
      </c>
      <c r="F14" s="8">
        <v>3100</v>
      </c>
      <c r="G14" s="8">
        <v>4</v>
      </c>
      <c r="H14" s="8">
        <v>5</v>
      </c>
      <c r="I14" s="8" t="s">
        <v>14</v>
      </c>
      <c r="J14" s="8" t="s">
        <v>15</v>
      </c>
      <c r="K14" s="8" t="s">
        <v>16</v>
      </c>
      <c r="L14" s="8">
        <v>30</v>
      </c>
      <c r="M14" s="8">
        <v>3.3</v>
      </c>
      <c r="N14" s="9">
        <v>3.374</v>
      </c>
      <c r="O14" s="9">
        <f t="shared" si="0"/>
        <v>0.07400000000000029</v>
      </c>
      <c r="P14" s="10"/>
      <c r="Q14" s="1"/>
      <c r="AE14" s="22">
        <v>7.000000000000028</v>
      </c>
      <c r="AF14" s="22">
        <v>9.949999999999982</v>
      </c>
    </row>
    <row r="15" spans="1:32" ht="13.5">
      <c r="A15" s="7">
        <v>17</v>
      </c>
      <c r="B15" s="8">
        <v>4</v>
      </c>
      <c r="C15" s="8">
        <v>2</v>
      </c>
      <c r="D15" s="8" t="s">
        <v>13</v>
      </c>
      <c r="E15" s="8">
        <v>8</v>
      </c>
      <c r="F15" s="8">
        <v>3100</v>
      </c>
      <c r="G15" s="8">
        <v>3</v>
      </c>
      <c r="H15" s="8">
        <v>2</v>
      </c>
      <c r="I15" s="8" t="s">
        <v>14</v>
      </c>
      <c r="J15" s="8" t="s">
        <v>15</v>
      </c>
      <c r="K15" s="8" t="s">
        <v>16</v>
      </c>
      <c r="L15" s="8">
        <v>40</v>
      </c>
      <c r="M15" s="8">
        <v>3.3</v>
      </c>
      <c r="N15" s="9">
        <v>3.417</v>
      </c>
      <c r="O15" s="9">
        <f t="shared" si="0"/>
        <v>0.11699999999999999</v>
      </c>
      <c r="P15" s="10"/>
      <c r="Q15" s="1"/>
      <c r="AE15" s="22">
        <v>8.66666666666666</v>
      </c>
      <c r="AF15" s="22">
        <v>12.8</v>
      </c>
    </row>
    <row r="16" spans="1:32" ht="13.5">
      <c r="A16" s="7">
        <v>17</v>
      </c>
      <c r="B16" s="8">
        <v>7</v>
      </c>
      <c r="C16" s="8">
        <v>11</v>
      </c>
      <c r="D16" s="8" t="s">
        <v>13</v>
      </c>
      <c r="E16" s="8">
        <v>12</v>
      </c>
      <c r="F16" s="8">
        <v>3100</v>
      </c>
      <c r="G16" s="8">
        <v>4</v>
      </c>
      <c r="H16" s="8">
        <v>5</v>
      </c>
      <c r="I16" s="8" t="s">
        <v>14</v>
      </c>
      <c r="J16" s="8" t="s">
        <v>15</v>
      </c>
      <c r="K16" s="8" t="s">
        <v>17</v>
      </c>
      <c r="L16" s="8">
        <v>30</v>
      </c>
      <c r="M16" s="8">
        <v>3.3</v>
      </c>
      <c r="N16" s="9">
        <v>3.419</v>
      </c>
      <c r="O16" s="9">
        <f t="shared" si="0"/>
        <v>0.11900000000000022</v>
      </c>
      <c r="P16" s="10"/>
      <c r="Q16" s="1"/>
      <c r="AE16" s="22">
        <v>8.749999999999968</v>
      </c>
      <c r="AF16" s="22">
        <v>8.199999999999985</v>
      </c>
    </row>
    <row r="17" spans="1:32" ht="14.25" thickBot="1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9"/>
      <c r="O17" s="11">
        <f>AVERAGE(O13:O16)</f>
        <v>0.09100000000000019</v>
      </c>
      <c r="P17" s="12">
        <f>O17*100</f>
        <v>9.10000000000002</v>
      </c>
      <c r="Q17" s="1">
        <f>0.9643*M16+0.2073</f>
        <v>3.38949</v>
      </c>
      <c r="R17" s="1">
        <f>M16+O17</f>
        <v>3.391</v>
      </c>
      <c r="AE17" s="23"/>
      <c r="AF17" s="23">
        <v>9.199999999999964</v>
      </c>
    </row>
    <row r="18" spans="1:32" ht="14.25" thickBot="1">
      <c r="A18" s="7">
        <v>18</v>
      </c>
      <c r="B18" s="8">
        <v>3</v>
      </c>
      <c r="C18" s="8">
        <v>20</v>
      </c>
      <c r="D18" s="8" t="s">
        <v>13</v>
      </c>
      <c r="E18" s="8">
        <v>10</v>
      </c>
      <c r="F18" s="8">
        <v>4100</v>
      </c>
      <c r="G18" s="8">
        <v>2</v>
      </c>
      <c r="H18" s="8">
        <v>6</v>
      </c>
      <c r="I18" s="8" t="s">
        <v>14</v>
      </c>
      <c r="J18" s="8" t="s">
        <v>15</v>
      </c>
      <c r="K18" s="8" t="s">
        <v>16</v>
      </c>
      <c r="L18" s="8">
        <v>0</v>
      </c>
      <c r="M18" s="8">
        <v>3.31</v>
      </c>
      <c r="N18" s="9">
        <v>3.361</v>
      </c>
      <c r="O18" s="9">
        <f t="shared" si="0"/>
        <v>0.051000000000000156</v>
      </c>
      <c r="P18" s="10"/>
      <c r="Q18" s="1"/>
      <c r="AD18" s="24" t="s">
        <v>29</v>
      </c>
      <c r="AE18" s="25">
        <v>1.1894587779084353</v>
      </c>
      <c r="AF18" s="25">
        <v>2.0148268520123054</v>
      </c>
    </row>
    <row r="19" spans="1:32" ht="14.25" thickBot="1">
      <c r="A19" s="7">
        <v>18</v>
      </c>
      <c r="B19" s="8">
        <v>1</v>
      </c>
      <c r="C19" s="8">
        <v>29</v>
      </c>
      <c r="D19" s="8" t="s">
        <v>13</v>
      </c>
      <c r="E19" s="8">
        <v>8</v>
      </c>
      <c r="F19" s="8">
        <v>3100</v>
      </c>
      <c r="G19" s="8">
        <v>2</v>
      </c>
      <c r="H19" s="8">
        <v>7</v>
      </c>
      <c r="I19" s="8" t="s">
        <v>14</v>
      </c>
      <c r="J19" s="8" t="s">
        <v>15</v>
      </c>
      <c r="K19" s="8" t="s">
        <v>16</v>
      </c>
      <c r="L19" s="8">
        <v>30</v>
      </c>
      <c r="M19" s="8">
        <v>3.31</v>
      </c>
      <c r="N19" s="9">
        <v>3.396</v>
      </c>
      <c r="O19" s="9">
        <f t="shared" si="0"/>
        <v>0.08599999999999985</v>
      </c>
      <c r="P19" s="10"/>
      <c r="Q19" s="1"/>
      <c r="AD19" s="24" t="s">
        <v>28</v>
      </c>
      <c r="AE19" s="25">
        <v>1.4148121843434287</v>
      </c>
      <c r="AF19" s="25">
        <v>4.059527243589817</v>
      </c>
    </row>
    <row r="20" spans="1:17" ht="13.5">
      <c r="A20" s="7">
        <v>17</v>
      </c>
      <c r="B20" s="8">
        <v>5</v>
      </c>
      <c r="C20" s="8">
        <v>8</v>
      </c>
      <c r="D20" s="8" t="s">
        <v>13</v>
      </c>
      <c r="E20" s="8">
        <v>11</v>
      </c>
      <c r="F20" s="8">
        <v>3100</v>
      </c>
      <c r="G20" s="8">
        <v>7</v>
      </c>
      <c r="H20" s="8">
        <v>3</v>
      </c>
      <c r="I20" s="8" t="s">
        <v>14</v>
      </c>
      <c r="J20" s="8" t="s">
        <v>15</v>
      </c>
      <c r="K20" s="8" t="s">
        <v>16</v>
      </c>
      <c r="L20" s="8">
        <v>30</v>
      </c>
      <c r="M20" s="8">
        <v>3.31</v>
      </c>
      <c r="N20" s="9">
        <v>3.435</v>
      </c>
      <c r="O20" s="9">
        <f t="shared" si="0"/>
        <v>0.125</v>
      </c>
      <c r="P20" s="10"/>
      <c r="Q20" s="1"/>
    </row>
    <row r="21" spans="1:17" ht="13.5">
      <c r="A21" s="7">
        <v>17</v>
      </c>
      <c r="B21" s="8">
        <v>6</v>
      </c>
      <c r="C21" s="8">
        <v>5</v>
      </c>
      <c r="D21" s="8" t="s">
        <v>13</v>
      </c>
      <c r="E21" s="8">
        <v>11</v>
      </c>
      <c r="F21" s="8">
        <v>3100</v>
      </c>
      <c r="G21" s="8">
        <v>3</v>
      </c>
      <c r="H21" s="8">
        <v>4</v>
      </c>
      <c r="I21" s="8" t="s">
        <v>14</v>
      </c>
      <c r="J21" s="8" t="s">
        <v>15</v>
      </c>
      <c r="K21" s="8" t="s">
        <v>16</v>
      </c>
      <c r="L21" s="8">
        <v>30</v>
      </c>
      <c r="M21" s="8">
        <v>3.31</v>
      </c>
      <c r="N21" s="9">
        <v>3.447</v>
      </c>
      <c r="O21" s="9">
        <f t="shared" si="0"/>
        <v>0.137</v>
      </c>
      <c r="P21" s="10"/>
      <c r="Q21" s="1"/>
    </row>
    <row r="22" spans="1:18" ht="13.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9"/>
      <c r="O22" s="11">
        <f>AVERAGE(O18:O21)</f>
        <v>0.09975</v>
      </c>
      <c r="P22" s="12">
        <f>O22*100</f>
        <v>9.975000000000001</v>
      </c>
      <c r="Q22" s="1">
        <f>0.9643*M21+0.2073</f>
        <v>3.3991330000000004</v>
      </c>
      <c r="R22" s="1">
        <f>M21+O22</f>
        <v>3.40975</v>
      </c>
    </row>
    <row r="23" spans="1:17" ht="13.5">
      <c r="A23" s="7">
        <v>18</v>
      </c>
      <c r="B23" s="8">
        <v>3</v>
      </c>
      <c r="C23" s="8">
        <v>2</v>
      </c>
      <c r="D23" s="8" t="s">
        <v>13</v>
      </c>
      <c r="E23" s="8">
        <v>12</v>
      </c>
      <c r="F23" s="8">
        <v>3100</v>
      </c>
      <c r="G23" s="8">
        <v>1</v>
      </c>
      <c r="H23" s="8">
        <v>4</v>
      </c>
      <c r="I23" s="8" t="s">
        <v>14</v>
      </c>
      <c r="J23" s="8" t="s">
        <v>15</v>
      </c>
      <c r="K23" s="8" t="s">
        <v>16</v>
      </c>
      <c r="L23" s="8">
        <v>30</v>
      </c>
      <c r="M23" s="8">
        <v>3.32</v>
      </c>
      <c r="N23" s="9">
        <v>3.367</v>
      </c>
      <c r="O23" s="9">
        <f t="shared" si="0"/>
        <v>0.04700000000000015</v>
      </c>
      <c r="P23" s="10"/>
      <c r="Q23" s="1"/>
    </row>
    <row r="24" spans="1:17" ht="13.5">
      <c r="A24" s="7">
        <v>18</v>
      </c>
      <c r="B24" s="8">
        <v>1</v>
      </c>
      <c r="C24" s="8">
        <v>28</v>
      </c>
      <c r="D24" s="8" t="s">
        <v>13</v>
      </c>
      <c r="E24" s="8">
        <v>12</v>
      </c>
      <c r="F24" s="8">
        <v>3100</v>
      </c>
      <c r="G24" s="8">
        <v>4</v>
      </c>
      <c r="H24" s="8">
        <v>4</v>
      </c>
      <c r="I24" s="8" t="s">
        <v>14</v>
      </c>
      <c r="J24" s="8" t="s">
        <v>15</v>
      </c>
      <c r="K24" s="8" t="s">
        <v>16</v>
      </c>
      <c r="L24" s="8">
        <v>10</v>
      </c>
      <c r="M24" s="8">
        <v>3.32</v>
      </c>
      <c r="N24" s="9">
        <v>3.376</v>
      </c>
      <c r="O24" s="9">
        <f t="shared" si="0"/>
        <v>0.05600000000000005</v>
      </c>
      <c r="P24" s="10"/>
      <c r="Q24" s="1"/>
    </row>
    <row r="25" spans="1:17" ht="13.5">
      <c r="A25" s="7">
        <v>17</v>
      </c>
      <c r="B25" s="8">
        <v>10</v>
      </c>
      <c r="C25" s="8">
        <v>14</v>
      </c>
      <c r="D25" s="8" t="s">
        <v>13</v>
      </c>
      <c r="E25" s="8">
        <v>8</v>
      </c>
      <c r="F25" s="8">
        <v>3100</v>
      </c>
      <c r="G25" s="8">
        <v>1</v>
      </c>
      <c r="H25" s="8">
        <v>4</v>
      </c>
      <c r="I25" s="8" t="s">
        <v>14</v>
      </c>
      <c r="J25" s="8" t="s">
        <v>15</v>
      </c>
      <c r="K25" s="8" t="s">
        <v>16</v>
      </c>
      <c r="L25" s="8">
        <v>50</v>
      </c>
      <c r="M25" s="8">
        <v>3.32</v>
      </c>
      <c r="N25" s="9">
        <v>3.387</v>
      </c>
      <c r="O25" s="9">
        <f t="shared" si="0"/>
        <v>0.06700000000000017</v>
      </c>
      <c r="P25" s="10"/>
      <c r="Q25" s="1"/>
    </row>
    <row r="26" spans="1:17" ht="13.5">
      <c r="A26" s="7">
        <v>18</v>
      </c>
      <c r="B26" s="8">
        <v>3</v>
      </c>
      <c r="C26" s="8">
        <v>3</v>
      </c>
      <c r="D26" s="8" t="s">
        <v>13</v>
      </c>
      <c r="E26" s="8">
        <v>12</v>
      </c>
      <c r="F26" s="8">
        <v>3100</v>
      </c>
      <c r="G26" s="8">
        <v>6</v>
      </c>
      <c r="H26" s="8">
        <v>6</v>
      </c>
      <c r="I26" s="8" t="s">
        <v>14</v>
      </c>
      <c r="J26" s="8" t="s">
        <v>15</v>
      </c>
      <c r="K26" s="8" t="s">
        <v>16</v>
      </c>
      <c r="L26" s="8">
        <v>20</v>
      </c>
      <c r="M26" s="8">
        <v>3.32</v>
      </c>
      <c r="N26" s="9">
        <v>3.401</v>
      </c>
      <c r="O26" s="9">
        <f t="shared" si="0"/>
        <v>0.08099999999999996</v>
      </c>
      <c r="P26" s="10"/>
      <c r="Q26" s="1"/>
    </row>
    <row r="27" spans="1:17" ht="13.5">
      <c r="A27" s="7">
        <v>17</v>
      </c>
      <c r="B27" s="8">
        <v>6</v>
      </c>
      <c r="C27" s="8">
        <v>10</v>
      </c>
      <c r="D27" s="8" t="s">
        <v>13</v>
      </c>
      <c r="E27" s="8">
        <v>12</v>
      </c>
      <c r="F27" s="8">
        <v>3100</v>
      </c>
      <c r="G27" s="8">
        <v>2</v>
      </c>
      <c r="H27" s="8">
        <v>4</v>
      </c>
      <c r="I27" s="8" t="s">
        <v>14</v>
      </c>
      <c r="J27" s="8" t="s">
        <v>15</v>
      </c>
      <c r="K27" s="8" t="s">
        <v>16</v>
      </c>
      <c r="L27" s="8">
        <v>20</v>
      </c>
      <c r="M27" s="8">
        <v>3.32</v>
      </c>
      <c r="N27" s="9">
        <v>3.413</v>
      </c>
      <c r="O27" s="9">
        <f t="shared" si="0"/>
        <v>0.09299999999999997</v>
      </c>
      <c r="P27" s="10"/>
      <c r="Q27" s="1"/>
    </row>
    <row r="28" spans="1:17" ht="13.5">
      <c r="A28" s="7">
        <v>18</v>
      </c>
      <c r="B28" s="8">
        <v>3</v>
      </c>
      <c r="C28" s="8">
        <v>17</v>
      </c>
      <c r="D28" s="8" t="s">
        <v>13</v>
      </c>
      <c r="E28" s="8">
        <v>12</v>
      </c>
      <c r="F28" s="8">
        <v>3100</v>
      </c>
      <c r="G28" s="8">
        <v>7</v>
      </c>
      <c r="H28" s="8">
        <v>3</v>
      </c>
      <c r="I28" s="8" t="s">
        <v>14</v>
      </c>
      <c r="J28" s="8" t="s">
        <v>15</v>
      </c>
      <c r="K28" s="8" t="s">
        <v>16</v>
      </c>
      <c r="L28" s="8">
        <v>0</v>
      </c>
      <c r="M28" s="8">
        <v>3.32</v>
      </c>
      <c r="N28" s="9">
        <v>3.416</v>
      </c>
      <c r="O28" s="9">
        <f t="shared" si="0"/>
        <v>0.09600000000000009</v>
      </c>
      <c r="P28" s="10"/>
      <c r="Q28" s="1"/>
    </row>
    <row r="29" spans="1:18" ht="13.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9"/>
      <c r="O29" s="11">
        <f>AVERAGE(O23:O28)</f>
        <v>0.0733333333333334</v>
      </c>
      <c r="P29" s="12">
        <f>O29*100</f>
        <v>7.33333333333334</v>
      </c>
      <c r="Q29" s="1">
        <f>0.9643*M28+0.2073</f>
        <v>3.408776</v>
      </c>
      <c r="R29" s="1">
        <f>M28+O29</f>
        <v>3.393333333333333</v>
      </c>
    </row>
    <row r="30" spans="1:17" ht="13.5">
      <c r="A30" s="7">
        <v>17</v>
      </c>
      <c r="B30" s="8">
        <v>5</v>
      </c>
      <c r="C30" s="8">
        <v>7</v>
      </c>
      <c r="D30" s="8" t="s">
        <v>13</v>
      </c>
      <c r="E30" s="8">
        <v>12</v>
      </c>
      <c r="F30" s="8">
        <v>3100</v>
      </c>
      <c r="G30" s="8">
        <v>1</v>
      </c>
      <c r="H30" s="8">
        <v>5</v>
      </c>
      <c r="I30" s="8" t="s">
        <v>14</v>
      </c>
      <c r="J30" s="8" t="s">
        <v>15</v>
      </c>
      <c r="K30" s="8" t="s">
        <v>16</v>
      </c>
      <c r="L30" s="8">
        <v>30</v>
      </c>
      <c r="M30" s="8">
        <v>3.33</v>
      </c>
      <c r="N30" s="9">
        <v>3.39</v>
      </c>
      <c r="O30" s="9">
        <f t="shared" si="0"/>
        <v>0.06000000000000005</v>
      </c>
      <c r="P30" s="10"/>
      <c r="Q30" s="1"/>
    </row>
    <row r="31" spans="1:17" ht="13.5">
      <c r="A31" s="7">
        <v>17</v>
      </c>
      <c r="B31" s="8">
        <v>4</v>
      </c>
      <c r="C31" s="8">
        <v>4</v>
      </c>
      <c r="D31" s="8" t="s">
        <v>13</v>
      </c>
      <c r="E31" s="8">
        <v>12</v>
      </c>
      <c r="F31" s="8">
        <v>3100</v>
      </c>
      <c r="G31" s="8">
        <v>6</v>
      </c>
      <c r="H31" s="8">
        <v>6</v>
      </c>
      <c r="I31" s="8" t="s">
        <v>14</v>
      </c>
      <c r="J31" s="8" t="s">
        <v>15</v>
      </c>
      <c r="K31" s="8" t="s">
        <v>16</v>
      </c>
      <c r="L31" s="8">
        <v>30</v>
      </c>
      <c r="M31" s="8">
        <v>3.33</v>
      </c>
      <c r="N31" s="9">
        <v>3.425</v>
      </c>
      <c r="O31" s="9">
        <f t="shared" si="0"/>
        <v>0.09499999999999975</v>
      </c>
      <c r="P31" s="10"/>
      <c r="Q31" s="1"/>
    </row>
    <row r="32" spans="1:17" ht="13.5">
      <c r="A32" s="7">
        <v>17</v>
      </c>
      <c r="B32" s="8">
        <v>5</v>
      </c>
      <c r="C32" s="8">
        <v>4</v>
      </c>
      <c r="D32" s="8" t="s">
        <v>13</v>
      </c>
      <c r="E32" s="8">
        <v>11</v>
      </c>
      <c r="F32" s="8">
        <v>3100</v>
      </c>
      <c r="G32" s="8">
        <v>2</v>
      </c>
      <c r="H32" s="8">
        <v>3</v>
      </c>
      <c r="I32" s="8" t="s">
        <v>14</v>
      </c>
      <c r="J32" s="8" t="s">
        <v>15</v>
      </c>
      <c r="K32" s="8" t="s">
        <v>16</v>
      </c>
      <c r="L32" s="8">
        <v>40</v>
      </c>
      <c r="M32" s="8">
        <v>3.33</v>
      </c>
      <c r="N32" s="9">
        <v>3.43</v>
      </c>
      <c r="O32" s="9">
        <f t="shared" si="0"/>
        <v>0.10000000000000009</v>
      </c>
      <c r="P32" s="10"/>
      <c r="Q32" s="1"/>
    </row>
    <row r="33" spans="1:18" ht="13.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O33" s="11">
        <f>AVERAGE(O30:O32)</f>
        <v>0.08499999999999996</v>
      </c>
      <c r="P33" s="12">
        <f>O33*100</f>
        <v>8.499999999999996</v>
      </c>
      <c r="Q33" s="1">
        <f>0.9643*M32+0.2073</f>
        <v>3.418419</v>
      </c>
      <c r="R33" s="1">
        <f>M32+O33</f>
        <v>3.415</v>
      </c>
    </row>
    <row r="34" spans="1:17" ht="13.5">
      <c r="A34" s="7">
        <v>17</v>
      </c>
      <c r="B34" s="8">
        <v>7</v>
      </c>
      <c r="C34" s="8">
        <v>8</v>
      </c>
      <c r="D34" s="8" t="s">
        <v>13</v>
      </c>
      <c r="E34" s="8">
        <v>12</v>
      </c>
      <c r="F34" s="8">
        <v>3100</v>
      </c>
      <c r="G34" s="8">
        <v>2</v>
      </c>
      <c r="H34" s="8">
        <v>6</v>
      </c>
      <c r="I34" s="8" t="s">
        <v>14</v>
      </c>
      <c r="J34" s="8" t="s">
        <v>15</v>
      </c>
      <c r="K34" s="8" t="s">
        <v>17</v>
      </c>
      <c r="L34" s="8">
        <v>20</v>
      </c>
      <c r="M34" s="8">
        <v>3.34</v>
      </c>
      <c r="N34" s="9">
        <v>3.446</v>
      </c>
      <c r="O34" s="9">
        <f t="shared" si="0"/>
        <v>0.10600000000000032</v>
      </c>
      <c r="P34" s="10"/>
      <c r="Q34" s="1"/>
    </row>
    <row r="35" spans="1:17" ht="13.5">
      <c r="A35" s="7">
        <v>17</v>
      </c>
      <c r="B35" s="8">
        <v>6</v>
      </c>
      <c r="C35" s="8">
        <v>8</v>
      </c>
      <c r="D35" s="8" t="s">
        <v>13</v>
      </c>
      <c r="E35" s="8">
        <v>12</v>
      </c>
      <c r="F35" s="8">
        <v>3100</v>
      </c>
      <c r="G35" s="8">
        <v>8</v>
      </c>
      <c r="H35" s="8">
        <v>4</v>
      </c>
      <c r="I35" s="8" t="s">
        <v>14</v>
      </c>
      <c r="J35" s="8" t="s">
        <v>15</v>
      </c>
      <c r="K35" s="8" t="s">
        <v>16</v>
      </c>
      <c r="L35" s="8">
        <v>10</v>
      </c>
      <c r="M35" s="8">
        <v>3.34</v>
      </c>
      <c r="N35" s="9">
        <v>3.447</v>
      </c>
      <c r="O35" s="9">
        <f t="shared" si="0"/>
        <v>0.1070000000000002</v>
      </c>
      <c r="P35" s="10"/>
      <c r="Q35" s="1"/>
    </row>
    <row r="36" spans="1:17" ht="13.5">
      <c r="A36" s="7">
        <v>17</v>
      </c>
      <c r="B36" s="8">
        <v>6</v>
      </c>
      <c r="C36" s="8">
        <v>9</v>
      </c>
      <c r="D36" s="8" t="s">
        <v>13</v>
      </c>
      <c r="E36" s="8">
        <v>5</v>
      </c>
      <c r="F36" s="8">
        <v>3100</v>
      </c>
      <c r="G36" s="8">
        <v>1</v>
      </c>
      <c r="H36" s="8">
        <v>2</v>
      </c>
      <c r="I36" s="8" t="s">
        <v>14</v>
      </c>
      <c r="J36" s="8" t="s">
        <v>15</v>
      </c>
      <c r="K36" s="8" t="s">
        <v>16</v>
      </c>
      <c r="L36" s="8">
        <v>40</v>
      </c>
      <c r="M36" s="8">
        <v>3.34</v>
      </c>
      <c r="N36" s="9">
        <v>3.449</v>
      </c>
      <c r="O36" s="9">
        <f t="shared" si="0"/>
        <v>0.10899999999999999</v>
      </c>
      <c r="P36" s="10"/>
      <c r="Q36" s="1"/>
    </row>
    <row r="37" spans="1:18" ht="13.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9"/>
      <c r="O37" s="11">
        <f>AVERAGE(O34:O36)</f>
        <v>0.1073333333333335</v>
      </c>
      <c r="P37" s="12">
        <f>O37*100</f>
        <v>10.73333333333335</v>
      </c>
      <c r="Q37" s="1">
        <f>0.9643*M36+0.2073</f>
        <v>3.428062</v>
      </c>
      <c r="R37" s="1">
        <f>M36+O37</f>
        <v>3.4473333333333334</v>
      </c>
    </row>
    <row r="38" spans="1:17" ht="13.5">
      <c r="A38" s="7">
        <v>17</v>
      </c>
      <c r="B38" s="8">
        <v>6</v>
      </c>
      <c r="C38" s="8">
        <v>12</v>
      </c>
      <c r="D38" s="8" t="s">
        <v>13</v>
      </c>
      <c r="E38" s="8">
        <v>12</v>
      </c>
      <c r="F38" s="8">
        <v>4100</v>
      </c>
      <c r="G38" s="8">
        <v>1</v>
      </c>
      <c r="H38" s="8">
        <v>5</v>
      </c>
      <c r="I38" s="8" t="s">
        <v>14</v>
      </c>
      <c r="J38" s="8" t="s">
        <v>15</v>
      </c>
      <c r="K38" s="8" t="s">
        <v>16</v>
      </c>
      <c r="L38" s="8">
        <v>10</v>
      </c>
      <c r="M38" s="8">
        <v>3.35</v>
      </c>
      <c r="N38" s="9">
        <v>3.397</v>
      </c>
      <c r="O38" s="9">
        <f t="shared" si="0"/>
        <v>0.04699999999999971</v>
      </c>
      <c r="P38" s="10"/>
      <c r="Q38" s="1"/>
    </row>
    <row r="39" spans="1:17" ht="13.5">
      <c r="A39" s="7">
        <v>17</v>
      </c>
      <c r="B39" s="8">
        <v>6</v>
      </c>
      <c r="C39" s="8">
        <v>4</v>
      </c>
      <c r="D39" s="8" t="s">
        <v>13</v>
      </c>
      <c r="E39" s="8">
        <v>9</v>
      </c>
      <c r="F39" s="8">
        <v>3100</v>
      </c>
      <c r="G39" s="8">
        <v>4</v>
      </c>
      <c r="H39" s="8">
        <v>3</v>
      </c>
      <c r="I39" s="8" t="s">
        <v>14</v>
      </c>
      <c r="J39" s="8" t="s">
        <v>15</v>
      </c>
      <c r="K39" s="8" t="s">
        <v>16</v>
      </c>
      <c r="L39" s="8">
        <v>30</v>
      </c>
      <c r="M39" s="8">
        <v>3.35</v>
      </c>
      <c r="N39" s="9">
        <v>3.454</v>
      </c>
      <c r="O39" s="9">
        <f t="shared" si="0"/>
        <v>0.10400000000000009</v>
      </c>
      <c r="P39" s="10"/>
      <c r="Q39" s="1"/>
    </row>
    <row r="40" spans="1:17" ht="13.5">
      <c r="A40" s="7">
        <v>17</v>
      </c>
      <c r="B40" s="8">
        <v>6</v>
      </c>
      <c r="C40" s="8">
        <v>3</v>
      </c>
      <c r="D40" s="8" t="s">
        <v>13</v>
      </c>
      <c r="E40" s="8">
        <v>9</v>
      </c>
      <c r="F40" s="8">
        <v>3100</v>
      </c>
      <c r="G40" s="8">
        <v>4</v>
      </c>
      <c r="H40" s="8">
        <v>5</v>
      </c>
      <c r="I40" s="8" t="s">
        <v>14</v>
      </c>
      <c r="J40" s="8" t="s">
        <v>15</v>
      </c>
      <c r="K40" s="8" t="s">
        <v>16</v>
      </c>
      <c r="L40" s="8">
        <v>40</v>
      </c>
      <c r="M40" s="8">
        <v>3.35</v>
      </c>
      <c r="N40" s="9">
        <v>3.465</v>
      </c>
      <c r="O40" s="9">
        <f t="shared" si="0"/>
        <v>0.11499999999999977</v>
      </c>
      <c r="P40" s="10"/>
      <c r="Q40" s="1"/>
    </row>
    <row r="41" spans="1:18" ht="13.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  <c r="O41" s="11">
        <f>AVERAGE(O38:O40)</f>
        <v>0.08866666666666652</v>
      </c>
      <c r="P41" s="12">
        <f>O41*100</f>
        <v>8.866666666666651</v>
      </c>
      <c r="Q41" s="1">
        <f>0.9643*M40+0.2073</f>
        <v>3.4377050000000002</v>
      </c>
      <c r="R41" s="1">
        <f>M40+O41</f>
        <v>3.4386666666666668</v>
      </c>
    </row>
    <row r="42" spans="1:17" ht="13.5">
      <c r="A42" s="7">
        <v>17</v>
      </c>
      <c r="B42" s="8">
        <v>5</v>
      </c>
      <c r="C42" s="8">
        <v>5</v>
      </c>
      <c r="D42" s="8" t="s">
        <v>13</v>
      </c>
      <c r="E42" s="8">
        <v>7</v>
      </c>
      <c r="F42" s="8">
        <v>3100</v>
      </c>
      <c r="G42" s="8">
        <v>1</v>
      </c>
      <c r="H42" s="8">
        <v>2</v>
      </c>
      <c r="I42" s="8" t="s">
        <v>14</v>
      </c>
      <c r="J42" s="8" t="s">
        <v>15</v>
      </c>
      <c r="K42" s="8" t="s">
        <v>16</v>
      </c>
      <c r="L42" s="8">
        <v>40</v>
      </c>
      <c r="M42" s="8">
        <v>3.36</v>
      </c>
      <c r="N42" s="9">
        <v>3.43</v>
      </c>
      <c r="O42" s="9">
        <f t="shared" si="0"/>
        <v>0.07000000000000028</v>
      </c>
      <c r="P42" s="10"/>
      <c r="Q42" s="1"/>
    </row>
    <row r="43" spans="1:18" ht="13.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9"/>
      <c r="O43" s="11">
        <f>AVERAGE(O42)</f>
        <v>0.07000000000000028</v>
      </c>
      <c r="P43" s="12">
        <f>O43*100</f>
        <v>7.000000000000028</v>
      </c>
      <c r="Q43" s="1">
        <f>0.9643*M42+0.2073</f>
        <v>3.447348</v>
      </c>
      <c r="R43" s="1">
        <f>M42+O43</f>
        <v>3.43</v>
      </c>
    </row>
    <row r="44" spans="1:17" ht="13.5">
      <c r="A44" s="7">
        <v>17</v>
      </c>
      <c r="B44" s="8">
        <v>4</v>
      </c>
      <c r="C44" s="8">
        <v>5</v>
      </c>
      <c r="D44" s="8" t="s">
        <v>13</v>
      </c>
      <c r="E44" s="8">
        <v>10</v>
      </c>
      <c r="F44" s="8">
        <v>3100</v>
      </c>
      <c r="G44" s="8">
        <v>3</v>
      </c>
      <c r="H44" s="8">
        <v>6</v>
      </c>
      <c r="I44" s="8" t="s">
        <v>14</v>
      </c>
      <c r="J44" s="8" t="s">
        <v>15</v>
      </c>
      <c r="K44" s="8" t="s">
        <v>16</v>
      </c>
      <c r="L44" s="8">
        <v>20</v>
      </c>
      <c r="M44" s="8">
        <v>3.37</v>
      </c>
      <c r="N44" s="9">
        <v>3.442</v>
      </c>
      <c r="O44" s="9">
        <f t="shared" si="0"/>
        <v>0.07200000000000006</v>
      </c>
      <c r="P44" s="10"/>
      <c r="Q44" s="1"/>
    </row>
    <row r="45" spans="1:17" ht="13.5">
      <c r="A45" s="7">
        <v>17</v>
      </c>
      <c r="B45" s="8">
        <v>9</v>
      </c>
      <c r="C45" s="8">
        <v>11</v>
      </c>
      <c r="D45" s="8" t="s">
        <v>13</v>
      </c>
      <c r="E45" s="8">
        <v>9</v>
      </c>
      <c r="F45" s="8">
        <v>3100</v>
      </c>
      <c r="G45" s="8">
        <v>7</v>
      </c>
      <c r="H45" s="8">
        <v>4</v>
      </c>
      <c r="I45" s="8" t="s">
        <v>14</v>
      </c>
      <c r="J45" s="8" t="s">
        <v>15</v>
      </c>
      <c r="K45" s="8" t="s">
        <v>16</v>
      </c>
      <c r="L45" s="8">
        <v>30</v>
      </c>
      <c r="M45" s="8">
        <v>3.37</v>
      </c>
      <c r="N45" s="9">
        <v>3.46</v>
      </c>
      <c r="O45" s="9">
        <f t="shared" si="0"/>
        <v>0.08999999999999986</v>
      </c>
      <c r="P45" s="10"/>
      <c r="Q45" s="1"/>
    </row>
    <row r="46" spans="1:17" ht="13.5">
      <c r="A46" s="7">
        <v>17</v>
      </c>
      <c r="B46" s="8">
        <v>9</v>
      </c>
      <c r="C46" s="8">
        <v>14</v>
      </c>
      <c r="D46" s="8" t="s">
        <v>13</v>
      </c>
      <c r="E46" s="8">
        <v>8</v>
      </c>
      <c r="F46" s="8">
        <v>3100</v>
      </c>
      <c r="G46" s="8">
        <v>3</v>
      </c>
      <c r="H46" s="8">
        <v>4</v>
      </c>
      <c r="I46" s="8" t="s">
        <v>14</v>
      </c>
      <c r="J46" s="8" t="s">
        <v>15</v>
      </c>
      <c r="K46" s="8" t="s">
        <v>16</v>
      </c>
      <c r="L46" s="8">
        <v>40</v>
      </c>
      <c r="M46" s="8">
        <v>3.37</v>
      </c>
      <c r="N46" s="9">
        <v>3.468</v>
      </c>
      <c r="O46" s="9">
        <f t="shared" si="0"/>
        <v>0.09799999999999986</v>
      </c>
      <c r="P46" s="10"/>
      <c r="Q46" s="1"/>
    </row>
    <row r="47" spans="1:18" ht="13.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  <c r="O47" s="11">
        <f>AVERAGE(O44:O46)</f>
        <v>0.0866666666666666</v>
      </c>
      <c r="P47" s="12">
        <f>O47*100</f>
        <v>8.66666666666666</v>
      </c>
      <c r="Q47" s="1">
        <f>0.9643*M46+0.2073</f>
        <v>3.4569910000000004</v>
      </c>
      <c r="R47" s="1">
        <f>M46+O47</f>
        <v>3.4566666666666666</v>
      </c>
    </row>
    <row r="48" spans="1:17" ht="13.5">
      <c r="A48" s="7">
        <v>17</v>
      </c>
      <c r="B48" s="8">
        <v>9</v>
      </c>
      <c r="C48" s="8">
        <v>13</v>
      </c>
      <c r="D48" s="8" t="s">
        <v>13</v>
      </c>
      <c r="E48" s="8">
        <v>4</v>
      </c>
      <c r="F48" s="8">
        <v>3100</v>
      </c>
      <c r="G48" s="8">
        <v>4</v>
      </c>
      <c r="H48" s="8">
        <v>1</v>
      </c>
      <c r="I48" s="8" t="s">
        <v>14</v>
      </c>
      <c r="J48" s="8" t="s">
        <v>15</v>
      </c>
      <c r="K48" s="8" t="s">
        <v>16</v>
      </c>
      <c r="L48" s="8">
        <v>60</v>
      </c>
      <c r="M48" s="8">
        <v>3.41</v>
      </c>
      <c r="N48" s="9">
        <v>3.481</v>
      </c>
      <c r="O48" s="9">
        <f t="shared" si="0"/>
        <v>0.07099999999999973</v>
      </c>
      <c r="P48" s="10"/>
      <c r="Q48" s="1"/>
    </row>
    <row r="49" spans="1:17" ht="13.5">
      <c r="A49" s="7">
        <v>17</v>
      </c>
      <c r="B49" s="8">
        <v>9</v>
      </c>
      <c r="C49" s="8">
        <v>12</v>
      </c>
      <c r="D49" s="8" t="s">
        <v>13</v>
      </c>
      <c r="E49" s="8">
        <v>10</v>
      </c>
      <c r="F49" s="8">
        <v>3100</v>
      </c>
      <c r="G49" s="8">
        <v>8</v>
      </c>
      <c r="H49" s="8">
        <v>2</v>
      </c>
      <c r="I49" s="8" t="s">
        <v>14</v>
      </c>
      <c r="J49" s="8" t="s">
        <v>15</v>
      </c>
      <c r="K49" s="8" t="s">
        <v>16</v>
      </c>
      <c r="L49" s="8">
        <v>30</v>
      </c>
      <c r="M49" s="8">
        <v>3.43</v>
      </c>
      <c r="N49" s="9">
        <v>3.534</v>
      </c>
      <c r="O49" s="9">
        <f t="shared" si="0"/>
        <v>0.10399999999999965</v>
      </c>
      <c r="P49" s="10"/>
      <c r="Q49" s="1"/>
    </row>
    <row r="50" spans="1:18" ht="14.25" thickBot="1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/>
      <c r="O50" s="16">
        <f>AVERAGE(O48:O49)</f>
        <v>0.08749999999999969</v>
      </c>
      <c r="P50" s="17">
        <f>O50*100</f>
        <v>8.749999999999968</v>
      </c>
      <c r="Q50" s="1">
        <f>0.9643*M49+0.2073</f>
        <v>3.5148490000000003</v>
      </c>
      <c r="R50" s="1">
        <f>M49+O50</f>
        <v>3.5175</v>
      </c>
    </row>
    <row r="54" ht="27.75" customHeight="1" thickBot="1">
      <c r="A54" s="20" t="s">
        <v>24</v>
      </c>
    </row>
    <row r="55" spans="1:18" ht="40.5">
      <c r="A55" s="18" t="s">
        <v>0</v>
      </c>
      <c r="B55" s="19" t="s">
        <v>1</v>
      </c>
      <c r="C55" s="19" t="s">
        <v>2</v>
      </c>
      <c r="D55" s="19" t="s">
        <v>3</v>
      </c>
      <c r="E55" s="19" t="s">
        <v>4</v>
      </c>
      <c r="F55" s="19" t="s">
        <v>5</v>
      </c>
      <c r="G55" s="19" t="s">
        <v>6</v>
      </c>
      <c r="H55" s="19" t="s">
        <v>7</v>
      </c>
      <c r="I55" s="19" t="s">
        <v>20</v>
      </c>
      <c r="J55" s="19" t="s">
        <v>8</v>
      </c>
      <c r="K55" s="19" t="s">
        <v>9</v>
      </c>
      <c r="L55" s="19" t="s">
        <v>10</v>
      </c>
      <c r="M55" s="19" t="s">
        <v>11</v>
      </c>
      <c r="N55" s="19" t="s">
        <v>12</v>
      </c>
      <c r="O55" s="5" t="s">
        <v>30</v>
      </c>
      <c r="P55" s="6" t="s">
        <v>31</v>
      </c>
      <c r="Q55" s="26" t="s">
        <v>35</v>
      </c>
      <c r="R55" t="s">
        <v>36</v>
      </c>
    </row>
    <row r="56" spans="1:17" ht="13.5">
      <c r="A56" s="7">
        <v>17</v>
      </c>
      <c r="B56" s="8">
        <v>11</v>
      </c>
      <c r="C56" s="8">
        <v>25</v>
      </c>
      <c r="D56" s="8" t="s">
        <v>13</v>
      </c>
      <c r="E56" s="8">
        <v>12</v>
      </c>
      <c r="F56" s="8">
        <v>3100</v>
      </c>
      <c r="G56" s="8">
        <v>5</v>
      </c>
      <c r="H56" s="8">
        <v>8</v>
      </c>
      <c r="I56" s="8" t="s">
        <v>21</v>
      </c>
      <c r="J56" s="8" t="s">
        <v>15</v>
      </c>
      <c r="K56" s="8" t="s">
        <v>23</v>
      </c>
      <c r="L56" s="8">
        <v>0</v>
      </c>
      <c r="M56" s="8">
        <v>3.3</v>
      </c>
      <c r="N56" s="8">
        <v>3.416</v>
      </c>
      <c r="O56" s="9">
        <f>N56-M56</f>
        <v>0.1160000000000001</v>
      </c>
      <c r="P56" s="10"/>
      <c r="Q56" t="s">
        <v>37</v>
      </c>
    </row>
    <row r="57" spans="1:18" ht="13.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9">
        <f>AVERAGE(O56)</f>
        <v>0.1160000000000001</v>
      </c>
      <c r="P57" s="12">
        <f>O57*100</f>
        <v>11.60000000000001</v>
      </c>
      <c r="Q57" s="1">
        <f>0.9621*M56+0.2451</f>
        <v>3.4200299999999997</v>
      </c>
      <c r="R57" s="1">
        <f>M56+O57</f>
        <v>3.416</v>
      </c>
    </row>
    <row r="58" spans="1:16" ht="13.5">
      <c r="A58" s="7">
        <v>17</v>
      </c>
      <c r="B58" s="8">
        <v>11</v>
      </c>
      <c r="C58" s="8">
        <v>26</v>
      </c>
      <c r="D58" s="8" t="s">
        <v>13</v>
      </c>
      <c r="E58" s="8">
        <v>11</v>
      </c>
      <c r="F58" s="8">
        <v>3100</v>
      </c>
      <c r="G58" s="8">
        <v>7</v>
      </c>
      <c r="H58" s="8">
        <v>7</v>
      </c>
      <c r="I58" s="8" t="s">
        <v>21</v>
      </c>
      <c r="J58" s="8" t="s">
        <v>15</v>
      </c>
      <c r="K58" s="8" t="s">
        <v>23</v>
      </c>
      <c r="L58" s="8">
        <v>0</v>
      </c>
      <c r="M58" s="8">
        <v>3.32</v>
      </c>
      <c r="N58" s="8">
        <v>3.439</v>
      </c>
      <c r="O58" s="9">
        <f>N58-M58</f>
        <v>0.11900000000000022</v>
      </c>
      <c r="P58" s="10"/>
    </row>
    <row r="59" spans="1:18" ht="13.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9">
        <f>AVERAGE(O58)</f>
        <v>0.11900000000000022</v>
      </c>
      <c r="P59" s="12">
        <f>O59*100</f>
        <v>11.900000000000022</v>
      </c>
      <c r="Q59" s="1">
        <f>0.9621*M58+0.2451</f>
        <v>3.4392719999999994</v>
      </c>
      <c r="R59" s="1">
        <f>M58+O59</f>
        <v>3.439</v>
      </c>
    </row>
    <row r="60" spans="1:16" ht="13.5">
      <c r="A60" s="7">
        <v>17</v>
      </c>
      <c r="B60" s="8">
        <v>11</v>
      </c>
      <c r="C60" s="8">
        <v>18</v>
      </c>
      <c r="D60" s="8" t="s">
        <v>13</v>
      </c>
      <c r="E60" s="8">
        <v>9</v>
      </c>
      <c r="F60" s="8">
        <v>3100</v>
      </c>
      <c r="G60" s="8">
        <v>1</v>
      </c>
      <c r="H60" s="8">
        <v>7</v>
      </c>
      <c r="I60" s="8" t="s">
        <v>21</v>
      </c>
      <c r="J60" s="8" t="s">
        <v>15</v>
      </c>
      <c r="K60" s="8" t="s">
        <v>23</v>
      </c>
      <c r="L60" s="8">
        <v>0</v>
      </c>
      <c r="M60" s="8">
        <v>3.34</v>
      </c>
      <c r="N60" s="8">
        <v>3.413</v>
      </c>
      <c r="O60" s="9">
        <f>N60-M60</f>
        <v>0.07299999999999995</v>
      </c>
      <c r="P60" s="10"/>
    </row>
    <row r="61" spans="1:16" ht="13.5">
      <c r="A61" s="7">
        <v>17</v>
      </c>
      <c r="B61" s="8">
        <v>10</v>
      </c>
      <c r="C61" s="8">
        <v>29</v>
      </c>
      <c r="D61" s="8" t="s">
        <v>13</v>
      </c>
      <c r="E61" s="8">
        <v>10</v>
      </c>
      <c r="F61" s="8">
        <v>3100</v>
      </c>
      <c r="G61" s="8">
        <v>5</v>
      </c>
      <c r="H61" s="8">
        <v>5</v>
      </c>
      <c r="I61" s="8" t="s">
        <v>21</v>
      </c>
      <c r="J61" s="8" t="s">
        <v>15</v>
      </c>
      <c r="K61" s="8" t="s">
        <v>23</v>
      </c>
      <c r="L61" s="8">
        <v>10</v>
      </c>
      <c r="M61" s="8">
        <v>3.34</v>
      </c>
      <c r="N61" s="8">
        <v>3.45</v>
      </c>
      <c r="O61" s="9">
        <f>N61-M61</f>
        <v>0.11000000000000032</v>
      </c>
      <c r="P61" s="10"/>
    </row>
    <row r="62" spans="1:16" ht="13.5">
      <c r="A62" s="7">
        <v>17</v>
      </c>
      <c r="B62" s="8">
        <v>10</v>
      </c>
      <c r="C62" s="8">
        <v>30</v>
      </c>
      <c r="D62" s="8" t="s">
        <v>13</v>
      </c>
      <c r="E62" s="8">
        <v>6</v>
      </c>
      <c r="F62" s="8">
        <v>3100</v>
      </c>
      <c r="G62" s="8">
        <v>7</v>
      </c>
      <c r="H62" s="8">
        <v>6</v>
      </c>
      <c r="I62" s="8" t="s">
        <v>21</v>
      </c>
      <c r="J62" s="8" t="s">
        <v>15</v>
      </c>
      <c r="K62" s="8" t="s">
        <v>23</v>
      </c>
      <c r="L62" s="8">
        <v>20</v>
      </c>
      <c r="M62" s="8">
        <v>3.34</v>
      </c>
      <c r="N62" s="8">
        <v>3.468</v>
      </c>
      <c r="O62" s="9">
        <f>N62-M62</f>
        <v>0.1280000000000001</v>
      </c>
      <c r="P62" s="10"/>
    </row>
    <row r="63" spans="1:16" ht="13.5">
      <c r="A63" s="7">
        <v>17</v>
      </c>
      <c r="B63" s="8">
        <v>11</v>
      </c>
      <c r="C63" s="8">
        <v>13</v>
      </c>
      <c r="D63" s="8" t="s">
        <v>13</v>
      </c>
      <c r="E63" s="8">
        <v>8</v>
      </c>
      <c r="F63" s="8">
        <v>3100</v>
      </c>
      <c r="G63" s="8">
        <v>4</v>
      </c>
      <c r="H63" s="8">
        <v>8</v>
      </c>
      <c r="I63" s="8" t="s">
        <v>21</v>
      </c>
      <c r="J63" s="8" t="s">
        <v>15</v>
      </c>
      <c r="K63" s="8" t="s">
        <v>23</v>
      </c>
      <c r="L63" s="8">
        <v>20</v>
      </c>
      <c r="M63" s="8">
        <v>3.34</v>
      </c>
      <c r="N63" s="8">
        <v>3.49</v>
      </c>
      <c r="O63" s="9">
        <f>N63-M63</f>
        <v>0.15000000000000036</v>
      </c>
      <c r="P63" s="10"/>
    </row>
    <row r="64" spans="1:18" ht="13.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9">
        <f>AVERAGE(O60:O63)</f>
        <v>0.11525000000000019</v>
      </c>
      <c r="P64" s="12">
        <f>O64*100</f>
        <v>11.525000000000018</v>
      </c>
      <c r="Q64" s="1">
        <f>0.9621*M63+0.2451</f>
        <v>3.4585139999999996</v>
      </c>
      <c r="R64" s="1">
        <f>M63+O64</f>
        <v>3.45525</v>
      </c>
    </row>
    <row r="65" spans="1:16" ht="13.5">
      <c r="A65" s="7">
        <v>18</v>
      </c>
      <c r="B65" s="8">
        <v>2</v>
      </c>
      <c r="C65" s="8">
        <v>18</v>
      </c>
      <c r="D65" s="8" t="s">
        <v>13</v>
      </c>
      <c r="E65" s="8">
        <v>5</v>
      </c>
      <c r="F65" s="8">
        <v>3100</v>
      </c>
      <c r="G65" s="8">
        <v>1</v>
      </c>
      <c r="H65" s="8">
        <v>8</v>
      </c>
      <c r="I65" s="8" t="s">
        <v>21</v>
      </c>
      <c r="J65" s="8" t="s">
        <v>15</v>
      </c>
      <c r="K65" s="8" t="s">
        <v>23</v>
      </c>
      <c r="L65" s="8">
        <v>10</v>
      </c>
      <c r="M65" s="8">
        <v>3.35</v>
      </c>
      <c r="N65" s="8">
        <v>3.447</v>
      </c>
      <c r="O65" s="9">
        <f>N65-M65</f>
        <v>0.09699999999999998</v>
      </c>
      <c r="P65" s="10"/>
    </row>
    <row r="66" spans="1:18" ht="13.5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9">
        <f>AVERAGE(O65)</f>
        <v>0.09699999999999998</v>
      </c>
      <c r="P66" s="12">
        <f>O66*100</f>
        <v>9.699999999999998</v>
      </c>
      <c r="Q66" s="1">
        <f>0.9621*M65+0.2451</f>
        <v>3.4681349999999997</v>
      </c>
      <c r="R66" s="1">
        <f>M65+O66</f>
        <v>3.447</v>
      </c>
    </row>
    <row r="67" spans="1:16" ht="13.5">
      <c r="A67" s="7">
        <v>17</v>
      </c>
      <c r="B67" s="8">
        <v>10</v>
      </c>
      <c r="C67" s="8">
        <v>28</v>
      </c>
      <c r="D67" s="8" t="s">
        <v>13</v>
      </c>
      <c r="E67" s="8">
        <v>1</v>
      </c>
      <c r="F67" s="8">
        <v>3100</v>
      </c>
      <c r="G67" s="8">
        <v>1</v>
      </c>
      <c r="H67" s="8">
        <v>8</v>
      </c>
      <c r="I67" s="8" t="s">
        <v>21</v>
      </c>
      <c r="J67" s="8" t="s">
        <v>15</v>
      </c>
      <c r="K67" s="8" t="s">
        <v>23</v>
      </c>
      <c r="L67" s="8">
        <v>30</v>
      </c>
      <c r="M67" s="8">
        <v>3.36</v>
      </c>
      <c r="N67" s="8">
        <v>3.419</v>
      </c>
      <c r="O67" s="9">
        <f>N67-M67</f>
        <v>0.05900000000000016</v>
      </c>
      <c r="P67" s="10"/>
    </row>
    <row r="68" spans="1:16" ht="13.5">
      <c r="A68" s="7">
        <v>17</v>
      </c>
      <c r="B68" s="8">
        <v>12</v>
      </c>
      <c r="C68" s="8">
        <v>20</v>
      </c>
      <c r="D68" s="8" t="s">
        <v>13</v>
      </c>
      <c r="E68" s="8">
        <v>1</v>
      </c>
      <c r="F68" s="8">
        <v>3100</v>
      </c>
      <c r="G68" s="8">
        <v>5</v>
      </c>
      <c r="H68" s="8">
        <v>1</v>
      </c>
      <c r="I68" s="8" t="s">
        <v>21</v>
      </c>
      <c r="J68" s="8" t="s">
        <v>15</v>
      </c>
      <c r="K68" s="8" t="s">
        <v>23</v>
      </c>
      <c r="L68" s="8">
        <v>50</v>
      </c>
      <c r="M68" s="8">
        <v>3.36</v>
      </c>
      <c r="N68" s="8">
        <v>3.54</v>
      </c>
      <c r="O68" s="9">
        <f>N68-M68</f>
        <v>0.18000000000000016</v>
      </c>
      <c r="P68" s="10"/>
    </row>
    <row r="69" spans="1:18" ht="13.5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>
        <f>AVERAGE(O67:O68)</f>
        <v>0.11950000000000016</v>
      </c>
      <c r="P69" s="12">
        <f>O69*100</f>
        <v>11.950000000000017</v>
      </c>
      <c r="Q69" s="1">
        <f>0.9621*M68+0.2451</f>
        <v>3.4777559999999994</v>
      </c>
      <c r="R69" s="1">
        <f>M68+O69</f>
        <v>3.4795</v>
      </c>
    </row>
    <row r="70" spans="1:16" ht="13.5">
      <c r="A70" s="7">
        <v>17</v>
      </c>
      <c r="B70" s="8">
        <v>11</v>
      </c>
      <c r="C70" s="8">
        <v>16</v>
      </c>
      <c r="D70" s="8" t="s">
        <v>13</v>
      </c>
      <c r="E70" s="8">
        <v>6</v>
      </c>
      <c r="F70" s="8">
        <v>3100</v>
      </c>
      <c r="G70" s="8">
        <v>1</v>
      </c>
      <c r="H70" s="8">
        <v>7</v>
      </c>
      <c r="I70" s="8" t="s">
        <v>21</v>
      </c>
      <c r="J70" s="8" t="s">
        <v>15</v>
      </c>
      <c r="K70" s="8" t="s">
        <v>23</v>
      </c>
      <c r="L70" s="8">
        <v>10</v>
      </c>
      <c r="M70" s="8">
        <v>3.37</v>
      </c>
      <c r="N70" s="8">
        <v>3.418</v>
      </c>
      <c r="O70" s="9">
        <f>N70-M70</f>
        <v>0.04800000000000004</v>
      </c>
      <c r="P70" s="10"/>
    </row>
    <row r="71" spans="1:16" ht="13.5">
      <c r="A71" s="7">
        <v>17</v>
      </c>
      <c r="B71" s="8">
        <v>10</v>
      </c>
      <c r="C71" s="8">
        <v>31</v>
      </c>
      <c r="D71" s="8" t="s">
        <v>13</v>
      </c>
      <c r="E71" s="8">
        <v>2</v>
      </c>
      <c r="F71" s="8">
        <v>3100</v>
      </c>
      <c r="G71" s="8">
        <v>6</v>
      </c>
      <c r="H71" s="8">
        <v>1</v>
      </c>
      <c r="I71" s="8" t="s">
        <v>21</v>
      </c>
      <c r="J71" s="8" t="s">
        <v>15</v>
      </c>
      <c r="K71" s="8" t="s">
        <v>23</v>
      </c>
      <c r="L71" s="8">
        <v>50</v>
      </c>
      <c r="M71" s="8">
        <v>3.37</v>
      </c>
      <c r="N71" s="8">
        <v>3.47</v>
      </c>
      <c r="O71" s="9">
        <f>N71-M71</f>
        <v>0.10000000000000009</v>
      </c>
      <c r="P71" s="10"/>
    </row>
    <row r="72" spans="1:18" ht="13.5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9">
        <f>AVERAGE(O70:O71)</f>
        <v>0.07400000000000007</v>
      </c>
      <c r="P72" s="12">
        <f>O72*100</f>
        <v>7.400000000000007</v>
      </c>
      <c r="Q72" s="1">
        <f>0.9621*M71+0.2451</f>
        <v>3.487377</v>
      </c>
      <c r="R72" s="1">
        <f>M71+O72</f>
        <v>3.444</v>
      </c>
    </row>
    <row r="73" spans="1:16" ht="13.5">
      <c r="A73" s="7">
        <v>17</v>
      </c>
      <c r="B73" s="8">
        <v>6</v>
      </c>
      <c r="C73" s="8">
        <v>8</v>
      </c>
      <c r="D73" s="8" t="s">
        <v>13</v>
      </c>
      <c r="E73" s="8">
        <v>3</v>
      </c>
      <c r="F73" s="8">
        <v>3100</v>
      </c>
      <c r="G73" s="8">
        <v>4</v>
      </c>
      <c r="H73" s="8">
        <v>7</v>
      </c>
      <c r="I73" s="8" t="s">
        <v>21</v>
      </c>
      <c r="J73" s="8" t="s">
        <v>15</v>
      </c>
      <c r="K73" s="8" t="s">
        <v>22</v>
      </c>
      <c r="L73" s="8">
        <v>0</v>
      </c>
      <c r="M73" s="8">
        <v>3.38</v>
      </c>
      <c r="N73" s="8">
        <v>3.5</v>
      </c>
      <c r="O73" s="9">
        <f>N73-M73</f>
        <v>0.1200000000000001</v>
      </c>
      <c r="P73" s="10"/>
    </row>
    <row r="74" spans="1:16" ht="13.5">
      <c r="A74" s="7">
        <v>17</v>
      </c>
      <c r="B74" s="8">
        <v>9</v>
      </c>
      <c r="C74" s="8">
        <v>13</v>
      </c>
      <c r="D74" s="8" t="s">
        <v>13</v>
      </c>
      <c r="E74" s="8">
        <v>8</v>
      </c>
      <c r="F74" s="8">
        <v>3100</v>
      </c>
      <c r="G74" s="8">
        <v>1</v>
      </c>
      <c r="H74" s="8">
        <v>8</v>
      </c>
      <c r="I74" s="8" t="s">
        <v>21</v>
      </c>
      <c r="J74" s="8" t="s">
        <v>15</v>
      </c>
      <c r="K74" s="8" t="s">
        <v>23</v>
      </c>
      <c r="L74" s="8">
        <v>10</v>
      </c>
      <c r="M74" s="8">
        <v>3.38</v>
      </c>
      <c r="N74" s="8">
        <v>3.502</v>
      </c>
      <c r="O74" s="9">
        <f>N74-M74</f>
        <v>0.12199999999999989</v>
      </c>
      <c r="P74" s="10"/>
    </row>
    <row r="75" spans="1:16" ht="13.5">
      <c r="A75" s="7">
        <v>18</v>
      </c>
      <c r="B75" s="8">
        <v>1</v>
      </c>
      <c r="C75" s="8">
        <v>3</v>
      </c>
      <c r="D75" s="8" t="s">
        <v>13</v>
      </c>
      <c r="E75" s="8">
        <v>3</v>
      </c>
      <c r="F75" s="8">
        <v>3100</v>
      </c>
      <c r="G75" s="8">
        <v>8</v>
      </c>
      <c r="H75" s="8">
        <v>7</v>
      </c>
      <c r="I75" s="8" t="s">
        <v>21</v>
      </c>
      <c r="J75" s="8" t="s">
        <v>15</v>
      </c>
      <c r="K75" s="8" t="s">
        <v>23</v>
      </c>
      <c r="L75" s="8">
        <v>20</v>
      </c>
      <c r="M75" s="8">
        <v>3.38</v>
      </c>
      <c r="N75" s="8">
        <v>3.561</v>
      </c>
      <c r="O75" s="9">
        <f>N75-M75</f>
        <v>0.18100000000000005</v>
      </c>
      <c r="P75" s="10"/>
    </row>
    <row r="76" spans="1:18" ht="13.5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9">
        <f>AVERAGE(O73:O75)</f>
        <v>0.14100000000000001</v>
      </c>
      <c r="P76" s="12">
        <f>O76*100</f>
        <v>14.100000000000001</v>
      </c>
      <c r="Q76" s="1">
        <f>0.9621*M75+0.2451</f>
        <v>3.4969979999999996</v>
      </c>
      <c r="R76" s="1">
        <f>M75+O76</f>
        <v>3.521</v>
      </c>
    </row>
    <row r="77" spans="1:16" ht="13.5">
      <c r="A77" s="7">
        <v>18</v>
      </c>
      <c r="B77" s="8">
        <v>2</v>
      </c>
      <c r="C77" s="8">
        <v>17</v>
      </c>
      <c r="D77" s="8" t="s">
        <v>13</v>
      </c>
      <c r="E77" s="8">
        <v>3</v>
      </c>
      <c r="F77" s="8">
        <v>3100</v>
      </c>
      <c r="G77" s="8">
        <v>2</v>
      </c>
      <c r="H77" s="8">
        <v>6</v>
      </c>
      <c r="I77" s="8" t="s">
        <v>21</v>
      </c>
      <c r="J77" s="8" t="s">
        <v>15</v>
      </c>
      <c r="K77" s="8" t="s">
        <v>23</v>
      </c>
      <c r="L77" s="8">
        <v>20</v>
      </c>
      <c r="M77" s="8">
        <v>3.39</v>
      </c>
      <c r="N77" s="8">
        <v>3.468</v>
      </c>
      <c r="O77" s="9">
        <f aca="true" t="shared" si="1" ref="O77:O84">N77-M77</f>
        <v>0.07799999999999985</v>
      </c>
      <c r="P77" s="10"/>
    </row>
    <row r="78" spans="1:16" ht="13.5">
      <c r="A78" s="7">
        <v>17</v>
      </c>
      <c r="B78" s="8">
        <v>8</v>
      </c>
      <c r="C78" s="8">
        <v>23</v>
      </c>
      <c r="D78" s="8" t="s">
        <v>13</v>
      </c>
      <c r="E78" s="8">
        <v>2</v>
      </c>
      <c r="F78" s="8">
        <v>3100</v>
      </c>
      <c r="G78" s="8">
        <v>5</v>
      </c>
      <c r="H78" s="8">
        <v>4</v>
      </c>
      <c r="I78" s="8" t="s">
        <v>21</v>
      </c>
      <c r="J78" s="8" t="s">
        <v>15</v>
      </c>
      <c r="K78" s="8" t="s">
        <v>23</v>
      </c>
      <c r="L78" s="8">
        <v>30</v>
      </c>
      <c r="M78" s="8">
        <v>3.39</v>
      </c>
      <c r="N78" s="8">
        <v>3.489</v>
      </c>
      <c r="O78" s="9">
        <f t="shared" si="1"/>
        <v>0.09899999999999975</v>
      </c>
      <c r="P78" s="10"/>
    </row>
    <row r="79" spans="1:16" ht="13.5">
      <c r="A79" s="7">
        <v>17</v>
      </c>
      <c r="B79" s="8">
        <v>10</v>
      </c>
      <c r="C79" s="8">
        <v>15</v>
      </c>
      <c r="D79" s="8" t="s">
        <v>13</v>
      </c>
      <c r="E79" s="8">
        <v>7</v>
      </c>
      <c r="F79" s="8">
        <v>3100</v>
      </c>
      <c r="G79" s="8">
        <v>8</v>
      </c>
      <c r="H79" s="8">
        <v>5</v>
      </c>
      <c r="I79" s="8" t="s">
        <v>21</v>
      </c>
      <c r="J79" s="8" t="s">
        <v>15</v>
      </c>
      <c r="K79" s="8" t="s">
        <v>23</v>
      </c>
      <c r="L79" s="8">
        <v>20</v>
      </c>
      <c r="M79" s="8">
        <v>3.39</v>
      </c>
      <c r="N79" s="8">
        <v>3.506</v>
      </c>
      <c r="O79" s="9">
        <f t="shared" si="1"/>
        <v>0.11599999999999966</v>
      </c>
      <c r="P79" s="10"/>
    </row>
    <row r="80" spans="1:16" ht="13.5">
      <c r="A80" s="7">
        <v>17</v>
      </c>
      <c r="B80" s="8">
        <v>10</v>
      </c>
      <c r="C80" s="8">
        <v>16</v>
      </c>
      <c r="D80" s="8" t="s">
        <v>13</v>
      </c>
      <c r="E80" s="8">
        <v>4</v>
      </c>
      <c r="F80" s="8">
        <v>3100</v>
      </c>
      <c r="G80" s="8">
        <v>6</v>
      </c>
      <c r="H80" s="8">
        <v>4</v>
      </c>
      <c r="I80" s="8" t="s">
        <v>21</v>
      </c>
      <c r="J80" s="8" t="s">
        <v>15</v>
      </c>
      <c r="K80" s="8" t="s">
        <v>23</v>
      </c>
      <c r="L80" s="8">
        <v>30</v>
      </c>
      <c r="M80" s="8">
        <v>3.39</v>
      </c>
      <c r="N80" s="8">
        <v>3.521</v>
      </c>
      <c r="O80" s="9">
        <f t="shared" si="1"/>
        <v>0.13099999999999978</v>
      </c>
      <c r="P80" s="10"/>
    </row>
    <row r="81" spans="1:16" ht="13.5">
      <c r="A81" s="7">
        <v>17</v>
      </c>
      <c r="B81" s="8">
        <v>8</v>
      </c>
      <c r="C81" s="8">
        <v>24</v>
      </c>
      <c r="D81" s="8" t="s">
        <v>13</v>
      </c>
      <c r="E81" s="8">
        <v>4</v>
      </c>
      <c r="F81" s="8">
        <v>3100</v>
      </c>
      <c r="G81" s="8">
        <v>6</v>
      </c>
      <c r="H81" s="8">
        <v>7</v>
      </c>
      <c r="I81" s="8" t="s">
        <v>21</v>
      </c>
      <c r="J81" s="8" t="s">
        <v>15</v>
      </c>
      <c r="K81" s="8" t="s">
        <v>23</v>
      </c>
      <c r="L81" s="8">
        <v>20</v>
      </c>
      <c r="M81" s="8">
        <v>3.39</v>
      </c>
      <c r="N81" s="8">
        <v>3.526</v>
      </c>
      <c r="O81" s="9">
        <f t="shared" si="1"/>
        <v>0.13599999999999968</v>
      </c>
      <c r="P81" s="10"/>
    </row>
    <row r="82" spans="1:16" ht="13.5">
      <c r="A82" s="7">
        <v>17</v>
      </c>
      <c r="B82" s="8">
        <v>10</v>
      </c>
      <c r="C82" s="8">
        <v>17</v>
      </c>
      <c r="D82" s="8" t="s">
        <v>13</v>
      </c>
      <c r="E82" s="8">
        <v>3</v>
      </c>
      <c r="F82" s="8">
        <v>3100</v>
      </c>
      <c r="G82" s="8">
        <v>7</v>
      </c>
      <c r="H82" s="8">
        <v>5</v>
      </c>
      <c r="I82" s="8" t="s">
        <v>21</v>
      </c>
      <c r="J82" s="8" t="s">
        <v>15</v>
      </c>
      <c r="K82" s="8" t="s">
        <v>23</v>
      </c>
      <c r="L82" s="8">
        <v>30</v>
      </c>
      <c r="M82" s="8">
        <v>3.39</v>
      </c>
      <c r="N82" s="8">
        <v>3.53</v>
      </c>
      <c r="O82" s="9">
        <f t="shared" si="1"/>
        <v>0.13999999999999968</v>
      </c>
      <c r="P82" s="10"/>
    </row>
    <row r="83" spans="1:16" ht="13.5">
      <c r="A83" s="7">
        <v>17</v>
      </c>
      <c r="B83" s="8">
        <v>11</v>
      </c>
      <c r="C83" s="8">
        <v>28</v>
      </c>
      <c r="D83" s="8" t="s">
        <v>13</v>
      </c>
      <c r="E83" s="8">
        <v>9</v>
      </c>
      <c r="F83" s="8">
        <v>3100</v>
      </c>
      <c r="G83" s="8">
        <v>8</v>
      </c>
      <c r="H83" s="8">
        <v>6</v>
      </c>
      <c r="I83" s="8" t="s">
        <v>21</v>
      </c>
      <c r="J83" s="8" t="s">
        <v>15</v>
      </c>
      <c r="K83" s="8" t="s">
        <v>23</v>
      </c>
      <c r="L83" s="8">
        <v>0</v>
      </c>
      <c r="M83" s="8">
        <v>3.39</v>
      </c>
      <c r="N83" s="8">
        <v>3.545</v>
      </c>
      <c r="O83" s="9">
        <f t="shared" si="1"/>
        <v>0.1549999999999998</v>
      </c>
      <c r="P83" s="10"/>
    </row>
    <row r="84" spans="1:16" ht="13.5">
      <c r="A84" s="7">
        <v>17</v>
      </c>
      <c r="B84" s="8">
        <v>4</v>
      </c>
      <c r="C84" s="8">
        <v>5</v>
      </c>
      <c r="D84" s="8" t="s">
        <v>13</v>
      </c>
      <c r="E84" s="8">
        <v>1</v>
      </c>
      <c r="F84" s="8">
        <v>3100</v>
      </c>
      <c r="G84" s="8">
        <v>8</v>
      </c>
      <c r="H84" s="8">
        <v>4</v>
      </c>
      <c r="I84" s="8" t="s">
        <v>21</v>
      </c>
      <c r="J84" s="8" t="s">
        <v>15</v>
      </c>
      <c r="K84" s="8" t="s">
        <v>22</v>
      </c>
      <c r="L84" s="8">
        <v>40</v>
      </c>
      <c r="M84" s="8">
        <v>3.39</v>
      </c>
      <c r="N84" s="8">
        <v>3.567</v>
      </c>
      <c r="O84" s="9">
        <f t="shared" si="1"/>
        <v>0.17700000000000005</v>
      </c>
      <c r="P84" s="10"/>
    </row>
    <row r="85" spans="1:18" ht="13.5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9">
        <f>AVERAGE(O77:O84)</f>
        <v>0.12899999999999978</v>
      </c>
      <c r="P85" s="12">
        <f>O85*100</f>
        <v>12.899999999999977</v>
      </c>
      <c r="Q85" s="1">
        <f>0.9621*M84+0.2451</f>
        <v>3.5066189999999997</v>
      </c>
      <c r="R85" s="1">
        <f>M84+O85</f>
        <v>3.519</v>
      </c>
    </row>
    <row r="86" spans="1:16" ht="13.5">
      <c r="A86" s="7">
        <v>18</v>
      </c>
      <c r="B86" s="8">
        <v>1</v>
      </c>
      <c r="C86" s="8">
        <v>4</v>
      </c>
      <c r="D86" s="8" t="s">
        <v>13</v>
      </c>
      <c r="E86" s="8">
        <v>1</v>
      </c>
      <c r="F86" s="8">
        <v>3100</v>
      </c>
      <c r="G86" s="8">
        <v>2</v>
      </c>
      <c r="H86" s="8">
        <v>5</v>
      </c>
      <c r="I86" s="8" t="s">
        <v>21</v>
      </c>
      <c r="J86" s="8" t="s">
        <v>15</v>
      </c>
      <c r="K86" s="8" t="s">
        <v>23</v>
      </c>
      <c r="L86" s="8">
        <v>20</v>
      </c>
      <c r="M86" s="8">
        <v>3.4</v>
      </c>
      <c r="N86" s="8">
        <v>3.462</v>
      </c>
      <c r="O86" s="9">
        <f>N86-M86</f>
        <v>0.06200000000000028</v>
      </c>
      <c r="P86" s="10"/>
    </row>
    <row r="87" spans="1:16" ht="13.5">
      <c r="A87" s="7">
        <v>17</v>
      </c>
      <c r="B87" s="8">
        <v>6</v>
      </c>
      <c r="C87" s="8">
        <v>12</v>
      </c>
      <c r="D87" s="8" t="s">
        <v>13</v>
      </c>
      <c r="E87" s="8">
        <v>4</v>
      </c>
      <c r="F87" s="8">
        <v>3100</v>
      </c>
      <c r="G87" s="8">
        <v>6</v>
      </c>
      <c r="H87" s="8">
        <v>5</v>
      </c>
      <c r="I87" s="8" t="s">
        <v>21</v>
      </c>
      <c r="J87" s="8" t="s">
        <v>15</v>
      </c>
      <c r="K87" s="8" t="s">
        <v>22</v>
      </c>
      <c r="L87" s="8">
        <v>10</v>
      </c>
      <c r="M87" s="8">
        <v>3.4</v>
      </c>
      <c r="N87" s="8">
        <v>3.527</v>
      </c>
      <c r="O87" s="9">
        <f>N87-M87</f>
        <v>0.12700000000000022</v>
      </c>
      <c r="P87" s="10"/>
    </row>
    <row r="88" spans="1:16" ht="13.5">
      <c r="A88" s="7">
        <v>17</v>
      </c>
      <c r="B88" s="8">
        <v>4</v>
      </c>
      <c r="C88" s="8">
        <v>4</v>
      </c>
      <c r="D88" s="8" t="s">
        <v>13</v>
      </c>
      <c r="E88" s="8">
        <v>3</v>
      </c>
      <c r="F88" s="8">
        <v>3100</v>
      </c>
      <c r="G88" s="8">
        <v>8</v>
      </c>
      <c r="H88" s="8">
        <v>3</v>
      </c>
      <c r="I88" s="8" t="s">
        <v>21</v>
      </c>
      <c r="J88" s="8" t="s">
        <v>15</v>
      </c>
      <c r="K88" s="8" t="s">
        <v>22</v>
      </c>
      <c r="L88" s="8">
        <v>30</v>
      </c>
      <c r="M88" s="8">
        <v>3.4</v>
      </c>
      <c r="N88" s="8">
        <v>3.537</v>
      </c>
      <c r="O88" s="9">
        <f>N88-M88</f>
        <v>0.137</v>
      </c>
      <c r="P88" s="10"/>
    </row>
    <row r="89" spans="1:16" ht="13.5">
      <c r="A89" s="7">
        <v>17</v>
      </c>
      <c r="B89" s="8">
        <v>4</v>
      </c>
      <c r="C89" s="8">
        <v>2</v>
      </c>
      <c r="D89" s="8" t="s">
        <v>13</v>
      </c>
      <c r="E89" s="8">
        <v>4</v>
      </c>
      <c r="F89" s="8">
        <v>3100</v>
      </c>
      <c r="G89" s="8">
        <v>5</v>
      </c>
      <c r="H89" s="8">
        <v>4</v>
      </c>
      <c r="I89" s="8" t="s">
        <v>21</v>
      </c>
      <c r="J89" s="8" t="s">
        <v>15</v>
      </c>
      <c r="K89" s="8" t="s">
        <v>22</v>
      </c>
      <c r="L89" s="8">
        <v>30</v>
      </c>
      <c r="M89" s="8">
        <v>3.4</v>
      </c>
      <c r="N89" s="8">
        <v>3.585</v>
      </c>
      <c r="O89" s="9">
        <f>N89-M89</f>
        <v>0.18500000000000005</v>
      </c>
      <c r="P89" s="10"/>
    </row>
    <row r="90" spans="1:18" ht="13.5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9">
        <f>AVERAGE(O86:O89)</f>
        <v>0.12775000000000014</v>
      </c>
      <c r="P90" s="12">
        <f>O90*100</f>
        <v>12.775000000000015</v>
      </c>
      <c r="Q90" s="1">
        <f>0.9621*M89+0.2451</f>
        <v>3.51624</v>
      </c>
      <c r="R90" s="1">
        <f>M89+O90</f>
        <v>3.52775</v>
      </c>
    </row>
    <row r="91" spans="1:16" ht="13.5">
      <c r="A91" s="7">
        <v>17</v>
      </c>
      <c r="B91" s="8">
        <v>6</v>
      </c>
      <c r="C91" s="8">
        <v>27</v>
      </c>
      <c r="D91" s="8" t="s">
        <v>13</v>
      </c>
      <c r="E91" s="8">
        <v>4</v>
      </c>
      <c r="F91" s="8">
        <v>3100</v>
      </c>
      <c r="G91" s="8">
        <v>2</v>
      </c>
      <c r="H91" s="8">
        <v>5</v>
      </c>
      <c r="I91" s="8" t="s">
        <v>21</v>
      </c>
      <c r="J91" s="8" t="s">
        <v>15</v>
      </c>
      <c r="K91" s="8" t="s">
        <v>22</v>
      </c>
      <c r="L91" s="8">
        <v>40</v>
      </c>
      <c r="M91" s="8">
        <v>3.41</v>
      </c>
      <c r="N91" s="8">
        <v>3.494</v>
      </c>
      <c r="O91" s="9">
        <f>N91-M91</f>
        <v>0.08400000000000007</v>
      </c>
      <c r="P91" s="10"/>
    </row>
    <row r="92" spans="1:16" ht="13.5">
      <c r="A92" s="7">
        <v>17</v>
      </c>
      <c r="B92" s="8">
        <v>6</v>
      </c>
      <c r="C92" s="8">
        <v>10</v>
      </c>
      <c r="D92" s="8" t="s">
        <v>13</v>
      </c>
      <c r="E92" s="8">
        <v>1</v>
      </c>
      <c r="F92" s="8">
        <v>3100</v>
      </c>
      <c r="G92" s="8">
        <v>3</v>
      </c>
      <c r="H92" s="8">
        <v>5</v>
      </c>
      <c r="I92" s="8" t="s">
        <v>21</v>
      </c>
      <c r="J92" s="8" t="s">
        <v>15</v>
      </c>
      <c r="K92" s="8" t="s">
        <v>22</v>
      </c>
      <c r="L92" s="8">
        <v>40</v>
      </c>
      <c r="M92" s="8">
        <v>3.41</v>
      </c>
      <c r="N92" s="8">
        <v>3.506</v>
      </c>
      <c r="O92" s="9">
        <f>N92-M92</f>
        <v>0.09599999999999964</v>
      </c>
      <c r="P92" s="10"/>
    </row>
    <row r="93" spans="1:16" ht="13.5">
      <c r="A93" s="7">
        <v>17</v>
      </c>
      <c r="B93" s="8">
        <v>12</v>
      </c>
      <c r="C93" s="8">
        <v>19</v>
      </c>
      <c r="D93" s="8" t="s">
        <v>13</v>
      </c>
      <c r="E93" s="8">
        <v>4</v>
      </c>
      <c r="F93" s="8">
        <v>3100</v>
      </c>
      <c r="G93" s="8">
        <v>7</v>
      </c>
      <c r="H93" s="8">
        <v>3</v>
      </c>
      <c r="I93" s="8" t="s">
        <v>21</v>
      </c>
      <c r="J93" s="8" t="s">
        <v>15</v>
      </c>
      <c r="K93" s="8" t="s">
        <v>23</v>
      </c>
      <c r="L93" s="8">
        <v>30</v>
      </c>
      <c r="M93" s="8">
        <v>3.41</v>
      </c>
      <c r="N93" s="8">
        <v>3.514</v>
      </c>
      <c r="O93" s="9">
        <f>N93-M93</f>
        <v>0.10399999999999965</v>
      </c>
      <c r="P93" s="10"/>
    </row>
    <row r="94" spans="1:16" ht="13.5">
      <c r="A94" s="7">
        <v>17</v>
      </c>
      <c r="B94" s="8">
        <v>6</v>
      </c>
      <c r="C94" s="8">
        <v>9</v>
      </c>
      <c r="D94" s="8" t="s">
        <v>13</v>
      </c>
      <c r="E94" s="8">
        <v>3</v>
      </c>
      <c r="F94" s="8">
        <v>3100</v>
      </c>
      <c r="G94" s="8">
        <v>6</v>
      </c>
      <c r="H94" s="8">
        <v>6</v>
      </c>
      <c r="I94" s="8" t="s">
        <v>21</v>
      </c>
      <c r="J94" s="8" t="s">
        <v>15</v>
      </c>
      <c r="K94" s="8" t="s">
        <v>22</v>
      </c>
      <c r="L94" s="8">
        <v>30</v>
      </c>
      <c r="M94" s="8">
        <v>3.41</v>
      </c>
      <c r="N94" s="8">
        <v>3.524</v>
      </c>
      <c r="O94" s="9">
        <f>N94-M94</f>
        <v>0.11399999999999988</v>
      </c>
      <c r="P94" s="10"/>
    </row>
    <row r="95" spans="1:18" ht="13.5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9">
        <f>AVERAGE(O91:O94)</f>
        <v>0.09949999999999981</v>
      </c>
      <c r="P95" s="12">
        <f>O95*100</f>
        <v>9.949999999999982</v>
      </c>
      <c r="Q95" s="1">
        <f>0.9621*M94+0.2451</f>
        <v>3.525861</v>
      </c>
      <c r="R95" s="1">
        <f>M94+O95</f>
        <v>3.5095</v>
      </c>
    </row>
    <row r="96" spans="1:16" ht="13.5">
      <c r="A96" s="7">
        <v>17</v>
      </c>
      <c r="B96" s="8">
        <v>7</v>
      </c>
      <c r="C96" s="8">
        <v>8</v>
      </c>
      <c r="D96" s="8" t="s">
        <v>13</v>
      </c>
      <c r="E96" s="8">
        <v>10</v>
      </c>
      <c r="F96" s="8">
        <v>3100</v>
      </c>
      <c r="G96" s="8">
        <v>8</v>
      </c>
      <c r="H96" s="8">
        <v>7</v>
      </c>
      <c r="I96" s="8" t="s">
        <v>21</v>
      </c>
      <c r="J96" s="8" t="s">
        <v>15</v>
      </c>
      <c r="K96" s="8" t="s">
        <v>22</v>
      </c>
      <c r="L96" s="8">
        <v>0</v>
      </c>
      <c r="M96" s="8">
        <v>3.43</v>
      </c>
      <c r="N96" s="8">
        <v>3.555</v>
      </c>
      <c r="O96" s="9">
        <f>N96-M96</f>
        <v>0.125</v>
      </c>
      <c r="P96" s="10"/>
    </row>
    <row r="97" spans="1:16" ht="13.5">
      <c r="A97" s="7">
        <v>17</v>
      </c>
      <c r="B97" s="8">
        <v>6</v>
      </c>
      <c r="C97" s="8">
        <v>25</v>
      </c>
      <c r="D97" s="8" t="s">
        <v>13</v>
      </c>
      <c r="E97" s="8">
        <v>1</v>
      </c>
      <c r="F97" s="8">
        <v>3100</v>
      </c>
      <c r="G97" s="8">
        <v>6</v>
      </c>
      <c r="H97" s="8">
        <v>4</v>
      </c>
      <c r="I97" s="8" t="s">
        <v>21</v>
      </c>
      <c r="J97" s="8" t="s">
        <v>15</v>
      </c>
      <c r="K97" s="8" t="s">
        <v>22</v>
      </c>
      <c r="L97" s="8">
        <v>40</v>
      </c>
      <c r="M97" s="8">
        <v>3.43</v>
      </c>
      <c r="N97" s="8">
        <v>3.561</v>
      </c>
      <c r="O97" s="9">
        <f>N97-M97</f>
        <v>0.13099999999999978</v>
      </c>
      <c r="P97" s="10"/>
    </row>
    <row r="98" spans="1:18" ht="13.5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9">
        <f>AVERAGE(O96:O97)</f>
        <v>0.1279999999999999</v>
      </c>
      <c r="P98" s="12">
        <f>O98*100</f>
        <v>12.79999999999999</v>
      </c>
      <c r="Q98" s="1">
        <f>0.9621*M97+0.2451</f>
        <v>3.5451029999999997</v>
      </c>
      <c r="R98" s="1">
        <f>M97+O98</f>
        <v>3.558</v>
      </c>
    </row>
    <row r="99" spans="1:16" ht="13.5">
      <c r="A99" s="7">
        <v>17</v>
      </c>
      <c r="B99" s="8">
        <v>9</v>
      </c>
      <c r="C99" s="8">
        <v>12</v>
      </c>
      <c r="D99" s="8" t="s">
        <v>13</v>
      </c>
      <c r="E99" s="8">
        <v>3</v>
      </c>
      <c r="F99" s="8">
        <v>3100</v>
      </c>
      <c r="G99" s="8">
        <v>3</v>
      </c>
      <c r="H99" s="8">
        <v>3</v>
      </c>
      <c r="I99" s="8" t="s">
        <v>21</v>
      </c>
      <c r="J99" s="8" t="s">
        <v>15</v>
      </c>
      <c r="K99" s="8" t="s">
        <v>23</v>
      </c>
      <c r="L99" s="8">
        <v>40</v>
      </c>
      <c r="M99" s="8">
        <v>3.44</v>
      </c>
      <c r="N99" s="8">
        <v>3.522</v>
      </c>
      <c r="O99" s="9">
        <f>N99-M99</f>
        <v>0.08199999999999985</v>
      </c>
      <c r="P99" s="10"/>
    </row>
    <row r="100" spans="1:18" ht="13.5">
      <c r="A100" s="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9">
        <f>AVERAGE(O99)</f>
        <v>0.08199999999999985</v>
      </c>
      <c r="P100" s="12">
        <f>O100*100</f>
        <v>8.199999999999985</v>
      </c>
      <c r="Q100" s="1">
        <f>0.9621*M99+0.2451</f>
        <v>3.5547239999999998</v>
      </c>
      <c r="R100" s="1">
        <f>M99+O100</f>
        <v>3.522</v>
      </c>
    </row>
    <row r="101" spans="1:16" ht="13.5">
      <c r="A101" s="7">
        <v>18</v>
      </c>
      <c r="B101" s="8">
        <v>1</v>
      </c>
      <c r="C101" s="8">
        <v>2</v>
      </c>
      <c r="D101" s="8" t="s">
        <v>13</v>
      </c>
      <c r="E101" s="8">
        <v>4</v>
      </c>
      <c r="F101" s="8">
        <v>3100</v>
      </c>
      <c r="G101" s="8">
        <v>7</v>
      </c>
      <c r="H101" s="8">
        <v>6</v>
      </c>
      <c r="I101" s="8" t="s">
        <v>21</v>
      </c>
      <c r="J101" s="8" t="s">
        <v>15</v>
      </c>
      <c r="K101" s="8" t="s">
        <v>23</v>
      </c>
      <c r="L101" s="8">
        <v>20</v>
      </c>
      <c r="M101" s="8">
        <v>3.45</v>
      </c>
      <c r="N101" s="8">
        <v>3.542</v>
      </c>
      <c r="O101" s="9">
        <f>N101-M101</f>
        <v>0.09199999999999964</v>
      </c>
      <c r="P101" s="10"/>
    </row>
    <row r="102" spans="1:18" ht="14.25" thickBot="1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5"/>
      <c r="O102" s="15">
        <f>AVERAGE(O101)</f>
        <v>0.09199999999999964</v>
      </c>
      <c r="P102" s="17">
        <f>O102*100</f>
        <v>9.199999999999964</v>
      </c>
      <c r="Q102" s="1">
        <f>0.9621*M101+0.2451</f>
        <v>3.564345</v>
      </c>
      <c r="R102" s="1">
        <f>M101+O102</f>
        <v>3.542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1:D26"/>
  <sheetViews>
    <sheetView workbookViewId="0" topLeftCell="A1">
      <selection activeCell="B11" sqref="B11"/>
    </sheetView>
  </sheetViews>
  <sheetFormatPr defaultColWidth="9.00390625" defaultRowHeight="13.5"/>
  <cols>
    <col min="3" max="3" width="13.00390625" style="0" bestFit="1" customWidth="1"/>
    <col min="4" max="4" width="14.875" style="0" bestFit="1" customWidth="1"/>
  </cols>
  <sheetData>
    <row r="11" spans="3:4" ht="13.5">
      <c r="C11" s="21" t="s">
        <v>26</v>
      </c>
      <c r="D11" s="21" t="s">
        <v>25</v>
      </c>
    </row>
    <row r="12" spans="3:4" ht="13.5">
      <c r="C12" s="22">
        <v>11</v>
      </c>
      <c r="D12" s="22">
        <v>11.6</v>
      </c>
    </row>
    <row r="13" spans="3:4" ht="13.5">
      <c r="C13" s="22">
        <v>9</v>
      </c>
      <c r="D13" s="22">
        <v>11.9</v>
      </c>
    </row>
    <row r="14" spans="3:4" ht="13.5">
      <c r="C14" s="22">
        <v>8.350000000000012</v>
      </c>
      <c r="D14" s="22">
        <v>11.525</v>
      </c>
    </row>
    <row r="15" spans="3:4" ht="13.5">
      <c r="C15" s="22">
        <v>9.10000000000002</v>
      </c>
      <c r="D15" s="22">
        <v>9.7</v>
      </c>
    </row>
    <row r="16" spans="3:4" ht="13.5">
      <c r="C16" s="22">
        <v>9.975</v>
      </c>
      <c r="D16" s="22">
        <v>11.95</v>
      </c>
    </row>
    <row r="17" spans="3:4" ht="13.5">
      <c r="C17" s="22">
        <v>7.33333333333334</v>
      </c>
      <c r="D17" s="22">
        <v>7.400000000000007</v>
      </c>
    </row>
    <row r="18" spans="3:4" ht="13.5">
      <c r="C18" s="22">
        <v>8.5</v>
      </c>
      <c r="D18" s="22">
        <v>14.1</v>
      </c>
    </row>
    <row r="19" spans="3:4" ht="13.5">
      <c r="C19" s="22">
        <v>10.73333333333335</v>
      </c>
      <c r="D19" s="22">
        <v>12.9</v>
      </c>
    </row>
    <row r="20" spans="3:4" ht="13.5">
      <c r="C20" s="22">
        <v>8.866666666666651</v>
      </c>
      <c r="D20" s="22">
        <v>12.775</v>
      </c>
    </row>
    <row r="21" spans="3:4" ht="13.5">
      <c r="C21" s="22">
        <v>7.000000000000028</v>
      </c>
      <c r="D21" s="22">
        <v>9.949999999999982</v>
      </c>
    </row>
    <row r="22" spans="3:4" ht="13.5">
      <c r="C22" s="22">
        <v>8.66666666666666</v>
      </c>
      <c r="D22" s="22">
        <v>12.8</v>
      </c>
    </row>
    <row r="23" spans="3:4" ht="13.5">
      <c r="C23" s="22">
        <v>8.749999999999968</v>
      </c>
      <c r="D23" s="22">
        <v>8.199999999999985</v>
      </c>
    </row>
    <row r="24" spans="3:4" ht="13.5">
      <c r="C24" s="22"/>
      <c r="D24" s="22">
        <v>9.199999999999964</v>
      </c>
    </row>
    <row r="25" spans="2:4" ht="13.5">
      <c r="B25" t="s">
        <v>27</v>
      </c>
      <c r="C25">
        <f>STDEV(C12:C23)</f>
        <v>1.1894587779084353</v>
      </c>
      <c r="D25">
        <f>STDEV(D12:D24)</f>
        <v>2.0148268520123054</v>
      </c>
    </row>
    <row r="26" spans="2:4" ht="13.5">
      <c r="B26" t="s">
        <v>28</v>
      </c>
      <c r="C26">
        <f>VAR(C12:C23)</f>
        <v>1.4148121843434287</v>
      </c>
      <c r="D26">
        <f>VAR(D12:D24)</f>
        <v>4.059527243589817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Sidre_Green</dc:creator>
  <cp:keywords/>
  <dc:description/>
  <cp:lastModifiedBy>Sidre_Green</cp:lastModifiedBy>
  <dcterms:created xsi:type="dcterms:W3CDTF">2006-12-30T16:50:51Z</dcterms:created>
  <dcterms:modified xsi:type="dcterms:W3CDTF">2007-01-21T15:44:38Z</dcterms:modified>
  <cp:category/>
  <cp:version/>
  <cp:contentType/>
  <cp:contentStatus/>
</cp:coreProperties>
</file>