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35" windowHeight="88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Sidre_Green</author>
  </authors>
  <commentList>
    <comment ref="AX3" authorId="0">
      <text>
        <r>
          <rPr>
            <b/>
            <sz val="9"/>
            <rFont val="ＭＳ Ｐゴシック"/>
            <family val="3"/>
          </rPr>
          <t xml:space="preserve">この黄色いところが
TR式で算出したもの．
左から順に推定タイムが
速い車番．
オートレース大学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<sst xmlns="http://schemas.openxmlformats.org/spreadsheetml/2006/main" count="296" uniqueCount="154">
  <si>
    <t>R</t>
  </si>
  <si>
    <t>着順</t>
  </si>
  <si>
    <t>選手名</t>
  </si>
  <si>
    <t>ハンデ</t>
  </si>
  <si>
    <t>試走タイム</t>
  </si>
  <si>
    <t>マシン</t>
  </si>
  <si>
    <t>Ta</t>
  </si>
  <si>
    <t>級</t>
  </si>
  <si>
    <t>交流</t>
  </si>
  <si>
    <t>竹本  修</t>
  </si>
  <si>
    <t>谷川 一貴</t>
  </si>
  <si>
    <t>桜井 晴光</t>
  </si>
  <si>
    <t>岩沼 靖郎</t>
  </si>
  <si>
    <t>西村 義正</t>
  </si>
  <si>
    <t>西川 頼臣</t>
  </si>
  <si>
    <t>長谷 晴久</t>
  </si>
  <si>
    <t>篠崎  実</t>
  </si>
  <si>
    <t>松山 茂靖</t>
  </si>
  <si>
    <t>花沢 哲也</t>
  </si>
  <si>
    <t>佐藤 正人</t>
  </si>
  <si>
    <t>鈴木 清市</t>
  </si>
  <si>
    <t>橋本 優一</t>
  </si>
  <si>
    <t>佐々木 啓</t>
  </si>
  <si>
    <t>北渡瀬 充</t>
  </si>
  <si>
    <t>戸塚 尚起</t>
  </si>
  <si>
    <t>浅田 真吾</t>
  </si>
  <si>
    <t>桝崎 陽介</t>
  </si>
  <si>
    <t>鈴木 慶太</t>
  </si>
  <si>
    <t>青木 勝美</t>
  </si>
  <si>
    <t>和田 健吾</t>
  </si>
  <si>
    <t>柿沼 進一</t>
  </si>
  <si>
    <t>満村 陽司</t>
  </si>
  <si>
    <t>牛沢 和彦</t>
  </si>
  <si>
    <t>笠木 美孝</t>
  </si>
  <si>
    <t>角南 一如</t>
  </si>
  <si>
    <t>塚越 浩之</t>
  </si>
  <si>
    <t>飯塚 将光</t>
  </si>
  <si>
    <t>有吉 辰也</t>
  </si>
  <si>
    <t>佐久間 健光</t>
  </si>
  <si>
    <t>岩崎 亮一</t>
  </si>
  <si>
    <t>秋田 貴弘</t>
  </si>
  <si>
    <t>五十嵐 一夫</t>
  </si>
  <si>
    <t>須賀  学</t>
  </si>
  <si>
    <t>内山 高秀</t>
  </si>
  <si>
    <t>鈴木  清</t>
  </si>
  <si>
    <t>荒尾  聡</t>
  </si>
  <si>
    <t>鈴木 章夫</t>
  </si>
  <si>
    <t>岩田 行雄</t>
  </si>
  <si>
    <t>竹谷  隆</t>
  </si>
  <si>
    <t>穴見 和正</t>
  </si>
  <si>
    <t>中野 憲人</t>
  </si>
  <si>
    <t>鈴木 将光</t>
  </si>
  <si>
    <t>前田  淳</t>
  </si>
  <si>
    <t>武藤 博臣</t>
  </si>
  <si>
    <t>小林 啓二</t>
  </si>
  <si>
    <t>遠藤  誠</t>
  </si>
  <si>
    <t>田中  守</t>
  </si>
  <si>
    <t>西原 智昭</t>
  </si>
  <si>
    <t>若井 友和</t>
  </si>
  <si>
    <t>松尾 隆広</t>
  </si>
  <si>
    <t>山田 真弘</t>
  </si>
  <si>
    <t>重富 大輔</t>
  </si>
  <si>
    <t>影山  伸</t>
  </si>
  <si>
    <t>新井  淳</t>
  </si>
  <si>
    <t>森  且行</t>
  </si>
  <si>
    <t>牧野 貴博</t>
  </si>
  <si>
    <t>青島 正樹</t>
  </si>
  <si>
    <t>畑  吉広</t>
  </si>
  <si>
    <t>永井 大介</t>
  </si>
  <si>
    <t>井村 淳一</t>
  </si>
  <si>
    <t>片平  巧</t>
  </si>
  <si>
    <t>浜野 淳</t>
  </si>
  <si>
    <t>湯浅  浩</t>
  </si>
  <si>
    <t>阿部 光雄</t>
  </si>
  <si>
    <t>大木  光</t>
  </si>
  <si>
    <t>辻  大樹</t>
  </si>
  <si>
    <t>金子 大輔</t>
  </si>
  <si>
    <t>東小野 正道</t>
  </si>
  <si>
    <t>早船  歩</t>
  </si>
  <si>
    <t>深谷  輝</t>
  </si>
  <si>
    <t>黒岩  明</t>
  </si>
  <si>
    <t>山田 達也</t>
  </si>
  <si>
    <t>伊藤 正司</t>
  </si>
  <si>
    <t>鈴木 辰己</t>
  </si>
  <si>
    <t>松尾 啓史</t>
  </si>
  <si>
    <t>林  弘明</t>
  </si>
  <si>
    <t>木村 武之</t>
  </si>
  <si>
    <t>浅香 潤</t>
  </si>
  <si>
    <t>谷津 圭治</t>
  </si>
  <si>
    <t>佐藤 裕二</t>
  </si>
  <si>
    <t>池浦 一博</t>
  </si>
  <si>
    <t>中村 雅人</t>
  </si>
  <si>
    <t>篠原  睦</t>
  </si>
  <si>
    <t>岡部  聡</t>
  </si>
  <si>
    <t>久門  徹</t>
  </si>
  <si>
    <t>人見 剛志</t>
  </si>
  <si>
    <t>伊藤 信夫</t>
  </si>
  <si>
    <t>池田 政和</t>
  </si>
  <si>
    <t>田中  茂</t>
  </si>
  <si>
    <t>浦田 信輔</t>
  </si>
  <si>
    <t>別府 敬剛</t>
  </si>
  <si>
    <t>ランク</t>
  </si>
  <si>
    <t>HG</t>
  </si>
  <si>
    <t>①</t>
  </si>
  <si>
    <t>②</t>
  </si>
  <si>
    <t>③</t>
  </si>
  <si>
    <t>④</t>
  </si>
  <si>
    <t>⑤</t>
  </si>
  <si>
    <t>T</t>
  </si>
  <si>
    <t>Ta'</t>
  </si>
  <si>
    <t>(T+Ta')/2</t>
  </si>
  <si>
    <t>T*Ta'</t>
  </si>
  <si>
    <t>コード</t>
  </si>
  <si>
    <t>Ta'-Ta'+1</t>
  </si>
  <si>
    <t>Ta'-Ta'avg</t>
  </si>
  <si>
    <t>梅内 幹雄</t>
  </si>
  <si>
    <t>Ｔ：</t>
  </si>
  <si>
    <t>，</t>
  </si>
  <si>
    <t>=</t>
  </si>
  <si>
    <t>～</t>
  </si>
  <si>
    <t>Ta'：</t>
  </si>
  <si>
    <t>Fore：</t>
  </si>
  <si>
    <t>0.7～</t>
  </si>
  <si>
    <t>→→→</t>
  </si>
  <si>
    <t>0.55～0.7</t>
  </si>
  <si>
    <t>→→</t>
  </si>
  <si>
    <t>0.4～0.55</t>
  </si>
  <si>
    <t>→</t>
  </si>
  <si>
    <t>0.3～0.4</t>
  </si>
  <si>
    <t>0.3～0.1</t>
  </si>
  <si>
    <t>瀧下 隼平</t>
  </si>
  <si>
    <t>永富 高志</t>
  </si>
  <si>
    <t>西村 竜太郎</t>
  </si>
  <si>
    <t>年</t>
  </si>
  <si>
    <t>月</t>
  </si>
  <si>
    <t>日</t>
  </si>
  <si>
    <t>場</t>
  </si>
  <si>
    <t>場2</t>
  </si>
  <si>
    <t>距離</t>
  </si>
  <si>
    <t>車番</t>
  </si>
  <si>
    <t>選手名（Trim）</t>
  </si>
  <si>
    <t>走路</t>
  </si>
  <si>
    <t>個人別T0-TR0切片</t>
  </si>
  <si>
    <t>個人別T0-TR0傾き</t>
  </si>
  <si>
    <t>個人T0-TR0単回帰T1</t>
  </si>
  <si>
    <t>順位T</t>
  </si>
  <si>
    <t>順位Ta1</t>
  </si>
  <si>
    <t>順位(T+Ta1）/2</t>
  </si>
  <si>
    <t>順位(T*Ta1）</t>
  </si>
  <si>
    <t>順位(Forecast）</t>
  </si>
  <si>
    <t>境界</t>
  </si>
  <si>
    <t>浜松</t>
  </si>
  <si>
    <t>結：</t>
  </si>
  <si>
    <t>0.1未満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</si>
</sst>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;[Red]\-#,##0.00000"/>
    <numFmt numFmtId="177" formatCode="0.0_ "/>
    <numFmt numFmtId="178" formatCode="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dre_Green\My%20Documents\SG\AutoRace\&#23455;&#36341;\&#27996;&#26494;\SG&#31532;38&#22238;&#26085;&#26412;&#36984;&#25163;&#27177;\H18.11.3&#27996;&#26494;&#65288;TR1_10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原本"/>
      <sheetName val="推定Ｔ"/>
      <sheetName val="回帰係数-1"/>
      <sheetName val="T0-TR0表"/>
      <sheetName val="場コード"/>
      <sheetName val="Sheet2"/>
      <sheetName val="ランク表"/>
    </sheetNames>
    <sheetDataSet>
      <sheetData sheetId="3">
        <row r="8">
          <cell r="F8" t="str">
            <v>クラス</v>
          </cell>
          <cell r="H8" t="str">
            <v>マシン</v>
          </cell>
          <cell r="J8" t="str">
            <v>交流</v>
          </cell>
          <cell r="M8" t="str">
            <v>枠番</v>
          </cell>
        </row>
        <row r="9">
          <cell r="C9">
            <v>0.7140525399597349</v>
          </cell>
          <cell r="D9">
            <v>-9.328468914234364E-05</v>
          </cell>
          <cell r="E9">
            <v>0.8239115187277253</v>
          </cell>
          <cell r="L9">
            <v>-0.0016090825285979568</v>
          </cell>
        </row>
      </sheetData>
      <sheetData sheetId="4">
        <row r="1">
          <cell r="A1" t="str">
            <v>選手名（Trim）</v>
          </cell>
          <cell r="B1" t="str">
            <v>TR0-T0切片</v>
          </cell>
          <cell r="C1" t="str">
            <v>TR0-T0傾き</v>
          </cell>
        </row>
        <row r="2">
          <cell r="A2" t="str">
            <v>阿久津 正夫</v>
          </cell>
          <cell r="B2">
            <v>1.1615423076923088</v>
          </cell>
          <cell r="C2">
            <v>0.6795673076923077</v>
          </cell>
        </row>
        <row r="3">
          <cell r="A3" t="str">
            <v>阿部 光雄</v>
          </cell>
          <cell r="B3">
            <v>1.1961418461350735</v>
          </cell>
          <cell r="C3">
            <v>0.6675696012039133</v>
          </cell>
        </row>
        <row r="4">
          <cell r="A4" t="str">
            <v>阿部 剛士</v>
          </cell>
          <cell r="B4">
            <v>0.3540262415535076</v>
          </cell>
          <cell r="C4">
            <v>0.9252804566030288</v>
          </cell>
        </row>
        <row r="5">
          <cell r="A5" t="str">
            <v>阿部 仁志</v>
          </cell>
          <cell r="B5">
            <v>0.7520257878343739</v>
          </cell>
          <cell r="C5">
            <v>0.8026520703554405</v>
          </cell>
        </row>
        <row r="6">
          <cell r="A6" t="str">
            <v>安永 俊昭</v>
          </cell>
          <cell r="B6">
            <v>1.089090909090911</v>
          </cell>
          <cell r="C6">
            <v>0.7064622124863085</v>
          </cell>
        </row>
        <row r="7">
          <cell r="A7" t="str">
            <v>安東 久隆</v>
          </cell>
          <cell r="B7">
            <v>-0.060864916903114796</v>
          </cell>
          <cell r="C7">
            <v>1.0447456424807442</v>
          </cell>
        </row>
        <row r="8">
          <cell r="A8" t="str">
            <v>安藤 定実</v>
          </cell>
          <cell r="B8">
            <v>1.6805731392026135</v>
          </cell>
          <cell r="C8">
            <v>0.5285208871955365</v>
          </cell>
        </row>
        <row r="9">
          <cell r="A9" t="str">
            <v>伊藤 幸人</v>
          </cell>
          <cell r="B9">
            <v>0.4535483267900533</v>
          </cell>
          <cell r="C9">
            <v>0.888035146756403</v>
          </cell>
        </row>
        <row r="10">
          <cell r="A10" t="str">
            <v>伊藤 弘幸</v>
          </cell>
          <cell r="B10">
            <v>1.8049786371011447</v>
          </cell>
          <cell r="C10">
            <v>0.49353704705245827</v>
          </cell>
        </row>
        <row r="11">
          <cell r="A11" t="str">
            <v>伊藤 信夫</v>
          </cell>
          <cell r="B11">
            <v>-0.1924881281864561</v>
          </cell>
          <cell r="C11">
            <v>1.0854333576110715</v>
          </cell>
        </row>
        <row r="12">
          <cell r="A12" t="str">
            <v>伊藤 正司</v>
          </cell>
          <cell r="B12">
            <v>1.8417138827103607</v>
          </cell>
          <cell r="C12">
            <v>0.4773178538490739</v>
          </cell>
        </row>
        <row r="13">
          <cell r="A13" t="str">
            <v>伊藤 達司</v>
          </cell>
          <cell r="B13">
            <v>1.75617576237624</v>
          </cell>
          <cell r="C13">
            <v>0.5160792079207913</v>
          </cell>
        </row>
        <row r="14">
          <cell r="A14" t="str">
            <v>伊藤 典明</v>
          </cell>
          <cell r="B14">
            <v>0.7501386683946181</v>
          </cell>
          <cell r="C14">
            <v>0.8110886116960976</v>
          </cell>
        </row>
        <row r="15">
          <cell r="A15" t="str">
            <v>伊藤 博康</v>
          </cell>
          <cell r="B15">
            <v>1.8775655618900422</v>
          </cell>
          <cell r="C15">
            <v>0.4765291332495878</v>
          </cell>
        </row>
        <row r="16">
          <cell r="A16" t="str">
            <v>井口 敬文</v>
          </cell>
          <cell r="B16">
            <v>1.0241526808510506</v>
          </cell>
          <cell r="C16">
            <v>0.7283971631205712</v>
          </cell>
        </row>
        <row r="17">
          <cell r="A17" t="str">
            <v>井出 勇三</v>
          </cell>
          <cell r="B17">
            <v>0.9530188708414085</v>
          </cell>
          <cell r="C17">
            <v>0.7581491940470788</v>
          </cell>
        </row>
        <row r="18">
          <cell r="A18" t="str">
            <v>井上 秀則</v>
          </cell>
          <cell r="B18">
            <v>1.3439274981217202</v>
          </cell>
          <cell r="C18">
            <v>0.6279864763335817</v>
          </cell>
        </row>
        <row r="19">
          <cell r="A19" t="str">
            <v>井上 智詞</v>
          </cell>
          <cell r="B19">
            <v>0.9883918612097622</v>
          </cell>
          <cell r="C19">
            <v>0.7374687081562539</v>
          </cell>
        </row>
        <row r="20">
          <cell r="A20" t="str">
            <v>井上 博</v>
          </cell>
          <cell r="B20">
            <v>3.439919138066937</v>
          </cell>
          <cell r="C20">
            <v>0.023361425867969462</v>
          </cell>
        </row>
        <row r="21">
          <cell r="A21" t="str">
            <v>井村 淳一</v>
          </cell>
          <cell r="B21">
            <v>0.5051823489592184</v>
          </cell>
          <cell r="C21">
            <v>0.8718564900998466</v>
          </cell>
        </row>
        <row r="22">
          <cell r="A22" t="str">
            <v>磯部 真樹</v>
          </cell>
          <cell r="B22">
            <v>0.9463564460295837</v>
          </cell>
          <cell r="C22">
            <v>0.7491975243889644</v>
          </cell>
        </row>
        <row r="23">
          <cell r="A23" t="str">
            <v>稲原 良太郎</v>
          </cell>
          <cell r="B23">
            <v>1.8646798703928762</v>
          </cell>
          <cell r="C23">
            <v>0.4813284730660178</v>
          </cell>
        </row>
        <row r="24">
          <cell r="A24" t="str">
            <v>浦田 信輔</v>
          </cell>
          <cell r="B24">
            <v>0.6299105185565059</v>
          </cell>
          <cell r="C24">
            <v>0.8365938080892238</v>
          </cell>
        </row>
        <row r="25">
          <cell r="A25" t="str">
            <v>影山 伸</v>
          </cell>
          <cell r="B25">
            <v>0.7812371716723914</v>
          </cell>
          <cell r="C25">
            <v>0.7922198825224434</v>
          </cell>
        </row>
        <row r="26">
          <cell r="A26" t="str">
            <v>永富 高志</v>
          </cell>
          <cell r="B26">
            <v>0.05617686864716953</v>
          </cell>
          <cell r="C26">
            <v>1.0130313921491525</v>
          </cell>
        </row>
        <row r="27">
          <cell r="A27" t="str">
            <v>永井 秀樹</v>
          </cell>
          <cell r="B27">
            <v>0.5199963758736823</v>
          </cell>
          <cell r="C27">
            <v>0.8765380964707888</v>
          </cell>
        </row>
        <row r="28">
          <cell r="A28" t="str">
            <v>永井 大介</v>
          </cell>
          <cell r="B28">
            <v>0.6156413703769985</v>
          </cell>
          <cell r="C28">
            <v>0.840445774522062</v>
          </cell>
        </row>
        <row r="29">
          <cell r="A29" t="str">
            <v>永瀬 敏一</v>
          </cell>
          <cell r="B29">
            <v>1.4656755343758674</v>
          </cell>
          <cell r="C29">
            <v>0.5906125659294896</v>
          </cell>
        </row>
        <row r="30">
          <cell r="A30" t="str">
            <v>永富 高志</v>
          </cell>
          <cell r="B30">
            <v>0.95006046388102</v>
          </cell>
          <cell r="C30">
            <v>0.7404302407932012</v>
          </cell>
        </row>
        <row r="31">
          <cell r="A31" t="str">
            <v>越智 尚寿</v>
          </cell>
          <cell r="B31">
            <v>0.9697304221474439</v>
          </cell>
          <cell r="C31">
            <v>0.7362878556133376</v>
          </cell>
        </row>
        <row r="32">
          <cell r="A32" t="str">
            <v>猿谷 敦史</v>
          </cell>
          <cell r="B32">
            <v>1.5214863722327276</v>
          </cell>
          <cell r="C32">
            <v>0.5740238068750703</v>
          </cell>
        </row>
        <row r="33">
          <cell r="A33" t="str">
            <v>遠藤 誠</v>
          </cell>
          <cell r="B33">
            <v>1.1564576954620045</v>
          </cell>
          <cell r="C33">
            <v>0.6798250410060126</v>
          </cell>
        </row>
        <row r="34">
          <cell r="A34" t="str">
            <v>遠洞 文男</v>
          </cell>
          <cell r="B34">
            <v>1.4198518684269317</v>
          </cell>
          <cell r="C34">
            <v>0.6178115909599484</v>
          </cell>
        </row>
        <row r="35">
          <cell r="A35" t="str">
            <v>奥川 裕司</v>
          </cell>
          <cell r="B35">
            <v>1.3075048244884409</v>
          </cell>
          <cell r="C35">
            <v>0.6356180336050568</v>
          </cell>
        </row>
        <row r="36">
          <cell r="A36" t="str">
            <v>奥平 栄次</v>
          </cell>
          <cell r="B36">
            <v>0.8685837359757631</v>
          </cell>
          <cell r="C36">
            <v>0.7732761444599126</v>
          </cell>
        </row>
        <row r="37">
          <cell r="A37" t="str">
            <v>押田 和也</v>
          </cell>
          <cell r="B37">
            <v>0.7885360470375482</v>
          </cell>
          <cell r="C37">
            <v>0.7910900045228377</v>
          </cell>
        </row>
        <row r="38">
          <cell r="A38" t="str">
            <v>横堀 明</v>
          </cell>
          <cell r="B38">
            <v>1.353143382352949</v>
          </cell>
          <cell r="C38">
            <v>0.6268382352941153</v>
          </cell>
        </row>
        <row r="39">
          <cell r="A39" t="str">
            <v>岡崎 秀二</v>
          </cell>
          <cell r="B39">
            <v>0.6480791962654822</v>
          </cell>
          <cell r="C39">
            <v>0.8359610310533777</v>
          </cell>
        </row>
        <row r="40">
          <cell r="A40" t="str">
            <v>岡松 忠</v>
          </cell>
          <cell r="B40">
            <v>1.5833036243125167</v>
          </cell>
          <cell r="C40">
            <v>0.5544634043153269</v>
          </cell>
        </row>
        <row r="41">
          <cell r="A41" t="str">
            <v>岡部 聡</v>
          </cell>
          <cell r="B41">
            <v>0.6155961976792366</v>
          </cell>
          <cell r="C41">
            <v>0.8406832780770825</v>
          </cell>
        </row>
        <row r="42">
          <cell r="A42" t="str">
            <v>岡本 信一</v>
          </cell>
          <cell r="B42">
            <v>1.212772704437624</v>
          </cell>
          <cell r="C42">
            <v>0.6686408037957016</v>
          </cell>
        </row>
        <row r="43">
          <cell r="A43" t="str">
            <v>岡本 博幸</v>
          </cell>
          <cell r="B43">
            <v>1.202995092311296</v>
          </cell>
          <cell r="C43">
            <v>0.6739483524187871</v>
          </cell>
        </row>
        <row r="44">
          <cell r="A44" t="str">
            <v>沖村 謙二</v>
          </cell>
          <cell r="B44">
            <v>1.8670330572173712</v>
          </cell>
          <cell r="C44">
            <v>0.47725878202178096</v>
          </cell>
        </row>
        <row r="45">
          <cell r="A45" t="str">
            <v>下垣内 至</v>
          </cell>
          <cell r="B45">
            <v>0.35651165496791615</v>
          </cell>
          <cell r="C45">
            <v>0.9230134003978806</v>
          </cell>
        </row>
        <row r="46">
          <cell r="A46" t="str">
            <v>下平 佳輝</v>
          </cell>
          <cell r="B46">
            <v>2.1254113428944</v>
          </cell>
          <cell r="C46">
            <v>0.39954367666231927</v>
          </cell>
        </row>
        <row r="47">
          <cell r="A47" t="str">
            <v>佳元 光義</v>
          </cell>
          <cell r="B47">
            <v>0.9075211362867877</v>
          </cell>
          <cell r="C47">
            <v>0.7600777815353371</v>
          </cell>
        </row>
        <row r="48">
          <cell r="A48" t="str">
            <v>加賀谷 建明</v>
          </cell>
          <cell r="B48">
            <v>0.27055270052398495</v>
          </cell>
          <cell r="C48">
            <v>0.9450523982265208</v>
          </cell>
        </row>
        <row r="49">
          <cell r="A49" t="str">
            <v>加藤 正文</v>
          </cell>
          <cell r="B49">
            <v>1.088282186022076</v>
          </cell>
          <cell r="C49">
            <v>0.7108250131371504</v>
          </cell>
        </row>
        <row r="50">
          <cell r="A50" t="str">
            <v>加茂 正孝</v>
          </cell>
          <cell r="B50">
            <v>1.09899385855485</v>
          </cell>
          <cell r="C50">
            <v>0.6988292870165986</v>
          </cell>
        </row>
        <row r="51">
          <cell r="A51" t="str">
            <v>河合 久</v>
          </cell>
          <cell r="B51">
            <v>1.2029155004054024</v>
          </cell>
          <cell r="C51">
            <v>0.6795889590016565</v>
          </cell>
        </row>
        <row r="52">
          <cell r="A52" t="str">
            <v>花岡 敏勝</v>
          </cell>
          <cell r="B52">
            <v>1.3438277731442905</v>
          </cell>
          <cell r="C52">
            <v>0.6337364470391985</v>
          </cell>
        </row>
        <row r="53">
          <cell r="A53" t="str">
            <v>花元 初美</v>
          </cell>
          <cell r="B53">
            <v>0.5507888332140269</v>
          </cell>
          <cell r="C53">
            <v>0.8596277738010031</v>
          </cell>
        </row>
        <row r="54">
          <cell r="A54" t="str">
            <v>花元 道也</v>
          </cell>
          <cell r="B54">
            <v>0.5370766615672293</v>
          </cell>
          <cell r="C54">
            <v>0.8666496685364605</v>
          </cell>
        </row>
        <row r="55">
          <cell r="A55" t="str">
            <v>花村 徹</v>
          </cell>
          <cell r="B55">
            <v>0.7466515118075421</v>
          </cell>
          <cell r="C55">
            <v>0.8116640918119636</v>
          </cell>
        </row>
        <row r="56">
          <cell r="A56" t="str">
            <v>花沢 哲也</v>
          </cell>
          <cell r="B56">
            <v>1.05932653865091</v>
          </cell>
          <cell r="C56">
            <v>0.7108665681930085</v>
          </cell>
        </row>
        <row r="57">
          <cell r="A57" t="str">
            <v>会沢 光晴</v>
          </cell>
          <cell r="B57">
            <v>0.6068884462151458</v>
          </cell>
          <cell r="C57">
            <v>0.8441965471447525</v>
          </cell>
        </row>
        <row r="58">
          <cell r="A58" t="str">
            <v>柿沼 進一</v>
          </cell>
          <cell r="B58">
            <v>1.6686187933796</v>
          </cell>
          <cell r="C58">
            <v>0.5297050186866002</v>
          </cell>
        </row>
        <row r="59">
          <cell r="A59" t="str">
            <v>角南 一如</v>
          </cell>
          <cell r="B59">
            <v>1.3940326444018596</v>
          </cell>
          <cell r="C59">
            <v>0.609019983575144</v>
          </cell>
        </row>
        <row r="60">
          <cell r="A60" t="str">
            <v>掛川 和人</v>
          </cell>
          <cell r="B60">
            <v>0.6111022463206885</v>
          </cell>
          <cell r="C60">
            <v>0.8439969016266448</v>
          </cell>
        </row>
        <row r="61">
          <cell r="A61" t="str">
            <v>笠原 三義</v>
          </cell>
          <cell r="B61">
            <v>1.3163654662301494</v>
          </cell>
          <cell r="C61">
            <v>0.6349056222464723</v>
          </cell>
        </row>
        <row r="62">
          <cell r="A62" t="str">
            <v>笠木 美孝</v>
          </cell>
          <cell r="B62">
            <v>1.3965235025517098</v>
          </cell>
          <cell r="C62">
            <v>0.6089981197958623</v>
          </cell>
        </row>
        <row r="63">
          <cell r="A63" t="str">
            <v>且元 滋紀</v>
          </cell>
          <cell r="B63">
            <v>0.6722586406793432</v>
          </cell>
          <cell r="C63">
            <v>0.8244915865008005</v>
          </cell>
        </row>
        <row r="64">
          <cell r="A64" t="str">
            <v>釜本 憲司</v>
          </cell>
          <cell r="B64">
            <v>0.48049267246515504</v>
          </cell>
          <cell r="C64">
            <v>0.8861193852019529</v>
          </cell>
        </row>
        <row r="65">
          <cell r="A65" t="str">
            <v>釜本 和茂</v>
          </cell>
          <cell r="B65">
            <v>0.5099695110350044</v>
          </cell>
          <cell r="C65">
            <v>0.8751236681887377</v>
          </cell>
        </row>
        <row r="66">
          <cell r="A66" t="str">
            <v>間中 大輔</v>
          </cell>
          <cell r="B66">
            <v>0.005384153715236817</v>
          </cell>
          <cell r="C66">
            <v>1.0256460787387456</v>
          </cell>
        </row>
        <row r="67">
          <cell r="A67" t="str">
            <v>関 仁孝</v>
          </cell>
          <cell r="B67">
            <v>0.8181854578923158</v>
          </cell>
          <cell r="C67">
            <v>0.7897837091578459</v>
          </cell>
        </row>
        <row r="68">
          <cell r="A68" t="str">
            <v>関口 照明</v>
          </cell>
          <cell r="B68">
            <v>1.806301006735714</v>
          </cell>
          <cell r="C68">
            <v>0.49516187441153064</v>
          </cell>
        </row>
        <row r="69">
          <cell r="A69" t="str">
            <v>関口 隆広</v>
          </cell>
          <cell r="B69">
            <v>1.6007147838214744</v>
          </cell>
          <cell r="C69">
            <v>0.550446304044631</v>
          </cell>
        </row>
        <row r="70">
          <cell r="A70" t="str">
            <v>関根 渡</v>
          </cell>
          <cell r="B70">
            <v>1.9423680284794012</v>
          </cell>
          <cell r="C70">
            <v>0.4678250550940845</v>
          </cell>
        </row>
        <row r="71">
          <cell r="A71" t="str">
            <v>丸山 浩信</v>
          </cell>
          <cell r="B71">
            <v>0.5148979979288955</v>
          </cell>
          <cell r="C71">
            <v>0.8738522609596128</v>
          </cell>
        </row>
        <row r="72">
          <cell r="A72" t="str">
            <v>岩井 寛</v>
          </cell>
          <cell r="B72">
            <v>0.7576847332358212</v>
          </cell>
          <cell r="C72">
            <v>0.8076141350373373</v>
          </cell>
        </row>
        <row r="73">
          <cell r="A73" t="str">
            <v>岩永 清文</v>
          </cell>
          <cell r="B73">
            <v>0.8476181883508347</v>
          </cell>
          <cell r="C73">
            <v>0.7785739949698587</v>
          </cell>
        </row>
        <row r="74">
          <cell r="A74" t="str">
            <v>岩科 州</v>
          </cell>
          <cell r="B74">
            <v>1.4069421109316123</v>
          </cell>
          <cell r="C74">
            <v>0.609450726978998</v>
          </cell>
        </row>
        <row r="75">
          <cell r="A75" t="str">
            <v>岩科 鮮太</v>
          </cell>
          <cell r="B75">
            <v>1.7520401785714246</v>
          </cell>
          <cell r="C75">
            <v>0.5060267857142869</v>
          </cell>
        </row>
        <row r="76">
          <cell r="A76" t="str">
            <v>岩見 貴史</v>
          </cell>
          <cell r="B76">
            <v>0.49622307420078426</v>
          </cell>
          <cell r="C76">
            <v>0.8808186858558433</v>
          </cell>
        </row>
        <row r="77">
          <cell r="A77" t="str">
            <v>岩元 毅</v>
          </cell>
          <cell r="B77">
            <v>1.6734971114555444</v>
          </cell>
          <cell r="C77">
            <v>0.5384246864872483</v>
          </cell>
        </row>
        <row r="78">
          <cell r="A78" t="str">
            <v>岩佐 常義</v>
          </cell>
          <cell r="B78">
            <v>1.0880013909127122</v>
          </cell>
          <cell r="C78">
            <v>0.7020002649357513</v>
          </cell>
        </row>
        <row r="79">
          <cell r="A79" t="str">
            <v>岩崎 亮一</v>
          </cell>
          <cell r="B79">
            <v>0.5592599825632103</v>
          </cell>
          <cell r="C79">
            <v>0.8583347863993018</v>
          </cell>
        </row>
        <row r="80">
          <cell r="A80" t="str">
            <v>岩沼 靖郎</v>
          </cell>
          <cell r="B80">
            <v>-0.14723394833949</v>
          </cell>
          <cell r="C80">
            <v>1.0677859778597805</v>
          </cell>
        </row>
        <row r="81">
          <cell r="A81" t="str">
            <v>岩田 行雄</v>
          </cell>
          <cell r="B81">
            <v>1.0347848275569849</v>
          </cell>
          <cell r="C81">
            <v>0.717543004830099</v>
          </cell>
        </row>
        <row r="82">
          <cell r="A82" t="str">
            <v>岩本 君男</v>
          </cell>
          <cell r="B82">
            <v>1.4775691681210037</v>
          </cell>
          <cell r="C82">
            <v>0.593821989528795</v>
          </cell>
        </row>
        <row r="83">
          <cell r="A83" t="str">
            <v>岩野 守</v>
          </cell>
          <cell r="B83">
            <v>1.4517415730337118</v>
          </cell>
          <cell r="C83">
            <v>0.6027900517611404</v>
          </cell>
        </row>
        <row r="84">
          <cell r="A84" t="str">
            <v>岩野 信義</v>
          </cell>
          <cell r="B84">
            <v>0.8461735204081671</v>
          </cell>
          <cell r="C84">
            <v>0.779882653061223</v>
          </cell>
        </row>
        <row r="85">
          <cell r="A85" t="str">
            <v>亀井 政和</v>
          </cell>
          <cell r="B85">
            <v>0.7166958188973629</v>
          </cell>
          <cell r="C85">
            <v>0.8128258602711181</v>
          </cell>
        </row>
        <row r="86">
          <cell r="A86" t="str">
            <v>吉松 憲治</v>
          </cell>
          <cell r="B86">
            <v>1.3092802576848936</v>
          </cell>
          <cell r="C86">
            <v>0.6382418585776607</v>
          </cell>
        </row>
        <row r="87">
          <cell r="A87" t="str">
            <v>吉田 恵輔</v>
          </cell>
          <cell r="B87">
            <v>1.3022789603405793</v>
          </cell>
          <cell r="C87">
            <v>0.6429979834192244</v>
          </cell>
        </row>
        <row r="88">
          <cell r="A88" t="str">
            <v>吉田 幸司</v>
          </cell>
          <cell r="B88">
            <v>0.786794813660205</v>
          </cell>
          <cell r="C88">
            <v>0.7927164517500332</v>
          </cell>
        </row>
        <row r="89">
          <cell r="A89" t="str">
            <v>吉田 弘</v>
          </cell>
          <cell r="B89">
            <v>1.7030108401084127</v>
          </cell>
          <cell r="C89">
            <v>0.529674796747964</v>
          </cell>
        </row>
        <row r="90">
          <cell r="A90" t="str">
            <v>吉田 富重</v>
          </cell>
          <cell r="B90">
            <v>1.7433682385575606</v>
          </cell>
          <cell r="C90">
            <v>0.5153259361997219</v>
          </cell>
        </row>
        <row r="91">
          <cell r="A91" t="str">
            <v>吉田 明広</v>
          </cell>
          <cell r="B91">
            <v>1.2515877462624028</v>
          </cell>
          <cell r="C91">
            <v>0.6582436775185128</v>
          </cell>
        </row>
        <row r="92">
          <cell r="A92" t="str">
            <v>吉田 祐也</v>
          </cell>
          <cell r="B92">
            <v>0.0868609219228178</v>
          </cell>
          <cell r="C92">
            <v>1.0014361859638716</v>
          </cell>
        </row>
        <row r="93">
          <cell r="A93" t="str">
            <v>久門 徹</v>
          </cell>
          <cell r="B93">
            <v>0.9070698496673808</v>
          </cell>
          <cell r="C93">
            <v>0.7514614216122782</v>
          </cell>
        </row>
        <row r="94">
          <cell r="A94" t="str">
            <v>宮地 朗</v>
          </cell>
          <cell r="B94">
            <v>0.020629994526551343</v>
          </cell>
          <cell r="C94">
            <v>1.0177704798394442</v>
          </cell>
        </row>
        <row r="95">
          <cell r="A95" t="str">
            <v>牛沢 和彦</v>
          </cell>
          <cell r="B95">
            <v>1.0565257948505735</v>
          </cell>
          <cell r="C95">
            <v>0.7088889596129986</v>
          </cell>
        </row>
        <row r="96">
          <cell r="A96" t="str">
            <v>橋本 優一</v>
          </cell>
          <cell r="B96">
            <v>1.4015860976125087</v>
          </cell>
          <cell r="C96">
            <v>0.6119216141981831</v>
          </cell>
        </row>
        <row r="97">
          <cell r="A97" t="str">
            <v>橋本 陽介</v>
          </cell>
          <cell r="B97">
            <v>1.9974016311346425</v>
          </cell>
          <cell r="C97">
            <v>0.44063528401774116</v>
          </cell>
        </row>
        <row r="98">
          <cell r="A98" t="str">
            <v>橋本 和美</v>
          </cell>
          <cell r="B98">
            <v>0.22621685254027213</v>
          </cell>
          <cell r="C98">
            <v>0.9589661887059653</v>
          </cell>
        </row>
        <row r="99">
          <cell r="A99" t="str">
            <v>近藤 裕保</v>
          </cell>
          <cell r="B99">
            <v>1.2815847847518875</v>
          </cell>
          <cell r="C99">
            <v>0.6493098915543877</v>
          </cell>
        </row>
        <row r="100">
          <cell r="A100" t="str">
            <v>金居 実</v>
          </cell>
          <cell r="B100">
            <v>1.7383491184448556</v>
          </cell>
          <cell r="C100">
            <v>0.5232707956600336</v>
          </cell>
        </row>
        <row r="101">
          <cell r="A101" t="str">
            <v>金居 徳次</v>
          </cell>
          <cell r="B101">
            <v>1.5610033852403606</v>
          </cell>
          <cell r="C101">
            <v>0.56784021665538</v>
          </cell>
        </row>
        <row r="102">
          <cell r="A102" t="str">
            <v>金山 周平</v>
          </cell>
          <cell r="B102">
            <v>1.4470849391480771</v>
          </cell>
          <cell r="C102">
            <v>0.5950177484787009</v>
          </cell>
        </row>
        <row r="103">
          <cell r="A103" t="str">
            <v>金子 大輔</v>
          </cell>
          <cell r="B103">
            <v>0.8823689787329991</v>
          </cell>
          <cell r="C103">
            <v>0.7623468850980684</v>
          </cell>
        </row>
        <row r="104">
          <cell r="A104" t="str">
            <v>金子 和裕</v>
          </cell>
          <cell r="B104">
            <v>1.5171379539048282</v>
          </cell>
          <cell r="C104">
            <v>0.5821671364616138</v>
          </cell>
        </row>
        <row r="105">
          <cell r="A105" t="str">
            <v>栗原 勝測</v>
          </cell>
          <cell r="B105">
            <v>1.450813266268471</v>
          </cell>
          <cell r="C105">
            <v>0.5948129519019172</v>
          </cell>
        </row>
        <row r="106">
          <cell r="A106" t="str">
            <v>畦坪 孝雄</v>
          </cell>
          <cell r="B106">
            <v>1.4472462600690505</v>
          </cell>
          <cell r="C106">
            <v>0.6018699654775589</v>
          </cell>
        </row>
        <row r="107">
          <cell r="A107" t="str">
            <v>穴見 和正</v>
          </cell>
          <cell r="B107">
            <v>0.5216608688392288</v>
          </cell>
          <cell r="C107">
            <v>0.862588706759803</v>
          </cell>
        </row>
        <row r="108">
          <cell r="A108" t="str">
            <v>原 菊太郎</v>
          </cell>
          <cell r="B108">
            <v>0.550921139101868</v>
          </cell>
          <cell r="C108">
            <v>0.8649507119386624</v>
          </cell>
        </row>
        <row r="109">
          <cell r="A109" t="str">
            <v>原田 富夫</v>
          </cell>
          <cell r="B109">
            <v>1.9430826728614408</v>
          </cell>
          <cell r="C109">
            <v>0.4588822082536198</v>
          </cell>
        </row>
        <row r="110">
          <cell r="A110" t="str">
            <v>古橋 隆志</v>
          </cell>
          <cell r="B110">
            <v>0.9509096573208775</v>
          </cell>
          <cell r="C110">
            <v>0.7517277186951681</v>
          </cell>
        </row>
        <row r="111">
          <cell r="A111" t="str">
            <v>戸塚 尚起</v>
          </cell>
          <cell r="B111">
            <v>0.29082239329164006</v>
          </cell>
          <cell r="C111">
            <v>0.9408894082067477</v>
          </cell>
        </row>
        <row r="112">
          <cell r="A112" t="str">
            <v>戸塚 茂</v>
          </cell>
          <cell r="B112">
            <v>1.03702954950937</v>
          </cell>
          <cell r="C112">
            <v>0.7213760035682416</v>
          </cell>
        </row>
        <row r="113">
          <cell r="A113" t="str">
            <v>五十嵐 一夫</v>
          </cell>
          <cell r="B113">
            <v>1.4093504912360877</v>
          </cell>
          <cell r="C113">
            <v>0.6026112217253645</v>
          </cell>
        </row>
        <row r="114">
          <cell r="A114" t="str">
            <v>五所 淳</v>
          </cell>
          <cell r="B114">
            <v>0.5752311377245469</v>
          </cell>
          <cell r="C114">
            <v>0.853845352772717</v>
          </cell>
        </row>
        <row r="115">
          <cell r="A115" t="str">
            <v>広瀬 豪彦</v>
          </cell>
          <cell r="B115">
            <v>0.6008780313837399</v>
          </cell>
          <cell r="C115">
            <v>0.8522824536376603</v>
          </cell>
        </row>
        <row r="116">
          <cell r="A116" t="str">
            <v>広沢 正幸</v>
          </cell>
          <cell r="B116">
            <v>1.901311198248207</v>
          </cell>
          <cell r="C116">
            <v>0.47716046239242194</v>
          </cell>
        </row>
        <row r="117">
          <cell r="A117" t="str">
            <v>広木 幸生</v>
          </cell>
          <cell r="B117">
            <v>0.6720974079126862</v>
          </cell>
          <cell r="C117">
            <v>0.8288130968622106</v>
          </cell>
        </row>
        <row r="118">
          <cell r="A118" t="str">
            <v>江川 重文</v>
          </cell>
          <cell r="B118">
            <v>1.4813619148373434</v>
          </cell>
          <cell r="C118">
            <v>0.596291986247025</v>
          </cell>
        </row>
        <row r="119">
          <cell r="A119" t="str">
            <v>荒井 充</v>
          </cell>
          <cell r="B119">
            <v>1.5513634110064465</v>
          </cell>
          <cell r="C119">
            <v>0.5694265410675919</v>
          </cell>
        </row>
        <row r="120">
          <cell r="A120" t="str">
            <v>荒川 哲也</v>
          </cell>
          <cell r="B120">
            <v>1.1640633716662614</v>
          </cell>
          <cell r="C120">
            <v>0.6813555174944942</v>
          </cell>
        </row>
        <row r="121">
          <cell r="A121" t="str">
            <v>荒尾 聡</v>
          </cell>
          <cell r="B121">
            <v>0.24023338197146904</v>
          </cell>
          <cell r="C121">
            <v>0.9550502594033715</v>
          </cell>
        </row>
        <row r="122">
          <cell r="A122" t="str">
            <v>行方 誠次</v>
          </cell>
          <cell r="B122">
            <v>1.3974557840057247</v>
          </cell>
          <cell r="C122">
            <v>0.6206507200846054</v>
          </cell>
        </row>
        <row r="123">
          <cell r="A123" t="str">
            <v>高橋 義弘</v>
          </cell>
          <cell r="B123">
            <v>0.7113436972225027</v>
          </cell>
          <cell r="C123">
            <v>0.8145223318750636</v>
          </cell>
        </row>
        <row r="124">
          <cell r="A124" t="str">
            <v>高橋 義徳</v>
          </cell>
          <cell r="B124">
            <v>1.1625912089306154</v>
          </cell>
          <cell r="C124">
            <v>0.6831092223772663</v>
          </cell>
        </row>
        <row r="125">
          <cell r="A125" t="str">
            <v>高橋 光利</v>
          </cell>
          <cell r="B125">
            <v>1.6837598591549356</v>
          </cell>
          <cell r="C125">
            <v>0.524154929577463</v>
          </cell>
        </row>
        <row r="126">
          <cell r="A126" t="str">
            <v>高橋 幸生</v>
          </cell>
          <cell r="B126">
            <v>1.396971061093251</v>
          </cell>
          <cell r="C126">
            <v>0.6161001378043172</v>
          </cell>
        </row>
        <row r="127">
          <cell r="A127" t="str">
            <v>高橋 貢</v>
          </cell>
          <cell r="B127">
            <v>1.0224431249999957</v>
          </cell>
          <cell r="C127">
            <v>0.7179140625000012</v>
          </cell>
        </row>
        <row r="128">
          <cell r="A128" t="str">
            <v>高橋 昇</v>
          </cell>
          <cell r="B128">
            <v>0.2687153575615433</v>
          </cell>
          <cell r="C128">
            <v>0.9494900351699895</v>
          </cell>
        </row>
        <row r="129">
          <cell r="A129" t="str">
            <v>高橋 茂</v>
          </cell>
          <cell r="B129">
            <v>2.7651393442622907</v>
          </cell>
          <cell r="C129">
            <v>0.23972482435597278</v>
          </cell>
        </row>
        <row r="130">
          <cell r="A130" t="str">
            <v>高橋 祐一</v>
          </cell>
          <cell r="B130">
            <v>1.4335355383163844</v>
          </cell>
          <cell r="C130">
            <v>0.6040203375615899</v>
          </cell>
        </row>
        <row r="131">
          <cell r="A131" t="str">
            <v>高石 光将</v>
          </cell>
          <cell r="B131">
            <v>0.5320159192825029</v>
          </cell>
          <cell r="C131">
            <v>0.8763901345291505</v>
          </cell>
        </row>
        <row r="132">
          <cell r="A132" t="str">
            <v>高倉 健吾</v>
          </cell>
          <cell r="B132">
            <v>1.1216223100974894</v>
          </cell>
          <cell r="C132">
            <v>0.6983722641162381</v>
          </cell>
        </row>
        <row r="133">
          <cell r="A133" t="str">
            <v>高村 京次郎</v>
          </cell>
          <cell r="B133" t="e">
            <v>#DIV/0!</v>
          </cell>
          <cell r="C133" t="e">
            <v>#DIV/0!</v>
          </cell>
        </row>
        <row r="134">
          <cell r="A134" t="str">
            <v>高村 京太郎</v>
          </cell>
          <cell r="B134">
            <v>122.26361538461538</v>
          </cell>
          <cell r="C134">
            <v>-4.3076923076923075</v>
          </cell>
        </row>
        <row r="135">
          <cell r="A135" t="str">
            <v>高村 京太郎2</v>
          </cell>
          <cell r="B135" t="e">
            <v>#DIV/0!</v>
          </cell>
          <cell r="C135" t="e">
            <v>#DIV/0!</v>
          </cell>
        </row>
        <row r="136">
          <cell r="A136" t="str">
            <v>高村 京太郎3</v>
          </cell>
          <cell r="B136" t="e">
            <v>#DIV/0!</v>
          </cell>
          <cell r="C136" t="e">
            <v>#DIV/0!</v>
          </cell>
        </row>
        <row r="137">
          <cell r="A137" t="str">
            <v>高村 京太郎4</v>
          </cell>
          <cell r="B137" t="e">
            <v>#DIV/0!</v>
          </cell>
          <cell r="C137" t="e">
            <v>#DIV/0!</v>
          </cell>
        </row>
        <row r="138">
          <cell r="A138" t="str">
            <v>高村 京太郎5</v>
          </cell>
          <cell r="B138" t="e">
            <v>#DIV/0!</v>
          </cell>
          <cell r="C138" t="e">
            <v>#DIV/0!</v>
          </cell>
        </row>
        <row r="139">
          <cell r="A139" t="str">
            <v>高塚 義明</v>
          </cell>
          <cell r="B139">
            <v>1.47332482692179</v>
          </cell>
          <cell r="C139">
            <v>0.5962270069231272</v>
          </cell>
        </row>
        <row r="140">
          <cell r="A140" t="str">
            <v>高田 克重</v>
          </cell>
          <cell r="B140">
            <v>0.7319324196597394</v>
          </cell>
          <cell r="C140">
            <v>0.816611531190925</v>
          </cell>
        </row>
        <row r="141">
          <cell r="A141" t="str">
            <v>高林 亮</v>
          </cell>
          <cell r="B141">
            <v>1.0998595505618032</v>
          </cell>
          <cell r="C141">
            <v>0.7022471910112348</v>
          </cell>
        </row>
        <row r="142">
          <cell r="A142" t="str">
            <v>黒岩 明</v>
          </cell>
          <cell r="B142">
            <v>0.42499212332076475</v>
          </cell>
          <cell r="C142">
            <v>0.898168551270901</v>
          </cell>
        </row>
        <row r="143">
          <cell r="A143" t="str">
            <v>今田 真輔</v>
          </cell>
          <cell r="B143">
            <v>0.8761373623301867</v>
          </cell>
          <cell r="C143">
            <v>0.7717308659920603</v>
          </cell>
        </row>
        <row r="144">
          <cell r="A144" t="str">
            <v>根本 将人</v>
          </cell>
          <cell r="B144">
            <v>0.8768619631901866</v>
          </cell>
          <cell r="C144">
            <v>0.7676575571667594</v>
          </cell>
        </row>
        <row r="145">
          <cell r="A145" t="str">
            <v>佐久間 健光</v>
          </cell>
          <cell r="B145">
            <v>1.1137390520814523</v>
          </cell>
          <cell r="C145">
            <v>0.6958370877635619</v>
          </cell>
        </row>
        <row r="146">
          <cell r="A146" t="str">
            <v>佐々木 啓</v>
          </cell>
          <cell r="B146">
            <v>0.8653046874999966</v>
          </cell>
          <cell r="C146">
            <v>0.7664062500000008</v>
          </cell>
        </row>
        <row r="147">
          <cell r="A147" t="str">
            <v>佐々木 敏夫</v>
          </cell>
          <cell r="B147">
            <v>1.2973457064297764</v>
          </cell>
          <cell r="C147">
            <v>0.6416455160744513</v>
          </cell>
        </row>
        <row r="148">
          <cell r="A148" t="str">
            <v>佐藤 貴也</v>
          </cell>
          <cell r="B148">
            <v>0.8011893883566716</v>
          </cell>
          <cell r="C148">
            <v>0.791341193809874</v>
          </cell>
        </row>
        <row r="149">
          <cell r="A149" t="str">
            <v>佐藤 信広</v>
          </cell>
          <cell r="B149">
            <v>1.5015869074492176</v>
          </cell>
          <cell r="C149">
            <v>0.5870203160270858</v>
          </cell>
        </row>
        <row r="150">
          <cell r="A150" t="str">
            <v>佐藤 正人</v>
          </cell>
          <cell r="B150">
            <v>0.8057045731707331</v>
          </cell>
          <cell r="C150">
            <v>0.7860548780487804</v>
          </cell>
        </row>
        <row r="151">
          <cell r="A151" t="str">
            <v>佐藤 裕二</v>
          </cell>
          <cell r="B151">
            <v>0.9214746499062798</v>
          </cell>
          <cell r="C151">
            <v>0.7482170029771731</v>
          </cell>
        </row>
        <row r="152">
          <cell r="A152" t="str">
            <v>佐伯 忠彦</v>
          </cell>
          <cell r="B152">
            <v>3.4434987661936973</v>
          </cell>
          <cell r="C152">
            <v>0.05388648982110095</v>
          </cell>
        </row>
        <row r="153">
          <cell r="A153" t="str">
            <v>佐野 末公</v>
          </cell>
          <cell r="B153">
            <v>2.0628149526387056</v>
          </cell>
          <cell r="C153">
            <v>0.4223443843031114</v>
          </cell>
        </row>
        <row r="154">
          <cell r="A154" t="str">
            <v>斎藤 正悟</v>
          </cell>
          <cell r="B154">
            <v>0.8327111622554644</v>
          </cell>
          <cell r="C154">
            <v>0.7787686996547761</v>
          </cell>
        </row>
        <row r="155">
          <cell r="A155" t="str">
            <v>斎藤 撤二</v>
          </cell>
          <cell r="B155">
            <v>0.9037395532636441</v>
          </cell>
          <cell r="C155">
            <v>0.7629634819651911</v>
          </cell>
        </row>
        <row r="156">
          <cell r="A156" t="str">
            <v>斎藤 努</v>
          </cell>
          <cell r="B156">
            <v>0.2492214668584194</v>
          </cell>
          <cell r="C156">
            <v>0.9532161066806103</v>
          </cell>
        </row>
        <row r="157">
          <cell r="A157" t="str">
            <v>斎藤 隆充</v>
          </cell>
          <cell r="B157">
            <v>0.3063121353559035</v>
          </cell>
          <cell r="C157">
            <v>0.9358809801633579</v>
          </cell>
        </row>
        <row r="158">
          <cell r="A158" t="str">
            <v>細野 俊介</v>
          </cell>
          <cell r="B158">
            <v>1.4011892370146772</v>
          </cell>
          <cell r="C158">
            <v>0.610697061170674</v>
          </cell>
        </row>
        <row r="159">
          <cell r="A159" t="str">
            <v>坂梨 正信</v>
          </cell>
          <cell r="B159">
            <v>0.9207729257641923</v>
          </cell>
          <cell r="C159">
            <v>0.761717612809316</v>
          </cell>
        </row>
        <row r="160">
          <cell r="A160" t="str">
            <v>桜井 晴光</v>
          </cell>
          <cell r="B160">
            <v>0.8134694104560625</v>
          </cell>
          <cell r="C160">
            <v>0.7828344625341281</v>
          </cell>
        </row>
        <row r="161">
          <cell r="A161" t="str">
            <v>桜木 公和</v>
          </cell>
          <cell r="B161">
            <v>0.7544401544401573</v>
          </cell>
          <cell r="C161">
            <v>0.7940154440154436</v>
          </cell>
        </row>
        <row r="162">
          <cell r="A162" t="str">
            <v>笹本 英二</v>
          </cell>
          <cell r="B162">
            <v>0.726356007628731</v>
          </cell>
          <cell r="C162">
            <v>0.8152415766052142</v>
          </cell>
        </row>
        <row r="163">
          <cell r="A163" t="str">
            <v>三浦 康平</v>
          </cell>
          <cell r="B163">
            <v>0.6605626420813389</v>
          </cell>
          <cell r="C163">
            <v>0.8293887345289198</v>
          </cell>
        </row>
        <row r="164">
          <cell r="A164" t="str">
            <v>三代川 豊</v>
          </cell>
          <cell r="B164">
            <v>1.8721581092094521</v>
          </cell>
          <cell r="C164">
            <v>0.4847758761206199</v>
          </cell>
        </row>
        <row r="165">
          <cell r="A165" t="str">
            <v>山浦 博幸</v>
          </cell>
          <cell r="B165">
            <v>-0.07457304123217767</v>
          </cell>
          <cell r="C165">
            <v>1.0469243279441296</v>
          </cell>
        </row>
        <row r="166">
          <cell r="A166" t="str">
            <v>山下 知秀</v>
          </cell>
          <cell r="B166">
            <v>0.8581003190977894</v>
          </cell>
          <cell r="C166">
            <v>0.7715653276216273</v>
          </cell>
        </row>
        <row r="167">
          <cell r="A167" t="str">
            <v>山際 真介</v>
          </cell>
          <cell r="B167">
            <v>0.4043177214225855</v>
          </cell>
          <cell r="C167">
            <v>0.911403041149443</v>
          </cell>
        </row>
        <row r="168">
          <cell r="A168" t="str">
            <v>山崎 潤</v>
          </cell>
          <cell r="B168">
            <v>1.0016996318607831</v>
          </cell>
          <cell r="C168">
            <v>0.7364290495314575</v>
          </cell>
        </row>
        <row r="169">
          <cell r="A169" t="str">
            <v>山崎 進</v>
          </cell>
          <cell r="B169">
            <v>0.8434869077941993</v>
          </cell>
          <cell r="C169">
            <v>0.7748955680081485</v>
          </cell>
        </row>
        <row r="170">
          <cell r="A170" t="str">
            <v>山川 重利</v>
          </cell>
          <cell r="B170">
            <v>1.1394281593927897</v>
          </cell>
          <cell r="C170">
            <v>0.6957779886148014</v>
          </cell>
        </row>
        <row r="171">
          <cell r="A171" t="str">
            <v>山中 充智</v>
          </cell>
          <cell r="B171">
            <v>1.8223037608486083</v>
          </cell>
          <cell r="C171">
            <v>0.49189971070395205</v>
          </cell>
        </row>
        <row r="172">
          <cell r="A172" t="str">
            <v>山田 真弘</v>
          </cell>
          <cell r="B172">
            <v>1.3161317564607966</v>
          </cell>
          <cell r="C172">
            <v>0.6284340779675868</v>
          </cell>
        </row>
        <row r="173">
          <cell r="A173" t="str">
            <v>山田 達也</v>
          </cell>
          <cell r="B173">
            <v>0.05490610829554665</v>
          </cell>
          <cell r="C173">
            <v>1.0097359295812214</v>
          </cell>
        </row>
        <row r="174">
          <cell r="A174" t="str">
            <v>山田 徹</v>
          </cell>
          <cell r="B174">
            <v>1.0570171810856013</v>
          </cell>
          <cell r="C174">
            <v>0.7124980994374329</v>
          </cell>
        </row>
        <row r="175">
          <cell r="A175" t="str">
            <v>山田 祐輔</v>
          </cell>
          <cell r="B175">
            <v>1.025248370245642</v>
          </cell>
          <cell r="C175">
            <v>0.7252083063506476</v>
          </cell>
        </row>
        <row r="176">
          <cell r="A176" t="str">
            <v>山本 佳幸</v>
          </cell>
          <cell r="B176">
            <v>2.2318651354534804</v>
          </cell>
          <cell r="C176">
            <v>0.37105418138986873</v>
          </cell>
        </row>
        <row r="177">
          <cell r="A177" t="str">
            <v>山本 智大</v>
          </cell>
          <cell r="B177">
            <v>0.9803865204228526</v>
          </cell>
          <cell r="C177">
            <v>0.7412402600625331</v>
          </cell>
        </row>
        <row r="178">
          <cell r="A178" t="str">
            <v>山本 道夫</v>
          </cell>
          <cell r="B178">
            <v>0.9753331434539088</v>
          </cell>
          <cell r="C178">
            <v>0.7366989461691822</v>
          </cell>
        </row>
        <row r="179">
          <cell r="A179" t="str">
            <v>山脇 孝志</v>
          </cell>
          <cell r="B179">
            <v>0.4722814038228025</v>
          </cell>
          <cell r="C179">
            <v>0.8884676852266178</v>
          </cell>
        </row>
        <row r="180">
          <cell r="A180" t="str">
            <v>宍戸 幸雄</v>
          </cell>
          <cell r="B180">
            <v>1.4416432744158199</v>
          </cell>
          <cell r="C180">
            <v>0.5979254044337922</v>
          </cell>
        </row>
        <row r="181">
          <cell r="A181" t="str">
            <v>宍戸 繁</v>
          </cell>
          <cell r="B181">
            <v>1.3967914954955027</v>
          </cell>
          <cell r="C181">
            <v>0.6177981981981963</v>
          </cell>
        </row>
        <row r="182">
          <cell r="A182" t="str">
            <v>室田 晶士</v>
          </cell>
          <cell r="B182">
            <v>0.7685773361697756</v>
          </cell>
          <cell r="C182">
            <v>0.8020754423286457</v>
          </cell>
        </row>
        <row r="183">
          <cell r="A183" t="str">
            <v>室田 泰利</v>
          </cell>
          <cell r="B183">
            <v>-0.11084210143346018</v>
          </cell>
          <cell r="C183">
            <v>1.06227534017318</v>
          </cell>
        </row>
        <row r="184">
          <cell r="A184" t="str">
            <v>篠原 俊治</v>
          </cell>
          <cell r="B184">
            <v>1.338798631607184</v>
          </cell>
          <cell r="C184">
            <v>0.6326938556479761</v>
          </cell>
        </row>
        <row r="185">
          <cell r="A185" t="str">
            <v>篠原 忠次</v>
          </cell>
          <cell r="B185">
            <v>0.5762056248901462</v>
          </cell>
          <cell r="C185">
            <v>0.855355950079098</v>
          </cell>
        </row>
        <row r="186">
          <cell r="A186" t="str">
            <v>篠原 睦</v>
          </cell>
          <cell r="B186">
            <v>1.0683849056603818</v>
          </cell>
          <cell r="C186">
            <v>0.7053773584905654</v>
          </cell>
        </row>
        <row r="187">
          <cell r="A187" t="str">
            <v>篠崎 実</v>
          </cell>
          <cell r="B187">
            <v>0.8849256085018857</v>
          </cell>
          <cell r="C187">
            <v>0.7603992510746023</v>
          </cell>
        </row>
        <row r="188">
          <cell r="A188" t="str">
            <v>柴山 信行</v>
          </cell>
          <cell r="B188">
            <v>0.005715642358004036</v>
          </cell>
          <cell r="C188">
            <v>1.024861135997132</v>
          </cell>
        </row>
        <row r="189">
          <cell r="A189" t="str">
            <v>柴田 健治</v>
          </cell>
          <cell r="B189">
            <v>0.009172109675167128</v>
          </cell>
          <cell r="C189">
            <v>1.0299423681453013</v>
          </cell>
        </row>
        <row r="190">
          <cell r="A190" t="str">
            <v>柴田 幸治</v>
          </cell>
          <cell r="B190">
            <v>1.5028889667601133</v>
          </cell>
          <cell r="C190">
            <v>0.5924108930716857</v>
          </cell>
        </row>
        <row r="191">
          <cell r="A191" t="str">
            <v>柴田 紘志</v>
          </cell>
          <cell r="B191">
            <v>0.5116829359165456</v>
          </cell>
          <cell r="C191">
            <v>0.8814269746646786</v>
          </cell>
        </row>
        <row r="192">
          <cell r="A192" t="str">
            <v>柴田 日出喜</v>
          </cell>
          <cell r="B192">
            <v>2.948599999999983</v>
          </cell>
          <cell r="C192">
            <v>0.16000000000000497</v>
          </cell>
        </row>
        <row r="193">
          <cell r="A193" t="str">
            <v>芝崎 茂信</v>
          </cell>
          <cell r="B193">
            <v>1.559646425670189</v>
          </cell>
          <cell r="C193">
            <v>0.5670796100731107</v>
          </cell>
        </row>
        <row r="194">
          <cell r="A194" t="str">
            <v>若井 友和</v>
          </cell>
          <cell r="B194">
            <v>0.36160995475112934</v>
          </cell>
          <cell r="C194">
            <v>0.9215384615384616</v>
          </cell>
        </row>
        <row r="195">
          <cell r="A195" t="str">
            <v>秋吉 忠幸</v>
          </cell>
          <cell r="B195">
            <v>0.5091890630031153</v>
          </cell>
          <cell r="C195">
            <v>0.8771117312439619</v>
          </cell>
        </row>
        <row r="196">
          <cell r="A196" t="str">
            <v>秋田 貴弘</v>
          </cell>
          <cell r="B196">
            <v>0.2536090766039596</v>
          </cell>
          <cell r="C196">
            <v>0.9530183820899791</v>
          </cell>
        </row>
        <row r="197">
          <cell r="A197" t="str">
            <v>秋田 敬吾</v>
          </cell>
          <cell r="B197">
            <v>0.802340644562952</v>
          </cell>
          <cell r="C197">
            <v>0.7851912821701827</v>
          </cell>
        </row>
        <row r="198">
          <cell r="A198" t="str">
            <v>重富 英雄</v>
          </cell>
          <cell r="B198">
            <v>1.4936279482177766</v>
          </cell>
          <cell r="C198">
            <v>0.5863628302890561</v>
          </cell>
        </row>
        <row r="199">
          <cell r="A199" t="str">
            <v>重富 大輔</v>
          </cell>
          <cell r="B199">
            <v>0.4645253746594036</v>
          </cell>
          <cell r="C199">
            <v>0.8880470878746587</v>
          </cell>
        </row>
        <row r="200">
          <cell r="A200" t="str">
            <v>小笠原 修二</v>
          </cell>
          <cell r="B200">
            <v>0.03345122236246301</v>
          </cell>
          <cell r="C200">
            <v>1.0115318094703853</v>
          </cell>
        </row>
        <row r="201">
          <cell r="A201" t="str">
            <v>小関 勝治</v>
          </cell>
          <cell r="B201">
            <v>0.8211775555422478</v>
          </cell>
          <cell r="C201">
            <v>0.7801485118869397</v>
          </cell>
        </row>
        <row r="202">
          <cell r="A202" t="str">
            <v>小宮 隆光</v>
          </cell>
          <cell r="B202">
            <v>0.6160600386387314</v>
          </cell>
          <cell r="C202">
            <v>0.845497102095407</v>
          </cell>
        </row>
        <row r="203">
          <cell r="A203" t="str">
            <v>小山 幸男</v>
          </cell>
          <cell r="B203">
            <v>0.9438414642005566</v>
          </cell>
          <cell r="C203">
            <v>0.7534574982277498</v>
          </cell>
        </row>
        <row r="204">
          <cell r="A204" t="str">
            <v>小松 久二一</v>
          </cell>
          <cell r="B204">
            <v>-0.023015418502198237</v>
          </cell>
          <cell r="C204">
            <v>1.0300293685756234</v>
          </cell>
        </row>
        <row r="205">
          <cell r="A205" t="str">
            <v>小田 雄一朗</v>
          </cell>
          <cell r="B205">
            <v>0.9814183759205277</v>
          </cell>
          <cell r="C205">
            <v>0.7383284732862151</v>
          </cell>
        </row>
        <row r="206">
          <cell r="A206" t="str">
            <v>小田倉 照男</v>
          </cell>
          <cell r="B206">
            <v>0.6067694979247378</v>
          </cell>
          <cell r="C206">
            <v>0.8469265732195833</v>
          </cell>
        </row>
        <row r="207">
          <cell r="A207" t="str">
            <v>小野尾 厚</v>
          </cell>
          <cell r="B207">
            <v>-0.07078725881571213</v>
          </cell>
          <cell r="C207">
            <v>1.0460800620980295</v>
          </cell>
        </row>
        <row r="208">
          <cell r="A208" t="str">
            <v>小里 健太</v>
          </cell>
          <cell r="B208">
            <v>1.2168857936301398</v>
          </cell>
          <cell r="C208">
            <v>0.6699730972836909</v>
          </cell>
        </row>
        <row r="209">
          <cell r="A209" t="str">
            <v>小林 啓二</v>
          </cell>
          <cell r="B209">
            <v>1.0269768576172678</v>
          </cell>
          <cell r="C209">
            <v>0.7168638439186391</v>
          </cell>
        </row>
        <row r="210">
          <cell r="A210" t="str">
            <v>小林 晃</v>
          </cell>
          <cell r="B210">
            <v>-0.33354842549507824</v>
          </cell>
          <cell r="C210">
            <v>1.1220106049128893</v>
          </cell>
        </row>
        <row r="211">
          <cell r="A211" t="str">
            <v>小林 悠樹</v>
          </cell>
          <cell r="B211">
            <v>1.4206819587628896</v>
          </cell>
          <cell r="C211">
            <v>0.6067268041237102</v>
          </cell>
        </row>
        <row r="212">
          <cell r="A212" t="str">
            <v>小路 大作</v>
          </cell>
          <cell r="B212">
            <v>0.9328988188976304</v>
          </cell>
          <cell r="C212">
            <v>0.7583464566929154</v>
          </cell>
        </row>
        <row r="213">
          <cell r="A213" t="str">
            <v>松永 幸二</v>
          </cell>
          <cell r="B213">
            <v>2.1525819372716914</v>
          </cell>
          <cell r="C213">
            <v>0.3975689633455109</v>
          </cell>
        </row>
        <row r="214">
          <cell r="A214" t="str">
            <v>松岡 誠</v>
          </cell>
          <cell r="B214">
            <v>0.38888212249974385</v>
          </cell>
          <cell r="C214">
            <v>0.9152527032162224</v>
          </cell>
        </row>
        <row r="215">
          <cell r="A215" t="str">
            <v>松丸 浩太郎</v>
          </cell>
          <cell r="B215">
            <v>1.497239819707806</v>
          </cell>
          <cell r="C215">
            <v>0.5890736711221626</v>
          </cell>
        </row>
        <row r="216">
          <cell r="A216" t="str">
            <v>松山 茂靖</v>
          </cell>
          <cell r="B216">
            <v>1.8716841609790489</v>
          </cell>
          <cell r="C216">
            <v>0.4651212049894106</v>
          </cell>
        </row>
        <row r="217">
          <cell r="A217" t="str">
            <v>松村 真</v>
          </cell>
          <cell r="B217">
            <v>1.7616304347826088</v>
          </cell>
          <cell r="C217">
            <v>0.5108695652173914</v>
          </cell>
        </row>
        <row r="218">
          <cell r="A218" t="str">
            <v>松田 道男</v>
          </cell>
          <cell r="B218">
            <v>1.7741599605522718</v>
          </cell>
          <cell r="C218">
            <v>0.50662721893491</v>
          </cell>
        </row>
        <row r="219">
          <cell r="A219" t="str">
            <v>松堂 忠利</v>
          </cell>
          <cell r="B219">
            <v>0.551999398315282</v>
          </cell>
          <cell r="C219">
            <v>0.8715403128760532</v>
          </cell>
        </row>
        <row r="220">
          <cell r="A220" t="str">
            <v>松尾 学</v>
          </cell>
          <cell r="B220">
            <v>1.2147696232571907</v>
          </cell>
          <cell r="C220">
            <v>0.6606763571640472</v>
          </cell>
        </row>
        <row r="221">
          <cell r="A221" t="str">
            <v>松尾 啓史</v>
          </cell>
          <cell r="B221">
            <v>0.25282681461782186</v>
          </cell>
          <cell r="C221">
            <v>0.9457379980741881</v>
          </cell>
        </row>
        <row r="222">
          <cell r="A222" t="str">
            <v>松尾 俊夫</v>
          </cell>
          <cell r="B222">
            <v>1.0047275693311648</v>
          </cell>
          <cell r="C222">
            <v>0.7316884176182691</v>
          </cell>
        </row>
        <row r="223">
          <cell r="A223" t="str">
            <v>松尾 隆広</v>
          </cell>
          <cell r="B223">
            <v>0.736578770949718</v>
          </cell>
          <cell r="C223">
            <v>0.8056052141527007</v>
          </cell>
        </row>
        <row r="224">
          <cell r="A224" t="str">
            <v>松本 康晃</v>
          </cell>
          <cell r="B224">
            <v>1.1442999613451894</v>
          </cell>
          <cell r="C224">
            <v>0.6913606494008497</v>
          </cell>
        </row>
        <row r="225">
          <cell r="A225" t="str">
            <v>松本 渉</v>
          </cell>
          <cell r="B225">
            <v>1.3267068518235932</v>
          </cell>
          <cell r="C225">
            <v>0.6327229258863625</v>
          </cell>
        </row>
        <row r="226">
          <cell r="A226" t="str">
            <v>上園 春香</v>
          </cell>
          <cell r="B226">
            <v>1.1577917007260687</v>
          </cell>
          <cell r="C226">
            <v>0.6891715151223728</v>
          </cell>
        </row>
        <row r="227">
          <cell r="A227" t="str">
            <v>上村 敏明</v>
          </cell>
          <cell r="B227">
            <v>1.5540641020004302</v>
          </cell>
          <cell r="C227">
            <v>0.5637414816443199</v>
          </cell>
        </row>
        <row r="228">
          <cell r="A228" t="str">
            <v>上野 秀俊</v>
          </cell>
          <cell r="B228">
            <v>0.85989295457646</v>
          </cell>
          <cell r="C228">
            <v>0.7691003955804115</v>
          </cell>
        </row>
        <row r="229">
          <cell r="A229" t="str">
            <v>城戸 徹</v>
          </cell>
          <cell r="B229">
            <v>1.8323235740919712</v>
          </cell>
          <cell r="C229">
            <v>0.4988261289877101</v>
          </cell>
        </row>
        <row r="230">
          <cell r="A230" t="str">
            <v>城山 英文</v>
          </cell>
          <cell r="B230">
            <v>1.984829670329674</v>
          </cell>
          <cell r="C230">
            <v>0.44197409733123877</v>
          </cell>
        </row>
        <row r="231">
          <cell r="A231" t="str">
            <v>植木 常男</v>
          </cell>
          <cell r="B231">
            <v>1.207411855964727</v>
          </cell>
          <cell r="C231">
            <v>0.6696252143382048</v>
          </cell>
        </row>
        <row r="232">
          <cell r="A232" t="str">
            <v>新井 淳</v>
          </cell>
          <cell r="B232">
            <v>0.9717312641937941</v>
          </cell>
          <cell r="C232">
            <v>0.7376419379258132</v>
          </cell>
        </row>
        <row r="233">
          <cell r="A233" t="str">
            <v>新村 嘉之</v>
          </cell>
          <cell r="B233">
            <v>0.9084716320072386</v>
          </cell>
          <cell r="C233">
            <v>0.7578605334538865</v>
          </cell>
        </row>
        <row r="234">
          <cell r="A234" t="str">
            <v>森 且行</v>
          </cell>
          <cell r="B234">
            <v>0.9772421092781531</v>
          </cell>
          <cell r="C234">
            <v>0.7342137885000474</v>
          </cell>
        </row>
        <row r="235">
          <cell r="A235" t="str">
            <v>森園 数敏</v>
          </cell>
          <cell r="B235">
            <v>0.8600010256410275</v>
          </cell>
          <cell r="C235">
            <v>0.7664820512820508</v>
          </cell>
        </row>
        <row r="236">
          <cell r="A236" t="str">
            <v>森下 剛一</v>
          </cell>
          <cell r="B236">
            <v>0.24854334734752292</v>
          </cell>
          <cell r="C236">
            <v>0.9555369071383182</v>
          </cell>
        </row>
        <row r="237">
          <cell r="A237" t="str">
            <v>森村 亮</v>
          </cell>
          <cell r="B237">
            <v>-0.547564269514949</v>
          </cell>
          <cell r="C237">
            <v>1.1857780378959657</v>
          </cell>
        </row>
        <row r="238">
          <cell r="A238" t="str">
            <v>森谷 隼人</v>
          </cell>
          <cell r="B238">
            <v>0.17315037408534462</v>
          </cell>
          <cell r="C238">
            <v>0.9724122338238912</v>
          </cell>
        </row>
        <row r="239">
          <cell r="A239" t="str">
            <v>深須 昇</v>
          </cell>
          <cell r="B239">
            <v>0.5483562699256157</v>
          </cell>
          <cell r="C239">
            <v>0.8634099362380439</v>
          </cell>
        </row>
        <row r="240">
          <cell r="A240" t="str">
            <v>深沢 悟</v>
          </cell>
          <cell r="B240">
            <v>1.2368940677966198</v>
          </cell>
          <cell r="C240">
            <v>0.6644067796610145</v>
          </cell>
        </row>
        <row r="241">
          <cell r="A241" t="str">
            <v>深沢 隆</v>
          </cell>
          <cell r="B241">
            <v>1.4384277222265935</v>
          </cell>
          <cell r="C241">
            <v>0.599728367845052</v>
          </cell>
        </row>
        <row r="242">
          <cell r="A242" t="str">
            <v>深谷 輝</v>
          </cell>
          <cell r="B242">
            <v>0.4336044278996898</v>
          </cell>
          <cell r="C242">
            <v>0.897129702194357</v>
          </cell>
        </row>
        <row r="243">
          <cell r="A243" t="str">
            <v>神矢 文男</v>
          </cell>
          <cell r="B243">
            <v>1.3897802141764437</v>
          </cell>
          <cell r="C243">
            <v>0.6156599137731207</v>
          </cell>
        </row>
        <row r="244">
          <cell r="A244" t="str">
            <v>人見 剛志</v>
          </cell>
          <cell r="B244">
            <v>1.5200069204152238</v>
          </cell>
          <cell r="C244">
            <v>0.5701038062283741</v>
          </cell>
        </row>
        <row r="245">
          <cell r="A245" t="str">
            <v>須賀 学</v>
          </cell>
          <cell r="B245">
            <v>1.8559137402885655</v>
          </cell>
          <cell r="C245">
            <v>0.47196448390677087</v>
          </cell>
        </row>
        <row r="246">
          <cell r="A246" t="str">
            <v>須崎 忠夫</v>
          </cell>
          <cell r="B246">
            <v>0.9123976363412525</v>
          </cell>
          <cell r="C246">
            <v>0.7595284993229106</v>
          </cell>
        </row>
        <row r="247">
          <cell r="A247" t="str">
            <v>水口 寿治</v>
          </cell>
          <cell r="B247">
            <v>0.12481592233009975</v>
          </cell>
          <cell r="C247">
            <v>0.9878203883495138</v>
          </cell>
        </row>
        <row r="248">
          <cell r="A248" t="str">
            <v>水崎 正二</v>
          </cell>
          <cell r="B248">
            <v>0.010364247479151434</v>
          </cell>
          <cell r="C248">
            <v>1.0203473173160698</v>
          </cell>
        </row>
        <row r="249">
          <cell r="A249" t="str">
            <v>水本 竜二</v>
          </cell>
          <cell r="B249">
            <v>1.6761488075015283</v>
          </cell>
          <cell r="C249">
            <v>0.529713936264185</v>
          </cell>
        </row>
        <row r="250">
          <cell r="A250" t="str">
            <v>数田 雅路</v>
          </cell>
          <cell r="B250">
            <v>1.3023202202989852</v>
          </cell>
          <cell r="C250">
            <v>0.6480274249747086</v>
          </cell>
        </row>
        <row r="251">
          <cell r="A251" t="str">
            <v>杉本 雅彦</v>
          </cell>
          <cell r="B251">
            <v>1.9882054794520507</v>
          </cell>
          <cell r="C251">
            <v>0.44615133724722844</v>
          </cell>
        </row>
        <row r="252">
          <cell r="A252" t="str">
            <v>菅野 澄夫</v>
          </cell>
          <cell r="B252">
            <v>1.067568961557892</v>
          </cell>
          <cell r="C252">
            <v>0.7301658016809816</v>
          </cell>
        </row>
        <row r="253">
          <cell r="A253" t="str">
            <v>清岡 優一</v>
          </cell>
          <cell r="B253">
            <v>1.6584247706421986</v>
          </cell>
          <cell r="C253">
            <v>0.5402752293577987</v>
          </cell>
        </row>
        <row r="254">
          <cell r="A254" t="str">
            <v>清水 右也</v>
          </cell>
          <cell r="B254">
            <v>0.3667359002714434</v>
          </cell>
          <cell r="C254">
            <v>0.9193425153312551</v>
          </cell>
        </row>
        <row r="255">
          <cell r="A255" t="str">
            <v>清水 卓</v>
          </cell>
          <cell r="B255">
            <v>1.1400740272065826</v>
          </cell>
          <cell r="C255">
            <v>0.6866543137343512</v>
          </cell>
        </row>
        <row r="256">
          <cell r="A256" t="str">
            <v>生方 将人</v>
          </cell>
          <cell r="B256">
            <v>1.5089463460300776</v>
          </cell>
          <cell r="C256">
            <v>0.5860686911239825</v>
          </cell>
        </row>
        <row r="257">
          <cell r="A257" t="str">
            <v>西久保 英幸</v>
          </cell>
          <cell r="B257">
            <v>0.9727180205121817</v>
          </cell>
          <cell r="C257">
            <v>0.7397313282577215</v>
          </cell>
        </row>
        <row r="258">
          <cell r="A258" t="str">
            <v>西原 智昭</v>
          </cell>
          <cell r="B258">
            <v>0.8599641906605369</v>
          </cell>
          <cell r="C258">
            <v>0.7710137914347932</v>
          </cell>
        </row>
        <row r="259">
          <cell r="A259" t="str">
            <v>西崎 洋一郎</v>
          </cell>
          <cell r="B259">
            <v>0.6801368471294138</v>
          </cell>
          <cell r="C259">
            <v>0.8244033819719082</v>
          </cell>
        </row>
        <row r="260">
          <cell r="A260" t="str">
            <v>西川 頼臣</v>
          </cell>
          <cell r="B260">
            <v>0.8789479903813149</v>
          </cell>
          <cell r="C260">
            <v>0.7671246994160074</v>
          </cell>
        </row>
        <row r="261">
          <cell r="A261" t="str">
            <v>西村 義正</v>
          </cell>
          <cell r="B261">
            <v>0.4439258174719396</v>
          </cell>
          <cell r="C261">
            <v>0.8899106505987909</v>
          </cell>
        </row>
        <row r="262">
          <cell r="A262" t="str">
            <v>西村 健</v>
          </cell>
          <cell r="B262">
            <v>0.7860893682588652</v>
          </cell>
          <cell r="C262">
            <v>0.7941448382126332</v>
          </cell>
        </row>
        <row r="263">
          <cell r="A263" t="str">
            <v>西村 昭紀</v>
          </cell>
          <cell r="B263">
            <v>0.7253111788230893</v>
          </cell>
          <cell r="C263">
            <v>0.8092249095410375</v>
          </cell>
        </row>
        <row r="264">
          <cell r="A264" t="str">
            <v>西村 竜太郎</v>
          </cell>
          <cell r="B264">
            <v>0.41271674083825527</v>
          </cell>
          <cell r="C264">
            <v>0.9021679092196964</v>
          </cell>
        </row>
        <row r="265">
          <cell r="A265" t="str">
            <v>青山 文敏</v>
          </cell>
          <cell r="B265">
            <v>0.39457561915109096</v>
          </cell>
          <cell r="C265">
            <v>0.9074298130818044</v>
          </cell>
        </row>
        <row r="266">
          <cell r="A266" t="str">
            <v>青島 正樹</v>
          </cell>
          <cell r="B266">
            <v>1.4924063604240259</v>
          </cell>
          <cell r="C266">
            <v>0.5774376850348585</v>
          </cell>
        </row>
        <row r="267">
          <cell r="A267" t="str">
            <v>青島 裕治</v>
          </cell>
          <cell r="B267">
            <v>0.46817301391825783</v>
          </cell>
          <cell r="C267">
            <v>0.8857564421311891</v>
          </cell>
        </row>
        <row r="268">
          <cell r="A268" t="str">
            <v>青木 治親</v>
          </cell>
          <cell r="B268">
            <v>0.1745365599165276</v>
          </cell>
          <cell r="C268">
            <v>0.9750702303555653</v>
          </cell>
        </row>
        <row r="269">
          <cell r="A269" t="str">
            <v>青木 勝美</v>
          </cell>
          <cell r="B269">
            <v>2.127914255765199</v>
          </cell>
          <cell r="C269">
            <v>0.3945143256464015</v>
          </cell>
        </row>
        <row r="270">
          <cell r="A270" t="str">
            <v>石井 剛</v>
          </cell>
          <cell r="B270">
            <v>0.8838520788471125</v>
          </cell>
          <cell r="C270">
            <v>0.7805284081497424</v>
          </cell>
        </row>
        <row r="271">
          <cell r="A271" t="str">
            <v>石井 克己</v>
          </cell>
          <cell r="B271">
            <v>-0.013056100285452121</v>
          </cell>
          <cell r="C271">
            <v>1.0378801042571635</v>
          </cell>
        </row>
        <row r="272">
          <cell r="A272" t="str">
            <v>石井 大志</v>
          </cell>
          <cell r="B272">
            <v>0.16017426588361294</v>
          </cell>
          <cell r="C272">
            <v>0.9822552055525884</v>
          </cell>
        </row>
        <row r="273">
          <cell r="A273" t="str">
            <v>石井 大輔</v>
          </cell>
          <cell r="B273">
            <v>0.3577093734080541</v>
          </cell>
          <cell r="C273">
            <v>0.9189251146204775</v>
          </cell>
        </row>
        <row r="274">
          <cell r="A274" t="str">
            <v>石貝 武之</v>
          </cell>
          <cell r="B274">
            <v>-0.1462232876013645</v>
          </cell>
          <cell r="C274">
            <v>1.0739123782322633</v>
          </cell>
        </row>
        <row r="275">
          <cell r="A275" t="str">
            <v>石垣 勉</v>
          </cell>
          <cell r="B275">
            <v>1.4056299665551863</v>
          </cell>
          <cell r="C275">
            <v>0.6200267558528424</v>
          </cell>
        </row>
        <row r="276">
          <cell r="A276" t="str">
            <v>石橋 大</v>
          </cell>
          <cell r="B276">
            <v>0.0867499250374828</v>
          </cell>
          <cell r="C276">
            <v>1.0034962518740627</v>
          </cell>
        </row>
        <row r="277">
          <cell r="A277" t="str">
            <v>石川 岳彦</v>
          </cell>
          <cell r="B277">
            <v>0.2733564441887326</v>
          </cell>
          <cell r="C277">
            <v>0.9493670886075923</v>
          </cell>
        </row>
        <row r="278">
          <cell r="A278" t="str">
            <v>石川 巌</v>
          </cell>
          <cell r="B278">
            <v>0.007278597639303275</v>
          </cell>
          <cell r="C278">
            <v>1.0313903521801522</v>
          </cell>
        </row>
        <row r="279">
          <cell r="A279" t="str">
            <v>石川 敏晴</v>
          </cell>
          <cell r="B279">
            <v>1.680249224696929</v>
          </cell>
          <cell r="C279">
            <v>0.5381787425993791</v>
          </cell>
        </row>
        <row r="280">
          <cell r="A280" t="str">
            <v>石川 祐治</v>
          </cell>
          <cell r="B280">
            <v>1.459293699942208</v>
          </cell>
          <cell r="C280">
            <v>0.5984889769630893</v>
          </cell>
        </row>
        <row r="281">
          <cell r="A281" t="str">
            <v>石田 智之</v>
          </cell>
          <cell r="B281">
            <v>0.7828605500644623</v>
          </cell>
          <cell r="C281">
            <v>0.7945853029651908</v>
          </cell>
        </row>
        <row r="282">
          <cell r="A282" t="str">
            <v>赤坂 勝彦</v>
          </cell>
          <cell r="B282">
            <v>1.4035204252937952</v>
          </cell>
          <cell r="C282">
            <v>0.611326245103524</v>
          </cell>
        </row>
        <row r="283">
          <cell r="A283" t="str">
            <v>千葉 泰将</v>
          </cell>
          <cell r="B283">
            <v>0.9521721369644274</v>
          </cell>
          <cell r="C283">
            <v>0.744207398208108</v>
          </cell>
        </row>
        <row r="284">
          <cell r="A284" t="str">
            <v>川原 剛</v>
          </cell>
          <cell r="B284">
            <v>1.044786689551433</v>
          </cell>
          <cell r="C284">
            <v>0.7186620125737645</v>
          </cell>
        </row>
        <row r="285">
          <cell r="A285" t="str">
            <v>川口 建志郎</v>
          </cell>
          <cell r="B285">
            <v>-0.06339966528947594</v>
          </cell>
          <cell r="C285">
            <v>1.0461743632655203</v>
          </cell>
        </row>
        <row r="286">
          <cell r="A286" t="str">
            <v>川端 孝</v>
          </cell>
          <cell r="B286">
            <v>0.19961344537815284</v>
          </cell>
          <cell r="C286">
            <v>0.9697178871548614</v>
          </cell>
        </row>
        <row r="287">
          <cell r="A287" t="str">
            <v>浅井 孝祐</v>
          </cell>
          <cell r="B287">
            <v>1.8394155638502387</v>
          </cell>
          <cell r="C287">
            <v>0.5006582965727875</v>
          </cell>
        </row>
        <row r="288">
          <cell r="A288" t="str">
            <v>浅香 潤</v>
          </cell>
          <cell r="B288">
            <v>0.3003973307605743</v>
          </cell>
          <cell r="C288">
            <v>0.936428686283968</v>
          </cell>
        </row>
        <row r="289">
          <cell r="A289" t="str">
            <v>浅田 真吾</v>
          </cell>
          <cell r="B289">
            <v>1.0309198979017329</v>
          </cell>
          <cell r="C289">
            <v>0.7156825944972027</v>
          </cell>
        </row>
        <row r="290">
          <cell r="A290" t="str">
            <v>浅野 幸三</v>
          </cell>
          <cell r="B290">
            <v>1.1155223705910609</v>
          </cell>
          <cell r="C290">
            <v>0.6939884024046362</v>
          </cell>
        </row>
        <row r="291">
          <cell r="A291" t="str">
            <v>浅野 浩幸</v>
          </cell>
          <cell r="B291">
            <v>2.925055755395684</v>
          </cell>
          <cell r="C291">
            <v>0.16276978417266194</v>
          </cell>
        </row>
        <row r="292">
          <cell r="A292" t="str">
            <v>前山 繁樹</v>
          </cell>
          <cell r="B292">
            <v>0.2536272318079491</v>
          </cell>
          <cell r="C292">
            <v>0.9552175543885979</v>
          </cell>
        </row>
        <row r="293">
          <cell r="A293" t="str">
            <v>前田 淳</v>
          </cell>
          <cell r="B293">
            <v>0.34811880279104246</v>
          </cell>
          <cell r="C293">
            <v>0.9256396131717458</v>
          </cell>
        </row>
        <row r="294">
          <cell r="A294" t="str">
            <v>前田 正一</v>
          </cell>
          <cell r="B294">
            <v>1.252845497953618</v>
          </cell>
          <cell r="C294">
            <v>0.6611698499317865</v>
          </cell>
        </row>
        <row r="295">
          <cell r="A295" t="str">
            <v>早川 清太郎</v>
          </cell>
          <cell r="B295">
            <v>0.739056638668413</v>
          </cell>
          <cell r="C295">
            <v>0.8087269785004242</v>
          </cell>
        </row>
        <row r="296">
          <cell r="A296" t="str">
            <v>早船 歩</v>
          </cell>
          <cell r="B296">
            <v>1.137719920965354</v>
          </cell>
          <cell r="C296">
            <v>0.6857384799943538</v>
          </cell>
        </row>
        <row r="297">
          <cell r="A297" t="str">
            <v>早野 政敏</v>
          </cell>
          <cell r="B297">
            <v>1.1477520715942977</v>
          </cell>
          <cell r="C297">
            <v>0.6991382167716276</v>
          </cell>
        </row>
        <row r="298">
          <cell r="A298" t="str">
            <v>増田 伸一</v>
          </cell>
          <cell r="B298">
            <v>0.4516788352622614</v>
          </cell>
          <cell r="C298">
            <v>0.8943117458753969</v>
          </cell>
        </row>
        <row r="299">
          <cell r="A299" t="str">
            <v>増田 晴彦</v>
          </cell>
          <cell r="B299">
            <v>0.7590523458704905</v>
          </cell>
          <cell r="C299">
            <v>0.8096355176424974</v>
          </cell>
        </row>
        <row r="300">
          <cell r="A300" t="str">
            <v>増野 英雄</v>
          </cell>
          <cell r="B300">
            <v>1.6668046309696138</v>
          </cell>
          <cell r="C300">
            <v>0.5330047033285084</v>
          </cell>
        </row>
        <row r="301">
          <cell r="A301" t="str">
            <v>束田 亮</v>
          </cell>
          <cell r="B301">
            <v>0.7281901362751468</v>
          </cell>
          <cell r="C301">
            <v>0.8170343932511351</v>
          </cell>
        </row>
        <row r="302">
          <cell r="A302" t="str">
            <v>大貫 宗一</v>
          </cell>
          <cell r="B302">
            <v>0.8323453091532187</v>
          </cell>
          <cell r="C302">
            <v>0.7830458374982158</v>
          </cell>
        </row>
        <row r="303">
          <cell r="A303" t="str">
            <v>大久保 哲司</v>
          </cell>
          <cell r="B303">
            <v>0.2762761089343564</v>
          </cell>
          <cell r="C303">
            <v>0.9436269530305232</v>
          </cell>
        </row>
        <row r="304">
          <cell r="A304" t="str">
            <v>大塚 計次</v>
          </cell>
          <cell r="B304">
            <v>0.6067244973939001</v>
          </cell>
          <cell r="C304">
            <v>0.8536113179448982</v>
          </cell>
        </row>
        <row r="305">
          <cell r="A305" t="str">
            <v>大塚 賢</v>
          </cell>
          <cell r="B305">
            <v>1.5327758751902656</v>
          </cell>
          <cell r="C305">
            <v>0.5787005327245038</v>
          </cell>
        </row>
        <row r="306">
          <cell r="A306" t="str">
            <v>大木 光</v>
          </cell>
          <cell r="B306">
            <v>0.8501226633785453</v>
          </cell>
          <cell r="C306">
            <v>0.7770579531442668</v>
          </cell>
        </row>
        <row r="307">
          <cell r="A307" t="str">
            <v>滝沢 健</v>
          </cell>
          <cell r="B307">
            <v>0.9577537695030833</v>
          </cell>
          <cell r="C307">
            <v>0.7416874262488519</v>
          </cell>
        </row>
        <row r="308">
          <cell r="A308" t="str">
            <v>瀧下 隼平</v>
          </cell>
          <cell r="B308">
            <v>0.8252440153418883</v>
          </cell>
          <cell r="C308">
            <v>0.7843406956751747</v>
          </cell>
        </row>
        <row r="309">
          <cell r="A309" t="str">
            <v>谷口 武信</v>
          </cell>
          <cell r="B309">
            <v>0.9333416540595034</v>
          </cell>
          <cell r="C309">
            <v>0.7501008572869402</v>
          </cell>
        </row>
        <row r="310">
          <cell r="A310" t="str">
            <v>谷口 武彦</v>
          </cell>
          <cell r="B310">
            <v>1.348589189189184</v>
          </cell>
          <cell r="C310">
            <v>0.6348348348348364</v>
          </cell>
        </row>
        <row r="311">
          <cell r="A311" t="str">
            <v>谷高 竜二</v>
          </cell>
          <cell r="B311">
            <v>1.8320300787106494</v>
          </cell>
          <cell r="C311">
            <v>0.48848388305846957</v>
          </cell>
        </row>
        <row r="312">
          <cell r="A312" t="str">
            <v>谷山 次郎</v>
          </cell>
          <cell r="B312">
            <v>1.6057567264573946</v>
          </cell>
          <cell r="C312">
            <v>0.5794843049327367</v>
          </cell>
        </row>
        <row r="313">
          <cell r="A313" t="str">
            <v>谷川 一貴</v>
          </cell>
          <cell r="B313">
            <v>0.6596150533775909</v>
          </cell>
          <cell r="C313">
            <v>0.8276935498340363</v>
          </cell>
        </row>
        <row r="314">
          <cell r="A314" t="str">
            <v>谷津 圭治</v>
          </cell>
          <cell r="B314">
            <v>1.059916610672985</v>
          </cell>
          <cell r="C314">
            <v>0.7099621600594124</v>
          </cell>
        </row>
        <row r="315">
          <cell r="A315" t="str">
            <v>谷島 俊行</v>
          </cell>
          <cell r="B315">
            <v>0.6240970722591435</v>
          </cell>
          <cell r="C315">
            <v>0.8469710340531543</v>
          </cell>
        </row>
        <row r="316">
          <cell r="A316" t="str">
            <v>丹村 司</v>
          </cell>
          <cell r="B316">
            <v>1.0270682815970256</v>
          </cell>
          <cell r="C316">
            <v>0.7317235679975207</v>
          </cell>
        </row>
        <row r="317">
          <cell r="A317" t="str">
            <v>丹村 飛竜</v>
          </cell>
          <cell r="B317">
            <v>0.7014901206322834</v>
          </cell>
          <cell r="C317">
            <v>0.8260711314475858</v>
          </cell>
        </row>
        <row r="318">
          <cell r="A318" t="str">
            <v>池浦 一博</v>
          </cell>
          <cell r="B318">
            <v>1.2688828207847291</v>
          </cell>
          <cell r="C318">
            <v>0.6440349946977734</v>
          </cell>
        </row>
        <row r="319">
          <cell r="A319" t="str">
            <v>池田 光道</v>
          </cell>
          <cell r="B319">
            <v>1.359430647036029</v>
          </cell>
          <cell r="C319">
            <v>0.6359905721296666</v>
          </cell>
        </row>
        <row r="320">
          <cell r="A320" t="str">
            <v>池田 康範</v>
          </cell>
          <cell r="B320">
            <v>1.2098164799754487</v>
          </cell>
          <cell r="C320">
            <v>0.6708608255332213</v>
          </cell>
        </row>
        <row r="321">
          <cell r="A321" t="str">
            <v>池田 政和</v>
          </cell>
          <cell r="B321">
            <v>0.8251415351425044</v>
          </cell>
          <cell r="C321">
            <v>0.7802032474168262</v>
          </cell>
        </row>
        <row r="322">
          <cell r="A322" t="str">
            <v>池内 神馬</v>
          </cell>
          <cell r="B322">
            <v>1.0415959255694602</v>
          </cell>
          <cell r="C322">
            <v>0.7202037215271085</v>
          </cell>
        </row>
        <row r="323">
          <cell r="A323" t="str">
            <v>竹井 博文</v>
          </cell>
          <cell r="B323">
            <v>1.3726173033067295</v>
          </cell>
          <cell r="C323">
            <v>0.6220496009122006</v>
          </cell>
        </row>
        <row r="324">
          <cell r="A324" t="str">
            <v>竹村 主税</v>
          </cell>
          <cell r="B324">
            <v>1.3067642636001762</v>
          </cell>
          <cell r="C324">
            <v>0.6437195931003986</v>
          </cell>
        </row>
        <row r="325">
          <cell r="A325" t="str">
            <v>竹谷 隆</v>
          </cell>
          <cell r="B325">
            <v>0.6069107842797203</v>
          </cell>
          <cell r="C325">
            <v>0.8453293558569487</v>
          </cell>
        </row>
        <row r="326">
          <cell r="A326" t="str">
            <v>竹中 一成</v>
          </cell>
          <cell r="B326">
            <v>1.2828441864378326</v>
          </cell>
          <cell r="C326">
            <v>0.6429412754501072</v>
          </cell>
        </row>
        <row r="327">
          <cell r="A327" t="str">
            <v>竹中 修二</v>
          </cell>
          <cell r="B327">
            <v>0.5381528310327219</v>
          </cell>
          <cell r="C327">
            <v>0.8715746421267885</v>
          </cell>
        </row>
        <row r="328">
          <cell r="A328" t="str">
            <v>竹中 文明</v>
          </cell>
          <cell r="B328">
            <v>0.6590071585903128</v>
          </cell>
          <cell r="C328">
            <v>0.8341134361233468</v>
          </cell>
        </row>
        <row r="329">
          <cell r="A329" t="str">
            <v>竹島 繁夫</v>
          </cell>
          <cell r="B329">
            <v>1.5353907070707031</v>
          </cell>
          <cell r="C329">
            <v>0.5780404040404049</v>
          </cell>
        </row>
        <row r="330">
          <cell r="A330" t="str">
            <v>竹内 正浩</v>
          </cell>
          <cell r="B330">
            <v>0.867670176241707</v>
          </cell>
          <cell r="C330">
            <v>0.7741588464179435</v>
          </cell>
        </row>
        <row r="331">
          <cell r="A331" t="str">
            <v>竹本 修</v>
          </cell>
          <cell r="B331">
            <v>0.7946756756756792</v>
          </cell>
          <cell r="C331">
            <v>0.7903273809523799</v>
          </cell>
        </row>
        <row r="332">
          <cell r="A332" t="str">
            <v>中原 誠</v>
          </cell>
          <cell r="B332">
            <v>1.4714219135802544</v>
          </cell>
          <cell r="C332">
            <v>0.5935493827160473</v>
          </cell>
        </row>
        <row r="333">
          <cell r="A333" t="str">
            <v>中根 敏治</v>
          </cell>
          <cell r="B333">
            <v>1.1599548841059582</v>
          </cell>
          <cell r="C333">
            <v>0.6885347682119209</v>
          </cell>
        </row>
        <row r="334">
          <cell r="A334" t="str">
            <v>中村 雅人</v>
          </cell>
          <cell r="B334">
            <v>0.9283180082723583</v>
          </cell>
          <cell r="C334">
            <v>0.7480512249443189</v>
          </cell>
        </row>
        <row r="335">
          <cell r="A335" t="str">
            <v>中村 孔一</v>
          </cell>
          <cell r="B335">
            <v>-0.05207374223366967</v>
          </cell>
          <cell r="C335">
            <v>1.0401850659190781</v>
          </cell>
        </row>
        <row r="336">
          <cell r="A336" t="str">
            <v>中村 浩章</v>
          </cell>
          <cell r="B336">
            <v>1.2076131593874164</v>
          </cell>
          <cell r="C336">
            <v>0.6696256381168438</v>
          </cell>
        </row>
        <row r="337">
          <cell r="A337" t="str">
            <v>中村 勝</v>
          </cell>
          <cell r="B337">
            <v>0.7328153020949353</v>
          </cell>
          <cell r="C337">
            <v>0.8103026009513195</v>
          </cell>
        </row>
        <row r="338">
          <cell r="A338" t="str">
            <v>中村 晋典</v>
          </cell>
          <cell r="B338">
            <v>0.06622244550935719</v>
          </cell>
          <cell r="C338">
            <v>1.0066393569330638</v>
          </cell>
        </row>
        <row r="339">
          <cell r="A339" t="str">
            <v>中田 義明</v>
          </cell>
          <cell r="B339">
            <v>0.6844582865393884</v>
          </cell>
          <cell r="C339">
            <v>0.8281325204556383</v>
          </cell>
        </row>
        <row r="340">
          <cell r="A340" t="str">
            <v>中畠 哲也</v>
          </cell>
          <cell r="B340">
            <v>0.15187829448283985</v>
          </cell>
          <cell r="C340">
            <v>0.9763968607239072</v>
          </cell>
        </row>
        <row r="341">
          <cell r="A341" t="str">
            <v>中野 憲人</v>
          </cell>
          <cell r="B341">
            <v>0.8570648390266635</v>
          </cell>
          <cell r="C341">
            <v>0.7700554621008977</v>
          </cell>
        </row>
        <row r="342">
          <cell r="A342" t="str">
            <v>中野 光公</v>
          </cell>
          <cell r="B342">
            <v>1.592449175486097</v>
          </cell>
          <cell r="C342">
            <v>0.555845434408072</v>
          </cell>
        </row>
        <row r="343">
          <cell r="A343" t="str">
            <v>中野 重己</v>
          </cell>
          <cell r="B343">
            <v>1.9346234177215285</v>
          </cell>
          <cell r="C343">
            <v>0.46229861910241393</v>
          </cell>
        </row>
        <row r="344">
          <cell r="A344" t="str">
            <v>中野 政則</v>
          </cell>
          <cell r="B344">
            <v>0.9592122781306016</v>
          </cell>
          <cell r="C344">
            <v>0.7434652336752963</v>
          </cell>
        </row>
        <row r="345">
          <cell r="A345" t="str">
            <v>中野 肇</v>
          </cell>
          <cell r="B345">
            <v>0.3589839314845005</v>
          </cell>
          <cell r="C345">
            <v>0.9229119086460039</v>
          </cell>
        </row>
        <row r="346">
          <cell r="A346" t="str">
            <v>仲口 武志</v>
          </cell>
          <cell r="B346">
            <v>0.8359118052019108</v>
          </cell>
          <cell r="C346">
            <v>0.7783700182953274</v>
          </cell>
        </row>
        <row r="347">
          <cell r="A347" t="str">
            <v>仲田 恵一朗</v>
          </cell>
          <cell r="B347">
            <v>0.9490005020080323</v>
          </cell>
          <cell r="C347">
            <v>0.7478413654618472</v>
          </cell>
        </row>
        <row r="348">
          <cell r="A348" t="str">
            <v>仲野 秀哉</v>
          </cell>
          <cell r="B348">
            <v>1.5189500000000065</v>
          </cell>
          <cell r="C348">
            <v>0.5824999999999982</v>
          </cell>
        </row>
        <row r="349">
          <cell r="A349" t="str">
            <v>猪熊 竜太</v>
          </cell>
          <cell r="B349">
            <v>1.3999478672985846</v>
          </cell>
          <cell r="C349">
            <v>0.6194312796208515</v>
          </cell>
        </row>
        <row r="350">
          <cell r="A350" t="str">
            <v>猪股 忠</v>
          </cell>
          <cell r="B350">
            <v>5.45737850805126</v>
          </cell>
          <cell r="C350">
            <v>-0.5179559645087068</v>
          </cell>
        </row>
        <row r="351">
          <cell r="A351" t="str">
            <v>町田 哲也</v>
          </cell>
          <cell r="B351">
            <v>1.2529940248199813</v>
          </cell>
          <cell r="C351">
            <v>0.6602420713957401</v>
          </cell>
        </row>
        <row r="352">
          <cell r="A352" t="str">
            <v>長 徹</v>
          </cell>
          <cell r="B352">
            <v>4.903659574468077</v>
          </cell>
          <cell r="C352">
            <v>-0.41170212765957204</v>
          </cell>
        </row>
        <row r="353">
          <cell r="A353" t="str">
            <v>長谷 晴久</v>
          </cell>
          <cell r="B353">
            <v>1.0070235052847476</v>
          </cell>
          <cell r="C353">
            <v>0.7304582741757376</v>
          </cell>
        </row>
        <row r="354">
          <cell r="A354" t="str">
            <v>長谷川 啓</v>
          </cell>
          <cell r="B354">
            <v>2.0866219026548674</v>
          </cell>
          <cell r="C354">
            <v>0.4076631637168142</v>
          </cell>
        </row>
        <row r="355">
          <cell r="A355" t="str">
            <v>直江 伸明</v>
          </cell>
          <cell r="B355">
            <v>1.6750897197953942</v>
          </cell>
          <cell r="C355">
            <v>0.5436603141550852</v>
          </cell>
        </row>
        <row r="356">
          <cell r="A356" t="str">
            <v>塚越 浩之</v>
          </cell>
          <cell r="B356">
            <v>0.8332765424024484</v>
          </cell>
          <cell r="C356">
            <v>0.7761826902114657</v>
          </cell>
        </row>
        <row r="357">
          <cell r="A357" t="str">
            <v>塚本 浩司</v>
          </cell>
          <cell r="B357">
            <v>1.5466919809718032</v>
          </cell>
          <cell r="C357">
            <v>0.5726979272850818</v>
          </cell>
        </row>
        <row r="358">
          <cell r="A358" t="str">
            <v>辻 大樹</v>
          </cell>
          <cell r="B358">
            <v>0.8791796420099205</v>
          </cell>
          <cell r="C358">
            <v>0.7655380634030627</v>
          </cell>
        </row>
        <row r="359">
          <cell r="A359" t="str">
            <v>鶴久 正美</v>
          </cell>
          <cell r="B359">
            <v>1.3451677908113413</v>
          </cell>
          <cell r="C359">
            <v>0.6345185728250243</v>
          </cell>
        </row>
        <row r="360">
          <cell r="A360" t="str">
            <v>田原 勝久</v>
          </cell>
          <cell r="B360">
            <v>1.1067012468478512</v>
          </cell>
          <cell r="C360">
            <v>0.7056248248809206</v>
          </cell>
        </row>
        <row r="361">
          <cell r="A361" t="str">
            <v>田斎 英世</v>
          </cell>
          <cell r="B361">
            <v>1.2095608017218238</v>
          </cell>
          <cell r="C361">
            <v>0.674778046811944</v>
          </cell>
        </row>
        <row r="362">
          <cell r="A362" t="str">
            <v>田代 祐一</v>
          </cell>
          <cell r="B362">
            <v>0.7348175466727778</v>
          </cell>
          <cell r="C362">
            <v>0.807387469934715</v>
          </cell>
        </row>
        <row r="363">
          <cell r="A363" t="str">
            <v>田谷野 勝義</v>
          </cell>
          <cell r="B363">
            <v>1.4628348445595858</v>
          </cell>
          <cell r="C363">
            <v>0.5964810017271159</v>
          </cell>
        </row>
        <row r="364">
          <cell r="A364" t="str">
            <v>田中 悦郎</v>
          </cell>
          <cell r="B364">
            <v>1.525868131868139</v>
          </cell>
          <cell r="C364">
            <v>0.5814464605162262</v>
          </cell>
        </row>
        <row r="365">
          <cell r="A365" t="str">
            <v>田中 雅文</v>
          </cell>
          <cell r="B365">
            <v>0.4875994575045235</v>
          </cell>
          <cell r="C365">
            <v>0.8863139559621309</v>
          </cell>
        </row>
        <row r="366">
          <cell r="A366" t="str">
            <v>田中 輝義</v>
          </cell>
          <cell r="B366">
            <v>0.6345928677563233</v>
          </cell>
          <cell r="C366">
            <v>0.8433878157503693</v>
          </cell>
        </row>
        <row r="367">
          <cell r="A367" t="str">
            <v>田中 賢</v>
          </cell>
          <cell r="B367">
            <v>1.2716098564505862</v>
          </cell>
          <cell r="C367">
            <v>0.6522218158544373</v>
          </cell>
        </row>
        <row r="368">
          <cell r="A368" t="str">
            <v>田中 耕三</v>
          </cell>
          <cell r="B368">
            <v>1.1932906704172512</v>
          </cell>
          <cell r="C368">
            <v>0.6718002812939525</v>
          </cell>
        </row>
        <row r="369">
          <cell r="A369" t="str">
            <v>田中 守</v>
          </cell>
          <cell r="B369">
            <v>0.8366303582853472</v>
          </cell>
          <cell r="C369">
            <v>0.7749680102367241</v>
          </cell>
        </row>
        <row r="370">
          <cell r="A370" t="str">
            <v>田中 進</v>
          </cell>
          <cell r="B370">
            <v>0.14225913802509904</v>
          </cell>
          <cell r="C370">
            <v>0.9821058374249851</v>
          </cell>
        </row>
        <row r="371">
          <cell r="A371" t="str">
            <v>田中 正樹</v>
          </cell>
          <cell r="B371">
            <v>1.4581444444444402</v>
          </cell>
          <cell r="C371">
            <v>0.5938888888888901</v>
          </cell>
        </row>
        <row r="372">
          <cell r="A372" t="str">
            <v>田中 泰彦</v>
          </cell>
          <cell r="B372">
            <v>1.3734547258744745</v>
          </cell>
          <cell r="C372">
            <v>0.6235053336641028</v>
          </cell>
        </row>
        <row r="373">
          <cell r="A373" t="str">
            <v>田中 哲</v>
          </cell>
          <cell r="B373">
            <v>1.9311231409416605</v>
          </cell>
          <cell r="C373">
            <v>0.48253063111659256</v>
          </cell>
        </row>
        <row r="374">
          <cell r="A374" t="str">
            <v>田中 哲伊勢</v>
          </cell>
          <cell r="B374">
            <v>0.48299119718310246</v>
          </cell>
          <cell r="C374">
            <v>0.8833175884575735</v>
          </cell>
        </row>
        <row r="375">
          <cell r="A375" t="str">
            <v>田中 茂</v>
          </cell>
          <cell r="B375">
            <v>1.0696266235487535</v>
          </cell>
          <cell r="C375">
            <v>0.703504214600008</v>
          </cell>
        </row>
        <row r="376">
          <cell r="A376" t="str">
            <v>田島 敏徳</v>
          </cell>
          <cell r="B376">
            <v>1.1645572740054662</v>
          </cell>
          <cell r="C376">
            <v>0.6841369613762281</v>
          </cell>
        </row>
        <row r="377">
          <cell r="A377" t="str">
            <v>田辺 誠</v>
          </cell>
          <cell r="B377">
            <v>1.1521418023967676</v>
          </cell>
          <cell r="C377">
            <v>0.6871442882053935</v>
          </cell>
        </row>
        <row r="378">
          <cell r="A378" t="str">
            <v>田母神 昇</v>
          </cell>
          <cell r="B378">
            <v>1.4141272172420325</v>
          </cell>
          <cell r="C378">
            <v>0.6155111577341227</v>
          </cell>
        </row>
        <row r="379">
          <cell r="A379" t="str">
            <v>田方 秀和</v>
          </cell>
          <cell r="B379">
            <v>1.0260676982591863</v>
          </cell>
          <cell r="C379">
            <v>0.7185299806576407</v>
          </cell>
        </row>
        <row r="380">
          <cell r="A380" t="str">
            <v>渡辺 京二</v>
          </cell>
          <cell r="B380">
            <v>1.467702180285822</v>
          </cell>
          <cell r="C380">
            <v>0.5957814217662143</v>
          </cell>
        </row>
        <row r="381">
          <cell r="A381" t="str">
            <v>渡辺 稔</v>
          </cell>
          <cell r="B381">
            <v>2.094834189809754</v>
          </cell>
          <cell r="C381">
            <v>0.41579925650557553</v>
          </cell>
        </row>
        <row r="382">
          <cell r="A382" t="str">
            <v>土屋 栄三</v>
          </cell>
          <cell r="B382">
            <v>1.3815654640921458</v>
          </cell>
          <cell r="C382">
            <v>0.6207063008130065</v>
          </cell>
        </row>
        <row r="383">
          <cell r="A383" t="str">
            <v>唐鎌 大輔</v>
          </cell>
          <cell r="B383">
            <v>0.49361006221838677</v>
          </cell>
          <cell r="C383">
            <v>0.887331044840169</v>
          </cell>
        </row>
        <row r="384">
          <cell r="A384" t="str">
            <v>島崎 晃</v>
          </cell>
          <cell r="B384">
            <v>0.5212205946975135</v>
          </cell>
          <cell r="C384">
            <v>0.8851032664420716</v>
          </cell>
        </row>
        <row r="385">
          <cell r="A385" t="str">
            <v>島田 健一</v>
          </cell>
          <cell r="B385">
            <v>1.6718553044570101</v>
          </cell>
          <cell r="C385">
            <v>0.5336785938480826</v>
          </cell>
        </row>
        <row r="386">
          <cell r="A386" t="str">
            <v>東小野 正道</v>
          </cell>
          <cell r="B386">
            <v>0.9610845070422562</v>
          </cell>
          <cell r="C386">
            <v>0.735211267605633</v>
          </cell>
        </row>
        <row r="387">
          <cell r="A387" t="str">
            <v>桃園 房男</v>
          </cell>
          <cell r="B387">
            <v>1.9145328098710221</v>
          </cell>
          <cell r="C387">
            <v>0.46118900729107687</v>
          </cell>
        </row>
        <row r="388">
          <cell r="A388" t="str">
            <v>湯浅 浩</v>
          </cell>
          <cell r="B388">
            <v>1.9189852071005913</v>
          </cell>
          <cell r="C388">
            <v>0.4562130177514799</v>
          </cell>
        </row>
        <row r="389">
          <cell r="A389" t="str">
            <v>筒井 健太</v>
          </cell>
          <cell r="B389">
            <v>0.8623353135313492</v>
          </cell>
          <cell r="C389">
            <v>0.7702310231023114</v>
          </cell>
        </row>
        <row r="390">
          <cell r="A390" t="str">
            <v>藤 達也</v>
          </cell>
          <cell r="B390">
            <v>0.3303823173193501</v>
          </cell>
          <cell r="C390">
            <v>0.9285560489839825</v>
          </cell>
        </row>
        <row r="391">
          <cell r="A391" t="str">
            <v>藤岡 一樹</v>
          </cell>
          <cell r="B391">
            <v>1.5239013590530455</v>
          </cell>
          <cell r="C391">
            <v>0.5724121973793173</v>
          </cell>
        </row>
        <row r="392">
          <cell r="A392" t="str">
            <v>藤川 幸宏</v>
          </cell>
          <cell r="B392">
            <v>-0.2794592182209912</v>
          </cell>
          <cell r="C392">
            <v>1.1078408741151122</v>
          </cell>
        </row>
        <row r="393">
          <cell r="A393" t="str">
            <v>藤田 明彦</v>
          </cell>
          <cell r="B393">
            <v>1.9837158012283713</v>
          </cell>
          <cell r="C393">
            <v>0.44600781686208624</v>
          </cell>
        </row>
        <row r="394">
          <cell r="A394" t="str">
            <v>藤本 剛</v>
          </cell>
          <cell r="B394">
            <v>0.36349064574532575</v>
          </cell>
          <cell r="C394">
            <v>0.9160531080265535</v>
          </cell>
        </row>
        <row r="395">
          <cell r="A395" t="str">
            <v>藤野 健治</v>
          </cell>
          <cell r="B395">
            <v>1.3002571474983782</v>
          </cell>
          <cell r="C395">
            <v>0.651762508122157</v>
          </cell>
        </row>
        <row r="396">
          <cell r="A396" t="str">
            <v>内越 忠徳</v>
          </cell>
          <cell r="B396">
            <v>2.212026916802613</v>
          </cell>
          <cell r="C396">
            <v>0.37821166394779665</v>
          </cell>
        </row>
        <row r="397">
          <cell r="A397" t="str">
            <v>内山 高秀</v>
          </cell>
          <cell r="B397">
            <v>1.4281718506998455</v>
          </cell>
          <cell r="C397">
            <v>0.5993001555209949</v>
          </cell>
        </row>
        <row r="398">
          <cell r="A398" t="str">
            <v>内田 利彦</v>
          </cell>
          <cell r="B398">
            <v>-2.1897563913107754</v>
          </cell>
          <cell r="C398">
            <v>1.6718708438007988</v>
          </cell>
        </row>
        <row r="399">
          <cell r="A399" t="str">
            <v>灘 一樹</v>
          </cell>
          <cell r="B399">
            <v>1.4220264034973762</v>
          </cell>
          <cell r="C399">
            <v>0.6131498073843238</v>
          </cell>
        </row>
        <row r="400">
          <cell r="A400" t="str">
            <v>日室 志郎</v>
          </cell>
          <cell r="B400">
            <v>1.3453030093393354</v>
          </cell>
          <cell r="C400">
            <v>0.6268332756831523</v>
          </cell>
        </row>
        <row r="401">
          <cell r="A401" t="str">
            <v>馬見塚 力夫</v>
          </cell>
          <cell r="B401">
            <v>0.998227167438785</v>
          </cell>
          <cell r="C401">
            <v>0.7396508934480474</v>
          </cell>
        </row>
        <row r="402">
          <cell r="A402" t="str">
            <v>馬場 雄二</v>
          </cell>
          <cell r="B402">
            <v>0.5100243558065705</v>
          </cell>
          <cell r="C402">
            <v>0.8721182884260877</v>
          </cell>
        </row>
        <row r="403">
          <cell r="A403" t="str">
            <v>梅沢 秀明</v>
          </cell>
          <cell r="B403">
            <v>-0.3179834368530039</v>
          </cell>
          <cell r="C403">
            <v>1.1233954451345765</v>
          </cell>
        </row>
        <row r="404">
          <cell r="A404" t="str">
            <v>梅内 幹雄</v>
          </cell>
          <cell r="B404">
            <v>0.550240730606105</v>
          </cell>
          <cell r="C404">
            <v>0.8613900670406337</v>
          </cell>
        </row>
        <row r="405">
          <cell r="A405" t="str">
            <v>白次 義孝</v>
          </cell>
          <cell r="B405">
            <v>1.3055256894862097</v>
          </cell>
          <cell r="C405">
            <v>0.6479840403191939</v>
          </cell>
        </row>
        <row r="406">
          <cell r="A406" t="str">
            <v>白川 秀行</v>
          </cell>
          <cell r="B406">
            <v>1.3693491991263245</v>
          </cell>
          <cell r="C406">
            <v>0.6239989078995251</v>
          </cell>
        </row>
        <row r="407">
          <cell r="A407" t="str">
            <v>畑 吉広</v>
          </cell>
          <cell r="B407">
            <v>0.6816194029850751</v>
          </cell>
          <cell r="C407">
            <v>0.8189552238805974</v>
          </cell>
        </row>
        <row r="408">
          <cell r="A408" t="str">
            <v>畠山 健</v>
          </cell>
          <cell r="B408">
            <v>1.2277285064935026</v>
          </cell>
          <cell r="C408">
            <v>0.6735649350649361</v>
          </cell>
        </row>
        <row r="409">
          <cell r="A409" t="str">
            <v>八木 一之</v>
          </cell>
          <cell r="B409">
            <v>1.352732283464566</v>
          </cell>
          <cell r="C409">
            <v>0.6322834645669295</v>
          </cell>
        </row>
        <row r="410">
          <cell r="A410" t="str">
            <v>八木橋 広</v>
          </cell>
          <cell r="B410">
            <v>1.7409218821379668</v>
          </cell>
          <cell r="C410">
            <v>0.5277904674889589</v>
          </cell>
        </row>
        <row r="411">
          <cell r="A411" t="str">
            <v>飯塚 将光</v>
          </cell>
          <cell r="B411">
            <v>1.6067629170179458</v>
          </cell>
          <cell r="C411">
            <v>0.548891966759003</v>
          </cell>
        </row>
        <row r="412">
          <cell r="A412" t="str">
            <v>番田 隆弘</v>
          </cell>
          <cell r="B412">
            <v>0.6277613908872941</v>
          </cell>
          <cell r="C412">
            <v>0.8382494004796149</v>
          </cell>
        </row>
        <row r="413">
          <cell r="A413" t="str">
            <v>尾藤 憲吾</v>
          </cell>
          <cell r="B413">
            <v>1.1638201164059732</v>
          </cell>
          <cell r="C413">
            <v>0.6862677337213509</v>
          </cell>
        </row>
        <row r="414">
          <cell r="A414" t="str">
            <v>浜田 忠司</v>
          </cell>
          <cell r="B414">
            <v>1.7993677869806304</v>
          </cell>
          <cell r="C414">
            <v>0.4979533164487638</v>
          </cell>
        </row>
        <row r="415">
          <cell r="A415" t="str">
            <v>浜野 淳</v>
          </cell>
          <cell r="B415">
            <v>0.6832587077904786</v>
          </cell>
          <cell r="C415">
            <v>0.8194141628999386</v>
          </cell>
        </row>
        <row r="416">
          <cell r="A416" t="str">
            <v>不成立</v>
          </cell>
          <cell r="B416" t="e">
            <v>#DIV/0!</v>
          </cell>
          <cell r="C416" t="e">
            <v>#DIV/0!</v>
          </cell>
        </row>
        <row r="417">
          <cell r="A417" t="str">
            <v>富永 竹二</v>
          </cell>
          <cell r="B417">
            <v>1.5590683271625676</v>
          </cell>
          <cell r="C417">
            <v>0.5878548188039956</v>
          </cell>
        </row>
        <row r="418">
          <cell r="A418" t="str">
            <v>武藤 博臣</v>
          </cell>
          <cell r="B418">
            <v>0.9749709944751328</v>
          </cell>
          <cell r="C418">
            <v>0.741732438831888</v>
          </cell>
        </row>
        <row r="419">
          <cell r="A419" t="str">
            <v>福井 次郎</v>
          </cell>
          <cell r="B419">
            <v>1.9602382614213183</v>
          </cell>
          <cell r="C419">
            <v>0.4551395939086297</v>
          </cell>
        </row>
        <row r="420">
          <cell r="A420" t="str">
            <v>福永 貴史</v>
          </cell>
          <cell r="B420">
            <v>1.0110639768671223</v>
          </cell>
          <cell r="C420">
            <v>0.7305516649347125</v>
          </cell>
        </row>
        <row r="421">
          <cell r="A421" t="str">
            <v>福村 唯倫</v>
          </cell>
          <cell r="B421">
            <v>1.4293776740567892</v>
          </cell>
          <cell r="C421">
            <v>0.6019058732010885</v>
          </cell>
        </row>
        <row r="422">
          <cell r="A422" t="str">
            <v>福沢 清三</v>
          </cell>
          <cell r="B422">
            <v>0.908562855808249</v>
          </cell>
          <cell r="C422">
            <v>0.7703624500043796</v>
          </cell>
        </row>
        <row r="423">
          <cell r="A423" t="str">
            <v>福田 義久</v>
          </cell>
          <cell r="B423">
            <v>0.9845762155059199</v>
          </cell>
          <cell r="C423">
            <v>0.7382610600087585</v>
          </cell>
        </row>
        <row r="424">
          <cell r="A424" t="str">
            <v>福田 勝則</v>
          </cell>
          <cell r="B424">
            <v>1.4218900857561279</v>
          </cell>
          <cell r="C424">
            <v>0.6078958376908568</v>
          </cell>
        </row>
        <row r="425">
          <cell r="A425" t="str">
            <v>福田 裕二</v>
          </cell>
          <cell r="B425">
            <v>1.234216901630305</v>
          </cell>
          <cell r="C425">
            <v>0.6581948491769708</v>
          </cell>
        </row>
        <row r="426">
          <cell r="A426" t="str">
            <v>平川 博康</v>
          </cell>
          <cell r="B426">
            <v>0.15191798200950268</v>
          </cell>
          <cell r="C426">
            <v>0.9873090631364565</v>
          </cell>
        </row>
        <row r="427">
          <cell r="A427" t="str">
            <v>平田 雅崇</v>
          </cell>
          <cell r="B427">
            <v>1.0023817468106038</v>
          </cell>
          <cell r="C427">
            <v>0.7273879620543</v>
          </cell>
        </row>
        <row r="428">
          <cell r="A428" t="str">
            <v>米川 修</v>
          </cell>
          <cell r="B428">
            <v>0.8159921259842537</v>
          </cell>
          <cell r="C428">
            <v>0.7881889763779524</v>
          </cell>
        </row>
        <row r="429">
          <cell r="A429" t="str">
            <v>米本 謙二</v>
          </cell>
          <cell r="B429">
            <v>-1.9053710177614862</v>
          </cell>
          <cell r="C429">
            <v>1.5790950098674925</v>
          </cell>
        </row>
        <row r="430">
          <cell r="A430" t="str">
            <v>米里 信秀</v>
          </cell>
          <cell r="B430">
            <v>1.2222048192771156</v>
          </cell>
          <cell r="C430">
            <v>0.6640963855421668</v>
          </cell>
        </row>
        <row r="431">
          <cell r="A431" t="str">
            <v>別府 敬剛</v>
          </cell>
          <cell r="B431">
            <v>1.4447484586929715</v>
          </cell>
          <cell r="C431">
            <v>0.5935441254183546</v>
          </cell>
        </row>
        <row r="432">
          <cell r="A432" t="str">
            <v>別府 末彦</v>
          </cell>
          <cell r="B432">
            <v>1.3597608348218557</v>
          </cell>
          <cell r="C432">
            <v>0.6262103976685135</v>
          </cell>
        </row>
        <row r="433">
          <cell r="A433" t="str">
            <v>片岡 賢児</v>
          </cell>
          <cell r="B433">
            <v>1.2247779986208598</v>
          </cell>
          <cell r="C433">
            <v>0.6656918022147397</v>
          </cell>
        </row>
        <row r="434">
          <cell r="A434" t="str">
            <v>片岡 信之</v>
          </cell>
          <cell r="B434">
            <v>0.3240826996197721</v>
          </cell>
          <cell r="C434">
            <v>0.9443916349809889</v>
          </cell>
        </row>
        <row r="435">
          <cell r="A435" t="str">
            <v>片平 巧</v>
          </cell>
          <cell r="B435">
            <v>0.544727933600456</v>
          </cell>
          <cell r="C435">
            <v>0.8623068116771607</v>
          </cell>
        </row>
        <row r="436">
          <cell r="A436" t="str">
            <v>保永 高男</v>
          </cell>
          <cell r="B436">
            <v>1.2064948877411195</v>
          </cell>
          <cell r="C436">
            <v>0.668862654158322</v>
          </cell>
        </row>
        <row r="437">
          <cell r="A437" t="str">
            <v>縫田 雅一</v>
          </cell>
          <cell r="B437">
            <v>0.5661111378646155</v>
          </cell>
          <cell r="C437">
            <v>0.8563531920748476</v>
          </cell>
        </row>
        <row r="438">
          <cell r="A438" t="str">
            <v>坊田 寿彦</v>
          </cell>
          <cell r="B438">
            <v>1.8081527662561567</v>
          </cell>
          <cell r="C438">
            <v>0.4959670729372683</v>
          </cell>
        </row>
        <row r="439">
          <cell r="A439" t="str">
            <v>北爪 勝義</v>
          </cell>
          <cell r="B439">
            <v>0.08282424242424113</v>
          </cell>
          <cell r="C439">
            <v>1.0034848484848486</v>
          </cell>
        </row>
        <row r="440">
          <cell r="A440" t="str">
            <v>北渡瀬 充</v>
          </cell>
          <cell r="B440">
            <v>1.0935363620659868</v>
          </cell>
          <cell r="C440">
            <v>0.7006045949214031</v>
          </cell>
        </row>
        <row r="441">
          <cell r="A441" t="str">
            <v>牧瀬 嘉葵</v>
          </cell>
          <cell r="B441">
            <v>1.1138568057348959</v>
          </cell>
          <cell r="C441">
            <v>0.700912774388886</v>
          </cell>
        </row>
        <row r="442">
          <cell r="A442" t="str">
            <v>牧野 貴博</v>
          </cell>
          <cell r="B442">
            <v>1.0849286643256573</v>
          </cell>
          <cell r="C442">
            <v>0.7022759786708291</v>
          </cell>
        </row>
        <row r="443">
          <cell r="A443" t="str">
            <v>堀 勉</v>
          </cell>
          <cell r="B443">
            <v>0.8269756143137479</v>
          </cell>
          <cell r="C443">
            <v>0.7817621227693157</v>
          </cell>
        </row>
        <row r="444">
          <cell r="A444" t="str">
            <v>堀部 俊人</v>
          </cell>
          <cell r="B444">
            <v>2.5772979294478553</v>
          </cell>
          <cell r="C444">
            <v>0.27600172546012175</v>
          </cell>
        </row>
        <row r="445">
          <cell r="A445" t="str">
            <v>本門 延唯</v>
          </cell>
          <cell r="B445">
            <v>1.3864735499157081</v>
          </cell>
          <cell r="C445">
            <v>0.6173281086253241</v>
          </cell>
        </row>
        <row r="446">
          <cell r="A446" t="str">
            <v>桝崎 陽介</v>
          </cell>
          <cell r="B446">
            <v>1.3003416803502996</v>
          </cell>
          <cell r="C446">
            <v>0.6395457033388071</v>
          </cell>
        </row>
        <row r="447">
          <cell r="A447" t="str">
            <v>満村 陽司</v>
          </cell>
          <cell r="B447">
            <v>1.245378430121253</v>
          </cell>
          <cell r="C447">
            <v>0.657977026164645</v>
          </cell>
        </row>
        <row r="448">
          <cell r="A448" t="str">
            <v>名本 邦俊</v>
          </cell>
          <cell r="B448">
            <v>-0.06499232601217653</v>
          </cell>
          <cell r="C448">
            <v>1.043291876157715</v>
          </cell>
        </row>
        <row r="449">
          <cell r="A449" t="str">
            <v>茂木 一俊</v>
          </cell>
          <cell r="B449">
            <v>1.9654832249947494</v>
          </cell>
          <cell r="C449">
            <v>0.457024533445169</v>
          </cell>
        </row>
        <row r="450">
          <cell r="A450" t="str">
            <v>毛利 了平</v>
          </cell>
          <cell r="B450">
            <v>0.8221408512747073</v>
          </cell>
          <cell r="C450">
            <v>0.7928748416937402</v>
          </cell>
        </row>
        <row r="451">
          <cell r="A451" t="str">
            <v>木村 悦教</v>
          </cell>
          <cell r="B451">
            <v>0.724309414950937</v>
          </cell>
          <cell r="C451">
            <v>0.8178543347214513</v>
          </cell>
        </row>
        <row r="452">
          <cell r="A452" t="str">
            <v>木村 義明</v>
          </cell>
          <cell r="B452">
            <v>1.618984644636455</v>
          </cell>
          <cell r="C452">
            <v>0.5468531131916528</v>
          </cell>
        </row>
        <row r="453">
          <cell r="A453" t="str">
            <v>木村 直幸</v>
          </cell>
          <cell r="B453">
            <v>0.43206311255023166</v>
          </cell>
          <cell r="C453">
            <v>0.8964258868426382</v>
          </cell>
        </row>
        <row r="454">
          <cell r="A454" t="str">
            <v>木村 武之</v>
          </cell>
          <cell r="B454">
            <v>0.6700009824513864</v>
          </cell>
          <cell r="C454">
            <v>0.8237990378751944</v>
          </cell>
        </row>
        <row r="455">
          <cell r="A455" t="str">
            <v>門伝 泰浩</v>
          </cell>
          <cell r="B455">
            <v>2.0359587121776763</v>
          </cell>
          <cell r="C455">
            <v>0.4251363839618411</v>
          </cell>
        </row>
        <row r="456">
          <cell r="A456" t="str">
            <v>野崎 利明</v>
          </cell>
          <cell r="B456">
            <v>1.213936603773584</v>
          </cell>
          <cell r="C456">
            <v>0.6718301886792455</v>
          </cell>
        </row>
        <row r="457">
          <cell r="A457" t="str">
            <v>野上 史豪</v>
          </cell>
          <cell r="B457">
            <v>1.7380271070498727</v>
          </cell>
          <cell r="C457">
            <v>0.5144570932666298</v>
          </cell>
        </row>
        <row r="458">
          <cell r="A458" t="str">
            <v>野村 武</v>
          </cell>
          <cell r="B458">
            <v>0.8245692665890623</v>
          </cell>
          <cell r="C458">
            <v>0.7828579743888224</v>
          </cell>
        </row>
        <row r="459">
          <cell r="A459" t="str">
            <v>野沢 守弘</v>
          </cell>
          <cell r="B459">
            <v>0.7700530664124576</v>
          </cell>
          <cell r="C459">
            <v>0.7996695265332059</v>
          </cell>
        </row>
        <row r="460">
          <cell r="A460" t="str">
            <v>野田 光宏</v>
          </cell>
          <cell r="B460">
            <v>1.6508550000000048</v>
          </cell>
          <cell r="C460">
            <v>0.5362777777777763</v>
          </cell>
        </row>
        <row r="461">
          <cell r="A461" t="str">
            <v>矢島 守</v>
          </cell>
          <cell r="B461">
            <v>1.6024022995807456</v>
          </cell>
          <cell r="C461">
            <v>0.5623999491805348</v>
          </cell>
        </row>
        <row r="462">
          <cell r="A462" t="str">
            <v>矢内 昌木</v>
          </cell>
          <cell r="B462">
            <v>0.11916469106534322</v>
          </cell>
          <cell r="C462">
            <v>0.9915468958364202</v>
          </cell>
        </row>
        <row r="463">
          <cell r="A463" t="str">
            <v>矢野 義幸</v>
          </cell>
          <cell r="B463">
            <v>1.412743380189612</v>
          </cell>
          <cell r="C463">
            <v>0.6102811376266732</v>
          </cell>
        </row>
        <row r="464">
          <cell r="A464" t="str">
            <v>柳 泰樹</v>
          </cell>
          <cell r="B464">
            <v>0.8816775767001337</v>
          </cell>
          <cell r="C464">
            <v>0.7641488760073505</v>
          </cell>
        </row>
        <row r="465">
          <cell r="A465" t="str">
            <v>有吉 辰也</v>
          </cell>
          <cell r="B465">
            <v>0.16302687801516225</v>
          </cell>
          <cell r="C465">
            <v>0.9729152308752579</v>
          </cell>
        </row>
        <row r="466">
          <cell r="A466" t="str">
            <v>落合 淳</v>
          </cell>
          <cell r="B466">
            <v>0.9719864684131885</v>
          </cell>
          <cell r="C466">
            <v>0.7416568326646202</v>
          </cell>
        </row>
        <row r="467">
          <cell r="A467" t="str">
            <v>林 弘明</v>
          </cell>
          <cell r="B467">
            <v>1.0109580594751137</v>
          </cell>
          <cell r="C467">
            <v>0.7256905823413146</v>
          </cell>
        </row>
        <row r="468">
          <cell r="A468" t="str">
            <v>鈴木 啓示</v>
          </cell>
          <cell r="B468">
            <v>1.663022838423917</v>
          </cell>
          <cell r="C468">
            <v>0.5352911322321678</v>
          </cell>
        </row>
        <row r="469">
          <cell r="A469" t="str">
            <v>鈴木 慶太</v>
          </cell>
          <cell r="B469">
            <v>1.3818973095364986</v>
          </cell>
          <cell r="C469">
            <v>0.6154235482152359</v>
          </cell>
        </row>
        <row r="470">
          <cell r="A470" t="str">
            <v>鈴木 健</v>
          </cell>
          <cell r="B470">
            <v>0.9554948211398604</v>
          </cell>
          <cell r="C470">
            <v>0.7518568108326579</v>
          </cell>
        </row>
        <row r="471">
          <cell r="A471" t="str">
            <v>鈴木 健吾</v>
          </cell>
          <cell r="B471">
            <v>0.8171682847896409</v>
          </cell>
          <cell r="C471">
            <v>0.7867313915857611</v>
          </cell>
        </row>
        <row r="472">
          <cell r="A472" t="str">
            <v>鈴木 孝治</v>
          </cell>
          <cell r="B472">
            <v>0.9887274610376897</v>
          </cell>
          <cell r="C472">
            <v>0.7380351154073758</v>
          </cell>
        </row>
        <row r="473">
          <cell r="A473" t="str">
            <v>鈴木 幸治</v>
          </cell>
          <cell r="B473">
            <v>1.4265912353607835</v>
          </cell>
          <cell r="C473">
            <v>0.6030600680015117</v>
          </cell>
        </row>
        <row r="474">
          <cell r="A474" t="str">
            <v>鈴木 将光</v>
          </cell>
          <cell r="B474">
            <v>1.4490669044845645</v>
          </cell>
          <cell r="C474">
            <v>0.5956246359930114</v>
          </cell>
        </row>
        <row r="475">
          <cell r="A475" t="str">
            <v>鈴木 章夫</v>
          </cell>
          <cell r="B475">
            <v>0.5309627666451204</v>
          </cell>
          <cell r="C475">
            <v>0.8665494505494499</v>
          </cell>
        </row>
        <row r="476">
          <cell r="A476" t="str">
            <v>鈴木 清</v>
          </cell>
          <cell r="B476">
            <v>1.0146784872016137</v>
          </cell>
          <cell r="C476">
            <v>0.7220908829450667</v>
          </cell>
        </row>
        <row r="477">
          <cell r="A477" t="str">
            <v>鈴木 清市</v>
          </cell>
          <cell r="B477">
            <v>1.1036792168674734</v>
          </cell>
          <cell r="C477">
            <v>0.6962349397590355</v>
          </cell>
        </row>
        <row r="478">
          <cell r="A478" t="str">
            <v>鈴木 静二</v>
          </cell>
          <cell r="B478">
            <v>1.5745531701444602</v>
          </cell>
          <cell r="C478">
            <v>0.5586556982343508</v>
          </cell>
        </row>
        <row r="479">
          <cell r="A479" t="str">
            <v>鈴木 聡太</v>
          </cell>
          <cell r="B479">
            <v>1.1913390280941578</v>
          </cell>
          <cell r="C479">
            <v>0.674284991141482</v>
          </cell>
        </row>
        <row r="480">
          <cell r="A480" t="str">
            <v>鈴木 辰己</v>
          </cell>
          <cell r="B480">
            <v>0.9073017912407413</v>
          </cell>
          <cell r="C480">
            <v>0.7517771734033573</v>
          </cell>
        </row>
        <row r="481">
          <cell r="A481" t="str">
            <v>鈴木 利彦</v>
          </cell>
          <cell r="B481">
            <v>1.4194524650849725</v>
          </cell>
          <cell r="C481">
            <v>0.6124179707218587</v>
          </cell>
        </row>
        <row r="482">
          <cell r="A482" t="str">
            <v>和田 健吾</v>
          </cell>
          <cell r="B482">
            <v>0.8667989793177573</v>
          </cell>
          <cell r="C482">
            <v>0.7691861402095079</v>
          </cell>
        </row>
        <row r="483">
          <cell r="A483" t="str">
            <v>榑林 敏郎</v>
          </cell>
          <cell r="B483">
            <v>2.1388818181818237</v>
          </cell>
          <cell r="C483">
            <v>0.4009090909090896</v>
          </cell>
        </row>
        <row r="484">
          <cell r="A484" t="str">
            <v>澁沢 憲司</v>
          </cell>
          <cell r="B484">
            <v>1.5691410246443387</v>
          </cell>
          <cell r="C484">
            <v>0.5651869703801571</v>
          </cell>
        </row>
        <row r="485">
          <cell r="B485" t="e">
            <v>#REF!</v>
          </cell>
          <cell r="C485" t="e">
            <v>#REF!</v>
          </cell>
        </row>
      </sheetData>
      <sheetData sheetId="5">
        <row r="1">
          <cell r="A1" t="str">
            <v>場</v>
          </cell>
          <cell r="B1" t="str">
            <v>コード</v>
          </cell>
        </row>
        <row r="2">
          <cell r="A2" t="str">
            <v>船橋</v>
          </cell>
          <cell r="B2">
            <v>1</v>
          </cell>
        </row>
        <row r="3">
          <cell r="A3" t="str">
            <v>川口</v>
          </cell>
          <cell r="B3">
            <v>2</v>
          </cell>
        </row>
        <row r="4">
          <cell r="A4" t="str">
            <v>飯塚</v>
          </cell>
          <cell r="B4">
            <v>3</v>
          </cell>
        </row>
        <row r="5">
          <cell r="A5" t="str">
            <v>浜松</v>
          </cell>
          <cell r="B5">
            <v>4</v>
          </cell>
        </row>
        <row r="6">
          <cell r="A6" t="str">
            <v>山陽</v>
          </cell>
          <cell r="B6">
            <v>5</v>
          </cell>
        </row>
        <row r="7">
          <cell r="A7" t="str">
            <v>伊勢崎</v>
          </cell>
          <cell r="B7">
            <v>6</v>
          </cell>
        </row>
      </sheetData>
      <sheetData sheetId="7">
        <row r="1">
          <cell r="A1" t="str">
            <v>選手（TRIM）</v>
          </cell>
          <cell r="B1" t="str">
            <v>HG</v>
          </cell>
          <cell r="C1" t="str">
            <v>級</v>
          </cell>
          <cell r="D1" t="str">
            <v>マシン</v>
          </cell>
        </row>
        <row r="2">
          <cell r="A2" t="str">
            <v>永井 大介</v>
          </cell>
          <cell r="B2" t="str">
            <v>船橋</v>
          </cell>
          <cell r="C2" t="str">
            <v>S</v>
          </cell>
          <cell r="D2">
            <v>1</v>
          </cell>
        </row>
        <row r="3">
          <cell r="A3" t="str">
            <v>池田 政和</v>
          </cell>
          <cell r="B3" t="str">
            <v>船橋</v>
          </cell>
          <cell r="C3" t="str">
            <v>S</v>
          </cell>
          <cell r="D3">
            <v>1</v>
          </cell>
        </row>
        <row r="4">
          <cell r="A4" t="str">
            <v>片平 巧</v>
          </cell>
          <cell r="B4" t="str">
            <v>船橋</v>
          </cell>
          <cell r="C4" t="str">
            <v>S</v>
          </cell>
          <cell r="D4">
            <v>1</v>
          </cell>
        </row>
        <row r="5">
          <cell r="A5" t="str">
            <v>岩田 行雄</v>
          </cell>
          <cell r="B5" t="str">
            <v>船橋</v>
          </cell>
          <cell r="C5" t="str">
            <v>S</v>
          </cell>
          <cell r="D5">
            <v>1</v>
          </cell>
        </row>
        <row r="6">
          <cell r="A6" t="str">
            <v>山田 真弘</v>
          </cell>
          <cell r="B6" t="str">
            <v>船橋</v>
          </cell>
          <cell r="C6" t="str">
            <v>S</v>
          </cell>
          <cell r="D6">
            <v>1</v>
          </cell>
        </row>
        <row r="7">
          <cell r="A7" t="str">
            <v>仲口 武志</v>
          </cell>
          <cell r="B7" t="str">
            <v>船橋</v>
          </cell>
          <cell r="C7" t="str">
            <v>S</v>
          </cell>
          <cell r="D7">
            <v>1</v>
          </cell>
        </row>
        <row r="8">
          <cell r="A8" t="str">
            <v>中村 雅人</v>
          </cell>
          <cell r="B8" t="str">
            <v>船橋</v>
          </cell>
          <cell r="C8" t="str">
            <v>S</v>
          </cell>
          <cell r="D8">
            <v>1</v>
          </cell>
        </row>
        <row r="9">
          <cell r="A9" t="str">
            <v>早船 歩</v>
          </cell>
          <cell r="B9" t="str">
            <v>船橋</v>
          </cell>
          <cell r="C9" t="str">
            <v>S</v>
          </cell>
          <cell r="D9">
            <v>1</v>
          </cell>
        </row>
        <row r="10">
          <cell r="A10" t="str">
            <v>五十嵐 一夫</v>
          </cell>
          <cell r="B10" t="str">
            <v>船橋</v>
          </cell>
          <cell r="C10" t="str">
            <v>S</v>
          </cell>
          <cell r="D10">
            <v>1</v>
          </cell>
        </row>
        <row r="11">
          <cell r="A11" t="str">
            <v>福田 裕二</v>
          </cell>
          <cell r="B11" t="str">
            <v>船橋</v>
          </cell>
          <cell r="C11" t="str">
            <v>S</v>
          </cell>
          <cell r="D11">
            <v>1</v>
          </cell>
        </row>
        <row r="12">
          <cell r="A12" t="str">
            <v>飯塚 将光</v>
          </cell>
          <cell r="B12" t="str">
            <v>船橋</v>
          </cell>
          <cell r="C12" t="str">
            <v>S</v>
          </cell>
          <cell r="D12">
            <v>1</v>
          </cell>
        </row>
        <row r="13">
          <cell r="A13" t="str">
            <v>黒岩 明</v>
          </cell>
          <cell r="B13" t="str">
            <v>船橋</v>
          </cell>
          <cell r="C13" t="str">
            <v>S</v>
          </cell>
          <cell r="D13">
            <v>1</v>
          </cell>
        </row>
        <row r="14">
          <cell r="A14" t="str">
            <v>谷川 一貴</v>
          </cell>
          <cell r="B14" t="str">
            <v>船橋</v>
          </cell>
          <cell r="C14" t="str">
            <v>A1</v>
          </cell>
          <cell r="D14">
            <v>1</v>
          </cell>
        </row>
        <row r="15">
          <cell r="A15" t="str">
            <v>梅内 幹雄</v>
          </cell>
          <cell r="B15" t="str">
            <v>船橋</v>
          </cell>
          <cell r="C15" t="str">
            <v>A1</v>
          </cell>
          <cell r="D15">
            <v>1</v>
          </cell>
        </row>
        <row r="16">
          <cell r="A16" t="str">
            <v>花沢 哲也</v>
          </cell>
          <cell r="B16" t="str">
            <v>船橋</v>
          </cell>
          <cell r="C16" t="str">
            <v>A1</v>
          </cell>
          <cell r="D16">
            <v>1</v>
          </cell>
        </row>
        <row r="17">
          <cell r="A17" t="str">
            <v>鈴木 慶太</v>
          </cell>
          <cell r="B17" t="str">
            <v>船橋</v>
          </cell>
          <cell r="C17" t="str">
            <v>A1</v>
          </cell>
          <cell r="D17">
            <v>1</v>
          </cell>
        </row>
        <row r="18">
          <cell r="A18" t="str">
            <v>牧野 貴博</v>
          </cell>
          <cell r="B18" t="str">
            <v>船橋</v>
          </cell>
          <cell r="C18" t="str">
            <v>A1</v>
          </cell>
          <cell r="D18">
            <v>1</v>
          </cell>
        </row>
        <row r="19">
          <cell r="A19" t="str">
            <v>田中 耕三</v>
          </cell>
          <cell r="B19" t="str">
            <v>船橋</v>
          </cell>
          <cell r="C19" t="str">
            <v>A1</v>
          </cell>
          <cell r="D19">
            <v>1</v>
          </cell>
        </row>
        <row r="20">
          <cell r="A20" t="str">
            <v>内山 高秀</v>
          </cell>
          <cell r="B20" t="str">
            <v>船橋</v>
          </cell>
          <cell r="C20" t="str">
            <v>A1</v>
          </cell>
          <cell r="D20">
            <v>1</v>
          </cell>
        </row>
        <row r="21">
          <cell r="A21" t="str">
            <v>佐藤 正人</v>
          </cell>
          <cell r="B21" t="str">
            <v>船橋</v>
          </cell>
          <cell r="C21" t="str">
            <v>A1</v>
          </cell>
          <cell r="D21">
            <v>1</v>
          </cell>
        </row>
        <row r="22">
          <cell r="A22" t="str">
            <v>谷津 圭治</v>
          </cell>
          <cell r="B22" t="str">
            <v>船橋</v>
          </cell>
          <cell r="C22" t="str">
            <v>A1</v>
          </cell>
          <cell r="D22">
            <v>1</v>
          </cell>
        </row>
        <row r="23">
          <cell r="A23" t="str">
            <v>永瀬 敏一</v>
          </cell>
          <cell r="B23" t="str">
            <v>船橋</v>
          </cell>
          <cell r="C23" t="str">
            <v>A1</v>
          </cell>
          <cell r="D23">
            <v>1</v>
          </cell>
        </row>
        <row r="24">
          <cell r="A24" t="str">
            <v>西原 智昭</v>
          </cell>
          <cell r="B24" t="str">
            <v>船橋</v>
          </cell>
          <cell r="C24" t="str">
            <v>A1</v>
          </cell>
          <cell r="D24">
            <v>1</v>
          </cell>
        </row>
        <row r="25">
          <cell r="A25" t="str">
            <v>岩佐 常義</v>
          </cell>
          <cell r="B25" t="str">
            <v>船橋</v>
          </cell>
          <cell r="C25" t="str">
            <v>A1</v>
          </cell>
          <cell r="D25">
            <v>1</v>
          </cell>
        </row>
        <row r="26">
          <cell r="A26" t="str">
            <v>鈴木 将光</v>
          </cell>
          <cell r="B26" t="str">
            <v>船橋</v>
          </cell>
          <cell r="C26" t="str">
            <v>A1</v>
          </cell>
          <cell r="D26">
            <v>1</v>
          </cell>
        </row>
        <row r="27">
          <cell r="A27" t="str">
            <v>栗原 勝測</v>
          </cell>
          <cell r="B27" t="str">
            <v>船橋</v>
          </cell>
          <cell r="C27" t="str">
            <v>A1</v>
          </cell>
          <cell r="D27">
            <v>1</v>
          </cell>
        </row>
        <row r="28">
          <cell r="A28" t="str">
            <v>保永 高男</v>
          </cell>
          <cell r="B28" t="str">
            <v>船橋</v>
          </cell>
          <cell r="C28" t="str">
            <v>A1</v>
          </cell>
          <cell r="D28">
            <v>1</v>
          </cell>
        </row>
        <row r="29">
          <cell r="A29" t="str">
            <v>森谷 隼人</v>
          </cell>
          <cell r="B29" t="str">
            <v>船橋</v>
          </cell>
          <cell r="C29" t="str">
            <v>A1</v>
          </cell>
          <cell r="D29">
            <v>1</v>
          </cell>
        </row>
        <row r="30">
          <cell r="A30" t="str">
            <v>佐久間 健光</v>
          </cell>
          <cell r="B30" t="str">
            <v>船橋</v>
          </cell>
          <cell r="C30" t="str">
            <v>A1</v>
          </cell>
          <cell r="D30">
            <v>1</v>
          </cell>
        </row>
        <row r="31">
          <cell r="A31" t="str">
            <v>荒川 哲也</v>
          </cell>
          <cell r="B31" t="str">
            <v>船橋</v>
          </cell>
          <cell r="C31" t="str">
            <v>A1</v>
          </cell>
          <cell r="D31">
            <v>1</v>
          </cell>
        </row>
        <row r="32">
          <cell r="A32" t="str">
            <v>武藤 博臣</v>
          </cell>
          <cell r="B32" t="str">
            <v>船橋</v>
          </cell>
          <cell r="C32" t="str">
            <v>A1</v>
          </cell>
          <cell r="D32">
            <v>1</v>
          </cell>
        </row>
        <row r="33">
          <cell r="A33" t="str">
            <v>深沢 隆</v>
          </cell>
          <cell r="B33" t="str">
            <v>船橋</v>
          </cell>
          <cell r="C33" t="str">
            <v>A1</v>
          </cell>
          <cell r="D33">
            <v>1</v>
          </cell>
        </row>
        <row r="34">
          <cell r="A34" t="str">
            <v>福村 唯倫</v>
          </cell>
          <cell r="B34" t="str">
            <v>船橋</v>
          </cell>
          <cell r="C34" t="str">
            <v>A2</v>
          </cell>
          <cell r="D34">
            <v>1</v>
          </cell>
        </row>
        <row r="35">
          <cell r="A35" t="str">
            <v>高橋 義徳</v>
          </cell>
          <cell r="B35" t="str">
            <v>船橋</v>
          </cell>
          <cell r="C35" t="str">
            <v>A2</v>
          </cell>
          <cell r="D35">
            <v>1</v>
          </cell>
        </row>
        <row r="36">
          <cell r="A36" t="str">
            <v>西村 健</v>
          </cell>
          <cell r="B36" t="str">
            <v>船橋</v>
          </cell>
          <cell r="C36" t="str">
            <v>A2</v>
          </cell>
          <cell r="D36">
            <v>1</v>
          </cell>
        </row>
        <row r="37">
          <cell r="A37" t="str">
            <v>阿久津 正夫</v>
          </cell>
          <cell r="B37" t="str">
            <v>船橋</v>
          </cell>
          <cell r="C37" t="str">
            <v>A2</v>
          </cell>
          <cell r="D37">
            <v>1</v>
          </cell>
        </row>
        <row r="38">
          <cell r="A38" t="str">
            <v>木村 義明</v>
          </cell>
          <cell r="B38" t="str">
            <v>船橋</v>
          </cell>
          <cell r="C38" t="str">
            <v>A2</v>
          </cell>
          <cell r="D38">
            <v>1</v>
          </cell>
        </row>
        <row r="39">
          <cell r="A39" t="str">
            <v>石井 大輔</v>
          </cell>
          <cell r="B39" t="str">
            <v>船橋</v>
          </cell>
          <cell r="C39" t="str">
            <v>A2</v>
          </cell>
          <cell r="D39">
            <v>1</v>
          </cell>
        </row>
        <row r="40">
          <cell r="A40" t="str">
            <v>鈴木 聡太</v>
          </cell>
          <cell r="B40" t="str">
            <v>船橋</v>
          </cell>
          <cell r="C40" t="str">
            <v>A2</v>
          </cell>
          <cell r="D40">
            <v>1</v>
          </cell>
        </row>
        <row r="41">
          <cell r="A41" t="str">
            <v>芝崎 茂信</v>
          </cell>
          <cell r="B41" t="str">
            <v>船橋</v>
          </cell>
          <cell r="C41" t="str">
            <v>A2</v>
          </cell>
          <cell r="D41">
            <v>1</v>
          </cell>
        </row>
        <row r="42">
          <cell r="A42" t="str">
            <v>佐々木 敏夫</v>
          </cell>
          <cell r="B42" t="str">
            <v>船橋</v>
          </cell>
          <cell r="C42" t="str">
            <v>A2</v>
          </cell>
          <cell r="D42">
            <v>1</v>
          </cell>
        </row>
        <row r="43">
          <cell r="A43" t="str">
            <v>縫田 雅一</v>
          </cell>
          <cell r="B43" t="str">
            <v>船橋</v>
          </cell>
          <cell r="C43" t="str">
            <v>A2</v>
          </cell>
          <cell r="D43">
            <v>1</v>
          </cell>
        </row>
        <row r="44">
          <cell r="A44" t="str">
            <v>落合 淳</v>
          </cell>
          <cell r="B44" t="str">
            <v>船橋</v>
          </cell>
          <cell r="C44" t="str">
            <v>A2</v>
          </cell>
          <cell r="D44">
            <v>1</v>
          </cell>
        </row>
        <row r="45">
          <cell r="A45" t="str">
            <v>高田 克重</v>
          </cell>
          <cell r="B45" t="str">
            <v>船橋</v>
          </cell>
          <cell r="C45" t="str">
            <v>A2</v>
          </cell>
          <cell r="D45">
            <v>1</v>
          </cell>
        </row>
        <row r="46">
          <cell r="A46" t="str">
            <v>野村 武</v>
          </cell>
          <cell r="B46" t="str">
            <v>船橋</v>
          </cell>
          <cell r="C46" t="str">
            <v>B1</v>
          </cell>
          <cell r="D46">
            <v>1</v>
          </cell>
        </row>
        <row r="47">
          <cell r="A47" t="str">
            <v>小林 悠樹</v>
          </cell>
          <cell r="B47" t="str">
            <v>船橋</v>
          </cell>
          <cell r="C47" t="str">
            <v>B1</v>
          </cell>
          <cell r="D47">
            <v>1</v>
          </cell>
        </row>
        <row r="48">
          <cell r="A48" t="str">
            <v>広瀬 豪彦</v>
          </cell>
          <cell r="B48" t="str">
            <v>船橋</v>
          </cell>
          <cell r="C48" t="str">
            <v>B1</v>
          </cell>
          <cell r="D48">
            <v>1</v>
          </cell>
        </row>
        <row r="49">
          <cell r="A49" t="str">
            <v>上園 春香</v>
          </cell>
          <cell r="B49" t="str">
            <v>船橋</v>
          </cell>
          <cell r="C49" t="str">
            <v>B1</v>
          </cell>
          <cell r="D49">
            <v>1</v>
          </cell>
        </row>
        <row r="50">
          <cell r="A50" t="str">
            <v>滝沢 健</v>
          </cell>
          <cell r="B50" t="str">
            <v>船橋</v>
          </cell>
          <cell r="C50" t="str">
            <v>B1</v>
          </cell>
          <cell r="D50">
            <v>1</v>
          </cell>
        </row>
        <row r="51">
          <cell r="A51" t="str">
            <v>鈴木 孝治</v>
          </cell>
          <cell r="B51" t="str">
            <v>船橋</v>
          </cell>
          <cell r="C51" t="str">
            <v>B1</v>
          </cell>
          <cell r="D51">
            <v>1</v>
          </cell>
        </row>
        <row r="52">
          <cell r="A52" t="str">
            <v>山中 充智</v>
          </cell>
          <cell r="B52" t="str">
            <v>船橋</v>
          </cell>
          <cell r="C52" t="str">
            <v>B1</v>
          </cell>
          <cell r="D52">
            <v>1</v>
          </cell>
        </row>
        <row r="53">
          <cell r="A53" t="str">
            <v>石川 岳彦</v>
          </cell>
          <cell r="B53" t="str">
            <v>船橋</v>
          </cell>
          <cell r="C53" t="str">
            <v>B1</v>
          </cell>
          <cell r="D53">
            <v>1</v>
          </cell>
        </row>
        <row r="54">
          <cell r="A54" t="str">
            <v>清岡 優一</v>
          </cell>
          <cell r="B54" t="str">
            <v>船橋</v>
          </cell>
          <cell r="C54" t="str">
            <v>B1</v>
          </cell>
          <cell r="D54">
            <v>1</v>
          </cell>
        </row>
        <row r="55">
          <cell r="A55" t="str">
            <v>内越 忠徳</v>
          </cell>
          <cell r="B55" t="str">
            <v>船橋</v>
          </cell>
          <cell r="C55" t="str">
            <v>B1</v>
          </cell>
          <cell r="D55">
            <v>1</v>
          </cell>
        </row>
        <row r="56">
          <cell r="A56" t="str">
            <v>新村 嘉之</v>
          </cell>
          <cell r="B56" t="str">
            <v>船橋</v>
          </cell>
          <cell r="C56" t="str">
            <v>B1</v>
          </cell>
          <cell r="D56">
            <v>1</v>
          </cell>
        </row>
        <row r="57">
          <cell r="A57" t="str">
            <v>平川 博康</v>
          </cell>
          <cell r="B57" t="str">
            <v>船橋</v>
          </cell>
          <cell r="C57" t="str">
            <v>B1</v>
          </cell>
          <cell r="D57">
            <v>1</v>
          </cell>
        </row>
        <row r="58">
          <cell r="A58" t="str">
            <v>田中 雅文</v>
          </cell>
          <cell r="B58" t="str">
            <v>船橋</v>
          </cell>
          <cell r="C58" t="str">
            <v>B1</v>
          </cell>
          <cell r="D58">
            <v>1</v>
          </cell>
        </row>
        <row r="59">
          <cell r="A59" t="str">
            <v>押田 和也</v>
          </cell>
          <cell r="B59" t="str">
            <v>船橋</v>
          </cell>
          <cell r="C59" t="str">
            <v>B1</v>
          </cell>
          <cell r="D59">
            <v>1</v>
          </cell>
        </row>
        <row r="60">
          <cell r="A60" t="str">
            <v>白次 義孝</v>
          </cell>
          <cell r="B60" t="str">
            <v>船橋</v>
          </cell>
          <cell r="C60" t="str">
            <v>B1</v>
          </cell>
          <cell r="D60">
            <v>1</v>
          </cell>
        </row>
        <row r="61">
          <cell r="A61" t="str">
            <v>佐野 末公</v>
          </cell>
          <cell r="B61" t="str">
            <v>船橋</v>
          </cell>
          <cell r="C61" t="str">
            <v>B1</v>
          </cell>
          <cell r="D61">
            <v>1</v>
          </cell>
        </row>
        <row r="62">
          <cell r="A62" t="str">
            <v>横堀 明</v>
          </cell>
          <cell r="B62" t="str">
            <v>船橋</v>
          </cell>
          <cell r="C62" t="str">
            <v>B1</v>
          </cell>
          <cell r="D62">
            <v>1</v>
          </cell>
        </row>
        <row r="63">
          <cell r="A63" t="str">
            <v>米本 謙二</v>
          </cell>
          <cell r="B63" t="str">
            <v>船橋</v>
          </cell>
          <cell r="C63" t="str">
            <v>B1</v>
          </cell>
          <cell r="D63">
            <v>1</v>
          </cell>
        </row>
        <row r="64">
          <cell r="A64" t="str">
            <v>伊藤 達司</v>
          </cell>
          <cell r="B64" t="str">
            <v>船橋</v>
          </cell>
          <cell r="C64" t="str">
            <v>B1</v>
          </cell>
          <cell r="D64">
            <v>1</v>
          </cell>
        </row>
        <row r="65">
          <cell r="A65" t="str">
            <v>松永 幸二</v>
          </cell>
          <cell r="B65" t="str">
            <v>船橋</v>
          </cell>
          <cell r="C65" t="str">
            <v>B1</v>
          </cell>
          <cell r="D65">
            <v>1</v>
          </cell>
        </row>
        <row r="66">
          <cell r="A66" t="str">
            <v>石川 敏晴</v>
          </cell>
          <cell r="B66" t="str">
            <v>船橋</v>
          </cell>
          <cell r="C66" t="str">
            <v>B1</v>
          </cell>
          <cell r="D66">
            <v>1</v>
          </cell>
        </row>
        <row r="67">
          <cell r="A67" t="str">
            <v>高橋 昇</v>
          </cell>
          <cell r="B67" t="str">
            <v>船橋</v>
          </cell>
          <cell r="C67" t="str">
            <v>B1</v>
          </cell>
          <cell r="D67">
            <v>1</v>
          </cell>
        </row>
        <row r="68">
          <cell r="A68" t="str">
            <v>川口 建志郎</v>
          </cell>
          <cell r="B68" t="str">
            <v>船橋</v>
          </cell>
          <cell r="C68" t="str">
            <v>B1</v>
          </cell>
          <cell r="D68">
            <v>1</v>
          </cell>
        </row>
        <row r="69">
          <cell r="A69" t="str">
            <v>田母神 昇</v>
          </cell>
          <cell r="B69" t="str">
            <v>船橋</v>
          </cell>
          <cell r="C69" t="str">
            <v>B1</v>
          </cell>
          <cell r="D69">
            <v>1</v>
          </cell>
        </row>
        <row r="70">
          <cell r="A70" t="str">
            <v>石井 剛</v>
          </cell>
          <cell r="B70" t="str">
            <v>船橋</v>
          </cell>
          <cell r="C70" t="str">
            <v>B2</v>
          </cell>
          <cell r="D70">
            <v>1</v>
          </cell>
        </row>
        <row r="71">
          <cell r="A71" t="str">
            <v>唐鎌 大輔</v>
          </cell>
          <cell r="B71" t="str">
            <v>船橋</v>
          </cell>
          <cell r="C71" t="str">
            <v>B2</v>
          </cell>
          <cell r="D71">
            <v>1</v>
          </cell>
        </row>
        <row r="72">
          <cell r="A72" t="str">
            <v>田中 哲</v>
          </cell>
          <cell r="B72" t="str">
            <v>船橋</v>
          </cell>
          <cell r="C72" t="str">
            <v>B2</v>
          </cell>
          <cell r="D72">
            <v>1</v>
          </cell>
        </row>
        <row r="73">
          <cell r="A73" t="str">
            <v>佐藤 裕二</v>
          </cell>
          <cell r="B73" t="str">
            <v>川口</v>
          </cell>
          <cell r="C73" t="str">
            <v>S</v>
          </cell>
          <cell r="D73">
            <v>1</v>
          </cell>
        </row>
        <row r="74">
          <cell r="A74" t="str">
            <v>若井 友和</v>
          </cell>
          <cell r="B74" t="str">
            <v>川口</v>
          </cell>
          <cell r="C74" t="str">
            <v>S</v>
          </cell>
          <cell r="D74">
            <v>1</v>
          </cell>
        </row>
        <row r="75">
          <cell r="A75" t="str">
            <v>森 且行</v>
          </cell>
          <cell r="B75" t="str">
            <v>川口</v>
          </cell>
          <cell r="C75" t="str">
            <v>S</v>
          </cell>
          <cell r="D75">
            <v>1</v>
          </cell>
        </row>
        <row r="76">
          <cell r="A76" t="str">
            <v>山田 達也</v>
          </cell>
          <cell r="B76" t="str">
            <v>川口</v>
          </cell>
          <cell r="C76" t="str">
            <v>S</v>
          </cell>
          <cell r="D76">
            <v>1</v>
          </cell>
        </row>
        <row r="77">
          <cell r="A77" t="str">
            <v>牛沢 和彦</v>
          </cell>
          <cell r="B77" t="str">
            <v>川口</v>
          </cell>
          <cell r="C77" t="str">
            <v>S</v>
          </cell>
          <cell r="D77">
            <v>1</v>
          </cell>
        </row>
        <row r="78">
          <cell r="A78" t="str">
            <v>青木 治親</v>
          </cell>
          <cell r="B78" t="str">
            <v>川口</v>
          </cell>
          <cell r="C78" t="str">
            <v>S</v>
          </cell>
          <cell r="D78">
            <v>1</v>
          </cell>
        </row>
        <row r="79">
          <cell r="A79" t="str">
            <v>阿部 光雄</v>
          </cell>
          <cell r="B79" t="str">
            <v>川口</v>
          </cell>
          <cell r="C79" t="str">
            <v>S</v>
          </cell>
          <cell r="D79">
            <v>1</v>
          </cell>
        </row>
        <row r="80">
          <cell r="A80" t="str">
            <v>鈴木 清</v>
          </cell>
          <cell r="B80" t="str">
            <v>川口</v>
          </cell>
          <cell r="C80" t="str">
            <v>S</v>
          </cell>
          <cell r="D80">
            <v>1</v>
          </cell>
        </row>
        <row r="81">
          <cell r="A81" t="str">
            <v>中野 憲人</v>
          </cell>
          <cell r="B81" t="str">
            <v>川口</v>
          </cell>
          <cell r="C81" t="str">
            <v>S</v>
          </cell>
          <cell r="D81">
            <v>1</v>
          </cell>
        </row>
        <row r="82">
          <cell r="A82" t="str">
            <v>影山 伸</v>
          </cell>
          <cell r="B82" t="str">
            <v>川口</v>
          </cell>
          <cell r="C82" t="str">
            <v>S</v>
          </cell>
          <cell r="D82">
            <v>1</v>
          </cell>
        </row>
        <row r="83">
          <cell r="A83" t="str">
            <v>加賀谷 建明</v>
          </cell>
          <cell r="B83" t="str">
            <v>川口</v>
          </cell>
          <cell r="C83" t="str">
            <v>S</v>
          </cell>
          <cell r="D83">
            <v>1</v>
          </cell>
        </row>
        <row r="84">
          <cell r="A84" t="str">
            <v>石井 大志</v>
          </cell>
          <cell r="B84" t="str">
            <v>川口</v>
          </cell>
          <cell r="C84" t="str">
            <v>A1</v>
          </cell>
          <cell r="D84">
            <v>1</v>
          </cell>
        </row>
        <row r="85">
          <cell r="A85" t="str">
            <v>大木 光</v>
          </cell>
          <cell r="B85" t="str">
            <v>川口</v>
          </cell>
          <cell r="C85" t="str">
            <v>A1</v>
          </cell>
          <cell r="D85">
            <v>1</v>
          </cell>
        </row>
        <row r="86">
          <cell r="A86" t="str">
            <v>橋本 和美</v>
          </cell>
          <cell r="B86" t="str">
            <v>川口</v>
          </cell>
          <cell r="C86" t="str">
            <v>A1</v>
          </cell>
          <cell r="D86">
            <v>1</v>
          </cell>
        </row>
        <row r="87">
          <cell r="A87" t="str">
            <v>秋田 貴弘</v>
          </cell>
          <cell r="B87" t="str">
            <v>川口</v>
          </cell>
          <cell r="C87" t="str">
            <v>A1</v>
          </cell>
          <cell r="D87">
            <v>1</v>
          </cell>
        </row>
        <row r="88">
          <cell r="A88" t="str">
            <v>深谷 輝</v>
          </cell>
          <cell r="B88" t="str">
            <v>川口</v>
          </cell>
          <cell r="C88" t="str">
            <v>A1</v>
          </cell>
          <cell r="D88">
            <v>1</v>
          </cell>
        </row>
        <row r="89">
          <cell r="A89" t="str">
            <v>且元 滋紀</v>
          </cell>
          <cell r="B89" t="str">
            <v>川口</v>
          </cell>
          <cell r="C89" t="str">
            <v>A1</v>
          </cell>
          <cell r="D89">
            <v>1</v>
          </cell>
        </row>
        <row r="90">
          <cell r="A90" t="str">
            <v>吉田 祐也</v>
          </cell>
          <cell r="B90" t="str">
            <v>川口</v>
          </cell>
          <cell r="C90" t="str">
            <v>A1</v>
          </cell>
          <cell r="D90">
            <v>1</v>
          </cell>
        </row>
        <row r="91">
          <cell r="A91" t="str">
            <v>柴山 信行</v>
          </cell>
          <cell r="B91" t="str">
            <v>川口</v>
          </cell>
          <cell r="C91" t="str">
            <v>A1</v>
          </cell>
          <cell r="D91">
            <v>1</v>
          </cell>
        </row>
        <row r="92">
          <cell r="A92" t="str">
            <v>篠崎 実</v>
          </cell>
          <cell r="B92" t="str">
            <v>川口</v>
          </cell>
          <cell r="C92" t="str">
            <v>A1</v>
          </cell>
          <cell r="D92">
            <v>1</v>
          </cell>
        </row>
        <row r="93">
          <cell r="A93" t="str">
            <v>高橋 義弘</v>
          </cell>
          <cell r="B93" t="str">
            <v>川口</v>
          </cell>
          <cell r="C93" t="str">
            <v>A1</v>
          </cell>
          <cell r="D93">
            <v>1</v>
          </cell>
        </row>
        <row r="94">
          <cell r="A94" t="str">
            <v>長谷川 啓</v>
          </cell>
          <cell r="B94" t="str">
            <v>川口</v>
          </cell>
          <cell r="C94" t="str">
            <v>A1</v>
          </cell>
          <cell r="D94">
            <v>1</v>
          </cell>
        </row>
        <row r="95">
          <cell r="A95" t="str">
            <v>高橋 祐一</v>
          </cell>
          <cell r="B95" t="str">
            <v>川口</v>
          </cell>
          <cell r="C95" t="str">
            <v>A1</v>
          </cell>
          <cell r="D95">
            <v>1</v>
          </cell>
        </row>
        <row r="96">
          <cell r="A96" t="str">
            <v>山田 徹</v>
          </cell>
          <cell r="B96" t="str">
            <v>川口</v>
          </cell>
          <cell r="C96" t="str">
            <v>A1</v>
          </cell>
          <cell r="D96">
            <v>1</v>
          </cell>
        </row>
        <row r="97">
          <cell r="A97" t="str">
            <v>間中 大輔</v>
          </cell>
          <cell r="B97" t="str">
            <v>川口</v>
          </cell>
          <cell r="C97" t="str">
            <v>A1</v>
          </cell>
          <cell r="D97">
            <v>1</v>
          </cell>
        </row>
        <row r="98">
          <cell r="A98" t="str">
            <v>掛川 和人</v>
          </cell>
          <cell r="B98" t="str">
            <v>川口</v>
          </cell>
          <cell r="C98" t="str">
            <v>A1</v>
          </cell>
          <cell r="D98">
            <v>1</v>
          </cell>
        </row>
        <row r="99">
          <cell r="A99" t="str">
            <v>下垣内 至</v>
          </cell>
          <cell r="B99" t="str">
            <v>川口</v>
          </cell>
          <cell r="C99" t="str">
            <v>A1</v>
          </cell>
          <cell r="D99">
            <v>1</v>
          </cell>
        </row>
        <row r="100">
          <cell r="A100" t="str">
            <v>門伝 泰浩</v>
          </cell>
          <cell r="B100" t="str">
            <v>川口</v>
          </cell>
          <cell r="C100" t="str">
            <v>A1</v>
          </cell>
          <cell r="D100">
            <v>1</v>
          </cell>
        </row>
        <row r="101">
          <cell r="A101" t="str">
            <v>増田 伸一</v>
          </cell>
          <cell r="B101" t="str">
            <v>川口</v>
          </cell>
          <cell r="C101" t="str">
            <v>A1</v>
          </cell>
          <cell r="D101">
            <v>1</v>
          </cell>
        </row>
        <row r="102">
          <cell r="A102" t="str">
            <v>田辺 誠</v>
          </cell>
          <cell r="B102" t="str">
            <v>川口</v>
          </cell>
          <cell r="C102" t="str">
            <v>A1</v>
          </cell>
          <cell r="D102">
            <v>1</v>
          </cell>
        </row>
        <row r="103">
          <cell r="A103" t="str">
            <v>阿部 剛士</v>
          </cell>
          <cell r="B103" t="str">
            <v>川口</v>
          </cell>
          <cell r="C103" t="str">
            <v>A1</v>
          </cell>
          <cell r="D103">
            <v>1</v>
          </cell>
        </row>
        <row r="104">
          <cell r="A104" t="str">
            <v>中田 義明</v>
          </cell>
          <cell r="B104" t="str">
            <v>川口</v>
          </cell>
          <cell r="C104" t="str">
            <v>A2</v>
          </cell>
          <cell r="D104">
            <v>1</v>
          </cell>
        </row>
        <row r="105">
          <cell r="A105" t="str">
            <v>高塚 義明</v>
          </cell>
          <cell r="B105" t="str">
            <v>川口</v>
          </cell>
          <cell r="C105" t="str">
            <v>A2</v>
          </cell>
          <cell r="D105">
            <v>1</v>
          </cell>
        </row>
        <row r="106">
          <cell r="A106" t="str">
            <v>広木 幸生</v>
          </cell>
          <cell r="B106" t="str">
            <v>川口</v>
          </cell>
          <cell r="C106" t="str">
            <v>A2</v>
          </cell>
          <cell r="D106">
            <v>1</v>
          </cell>
        </row>
        <row r="107">
          <cell r="A107" t="str">
            <v>斎藤 撤二</v>
          </cell>
          <cell r="B107" t="str">
            <v>川口</v>
          </cell>
          <cell r="C107" t="str">
            <v>A2</v>
          </cell>
          <cell r="D107">
            <v>1</v>
          </cell>
        </row>
        <row r="108">
          <cell r="A108" t="str">
            <v>塚本 浩司</v>
          </cell>
          <cell r="B108" t="str">
            <v>川口</v>
          </cell>
          <cell r="C108" t="str">
            <v>A2</v>
          </cell>
          <cell r="D108">
            <v>1</v>
          </cell>
        </row>
        <row r="109">
          <cell r="A109" t="str">
            <v>浅野 幸三</v>
          </cell>
          <cell r="B109" t="str">
            <v>川口</v>
          </cell>
          <cell r="C109" t="str">
            <v>A2</v>
          </cell>
          <cell r="D109">
            <v>1</v>
          </cell>
        </row>
        <row r="110">
          <cell r="A110" t="str">
            <v>清水 右也</v>
          </cell>
          <cell r="B110" t="str">
            <v>川口</v>
          </cell>
          <cell r="C110" t="str">
            <v>A2</v>
          </cell>
          <cell r="D110">
            <v>1</v>
          </cell>
        </row>
        <row r="111">
          <cell r="A111" t="str">
            <v>丸山 浩信</v>
          </cell>
          <cell r="B111" t="str">
            <v>川口</v>
          </cell>
          <cell r="C111" t="str">
            <v>A2</v>
          </cell>
          <cell r="D111">
            <v>1</v>
          </cell>
        </row>
        <row r="112">
          <cell r="A112" t="str">
            <v>山際 真介</v>
          </cell>
          <cell r="B112" t="str">
            <v>川口</v>
          </cell>
          <cell r="C112" t="str">
            <v>A2</v>
          </cell>
          <cell r="D112">
            <v>1</v>
          </cell>
        </row>
        <row r="113">
          <cell r="A113" t="str">
            <v>宍戸 繁</v>
          </cell>
          <cell r="B113" t="str">
            <v>川口</v>
          </cell>
          <cell r="C113" t="str">
            <v>A2</v>
          </cell>
          <cell r="D113">
            <v>1</v>
          </cell>
        </row>
        <row r="114">
          <cell r="A114" t="str">
            <v>金子 和裕</v>
          </cell>
          <cell r="B114" t="str">
            <v>川口</v>
          </cell>
          <cell r="C114" t="str">
            <v>A2</v>
          </cell>
          <cell r="D114">
            <v>1</v>
          </cell>
        </row>
        <row r="115">
          <cell r="A115" t="str">
            <v>谷島 俊行</v>
          </cell>
          <cell r="B115" t="str">
            <v>川口</v>
          </cell>
          <cell r="C115" t="str">
            <v>A2</v>
          </cell>
          <cell r="D115">
            <v>1</v>
          </cell>
        </row>
        <row r="116">
          <cell r="A116" t="str">
            <v>木村 悦教</v>
          </cell>
          <cell r="B116" t="str">
            <v>川口</v>
          </cell>
          <cell r="C116" t="str">
            <v>A2</v>
          </cell>
          <cell r="D116">
            <v>1</v>
          </cell>
        </row>
        <row r="117">
          <cell r="A117" t="str">
            <v>川原 剛</v>
          </cell>
          <cell r="B117" t="str">
            <v>川口</v>
          </cell>
          <cell r="C117" t="str">
            <v>B1</v>
          </cell>
          <cell r="D117">
            <v>1</v>
          </cell>
        </row>
        <row r="118">
          <cell r="A118" t="str">
            <v>釜本 憲司</v>
          </cell>
          <cell r="B118" t="str">
            <v>川口</v>
          </cell>
          <cell r="C118" t="str">
            <v>B1</v>
          </cell>
          <cell r="D118">
            <v>1</v>
          </cell>
        </row>
        <row r="119">
          <cell r="A119" t="str">
            <v>関口 照明</v>
          </cell>
          <cell r="B119" t="str">
            <v>川口</v>
          </cell>
          <cell r="C119" t="str">
            <v>B1</v>
          </cell>
          <cell r="D119">
            <v>1</v>
          </cell>
        </row>
        <row r="120">
          <cell r="A120" t="str">
            <v>岡崎 秀二</v>
          </cell>
          <cell r="B120" t="str">
            <v>川口</v>
          </cell>
          <cell r="C120" t="str">
            <v>B1</v>
          </cell>
          <cell r="D120">
            <v>1</v>
          </cell>
        </row>
        <row r="121">
          <cell r="A121" t="str">
            <v>小宮 隆光</v>
          </cell>
          <cell r="B121" t="str">
            <v>川口</v>
          </cell>
          <cell r="C121" t="str">
            <v>B1</v>
          </cell>
          <cell r="D121">
            <v>1</v>
          </cell>
        </row>
        <row r="122">
          <cell r="A122" t="str">
            <v>鈴木 健</v>
          </cell>
          <cell r="B122" t="str">
            <v>川口</v>
          </cell>
          <cell r="C122" t="str">
            <v>B1</v>
          </cell>
          <cell r="D122">
            <v>1</v>
          </cell>
        </row>
        <row r="123">
          <cell r="A123" t="str">
            <v>吉田 幸司</v>
          </cell>
          <cell r="B123" t="str">
            <v>川口</v>
          </cell>
          <cell r="C123" t="str">
            <v>B1</v>
          </cell>
          <cell r="D123">
            <v>1</v>
          </cell>
        </row>
        <row r="124">
          <cell r="A124" t="str">
            <v>山崎 潤</v>
          </cell>
          <cell r="B124" t="str">
            <v>川口</v>
          </cell>
          <cell r="C124" t="str">
            <v>B1</v>
          </cell>
          <cell r="D124">
            <v>1</v>
          </cell>
        </row>
        <row r="125">
          <cell r="A125" t="str">
            <v>松尾 俊夫</v>
          </cell>
          <cell r="B125" t="str">
            <v>川口</v>
          </cell>
          <cell r="C125" t="str">
            <v>B1</v>
          </cell>
          <cell r="D125">
            <v>1</v>
          </cell>
        </row>
        <row r="126">
          <cell r="A126" t="str">
            <v>鶴久 正美</v>
          </cell>
          <cell r="B126" t="str">
            <v>川口</v>
          </cell>
          <cell r="C126" t="str">
            <v>B1</v>
          </cell>
          <cell r="D126">
            <v>1</v>
          </cell>
        </row>
        <row r="127">
          <cell r="A127" t="str">
            <v>井上 博</v>
          </cell>
          <cell r="B127" t="str">
            <v>川口</v>
          </cell>
          <cell r="C127" t="str">
            <v>B1</v>
          </cell>
          <cell r="D127">
            <v>1</v>
          </cell>
        </row>
        <row r="128">
          <cell r="A128" t="str">
            <v>荒井 充</v>
          </cell>
          <cell r="B128" t="str">
            <v>川口</v>
          </cell>
          <cell r="C128" t="str">
            <v>B1</v>
          </cell>
          <cell r="D128">
            <v>1</v>
          </cell>
        </row>
        <row r="129">
          <cell r="A129" t="str">
            <v>数田 雅路</v>
          </cell>
          <cell r="B129" t="str">
            <v>川口</v>
          </cell>
          <cell r="C129" t="str">
            <v>B1</v>
          </cell>
          <cell r="D129">
            <v>1</v>
          </cell>
        </row>
        <row r="130">
          <cell r="A130" t="str">
            <v>渡辺 稔</v>
          </cell>
          <cell r="B130" t="str">
            <v>川口</v>
          </cell>
          <cell r="C130" t="str">
            <v>B1</v>
          </cell>
          <cell r="D130">
            <v>1</v>
          </cell>
        </row>
        <row r="131">
          <cell r="A131" t="str">
            <v>古橋 隆志</v>
          </cell>
          <cell r="B131" t="str">
            <v>川口</v>
          </cell>
          <cell r="C131" t="str">
            <v>B1</v>
          </cell>
          <cell r="D131">
            <v>1</v>
          </cell>
        </row>
        <row r="132">
          <cell r="A132" t="str">
            <v>矢島 守</v>
          </cell>
          <cell r="B132" t="str">
            <v>川口</v>
          </cell>
          <cell r="C132" t="str">
            <v>B1</v>
          </cell>
          <cell r="D132">
            <v>1</v>
          </cell>
        </row>
        <row r="133">
          <cell r="A133" t="str">
            <v>柴田 幸治</v>
          </cell>
          <cell r="B133" t="str">
            <v>川口</v>
          </cell>
          <cell r="C133" t="str">
            <v>B1</v>
          </cell>
          <cell r="D133">
            <v>1</v>
          </cell>
        </row>
        <row r="134">
          <cell r="A134" t="str">
            <v>金居 実</v>
          </cell>
          <cell r="B134" t="str">
            <v>川口</v>
          </cell>
          <cell r="C134" t="str">
            <v>B1</v>
          </cell>
          <cell r="D134">
            <v>1</v>
          </cell>
        </row>
        <row r="135">
          <cell r="A135" t="str">
            <v>岩野 信義</v>
          </cell>
          <cell r="B135" t="str">
            <v>川口</v>
          </cell>
          <cell r="C135" t="str">
            <v>B1</v>
          </cell>
          <cell r="D135">
            <v>1</v>
          </cell>
        </row>
        <row r="136">
          <cell r="A136" t="str">
            <v>直江 伸明</v>
          </cell>
          <cell r="B136" t="str">
            <v>川口</v>
          </cell>
          <cell r="C136" t="str">
            <v>B1</v>
          </cell>
          <cell r="D136">
            <v>1</v>
          </cell>
        </row>
        <row r="137">
          <cell r="A137" t="str">
            <v>八木 一之</v>
          </cell>
          <cell r="B137" t="str">
            <v>川口</v>
          </cell>
          <cell r="C137" t="str">
            <v>B1</v>
          </cell>
          <cell r="D137">
            <v>1</v>
          </cell>
        </row>
        <row r="138">
          <cell r="A138" t="str">
            <v>河合 久</v>
          </cell>
          <cell r="B138" t="str">
            <v>川口</v>
          </cell>
          <cell r="C138" t="str">
            <v>B1</v>
          </cell>
          <cell r="D138">
            <v>1</v>
          </cell>
        </row>
        <row r="139">
          <cell r="A139" t="str">
            <v>行方 誠次</v>
          </cell>
          <cell r="B139" t="str">
            <v>川口</v>
          </cell>
          <cell r="C139" t="str">
            <v>B1</v>
          </cell>
          <cell r="D139">
            <v>1</v>
          </cell>
        </row>
        <row r="140">
          <cell r="A140" t="str">
            <v>八木橋 広</v>
          </cell>
          <cell r="B140" t="str">
            <v>川口</v>
          </cell>
          <cell r="C140" t="str">
            <v>B1</v>
          </cell>
          <cell r="D140">
            <v>1</v>
          </cell>
        </row>
        <row r="141">
          <cell r="A141" t="str">
            <v>池田 光道</v>
          </cell>
          <cell r="B141" t="str">
            <v>川口</v>
          </cell>
          <cell r="C141" t="str">
            <v>B2</v>
          </cell>
          <cell r="D141">
            <v>1</v>
          </cell>
        </row>
        <row r="142">
          <cell r="A142" t="str">
            <v>小野尾 厚</v>
          </cell>
          <cell r="B142" t="str">
            <v>川口</v>
          </cell>
          <cell r="C142" t="str">
            <v>B2</v>
          </cell>
          <cell r="D142">
            <v>1</v>
          </cell>
        </row>
        <row r="143">
          <cell r="A143" t="str">
            <v>小路 大作</v>
          </cell>
          <cell r="B143" t="str">
            <v>川口</v>
          </cell>
          <cell r="C143" t="str">
            <v>B2</v>
          </cell>
          <cell r="D143">
            <v>1</v>
          </cell>
        </row>
        <row r="144">
          <cell r="A144" t="str">
            <v>大塚 計次</v>
          </cell>
          <cell r="B144" t="str">
            <v>川口</v>
          </cell>
          <cell r="C144" t="str">
            <v>B2</v>
          </cell>
          <cell r="D144">
            <v>1</v>
          </cell>
        </row>
        <row r="145">
          <cell r="A145" t="str">
            <v>石垣 勉</v>
          </cell>
          <cell r="B145" t="str">
            <v>川口</v>
          </cell>
          <cell r="C145" t="str">
            <v>B2</v>
          </cell>
          <cell r="D145">
            <v>1</v>
          </cell>
        </row>
        <row r="146">
          <cell r="A146" t="str">
            <v>関根 渡</v>
          </cell>
          <cell r="B146" t="str">
            <v>川口</v>
          </cell>
          <cell r="C146" t="str">
            <v>B2</v>
          </cell>
          <cell r="D146">
            <v>1</v>
          </cell>
        </row>
        <row r="147">
          <cell r="A147" t="str">
            <v>早野 政敏</v>
          </cell>
          <cell r="B147" t="str">
            <v>川口</v>
          </cell>
          <cell r="C147" t="str">
            <v>B2</v>
          </cell>
          <cell r="D147">
            <v>1</v>
          </cell>
        </row>
        <row r="148">
          <cell r="A148" t="str">
            <v>高石 光将</v>
          </cell>
          <cell r="B148" t="str">
            <v>川口</v>
          </cell>
          <cell r="C148" t="str">
            <v>B2</v>
          </cell>
          <cell r="D148">
            <v>1</v>
          </cell>
        </row>
        <row r="149">
          <cell r="A149" t="str">
            <v>浅井 孝祐</v>
          </cell>
          <cell r="B149" t="str">
            <v>川口</v>
          </cell>
          <cell r="C149" t="str">
            <v>B2</v>
          </cell>
          <cell r="D149">
            <v>1</v>
          </cell>
        </row>
        <row r="150">
          <cell r="A150" t="str">
            <v>畠山 健</v>
          </cell>
          <cell r="B150" t="str">
            <v>川口</v>
          </cell>
          <cell r="C150" t="str">
            <v>B2</v>
          </cell>
          <cell r="D150">
            <v>1</v>
          </cell>
        </row>
        <row r="151">
          <cell r="A151" t="str">
            <v>高橋 茂</v>
          </cell>
          <cell r="B151" t="str">
            <v>川口</v>
          </cell>
          <cell r="C151" t="str">
            <v>B2</v>
          </cell>
          <cell r="D151">
            <v>1</v>
          </cell>
        </row>
        <row r="152">
          <cell r="A152" t="str">
            <v>富永 竹二</v>
          </cell>
          <cell r="B152" t="str">
            <v>川口</v>
          </cell>
          <cell r="C152" t="str">
            <v>B2</v>
          </cell>
          <cell r="D152">
            <v>1</v>
          </cell>
        </row>
        <row r="153">
          <cell r="A153" t="str">
            <v>酒井 雅彦</v>
          </cell>
          <cell r="B153" t="str">
            <v>川口</v>
          </cell>
          <cell r="C153" t="str">
            <v>B2</v>
          </cell>
          <cell r="D153">
            <v>1</v>
          </cell>
        </row>
        <row r="154">
          <cell r="A154" t="str">
            <v>福田 茂</v>
          </cell>
          <cell r="B154" t="str">
            <v>川口</v>
          </cell>
          <cell r="C154" t="str">
            <v>B2</v>
          </cell>
          <cell r="D154">
            <v>1</v>
          </cell>
        </row>
        <row r="155">
          <cell r="A155" t="str">
            <v>相馬 康夫</v>
          </cell>
          <cell r="B155" t="str">
            <v>川口</v>
          </cell>
          <cell r="C155" t="str">
            <v>B2</v>
          </cell>
          <cell r="D155">
            <v>1</v>
          </cell>
        </row>
        <row r="156">
          <cell r="A156" t="str">
            <v>伊藤 信夫</v>
          </cell>
          <cell r="B156" t="str">
            <v>浜松</v>
          </cell>
          <cell r="C156" t="str">
            <v>S</v>
          </cell>
          <cell r="D156">
            <v>1</v>
          </cell>
        </row>
        <row r="157">
          <cell r="A157" t="str">
            <v>木村 武之</v>
          </cell>
          <cell r="B157" t="str">
            <v>浜松</v>
          </cell>
          <cell r="C157" t="str">
            <v>S</v>
          </cell>
          <cell r="D157">
            <v>1</v>
          </cell>
        </row>
        <row r="158">
          <cell r="A158" t="str">
            <v>金子 大輔</v>
          </cell>
          <cell r="B158" t="str">
            <v>浜松</v>
          </cell>
          <cell r="C158" t="str">
            <v>S</v>
          </cell>
          <cell r="D158">
            <v>1</v>
          </cell>
        </row>
        <row r="159">
          <cell r="A159" t="str">
            <v>鈴木 章夫</v>
          </cell>
          <cell r="B159" t="str">
            <v>浜松</v>
          </cell>
          <cell r="C159" t="str">
            <v>S</v>
          </cell>
          <cell r="D159">
            <v>1</v>
          </cell>
        </row>
        <row r="160">
          <cell r="A160" t="str">
            <v>青島 正樹</v>
          </cell>
          <cell r="B160" t="str">
            <v>浜松</v>
          </cell>
          <cell r="C160" t="str">
            <v>S</v>
          </cell>
          <cell r="D160">
            <v>1</v>
          </cell>
        </row>
        <row r="161">
          <cell r="A161" t="str">
            <v>浅田 真吾</v>
          </cell>
          <cell r="B161" t="str">
            <v>浜松</v>
          </cell>
          <cell r="C161" t="str">
            <v>S</v>
          </cell>
          <cell r="D161">
            <v>1</v>
          </cell>
        </row>
        <row r="162">
          <cell r="A162" t="str">
            <v>須賀 学</v>
          </cell>
          <cell r="B162" t="str">
            <v>浜松</v>
          </cell>
          <cell r="C162" t="str">
            <v>S</v>
          </cell>
          <cell r="D162">
            <v>1</v>
          </cell>
        </row>
        <row r="163">
          <cell r="A163" t="str">
            <v>笠木 美孝</v>
          </cell>
          <cell r="B163" t="str">
            <v>浜松</v>
          </cell>
          <cell r="C163" t="str">
            <v>S</v>
          </cell>
          <cell r="D163">
            <v>1</v>
          </cell>
        </row>
        <row r="164">
          <cell r="A164" t="str">
            <v>長谷 晴久</v>
          </cell>
          <cell r="B164" t="str">
            <v>浜松</v>
          </cell>
          <cell r="C164" t="str">
            <v>S</v>
          </cell>
          <cell r="D164">
            <v>1</v>
          </cell>
        </row>
        <row r="165">
          <cell r="A165" t="str">
            <v>松山 茂靖</v>
          </cell>
          <cell r="B165" t="str">
            <v>浜松</v>
          </cell>
          <cell r="C165" t="str">
            <v>A1</v>
          </cell>
          <cell r="D165">
            <v>1</v>
          </cell>
        </row>
        <row r="166">
          <cell r="A166" t="str">
            <v>鈴木 静二</v>
          </cell>
          <cell r="B166" t="str">
            <v>浜松</v>
          </cell>
          <cell r="C166" t="str">
            <v>A1</v>
          </cell>
          <cell r="D166">
            <v>1</v>
          </cell>
        </row>
        <row r="167">
          <cell r="A167" t="str">
            <v>鈴木 辰己</v>
          </cell>
          <cell r="B167" t="str">
            <v>浜松</v>
          </cell>
          <cell r="C167" t="str">
            <v>A1</v>
          </cell>
          <cell r="D167">
            <v>1</v>
          </cell>
        </row>
        <row r="168">
          <cell r="A168" t="str">
            <v>岩科 州</v>
          </cell>
          <cell r="B168" t="str">
            <v>浜松</v>
          </cell>
          <cell r="C168" t="str">
            <v>A1</v>
          </cell>
          <cell r="D168">
            <v>1</v>
          </cell>
        </row>
        <row r="169">
          <cell r="A169" t="str">
            <v>遠藤 誠</v>
          </cell>
          <cell r="B169" t="str">
            <v>浜松</v>
          </cell>
          <cell r="C169" t="str">
            <v>A1</v>
          </cell>
          <cell r="D169">
            <v>1</v>
          </cell>
        </row>
        <row r="170">
          <cell r="A170" t="str">
            <v>斎藤 努</v>
          </cell>
          <cell r="B170" t="str">
            <v>浜松</v>
          </cell>
          <cell r="C170" t="str">
            <v>A1</v>
          </cell>
          <cell r="D170">
            <v>1</v>
          </cell>
        </row>
        <row r="171">
          <cell r="A171" t="str">
            <v>橋本 優一</v>
          </cell>
          <cell r="B171" t="str">
            <v>浜松</v>
          </cell>
          <cell r="C171" t="str">
            <v>A1</v>
          </cell>
          <cell r="D171">
            <v>1</v>
          </cell>
        </row>
        <row r="172">
          <cell r="A172" t="str">
            <v>斎藤 正悟</v>
          </cell>
          <cell r="B172" t="str">
            <v>浜松</v>
          </cell>
          <cell r="C172" t="str">
            <v>A1</v>
          </cell>
          <cell r="D172">
            <v>1</v>
          </cell>
        </row>
        <row r="173">
          <cell r="A173" t="str">
            <v>筒井 健太</v>
          </cell>
          <cell r="B173" t="str">
            <v>浜松</v>
          </cell>
          <cell r="C173" t="str">
            <v>A1</v>
          </cell>
          <cell r="D173">
            <v>1</v>
          </cell>
        </row>
        <row r="174">
          <cell r="A174" t="str">
            <v>会沢 光晴</v>
          </cell>
          <cell r="B174" t="str">
            <v>浜松</v>
          </cell>
          <cell r="C174" t="str">
            <v>A1</v>
          </cell>
          <cell r="D174">
            <v>1</v>
          </cell>
        </row>
        <row r="175">
          <cell r="A175" t="str">
            <v>西川 頼臣</v>
          </cell>
          <cell r="B175" t="str">
            <v>浜松</v>
          </cell>
          <cell r="C175" t="str">
            <v>A1</v>
          </cell>
          <cell r="D175">
            <v>1</v>
          </cell>
        </row>
        <row r="176">
          <cell r="A176" t="str">
            <v>猿谷 敦史</v>
          </cell>
          <cell r="B176" t="str">
            <v>浜松</v>
          </cell>
          <cell r="C176" t="str">
            <v>A1</v>
          </cell>
          <cell r="D176">
            <v>1</v>
          </cell>
        </row>
        <row r="177">
          <cell r="A177" t="str">
            <v>上村 敏明</v>
          </cell>
          <cell r="B177" t="str">
            <v>浜松</v>
          </cell>
          <cell r="C177" t="str">
            <v>A1</v>
          </cell>
          <cell r="D177">
            <v>1</v>
          </cell>
        </row>
        <row r="178">
          <cell r="A178" t="str">
            <v>佐藤 貴也</v>
          </cell>
          <cell r="B178" t="str">
            <v>浜松</v>
          </cell>
          <cell r="C178" t="str">
            <v>A1</v>
          </cell>
          <cell r="D178">
            <v>1</v>
          </cell>
        </row>
        <row r="179">
          <cell r="A179" t="str">
            <v>山浦 博幸</v>
          </cell>
          <cell r="B179" t="str">
            <v>浜松</v>
          </cell>
          <cell r="C179" t="str">
            <v>A1</v>
          </cell>
          <cell r="D179">
            <v>1</v>
          </cell>
        </row>
        <row r="180">
          <cell r="A180" t="str">
            <v>鈴木 健吾</v>
          </cell>
          <cell r="B180" t="str">
            <v>浜松</v>
          </cell>
          <cell r="C180" t="str">
            <v>A1</v>
          </cell>
          <cell r="D180">
            <v>1</v>
          </cell>
        </row>
        <row r="181">
          <cell r="A181" t="str">
            <v>小松 久二一</v>
          </cell>
          <cell r="B181" t="str">
            <v>浜松</v>
          </cell>
          <cell r="C181" t="str">
            <v>A1</v>
          </cell>
          <cell r="D181">
            <v>1</v>
          </cell>
        </row>
        <row r="182">
          <cell r="A182" t="str">
            <v>柴田 紘志</v>
          </cell>
          <cell r="B182" t="str">
            <v>浜松</v>
          </cell>
          <cell r="C182" t="str">
            <v>A1</v>
          </cell>
          <cell r="D182">
            <v>1</v>
          </cell>
        </row>
        <row r="183">
          <cell r="A183" t="str">
            <v>奥川 裕司</v>
          </cell>
          <cell r="B183" t="str">
            <v>浜松</v>
          </cell>
          <cell r="C183" t="str">
            <v>A1</v>
          </cell>
          <cell r="D183">
            <v>1</v>
          </cell>
        </row>
        <row r="184">
          <cell r="A184" t="str">
            <v>浅野 浩幸</v>
          </cell>
          <cell r="B184" t="str">
            <v>浜松</v>
          </cell>
          <cell r="C184" t="str">
            <v>A1</v>
          </cell>
          <cell r="D184">
            <v>1</v>
          </cell>
        </row>
        <row r="185">
          <cell r="A185" t="str">
            <v>石田 智之</v>
          </cell>
          <cell r="B185" t="str">
            <v>浜松</v>
          </cell>
          <cell r="C185" t="str">
            <v>A2</v>
          </cell>
          <cell r="D185">
            <v>1</v>
          </cell>
        </row>
        <row r="186">
          <cell r="A186" t="str">
            <v>戸塚 茂</v>
          </cell>
          <cell r="B186" t="str">
            <v>浜松</v>
          </cell>
          <cell r="C186" t="str">
            <v>A2</v>
          </cell>
          <cell r="D186">
            <v>1</v>
          </cell>
        </row>
        <row r="187">
          <cell r="A187" t="str">
            <v>加茂 正孝</v>
          </cell>
          <cell r="B187" t="str">
            <v>浜松</v>
          </cell>
          <cell r="C187" t="str">
            <v>A2</v>
          </cell>
          <cell r="D187">
            <v>1</v>
          </cell>
        </row>
        <row r="188">
          <cell r="A188" t="str">
            <v>島田 健一</v>
          </cell>
          <cell r="B188" t="str">
            <v>浜松</v>
          </cell>
          <cell r="C188" t="str">
            <v>A2</v>
          </cell>
          <cell r="D188">
            <v>1</v>
          </cell>
        </row>
        <row r="189">
          <cell r="A189" t="str">
            <v>下平 佳輝</v>
          </cell>
          <cell r="B189" t="str">
            <v>浜松</v>
          </cell>
          <cell r="C189" t="str">
            <v>A2</v>
          </cell>
          <cell r="D189">
            <v>1</v>
          </cell>
        </row>
        <row r="190">
          <cell r="A190" t="str">
            <v>馬場 雄二</v>
          </cell>
          <cell r="B190" t="str">
            <v>浜松</v>
          </cell>
          <cell r="C190" t="str">
            <v>A2</v>
          </cell>
          <cell r="D190">
            <v>1</v>
          </cell>
        </row>
        <row r="191">
          <cell r="A191" t="str">
            <v>野田 光宏</v>
          </cell>
          <cell r="B191" t="str">
            <v>浜松</v>
          </cell>
          <cell r="C191" t="str">
            <v>B1</v>
          </cell>
          <cell r="D191">
            <v>1</v>
          </cell>
        </row>
        <row r="192">
          <cell r="A192" t="str">
            <v>石貝 武之</v>
          </cell>
          <cell r="B192" t="str">
            <v>浜松</v>
          </cell>
          <cell r="C192" t="str">
            <v>B1</v>
          </cell>
          <cell r="D192">
            <v>1</v>
          </cell>
        </row>
        <row r="193">
          <cell r="A193" t="str">
            <v>木村 直幸</v>
          </cell>
          <cell r="B193" t="str">
            <v>浜松</v>
          </cell>
          <cell r="C193" t="str">
            <v>B1</v>
          </cell>
          <cell r="D193">
            <v>1</v>
          </cell>
        </row>
        <row r="194">
          <cell r="A194" t="str">
            <v>中村 晋典</v>
          </cell>
          <cell r="B194" t="str">
            <v>浜松</v>
          </cell>
          <cell r="C194" t="str">
            <v>B1</v>
          </cell>
          <cell r="D194">
            <v>1</v>
          </cell>
        </row>
        <row r="195">
          <cell r="A195" t="str">
            <v>澁沢 憲司</v>
          </cell>
          <cell r="B195" t="str">
            <v>浜松</v>
          </cell>
          <cell r="C195" t="str">
            <v>B1</v>
          </cell>
          <cell r="D195">
            <v>1</v>
          </cell>
        </row>
        <row r="196">
          <cell r="A196" t="str">
            <v>山本 佳幸</v>
          </cell>
          <cell r="B196" t="str">
            <v>浜松</v>
          </cell>
          <cell r="C196" t="str">
            <v>B1</v>
          </cell>
          <cell r="D196">
            <v>1</v>
          </cell>
        </row>
        <row r="197">
          <cell r="A197" t="str">
            <v>吉田 弘</v>
          </cell>
          <cell r="B197" t="str">
            <v>浜松</v>
          </cell>
          <cell r="C197" t="str">
            <v>B1</v>
          </cell>
          <cell r="D197">
            <v>1</v>
          </cell>
        </row>
        <row r="198">
          <cell r="A198" t="str">
            <v>尾藤 憲吾</v>
          </cell>
          <cell r="B198" t="str">
            <v>浜松</v>
          </cell>
          <cell r="C198" t="str">
            <v>B1</v>
          </cell>
          <cell r="D198">
            <v>1</v>
          </cell>
        </row>
        <row r="199">
          <cell r="A199" t="str">
            <v>和田 健吾</v>
          </cell>
          <cell r="B199" t="str">
            <v>浜松</v>
          </cell>
          <cell r="C199" t="str">
            <v>B1</v>
          </cell>
          <cell r="D199">
            <v>1</v>
          </cell>
        </row>
        <row r="200">
          <cell r="A200" t="str">
            <v>谷高 竜二</v>
          </cell>
          <cell r="B200" t="str">
            <v>浜松</v>
          </cell>
          <cell r="C200" t="str">
            <v>B1</v>
          </cell>
          <cell r="D200">
            <v>1</v>
          </cell>
        </row>
        <row r="201">
          <cell r="A201" t="str">
            <v>吉田 富重</v>
          </cell>
          <cell r="B201" t="str">
            <v>浜松</v>
          </cell>
          <cell r="C201" t="str">
            <v>B1</v>
          </cell>
          <cell r="D201">
            <v>1</v>
          </cell>
        </row>
        <row r="202">
          <cell r="A202" t="str">
            <v>野上 史豪</v>
          </cell>
          <cell r="B202" t="str">
            <v>浜松</v>
          </cell>
          <cell r="C202" t="str">
            <v>B1</v>
          </cell>
          <cell r="D202">
            <v>1</v>
          </cell>
        </row>
        <row r="203">
          <cell r="A203" t="str">
            <v>中野 重己</v>
          </cell>
          <cell r="B203" t="str">
            <v>浜松</v>
          </cell>
          <cell r="C203" t="str">
            <v>B1</v>
          </cell>
          <cell r="D203">
            <v>1</v>
          </cell>
        </row>
        <row r="204">
          <cell r="A204" t="str">
            <v>伊藤 博康</v>
          </cell>
          <cell r="B204" t="str">
            <v>浜松</v>
          </cell>
          <cell r="C204" t="str">
            <v>B1</v>
          </cell>
          <cell r="D204">
            <v>1</v>
          </cell>
        </row>
        <row r="205">
          <cell r="A205" t="str">
            <v>山脇 孝志</v>
          </cell>
          <cell r="B205" t="str">
            <v>浜松</v>
          </cell>
          <cell r="C205" t="str">
            <v>B1</v>
          </cell>
          <cell r="D205">
            <v>1</v>
          </cell>
        </row>
        <row r="206">
          <cell r="A206" t="str">
            <v>青島 裕治</v>
          </cell>
          <cell r="B206" t="str">
            <v>浜松</v>
          </cell>
          <cell r="C206" t="str">
            <v>B1</v>
          </cell>
          <cell r="D206">
            <v>1</v>
          </cell>
        </row>
        <row r="207">
          <cell r="A207" t="str">
            <v>沖村 謙二</v>
          </cell>
          <cell r="B207" t="str">
            <v>浜松</v>
          </cell>
          <cell r="C207" t="str">
            <v>B1</v>
          </cell>
          <cell r="D207">
            <v>1</v>
          </cell>
        </row>
        <row r="208">
          <cell r="A208" t="str">
            <v>神矢 文男</v>
          </cell>
          <cell r="B208" t="str">
            <v>浜松</v>
          </cell>
          <cell r="C208" t="str">
            <v>B1</v>
          </cell>
          <cell r="D208">
            <v>1</v>
          </cell>
        </row>
        <row r="209">
          <cell r="A209" t="str">
            <v>松田 道男</v>
          </cell>
          <cell r="B209" t="str">
            <v>浜松</v>
          </cell>
          <cell r="C209" t="str">
            <v>B1</v>
          </cell>
          <cell r="D209">
            <v>1</v>
          </cell>
        </row>
        <row r="210">
          <cell r="A210" t="str">
            <v>橋本 陽介</v>
          </cell>
          <cell r="B210" t="str">
            <v>浜松</v>
          </cell>
          <cell r="C210" t="str">
            <v>B1</v>
          </cell>
          <cell r="D210">
            <v>1</v>
          </cell>
        </row>
        <row r="211">
          <cell r="A211" t="str">
            <v>山田 祐輔</v>
          </cell>
          <cell r="B211" t="str">
            <v>浜松</v>
          </cell>
          <cell r="C211" t="str">
            <v>B1</v>
          </cell>
          <cell r="D211">
            <v>1</v>
          </cell>
        </row>
        <row r="212">
          <cell r="A212" t="str">
            <v>堀部 俊人</v>
          </cell>
          <cell r="B212" t="str">
            <v>浜松</v>
          </cell>
          <cell r="C212" t="str">
            <v>B1</v>
          </cell>
          <cell r="D212">
            <v>1</v>
          </cell>
        </row>
        <row r="213">
          <cell r="A213" t="str">
            <v>笹本 英二</v>
          </cell>
          <cell r="B213" t="str">
            <v>浜松</v>
          </cell>
          <cell r="C213" t="str">
            <v>B1</v>
          </cell>
          <cell r="D213">
            <v>1</v>
          </cell>
        </row>
        <row r="214">
          <cell r="A214" t="str">
            <v>森下 剛一</v>
          </cell>
          <cell r="B214" t="str">
            <v>浜松</v>
          </cell>
          <cell r="C214" t="str">
            <v>B1</v>
          </cell>
          <cell r="D214">
            <v>1</v>
          </cell>
        </row>
        <row r="215">
          <cell r="A215" t="str">
            <v>中野 肇</v>
          </cell>
          <cell r="B215" t="str">
            <v>浜松</v>
          </cell>
          <cell r="C215" t="str">
            <v>B2</v>
          </cell>
          <cell r="D215">
            <v>1</v>
          </cell>
        </row>
        <row r="216">
          <cell r="A216" t="str">
            <v>今田 真輔</v>
          </cell>
          <cell r="B216" t="str">
            <v>浜松</v>
          </cell>
          <cell r="C216" t="str">
            <v>B2</v>
          </cell>
          <cell r="D216">
            <v>1</v>
          </cell>
        </row>
        <row r="217">
          <cell r="A217" t="str">
            <v>榑林 敏郎</v>
          </cell>
          <cell r="B217" t="str">
            <v>浜松</v>
          </cell>
          <cell r="C217" t="str">
            <v>B2</v>
          </cell>
          <cell r="D217">
            <v>1</v>
          </cell>
        </row>
        <row r="218">
          <cell r="A218" t="str">
            <v>小山 幸男</v>
          </cell>
          <cell r="B218" t="str">
            <v>浜松</v>
          </cell>
          <cell r="C218" t="str">
            <v>B2</v>
          </cell>
          <cell r="D218">
            <v>1</v>
          </cell>
        </row>
        <row r="219">
          <cell r="A219" t="str">
            <v>田中 悦郎</v>
          </cell>
          <cell r="B219" t="str">
            <v>浜松</v>
          </cell>
          <cell r="C219" t="str">
            <v>B2</v>
          </cell>
          <cell r="D219">
            <v>1</v>
          </cell>
        </row>
        <row r="220">
          <cell r="A220" t="str">
            <v>石井 克己</v>
          </cell>
          <cell r="B220" t="str">
            <v>浜松</v>
          </cell>
          <cell r="C220" t="str">
            <v>B2</v>
          </cell>
          <cell r="D220">
            <v>1</v>
          </cell>
        </row>
        <row r="221">
          <cell r="A221" t="str">
            <v>福井 次郎</v>
          </cell>
          <cell r="B221" t="str">
            <v>浜松</v>
          </cell>
          <cell r="C221" t="str">
            <v>B2</v>
          </cell>
          <cell r="D221">
            <v>1</v>
          </cell>
        </row>
        <row r="222">
          <cell r="A222" t="str">
            <v>松堂 忠利</v>
          </cell>
          <cell r="B222" t="str">
            <v>浜松</v>
          </cell>
          <cell r="C222" t="str">
            <v>B2</v>
          </cell>
          <cell r="D222">
            <v>1</v>
          </cell>
        </row>
        <row r="223">
          <cell r="A223" t="str">
            <v>谷口 武彦</v>
          </cell>
          <cell r="B223" t="str">
            <v>浜松</v>
          </cell>
          <cell r="C223" t="str">
            <v>B2</v>
          </cell>
          <cell r="D223">
            <v>1</v>
          </cell>
        </row>
        <row r="224">
          <cell r="A224" t="str">
            <v>藤野 健治</v>
          </cell>
          <cell r="B224" t="str">
            <v>浜松</v>
          </cell>
          <cell r="C224" t="str">
            <v>B2</v>
          </cell>
          <cell r="D224">
            <v>1</v>
          </cell>
        </row>
        <row r="225">
          <cell r="A225" t="str">
            <v>伊藤 典明</v>
          </cell>
          <cell r="B225" t="str">
            <v>浜松</v>
          </cell>
          <cell r="C225" t="str">
            <v>B2</v>
          </cell>
          <cell r="D225">
            <v>1</v>
          </cell>
        </row>
        <row r="226">
          <cell r="A226" t="str">
            <v>片岡 信之</v>
          </cell>
          <cell r="B226" t="str">
            <v>浜松</v>
          </cell>
          <cell r="C226" t="str">
            <v>B2</v>
          </cell>
          <cell r="D226">
            <v>1</v>
          </cell>
        </row>
        <row r="227">
          <cell r="A227" t="str">
            <v>加藤 正文</v>
          </cell>
          <cell r="B227" t="str">
            <v>浜松</v>
          </cell>
          <cell r="C227" t="str">
            <v>B2</v>
          </cell>
          <cell r="D227">
            <v>1</v>
          </cell>
        </row>
        <row r="228">
          <cell r="A228" t="str">
            <v>名本 邦俊</v>
          </cell>
          <cell r="B228" t="str">
            <v>浜松</v>
          </cell>
          <cell r="C228" t="str">
            <v>B2</v>
          </cell>
          <cell r="D228">
            <v>1</v>
          </cell>
        </row>
        <row r="229">
          <cell r="A229" t="str">
            <v>中根 敏治</v>
          </cell>
          <cell r="B229" t="str">
            <v>浜松</v>
          </cell>
          <cell r="C229" t="str">
            <v>B2</v>
          </cell>
          <cell r="D229">
            <v>1</v>
          </cell>
        </row>
        <row r="230">
          <cell r="A230" t="str">
            <v>井口 敬文</v>
          </cell>
          <cell r="B230" t="str">
            <v>浜松</v>
          </cell>
          <cell r="C230" t="str">
            <v>B2</v>
          </cell>
          <cell r="D230">
            <v>1</v>
          </cell>
        </row>
        <row r="231">
          <cell r="A231" t="str">
            <v>増田 晴彦</v>
          </cell>
          <cell r="B231" t="str">
            <v>浜松</v>
          </cell>
          <cell r="C231" t="str">
            <v>B2</v>
          </cell>
          <cell r="D231">
            <v>1</v>
          </cell>
        </row>
        <row r="232">
          <cell r="A232" t="str">
            <v>中村 孔一</v>
          </cell>
          <cell r="B232" t="str">
            <v>浜松</v>
          </cell>
          <cell r="C232" t="str">
            <v>B2</v>
          </cell>
          <cell r="D232">
            <v>1</v>
          </cell>
        </row>
        <row r="233">
          <cell r="A233" t="str">
            <v>城山 英文</v>
          </cell>
          <cell r="B233" t="str">
            <v>浜松</v>
          </cell>
          <cell r="C233" t="str">
            <v>B2</v>
          </cell>
          <cell r="D233">
            <v>1</v>
          </cell>
        </row>
        <row r="234">
          <cell r="A234" t="str">
            <v>浦田 信輔</v>
          </cell>
          <cell r="B234" t="str">
            <v>飯塚</v>
          </cell>
          <cell r="C234" t="str">
            <v>S</v>
          </cell>
          <cell r="D234">
            <v>1</v>
          </cell>
        </row>
        <row r="235">
          <cell r="A235" t="str">
            <v>田中 茂</v>
          </cell>
          <cell r="B235" t="str">
            <v>飯塚</v>
          </cell>
          <cell r="C235" t="str">
            <v>S</v>
          </cell>
          <cell r="D235">
            <v>1</v>
          </cell>
        </row>
        <row r="236">
          <cell r="A236" t="str">
            <v>東小野 正道</v>
          </cell>
          <cell r="B236" t="str">
            <v>飯塚</v>
          </cell>
          <cell r="C236" t="str">
            <v>S</v>
          </cell>
          <cell r="D236">
            <v>1</v>
          </cell>
        </row>
        <row r="237">
          <cell r="A237" t="str">
            <v>有吉 辰也</v>
          </cell>
          <cell r="B237" t="str">
            <v>飯塚</v>
          </cell>
          <cell r="C237" t="str">
            <v>S</v>
          </cell>
          <cell r="D237">
            <v>1</v>
          </cell>
        </row>
        <row r="238">
          <cell r="A238" t="str">
            <v>荒尾 聡</v>
          </cell>
          <cell r="B238" t="str">
            <v>飯塚</v>
          </cell>
          <cell r="C238" t="str">
            <v>S</v>
          </cell>
          <cell r="D238">
            <v>1</v>
          </cell>
        </row>
        <row r="239">
          <cell r="A239" t="str">
            <v>重富 大輔</v>
          </cell>
          <cell r="B239" t="str">
            <v>飯塚</v>
          </cell>
          <cell r="C239" t="str">
            <v>S</v>
          </cell>
          <cell r="D239">
            <v>1</v>
          </cell>
        </row>
        <row r="240">
          <cell r="A240" t="str">
            <v>篠原 睦</v>
          </cell>
          <cell r="B240" t="str">
            <v>飯塚</v>
          </cell>
          <cell r="C240" t="str">
            <v>S</v>
          </cell>
          <cell r="D240">
            <v>1</v>
          </cell>
        </row>
        <row r="241">
          <cell r="A241" t="str">
            <v>竹谷 隆</v>
          </cell>
          <cell r="B241" t="str">
            <v>飯塚</v>
          </cell>
          <cell r="C241" t="str">
            <v>S</v>
          </cell>
          <cell r="D241">
            <v>1</v>
          </cell>
        </row>
        <row r="242">
          <cell r="A242" t="str">
            <v>永富 高志</v>
          </cell>
          <cell r="B242" t="str">
            <v>飯塚</v>
          </cell>
          <cell r="C242" t="str">
            <v>S</v>
          </cell>
          <cell r="D242">
            <v>1</v>
          </cell>
        </row>
        <row r="243">
          <cell r="A243" t="str">
            <v>別府 敬剛</v>
          </cell>
          <cell r="B243" t="str">
            <v>飯塚</v>
          </cell>
          <cell r="C243" t="str">
            <v>S</v>
          </cell>
          <cell r="D243">
            <v>1</v>
          </cell>
        </row>
        <row r="244">
          <cell r="A244" t="str">
            <v>松尾 隆広</v>
          </cell>
          <cell r="B244" t="str">
            <v>飯塚</v>
          </cell>
          <cell r="C244" t="str">
            <v>S</v>
          </cell>
          <cell r="D244">
            <v>1</v>
          </cell>
        </row>
        <row r="245">
          <cell r="A245" t="str">
            <v>久門 徹</v>
          </cell>
          <cell r="B245" t="str">
            <v>飯塚</v>
          </cell>
          <cell r="C245" t="str">
            <v>S</v>
          </cell>
          <cell r="D245">
            <v>1</v>
          </cell>
        </row>
        <row r="246">
          <cell r="A246" t="str">
            <v>瀧下 隼平</v>
          </cell>
          <cell r="B246" t="str">
            <v>飯塚</v>
          </cell>
          <cell r="C246" t="str">
            <v>A1</v>
          </cell>
          <cell r="D246">
            <v>1</v>
          </cell>
        </row>
        <row r="247">
          <cell r="A247" t="str">
            <v>桜木 公和</v>
          </cell>
          <cell r="B247" t="str">
            <v>飯塚</v>
          </cell>
          <cell r="C247" t="str">
            <v>A1</v>
          </cell>
          <cell r="D247">
            <v>1</v>
          </cell>
        </row>
        <row r="248">
          <cell r="A248" t="str">
            <v>平田 雅崇</v>
          </cell>
          <cell r="B248" t="str">
            <v>飯塚</v>
          </cell>
          <cell r="C248" t="str">
            <v>A1</v>
          </cell>
          <cell r="D248">
            <v>1</v>
          </cell>
        </row>
        <row r="249">
          <cell r="A249" t="str">
            <v>越智 尚寿</v>
          </cell>
          <cell r="B249" t="str">
            <v>飯塚</v>
          </cell>
          <cell r="C249" t="str">
            <v>A1</v>
          </cell>
          <cell r="D249">
            <v>1</v>
          </cell>
        </row>
        <row r="250">
          <cell r="A250" t="str">
            <v>田中 守</v>
          </cell>
          <cell r="B250" t="str">
            <v>飯塚</v>
          </cell>
          <cell r="C250" t="str">
            <v>A1</v>
          </cell>
          <cell r="D250">
            <v>1</v>
          </cell>
        </row>
        <row r="251">
          <cell r="A251" t="str">
            <v>阿部 仁志</v>
          </cell>
          <cell r="B251" t="str">
            <v>飯塚</v>
          </cell>
          <cell r="C251" t="str">
            <v>A1</v>
          </cell>
          <cell r="D251">
            <v>1</v>
          </cell>
        </row>
        <row r="252">
          <cell r="A252" t="str">
            <v>岩科 鮮太</v>
          </cell>
          <cell r="B252" t="str">
            <v>飯塚</v>
          </cell>
          <cell r="C252" t="str">
            <v>A1</v>
          </cell>
          <cell r="D252">
            <v>1</v>
          </cell>
        </row>
        <row r="253">
          <cell r="A253" t="str">
            <v>根本 将人</v>
          </cell>
          <cell r="B253" t="str">
            <v>飯塚</v>
          </cell>
          <cell r="C253" t="str">
            <v>A1</v>
          </cell>
          <cell r="D253">
            <v>1</v>
          </cell>
        </row>
        <row r="254">
          <cell r="A254" t="str">
            <v>辻 大樹</v>
          </cell>
          <cell r="B254" t="str">
            <v>飯塚</v>
          </cell>
          <cell r="C254" t="str">
            <v>A1</v>
          </cell>
          <cell r="D254">
            <v>1</v>
          </cell>
        </row>
        <row r="255">
          <cell r="A255" t="str">
            <v>桝崎 陽介</v>
          </cell>
          <cell r="B255" t="str">
            <v>飯塚</v>
          </cell>
          <cell r="C255" t="str">
            <v>A1</v>
          </cell>
          <cell r="D255">
            <v>1</v>
          </cell>
        </row>
        <row r="256">
          <cell r="A256" t="str">
            <v>田島 敏徳</v>
          </cell>
          <cell r="B256" t="str">
            <v>飯塚</v>
          </cell>
          <cell r="C256" t="str">
            <v>A1</v>
          </cell>
          <cell r="D256">
            <v>1</v>
          </cell>
        </row>
        <row r="257">
          <cell r="A257" t="str">
            <v>井村 淳一</v>
          </cell>
          <cell r="B257" t="str">
            <v>飯塚</v>
          </cell>
          <cell r="C257" t="str">
            <v>A1</v>
          </cell>
          <cell r="D257">
            <v>1</v>
          </cell>
        </row>
        <row r="258">
          <cell r="A258" t="str">
            <v>松尾 学</v>
          </cell>
          <cell r="B258" t="str">
            <v>飯塚</v>
          </cell>
          <cell r="C258" t="str">
            <v>A1</v>
          </cell>
          <cell r="D258">
            <v>1</v>
          </cell>
        </row>
        <row r="259">
          <cell r="A259" t="str">
            <v>水崎 正二</v>
          </cell>
          <cell r="B259" t="str">
            <v>飯塚</v>
          </cell>
          <cell r="C259" t="str">
            <v>A1</v>
          </cell>
          <cell r="D259">
            <v>1</v>
          </cell>
        </row>
        <row r="260">
          <cell r="A260" t="str">
            <v>関口 隆広</v>
          </cell>
          <cell r="B260" t="str">
            <v>飯塚</v>
          </cell>
          <cell r="C260" t="str">
            <v>A1</v>
          </cell>
          <cell r="D260">
            <v>1</v>
          </cell>
        </row>
        <row r="261">
          <cell r="A261" t="str">
            <v>片岡 賢児</v>
          </cell>
          <cell r="B261" t="str">
            <v>飯塚</v>
          </cell>
          <cell r="C261" t="str">
            <v>A1</v>
          </cell>
          <cell r="D261">
            <v>1</v>
          </cell>
        </row>
        <row r="262">
          <cell r="A262" t="str">
            <v>室田 泰利</v>
          </cell>
          <cell r="B262" t="str">
            <v>飯塚</v>
          </cell>
          <cell r="C262" t="str">
            <v>A1</v>
          </cell>
          <cell r="D262">
            <v>1</v>
          </cell>
        </row>
        <row r="263">
          <cell r="A263" t="str">
            <v>細野 俊介</v>
          </cell>
          <cell r="B263" t="str">
            <v>飯塚</v>
          </cell>
          <cell r="C263" t="str">
            <v>A1</v>
          </cell>
          <cell r="D263">
            <v>1</v>
          </cell>
        </row>
        <row r="264">
          <cell r="A264" t="str">
            <v>池内 神馬</v>
          </cell>
          <cell r="B264" t="str">
            <v>飯塚</v>
          </cell>
          <cell r="C264" t="str">
            <v>A1</v>
          </cell>
          <cell r="D264">
            <v>1</v>
          </cell>
        </row>
        <row r="265">
          <cell r="A265" t="str">
            <v>桜井 晴光</v>
          </cell>
          <cell r="B265" t="str">
            <v>飯塚</v>
          </cell>
          <cell r="C265" t="str">
            <v>A1</v>
          </cell>
          <cell r="D265">
            <v>1</v>
          </cell>
        </row>
        <row r="266">
          <cell r="A266" t="str">
            <v>田中 進</v>
          </cell>
          <cell r="B266" t="str">
            <v>飯塚</v>
          </cell>
          <cell r="C266" t="str">
            <v>A2</v>
          </cell>
          <cell r="D266">
            <v>1</v>
          </cell>
        </row>
        <row r="267">
          <cell r="A267" t="str">
            <v>高林 亮</v>
          </cell>
          <cell r="B267" t="str">
            <v>飯塚</v>
          </cell>
          <cell r="C267" t="str">
            <v>A2</v>
          </cell>
          <cell r="D267">
            <v>1</v>
          </cell>
        </row>
        <row r="268">
          <cell r="A268" t="str">
            <v>吉田 恵輔</v>
          </cell>
          <cell r="B268" t="str">
            <v>飯塚</v>
          </cell>
          <cell r="C268" t="str">
            <v>A2</v>
          </cell>
          <cell r="D268">
            <v>1</v>
          </cell>
        </row>
        <row r="269">
          <cell r="A269" t="str">
            <v>西村 昭紀</v>
          </cell>
          <cell r="B269" t="str">
            <v>飯塚</v>
          </cell>
          <cell r="C269" t="str">
            <v>A2</v>
          </cell>
          <cell r="D269">
            <v>1</v>
          </cell>
        </row>
        <row r="270">
          <cell r="A270" t="str">
            <v>田中 正樹</v>
          </cell>
          <cell r="B270" t="str">
            <v>飯塚</v>
          </cell>
          <cell r="C270" t="str">
            <v>A2</v>
          </cell>
          <cell r="D270">
            <v>1</v>
          </cell>
        </row>
        <row r="271">
          <cell r="A271" t="str">
            <v>井上 秀則</v>
          </cell>
          <cell r="B271" t="str">
            <v>飯塚</v>
          </cell>
          <cell r="C271" t="str">
            <v>A2</v>
          </cell>
          <cell r="D271">
            <v>1</v>
          </cell>
        </row>
        <row r="272">
          <cell r="A272" t="str">
            <v>岩見 貴史</v>
          </cell>
          <cell r="B272" t="str">
            <v>飯塚</v>
          </cell>
          <cell r="C272" t="str">
            <v>A2</v>
          </cell>
          <cell r="D272">
            <v>1</v>
          </cell>
        </row>
        <row r="273">
          <cell r="A273" t="str">
            <v>植木 常男</v>
          </cell>
          <cell r="B273" t="str">
            <v>飯塚</v>
          </cell>
          <cell r="C273" t="str">
            <v>A2</v>
          </cell>
          <cell r="D273">
            <v>1</v>
          </cell>
        </row>
        <row r="274">
          <cell r="A274" t="str">
            <v>井上 智詞</v>
          </cell>
          <cell r="B274" t="str">
            <v>飯塚</v>
          </cell>
          <cell r="C274" t="str">
            <v>A2</v>
          </cell>
          <cell r="D274">
            <v>1</v>
          </cell>
        </row>
        <row r="275">
          <cell r="A275" t="str">
            <v>花元 初美</v>
          </cell>
          <cell r="B275" t="str">
            <v>飯塚</v>
          </cell>
          <cell r="C275" t="str">
            <v>A2</v>
          </cell>
          <cell r="D275">
            <v>1</v>
          </cell>
        </row>
        <row r="276">
          <cell r="A276" t="str">
            <v>安藤 定実</v>
          </cell>
          <cell r="B276" t="str">
            <v>飯塚</v>
          </cell>
          <cell r="C276" t="str">
            <v>A2</v>
          </cell>
          <cell r="D276">
            <v>1</v>
          </cell>
        </row>
        <row r="277">
          <cell r="A277" t="str">
            <v>小笠原 修二</v>
          </cell>
          <cell r="B277" t="str">
            <v>飯塚</v>
          </cell>
          <cell r="C277" t="str">
            <v>A2</v>
          </cell>
          <cell r="D277">
            <v>1</v>
          </cell>
        </row>
        <row r="278">
          <cell r="A278" t="str">
            <v>中原 誠</v>
          </cell>
          <cell r="B278" t="str">
            <v>飯塚</v>
          </cell>
          <cell r="C278" t="str">
            <v>A2</v>
          </cell>
          <cell r="D278">
            <v>1</v>
          </cell>
        </row>
        <row r="279">
          <cell r="A279" t="str">
            <v>牧瀬 嘉葵</v>
          </cell>
          <cell r="B279" t="str">
            <v>飯塚</v>
          </cell>
          <cell r="C279" t="str">
            <v>A2</v>
          </cell>
          <cell r="D279">
            <v>1</v>
          </cell>
        </row>
        <row r="280">
          <cell r="A280" t="str">
            <v>秋吉 忠幸</v>
          </cell>
          <cell r="B280" t="str">
            <v>飯塚</v>
          </cell>
          <cell r="C280" t="str">
            <v>A2</v>
          </cell>
          <cell r="D280">
            <v>1</v>
          </cell>
        </row>
        <row r="281">
          <cell r="A281" t="str">
            <v>水本 竜二</v>
          </cell>
          <cell r="B281" t="str">
            <v>飯塚</v>
          </cell>
          <cell r="C281" t="str">
            <v>A2</v>
          </cell>
          <cell r="D281">
            <v>1</v>
          </cell>
        </row>
        <row r="282">
          <cell r="A282" t="str">
            <v>吉田 明広</v>
          </cell>
          <cell r="B282" t="str">
            <v>飯塚</v>
          </cell>
          <cell r="C282" t="str">
            <v>A2</v>
          </cell>
          <cell r="D282">
            <v>1</v>
          </cell>
        </row>
        <row r="283">
          <cell r="A283" t="str">
            <v>本門 延唯</v>
          </cell>
          <cell r="B283" t="str">
            <v>飯塚</v>
          </cell>
          <cell r="C283" t="str">
            <v>A2</v>
          </cell>
          <cell r="D283">
            <v>1</v>
          </cell>
        </row>
        <row r="284">
          <cell r="A284" t="str">
            <v>竹井 博文</v>
          </cell>
          <cell r="B284" t="str">
            <v>飯塚</v>
          </cell>
          <cell r="C284" t="str">
            <v>A2</v>
          </cell>
          <cell r="D284">
            <v>1</v>
          </cell>
        </row>
        <row r="285">
          <cell r="A285" t="str">
            <v>藤川 幸宏</v>
          </cell>
          <cell r="B285" t="str">
            <v>飯塚</v>
          </cell>
          <cell r="C285" t="str">
            <v>A2</v>
          </cell>
          <cell r="D285">
            <v>1</v>
          </cell>
        </row>
        <row r="286">
          <cell r="A286" t="str">
            <v>柴田 健治</v>
          </cell>
          <cell r="B286" t="str">
            <v>飯塚</v>
          </cell>
          <cell r="C286" t="str">
            <v>B1</v>
          </cell>
          <cell r="D286">
            <v>1</v>
          </cell>
        </row>
        <row r="287">
          <cell r="A287" t="str">
            <v>竹中 修二</v>
          </cell>
          <cell r="B287" t="str">
            <v>飯塚</v>
          </cell>
          <cell r="C287" t="str">
            <v>B1</v>
          </cell>
          <cell r="D287">
            <v>1</v>
          </cell>
        </row>
        <row r="288">
          <cell r="A288" t="str">
            <v>鈴木 啓示</v>
          </cell>
          <cell r="B288" t="str">
            <v>飯塚</v>
          </cell>
          <cell r="C288" t="str">
            <v>B1</v>
          </cell>
          <cell r="D288">
            <v>1</v>
          </cell>
        </row>
        <row r="289">
          <cell r="A289" t="str">
            <v>佳元 光義</v>
          </cell>
          <cell r="B289" t="str">
            <v>飯塚</v>
          </cell>
          <cell r="C289" t="str">
            <v>B1</v>
          </cell>
          <cell r="D289">
            <v>1</v>
          </cell>
        </row>
        <row r="290">
          <cell r="A290" t="str">
            <v>水口 寿治</v>
          </cell>
          <cell r="B290" t="str">
            <v>飯塚</v>
          </cell>
          <cell r="C290" t="str">
            <v>B1</v>
          </cell>
          <cell r="D290">
            <v>1</v>
          </cell>
        </row>
        <row r="291">
          <cell r="A291" t="str">
            <v>川端 孝</v>
          </cell>
          <cell r="B291" t="str">
            <v>飯塚</v>
          </cell>
          <cell r="C291" t="str">
            <v>B1</v>
          </cell>
          <cell r="D291">
            <v>1</v>
          </cell>
        </row>
        <row r="292">
          <cell r="A292" t="str">
            <v>町田 哲也</v>
          </cell>
          <cell r="B292" t="str">
            <v>飯塚</v>
          </cell>
          <cell r="C292" t="str">
            <v>B1</v>
          </cell>
          <cell r="D292">
            <v>1</v>
          </cell>
        </row>
        <row r="293">
          <cell r="A293" t="str">
            <v>谷口 武信</v>
          </cell>
          <cell r="B293" t="str">
            <v>飯塚</v>
          </cell>
          <cell r="C293" t="str">
            <v>B1</v>
          </cell>
          <cell r="D293">
            <v>1</v>
          </cell>
        </row>
        <row r="294">
          <cell r="A294" t="str">
            <v>高倉 健吾</v>
          </cell>
          <cell r="B294" t="str">
            <v>飯塚</v>
          </cell>
          <cell r="C294" t="str">
            <v>B1</v>
          </cell>
          <cell r="D294">
            <v>1</v>
          </cell>
        </row>
        <row r="295">
          <cell r="A295" t="str">
            <v>小里 健太</v>
          </cell>
          <cell r="B295" t="str">
            <v>飯塚</v>
          </cell>
          <cell r="C295" t="str">
            <v>B1</v>
          </cell>
          <cell r="D295">
            <v>1</v>
          </cell>
        </row>
        <row r="296">
          <cell r="A296" t="str">
            <v>堀 勉</v>
          </cell>
          <cell r="B296" t="str">
            <v>飯塚</v>
          </cell>
          <cell r="C296" t="str">
            <v>B1</v>
          </cell>
          <cell r="D296">
            <v>1</v>
          </cell>
        </row>
        <row r="297">
          <cell r="A297" t="str">
            <v>中村 勝</v>
          </cell>
          <cell r="B297" t="str">
            <v>飯塚</v>
          </cell>
          <cell r="C297" t="str">
            <v>B1</v>
          </cell>
          <cell r="D297">
            <v>1</v>
          </cell>
        </row>
        <row r="298">
          <cell r="A298" t="str">
            <v>竹村 主税</v>
          </cell>
          <cell r="B298" t="str">
            <v>飯塚</v>
          </cell>
          <cell r="C298" t="str">
            <v>B1</v>
          </cell>
          <cell r="D298">
            <v>1</v>
          </cell>
        </row>
        <row r="299">
          <cell r="A299" t="str">
            <v>丹村 司</v>
          </cell>
          <cell r="B299" t="str">
            <v>飯塚</v>
          </cell>
          <cell r="C299" t="str">
            <v>B1</v>
          </cell>
          <cell r="D299">
            <v>1</v>
          </cell>
        </row>
        <row r="300">
          <cell r="A300" t="str">
            <v>大久保 哲司</v>
          </cell>
          <cell r="B300" t="str">
            <v>飯塚</v>
          </cell>
          <cell r="C300" t="str">
            <v>B1</v>
          </cell>
          <cell r="D300">
            <v>1</v>
          </cell>
        </row>
        <row r="301">
          <cell r="A301" t="str">
            <v>花村 徹</v>
          </cell>
          <cell r="B301" t="str">
            <v>飯塚</v>
          </cell>
          <cell r="C301" t="str">
            <v>B1</v>
          </cell>
          <cell r="D301">
            <v>1</v>
          </cell>
        </row>
        <row r="302">
          <cell r="A302" t="str">
            <v>岩野 守</v>
          </cell>
          <cell r="B302" t="str">
            <v>飯塚</v>
          </cell>
          <cell r="C302" t="str">
            <v>B1</v>
          </cell>
          <cell r="D302">
            <v>1</v>
          </cell>
        </row>
        <row r="303">
          <cell r="A303" t="str">
            <v>前山 繁樹</v>
          </cell>
          <cell r="B303" t="str">
            <v>飯塚</v>
          </cell>
          <cell r="C303" t="str">
            <v>B1</v>
          </cell>
          <cell r="D303">
            <v>1</v>
          </cell>
        </row>
        <row r="304">
          <cell r="A304" t="str">
            <v>宮地 朗</v>
          </cell>
          <cell r="B304" t="str">
            <v>飯塚</v>
          </cell>
          <cell r="C304" t="str">
            <v>B1</v>
          </cell>
          <cell r="D304">
            <v>1</v>
          </cell>
        </row>
        <row r="305">
          <cell r="A305" t="str">
            <v>花岡 敏勝</v>
          </cell>
          <cell r="B305" t="str">
            <v>飯塚</v>
          </cell>
          <cell r="C305" t="str">
            <v>B1</v>
          </cell>
          <cell r="D305">
            <v>1</v>
          </cell>
        </row>
        <row r="306">
          <cell r="A306" t="str">
            <v>岩元 毅</v>
          </cell>
          <cell r="B306" t="str">
            <v>飯塚</v>
          </cell>
          <cell r="C306" t="str">
            <v>B1</v>
          </cell>
          <cell r="D306">
            <v>1</v>
          </cell>
        </row>
        <row r="307">
          <cell r="A307" t="str">
            <v>仲野 秀哉</v>
          </cell>
          <cell r="B307" t="str">
            <v>飯塚</v>
          </cell>
          <cell r="C307" t="str">
            <v>B1</v>
          </cell>
          <cell r="D307">
            <v>1</v>
          </cell>
        </row>
        <row r="308">
          <cell r="A308" t="str">
            <v>田中 輝義</v>
          </cell>
          <cell r="B308" t="str">
            <v>飯塚</v>
          </cell>
          <cell r="C308" t="str">
            <v>B1</v>
          </cell>
          <cell r="D308">
            <v>1</v>
          </cell>
        </row>
        <row r="309">
          <cell r="A309" t="str">
            <v>田原 勝久</v>
          </cell>
          <cell r="B309" t="str">
            <v>飯塚</v>
          </cell>
          <cell r="C309" t="str">
            <v>B1</v>
          </cell>
          <cell r="D309">
            <v>1</v>
          </cell>
        </row>
        <row r="310">
          <cell r="A310" t="str">
            <v>城戸 徹</v>
          </cell>
          <cell r="B310" t="str">
            <v>飯塚</v>
          </cell>
          <cell r="C310" t="str">
            <v>B2</v>
          </cell>
          <cell r="D310">
            <v>1</v>
          </cell>
        </row>
        <row r="311">
          <cell r="A311" t="str">
            <v>釜本 和茂</v>
          </cell>
          <cell r="B311" t="str">
            <v>飯塚</v>
          </cell>
          <cell r="C311" t="str">
            <v>B2</v>
          </cell>
          <cell r="D311">
            <v>1</v>
          </cell>
        </row>
        <row r="312">
          <cell r="A312" t="str">
            <v>梅沢 秀明</v>
          </cell>
          <cell r="B312" t="str">
            <v>飯塚</v>
          </cell>
          <cell r="C312" t="str">
            <v>B2</v>
          </cell>
          <cell r="D312">
            <v>1</v>
          </cell>
        </row>
        <row r="313">
          <cell r="A313" t="str">
            <v>柴田 日出喜</v>
          </cell>
          <cell r="B313" t="str">
            <v>飯塚</v>
          </cell>
          <cell r="C313" t="str">
            <v>B2</v>
          </cell>
          <cell r="D313">
            <v>1</v>
          </cell>
        </row>
        <row r="314">
          <cell r="A314" t="str">
            <v>瀬戸 武</v>
          </cell>
          <cell r="B314" t="str">
            <v>飯塚</v>
          </cell>
          <cell r="C314" t="str">
            <v>B2</v>
          </cell>
          <cell r="D314">
            <v>1</v>
          </cell>
        </row>
        <row r="315">
          <cell r="A315" t="str">
            <v>岡部 聡</v>
          </cell>
          <cell r="B315" t="str">
            <v>山陽</v>
          </cell>
          <cell r="C315" t="str">
            <v>S</v>
          </cell>
          <cell r="D315">
            <v>1</v>
          </cell>
        </row>
        <row r="316">
          <cell r="A316" t="str">
            <v>佐々木 啓</v>
          </cell>
          <cell r="B316" t="str">
            <v>山陽</v>
          </cell>
          <cell r="C316" t="str">
            <v>S</v>
          </cell>
          <cell r="D316">
            <v>1</v>
          </cell>
        </row>
        <row r="317">
          <cell r="A317" t="str">
            <v>松尾 啓史</v>
          </cell>
          <cell r="B317" t="str">
            <v>山陽</v>
          </cell>
          <cell r="C317" t="str">
            <v>S</v>
          </cell>
          <cell r="D317">
            <v>1</v>
          </cell>
        </row>
        <row r="318">
          <cell r="A318" t="str">
            <v>浜野 淳</v>
          </cell>
          <cell r="B318" t="str">
            <v>山陽</v>
          </cell>
          <cell r="C318" t="str">
            <v>S</v>
          </cell>
          <cell r="D318">
            <v>1</v>
          </cell>
        </row>
        <row r="319">
          <cell r="A319" t="str">
            <v>西村 竜太郎</v>
          </cell>
          <cell r="B319" t="str">
            <v>山陽</v>
          </cell>
          <cell r="C319" t="str">
            <v>S</v>
          </cell>
          <cell r="D319">
            <v>1</v>
          </cell>
        </row>
        <row r="320">
          <cell r="A320" t="str">
            <v>小林 啓二</v>
          </cell>
          <cell r="B320" t="str">
            <v>山陽</v>
          </cell>
          <cell r="C320" t="str">
            <v>S</v>
          </cell>
          <cell r="D320">
            <v>1</v>
          </cell>
        </row>
        <row r="321">
          <cell r="A321" t="str">
            <v>岩崎 亮一</v>
          </cell>
          <cell r="B321" t="str">
            <v>山陽</v>
          </cell>
          <cell r="C321" t="str">
            <v>S</v>
          </cell>
          <cell r="D321">
            <v>1</v>
          </cell>
        </row>
        <row r="322">
          <cell r="A322" t="str">
            <v>穴見 和正</v>
          </cell>
          <cell r="B322" t="str">
            <v>山陽</v>
          </cell>
          <cell r="C322" t="str">
            <v>S</v>
          </cell>
          <cell r="D322">
            <v>1</v>
          </cell>
        </row>
        <row r="323">
          <cell r="A323" t="str">
            <v>畑 吉広</v>
          </cell>
          <cell r="B323" t="str">
            <v>山陽</v>
          </cell>
          <cell r="C323" t="str">
            <v>S</v>
          </cell>
          <cell r="D323">
            <v>1</v>
          </cell>
        </row>
        <row r="324">
          <cell r="A324" t="str">
            <v>林 弘明</v>
          </cell>
          <cell r="B324" t="str">
            <v>山陽</v>
          </cell>
          <cell r="C324" t="str">
            <v>S</v>
          </cell>
          <cell r="D324">
            <v>1</v>
          </cell>
        </row>
        <row r="325">
          <cell r="A325" t="str">
            <v>角南 一如</v>
          </cell>
          <cell r="B325" t="str">
            <v>山陽</v>
          </cell>
          <cell r="C325" t="str">
            <v>S</v>
          </cell>
          <cell r="D325">
            <v>1</v>
          </cell>
        </row>
        <row r="326">
          <cell r="A326" t="str">
            <v>五所 淳</v>
          </cell>
          <cell r="B326" t="str">
            <v>山陽</v>
          </cell>
          <cell r="C326" t="str">
            <v>S</v>
          </cell>
          <cell r="D326">
            <v>1</v>
          </cell>
        </row>
        <row r="327">
          <cell r="A327" t="str">
            <v>藤岡 一樹</v>
          </cell>
          <cell r="B327" t="str">
            <v>山陽</v>
          </cell>
          <cell r="C327" t="str">
            <v>A1</v>
          </cell>
          <cell r="D327">
            <v>1</v>
          </cell>
        </row>
        <row r="328">
          <cell r="A328" t="str">
            <v>人見 剛志</v>
          </cell>
          <cell r="B328" t="str">
            <v>山陽</v>
          </cell>
          <cell r="C328" t="str">
            <v>A1</v>
          </cell>
          <cell r="D328">
            <v>1</v>
          </cell>
        </row>
        <row r="329">
          <cell r="A329" t="str">
            <v>福永 貴史</v>
          </cell>
          <cell r="B329" t="str">
            <v>山陽</v>
          </cell>
          <cell r="C329" t="str">
            <v>A1</v>
          </cell>
          <cell r="D329">
            <v>1</v>
          </cell>
        </row>
        <row r="330">
          <cell r="A330" t="str">
            <v>西村 義正</v>
          </cell>
          <cell r="B330" t="str">
            <v>山陽</v>
          </cell>
          <cell r="C330" t="str">
            <v>A1</v>
          </cell>
          <cell r="D330">
            <v>1</v>
          </cell>
        </row>
        <row r="331">
          <cell r="A331" t="str">
            <v>秋田 敬吾</v>
          </cell>
          <cell r="B331" t="str">
            <v>山陽</v>
          </cell>
          <cell r="C331" t="str">
            <v>A1</v>
          </cell>
          <cell r="D331">
            <v>1</v>
          </cell>
        </row>
        <row r="332">
          <cell r="A332" t="str">
            <v>吉松 憲治</v>
          </cell>
          <cell r="B332" t="str">
            <v>山陽</v>
          </cell>
          <cell r="C332" t="str">
            <v>A1</v>
          </cell>
          <cell r="D332">
            <v>1</v>
          </cell>
        </row>
        <row r="333">
          <cell r="A333" t="str">
            <v>小関 勝治</v>
          </cell>
          <cell r="B333" t="str">
            <v>山陽</v>
          </cell>
          <cell r="C333" t="str">
            <v>A1</v>
          </cell>
          <cell r="D333">
            <v>1</v>
          </cell>
        </row>
        <row r="334">
          <cell r="A334" t="str">
            <v>池浦 一博</v>
          </cell>
          <cell r="B334" t="str">
            <v>山陽</v>
          </cell>
          <cell r="C334" t="str">
            <v>A1</v>
          </cell>
          <cell r="D334">
            <v>1</v>
          </cell>
        </row>
        <row r="335">
          <cell r="A335" t="str">
            <v>前田 淳</v>
          </cell>
          <cell r="B335" t="str">
            <v>山陽</v>
          </cell>
          <cell r="C335" t="str">
            <v>A1</v>
          </cell>
          <cell r="D335">
            <v>1</v>
          </cell>
        </row>
        <row r="336">
          <cell r="A336" t="str">
            <v>山崎 進</v>
          </cell>
          <cell r="B336" t="str">
            <v>山陽</v>
          </cell>
          <cell r="C336" t="str">
            <v>A1</v>
          </cell>
          <cell r="D336">
            <v>1</v>
          </cell>
        </row>
        <row r="337">
          <cell r="A337" t="str">
            <v>白川 秀行</v>
          </cell>
          <cell r="B337" t="str">
            <v>山陽</v>
          </cell>
          <cell r="C337" t="str">
            <v>A1</v>
          </cell>
          <cell r="D337">
            <v>1</v>
          </cell>
        </row>
        <row r="338">
          <cell r="A338" t="str">
            <v>岡松 忠</v>
          </cell>
          <cell r="B338" t="str">
            <v>山陽</v>
          </cell>
          <cell r="C338" t="str">
            <v>A1</v>
          </cell>
          <cell r="D338">
            <v>1</v>
          </cell>
        </row>
        <row r="339">
          <cell r="A339" t="str">
            <v>田方 秀和</v>
          </cell>
          <cell r="B339" t="str">
            <v>山陽</v>
          </cell>
          <cell r="C339" t="str">
            <v>A1</v>
          </cell>
          <cell r="D339">
            <v>1</v>
          </cell>
        </row>
        <row r="340">
          <cell r="A340" t="str">
            <v>番田 隆弘</v>
          </cell>
          <cell r="B340" t="str">
            <v>山陽</v>
          </cell>
          <cell r="C340" t="str">
            <v>A1</v>
          </cell>
          <cell r="D340">
            <v>1</v>
          </cell>
        </row>
        <row r="341">
          <cell r="A341" t="str">
            <v>山本 道夫</v>
          </cell>
          <cell r="B341" t="str">
            <v>山陽</v>
          </cell>
          <cell r="C341" t="str">
            <v>A1</v>
          </cell>
          <cell r="D341">
            <v>1</v>
          </cell>
        </row>
        <row r="342">
          <cell r="A342" t="str">
            <v>西崎 洋一郎</v>
          </cell>
          <cell r="B342" t="str">
            <v>山陽</v>
          </cell>
          <cell r="C342" t="str">
            <v>A1</v>
          </cell>
          <cell r="D342">
            <v>1</v>
          </cell>
        </row>
        <row r="343">
          <cell r="A343" t="str">
            <v>中野 政則</v>
          </cell>
          <cell r="B343" t="str">
            <v>山陽</v>
          </cell>
          <cell r="C343" t="str">
            <v>A1</v>
          </cell>
          <cell r="D343">
            <v>1</v>
          </cell>
        </row>
        <row r="344">
          <cell r="A344" t="str">
            <v>満村 陽司</v>
          </cell>
          <cell r="B344" t="str">
            <v>山陽</v>
          </cell>
          <cell r="C344" t="str">
            <v>A1</v>
          </cell>
          <cell r="D344">
            <v>1</v>
          </cell>
        </row>
        <row r="345">
          <cell r="A345" t="str">
            <v>岩永 清文</v>
          </cell>
          <cell r="B345" t="str">
            <v>山陽</v>
          </cell>
          <cell r="C345" t="str">
            <v>A1</v>
          </cell>
          <cell r="D345">
            <v>1</v>
          </cell>
        </row>
        <row r="346">
          <cell r="A346" t="str">
            <v>斎藤 隆充</v>
          </cell>
          <cell r="B346" t="str">
            <v>山陽</v>
          </cell>
          <cell r="C346" t="str">
            <v>A1</v>
          </cell>
          <cell r="D346">
            <v>1</v>
          </cell>
        </row>
        <row r="347">
          <cell r="A347" t="str">
            <v>藤本 剛</v>
          </cell>
          <cell r="B347" t="str">
            <v>山陽</v>
          </cell>
          <cell r="C347" t="str">
            <v>A2</v>
          </cell>
          <cell r="D347">
            <v>1</v>
          </cell>
        </row>
        <row r="348">
          <cell r="A348" t="str">
            <v>日室 志郎</v>
          </cell>
          <cell r="B348" t="str">
            <v>山陽</v>
          </cell>
          <cell r="C348" t="str">
            <v>A2</v>
          </cell>
          <cell r="D348">
            <v>1</v>
          </cell>
        </row>
        <row r="349">
          <cell r="A349" t="str">
            <v>畦坪 孝雄</v>
          </cell>
          <cell r="B349" t="str">
            <v>山陽</v>
          </cell>
          <cell r="C349" t="str">
            <v>A2</v>
          </cell>
          <cell r="D349">
            <v>1</v>
          </cell>
        </row>
        <row r="350">
          <cell r="A350" t="str">
            <v>藤 達也</v>
          </cell>
          <cell r="B350" t="str">
            <v>山陽</v>
          </cell>
          <cell r="C350" t="str">
            <v>A2</v>
          </cell>
          <cell r="D350">
            <v>1</v>
          </cell>
        </row>
        <row r="351">
          <cell r="A351" t="str">
            <v>山下 知秀</v>
          </cell>
          <cell r="B351" t="str">
            <v>山陽</v>
          </cell>
          <cell r="C351" t="str">
            <v>A2</v>
          </cell>
          <cell r="D351">
            <v>1</v>
          </cell>
        </row>
        <row r="352">
          <cell r="A352" t="str">
            <v>仲田 恵一朗</v>
          </cell>
          <cell r="B352" t="str">
            <v>山陽</v>
          </cell>
          <cell r="C352" t="str">
            <v>A2</v>
          </cell>
          <cell r="D352">
            <v>1</v>
          </cell>
        </row>
        <row r="353">
          <cell r="A353" t="str">
            <v>別府 末彦</v>
          </cell>
          <cell r="B353" t="str">
            <v>山陽</v>
          </cell>
          <cell r="C353" t="str">
            <v>A2</v>
          </cell>
          <cell r="D353">
            <v>1</v>
          </cell>
        </row>
        <row r="354">
          <cell r="A354" t="str">
            <v>重富 英雄</v>
          </cell>
          <cell r="B354" t="str">
            <v>山陽</v>
          </cell>
          <cell r="C354" t="str">
            <v>A2</v>
          </cell>
          <cell r="D354">
            <v>1</v>
          </cell>
        </row>
        <row r="355">
          <cell r="A355" t="str">
            <v>篠原 忠次</v>
          </cell>
          <cell r="B355" t="str">
            <v>山陽</v>
          </cell>
          <cell r="C355" t="str">
            <v>A2</v>
          </cell>
          <cell r="D355">
            <v>1</v>
          </cell>
        </row>
        <row r="356">
          <cell r="A356" t="str">
            <v>池田 康範</v>
          </cell>
          <cell r="B356" t="str">
            <v>山陽</v>
          </cell>
          <cell r="C356" t="str">
            <v>A2</v>
          </cell>
          <cell r="D356">
            <v>1</v>
          </cell>
        </row>
        <row r="357">
          <cell r="A357" t="str">
            <v>増野 英雄</v>
          </cell>
          <cell r="B357" t="str">
            <v>山陽</v>
          </cell>
          <cell r="C357" t="str">
            <v>A2</v>
          </cell>
          <cell r="D357">
            <v>1</v>
          </cell>
        </row>
        <row r="358">
          <cell r="A358" t="str">
            <v>山本 智大</v>
          </cell>
          <cell r="B358" t="str">
            <v>山陽</v>
          </cell>
          <cell r="C358" t="str">
            <v>A2</v>
          </cell>
          <cell r="D358">
            <v>1</v>
          </cell>
        </row>
        <row r="359">
          <cell r="A359" t="str">
            <v>田中 泰彦</v>
          </cell>
          <cell r="B359" t="str">
            <v>山陽</v>
          </cell>
          <cell r="C359" t="str">
            <v>A2</v>
          </cell>
          <cell r="D359">
            <v>1</v>
          </cell>
        </row>
        <row r="360">
          <cell r="A360" t="str">
            <v>西久保 英幸</v>
          </cell>
          <cell r="B360" t="str">
            <v>山陽</v>
          </cell>
          <cell r="C360" t="str">
            <v>A2</v>
          </cell>
          <cell r="D360">
            <v>1</v>
          </cell>
        </row>
        <row r="361">
          <cell r="A361" t="str">
            <v>丹村 飛竜</v>
          </cell>
          <cell r="B361" t="str">
            <v>山陽</v>
          </cell>
          <cell r="C361" t="str">
            <v>A2</v>
          </cell>
          <cell r="D361">
            <v>1</v>
          </cell>
        </row>
        <row r="362">
          <cell r="A362" t="str">
            <v>安東 久隆</v>
          </cell>
          <cell r="B362" t="str">
            <v>山陽</v>
          </cell>
          <cell r="C362" t="str">
            <v>A2</v>
          </cell>
          <cell r="D362">
            <v>1</v>
          </cell>
        </row>
        <row r="363">
          <cell r="A363" t="str">
            <v>竹中 一成</v>
          </cell>
          <cell r="B363" t="str">
            <v>山陽</v>
          </cell>
          <cell r="C363" t="str">
            <v>A2</v>
          </cell>
          <cell r="D363">
            <v>1</v>
          </cell>
        </row>
        <row r="364">
          <cell r="A364" t="str">
            <v>金居 徳次</v>
          </cell>
          <cell r="B364" t="str">
            <v>山陽</v>
          </cell>
          <cell r="C364" t="str">
            <v>A2</v>
          </cell>
          <cell r="D364">
            <v>1</v>
          </cell>
        </row>
        <row r="365">
          <cell r="A365" t="str">
            <v>岡本 信一</v>
          </cell>
          <cell r="B365" t="str">
            <v>山陽</v>
          </cell>
          <cell r="C365" t="str">
            <v>B1</v>
          </cell>
          <cell r="D365">
            <v>1</v>
          </cell>
        </row>
        <row r="366">
          <cell r="A366" t="str">
            <v>坊田 寿彦</v>
          </cell>
          <cell r="B366" t="str">
            <v>山陽</v>
          </cell>
          <cell r="C366" t="str">
            <v>B1</v>
          </cell>
          <cell r="D366">
            <v>1</v>
          </cell>
        </row>
        <row r="367">
          <cell r="A367" t="str">
            <v>浜田 忠司</v>
          </cell>
          <cell r="B367" t="str">
            <v>山陽</v>
          </cell>
          <cell r="C367" t="str">
            <v>B1</v>
          </cell>
          <cell r="D367">
            <v>1</v>
          </cell>
        </row>
        <row r="368">
          <cell r="A368" t="str">
            <v>石橋 大</v>
          </cell>
          <cell r="B368" t="str">
            <v>山陽</v>
          </cell>
          <cell r="C368" t="str">
            <v>B1</v>
          </cell>
          <cell r="D368">
            <v>1</v>
          </cell>
        </row>
        <row r="369">
          <cell r="A369" t="str">
            <v>松本 康晃</v>
          </cell>
          <cell r="B369" t="str">
            <v>山陽</v>
          </cell>
          <cell r="C369" t="str">
            <v>B1</v>
          </cell>
          <cell r="D369">
            <v>1</v>
          </cell>
        </row>
        <row r="370">
          <cell r="A370" t="str">
            <v>森園 数敏</v>
          </cell>
          <cell r="B370" t="str">
            <v>山陽</v>
          </cell>
          <cell r="C370" t="str">
            <v>B1</v>
          </cell>
          <cell r="D370">
            <v>1</v>
          </cell>
        </row>
        <row r="371">
          <cell r="A371" t="str">
            <v>岡本 博幸</v>
          </cell>
          <cell r="B371" t="str">
            <v>山陽</v>
          </cell>
          <cell r="C371" t="str">
            <v>B1</v>
          </cell>
          <cell r="D371">
            <v>1</v>
          </cell>
        </row>
        <row r="372">
          <cell r="A372" t="str">
            <v>高橋 幸生</v>
          </cell>
          <cell r="B372" t="str">
            <v>山陽</v>
          </cell>
          <cell r="C372" t="str">
            <v>B1</v>
          </cell>
          <cell r="D372">
            <v>1</v>
          </cell>
        </row>
        <row r="373">
          <cell r="A373" t="str">
            <v>赤坂 勝彦</v>
          </cell>
          <cell r="B373" t="str">
            <v>山陽</v>
          </cell>
          <cell r="C373" t="str">
            <v>B1</v>
          </cell>
          <cell r="D373">
            <v>1</v>
          </cell>
        </row>
        <row r="374">
          <cell r="A374" t="str">
            <v>石川 祐治</v>
          </cell>
          <cell r="B374" t="str">
            <v>山陽</v>
          </cell>
          <cell r="C374" t="str">
            <v>B1</v>
          </cell>
          <cell r="D374">
            <v>1</v>
          </cell>
        </row>
        <row r="375">
          <cell r="A375" t="str">
            <v>猪熊 竜太</v>
          </cell>
          <cell r="B375" t="str">
            <v>山陽</v>
          </cell>
          <cell r="C375" t="str">
            <v>B1</v>
          </cell>
          <cell r="D375">
            <v>1</v>
          </cell>
        </row>
        <row r="376">
          <cell r="A376" t="str">
            <v>福田 義久</v>
          </cell>
          <cell r="B376" t="str">
            <v>山陽</v>
          </cell>
          <cell r="C376" t="str">
            <v>B1</v>
          </cell>
          <cell r="D376">
            <v>1</v>
          </cell>
        </row>
        <row r="377">
          <cell r="A377" t="str">
            <v>杉本 雅彦</v>
          </cell>
          <cell r="B377" t="str">
            <v>山陽</v>
          </cell>
          <cell r="C377" t="str">
            <v>B1</v>
          </cell>
          <cell r="D377">
            <v>1</v>
          </cell>
        </row>
        <row r="378">
          <cell r="A378" t="str">
            <v>稲原 良太郎</v>
          </cell>
          <cell r="B378" t="str">
            <v>山陽</v>
          </cell>
          <cell r="C378" t="str">
            <v>B1</v>
          </cell>
          <cell r="D378">
            <v>1</v>
          </cell>
        </row>
        <row r="379">
          <cell r="A379" t="str">
            <v>磯部 真樹</v>
          </cell>
          <cell r="B379" t="str">
            <v>山陽</v>
          </cell>
          <cell r="C379" t="str">
            <v>B1</v>
          </cell>
          <cell r="D379">
            <v>1</v>
          </cell>
        </row>
        <row r="380">
          <cell r="A380" t="str">
            <v>室田 晶士</v>
          </cell>
          <cell r="B380" t="str">
            <v>山陽</v>
          </cell>
          <cell r="C380" t="str">
            <v>B1</v>
          </cell>
          <cell r="D380">
            <v>1</v>
          </cell>
        </row>
        <row r="381">
          <cell r="A381" t="str">
            <v>前田 正一</v>
          </cell>
          <cell r="B381" t="str">
            <v>山陽</v>
          </cell>
          <cell r="C381" t="str">
            <v>B1</v>
          </cell>
          <cell r="D381">
            <v>1</v>
          </cell>
        </row>
        <row r="382">
          <cell r="A382" t="str">
            <v>藤田 明彦</v>
          </cell>
          <cell r="B382" t="str">
            <v>山陽</v>
          </cell>
          <cell r="C382" t="str">
            <v>B1</v>
          </cell>
          <cell r="D382">
            <v>1</v>
          </cell>
        </row>
        <row r="383">
          <cell r="A383" t="str">
            <v>篠原 俊治</v>
          </cell>
          <cell r="B383" t="str">
            <v>山陽</v>
          </cell>
          <cell r="C383" t="str">
            <v>B1</v>
          </cell>
          <cell r="D383">
            <v>1</v>
          </cell>
        </row>
        <row r="384">
          <cell r="A384" t="str">
            <v>竹中 文明</v>
          </cell>
          <cell r="B384" t="str">
            <v>山陽</v>
          </cell>
          <cell r="C384" t="str">
            <v>B1</v>
          </cell>
          <cell r="D384">
            <v>1</v>
          </cell>
        </row>
        <row r="385">
          <cell r="A385" t="str">
            <v>灘 一樹</v>
          </cell>
          <cell r="B385" t="str">
            <v>山陽</v>
          </cell>
          <cell r="C385" t="str">
            <v>B1</v>
          </cell>
          <cell r="D385">
            <v>1</v>
          </cell>
        </row>
        <row r="386">
          <cell r="A386" t="str">
            <v>田斎 英世</v>
          </cell>
          <cell r="B386" t="str">
            <v>山陽</v>
          </cell>
          <cell r="C386" t="str">
            <v>B1</v>
          </cell>
          <cell r="D386">
            <v>1</v>
          </cell>
        </row>
        <row r="387">
          <cell r="A387" t="str">
            <v>須崎 忠夫</v>
          </cell>
          <cell r="B387" t="str">
            <v>山陽</v>
          </cell>
          <cell r="C387" t="str">
            <v>B1</v>
          </cell>
          <cell r="D387">
            <v>1</v>
          </cell>
        </row>
        <row r="388">
          <cell r="A388" t="str">
            <v>原 菊太郎</v>
          </cell>
          <cell r="B388" t="str">
            <v>山陽</v>
          </cell>
          <cell r="C388" t="str">
            <v>B1</v>
          </cell>
          <cell r="D388">
            <v>1</v>
          </cell>
        </row>
        <row r="389">
          <cell r="A389" t="str">
            <v>広沢 正幸</v>
          </cell>
          <cell r="B389" t="str">
            <v>山陽</v>
          </cell>
          <cell r="C389" t="str">
            <v>B2</v>
          </cell>
          <cell r="D389">
            <v>1</v>
          </cell>
        </row>
        <row r="390">
          <cell r="A390" t="str">
            <v>菅野 澄夫</v>
          </cell>
          <cell r="B390" t="str">
            <v>山陽</v>
          </cell>
          <cell r="C390" t="str">
            <v>B2</v>
          </cell>
          <cell r="D390">
            <v>1</v>
          </cell>
        </row>
        <row r="391">
          <cell r="A391" t="str">
            <v>安永 俊昭</v>
          </cell>
          <cell r="B391" t="str">
            <v>山陽</v>
          </cell>
          <cell r="C391" t="str">
            <v>B2</v>
          </cell>
          <cell r="D391">
            <v>1</v>
          </cell>
        </row>
        <row r="392">
          <cell r="A392" t="str">
            <v>佐武 照行</v>
          </cell>
          <cell r="B392" t="str">
            <v>山陽</v>
          </cell>
          <cell r="C392" t="str">
            <v>B2</v>
          </cell>
          <cell r="D392">
            <v>1</v>
          </cell>
        </row>
        <row r="393">
          <cell r="A393" t="str">
            <v>高橋 貢</v>
          </cell>
          <cell r="B393" t="str">
            <v>伊勢崎</v>
          </cell>
          <cell r="C393" t="str">
            <v>S</v>
          </cell>
          <cell r="D393">
            <v>1</v>
          </cell>
        </row>
        <row r="394">
          <cell r="A394" t="str">
            <v>浅香 潤</v>
          </cell>
          <cell r="B394" t="str">
            <v>伊勢崎</v>
          </cell>
          <cell r="C394" t="str">
            <v>S</v>
          </cell>
          <cell r="D394">
            <v>1</v>
          </cell>
        </row>
        <row r="395">
          <cell r="A395" t="str">
            <v>田代 祐一</v>
          </cell>
          <cell r="B395" t="str">
            <v>伊勢崎</v>
          </cell>
          <cell r="C395" t="str">
            <v>S</v>
          </cell>
          <cell r="D395">
            <v>1</v>
          </cell>
        </row>
        <row r="396">
          <cell r="A396" t="str">
            <v>金山 周平</v>
          </cell>
          <cell r="B396" t="str">
            <v>伊勢崎</v>
          </cell>
          <cell r="C396" t="str">
            <v>S</v>
          </cell>
          <cell r="D396">
            <v>1</v>
          </cell>
        </row>
        <row r="397">
          <cell r="A397" t="str">
            <v>塚越 浩之</v>
          </cell>
          <cell r="B397" t="str">
            <v>伊勢崎</v>
          </cell>
          <cell r="C397" t="str">
            <v>A1</v>
          </cell>
          <cell r="D397">
            <v>1</v>
          </cell>
        </row>
        <row r="398">
          <cell r="A398" t="str">
            <v>伊藤 正司</v>
          </cell>
          <cell r="B398" t="str">
            <v>伊勢崎</v>
          </cell>
          <cell r="C398" t="str">
            <v>A1</v>
          </cell>
          <cell r="D398">
            <v>1</v>
          </cell>
        </row>
        <row r="399">
          <cell r="A399" t="str">
            <v>竹本 修</v>
          </cell>
          <cell r="B399" t="str">
            <v>伊勢崎</v>
          </cell>
          <cell r="C399" t="str">
            <v>A1</v>
          </cell>
          <cell r="D399">
            <v>1</v>
          </cell>
        </row>
        <row r="400">
          <cell r="A400" t="str">
            <v>戸塚 尚起</v>
          </cell>
          <cell r="B400" t="str">
            <v>伊勢崎</v>
          </cell>
          <cell r="C400" t="str">
            <v>A1</v>
          </cell>
          <cell r="D400">
            <v>1</v>
          </cell>
        </row>
        <row r="401">
          <cell r="A401" t="str">
            <v>早川 清太郎</v>
          </cell>
          <cell r="B401" t="str">
            <v>伊勢崎</v>
          </cell>
          <cell r="C401" t="str">
            <v>A1</v>
          </cell>
          <cell r="D401">
            <v>1</v>
          </cell>
        </row>
        <row r="402">
          <cell r="A402" t="str">
            <v>北渡瀬 充</v>
          </cell>
          <cell r="B402" t="str">
            <v>伊勢崎</v>
          </cell>
          <cell r="C402" t="str">
            <v>A1</v>
          </cell>
          <cell r="D402">
            <v>1</v>
          </cell>
        </row>
        <row r="403">
          <cell r="A403" t="str">
            <v>清水 卓</v>
          </cell>
          <cell r="B403" t="str">
            <v>伊勢崎</v>
          </cell>
          <cell r="C403" t="str">
            <v>A1</v>
          </cell>
          <cell r="D403">
            <v>1</v>
          </cell>
        </row>
        <row r="404">
          <cell r="A404" t="str">
            <v>新井 淳</v>
          </cell>
          <cell r="B404" t="str">
            <v>伊勢崎</v>
          </cell>
          <cell r="C404" t="str">
            <v>A1</v>
          </cell>
          <cell r="D404">
            <v>1</v>
          </cell>
        </row>
        <row r="405">
          <cell r="A405" t="str">
            <v>柿沼 進一</v>
          </cell>
          <cell r="B405" t="str">
            <v>伊勢崎</v>
          </cell>
          <cell r="C405" t="str">
            <v>A1</v>
          </cell>
          <cell r="D405">
            <v>1</v>
          </cell>
        </row>
        <row r="406">
          <cell r="A406" t="str">
            <v>岩沼 靖郎</v>
          </cell>
          <cell r="B406" t="str">
            <v>伊勢崎</v>
          </cell>
          <cell r="C406" t="str">
            <v>A1</v>
          </cell>
          <cell r="D406">
            <v>1</v>
          </cell>
        </row>
        <row r="407">
          <cell r="A407" t="str">
            <v>上野 秀俊</v>
          </cell>
          <cell r="B407" t="str">
            <v>伊勢崎</v>
          </cell>
          <cell r="C407" t="str">
            <v>A1</v>
          </cell>
          <cell r="D407">
            <v>1</v>
          </cell>
        </row>
        <row r="408">
          <cell r="A408" t="str">
            <v>鈴木 清市</v>
          </cell>
          <cell r="B408" t="str">
            <v>伊勢崎</v>
          </cell>
          <cell r="C408" t="str">
            <v>A1</v>
          </cell>
          <cell r="D408">
            <v>1</v>
          </cell>
        </row>
        <row r="409">
          <cell r="A409" t="str">
            <v>青木 勝美</v>
          </cell>
          <cell r="B409" t="str">
            <v>伊勢崎</v>
          </cell>
          <cell r="C409" t="str">
            <v>A1</v>
          </cell>
          <cell r="D409">
            <v>1</v>
          </cell>
        </row>
        <row r="410">
          <cell r="A410" t="str">
            <v>亀井 政和</v>
          </cell>
          <cell r="B410" t="str">
            <v>伊勢崎</v>
          </cell>
          <cell r="C410" t="str">
            <v>A1</v>
          </cell>
          <cell r="D410">
            <v>1</v>
          </cell>
        </row>
        <row r="411">
          <cell r="A411" t="str">
            <v>鈴木 幸治</v>
          </cell>
          <cell r="B411" t="str">
            <v>伊勢崎</v>
          </cell>
          <cell r="C411" t="str">
            <v>A1</v>
          </cell>
          <cell r="D411">
            <v>1</v>
          </cell>
        </row>
        <row r="412">
          <cell r="A412" t="str">
            <v>千葉 泰将</v>
          </cell>
          <cell r="B412" t="str">
            <v>伊勢崎</v>
          </cell>
          <cell r="C412" t="str">
            <v>A1</v>
          </cell>
          <cell r="D412">
            <v>1</v>
          </cell>
        </row>
        <row r="413">
          <cell r="A413" t="str">
            <v>中野 光公</v>
          </cell>
          <cell r="B413" t="str">
            <v>伊勢崎</v>
          </cell>
          <cell r="C413" t="str">
            <v>A1</v>
          </cell>
          <cell r="D413">
            <v>1</v>
          </cell>
        </row>
        <row r="414">
          <cell r="A414" t="str">
            <v>青山 文敏</v>
          </cell>
          <cell r="B414" t="str">
            <v>伊勢崎</v>
          </cell>
          <cell r="C414" t="str">
            <v>A1</v>
          </cell>
          <cell r="D414">
            <v>1</v>
          </cell>
        </row>
        <row r="415">
          <cell r="A415" t="str">
            <v>湯浅 浩</v>
          </cell>
          <cell r="B415" t="str">
            <v>伊勢崎</v>
          </cell>
          <cell r="C415" t="str">
            <v>A1</v>
          </cell>
          <cell r="D415">
            <v>1</v>
          </cell>
        </row>
        <row r="416">
          <cell r="A416" t="str">
            <v>田中 哲伊勢</v>
          </cell>
          <cell r="B416" t="str">
            <v>伊勢崎</v>
          </cell>
          <cell r="C416" t="str">
            <v>A1</v>
          </cell>
          <cell r="D416">
            <v>1</v>
          </cell>
        </row>
        <row r="417">
          <cell r="A417" t="str">
            <v>三浦 康平</v>
          </cell>
          <cell r="B417" t="str">
            <v>伊勢崎</v>
          </cell>
          <cell r="C417" t="str">
            <v>A2</v>
          </cell>
          <cell r="D417">
            <v>1</v>
          </cell>
        </row>
        <row r="418">
          <cell r="A418" t="str">
            <v>笠原 三義</v>
          </cell>
          <cell r="B418" t="str">
            <v>伊勢崎</v>
          </cell>
          <cell r="C418" t="str">
            <v>A2</v>
          </cell>
          <cell r="D418">
            <v>1</v>
          </cell>
        </row>
        <row r="419">
          <cell r="A419" t="str">
            <v>竹内 正浩</v>
          </cell>
          <cell r="B419" t="str">
            <v>伊勢崎</v>
          </cell>
          <cell r="C419" t="str">
            <v>A2</v>
          </cell>
          <cell r="D419">
            <v>1</v>
          </cell>
        </row>
        <row r="420">
          <cell r="A420" t="str">
            <v>矢内 昌木</v>
          </cell>
          <cell r="B420" t="str">
            <v>伊勢崎</v>
          </cell>
          <cell r="C420" t="str">
            <v>A2</v>
          </cell>
          <cell r="D420">
            <v>1</v>
          </cell>
        </row>
        <row r="421">
          <cell r="A421" t="str">
            <v>柳 泰樹</v>
          </cell>
          <cell r="B421" t="str">
            <v>伊勢崎</v>
          </cell>
          <cell r="C421" t="str">
            <v>A2</v>
          </cell>
          <cell r="D421">
            <v>1</v>
          </cell>
        </row>
        <row r="422">
          <cell r="A422" t="str">
            <v>田中 賢</v>
          </cell>
          <cell r="B422" t="str">
            <v>伊勢崎</v>
          </cell>
          <cell r="C422" t="str">
            <v>A2</v>
          </cell>
          <cell r="D422">
            <v>1</v>
          </cell>
        </row>
        <row r="423">
          <cell r="A423" t="str">
            <v>宍戸 幸雄</v>
          </cell>
          <cell r="B423" t="str">
            <v>伊勢崎</v>
          </cell>
          <cell r="C423" t="str">
            <v>A2</v>
          </cell>
          <cell r="D423">
            <v>1</v>
          </cell>
        </row>
        <row r="424">
          <cell r="A424" t="str">
            <v>小林 晃</v>
          </cell>
          <cell r="B424" t="str">
            <v>伊勢崎</v>
          </cell>
          <cell r="C424" t="str">
            <v>A2</v>
          </cell>
          <cell r="D424">
            <v>1</v>
          </cell>
        </row>
        <row r="425">
          <cell r="A425" t="str">
            <v>中村 浩章</v>
          </cell>
          <cell r="B425" t="str">
            <v>伊勢崎</v>
          </cell>
          <cell r="C425" t="str">
            <v>A2</v>
          </cell>
          <cell r="D425">
            <v>1</v>
          </cell>
        </row>
        <row r="426">
          <cell r="A426" t="str">
            <v>永井 秀樹</v>
          </cell>
          <cell r="B426" t="str">
            <v>伊勢崎</v>
          </cell>
          <cell r="C426" t="str">
            <v>A2</v>
          </cell>
          <cell r="D426">
            <v>1</v>
          </cell>
        </row>
        <row r="427">
          <cell r="A427" t="str">
            <v>伊藤 幸人</v>
          </cell>
          <cell r="B427" t="str">
            <v>伊勢崎</v>
          </cell>
          <cell r="C427" t="str">
            <v>A2</v>
          </cell>
          <cell r="D427">
            <v>1</v>
          </cell>
        </row>
        <row r="428">
          <cell r="A428" t="str">
            <v>米里 信秀</v>
          </cell>
          <cell r="B428" t="str">
            <v>伊勢崎</v>
          </cell>
          <cell r="C428" t="str">
            <v>B1</v>
          </cell>
          <cell r="D428">
            <v>1</v>
          </cell>
        </row>
        <row r="429">
          <cell r="A429" t="str">
            <v>松本 渉</v>
          </cell>
          <cell r="B429" t="str">
            <v>伊勢崎</v>
          </cell>
          <cell r="C429" t="str">
            <v>B1</v>
          </cell>
          <cell r="D429">
            <v>1</v>
          </cell>
        </row>
        <row r="430">
          <cell r="A430" t="str">
            <v>伊藤 弘幸</v>
          </cell>
          <cell r="B430" t="str">
            <v>伊勢崎</v>
          </cell>
          <cell r="C430" t="str">
            <v>B1</v>
          </cell>
          <cell r="D430">
            <v>1</v>
          </cell>
        </row>
        <row r="431">
          <cell r="A431" t="str">
            <v>桃園 房男</v>
          </cell>
          <cell r="B431" t="str">
            <v>伊勢崎</v>
          </cell>
          <cell r="C431" t="str">
            <v>B1</v>
          </cell>
          <cell r="D431">
            <v>1</v>
          </cell>
        </row>
        <row r="432">
          <cell r="A432" t="str">
            <v>土屋 栄三</v>
          </cell>
          <cell r="B432" t="str">
            <v>伊勢崎</v>
          </cell>
          <cell r="C432" t="str">
            <v>B1</v>
          </cell>
          <cell r="D432">
            <v>1</v>
          </cell>
        </row>
        <row r="433">
          <cell r="A433" t="str">
            <v>花元 道也</v>
          </cell>
          <cell r="B433" t="str">
            <v>伊勢崎</v>
          </cell>
          <cell r="C433" t="str">
            <v>B1</v>
          </cell>
          <cell r="D433">
            <v>1</v>
          </cell>
        </row>
        <row r="434">
          <cell r="A434" t="str">
            <v>野沢 守弘</v>
          </cell>
          <cell r="B434" t="str">
            <v>伊勢崎</v>
          </cell>
          <cell r="C434" t="str">
            <v>B1</v>
          </cell>
          <cell r="D434">
            <v>1</v>
          </cell>
        </row>
        <row r="435">
          <cell r="A435" t="str">
            <v>松丸 浩太郎</v>
          </cell>
          <cell r="B435" t="str">
            <v>伊勢崎</v>
          </cell>
          <cell r="C435" t="str">
            <v>B1</v>
          </cell>
          <cell r="D435">
            <v>1</v>
          </cell>
        </row>
        <row r="436">
          <cell r="A436" t="str">
            <v>矢野 義幸</v>
          </cell>
          <cell r="B436" t="str">
            <v>伊勢崎</v>
          </cell>
          <cell r="C436" t="str">
            <v>B1</v>
          </cell>
          <cell r="D436">
            <v>1</v>
          </cell>
        </row>
        <row r="437">
          <cell r="A437" t="str">
            <v>奥平 栄次</v>
          </cell>
          <cell r="B437" t="str">
            <v>伊勢崎</v>
          </cell>
          <cell r="C437" t="str">
            <v>B1</v>
          </cell>
          <cell r="D437">
            <v>1</v>
          </cell>
        </row>
        <row r="438">
          <cell r="A438" t="str">
            <v>小田 雄一朗</v>
          </cell>
          <cell r="B438" t="str">
            <v>伊勢崎</v>
          </cell>
          <cell r="C438" t="str">
            <v>B1</v>
          </cell>
          <cell r="D438">
            <v>1</v>
          </cell>
        </row>
        <row r="439">
          <cell r="A439" t="str">
            <v>福田 勝則</v>
          </cell>
          <cell r="B439" t="str">
            <v>伊勢崎</v>
          </cell>
          <cell r="C439" t="str">
            <v>B1</v>
          </cell>
          <cell r="D439">
            <v>1</v>
          </cell>
        </row>
        <row r="440">
          <cell r="A440" t="str">
            <v>原田 富夫</v>
          </cell>
          <cell r="B440" t="str">
            <v>伊勢崎</v>
          </cell>
          <cell r="C440" t="str">
            <v>B1</v>
          </cell>
          <cell r="D440">
            <v>1</v>
          </cell>
        </row>
        <row r="441">
          <cell r="A441" t="str">
            <v>北爪 勝義</v>
          </cell>
          <cell r="B441" t="str">
            <v>伊勢崎</v>
          </cell>
          <cell r="C441" t="str">
            <v>B1</v>
          </cell>
          <cell r="D441">
            <v>1</v>
          </cell>
        </row>
        <row r="442">
          <cell r="A442" t="str">
            <v>田谷野 勝義</v>
          </cell>
          <cell r="B442" t="str">
            <v>伊勢崎</v>
          </cell>
          <cell r="C442" t="str">
            <v>B1</v>
          </cell>
          <cell r="D442">
            <v>1</v>
          </cell>
        </row>
        <row r="443">
          <cell r="A443" t="str">
            <v>松村 真</v>
          </cell>
          <cell r="B443" t="str">
            <v>伊勢崎</v>
          </cell>
          <cell r="C443" t="str">
            <v>B1</v>
          </cell>
          <cell r="D443">
            <v>1</v>
          </cell>
        </row>
        <row r="444">
          <cell r="A444" t="str">
            <v>中畠 哲也</v>
          </cell>
          <cell r="B444" t="str">
            <v>伊勢崎</v>
          </cell>
          <cell r="C444" t="str">
            <v>B1</v>
          </cell>
          <cell r="D444">
            <v>1</v>
          </cell>
        </row>
        <row r="445">
          <cell r="A445" t="str">
            <v>岩井 寛</v>
          </cell>
          <cell r="B445" t="str">
            <v>伊勢崎</v>
          </cell>
          <cell r="C445" t="str">
            <v>B1</v>
          </cell>
          <cell r="D445">
            <v>1</v>
          </cell>
        </row>
        <row r="446">
          <cell r="A446" t="str">
            <v>岩本 君男</v>
          </cell>
          <cell r="B446" t="str">
            <v>伊勢崎</v>
          </cell>
          <cell r="C446" t="str">
            <v>B1</v>
          </cell>
          <cell r="D446">
            <v>1</v>
          </cell>
        </row>
        <row r="447">
          <cell r="A447" t="str">
            <v>大貫 宗一</v>
          </cell>
          <cell r="B447" t="str">
            <v>伊勢崎</v>
          </cell>
          <cell r="C447" t="str">
            <v>B1</v>
          </cell>
          <cell r="D447">
            <v>1</v>
          </cell>
        </row>
        <row r="448">
          <cell r="A448" t="str">
            <v>内田 利彦</v>
          </cell>
          <cell r="B448" t="str">
            <v>伊勢崎</v>
          </cell>
          <cell r="C448" t="str">
            <v>B1</v>
          </cell>
          <cell r="D448">
            <v>1</v>
          </cell>
        </row>
        <row r="449">
          <cell r="A449" t="str">
            <v>米川 修</v>
          </cell>
          <cell r="B449" t="str">
            <v>伊勢崎</v>
          </cell>
          <cell r="C449" t="str">
            <v>B1</v>
          </cell>
          <cell r="D449">
            <v>1</v>
          </cell>
        </row>
        <row r="450">
          <cell r="A450" t="str">
            <v>生方 将人</v>
          </cell>
          <cell r="B450" t="str">
            <v>伊勢崎</v>
          </cell>
          <cell r="C450" t="str">
            <v>B1</v>
          </cell>
          <cell r="D450">
            <v>1</v>
          </cell>
        </row>
        <row r="451">
          <cell r="A451" t="str">
            <v>近藤 裕保</v>
          </cell>
          <cell r="B451" t="str">
            <v>伊勢崎</v>
          </cell>
          <cell r="C451" t="str">
            <v>B1</v>
          </cell>
          <cell r="D451">
            <v>1</v>
          </cell>
        </row>
        <row r="452">
          <cell r="A452" t="str">
            <v>鈴木 利彦</v>
          </cell>
          <cell r="B452" t="str">
            <v>伊勢崎</v>
          </cell>
          <cell r="C452" t="str">
            <v>B2</v>
          </cell>
          <cell r="D452">
            <v>1</v>
          </cell>
        </row>
        <row r="453">
          <cell r="A453" t="str">
            <v>深須 昇</v>
          </cell>
          <cell r="B453" t="str">
            <v>伊勢崎</v>
          </cell>
          <cell r="C453" t="str">
            <v>B2</v>
          </cell>
          <cell r="D453">
            <v>1</v>
          </cell>
        </row>
        <row r="454">
          <cell r="A454" t="str">
            <v>山川 重利</v>
          </cell>
          <cell r="B454" t="str">
            <v>伊勢崎</v>
          </cell>
          <cell r="C454" t="str">
            <v>B2</v>
          </cell>
          <cell r="D454">
            <v>1</v>
          </cell>
        </row>
        <row r="455">
          <cell r="A455" t="str">
            <v>佐藤 信広</v>
          </cell>
          <cell r="B455" t="str">
            <v>伊勢崎</v>
          </cell>
          <cell r="C455" t="str">
            <v>B2</v>
          </cell>
          <cell r="D455">
            <v>1</v>
          </cell>
        </row>
        <row r="456">
          <cell r="A456" t="str">
            <v>渡辺 京二</v>
          </cell>
          <cell r="B456" t="str">
            <v>伊勢崎</v>
          </cell>
          <cell r="C456" t="str">
            <v>B2</v>
          </cell>
          <cell r="D456">
            <v>1</v>
          </cell>
        </row>
        <row r="457">
          <cell r="A457" t="str">
            <v>竹島 繁夫</v>
          </cell>
          <cell r="B457" t="str">
            <v>伊勢崎</v>
          </cell>
          <cell r="C457" t="str">
            <v>B2</v>
          </cell>
          <cell r="D457">
            <v>1</v>
          </cell>
        </row>
        <row r="458">
          <cell r="A458" t="str">
            <v>野崎 利明</v>
          </cell>
          <cell r="B458" t="str">
            <v>伊勢崎</v>
          </cell>
          <cell r="C458" t="str">
            <v>B2</v>
          </cell>
          <cell r="D458">
            <v>1</v>
          </cell>
        </row>
        <row r="459">
          <cell r="A459" t="str">
            <v>江川 重文</v>
          </cell>
          <cell r="B459" t="str">
            <v>伊勢崎</v>
          </cell>
          <cell r="C459" t="str">
            <v>B2</v>
          </cell>
          <cell r="D459">
            <v>1</v>
          </cell>
        </row>
        <row r="460">
          <cell r="A460" t="str">
            <v>深沢 悟</v>
          </cell>
          <cell r="B460" t="str">
            <v>伊勢崎</v>
          </cell>
          <cell r="C460" t="str">
            <v>B2</v>
          </cell>
          <cell r="D460">
            <v>1</v>
          </cell>
        </row>
        <row r="461">
          <cell r="A461" t="str">
            <v>大塚 賢</v>
          </cell>
          <cell r="B461" t="str">
            <v>伊勢崎</v>
          </cell>
          <cell r="C461" t="str">
            <v>B2</v>
          </cell>
          <cell r="D461">
            <v>1</v>
          </cell>
        </row>
        <row r="462">
          <cell r="A462" t="str">
            <v>馬見塚 力夫</v>
          </cell>
          <cell r="B462" t="str">
            <v>伊勢崎</v>
          </cell>
          <cell r="C462" t="str">
            <v>B2</v>
          </cell>
          <cell r="D462">
            <v>1</v>
          </cell>
        </row>
        <row r="463">
          <cell r="A463" t="str">
            <v>森村 亮</v>
          </cell>
          <cell r="B463" t="str">
            <v>伊勢崎</v>
          </cell>
          <cell r="C463" t="str">
            <v>B2</v>
          </cell>
          <cell r="D463">
            <v>1</v>
          </cell>
        </row>
        <row r="464">
          <cell r="A464" t="str">
            <v>関 仁孝</v>
          </cell>
          <cell r="B464" t="str">
            <v>伊勢崎</v>
          </cell>
          <cell r="C464" t="str">
            <v>B2</v>
          </cell>
          <cell r="D464">
            <v>1</v>
          </cell>
        </row>
        <row r="465">
          <cell r="A465" t="str">
            <v>松岡 誠</v>
          </cell>
          <cell r="B465" t="str">
            <v>伊勢崎</v>
          </cell>
          <cell r="C465" t="str">
            <v>B2</v>
          </cell>
          <cell r="D465">
            <v>1</v>
          </cell>
        </row>
        <row r="466">
          <cell r="A466" t="str">
            <v>茂木 一俊</v>
          </cell>
          <cell r="B466" t="str">
            <v>伊勢崎</v>
          </cell>
          <cell r="C466" t="str">
            <v>B2</v>
          </cell>
          <cell r="D466">
            <v>1</v>
          </cell>
        </row>
        <row r="467">
          <cell r="A467" t="str">
            <v>三代川 豊</v>
          </cell>
          <cell r="B467" t="str">
            <v>伊勢崎</v>
          </cell>
          <cell r="C467" t="str">
            <v>B2</v>
          </cell>
          <cell r="D467">
            <v>1</v>
          </cell>
        </row>
        <row r="468">
          <cell r="A468" t="str">
            <v>坂梨 正信</v>
          </cell>
          <cell r="B468" t="str">
            <v>伊勢崎</v>
          </cell>
          <cell r="C468" t="str">
            <v>B2</v>
          </cell>
          <cell r="D468">
            <v>1</v>
          </cell>
        </row>
        <row r="469">
          <cell r="A469" t="str">
            <v>小田倉 照男</v>
          </cell>
          <cell r="B469" t="str">
            <v>伊勢崎</v>
          </cell>
          <cell r="C469" t="str">
            <v>B2</v>
          </cell>
          <cell r="D469">
            <v>1</v>
          </cell>
        </row>
        <row r="470">
          <cell r="A470" t="str">
            <v>遠洞 文男</v>
          </cell>
          <cell r="B470" t="str">
            <v>伊勢崎</v>
          </cell>
          <cell r="C470" t="str">
            <v>B2</v>
          </cell>
          <cell r="D470">
            <v>1</v>
          </cell>
        </row>
        <row r="471">
          <cell r="A471" t="str">
            <v>島崎 晃</v>
          </cell>
          <cell r="B471" t="str">
            <v>伊勢崎</v>
          </cell>
          <cell r="C471" t="str">
            <v>B2</v>
          </cell>
          <cell r="D471">
            <v>1</v>
          </cell>
        </row>
        <row r="472">
          <cell r="A472" t="str">
            <v>毛利 了平</v>
          </cell>
          <cell r="B472" t="str">
            <v>伊勢崎</v>
          </cell>
          <cell r="C472" t="str">
            <v>B2</v>
          </cell>
          <cell r="D472">
            <v>1</v>
          </cell>
        </row>
        <row r="473">
          <cell r="A473" t="str">
            <v>井出 勇三</v>
          </cell>
          <cell r="B473" t="str">
            <v>伊勢崎</v>
          </cell>
          <cell r="C473" t="str">
            <v>B2</v>
          </cell>
          <cell r="D473">
            <v>1</v>
          </cell>
        </row>
        <row r="474">
          <cell r="A474" t="str">
            <v>束田 亮</v>
          </cell>
          <cell r="B474" t="str">
            <v>伊勢崎</v>
          </cell>
          <cell r="C474" t="str">
            <v>B2</v>
          </cell>
          <cell r="D474">
            <v>1</v>
          </cell>
        </row>
        <row r="475">
          <cell r="A475" t="str">
            <v>福沢 清三</v>
          </cell>
          <cell r="B475" t="str">
            <v>伊勢崎</v>
          </cell>
          <cell r="C475" t="str">
            <v>B2</v>
          </cell>
          <cell r="D475">
            <v>1</v>
          </cell>
        </row>
        <row r="476">
          <cell r="A476" t="str">
            <v>石川 巌</v>
          </cell>
          <cell r="B476" t="str">
            <v>伊勢崎</v>
          </cell>
          <cell r="C476" t="str">
            <v>B2</v>
          </cell>
          <cell r="D476">
            <v>1</v>
          </cell>
        </row>
        <row r="477">
          <cell r="A477" t="str">
            <v>佐伯 忠彦</v>
          </cell>
          <cell r="B477" t="str">
            <v>伊勢崎</v>
          </cell>
          <cell r="C477" t="str">
            <v>B2</v>
          </cell>
          <cell r="D477">
            <v>1</v>
          </cell>
        </row>
        <row r="478">
          <cell r="A478" t="str">
            <v>猪股 忠</v>
          </cell>
          <cell r="B478" t="str">
            <v>伊勢崎</v>
          </cell>
          <cell r="C478" t="str">
            <v>B2</v>
          </cell>
          <cell r="D47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97"/>
  <sheetViews>
    <sheetView tabSelected="1" workbookViewId="0" topLeftCell="A1">
      <pane xSplit="12480" topLeftCell="AV1" activePane="topLeft" state="split"/>
      <selection pane="topLeft" activeCell="A2" sqref="A2"/>
      <selection pane="topRight" activeCell="AW16" sqref="AW16"/>
    </sheetView>
  </sheetViews>
  <sheetFormatPr defaultColWidth="9.00390625" defaultRowHeight="13.5"/>
  <cols>
    <col min="1" max="2" width="3.50390625" style="0" bestFit="1" customWidth="1"/>
    <col min="3" max="3" width="3.375" style="0" bestFit="1" customWidth="1"/>
    <col min="4" max="4" width="5.25390625" style="0" bestFit="1" customWidth="1"/>
    <col min="5" max="5" width="4.375" style="0" bestFit="1" customWidth="1"/>
    <col min="6" max="6" width="3.50390625" style="0" bestFit="1" customWidth="1"/>
    <col min="7" max="7" width="5.50390625" style="0" bestFit="1" customWidth="1"/>
    <col min="8" max="9" width="5.25390625" style="0" bestFit="1" customWidth="1"/>
    <col min="10" max="10" width="6.00390625" style="0" bestFit="1" customWidth="1"/>
    <col min="11" max="11" width="11.625" style="0" bestFit="1" customWidth="1"/>
    <col min="12" max="12" width="4.00390625" style="0" bestFit="1" customWidth="1"/>
    <col min="13" max="13" width="6.75390625" style="0" bestFit="1" customWidth="1"/>
    <col min="14" max="14" width="10.00390625" style="0" bestFit="1" customWidth="1"/>
    <col min="15" max="15" width="12.875" style="0" bestFit="1" customWidth="1"/>
    <col min="16" max="16" width="5.25390625" style="0" bestFit="1" customWidth="1"/>
    <col min="17" max="17" width="3.75390625" style="0" bestFit="1" customWidth="1"/>
    <col min="18" max="18" width="6.50390625" style="0" bestFit="1" customWidth="1"/>
    <col min="19" max="19" width="5.25390625" style="0" bestFit="1" customWidth="1"/>
    <col min="20" max="20" width="7.50390625" style="0" bestFit="1" customWidth="1"/>
    <col min="21" max="21" width="3.375" style="0" bestFit="1" customWidth="1"/>
    <col min="22" max="22" width="6.50390625" style="0" bestFit="1" customWidth="1"/>
    <col min="23" max="23" width="5.25390625" style="0" bestFit="1" customWidth="1"/>
    <col min="24" max="24" width="12.75390625" style="0" bestFit="1" customWidth="1"/>
    <col min="25" max="26" width="13.875" style="0" bestFit="1" customWidth="1"/>
    <col min="27" max="27" width="12.75390625" style="0" bestFit="1" customWidth="1"/>
    <col min="28" max="28" width="13.875" style="0" bestFit="1" customWidth="1"/>
    <col min="29" max="29" width="12.75390625" style="0" bestFit="1" customWidth="1"/>
    <col min="30" max="30" width="18.00390625" style="0" bestFit="1" customWidth="1"/>
    <col min="31" max="31" width="17.75390625" style="0" bestFit="1" customWidth="1"/>
    <col min="32" max="32" width="20.375" style="0" bestFit="1" customWidth="1"/>
    <col min="33" max="35" width="12.75390625" style="0" bestFit="1" customWidth="1"/>
    <col min="36" max="36" width="11.625" style="0" bestFit="1" customWidth="1"/>
    <col min="37" max="37" width="6.375" style="0" bestFit="1" customWidth="1"/>
    <col min="38" max="38" width="8.25390625" style="0" bestFit="1" customWidth="1"/>
    <col min="39" max="39" width="14.375" style="0" bestFit="1" customWidth="1"/>
    <col min="40" max="40" width="12.25390625" style="0" bestFit="1" customWidth="1"/>
    <col min="41" max="43" width="2.50390625" style="0" bestFit="1" customWidth="1"/>
    <col min="44" max="44" width="13.875" style="0" bestFit="1" customWidth="1"/>
    <col min="45" max="45" width="14.25390625" style="0" bestFit="1" customWidth="1"/>
    <col min="46" max="46" width="11.625" style="0" bestFit="1" customWidth="1"/>
    <col min="47" max="47" width="2.50390625" style="0" bestFit="1" customWidth="1"/>
    <col min="49" max="49" width="6.125" style="0" bestFit="1" customWidth="1"/>
    <col min="50" max="57" width="2.50390625" style="0" bestFit="1" customWidth="1"/>
    <col min="60" max="60" width="2.50390625" style="0" bestFit="1" customWidth="1"/>
    <col min="61" max="61" width="12.75390625" style="0" bestFit="1" customWidth="1"/>
    <col min="62" max="62" width="2.50390625" style="0" bestFit="1" customWidth="1"/>
    <col min="63" max="66" width="12.75390625" style="0" bestFit="1" customWidth="1"/>
    <col min="67" max="67" width="7.125" style="0" bestFit="1" customWidth="1"/>
    <col min="68" max="68" width="2.50390625" style="0" bestFit="1" customWidth="1"/>
    <col min="69" max="69" width="3.375" style="0" bestFit="1" customWidth="1"/>
    <col min="70" max="70" width="2.50390625" style="0" bestFit="1" customWidth="1"/>
    <col min="71" max="71" width="3.375" style="0" bestFit="1" customWidth="1"/>
    <col min="72" max="72" width="2.50390625" style="0" bestFit="1" customWidth="1"/>
    <col min="73" max="73" width="3.375" style="0" bestFit="1" customWidth="1"/>
    <col min="74" max="74" width="2.50390625" style="0" bestFit="1" customWidth="1"/>
    <col min="75" max="75" width="3.375" style="0" bestFit="1" customWidth="1"/>
    <col min="76" max="76" width="2.50390625" style="0" bestFit="1" customWidth="1"/>
    <col min="77" max="77" width="3.375" style="0" bestFit="1" customWidth="1"/>
    <col min="78" max="78" width="2.50390625" style="0" bestFit="1" customWidth="1"/>
    <col min="79" max="79" width="7.125" style="0" bestFit="1" customWidth="1"/>
    <col min="80" max="80" width="2.50390625" style="0" bestFit="1" customWidth="1"/>
  </cols>
  <sheetData>
    <row r="1" spans="1:65" ht="13.5">
      <c r="A1" t="s">
        <v>133</v>
      </c>
      <c r="B1" t="s">
        <v>134</v>
      </c>
      <c r="C1" t="s">
        <v>135</v>
      </c>
      <c r="D1" t="s">
        <v>136</v>
      </c>
      <c r="E1" t="s">
        <v>137</v>
      </c>
      <c r="F1" t="s">
        <v>0</v>
      </c>
      <c r="G1" t="s">
        <v>138</v>
      </c>
      <c r="H1" t="s">
        <v>1</v>
      </c>
      <c r="I1" t="s">
        <v>139</v>
      </c>
      <c r="J1" t="s">
        <v>101</v>
      </c>
      <c r="K1" t="s">
        <v>2</v>
      </c>
      <c r="L1" t="s">
        <v>102</v>
      </c>
      <c r="M1" t="s">
        <v>3</v>
      </c>
      <c r="N1" t="s">
        <v>4</v>
      </c>
      <c r="O1" t="s">
        <v>140</v>
      </c>
      <c r="P1" t="s">
        <v>141</v>
      </c>
      <c r="Q1" t="s">
        <v>7</v>
      </c>
      <c r="R1" t="s">
        <v>5</v>
      </c>
      <c r="S1" t="s">
        <v>8</v>
      </c>
      <c r="T1" t="s">
        <v>6</v>
      </c>
      <c r="U1" t="s">
        <v>7</v>
      </c>
      <c r="V1" t="s">
        <v>5</v>
      </c>
      <c r="W1" t="s">
        <v>8</v>
      </c>
      <c r="X1" t="s">
        <v>103</v>
      </c>
      <c r="Y1" t="s">
        <v>104</v>
      </c>
      <c r="Z1" t="s">
        <v>105</v>
      </c>
      <c r="AA1" t="s">
        <v>106</v>
      </c>
      <c r="AB1" t="s">
        <v>107</v>
      </c>
      <c r="AC1" t="s">
        <v>108</v>
      </c>
      <c r="AD1" t="s">
        <v>142</v>
      </c>
      <c r="AE1" t="s">
        <v>143</v>
      </c>
      <c r="AF1" t="s">
        <v>144</v>
      </c>
      <c r="AG1" t="s">
        <v>109</v>
      </c>
      <c r="AH1" t="s">
        <v>110</v>
      </c>
      <c r="AI1" t="s">
        <v>111</v>
      </c>
      <c r="AJ1" t="s">
        <v>112</v>
      </c>
      <c r="AK1" t="s">
        <v>145</v>
      </c>
      <c r="AL1" t="s">
        <v>146</v>
      </c>
      <c r="AM1" t="s">
        <v>147</v>
      </c>
      <c r="AN1" t="s">
        <v>148</v>
      </c>
      <c r="AO1">
        <v>1</v>
      </c>
      <c r="AP1">
        <v>2</v>
      </c>
      <c r="AQ1">
        <v>3</v>
      </c>
      <c r="AR1">
        <v>4</v>
      </c>
      <c r="AS1" t="s">
        <v>149</v>
      </c>
      <c r="AT1" t="s">
        <v>150</v>
      </c>
      <c r="BL1" t="s">
        <v>113</v>
      </c>
      <c r="BM1" t="s">
        <v>114</v>
      </c>
    </row>
    <row r="2" spans="1:80" ht="13.5">
      <c r="A2">
        <v>18</v>
      </c>
      <c r="B2">
        <v>11</v>
      </c>
      <c r="C2">
        <v>3</v>
      </c>
      <c r="D2" t="s">
        <v>151</v>
      </c>
      <c r="E2">
        <f>VLOOKUP(D2,'[1]場コード'!$A$1:$B$7,2,FALSE)</f>
        <v>4</v>
      </c>
      <c r="F2">
        <v>1</v>
      </c>
      <c r="G2">
        <v>3100</v>
      </c>
      <c r="I2">
        <v>1</v>
      </c>
      <c r="K2" t="s">
        <v>115</v>
      </c>
      <c r="M2">
        <v>0</v>
      </c>
      <c r="N2">
        <v>3.34</v>
      </c>
      <c r="O2" t="str">
        <f aca="true" t="shared" si="0" ref="O2:O65">TRIM(K2)</f>
        <v>梅内 幹雄</v>
      </c>
      <c r="P2">
        <v>1</v>
      </c>
      <c r="Q2" t="str">
        <f>VLOOKUP(O2,'[1]ランク表'!$A$1:$D$559,3,FALSE)</f>
        <v>A1</v>
      </c>
      <c r="R2">
        <f>VLOOKUP(O2,'[1]ランク表'!$A$1:$D$559,4,FALSE)</f>
        <v>1</v>
      </c>
      <c r="S2">
        <f aca="true" t="shared" si="1" ref="S2:S7">IF(LEFT(D2,1)=L2,1,0)</f>
        <v>0</v>
      </c>
      <c r="T2">
        <f aca="true" t="shared" si="2" ref="T2:T7">31*N2*(1+(M2/G2))</f>
        <v>103.53999999999999</v>
      </c>
      <c r="U2">
        <f aca="true" t="shared" si="3" ref="U2:U7">IF(Q2="s",1,IF(Q2="A1",2,IF(Q2="A2",3,IF(Q2="B1",4,IF(Q2="B2",5,"エラー")))))</f>
        <v>2</v>
      </c>
      <c r="V2">
        <f aca="true" t="shared" si="4" ref="V2:V7">IF(R2=1,1,IF(R2=2,2,"エラー"))</f>
        <v>1</v>
      </c>
      <c r="W2">
        <f aca="true" t="shared" si="5" ref="W2:W7">IF(N2=0,"エラー",IF(S2=1,2,IF(S2=0,1,)))</f>
        <v>1</v>
      </c>
      <c r="X2">
        <f>IF(N2=0,"エラー",'[1]回帰係数-1'!$C$9+'[1]回帰係数-1'!$D$9*M2+'[1]回帰係数-1'!$E$9*N2+'[1]回帰係数-1'!$L$9*F2)</f>
        <v>3.4643079299817394</v>
      </c>
      <c r="Y2">
        <f ca="1">IF(N2=0,"エラー",OFFSET('[1]回帰係数-1'!$F$8,U2,1))</f>
        <v>-0.012765734423505799</v>
      </c>
      <c r="Z2">
        <f ca="1">IF(N2=0,"エラー",OFFSET('[1]回帰係数-1'!$H$8,V2,1))</f>
        <v>-0.0017654643668918114</v>
      </c>
      <c r="AA2">
        <f ca="1">IF(N2=0,"エラー",OFFSET('[1]回帰係数-1'!$J$8,W2,1))</f>
        <v>0.0010169224844411434</v>
      </c>
      <c r="AB2">
        <f ca="1">IF(N2=0,"エラー",OFFSET('[1]回帰係数-1'!$M$8,I2,1))</f>
        <v>-0.01095952327366393</v>
      </c>
      <c r="AC2">
        <f aca="true" t="shared" si="6" ref="AC2:AC7">31*SUM(X2:AB2)*(1+(M2/G2))</f>
        <v>106.63485804246568</v>
      </c>
      <c r="AD2">
        <f>VLOOKUP(O2,'[1]T0-TR0表'!$A$1:$C$554,2,FALSE)</f>
        <v>0.550240730606105</v>
      </c>
      <c r="AE2">
        <f>VLOOKUP(O2,'[1]T0-TR0表'!$A$1:$C$554,3,FALSE)</f>
        <v>0.8613900670406337</v>
      </c>
      <c r="AF2">
        <f aca="true" t="shared" si="7" ref="AF2:AF7">AD2+AE2*N2</f>
        <v>3.4272835545218214</v>
      </c>
      <c r="AG2">
        <f aca="true" t="shared" si="8" ref="AG2:AG7">31*AF2*(1+(M2/G2))</f>
        <v>106.24579019017646</v>
      </c>
      <c r="AH2">
        <f aca="true" t="shared" si="9" ref="AH2:AH7">(AC2+AG2)/2</f>
        <v>106.44032411632108</v>
      </c>
      <c r="AI2">
        <f aca="true" t="shared" si="10" ref="AI2:AI7">AC2*AG2</f>
        <v>11329.50475453906</v>
      </c>
      <c r="AJ2">
        <f aca="true" t="shared" si="11" ref="AJ2:AJ7">A2*10^8+B2*10^6+C2*10^4+E2*10^2+F2</f>
        <v>1811030401</v>
      </c>
      <c r="AK2">
        <f>RANK(AC2,INDEX(AC:AC,MATCH(AJ2,AJ:AJ,0)):INDEX(AC:AC,MATCH(AJ2,AJ:AJ)),1)</f>
        <v>2</v>
      </c>
      <c r="AL2">
        <f>RANK(AG2,INDEX(AG:AG,MATCH(AJ2,AJ:AJ,0)):INDEX(AG:AG,MATCH(AJ2,AJ:AJ)),1)</f>
        <v>2</v>
      </c>
      <c r="AM2">
        <f>RANK(AH2,INDEX(AH:AH,MATCH(AJ2,AJ:AJ,0)):INDEX(AH:AH,MATCH(AJ2,AJ:AJ)),1)</f>
        <v>2</v>
      </c>
      <c r="AN2">
        <f>RANK(AI2,INDEX(AI:AI,MATCH(AJ2,AJ:AJ,0)):INDEX(AI:AI,MATCH(AJ2,AJ:AJ)),1)</f>
        <v>2</v>
      </c>
      <c r="AO2">
        <f aca="true" t="shared" si="12" ref="AO2:AQ17">AK2</f>
        <v>2</v>
      </c>
      <c r="AP2">
        <f t="shared" si="12"/>
        <v>2</v>
      </c>
      <c r="AQ2">
        <f t="shared" si="12"/>
        <v>2</v>
      </c>
      <c r="AR2">
        <f aca="true" t="shared" si="13" ref="AR2:AR7">FORECAST($AR$1,AO2:AQ2,$AO$1:$AQ$1)</f>
        <v>2</v>
      </c>
      <c r="AS2">
        <f>RANK(AR2,INDEX(AR:AR,MATCH(AJ2,AJ:AJ,0)):INDEX(AR:AR,MATCH(AJ2,AJ:AJ)),1)</f>
        <v>2</v>
      </c>
      <c r="AT2">
        <f aca="true" ca="1" t="shared" si="14" ref="AT2:AT65">IF(AJ2=AJ1,"",OFFSET(AJ2,,,COUNTIF(AJ$1:AJ$65536,AJ2)))</f>
        <v>1811030401</v>
      </c>
      <c r="AU2">
        <v>1</v>
      </c>
      <c r="AW2" t="s">
        <v>116</v>
      </c>
      <c r="AX2">
        <f>VLOOKUP(1,AK2:AU9,11,FALSE)</f>
        <v>7</v>
      </c>
      <c r="AY2">
        <f>VLOOKUP(2,AK2:AU9,11,FALSE)</f>
        <v>1</v>
      </c>
      <c r="AZ2">
        <f>VLOOKUP(3,AK2:AU9,11,FALSE)</f>
        <v>8</v>
      </c>
      <c r="BA2">
        <f>VLOOKUP(4,AK2:AU9,11,FALSE)</f>
        <v>3</v>
      </c>
      <c r="BB2">
        <f>VLOOKUP(5,AK2:AU9,11,FALSE)</f>
        <v>2</v>
      </c>
      <c r="BC2">
        <f>VLOOKUP(6,AK2:AU9,11,FALSE)</f>
        <v>4</v>
      </c>
      <c r="BD2">
        <f>VLOOKUP(7,AK2:AU9,11,FALSE)</f>
        <v>6</v>
      </c>
      <c r="BE2">
        <f>VLOOKUP(8,AK2:AU9,11,FALSE)</f>
        <v>5</v>
      </c>
      <c r="BH2">
        <v>1</v>
      </c>
      <c r="BI2">
        <f aca="true" t="shared" si="15" ref="BI2:BI65">AG2</f>
        <v>106.24579019017646</v>
      </c>
      <c r="BJ2">
        <f>AX3</f>
        <v>7</v>
      </c>
      <c r="BK2">
        <f>VLOOKUP(AX3,BH2:BI9,2)</f>
        <v>105.96205310889728</v>
      </c>
      <c r="BM2">
        <f>ABS(BK2-AVERAGE(BK2:BK9))</f>
        <v>0.6563787452638792</v>
      </c>
      <c r="BN2">
        <f>BJ2</f>
        <v>7</v>
      </c>
      <c r="BO2" t="str">
        <f>IF(BL3&gt;=0.7,"→→→",IF((BL3&gt;=0.55)*(BL3&lt;0.7)=1,"→→",IF((BL3&lt;0.55)*(BL3&gt;=0.4)=1,"→",IF((BL3&lt;0.4)*(BL3&gt;=0.3)=1,"～",IF((BL3&lt;0.3)*(BL3&gt;=0.1)=1,"，",IF(BL3&lt;0.1,"=",""))))))</f>
        <v>，</v>
      </c>
      <c r="BP2">
        <f>BJ3</f>
        <v>1</v>
      </c>
      <c r="BQ2" t="str">
        <f>IF(BL4&gt;=0.7,"→→→",IF((BL4&gt;=0.55)*(BL4&lt;0.7)=1,"→→",IF((BL4&lt;0.55)*(BL4&gt;=0.4)=1,"→",IF((BL4&lt;0.4)*(BL4&gt;=0.3)=1,"～",IF((BL4&lt;0.3)*(BL4&gt;=0.1)=1,"，",IF(BL4&lt;0.1,"=",""))))))</f>
        <v>，</v>
      </c>
      <c r="BR2">
        <f>BJ4</f>
        <v>3</v>
      </c>
      <c r="BS2" t="str">
        <f>IF(BL5&gt;=0.7,"→→→",IF((BL5&gt;=0.55)*(BL5&lt;0.7)=1,"→→",IF((BL5&lt;0.55)*(BL5&gt;=0.4)=1,"→",IF((BL5&lt;0.4)*(BL5&gt;=0.3)=1,"～",IF((BL5&lt;0.3)*(BL5&gt;=0.1)=1,"，",IF(BL5&lt;0.1,"=",""))))))</f>
        <v>=</v>
      </c>
      <c r="BT2">
        <f>BJ5</f>
        <v>6</v>
      </c>
      <c r="BU2" t="str">
        <f>IF(BL6&gt;=0.7,"→→→",IF((BL6&gt;=0.55)*(BL6&lt;0.7)=1,"→→",IF((BL6&lt;0.55)*(BL6&gt;=0.4)=1,"→",IF((BL6&lt;0.4)*(BL6&gt;=0.3)=1,"～",IF((BL6&lt;0.3)*(BL6&gt;=0.1)=1,"，",IF(BL6&lt;0.1,"=",""))))))</f>
        <v>～</v>
      </c>
      <c r="BV2">
        <f>BJ6</f>
        <v>4</v>
      </c>
      <c r="BW2" t="str">
        <f>IF(BL7&gt;=0.7,"→→→",IF((BL7&gt;=0.55)*(BL7&lt;0.7)=1,"→→",IF((BL7&lt;0.55)*(BL7&gt;=0.4)=1,"→",IF((BL7&lt;0.4)*(BL7&gt;=0.3)=1,"～",IF((BL7&lt;0.3)*(BL7&gt;=0.1)=1,"，",IF(BL7&lt;0.1,"=",""))))))</f>
        <v>=</v>
      </c>
      <c r="BX2">
        <f>BJ7</f>
        <v>8</v>
      </c>
      <c r="BY2" t="str">
        <f>IF(BL8&gt;=0.7,"→→→",IF((BL8&gt;=0.55)*(BL8&lt;0.7)=1,"→→",IF((BL8&lt;0.55)*(BL8&gt;=0.4)=1,"→",IF((BL8&lt;0.4)*(BL8&gt;=0.3)=1,"～",IF((BL8&lt;0.3)*(BL8&gt;=0.1)=1,"，",IF(BL8&lt;0.1,"=",""))))))</f>
        <v>，</v>
      </c>
      <c r="BZ2">
        <f>BJ8</f>
        <v>2</v>
      </c>
      <c r="CA2" t="str">
        <f>IF(BL9&gt;=0.7,"→→→",IF((BL9&gt;=0.55)*(BL9&lt;0.7)=1,"→→",IF((BL9&lt;0.55)*(BL9&gt;=0.4)=1,"→",IF((BL9&lt;0.4)*(BL9&gt;=0.3)=1,"～",IF((BL9&lt;0.3)*(BL9&gt;=0.1)=1,"，",IF(BL9&lt;0.1,"=",""))))))</f>
        <v>～</v>
      </c>
      <c r="CB2">
        <f>BJ9</f>
        <v>5</v>
      </c>
    </row>
    <row r="3" spans="1:65" ht="13.5">
      <c r="A3">
        <v>18</v>
      </c>
      <c r="B3">
        <v>11</v>
      </c>
      <c r="C3">
        <v>3</v>
      </c>
      <c r="D3" t="s">
        <v>151</v>
      </c>
      <c r="E3">
        <f>VLOOKUP(D3,'[1]場コード'!$A$1:$B$7,2,FALSE)</f>
        <v>4</v>
      </c>
      <c r="F3">
        <v>1</v>
      </c>
      <c r="G3">
        <v>3100</v>
      </c>
      <c r="I3">
        <v>2</v>
      </c>
      <c r="K3" t="s">
        <v>9</v>
      </c>
      <c r="M3">
        <v>0</v>
      </c>
      <c r="N3">
        <v>3.36</v>
      </c>
      <c r="O3" t="str">
        <f t="shared" si="0"/>
        <v>竹本 修</v>
      </c>
      <c r="P3">
        <v>1</v>
      </c>
      <c r="Q3" t="str">
        <f>VLOOKUP(O3,'[1]ランク表'!$A$1:$D$559,3,FALSE)</f>
        <v>A1</v>
      </c>
      <c r="R3">
        <f>VLOOKUP(O3,'[1]ランク表'!$A$1:$D$559,4,FALSE)</f>
        <v>1</v>
      </c>
      <c r="S3">
        <f t="shared" si="1"/>
        <v>0</v>
      </c>
      <c r="T3">
        <f t="shared" si="2"/>
        <v>104.16</v>
      </c>
      <c r="U3">
        <f t="shared" si="3"/>
        <v>2</v>
      </c>
      <c r="V3">
        <f t="shared" si="4"/>
        <v>1</v>
      </c>
      <c r="W3">
        <f t="shared" si="5"/>
        <v>1</v>
      </c>
      <c r="X3">
        <f>IF(N3=0,"エラー",'[1]回帰係数-1'!$C$9+'[1]回帰係数-1'!$D$9*M3+'[1]回帰係数-1'!$E$9*N3+'[1]回帰係数-1'!$L$9*F3)</f>
        <v>3.4807861603562937</v>
      </c>
      <c r="Y3">
        <f ca="1">IF(N3=0,"エラー",OFFSET('[1]回帰係数-1'!$F$8,U3,1))</f>
        <v>-0.012765734423505799</v>
      </c>
      <c r="Z3">
        <f ca="1">IF(N3=0,"エラー",OFFSET('[1]回帰係数-1'!$H$8,V3,1))</f>
        <v>-0.0017654643668918114</v>
      </c>
      <c r="AA3">
        <f ca="1">IF(N3=0,"エラー",OFFSET('[1]回帰係数-1'!$J$8,W3,1))</f>
        <v>0.0010169224844411434</v>
      </c>
      <c r="AB3">
        <f ca="1">IF(N3=0,"エラー",OFFSET('[1]回帰係数-1'!$M$8,I3,1))</f>
        <v>-0.0066262911543478005</v>
      </c>
      <c r="AC3">
        <f t="shared" si="6"/>
        <v>107.28001337977567</v>
      </c>
      <c r="AD3">
        <f>VLOOKUP(O3,'[1]T0-TR0表'!$A$1:$C$554,2,FALSE)</f>
        <v>0.7946756756756792</v>
      </c>
      <c r="AE3">
        <f>VLOOKUP(O3,'[1]T0-TR0表'!$A$1:$C$554,3,FALSE)</f>
        <v>0.7903273809523799</v>
      </c>
      <c r="AF3">
        <f t="shared" si="7"/>
        <v>3.4501756756756756</v>
      </c>
      <c r="AG3">
        <f t="shared" si="8"/>
        <v>106.95544594594594</v>
      </c>
      <c r="AH3">
        <f t="shared" si="9"/>
        <v>107.1177296628608</v>
      </c>
      <c r="AI3">
        <f t="shared" si="10"/>
        <v>11474.181672120954</v>
      </c>
      <c r="AJ3">
        <f t="shared" si="11"/>
        <v>1811030401</v>
      </c>
      <c r="AK3">
        <f>RANK(AC3,INDEX(AC:AC,MATCH(AJ3,AJ:AJ,0)):INDEX(AC:AC,MATCH(AJ3,AJ:AJ)),1)</f>
        <v>5</v>
      </c>
      <c r="AL3">
        <f>RANK(AG3,INDEX(AG:AG,MATCH(AJ3,AJ:AJ,0)):INDEX(AG:AG,MATCH(AJ3,AJ:AJ)),1)</f>
        <v>7</v>
      </c>
      <c r="AM3">
        <f>RANK(AH3,INDEX(AH:AH,MATCH(AJ3,AJ:AJ,0)):INDEX(AH:AH,MATCH(AJ3,AJ:AJ)),1)</f>
        <v>7</v>
      </c>
      <c r="AN3">
        <f>RANK(AI3,INDEX(AI:AI,MATCH(AJ3,AJ:AJ,0)):INDEX(AI:AI,MATCH(AJ3,AJ:AJ)),1)</f>
        <v>7</v>
      </c>
      <c r="AO3">
        <f t="shared" si="12"/>
        <v>5</v>
      </c>
      <c r="AP3">
        <f t="shared" si="12"/>
        <v>7</v>
      </c>
      <c r="AQ3">
        <f t="shared" si="12"/>
        <v>7</v>
      </c>
      <c r="AR3">
        <f t="shared" si="13"/>
        <v>8.333333333333332</v>
      </c>
      <c r="AS3">
        <f>RANK(AR3,INDEX(AR:AR,MATCH(AJ3,AJ:AJ,0)):INDEX(AR:AR,MATCH(AJ3,AJ:AJ)),1)</f>
        <v>8</v>
      </c>
      <c r="AT3">
        <f ca="1" t="shared" si="14"/>
      </c>
      <c r="AU3">
        <v>2</v>
      </c>
      <c r="AW3" t="s">
        <v>120</v>
      </c>
      <c r="AX3" s="1">
        <f>VLOOKUP(1,AL2:AU9,10,FALSE)</f>
        <v>7</v>
      </c>
      <c r="AY3" s="1">
        <f>VLOOKUP(2,AL2:AU9,10,FALSE)</f>
        <v>1</v>
      </c>
      <c r="AZ3" s="1">
        <f>VLOOKUP(3,AL2:AU9,10,FALSE)</f>
        <v>3</v>
      </c>
      <c r="BA3" s="1">
        <f>VLOOKUP(4,AL2:AU9,10,FALSE)</f>
        <v>6</v>
      </c>
      <c r="BB3" s="1">
        <f>VLOOKUP(5,AL2:AU9,10,FALSE)</f>
        <v>4</v>
      </c>
      <c r="BC3" s="1">
        <f>VLOOKUP(6,AL2:AU9,10,FALSE)</f>
        <v>8</v>
      </c>
      <c r="BD3" s="1">
        <f>VLOOKUP(7,AL2:AU9,10,FALSE)</f>
        <v>2</v>
      </c>
      <c r="BE3" s="1">
        <f>VLOOKUP(8,AL2:AU9,10,FALSE)</f>
        <v>5</v>
      </c>
      <c r="BH3">
        <v>2</v>
      </c>
      <c r="BI3">
        <f t="shared" si="15"/>
        <v>106.95544594594594</v>
      </c>
      <c r="BJ3">
        <f>AY3</f>
        <v>1</v>
      </c>
      <c r="BK3">
        <f>VLOOKUP(AY3,BH2:BI9,2)</f>
        <v>106.24579019017646</v>
      </c>
      <c r="BL3">
        <f aca="true" t="shared" si="16" ref="BL3:BL9">BK3-BK2</f>
        <v>0.2837370812791846</v>
      </c>
      <c r="BM3">
        <f>ABS(BK3-AVERAGE(BK2:BK9))</f>
        <v>0.37264166398469456</v>
      </c>
    </row>
    <row r="4" spans="1:67" ht="13.5">
      <c r="A4">
        <v>18</v>
      </c>
      <c r="B4">
        <v>11</v>
      </c>
      <c r="C4">
        <v>3</v>
      </c>
      <c r="D4" t="s">
        <v>151</v>
      </c>
      <c r="E4">
        <f>VLOOKUP(D4,'[1]場コード'!$A$1:$B$7,2,FALSE)</f>
        <v>4</v>
      </c>
      <c r="F4">
        <v>1</v>
      </c>
      <c r="G4">
        <v>3100</v>
      </c>
      <c r="I4">
        <v>3</v>
      </c>
      <c r="K4" t="s">
        <v>10</v>
      </c>
      <c r="M4">
        <v>0</v>
      </c>
      <c r="N4">
        <v>3.35</v>
      </c>
      <c r="O4" t="str">
        <f t="shared" si="0"/>
        <v>谷川 一貴</v>
      </c>
      <c r="P4">
        <v>1</v>
      </c>
      <c r="Q4" t="str">
        <f>VLOOKUP(O4,'[1]ランク表'!$A$1:$D$559,3,FALSE)</f>
        <v>A1</v>
      </c>
      <c r="R4">
        <f>VLOOKUP(O4,'[1]ランク表'!$A$1:$D$559,4,FALSE)</f>
        <v>1</v>
      </c>
      <c r="S4">
        <f t="shared" si="1"/>
        <v>0</v>
      </c>
      <c r="T4">
        <f t="shared" si="2"/>
        <v>103.85000000000001</v>
      </c>
      <c r="U4">
        <f t="shared" si="3"/>
        <v>2</v>
      </c>
      <c r="V4">
        <f t="shared" si="4"/>
        <v>1</v>
      </c>
      <c r="W4">
        <f t="shared" si="5"/>
        <v>1</v>
      </c>
      <c r="X4">
        <f>IF(N4=0,"エラー",'[1]回帰係数-1'!$C$9+'[1]回帰係数-1'!$D$9*M4+'[1]回帰係数-1'!$E$9*N4+'[1]回帰係数-1'!$L$9*F4)</f>
        <v>3.4725470451690166</v>
      </c>
      <c r="Y4">
        <f ca="1">IF(N4=0,"エラー",OFFSET('[1]回帰係数-1'!$F$8,U4,1))</f>
        <v>-0.012765734423505799</v>
      </c>
      <c r="Z4">
        <f ca="1">IF(N4=0,"エラー",OFFSET('[1]回帰係数-1'!$H$8,V4,1))</f>
        <v>-0.0017654643668918114</v>
      </c>
      <c r="AA4">
        <f ca="1">IF(N4=0,"エラー",OFFSET('[1]回帰係数-1'!$J$8,W4,1))</f>
        <v>0.0010169224844411434</v>
      </c>
      <c r="AB4">
        <f ca="1">IF(N4=0,"エラー",OFFSET('[1]回帰係数-1'!$M$8,I4,1))</f>
        <v>-0.0031436344266305666</v>
      </c>
      <c r="AC4">
        <f t="shared" si="6"/>
        <v>107.13256316752931</v>
      </c>
      <c r="AD4">
        <f>VLOOKUP(O4,'[1]T0-TR0表'!$A$1:$C$554,2,FALSE)</f>
        <v>0.6596150533775909</v>
      </c>
      <c r="AE4">
        <f>VLOOKUP(O4,'[1]T0-TR0表'!$A$1:$C$554,3,FALSE)</f>
        <v>0.8276935498340363</v>
      </c>
      <c r="AF4">
        <f t="shared" si="7"/>
        <v>3.4323884453216125</v>
      </c>
      <c r="AG4">
        <f t="shared" si="8"/>
        <v>106.40404180496999</v>
      </c>
      <c r="AH4">
        <f t="shared" si="9"/>
        <v>106.76830248624965</v>
      </c>
      <c r="AI4">
        <f t="shared" si="10"/>
        <v>11399.337729951378</v>
      </c>
      <c r="AJ4">
        <f t="shared" si="11"/>
        <v>1811030401</v>
      </c>
      <c r="AK4">
        <f>RANK(AC4,INDEX(AC:AC,MATCH(AJ4,AJ:AJ,0)):INDEX(AC:AC,MATCH(AJ4,AJ:AJ)),1)</f>
        <v>4</v>
      </c>
      <c r="AL4">
        <f>RANK(AG4,INDEX(AG:AG,MATCH(AJ4,AJ:AJ,0)):INDEX(AG:AG,MATCH(AJ4,AJ:AJ)),1)</f>
        <v>3</v>
      </c>
      <c r="AM4">
        <f>RANK(AH4,INDEX(AH:AH,MATCH(AJ4,AJ:AJ,0)):INDEX(AH:AH,MATCH(AJ4,AJ:AJ)),1)</f>
        <v>3</v>
      </c>
      <c r="AN4">
        <f>RANK(AI4,INDEX(AI:AI,MATCH(AJ4,AJ:AJ,0)):INDEX(AI:AI,MATCH(AJ4,AJ:AJ)),1)</f>
        <v>3</v>
      </c>
      <c r="AO4">
        <f t="shared" si="12"/>
        <v>4</v>
      </c>
      <c r="AP4">
        <f t="shared" si="12"/>
        <v>3</v>
      </c>
      <c r="AQ4">
        <f t="shared" si="12"/>
        <v>3</v>
      </c>
      <c r="AR4">
        <f t="shared" si="13"/>
        <v>2.333333333333334</v>
      </c>
      <c r="AS4">
        <f>RANK(AR4,INDEX(AR:AR,MATCH(AJ4,AJ:AJ,0)):INDEX(AR:AR,MATCH(AJ4,AJ:AJ)),1)</f>
        <v>3</v>
      </c>
      <c r="AT4">
        <f ca="1" t="shared" si="14"/>
      </c>
      <c r="AU4">
        <v>3</v>
      </c>
      <c r="AW4" t="s">
        <v>121</v>
      </c>
      <c r="BH4">
        <v>3</v>
      </c>
      <c r="BI4">
        <f t="shared" si="15"/>
        <v>106.40404180496999</v>
      </c>
      <c r="BJ4">
        <f>AZ3</f>
        <v>3</v>
      </c>
      <c r="BK4">
        <f>VLOOKUP(AZ3,BH2:BI9,2)</f>
        <v>106.40404180496999</v>
      </c>
      <c r="BL4">
        <f t="shared" si="16"/>
        <v>0.158251614793528</v>
      </c>
      <c r="BM4">
        <f>ABS(BK4-AVERAGE(BK2:BK9))</f>
        <v>0.21439004919116655</v>
      </c>
      <c r="BN4" t="s">
        <v>122</v>
      </c>
      <c r="BO4" t="s">
        <v>123</v>
      </c>
    </row>
    <row r="5" spans="1:67" ht="13.5">
      <c r="A5">
        <v>18</v>
      </c>
      <c r="B5">
        <v>11</v>
      </c>
      <c r="C5">
        <v>3</v>
      </c>
      <c r="D5" t="s">
        <v>151</v>
      </c>
      <c r="E5">
        <f>VLOOKUP(D5,'[1]場コード'!$A$1:$B$7,2,FALSE)</f>
        <v>4</v>
      </c>
      <c r="F5">
        <v>1</v>
      </c>
      <c r="G5">
        <v>3100</v>
      </c>
      <c r="I5">
        <v>4</v>
      </c>
      <c r="K5" t="s">
        <v>11</v>
      </c>
      <c r="M5">
        <v>0</v>
      </c>
      <c r="N5">
        <v>3.36</v>
      </c>
      <c r="O5" t="str">
        <f t="shared" si="0"/>
        <v>桜井 晴光</v>
      </c>
      <c r="P5">
        <v>1</v>
      </c>
      <c r="Q5" t="str">
        <f>VLOOKUP(O5,'[1]ランク表'!$A$1:$D$559,3,FALSE)</f>
        <v>A1</v>
      </c>
      <c r="R5">
        <f>VLOOKUP(O5,'[1]ランク表'!$A$1:$D$559,4,FALSE)</f>
        <v>1</v>
      </c>
      <c r="S5">
        <f t="shared" si="1"/>
        <v>0</v>
      </c>
      <c r="T5">
        <f t="shared" si="2"/>
        <v>104.16</v>
      </c>
      <c r="U5">
        <f t="shared" si="3"/>
        <v>2</v>
      </c>
      <c r="V5">
        <f t="shared" si="4"/>
        <v>1</v>
      </c>
      <c r="W5">
        <f t="shared" si="5"/>
        <v>1</v>
      </c>
      <c r="X5">
        <f>IF(N5=0,"エラー",'[1]回帰係数-1'!$C$9+'[1]回帰係数-1'!$D$9*M5+'[1]回帰係数-1'!$E$9*N5+'[1]回帰係数-1'!$L$9*F5)</f>
        <v>3.4807861603562937</v>
      </c>
      <c r="Y5">
        <f ca="1">IF(N5=0,"エラー",OFFSET('[1]回帰係数-1'!$F$8,U5,1))</f>
        <v>-0.012765734423505799</v>
      </c>
      <c r="Z5">
        <f ca="1">IF(N5=0,"エラー",OFFSET('[1]回帰係数-1'!$H$8,V5,1))</f>
        <v>-0.0017654643668918114</v>
      </c>
      <c r="AA5">
        <f ca="1">IF(N5=0,"エラー",OFFSET('[1]回帰係数-1'!$J$8,W5,1))</f>
        <v>0.0010169224844411434</v>
      </c>
      <c r="AB5">
        <f ca="1">IF(N5=0,"エラー",OFFSET('[1]回帰係数-1'!$M$8,I5,1))</f>
        <v>-0.0016965388543961663</v>
      </c>
      <c r="AC5">
        <f t="shared" si="6"/>
        <v>107.43283570107417</v>
      </c>
      <c r="AD5">
        <f>VLOOKUP(O5,'[1]T0-TR0表'!$A$1:$C$554,2,FALSE)</f>
        <v>0.8134694104560625</v>
      </c>
      <c r="AE5">
        <f>VLOOKUP(O5,'[1]T0-TR0表'!$A$1:$C$554,3,FALSE)</f>
        <v>0.7828344625341281</v>
      </c>
      <c r="AF5">
        <f t="shared" si="7"/>
        <v>3.443793204570733</v>
      </c>
      <c r="AG5">
        <f t="shared" si="8"/>
        <v>106.75758934169272</v>
      </c>
      <c r="AH5">
        <f t="shared" si="9"/>
        <v>107.09521252138344</v>
      </c>
      <c r="AI5">
        <f t="shared" si="10"/>
        <v>11469.27055558882</v>
      </c>
      <c r="AJ5">
        <f t="shared" si="11"/>
        <v>1811030401</v>
      </c>
      <c r="AK5">
        <f>RANK(AC5,INDEX(AC:AC,MATCH(AJ5,AJ:AJ,0)):INDEX(AC:AC,MATCH(AJ5,AJ:AJ)),1)</f>
        <v>6</v>
      </c>
      <c r="AL5">
        <f>RANK(AG5,INDEX(AG:AG,MATCH(AJ5,AJ:AJ,0)):INDEX(AG:AG,MATCH(AJ5,AJ:AJ)),1)</f>
        <v>5</v>
      </c>
      <c r="AM5">
        <f>RANK(AH5,INDEX(AH:AH,MATCH(AJ5,AJ:AJ,0)):INDEX(AH:AH,MATCH(AJ5,AJ:AJ)),1)</f>
        <v>6</v>
      </c>
      <c r="AN5">
        <f>RANK(AI5,INDEX(AI:AI,MATCH(AJ5,AJ:AJ,0)):INDEX(AI:AI,MATCH(AJ5,AJ:AJ)),1)</f>
        <v>6</v>
      </c>
      <c r="AO5">
        <f t="shared" si="12"/>
        <v>6</v>
      </c>
      <c r="AP5">
        <f t="shared" si="12"/>
        <v>5</v>
      </c>
      <c r="AQ5">
        <f t="shared" si="12"/>
        <v>6</v>
      </c>
      <c r="AR5">
        <f t="shared" si="13"/>
        <v>5.666666666666667</v>
      </c>
      <c r="AS5">
        <f>RANK(AR5,INDEX(AR:AR,MATCH(AJ5,AJ:AJ,0)):INDEX(AR:AR,MATCH(AJ5,AJ:AJ)),1)</f>
        <v>6</v>
      </c>
      <c r="AT5">
        <f ca="1" t="shared" si="14"/>
      </c>
      <c r="AU5">
        <v>4</v>
      </c>
      <c r="AW5" t="s">
        <v>152</v>
      </c>
      <c r="BH5">
        <v>4</v>
      </c>
      <c r="BI5">
        <f t="shared" si="15"/>
        <v>106.75758934169272</v>
      </c>
      <c r="BJ5">
        <f>BA3</f>
        <v>6</v>
      </c>
      <c r="BK5">
        <f>VLOOKUP(BA3,BH2:BI9,2)</f>
        <v>106.4547937080002</v>
      </c>
      <c r="BL5">
        <f t="shared" si="16"/>
        <v>0.050751903030203493</v>
      </c>
      <c r="BM5">
        <f>ABS(BK5-AVERAGE(BK2:BK9))</f>
        <v>0.16363814616096306</v>
      </c>
      <c r="BN5" t="s">
        <v>124</v>
      </c>
      <c r="BO5" t="s">
        <v>125</v>
      </c>
    </row>
    <row r="6" spans="1:67" ht="13.5">
      <c r="A6">
        <v>18</v>
      </c>
      <c r="B6">
        <v>11</v>
      </c>
      <c r="C6">
        <v>3</v>
      </c>
      <c r="D6" t="s">
        <v>151</v>
      </c>
      <c r="E6">
        <f>VLOOKUP(D6,'[1]場コード'!$A$1:$B$7,2,FALSE)</f>
        <v>4</v>
      </c>
      <c r="F6">
        <v>1</v>
      </c>
      <c r="G6">
        <v>3100</v>
      </c>
      <c r="I6">
        <v>5</v>
      </c>
      <c r="K6" t="s">
        <v>12</v>
      </c>
      <c r="M6">
        <v>0</v>
      </c>
      <c r="N6">
        <v>3.38</v>
      </c>
      <c r="O6" t="str">
        <f t="shared" si="0"/>
        <v>岩沼 靖郎</v>
      </c>
      <c r="P6">
        <v>1</v>
      </c>
      <c r="Q6" t="str">
        <f>VLOOKUP(O6,'[1]ランク表'!$A$1:$D$559,3,FALSE)</f>
        <v>A1</v>
      </c>
      <c r="R6">
        <f>VLOOKUP(O6,'[1]ランク表'!$A$1:$D$559,4,FALSE)</f>
        <v>1</v>
      </c>
      <c r="S6">
        <f t="shared" si="1"/>
        <v>0</v>
      </c>
      <c r="T6">
        <f t="shared" si="2"/>
        <v>104.78</v>
      </c>
      <c r="U6">
        <f t="shared" si="3"/>
        <v>2</v>
      </c>
      <c r="V6">
        <f t="shared" si="4"/>
        <v>1</v>
      </c>
      <c r="W6">
        <f t="shared" si="5"/>
        <v>1</v>
      </c>
      <c r="X6">
        <f>IF(N6=0,"エラー",'[1]回帰係数-1'!$C$9+'[1]回帰係数-1'!$D$9*M6+'[1]回帰係数-1'!$E$9*N6+'[1]回帰係数-1'!$L$9*F6)</f>
        <v>3.497264390730848</v>
      </c>
      <c r="Y6">
        <f ca="1">IF(N6=0,"エラー",OFFSET('[1]回帰係数-1'!$F$8,U6,1))</f>
        <v>-0.012765734423505799</v>
      </c>
      <c r="Z6">
        <f ca="1">IF(N6=0,"エラー",OFFSET('[1]回帰係数-1'!$H$8,V6,1))</f>
        <v>-0.0017654643668918114</v>
      </c>
      <c r="AA6">
        <f ca="1">IF(N6=0,"エラー",OFFSET('[1]回帰係数-1'!$J$8,W6,1))</f>
        <v>0.0010169224844411434</v>
      </c>
      <c r="AB6">
        <f ca="1">IF(N6=0,"エラー",OFFSET('[1]回帰係数-1'!$M$8,I6,1))</f>
        <v>-0.00031861368462803236</v>
      </c>
      <c r="AC6">
        <f t="shared" si="6"/>
        <v>107.98637652294816</v>
      </c>
      <c r="AD6">
        <f>VLOOKUP(O6,'[1]T0-TR0表'!$A$1:$C$554,2,FALSE)</f>
        <v>-0.14723394833949</v>
      </c>
      <c r="AE6">
        <f>VLOOKUP(O6,'[1]T0-TR0表'!$A$1:$C$554,3,FALSE)</f>
        <v>1.0677859778597805</v>
      </c>
      <c r="AF6">
        <f t="shared" si="7"/>
        <v>3.461882656826568</v>
      </c>
      <c r="AG6">
        <f t="shared" si="8"/>
        <v>107.3183623616236</v>
      </c>
      <c r="AH6">
        <f t="shared" si="9"/>
        <v>107.65236944228587</v>
      </c>
      <c r="AI6">
        <f t="shared" si="10"/>
        <v>11588.921085808475</v>
      </c>
      <c r="AJ6">
        <f t="shared" si="11"/>
        <v>1811030401</v>
      </c>
      <c r="AK6">
        <f>RANK(AC6,INDEX(AC:AC,MATCH(AJ6,AJ:AJ,0)):INDEX(AC:AC,MATCH(AJ6,AJ:AJ)),1)</f>
        <v>8</v>
      </c>
      <c r="AL6">
        <f>RANK(AG6,INDEX(AG:AG,MATCH(AJ6,AJ:AJ,0)):INDEX(AG:AG,MATCH(AJ6,AJ:AJ)),1)</f>
        <v>8</v>
      </c>
      <c r="AM6">
        <f>RANK(AH6,INDEX(AH:AH,MATCH(AJ6,AJ:AJ,0)):INDEX(AH:AH,MATCH(AJ6,AJ:AJ)),1)</f>
        <v>8</v>
      </c>
      <c r="AN6">
        <f>RANK(AI6,INDEX(AI:AI,MATCH(AJ6,AJ:AJ,0)):INDEX(AI:AI,MATCH(AJ6,AJ:AJ)),1)</f>
        <v>8</v>
      </c>
      <c r="AO6">
        <f t="shared" si="12"/>
        <v>8</v>
      </c>
      <c r="AP6">
        <f t="shared" si="12"/>
        <v>8</v>
      </c>
      <c r="AQ6">
        <f t="shared" si="12"/>
        <v>8</v>
      </c>
      <c r="AR6">
        <f t="shared" si="13"/>
        <v>8</v>
      </c>
      <c r="AS6">
        <f>RANK(AR6,INDEX(AR:AR,MATCH(AJ6,AJ:AJ,0)):INDEX(AR:AR,MATCH(AJ6,AJ:AJ)),1)</f>
        <v>7</v>
      </c>
      <c r="AT6">
        <f ca="1" t="shared" si="14"/>
      </c>
      <c r="AU6">
        <v>5</v>
      </c>
      <c r="BH6">
        <v>5</v>
      </c>
      <c r="BI6">
        <f t="shared" si="15"/>
        <v>107.3183623616236</v>
      </c>
      <c r="BJ6">
        <f>BB3</f>
        <v>4</v>
      </c>
      <c r="BK6">
        <f>VLOOKUP(BB3,BH2:BI9,2)</f>
        <v>106.75758934169272</v>
      </c>
      <c r="BL6">
        <f t="shared" si="16"/>
        <v>0.3027956336925257</v>
      </c>
      <c r="BM6">
        <f>ABS(BK6-AVERAGE(BK2:BK9))</f>
        <v>0.13915748753156265</v>
      </c>
      <c r="BN6" t="s">
        <v>126</v>
      </c>
      <c r="BO6" t="s">
        <v>127</v>
      </c>
    </row>
    <row r="7" spans="1:67" ht="13.5">
      <c r="A7">
        <v>18</v>
      </c>
      <c r="B7">
        <v>11</v>
      </c>
      <c r="C7">
        <v>3</v>
      </c>
      <c r="D7" t="s">
        <v>151</v>
      </c>
      <c r="E7">
        <f>VLOOKUP(D7,'[1]場コード'!$A$1:$B$7,2,FALSE)</f>
        <v>4</v>
      </c>
      <c r="F7">
        <v>1</v>
      </c>
      <c r="G7">
        <v>3100</v>
      </c>
      <c r="I7">
        <v>6</v>
      </c>
      <c r="K7" t="s">
        <v>13</v>
      </c>
      <c r="M7">
        <v>0</v>
      </c>
      <c r="N7">
        <v>3.36</v>
      </c>
      <c r="O7" t="str">
        <f t="shared" si="0"/>
        <v>西村 義正</v>
      </c>
      <c r="P7">
        <v>1</v>
      </c>
      <c r="Q7" t="str">
        <f>VLOOKUP(O7,'[1]ランク表'!$A$1:$D$559,3,FALSE)</f>
        <v>A1</v>
      </c>
      <c r="R7">
        <f>VLOOKUP(O7,'[1]ランク表'!$A$1:$D$559,4,FALSE)</f>
        <v>1</v>
      </c>
      <c r="S7">
        <f t="shared" si="1"/>
        <v>0</v>
      </c>
      <c r="T7">
        <f t="shared" si="2"/>
        <v>104.16</v>
      </c>
      <c r="U7">
        <f t="shared" si="3"/>
        <v>2</v>
      </c>
      <c r="V7">
        <f t="shared" si="4"/>
        <v>1</v>
      </c>
      <c r="W7">
        <f t="shared" si="5"/>
        <v>1</v>
      </c>
      <c r="X7">
        <f>IF(N7=0,"エラー",'[1]回帰係数-1'!$C$9+'[1]回帰係数-1'!$D$9*M7+'[1]回帰係数-1'!$E$9*N7+'[1]回帰係数-1'!$L$9*F7)</f>
        <v>3.4807861603562937</v>
      </c>
      <c r="Y7">
        <f ca="1">IF(N7=0,"エラー",OFFSET('[1]回帰係数-1'!$F$8,U7,1))</f>
        <v>-0.012765734423505799</v>
      </c>
      <c r="Z7">
        <f ca="1">IF(N7=0,"エラー",OFFSET('[1]回帰係数-1'!$H$8,V7,1))</f>
        <v>-0.0017654643668918114</v>
      </c>
      <c r="AA7">
        <f ca="1">IF(N7=0,"エラー",OFFSET('[1]回帰係数-1'!$J$8,W7,1))</f>
        <v>0.0010169224844411434</v>
      </c>
      <c r="AB7">
        <f ca="1">IF(N7=0,"エラー",OFFSET('[1]回帰係数-1'!$M$8,I7,1))</f>
        <v>0.0006249624127499065</v>
      </c>
      <c r="AC7">
        <f t="shared" si="6"/>
        <v>107.5048022403557</v>
      </c>
      <c r="AD7">
        <f>VLOOKUP(O7,'[1]T0-TR0表'!$A$1:$C$554,2,FALSE)</f>
        <v>0.4439258174719396</v>
      </c>
      <c r="AE7">
        <f>VLOOKUP(O7,'[1]T0-TR0表'!$A$1:$C$554,3,FALSE)</f>
        <v>0.8899106505987909</v>
      </c>
      <c r="AF7">
        <f t="shared" si="7"/>
        <v>3.434025603483877</v>
      </c>
      <c r="AG7">
        <f t="shared" si="8"/>
        <v>106.4547937080002</v>
      </c>
      <c r="AH7">
        <f t="shared" si="9"/>
        <v>106.97979797417796</v>
      </c>
      <c r="AI7">
        <f t="shared" si="10"/>
        <v>11444.401545116423</v>
      </c>
      <c r="AJ7">
        <f t="shared" si="11"/>
        <v>1811030401</v>
      </c>
      <c r="AK7">
        <f>RANK(AC7,INDEX(AC:AC,MATCH(AJ7,AJ:AJ,0)):INDEX(AC:AC,MATCH(AJ7,AJ:AJ)),1)</f>
        <v>7</v>
      </c>
      <c r="AL7">
        <f>RANK(AG7,INDEX(AG:AG,MATCH(AJ7,AJ:AJ,0)):INDEX(AG:AG,MATCH(AJ7,AJ:AJ)),1)</f>
        <v>4</v>
      </c>
      <c r="AM7">
        <f>RANK(AH7,INDEX(AH:AH,MATCH(AJ7,AJ:AJ,0)):INDEX(AH:AH,MATCH(AJ7,AJ:AJ)),1)</f>
        <v>5</v>
      </c>
      <c r="AN7">
        <f>RANK(AI7,INDEX(AI:AI,MATCH(AJ7,AJ:AJ,0)):INDEX(AI:AI,MATCH(AJ7,AJ:AJ)),1)</f>
        <v>5</v>
      </c>
      <c r="AO7">
        <f t="shared" si="12"/>
        <v>7</v>
      </c>
      <c r="AP7">
        <f t="shared" si="12"/>
        <v>4</v>
      </c>
      <c r="AQ7">
        <f t="shared" si="12"/>
        <v>5</v>
      </c>
      <c r="AR7">
        <f t="shared" si="13"/>
        <v>3.333333333333333</v>
      </c>
      <c r="AS7">
        <f>RANK(AR7,INDEX(AR:AR,MATCH(AJ7,AJ:AJ,0)):INDEX(AR:AR,MATCH(AJ7,AJ:AJ)),1)</f>
        <v>4</v>
      </c>
      <c r="AT7">
        <f ca="1" t="shared" si="14"/>
      </c>
      <c r="AU7">
        <v>6</v>
      </c>
      <c r="BH7">
        <v>6</v>
      </c>
      <c r="BI7">
        <f t="shared" si="15"/>
        <v>106.4547937080002</v>
      </c>
      <c r="BJ7">
        <f>BC3</f>
        <v>8</v>
      </c>
      <c r="BK7">
        <f>VLOOKUP(BC3,BH2:BI9,2)</f>
        <v>106.84937837198305</v>
      </c>
      <c r="BL7">
        <f t="shared" si="16"/>
        <v>0.09178903029032881</v>
      </c>
      <c r="BM7">
        <f>ABS(BK7-AVERAGE(BK2:BK9))</f>
        <v>0.23094651782189146</v>
      </c>
      <c r="BN7" t="s">
        <v>128</v>
      </c>
      <c r="BO7" t="s">
        <v>119</v>
      </c>
    </row>
    <row r="8" spans="1:67" ht="13.5">
      <c r="A8">
        <v>18</v>
      </c>
      <c r="B8">
        <v>11</v>
      </c>
      <c r="C8">
        <v>3</v>
      </c>
      <c r="D8" t="s">
        <v>151</v>
      </c>
      <c r="E8">
        <f>VLOOKUP(D8,'[1]場コード'!$A$1:$B$7,2,FALSE)</f>
        <v>4</v>
      </c>
      <c r="F8">
        <v>1</v>
      </c>
      <c r="G8">
        <v>3100</v>
      </c>
      <c r="I8">
        <v>7</v>
      </c>
      <c r="K8" t="s">
        <v>14</v>
      </c>
      <c r="M8">
        <v>0</v>
      </c>
      <c r="N8">
        <v>3.31</v>
      </c>
      <c r="O8" t="str">
        <f t="shared" si="0"/>
        <v>西川 頼臣</v>
      </c>
      <c r="P8">
        <v>1</v>
      </c>
      <c r="Q8" t="str">
        <f>VLOOKUP(O8,'[1]ランク表'!$A$1:$D$559,3,FALSE)</f>
        <v>A1</v>
      </c>
      <c r="R8">
        <f>VLOOKUP(O8,'[1]ランク表'!$A$1:$D$559,4,FALSE)</f>
        <v>1</v>
      </c>
      <c r="S8">
        <f>IF(LEFT(D8,1)=L8,1,0)</f>
        <v>0</v>
      </c>
      <c r="T8">
        <f>31*N8*(1+(M8/G8))</f>
        <v>102.61</v>
      </c>
      <c r="U8">
        <f>IF(Q8="s",1,IF(Q8="A1",2,IF(Q8="A2",3,IF(Q8="B1",4,IF(Q8="B2",5,"エラー")))))</f>
        <v>2</v>
      </c>
      <c r="V8">
        <f>IF(R8=1,1,IF(R8=2,2,"エラー"))</f>
        <v>1</v>
      </c>
      <c r="W8">
        <f>IF(N8=0,"エラー",IF(S8=1,2,IF(S8=0,1,)))</f>
        <v>1</v>
      </c>
      <c r="X8">
        <f>IF(N8=0,"エラー",'[1]回帰係数-1'!$C$9+'[1]回帰係数-1'!$D$9*M8+'[1]回帰係数-1'!$E$9*N8+'[1]回帰係数-1'!$L$9*F8)</f>
        <v>3.4395905844199075</v>
      </c>
      <c r="Y8">
        <f ca="1">IF(N8=0,"エラー",OFFSET('[1]回帰係数-1'!$F$8,U8,1))</f>
        <v>-0.012765734423505799</v>
      </c>
      <c r="Z8">
        <f ca="1">IF(N8=0,"エラー",OFFSET('[1]回帰係数-1'!$H$8,V8,1))</f>
        <v>-0.0017654643668918114</v>
      </c>
      <c r="AA8">
        <f ca="1">IF(N8=0,"エラー",OFFSET('[1]回帰係数-1'!$J$8,W8,1))</f>
        <v>0.0010169224844411434</v>
      </c>
      <c r="AB8">
        <f ca="1">IF(N8=0,"エラー",OFFSET('[1]回帰係数-1'!$M$8,I8,1))</f>
        <v>0.0012335119849542</v>
      </c>
      <c r="AC8">
        <f>31*SUM(X8:AB8)*(1+(M8/G8))</f>
        <v>106.24660442306606</v>
      </c>
      <c r="AD8">
        <f>VLOOKUP(O8,'[1]T0-TR0表'!$A$1:$C$554,2,FALSE)</f>
        <v>0.8789479903813149</v>
      </c>
      <c r="AE8">
        <f>VLOOKUP(O8,'[1]T0-TR0表'!$A$1:$C$554,3,FALSE)</f>
        <v>0.7671246994160074</v>
      </c>
      <c r="AF8">
        <f>AD8+AE8*N8</f>
        <v>3.418130745448299</v>
      </c>
      <c r="AG8">
        <f>31*AF8*(1+(M8/G8))</f>
        <v>105.96205310889728</v>
      </c>
      <c r="AH8">
        <f>(AC8+AG8)/2</f>
        <v>106.10432876598168</v>
      </c>
      <c r="AI8">
        <f>AC8*AG8</f>
        <v>11258.108340516927</v>
      </c>
      <c r="AJ8">
        <f>A8*10^8+B8*10^6+C8*10^4+E8*10^2+F8</f>
        <v>1811030401</v>
      </c>
      <c r="AK8">
        <f>RANK(AC8,INDEX(AC:AC,MATCH(AJ8,AJ:AJ,0)):INDEX(AC:AC,MATCH(AJ8,AJ:AJ)),1)</f>
        <v>1</v>
      </c>
      <c r="AL8">
        <f>RANK(AG8,INDEX(AG:AG,MATCH(AJ8,AJ:AJ,0)):INDEX(AG:AG,MATCH(AJ8,AJ:AJ)),1)</f>
        <v>1</v>
      </c>
      <c r="AM8">
        <f>RANK(AH8,INDEX(AH:AH,MATCH(AJ8,AJ:AJ,0)):INDEX(AH:AH,MATCH(AJ8,AJ:AJ)),1)</f>
        <v>1</v>
      </c>
      <c r="AN8">
        <f>RANK(AI8,INDEX(AI:AI,MATCH(AJ8,AJ:AJ,0)):INDEX(AI:AI,MATCH(AJ8,AJ:AJ)),1)</f>
        <v>1</v>
      </c>
      <c r="AO8">
        <f t="shared" si="12"/>
        <v>1</v>
      </c>
      <c r="AP8">
        <f t="shared" si="12"/>
        <v>1</v>
      </c>
      <c r="AQ8">
        <f t="shared" si="12"/>
        <v>1</v>
      </c>
      <c r="AR8">
        <f>FORECAST($AR$1,AO8:AQ8,$AO$1:$AQ$1)</f>
        <v>1</v>
      </c>
      <c r="AS8">
        <f>RANK(AR8,INDEX(AR:AR,MATCH(AJ8,AJ:AJ,0)):INDEX(AR:AR,MATCH(AJ8,AJ:AJ)),1)</f>
        <v>1</v>
      </c>
      <c r="AT8">
        <f ca="1" t="shared" si="14"/>
      </c>
      <c r="AU8">
        <v>7</v>
      </c>
      <c r="BH8">
        <v>7</v>
      </c>
      <c r="BI8">
        <f t="shared" si="15"/>
        <v>105.96205310889728</v>
      </c>
      <c r="BJ8">
        <f>BD3</f>
        <v>2</v>
      </c>
      <c r="BK8">
        <f>VLOOKUP(BD3,BH2:BI9,2)</f>
        <v>106.95544594594594</v>
      </c>
      <c r="BL8">
        <f t="shared" si="16"/>
        <v>0.10606757396288913</v>
      </c>
      <c r="BM8">
        <f>ABS(BK8-AVERAGE(BK2:BK9))</f>
        <v>0.3370140917847806</v>
      </c>
      <c r="BN8" t="s">
        <v>129</v>
      </c>
      <c r="BO8" t="s">
        <v>117</v>
      </c>
    </row>
    <row r="9" spans="1:67" ht="13.5">
      <c r="A9">
        <v>18</v>
      </c>
      <c r="B9">
        <v>11</v>
      </c>
      <c r="C9">
        <v>3</v>
      </c>
      <c r="D9" t="s">
        <v>151</v>
      </c>
      <c r="E9">
        <f>VLOOKUP(D9,'[1]場コード'!$A$1:$B$7,2,FALSE)</f>
        <v>4</v>
      </c>
      <c r="F9">
        <v>1</v>
      </c>
      <c r="G9">
        <v>3100</v>
      </c>
      <c r="I9">
        <v>8</v>
      </c>
      <c r="K9" t="s">
        <v>15</v>
      </c>
      <c r="M9">
        <v>0</v>
      </c>
      <c r="N9">
        <v>3.34</v>
      </c>
      <c r="O9" t="str">
        <f t="shared" si="0"/>
        <v>長谷 晴久</v>
      </c>
      <c r="P9">
        <v>1</v>
      </c>
      <c r="Q9" t="str">
        <f>VLOOKUP(O9,'[1]ランク表'!$A$1:$D$559,3,FALSE)</f>
        <v>S</v>
      </c>
      <c r="R9">
        <f>VLOOKUP(O9,'[1]ランク表'!$A$1:$D$559,4,FALSE)</f>
        <v>1</v>
      </c>
      <c r="S9">
        <f>IF(LEFT(D9,1)=L9,1,0)</f>
        <v>0</v>
      </c>
      <c r="T9">
        <f>31*N9*(1+(M9/G9))</f>
        <v>103.53999999999999</v>
      </c>
      <c r="U9">
        <f>IF(Q9="s",1,IF(Q9="A1",2,IF(Q9="A2",3,IF(Q9="B1",4,IF(Q9="B2",5,"エラー")))))</f>
        <v>1</v>
      </c>
      <c r="V9">
        <f>IF(R9=1,1,IF(R9=2,2,"エラー"))</f>
        <v>1</v>
      </c>
      <c r="W9">
        <f>IF(N9=0,"エラー",IF(S9=1,2,IF(S9=0,1,)))</f>
        <v>1</v>
      </c>
      <c r="X9">
        <f>IF(N9=0,"エラー",'[1]回帰係数-1'!$C$9+'[1]回帰係数-1'!$D$9*M9+'[1]回帰係数-1'!$E$9*N9+'[1]回帰係数-1'!$L$9*F9)</f>
        <v>3.4643079299817394</v>
      </c>
      <c r="Y9">
        <f ca="1">IF(N9=0,"エラー",OFFSET('[1]回帰係数-1'!$F$8,U9,1))</f>
        <v>-0.016784957759434147</v>
      </c>
      <c r="Z9">
        <f ca="1">IF(N9=0,"エラー",OFFSET('[1]回帰係数-1'!$H$8,V9,1))</f>
        <v>-0.0017654643668918114</v>
      </c>
      <c r="AA9">
        <f ca="1">IF(N9=0,"エラー",OFFSET('[1]回帰係数-1'!$J$8,W9,1))</f>
        <v>0.0010169224844411434</v>
      </c>
      <c r="AB9">
        <f ca="1">IF(N9=0,"エラー",OFFSET('[1]回帰係数-1'!$M$8,I9,1))</f>
        <v>0</v>
      </c>
      <c r="AC9">
        <f>31*SUM(X9:AB9)*(1+(M9/G9))</f>
        <v>106.85000734053548</v>
      </c>
      <c r="AD9">
        <f>VLOOKUP(O9,'[1]T0-TR0表'!$A$1:$C$554,2,FALSE)</f>
        <v>1.0070235052847476</v>
      </c>
      <c r="AE9">
        <f>VLOOKUP(O9,'[1]T0-TR0表'!$A$1:$C$554,3,FALSE)</f>
        <v>0.7304582741757376</v>
      </c>
      <c r="AF9">
        <f>AD9+AE9*N9</f>
        <v>3.446754141031711</v>
      </c>
      <c r="AG9">
        <f>31*AF9*(1+(M9/G9))</f>
        <v>106.84937837198305</v>
      </c>
      <c r="AH9">
        <f>(AC9+AG9)/2</f>
        <v>106.84969285625927</v>
      </c>
      <c r="AI9">
        <f>AC9*AG9</f>
        <v>11416.856863378041</v>
      </c>
      <c r="AJ9">
        <f>A9*10^8+B9*10^6+C9*10^4+E9*10^2+F9</f>
        <v>1811030401</v>
      </c>
      <c r="AK9">
        <f>RANK(AC9,INDEX(AC:AC,MATCH(AJ9,AJ:AJ,0)):INDEX(AC:AC,MATCH(AJ9,AJ:AJ)),1)</f>
        <v>3</v>
      </c>
      <c r="AL9">
        <f>RANK(AG9,INDEX(AG:AG,MATCH(AJ9,AJ:AJ,0)):INDEX(AG:AG,MATCH(AJ9,AJ:AJ)),1)</f>
        <v>6</v>
      </c>
      <c r="AM9">
        <f>RANK(AH9,INDEX(AH:AH,MATCH(AJ9,AJ:AJ,0)):INDEX(AH:AH,MATCH(AJ9,AJ:AJ)),1)</f>
        <v>4</v>
      </c>
      <c r="AN9">
        <f>RANK(AI9,INDEX(AI:AI,MATCH(AJ9,AJ:AJ,0)):INDEX(AI:AI,MATCH(AJ9,AJ:AJ)),1)</f>
        <v>4</v>
      </c>
      <c r="AO9">
        <f t="shared" si="12"/>
        <v>3</v>
      </c>
      <c r="AP9">
        <f t="shared" si="12"/>
        <v>6</v>
      </c>
      <c r="AQ9">
        <f t="shared" si="12"/>
        <v>4</v>
      </c>
      <c r="AR9">
        <f>FORECAST($AR$1,AO9:AQ9,$AO$1:$AQ$1)</f>
        <v>5.333333333333333</v>
      </c>
      <c r="AS9">
        <f>RANK(AR9,INDEX(AR:AR,MATCH(AJ9,AJ:AJ,0)):INDEX(AR:AR,MATCH(AJ9,AJ:AJ)),1)</f>
        <v>5</v>
      </c>
      <c r="AT9">
        <f ca="1" t="shared" si="14"/>
      </c>
      <c r="AU9">
        <v>8</v>
      </c>
      <c r="BH9">
        <v>8</v>
      </c>
      <c r="BI9">
        <f t="shared" si="15"/>
        <v>106.84937837198305</v>
      </c>
      <c r="BJ9">
        <f>BE3</f>
        <v>5</v>
      </c>
      <c r="BK9">
        <f>VLOOKUP(BE3,BH2:BI9,2)</f>
        <v>107.3183623616236</v>
      </c>
      <c r="BL9">
        <f t="shared" si="16"/>
        <v>0.36291641567765964</v>
      </c>
      <c r="BM9">
        <f>ABS(BK9-AVERAGE(BK2:BK9))</f>
        <v>0.6999305074624402</v>
      </c>
      <c r="BN9" t="s">
        <v>153</v>
      </c>
      <c r="BO9" t="s">
        <v>118</v>
      </c>
    </row>
    <row r="10" spans="1:80" ht="13.5">
      <c r="A10">
        <v>18</v>
      </c>
      <c r="B10">
        <v>11</v>
      </c>
      <c r="C10">
        <v>3</v>
      </c>
      <c r="D10" t="s">
        <v>151</v>
      </c>
      <c r="E10">
        <f>VLOOKUP(D10,'[1]場コード'!$A$1:$B$7,2,FALSE)</f>
        <v>4</v>
      </c>
      <c r="F10">
        <v>2</v>
      </c>
      <c r="G10">
        <v>3100</v>
      </c>
      <c r="I10">
        <v>1</v>
      </c>
      <c r="K10" t="s">
        <v>16</v>
      </c>
      <c r="M10">
        <v>0</v>
      </c>
      <c r="N10">
        <v>3.36</v>
      </c>
      <c r="O10" t="str">
        <f t="shared" si="0"/>
        <v>篠崎 実</v>
      </c>
      <c r="P10">
        <v>1</v>
      </c>
      <c r="Q10" t="str">
        <f>VLOOKUP(O10,'[1]ランク表'!$A$1:$D$559,3,FALSE)</f>
        <v>A1</v>
      </c>
      <c r="R10">
        <f>VLOOKUP(O10,'[1]ランク表'!$A$1:$D$559,4,FALSE)</f>
        <v>1</v>
      </c>
      <c r="S10">
        <f aca="true" t="shared" si="17" ref="S10:S73">IF(LEFT(D10,1)=L10,1,0)</f>
        <v>0</v>
      </c>
      <c r="T10">
        <f aca="true" t="shared" si="18" ref="T10:T73">31*N10*(1+(M10/G10))</f>
        <v>104.16</v>
      </c>
      <c r="U10">
        <f aca="true" t="shared" si="19" ref="U10:U73">IF(Q10="s",1,IF(Q10="A1",2,IF(Q10="A2",3,IF(Q10="B1",4,IF(Q10="B2",5,"エラー")))))</f>
        <v>2</v>
      </c>
      <c r="V10">
        <f aca="true" t="shared" si="20" ref="V10:V73">IF(R10=1,1,IF(R10=2,2,"エラー"))</f>
        <v>1</v>
      </c>
      <c r="W10">
        <f aca="true" t="shared" si="21" ref="W10:W73">IF(N10=0,"エラー",IF(S10=1,2,IF(S10=0,1,)))</f>
        <v>1</v>
      </c>
      <c r="X10">
        <f>IF(N10=0,"エラー",'[1]回帰係数-1'!$C$9+'[1]回帰係数-1'!$D$9*M10+'[1]回帰係数-1'!$E$9*N10+'[1]回帰係数-1'!$L$9*F10)</f>
        <v>3.479177077827696</v>
      </c>
      <c r="Y10">
        <f ca="1">IF(N10=0,"エラー",OFFSET('[1]回帰係数-1'!$F$8,U10,1))</f>
        <v>-0.012765734423505799</v>
      </c>
      <c r="Z10">
        <f ca="1">IF(N10=0,"エラー",OFFSET('[1]回帰係数-1'!$H$8,V10,1))</f>
        <v>-0.0017654643668918114</v>
      </c>
      <c r="AA10">
        <f ca="1">IF(N10=0,"エラー",OFFSET('[1]回帰係数-1'!$J$8,W10,1))</f>
        <v>0.0010169224844411434</v>
      </c>
      <c r="AB10">
        <f ca="1">IF(N10=0,"エラー",OFFSET('[1]回帰係数-1'!$M$8,I10,1))</f>
        <v>-0.01095952327366393</v>
      </c>
      <c r="AC10">
        <f aca="true" t="shared" si="22" ref="AC10:AC73">31*SUM(X10:AB10)*(1+(M10/G10))</f>
        <v>107.09580162569033</v>
      </c>
      <c r="AD10">
        <f>VLOOKUP(O10,'[1]T0-TR0表'!$A$1:$C$554,2,FALSE)</f>
        <v>0.8849256085018857</v>
      </c>
      <c r="AE10">
        <f>VLOOKUP(O10,'[1]T0-TR0表'!$A$1:$C$554,3,FALSE)</f>
        <v>0.7603992510746023</v>
      </c>
      <c r="AF10">
        <f aca="true" t="shared" si="23" ref="AF10:AF73">AD10+AE10*N10</f>
        <v>3.439867092112549</v>
      </c>
      <c r="AG10">
        <f aca="true" t="shared" si="24" ref="AG10:AG73">31*AF10*(1+(M10/G10))</f>
        <v>106.63587985548902</v>
      </c>
      <c r="AH10">
        <f aca="true" t="shared" si="25" ref="AH10:AH73">(AC10+AG10)/2</f>
        <v>106.86584074058968</v>
      </c>
      <c r="AI10">
        <f aca="true" t="shared" si="26" ref="AI10:AI73">AC10*AG10</f>
        <v>11420.2550351844</v>
      </c>
      <c r="AJ10">
        <f aca="true" t="shared" si="27" ref="AJ10:AJ73">A10*10^8+B10*10^6+C10*10^4+E10*10^2+F10</f>
        <v>1811030402</v>
      </c>
      <c r="AK10">
        <f>RANK(AC10,INDEX(AC:AC,MATCH(AJ10,AJ:AJ,0)):INDEX(AC:AC,MATCH(AJ10,AJ:AJ)),1)</f>
        <v>5</v>
      </c>
      <c r="AL10">
        <f>RANK(AG10,INDEX(AG:AG,MATCH(AJ10,AJ:AJ,0)):INDEX(AG:AG,MATCH(AJ10,AJ:AJ)),1)</f>
        <v>7</v>
      </c>
      <c r="AM10">
        <f>RANK(AH10,INDEX(AH:AH,MATCH(AJ10,AJ:AJ,0)):INDEX(AH:AH,MATCH(AJ10,AJ:AJ)),1)</f>
        <v>6</v>
      </c>
      <c r="AN10">
        <f>RANK(AI10,INDEX(AI:AI,MATCH(AJ10,AJ:AJ,0)):INDEX(AI:AI,MATCH(AJ10,AJ:AJ)),1)</f>
        <v>6</v>
      </c>
      <c r="AO10">
        <f t="shared" si="12"/>
        <v>5</v>
      </c>
      <c r="AP10">
        <f t="shared" si="12"/>
        <v>7</v>
      </c>
      <c r="AQ10">
        <f t="shared" si="12"/>
        <v>6</v>
      </c>
      <c r="AR10">
        <f aca="true" t="shared" si="28" ref="AR10:AR73">FORECAST($AR$1,AO10:AQ10,$AO$1:$AQ$1)</f>
        <v>7</v>
      </c>
      <c r="AS10">
        <f>RANK(AR10,INDEX(AR:AR,MATCH(AJ10,AJ:AJ,0)):INDEX(AR:AR,MATCH(AJ10,AJ:AJ)),1)</f>
        <v>6</v>
      </c>
      <c r="AT10">
        <f ca="1" t="shared" si="14"/>
        <v>1811030402</v>
      </c>
      <c r="AU10">
        <v>1</v>
      </c>
      <c r="AW10" t="s">
        <v>116</v>
      </c>
      <c r="AX10">
        <f>VLOOKUP(1,AK10:AU17,11,FALSE)</f>
        <v>7</v>
      </c>
      <c r="AY10">
        <f>VLOOKUP(2,AK10:AU17,11,FALSE)</f>
        <v>3</v>
      </c>
      <c r="AZ10">
        <f>VLOOKUP(3,AK10:AU17,11,FALSE)</f>
        <v>6</v>
      </c>
      <c r="BA10">
        <f>VLOOKUP(4,AK10:AU17,11,FALSE)</f>
        <v>2</v>
      </c>
      <c r="BB10">
        <f>VLOOKUP(5,AK10:AU17,11,FALSE)</f>
        <v>1</v>
      </c>
      <c r="BC10">
        <f>VLOOKUP(6,AK10:AU17,11,FALSE)</f>
        <v>4</v>
      </c>
      <c r="BD10">
        <f>VLOOKUP(7,AK10:AU17,11,FALSE)</f>
        <v>5</v>
      </c>
      <c r="BE10">
        <f>VLOOKUP(8,AK10:AU17,11,FALSE)</f>
        <v>8</v>
      </c>
      <c r="BH10">
        <v>1</v>
      </c>
      <c r="BI10">
        <f t="shared" si="15"/>
        <v>106.63587985548902</v>
      </c>
      <c r="BJ10">
        <f>AX11</f>
        <v>7</v>
      </c>
      <c r="BK10">
        <f>VLOOKUP(AX11,BH10:BI17,2)</f>
        <v>104.99021874999998</v>
      </c>
      <c r="BM10">
        <f>ABS(BK10-AVERAGE(BK10:BK17))</f>
        <v>1.3041064209272832</v>
      </c>
      <c r="BN10">
        <f>BJ10</f>
        <v>7</v>
      </c>
      <c r="BO10" t="str">
        <f>IF(BL11&gt;=0.7,"→→→",IF((BL11&gt;=0.55)*(BL11&lt;0.7)=1,"→→",IF((BL11&lt;0.55)*(BL11&gt;=0.4)=1,"→",IF((BL11&lt;0.4)*(BL11&gt;=0.3)=1,"～",IF((BL11&lt;0.3)*(BL11&gt;=0.1)=1,"，",IF(BL11&lt;0.1,"=",""))))))</f>
        <v>→→→</v>
      </c>
      <c r="BP10">
        <f>BJ11</f>
        <v>3</v>
      </c>
      <c r="BQ10" t="str">
        <f>IF(BL12&gt;=0.7,"→→→",IF((BL12&gt;=0.55)*(BL12&lt;0.7)=1,"→→",IF((BL12&lt;0.55)*(BL12&gt;=0.4)=1,"→",IF((BL12&lt;0.4)*(BL12&gt;=0.3)=1,"～",IF((BL12&lt;0.3)*(BL12&gt;=0.1)=1,"，",IF(BL12&lt;0.1,"=",""))))))</f>
        <v>～</v>
      </c>
      <c r="BR10">
        <f>BJ12</f>
        <v>2</v>
      </c>
      <c r="BS10" t="str">
        <f>IF(BL13&gt;=0.7,"→→→",IF((BL13&gt;=0.55)*(BL13&lt;0.7)=1,"→→",IF((BL13&lt;0.55)*(BL13&gt;=0.4)=1,"→",IF((BL13&lt;0.4)*(BL13&gt;=0.3)=1,"～",IF((BL13&lt;0.3)*(BL13&gt;=0.1)=1,"，",IF(BL13&lt;0.1,"=",""))))))</f>
        <v>，</v>
      </c>
      <c r="BT10">
        <f>BJ13</f>
        <v>5</v>
      </c>
      <c r="BU10" t="str">
        <f>IF(BL14&gt;=0.7,"→→→",IF((BL14&gt;=0.55)*(BL14&lt;0.7)=1,"→→",IF((BL14&lt;0.55)*(BL14&gt;=0.4)=1,"→",IF((BL14&lt;0.4)*(BL14&gt;=0.3)=1,"～",IF((BL14&lt;0.3)*(BL14&gt;=0.1)=1,"，",IF(BL14&lt;0.1,"=",""))))))</f>
        <v>=</v>
      </c>
      <c r="BV10">
        <f>BJ14</f>
        <v>4</v>
      </c>
      <c r="BW10" t="str">
        <f>IF(BL15&gt;=0.7,"→→→",IF((BL15&gt;=0.55)*(BL15&lt;0.7)=1,"→→",IF((BL15&lt;0.55)*(BL15&gt;=0.4)=1,"→",IF((BL15&lt;0.4)*(BL15&gt;=0.3)=1,"～",IF((BL15&lt;0.3)*(BL15&gt;=0.1)=1,"，",IF(BL15&lt;0.1,"=",""))))))</f>
        <v>=</v>
      </c>
      <c r="BX10">
        <f>BJ15</f>
        <v>6</v>
      </c>
      <c r="BY10" t="str">
        <f>IF(BL16&gt;=0.7,"→→→",IF((BL16&gt;=0.55)*(BL16&lt;0.7)=1,"→→",IF((BL16&lt;0.55)*(BL16&gt;=0.4)=1,"→",IF((BL16&lt;0.4)*(BL16&gt;=0.3)=1,"～",IF((BL16&lt;0.3)*(BL16&gt;=0.1)=1,"，",IF(BL16&lt;0.1,"=",""))))))</f>
        <v>=</v>
      </c>
      <c r="BZ10">
        <f>BJ16</f>
        <v>1</v>
      </c>
      <c r="CA10" t="str">
        <f>IF(BL17&gt;=0.7,"→→→",IF((BL17&gt;=0.55)*(BL17&lt;0.7)=1,"→→",IF((BL17&lt;0.55)*(BL17&gt;=0.4)=1,"→",IF((BL17&lt;0.4)*(BL17&gt;=0.3)=1,"～",IF((BL17&lt;0.3)*(BL17&gt;=0.1)=1,"，",IF(BL17&lt;0.1,"=",""))))))</f>
        <v>=</v>
      </c>
      <c r="CB10">
        <f>BJ17</f>
        <v>8</v>
      </c>
    </row>
    <row r="11" spans="1:65" ht="13.5">
      <c r="A11">
        <v>18</v>
      </c>
      <c r="B11">
        <v>11</v>
      </c>
      <c r="C11">
        <v>3</v>
      </c>
      <c r="D11" t="s">
        <v>151</v>
      </c>
      <c r="E11">
        <f>VLOOKUP(D11,'[1]場コード'!$A$1:$B$7,2,FALSE)</f>
        <v>4</v>
      </c>
      <c r="F11">
        <v>2</v>
      </c>
      <c r="G11">
        <v>3100</v>
      </c>
      <c r="I11">
        <v>2</v>
      </c>
      <c r="K11" t="s">
        <v>17</v>
      </c>
      <c r="M11">
        <v>0</v>
      </c>
      <c r="N11">
        <v>3.35</v>
      </c>
      <c r="O11" t="str">
        <f t="shared" si="0"/>
        <v>松山 茂靖</v>
      </c>
      <c r="P11">
        <v>1</v>
      </c>
      <c r="Q11" t="str">
        <f>VLOOKUP(O11,'[1]ランク表'!$A$1:$D$559,3,FALSE)</f>
        <v>A1</v>
      </c>
      <c r="R11">
        <f>VLOOKUP(O11,'[1]ランク表'!$A$1:$D$559,4,FALSE)</f>
        <v>1</v>
      </c>
      <c r="S11">
        <f t="shared" si="17"/>
        <v>0</v>
      </c>
      <c r="T11">
        <f t="shared" si="18"/>
        <v>103.85000000000001</v>
      </c>
      <c r="U11">
        <f t="shared" si="19"/>
        <v>2</v>
      </c>
      <c r="V11">
        <f t="shared" si="20"/>
        <v>1</v>
      </c>
      <c r="W11">
        <f t="shared" si="21"/>
        <v>1</v>
      </c>
      <c r="X11">
        <f>IF(N11=0,"エラー",'[1]回帰係数-1'!$C$9+'[1]回帰係数-1'!$D$9*M11+'[1]回帰係数-1'!$E$9*N11+'[1]回帰係数-1'!$L$9*F11)</f>
        <v>3.4709379626404187</v>
      </c>
      <c r="Y11">
        <f ca="1">IF(N11=0,"エラー",OFFSET('[1]回帰係数-1'!$F$8,U11,1))</f>
        <v>-0.012765734423505799</v>
      </c>
      <c r="Z11">
        <f ca="1">IF(N11=0,"エラー",OFFSET('[1]回帰係数-1'!$H$8,V11,1))</f>
        <v>-0.0017654643668918114</v>
      </c>
      <c r="AA11">
        <f ca="1">IF(N11=0,"エラー",OFFSET('[1]回帰係数-1'!$J$8,W11,1))</f>
        <v>0.0010169224844411434</v>
      </c>
      <c r="AB11">
        <f ca="1">IF(N11=0,"エラー",OFFSET('[1]回帰係数-1'!$M$8,I11,1))</f>
        <v>-0.0066262911543478005</v>
      </c>
      <c r="AC11">
        <f t="shared" si="22"/>
        <v>106.97471925058353</v>
      </c>
      <c r="AD11">
        <f>VLOOKUP(O11,'[1]T0-TR0表'!$A$1:$C$554,2,FALSE)</f>
        <v>1.8716841609790489</v>
      </c>
      <c r="AE11">
        <f>VLOOKUP(O11,'[1]T0-TR0表'!$A$1:$C$554,3,FALSE)</f>
        <v>0.4651212049894106</v>
      </c>
      <c r="AF11">
        <f t="shared" si="23"/>
        <v>3.4298401976935744</v>
      </c>
      <c r="AG11">
        <f t="shared" si="24"/>
        <v>106.3250461285008</v>
      </c>
      <c r="AH11">
        <f t="shared" si="25"/>
        <v>106.64988268954217</v>
      </c>
      <c r="AI11">
        <f t="shared" si="26"/>
        <v>11374.091958901718</v>
      </c>
      <c r="AJ11">
        <f t="shared" si="27"/>
        <v>1811030402</v>
      </c>
      <c r="AK11">
        <f>RANK(AC11,INDEX(AC:AC,MATCH(AJ11,AJ:AJ,0)):INDEX(AC:AC,MATCH(AJ11,AJ:AJ)),1)</f>
        <v>4</v>
      </c>
      <c r="AL11">
        <f>RANK(AG11,INDEX(AG:AG,MATCH(AJ11,AJ:AJ,0)):INDEX(AG:AG,MATCH(AJ11,AJ:AJ)),1)</f>
        <v>3</v>
      </c>
      <c r="AM11">
        <f>RANK(AH11,INDEX(AH:AH,MATCH(AJ11,AJ:AJ,0)):INDEX(AH:AH,MATCH(AJ11,AJ:AJ)),1)</f>
        <v>3</v>
      </c>
      <c r="AN11">
        <f>RANK(AI11,INDEX(AI:AI,MATCH(AJ11,AJ:AJ,0)):INDEX(AI:AI,MATCH(AJ11,AJ:AJ)),1)</f>
        <v>3</v>
      </c>
      <c r="AO11">
        <f t="shared" si="12"/>
        <v>4</v>
      </c>
      <c r="AP11">
        <f t="shared" si="12"/>
        <v>3</v>
      </c>
      <c r="AQ11">
        <f t="shared" si="12"/>
        <v>3</v>
      </c>
      <c r="AR11">
        <f t="shared" si="28"/>
        <v>2.333333333333334</v>
      </c>
      <c r="AS11">
        <f>RANK(AR11,INDEX(AR:AR,MATCH(AJ11,AJ:AJ,0)):INDEX(AR:AR,MATCH(AJ11,AJ:AJ)),1)</f>
        <v>3</v>
      </c>
      <c r="AT11">
        <f ca="1" t="shared" si="14"/>
      </c>
      <c r="AU11">
        <v>2</v>
      </c>
      <c r="AW11" t="s">
        <v>120</v>
      </c>
      <c r="AX11" s="1">
        <f>VLOOKUP(1,AL10:AU17,10,FALSE)</f>
        <v>7</v>
      </c>
      <c r="AY11" s="1">
        <f>VLOOKUP(2,AL10:AU17,10,FALSE)</f>
        <v>3</v>
      </c>
      <c r="AZ11" s="1">
        <f>VLOOKUP(3,AL10:AU17,10,FALSE)</f>
        <v>2</v>
      </c>
      <c r="BA11" s="1">
        <f>VLOOKUP(4,AL10:AU17,10,FALSE)</f>
        <v>5</v>
      </c>
      <c r="BB11" s="1">
        <f>VLOOKUP(5,AL10:AU17,10,FALSE)</f>
        <v>4</v>
      </c>
      <c r="BC11" s="1">
        <f>VLOOKUP(6,AL10:AU17,10,FALSE)</f>
        <v>6</v>
      </c>
      <c r="BD11" s="1">
        <f>VLOOKUP(7,AL10:AU17,10,FALSE)</f>
        <v>1</v>
      </c>
      <c r="BE11" s="1">
        <f>VLOOKUP(8,AL10:AU17,10,FALSE)</f>
        <v>8</v>
      </c>
      <c r="BH11">
        <v>2</v>
      </c>
      <c r="BI11">
        <f t="shared" si="15"/>
        <v>106.3250461285008</v>
      </c>
      <c r="BJ11">
        <f>AY11</f>
        <v>3</v>
      </c>
      <c r="BK11">
        <f>VLOOKUP(AY11,BH10:BI17,2)</f>
        <v>106.00150989660266</v>
      </c>
      <c r="BL11">
        <f aca="true" t="shared" si="29" ref="BL11:BL17">BK11-BK10</f>
        <v>1.011291146602673</v>
      </c>
      <c r="BM11">
        <f>ABS(BK11-AVERAGE(BK10:BK17))</f>
        <v>0.2928152743246102</v>
      </c>
    </row>
    <row r="12" spans="1:65" ht="13.5">
      <c r="A12">
        <v>18</v>
      </c>
      <c r="B12">
        <v>11</v>
      </c>
      <c r="C12">
        <v>3</v>
      </c>
      <c r="D12" t="s">
        <v>151</v>
      </c>
      <c r="E12">
        <f>VLOOKUP(D12,'[1]場コード'!$A$1:$B$7,2,FALSE)</f>
        <v>4</v>
      </c>
      <c r="F12">
        <v>2</v>
      </c>
      <c r="G12">
        <v>3100</v>
      </c>
      <c r="I12">
        <v>3</v>
      </c>
      <c r="K12" t="s">
        <v>18</v>
      </c>
      <c r="M12">
        <v>0</v>
      </c>
      <c r="N12">
        <v>3.32</v>
      </c>
      <c r="O12" t="str">
        <f t="shared" si="0"/>
        <v>花沢 哲也</v>
      </c>
      <c r="P12">
        <v>1</v>
      </c>
      <c r="Q12" t="str">
        <f>VLOOKUP(O12,'[1]ランク表'!$A$1:$D$559,3,FALSE)</f>
        <v>A1</v>
      </c>
      <c r="R12">
        <f>VLOOKUP(O12,'[1]ランク表'!$A$1:$D$559,4,FALSE)</f>
        <v>1</v>
      </c>
      <c r="S12">
        <f t="shared" si="17"/>
        <v>0</v>
      </c>
      <c r="T12">
        <f t="shared" si="18"/>
        <v>102.92</v>
      </c>
      <c r="U12">
        <f t="shared" si="19"/>
        <v>2</v>
      </c>
      <c r="V12">
        <f t="shared" si="20"/>
        <v>1</v>
      </c>
      <c r="W12">
        <f t="shared" si="21"/>
        <v>1</v>
      </c>
      <c r="X12">
        <f>IF(N12=0,"エラー",'[1]回帰係数-1'!$C$9+'[1]回帰係数-1'!$D$9*M12+'[1]回帰係数-1'!$E$9*N12+'[1]回帰係数-1'!$L$9*F12)</f>
        <v>3.4462206170785867</v>
      </c>
      <c r="Y12">
        <f ca="1">IF(N12=0,"エラー",OFFSET('[1]回帰係数-1'!$F$8,U12,1))</f>
        <v>-0.012765734423505799</v>
      </c>
      <c r="Z12">
        <f ca="1">IF(N12=0,"エラー",OFFSET('[1]回帰係数-1'!$H$8,V12,1))</f>
        <v>-0.0017654643668918114</v>
      </c>
      <c r="AA12">
        <f ca="1">IF(N12=0,"エラー",OFFSET('[1]回帰係数-1'!$J$8,W12,1))</f>
        <v>0.0010169224844411434</v>
      </c>
      <c r="AB12">
        <f ca="1">IF(N12=0,"エラー",OFFSET('[1]回帰係数-1'!$M$8,I12,1))</f>
        <v>-0.0031436344266305666</v>
      </c>
      <c r="AC12">
        <f t="shared" si="22"/>
        <v>106.31644389672599</v>
      </c>
      <c r="AD12">
        <f>VLOOKUP(O12,'[1]T0-TR0表'!$A$1:$C$554,2,FALSE)</f>
        <v>1.05932653865091</v>
      </c>
      <c r="AE12">
        <f>VLOOKUP(O12,'[1]T0-TR0表'!$A$1:$C$554,3,FALSE)</f>
        <v>0.7108665681930085</v>
      </c>
      <c r="AF12">
        <f t="shared" si="23"/>
        <v>3.4194035450516984</v>
      </c>
      <c r="AG12">
        <f t="shared" si="24"/>
        <v>106.00150989660266</v>
      </c>
      <c r="AH12">
        <f t="shared" si="25"/>
        <v>106.15897689666431</v>
      </c>
      <c r="AI12">
        <f t="shared" si="26"/>
        <v>11269.7035798904</v>
      </c>
      <c r="AJ12">
        <f t="shared" si="27"/>
        <v>1811030402</v>
      </c>
      <c r="AK12">
        <f>RANK(AC12,INDEX(AC:AC,MATCH(AJ12,AJ:AJ,0)):INDEX(AC:AC,MATCH(AJ12,AJ:AJ)),1)</f>
        <v>2</v>
      </c>
      <c r="AL12">
        <f>RANK(AG12,INDEX(AG:AG,MATCH(AJ12,AJ:AJ,0)):INDEX(AG:AG,MATCH(AJ12,AJ:AJ)),1)</f>
        <v>2</v>
      </c>
      <c r="AM12">
        <f>RANK(AH12,INDEX(AH:AH,MATCH(AJ12,AJ:AJ,0)):INDEX(AH:AH,MATCH(AJ12,AJ:AJ)),1)</f>
        <v>2</v>
      </c>
      <c r="AN12">
        <f>RANK(AI12,INDEX(AI:AI,MATCH(AJ12,AJ:AJ,0)):INDEX(AI:AI,MATCH(AJ12,AJ:AJ)),1)</f>
        <v>2</v>
      </c>
      <c r="AO12">
        <f t="shared" si="12"/>
        <v>2</v>
      </c>
      <c r="AP12">
        <f t="shared" si="12"/>
        <v>2</v>
      </c>
      <c r="AQ12">
        <f t="shared" si="12"/>
        <v>2</v>
      </c>
      <c r="AR12">
        <f t="shared" si="28"/>
        <v>2</v>
      </c>
      <c r="AS12">
        <f>RANK(AR12,INDEX(AR:AR,MATCH(AJ12,AJ:AJ,0)):INDEX(AR:AR,MATCH(AJ12,AJ:AJ)),1)</f>
        <v>2</v>
      </c>
      <c r="AT12">
        <f ca="1" t="shared" si="14"/>
      </c>
      <c r="AU12">
        <v>3</v>
      </c>
      <c r="AW12" t="s">
        <v>121</v>
      </c>
      <c r="BH12">
        <v>3</v>
      </c>
      <c r="BI12">
        <f t="shared" si="15"/>
        <v>106.00150989660266</v>
      </c>
      <c r="BJ12">
        <f>AZ11</f>
        <v>2</v>
      </c>
      <c r="BK12">
        <f>VLOOKUP(AZ11,BH10:BI17,2)</f>
        <v>106.3250461285008</v>
      </c>
      <c r="BL12">
        <f t="shared" si="29"/>
        <v>0.32353623189814584</v>
      </c>
      <c r="BM12">
        <f>ABS(BK12-AVERAGE(BK10:BK17))</f>
        <v>0.030720957573535657</v>
      </c>
    </row>
    <row r="13" spans="1:65" ht="13.5">
      <c r="A13">
        <v>18</v>
      </c>
      <c r="B13">
        <v>11</v>
      </c>
      <c r="C13">
        <v>3</v>
      </c>
      <c r="D13" t="s">
        <v>151</v>
      </c>
      <c r="E13">
        <f>VLOOKUP(D13,'[1]場コード'!$A$1:$B$7,2,FALSE)</f>
        <v>4</v>
      </c>
      <c r="F13">
        <v>2</v>
      </c>
      <c r="G13">
        <v>3100</v>
      </c>
      <c r="I13">
        <v>4</v>
      </c>
      <c r="K13" t="s">
        <v>19</v>
      </c>
      <c r="M13">
        <v>0</v>
      </c>
      <c r="N13">
        <v>3.35</v>
      </c>
      <c r="O13" t="str">
        <f t="shared" si="0"/>
        <v>佐藤 正人</v>
      </c>
      <c r="P13">
        <v>1</v>
      </c>
      <c r="Q13" t="str">
        <f>VLOOKUP(O13,'[1]ランク表'!$A$1:$D$559,3,FALSE)</f>
        <v>A1</v>
      </c>
      <c r="R13">
        <f>VLOOKUP(O13,'[1]ランク表'!$A$1:$D$559,4,FALSE)</f>
        <v>1</v>
      </c>
      <c r="S13">
        <f t="shared" si="17"/>
        <v>0</v>
      </c>
      <c r="T13">
        <f t="shared" si="18"/>
        <v>103.85000000000001</v>
      </c>
      <c r="U13">
        <f t="shared" si="19"/>
        <v>2</v>
      </c>
      <c r="V13">
        <f t="shared" si="20"/>
        <v>1</v>
      </c>
      <c r="W13">
        <f t="shared" si="21"/>
        <v>1</v>
      </c>
      <c r="X13">
        <f>IF(N13=0,"エラー",'[1]回帰係数-1'!$C$9+'[1]回帰係数-1'!$D$9*M13+'[1]回帰係数-1'!$E$9*N13+'[1]回帰係数-1'!$L$9*F13)</f>
        <v>3.4709379626404187</v>
      </c>
      <c r="Y13">
        <f ca="1">IF(N13=0,"エラー",OFFSET('[1]回帰係数-1'!$F$8,U13,1))</f>
        <v>-0.012765734423505799</v>
      </c>
      <c r="Z13">
        <f ca="1">IF(N13=0,"エラー",OFFSET('[1]回帰係数-1'!$H$8,V13,1))</f>
        <v>-0.0017654643668918114</v>
      </c>
      <c r="AA13">
        <f ca="1">IF(N13=0,"エラー",OFFSET('[1]回帰係数-1'!$J$8,W13,1))</f>
        <v>0.0010169224844411434</v>
      </c>
      <c r="AB13">
        <f ca="1">IF(N13=0,"エラー",OFFSET('[1]回帰係数-1'!$M$8,I13,1))</f>
        <v>-0.0016965388543961663</v>
      </c>
      <c r="AC13">
        <f t="shared" si="22"/>
        <v>107.12754157188205</v>
      </c>
      <c r="AD13">
        <f>VLOOKUP(O13,'[1]T0-TR0表'!$A$1:$C$554,2,FALSE)</f>
        <v>0.8057045731707331</v>
      </c>
      <c r="AE13">
        <f>VLOOKUP(O13,'[1]T0-TR0表'!$A$1:$C$554,3,FALSE)</f>
        <v>0.7860548780487804</v>
      </c>
      <c r="AF13">
        <f t="shared" si="23"/>
        <v>3.4389884146341476</v>
      </c>
      <c r="AG13">
        <f t="shared" si="24"/>
        <v>106.60864085365857</v>
      </c>
      <c r="AH13">
        <f t="shared" si="25"/>
        <v>106.86809121277031</v>
      </c>
      <c r="AI13">
        <f t="shared" si="26"/>
        <v>11420.721604972152</v>
      </c>
      <c r="AJ13">
        <f t="shared" si="27"/>
        <v>1811030402</v>
      </c>
      <c r="AK13">
        <f>RANK(AC13,INDEX(AC:AC,MATCH(AJ13,AJ:AJ,0)):INDEX(AC:AC,MATCH(AJ13,AJ:AJ)),1)</f>
        <v>6</v>
      </c>
      <c r="AL13">
        <f>RANK(AG13,INDEX(AG:AG,MATCH(AJ13,AJ:AJ,0)):INDEX(AG:AG,MATCH(AJ13,AJ:AJ)),1)</f>
        <v>5</v>
      </c>
      <c r="AM13">
        <f>RANK(AH13,INDEX(AH:AH,MATCH(AJ13,AJ:AJ,0)):INDEX(AH:AH,MATCH(AJ13,AJ:AJ)),1)</f>
        <v>7</v>
      </c>
      <c r="AN13">
        <f>RANK(AI13,INDEX(AI:AI,MATCH(AJ13,AJ:AJ,0)):INDEX(AI:AI,MATCH(AJ13,AJ:AJ)),1)</f>
        <v>7</v>
      </c>
      <c r="AO13">
        <f t="shared" si="12"/>
        <v>6</v>
      </c>
      <c r="AP13">
        <f t="shared" si="12"/>
        <v>5</v>
      </c>
      <c r="AQ13">
        <f t="shared" si="12"/>
        <v>7</v>
      </c>
      <c r="AR13">
        <f t="shared" si="28"/>
        <v>7</v>
      </c>
      <c r="AS13">
        <f>RANK(AR13,INDEX(AR:AR,MATCH(AJ13,AJ:AJ,0)):INDEX(AR:AR,MATCH(AJ13,AJ:AJ)),1)</f>
        <v>6</v>
      </c>
      <c r="AT13">
        <f ca="1" t="shared" si="14"/>
      </c>
      <c r="AU13">
        <v>4</v>
      </c>
      <c r="AW13" t="s">
        <v>152</v>
      </c>
      <c r="BH13">
        <v>4</v>
      </c>
      <c r="BI13">
        <f t="shared" si="15"/>
        <v>106.60864085365857</v>
      </c>
      <c r="BJ13">
        <f>BA11</f>
        <v>5</v>
      </c>
      <c r="BK13">
        <f>VLOOKUP(BA11,BH10:BI17,2)</f>
        <v>106.51805421686751</v>
      </c>
      <c r="BL13">
        <f t="shared" si="29"/>
        <v>0.19300808836671024</v>
      </c>
      <c r="BM13">
        <f>ABS(BK13-AVERAGE(BK10:BK17))</f>
        <v>0.2237290459402459</v>
      </c>
    </row>
    <row r="14" spans="1:65" ht="13.5">
      <c r="A14">
        <v>18</v>
      </c>
      <c r="B14">
        <v>11</v>
      </c>
      <c r="C14">
        <v>3</v>
      </c>
      <c r="D14" t="s">
        <v>151</v>
      </c>
      <c r="E14">
        <f>VLOOKUP(D14,'[1]場コード'!$A$1:$B$7,2,FALSE)</f>
        <v>4</v>
      </c>
      <c r="F14">
        <v>2</v>
      </c>
      <c r="G14">
        <v>3100</v>
      </c>
      <c r="I14">
        <v>5</v>
      </c>
      <c r="K14" t="s">
        <v>20</v>
      </c>
      <c r="M14">
        <v>0</v>
      </c>
      <c r="N14">
        <v>3.35</v>
      </c>
      <c r="O14" t="str">
        <f t="shared" si="0"/>
        <v>鈴木 清市</v>
      </c>
      <c r="P14">
        <v>1</v>
      </c>
      <c r="Q14" t="str">
        <f>VLOOKUP(O14,'[1]ランク表'!$A$1:$D$559,3,FALSE)</f>
        <v>A1</v>
      </c>
      <c r="R14">
        <f>VLOOKUP(O14,'[1]ランク表'!$A$1:$D$559,4,FALSE)</f>
        <v>1</v>
      </c>
      <c r="S14">
        <f t="shared" si="17"/>
        <v>0</v>
      </c>
      <c r="T14">
        <f t="shared" si="18"/>
        <v>103.85000000000001</v>
      </c>
      <c r="U14">
        <f t="shared" si="19"/>
        <v>2</v>
      </c>
      <c r="V14">
        <f t="shared" si="20"/>
        <v>1</v>
      </c>
      <c r="W14">
        <f t="shared" si="21"/>
        <v>1</v>
      </c>
      <c r="X14">
        <f>IF(N14=0,"エラー",'[1]回帰係数-1'!$C$9+'[1]回帰係数-1'!$D$9*M14+'[1]回帰係数-1'!$E$9*N14+'[1]回帰係数-1'!$L$9*F14)</f>
        <v>3.4709379626404187</v>
      </c>
      <c r="Y14">
        <f ca="1">IF(N14=0,"エラー",OFFSET('[1]回帰係数-1'!$F$8,U14,1))</f>
        <v>-0.012765734423505799</v>
      </c>
      <c r="Z14">
        <f ca="1">IF(N14=0,"エラー",OFFSET('[1]回帰係数-1'!$H$8,V14,1))</f>
        <v>-0.0017654643668918114</v>
      </c>
      <c r="AA14">
        <f ca="1">IF(N14=0,"エラー",OFFSET('[1]回帰係数-1'!$J$8,W14,1))</f>
        <v>0.0010169224844411434</v>
      </c>
      <c r="AB14">
        <f ca="1">IF(N14=0,"エラー",OFFSET('[1]回帰係数-1'!$M$8,I14,1))</f>
        <v>-0.00031861368462803236</v>
      </c>
      <c r="AC14">
        <f t="shared" si="22"/>
        <v>107.17025725214485</v>
      </c>
      <c r="AD14">
        <f>VLOOKUP(O14,'[1]T0-TR0表'!$A$1:$C$554,2,FALSE)</f>
        <v>1.1036792168674734</v>
      </c>
      <c r="AE14">
        <f>VLOOKUP(O14,'[1]T0-TR0表'!$A$1:$C$554,3,FALSE)</f>
        <v>0.6962349397590355</v>
      </c>
      <c r="AF14">
        <f t="shared" si="23"/>
        <v>3.4360662650602425</v>
      </c>
      <c r="AG14">
        <f t="shared" si="24"/>
        <v>106.51805421686751</v>
      </c>
      <c r="AH14">
        <f t="shared" si="25"/>
        <v>106.84415573450619</v>
      </c>
      <c r="AI14">
        <f t="shared" si="26"/>
        <v>11415.567272419603</v>
      </c>
      <c r="AJ14">
        <f t="shared" si="27"/>
        <v>1811030402</v>
      </c>
      <c r="AK14">
        <f>RANK(AC14,INDEX(AC:AC,MATCH(AJ14,AJ:AJ,0)):INDEX(AC:AC,MATCH(AJ14,AJ:AJ)),1)</f>
        <v>7</v>
      </c>
      <c r="AL14">
        <f>RANK(AG14,INDEX(AG:AG,MATCH(AJ14,AJ:AJ,0)):INDEX(AG:AG,MATCH(AJ14,AJ:AJ)),1)</f>
        <v>4</v>
      </c>
      <c r="AM14">
        <f>RANK(AH14,INDEX(AH:AH,MATCH(AJ14,AJ:AJ,0)):INDEX(AH:AH,MATCH(AJ14,AJ:AJ)),1)</f>
        <v>5</v>
      </c>
      <c r="AN14">
        <f>RANK(AI14,INDEX(AI:AI,MATCH(AJ14,AJ:AJ,0)):INDEX(AI:AI,MATCH(AJ14,AJ:AJ)),1)</f>
        <v>5</v>
      </c>
      <c r="AO14">
        <f t="shared" si="12"/>
        <v>7</v>
      </c>
      <c r="AP14">
        <f t="shared" si="12"/>
        <v>4</v>
      </c>
      <c r="AQ14">
        <f t="shared" si="12"/>
        <v>5</v>
      </c>
      <c r="AR14">
        <f t="shared" si="28"/>
        <v>3.333333333333333</v>
      </c>
      <c r="AS14">
        <f>RANK(AR14,INDEX(AR:AR,MATCH(AJ14,AJ:AJ,0)):INDEX(AR:AR,MATCH(AJ14,AJ:AJ)),1)</f>
        <v>4</v>
      </c>
      <c r="AT14">
        <f ca="1" t="shared" si="14"/>
      </c>
      <c r="AU14">
        <v>5</v>
      </c>
      <c r="BH14">
        <v>5</v>
      </c>
      <c r="BI14">
        <f t="shared" si="15"/>
        <v>106.51805421686751</v>
      </c>
      <c r="BJ14">
        <f>BB11</f>
        <v>4</v>
      </c>
      <c r="BK14">
        <f>VLOOKUP(BB11,BH10:BI17,2)</f>
        <v>106.60864085365857</v>
      </c>
      <c r="BL14">
        <f t="shared" si="29"/>
        <v>0.09058663679105905</v>
      </c>
      <c r="BM14">
        <f>ABS(BK14-AVERAGE(BK10:BK17))</f>
        <v>0.31431568273130495</v>
      </c>
    </row>
    <row r="15" spans="1:65" ht="13.5">
      <c r="A15">
        <v>18</v>
      </c>
      <c r="B15">
        <v>11</v>
      </c>
      <c r="C15">
        <v>3</v>
      </c>
      <c r="D15" t="s">
        <v>151</v>
      </c>
      <c r="E15">
        <f>VLOOKUP(D15,'[1]場コード'!$A$1:$B$7,2,FALSE)</f>
        <v>4</v>
      </c>
      <c r="F15">
        <v>2</v>
      </c>
      <c r="G15">
        <v>3100</v>
      </c>
      <c r="I15">
        <v>6</v>
      </c>
      <c r="K15" t="s">
        <v>21</v>
      </c>
      <c r="M15">
        <v>0</v>
      </c>
      <c r="N15">
        <v>3.33</v>
      </c>
      <c r="O15" t="str">
        <f t="shared" si="0"/>
        <v>橋本 優一</v>
      </c>
      <c r="P15">
        <v>1</v>
      </c>
      <c r="Q15" t="str">
        <f>VLOOKUP(O15,'[1]ランク表'!$A$1:$D$559,3,FALSE)</f>
        <v>A1</v>
      </c>
      <c r="R15">
        <f>VLOOKUP(O15,'[1]ランク表'!$A$1:$D$559,4,FALSE)</f>
        <v>1</v>
      </c>
      <c r="S15">
        <f t="shared" si="17"/>
        <v>0</v>
      </c>
      <c r="T15">
        <f t="shared" si="18"/>
        <v>103.23</v>
      </c>
      <c r="U15">
        <f t="shared" si="19"/>
        <v>2</v>
      </c>
      <c r="V15">
        <f t="shared" si="20"/>
        <v>1</v>
      </c>
      <c r="W15">
        <f t="shared" si="21"/>
        <v>1</v>
      </c>
      <c r="X15">
        <f>IF(N15=0,"エラー",'[1]回帰係数-1'!$C$9+'[1]回帰係数-1'!$D$9*M15+'[1]回帰係数-1'!$E$9*N15+'[1]回帰係数-1'!$L$9*F15)</f>
        <v>3.4544597322658643</v>
      </c>
      <c r="Y15">
        <f ca="1">IF(N15=0,"エラー",OFFSET('[1]回帰係数-1'!$F$8,U15,1))</f>
        <v>-0.012765734423505799</v>
      </c>
      <c r="Z15">
        <f ca="1">IF(N15=0,"エラー",OFFSET('[1]回帰係数-1'!$H$8,V15,1))</f>
        <v>-0.0017654643668918114</v>
      </c>
      <c r="AA15">
        <f ca="1">IF(N15=0,"エラー",OFFSET('[1]回帰係数-1'!$J$8,W15,1))</f>
        <v>0.0010169224844411434</v>
      </c>
      <c r="AB15">
        <f ca="1">IF(N15=0,"エラー",OFFSET('[1]回帰係数-1'!$M$8,I15,1))</f>
        <v>0.0006249624127499065</v>
      </c>
      <c r="AC15">
        <f t="shared" si="22"/>
        <v>106.68868296955239</v>
      </c>
      <c r="AD15">
        <f>VLOOKUP(O15,'[1]T0-TR0表'!$A$1:$C$554,2,FALSE)</f>
        <v>1.4015860976125087</v>
      </c>
      <c r="AE15">
        <f>VLOOKUP(O15,'[1]T0-TR0表'!$A$1:$C$554,3,FALSE)</f>
        <v>0.6119216141981831</v>
      </c>
      <c r="AF15">
        <f t="shared" si="23"/>
        <v>3.4392850728924587</v>
      </c>
      <c r="AG15">
        <f t="shared" si="24"/>
        <v>106.61783725966622</v>
      </c>
      <c r="AH15">
        <f t="shared" si="25"/>
        <v>106.65326011460931</v>
      </c>
      <c r="AI15">
        <f t="shared" si="26"/>
        <v>11374.91663829586</v>
      </c>
      <c r="AJ15">
        <f t="shared" si="27"/>
        <v>1811030402</v>
      </c>
      <c r="AK15">
        <f>RANK(AC15,INDEX(AC:AC,MATCH(AJ15,AJ:AJ,0)):INDEX(AC:AC,MATCH(AJ15,AJ:AJ)),1)</f>
        <v>3</v>
      </c>
      <c r="AL15">
        <f>RANK(AG15,INDEX(AG:AG,MATCH(AJ15,AJ:AJ,0)):INDEX(AG:AG,MATCH(AJ15,AJ:AJ)),1)</f>
        <v>6</v>
      </c>
      <c r="AM15">
        <f>RANK(AH15,INDEX(AH:AH,MATCH(AJ15,AJ:AJ,0)):INDEX(AH:AH,MATCH(AJ15,AJ:AJ)),1)</f>
        <v>4</v>
      </c>
      <c r="AN15">
        <f>RANK(AI15,INDEX(AI:AI,MATCH(AJ15,AJ:AJ,0)):INDEX(AI:AI,MATCH(AJ15,AJ:AJ)),1)</f>
        <v>4</v>
      </c>
      <c r="AO15">
        <f t="shared" si="12"/>
        <v>3</v>
      </c>
      <c r="AP15">
        <f t="shared" si="12"/>
        <v>6</v>
      </c>
      <c r="AQ15">
        <f t="shared" si="12"/>
        <v>4</v>
      </c>
      <c r="AR15">
        <f t="shared" si="28"/>
        <v>5.333333333333333</v>
      </c>
      <c r="AS15">
        <f>RANK(AR15,INDEX(AR:AR,MATCH(AJ15,AJ:AJ,0)):INDEX(AR:AR,MATCH(AJ15,AJ:AJ)),1)</f>
        <v>5</v>
      </c>
      <c r="AT15">
        <f ca="1" t="shared" si="14"/>
      </c>
      <c r="AU15">
        <v>6</v>
      </c>
      <c r="BH15">
        <v>6</v>
      </c>
      <c r="BI15">
        <f t="shared" si="15"/>
        <v>106.61783725966622</v>
      </c>
      <c r="BJ15">
        <f>BC11</f>
        <v>6</v>
      </c>
      <c r="BK15">
        <f>VLOOKUP(BC11,BH10:BI17,2)</f>
        <v>106.61783725966622</v>
      </c>
      <c r="BL15">
        <f t="shared" si="29"/>
        <v>0.009196406007646374</v>
      </c>
      <c r="BM15">
        <f>ABS(BK15-AVERAGE(BK10:BK17))</f>
        <v>0.3235120887389513</v>
      </c>
    </row>
    <row r="16" spans="1:65" ht="13.5">
      <c r="A16">
        <v>18</v>
      </c>
      <c r="B16">
        <v>11</v>
      </c>
      <c r="C16">
        <v>3</v>
      </c>
      <c r="D16" t="s">
        <v>151</v>
      </c>
      <c r="E16">
        <f>VLOOKUP(D16,'[1]場コード'!$A$1:$B$7,2,FALSE)</f>
        <v>4</v>
      </c>
      <c r="F16">
        <v>2</v>
      </c>
      <c r="G16">
        <v>3100</v>
      </c>
      <c r="I16">
        <v>7</v>
      </c>
      <c r="K16" t="s">
        <v>22</v>
      </c>
      <c r="M16">
        <v>0</v>
      </c>
      <c r="N16">
        <v>3.29</v>
      </c>
      <c r="O16" t="str">
        <f t="shared" si="0"/>
        <v>佐々木 啓</v>
      </c>
      <c r="P16">
        <v>1</v>
      </c>
      <c r="Q16" t="str">
        <f>VLOOKUP(O16,'[1]ランク表'!$A$1:$D$559,3,FALSE)</f>
        <v>S</v>
      </c>
      <c r="R16">
        <f>VLOOKUP(O16,'[1]ランク表'!$A$1:$D$559,4,FALSE)</f>
        <v>1</v>
      </c>
      <c r="S16">
        <f t="shared" si="17"/>
        <v>0</v>
      </c>
      <c r="T16">
        <f t="shared" si="18"/>
        <v>101.99</v>
      </c>
      <c r="U16">
        <f t="shared" si="19"/>
        <v>1</v>
      </c>
      <c r="V16">
        <f t="shared" si="20"/>
        <v>1</v>
      </c>
      <c r="W16">
        <f t="shared" si="21"/>
        <v>1</v>
      </c>
      <c r="X16">
        <f>IF(N16=0,"エラー",'[1]回帰係数-1'!$C$9+'[1]回帰係数-1'!$D$9*M16+'[1]回帰係数-1'!$E$9*N16+'[1]回帰係数-1'!$L$9*F16)</f>
        <v>3.4215032715167553</v>
      </c>
      <c r="Y16">
        <f ca="1">IF(N16=0,"エラー",OFFSET('[1]回帰係数-1'!$F$8,U16,1))</f>
        <v>-0.016784957759434147</v>
      </c>
      <c r="Z16">
        <f ca="1">IF(N16=0,"エラー",OFFSET('[1]回帰係数-1'!$H$8,V16,1))</f>
        <v>-0.0017654643668918114</v>
      </c>
      <c r="AA16">
        <f ca="1">IF(N16=0,"エラー",OFFSET('[1]回帰係数-1'!$J$8,W16,1))</f>
        <v>0.0010169224844411434</v>
      </c>
      <c r="AB16">
        <f ca="1">IF(N16=0,"エラー",OFFSET('[1]回帰係数-1'!$M$8,I16,1))</f>
        <v>0.0012335119849542</v>
      </c>
      <c r="AC16">
        <f t="shared" si="22"/>
        <v>105.56130179965456</v>
      </c>
      <c r="AD16">
        <f>VLOOKUP(O16,'[1]T0-TR0表'!$A$1:$C$554,2,FALSE)</f>
        <v>0.8653046874999966</v>
      </c>
      <c r="AE16">
        <f>VLOOKUP(O16,'[1]T0-TR0表'!$A$1:$C$554,3,FALSE)</f>
        <v>0.7664062500000008</v>
      </c>
      <c r="AF16">
        <f t="shared" si="23"/>
        <v>3.3867812499999994</v>
      </c>
      <c r="AG16">
        <f t="shared" si="24"/>
        <v>104.99021874999998</v>
      </c>
      <c r="AH16">
        <f t="shared" si="25"/>
        <v>105.27576027482726</v>
      </c>
      <c r="AI16">
        <f t="shared" si="26"/>
        <v>11082.9041674805</v>
      </c>
      <c r="AJ16">
        <f t="shared" si="27"/>
        <v>1811030402</v>
      </c>
      <c r="AK16">
        <f>RANK(AC16,INDEX(AC:AC,MATCH(AJ16,AJ:AJ,0)):INDEX(AC:AC,MATCH(AJ16,AJ:AJ)),1)</f>
        <v>1</v>
      </c>
      <c r="AL16">
        <f>RANK(AG16,INDEX(AG:AG,MATCH(AJ16,AJ:AJ,0)):INDEX(AG:AG,MATCH(AJ16,AJ:AJ)),1)</f>
        <v>1</v>
      </c>
      <c r="AM16">
        <f>RANK(AH16,INDEX(AH:AH,MATCH(AJ16,AJ:AJ,0)):INDEX(AH:AH,MATCH(AJ16,AJ:AJ)),1)</f>
        <v>1</v>
      </c>
      <c r="AN16">
        <f>RANK(AI16,INDEX(AI:AI,MATCH(AJ16,AJ:AJ,0)):INDEX(AI:AI,MATCH(AJ16,AJ:AJ)),1)</f>
        <v>1</v>
      </c>
      <c r="AO16">
        <f t="shared" si="12"/>
        <v>1</v>
      </c>
      <c r="AP16">
        <f t="shared" si="12"/>
        <v>1</v>
      </c>
      <c r="AQ16">
        <f t="shared" si="12"/>
        <v>1</v>
      </c>
      <c r="AR16">
        <f t="shared" si="28"/>
        <v>1</v>
      </c>
      <c r="AS16">
        <f>RANK(AR16,INDEX(AR:AR,MATCH(AJ16,AJ:AJ,0)):INDEX(AR:AR,MATCH(AJ16,AJ:AJ)),1)</f>
        <v>1</v>
      </c>
      <c r="AT16">
        <f ca="1" t="shared" si="14"/>
      </c>
      <c r="AU16">
        <v>7</v>
      </c>
      <c r="BH16">
        <v>7</v>
      </c>
      <c r="BI16">
        <f t="shared" si="15"/>
        <v>104.99021874999998</v>
      </c>
      <c r="BJ16">
        <f>BD11</f>
        <v>1</v>
      </c>
      <c r="BK16">
        <f>VLOOKUP(BD11,BH10:BI17,2)</f>
        <v>106.63587985548902</v>
      </c>
      <c r="BL16">
        <f t="shared" si="29"/>
        <v>0.01804259582280565</v>
      </c>
      <c r="BM16">
        <f>ABS(BK16-AVERAGE(BK10:BK17))</f>
        <v>0.34155468456175697</v>
      </c>
    </row>
    <row r="17" spans="1:65" ht="13.5">
      <c r="A17">
        <v>18</v>
      </c>
      <c r="B17">
        <v>11</v>
      </c>
      <c r="C17">
        <v>3</v>
      </c>
      <c r="D17" t="s">
        <v>151</v>
      </c>
      <c r="E17">
        <f>VLOOKUP(D17,'[1]場コード'!$A$1:$B$7,2,FALSE)</f>
        <v>4</v>
      </c>
      <c r="F17">
        <v>2</v>
      </c>
      <c r="G17">
        <v>3100</v>
      </c>
      <c r="I17">
        <v>8</v>
      </c>
      <c r="K17" t="s">
        <v>23</v>
      </c>
      <c r="M17">
        <v>0</v>
      </c>
      <c r="N17">
        <v>3.35</v>
      </c>
      <c r="O17" t="str">
        <f t="shared" si="0"/>
        <v>北渡瀬 充</v>
      </c>
      <c r="P17">
        <v>1</v>
      </c>
      <c r="Q17" t="str">
        <f>VLOOKUP(O17,'[1]ランク表'!$A$1:$D$559,3,FALSE)</f>
        <v>A1</v>
      </c>
      <c r="R17">
        <f>VLOOKUP(O17,'[1]ランク表'!$A$1:$D$559,4,FALSE)</f>
        <v>1</v>
      </c>
      <c r="S17">
        <f t="shared" si="17"/>
        <v>0</v>
      </c>
      <c r="T17">
        <f t="shared" si="18"/>
        <v>103.85000000000001</v>
      </c>
      <c r="U17">
        <f t="shared" si="19"/>
        <v>2</v>
      </c>
      <c r="V17">
        <f t="shared" si="20"/>
        <v>1</v>
      </c>
      <c r="W17">
        <f t="shared" si="21"/>
        <v>1</v>
      </c>
      <c r="X17">
        <f>IF(N17=0,"エラー",'[1]回帰係数-1'!$C$9+'[1]回帰係数-1'!$D$9*M17+'[1]回帰係数-1'!$E$9*N17+'[1]回帰係数-1'!$L$9*F17)</f>
        <v>3.4709379626404187</v>
      </c>
      <c r="Y17">
        <f ca="1">IF(N17=0,"エラー",OFFSET('[1]回帰係数-1'!$F$8,U17,1))</f>
        <v>-0.012765734423505799</v>
      </c>
      <c r="Z17">
        <f ca="1">IF(N17=0,"エラー",OFFSET('[1]回帰係数-1'!$H$8,V17,1))</f>
        <v>-0.0017654643668918114</v>
      </c>
      <c r="AA17">
        <f ca="1">IF(N17=0,"エラー",OFFSET('[1]回帰係数-1'!$J$8,W17,1))</f>
        <v>0.0010169224844411434</v>
      </c>
      <c r="AB17">
        <f ca="1">IF(N17=0,"エラー",OFFSET('[1]回帰係数-1'!$M$8,I17,1))</f>
        <v>0</v>
      </c>
      <c r="AC17">
        <f t="shared" si="22"/>
        <v>107.18013427636832</v>
      </c>
      <c r="AD17">
        <f>VLOOKUP(O17,'[1]T0-TR0表'!$A$1:$C$554,2,FALSE)</f>
        <v>1.0935363620659868</v>
      </c>
      <c r="AE17">
        <f>VLOOKUP(O17,'[1]T0-TR0表'!$A$1:$C$554,3,FALSE)</f>
        <v>0.7006045949214031</v>
      </c>
      <c r="AF17">
        <f t="shared" si="23"/>
        <v>3.4405617550526872</v>
      </c>
      <c r="AG17">
        <f t="shared" si="24"/>
        <v>106.65741440663331</v>
      </c>
      <c r="AH17">
        <f t="shared" si="25"/>
        <v>106.91877434150081</v>
      </c>
      <c r="AI17">
        <f t="shared" si="26"/>
        <v>11431.555997673218</v>
      </c>
      <c r="AJ17">
        <f t="shared" si="27"/>
        <v>1811030402</v>
      </c>
      <c r="AK17">
        <f>RANK(AC17,INDEX(AC:AC,MATCH(AJ17,AJ:AJ,0)):INDEX(AC:AC,MATCH(AJ17,AJ:AJ)),1)</f>
        <v>8</v>
      </c>
      <c r="AL17">
        <f>RANK(AG17,INDEX(AG:AG,MATCH(AJ17,AJ:AJ,0)):INDEX(AG:AG,MATCH(AJ17,AJ:AJ)),1)</f>
        <v>8</v>
      </c>
      <c r="AM17">
        <f>RANK(AH17,INDEX(AH:AH,MATCH(AJ17,AJ:AJ,0)):INDEX(AH:AH,MATCH(AJ17,AJ:AJ)),1)</f>
        <v>8</v>
      </c>
      <c r="AN17">
        <f>RANK(AI17,INDEX(AI:AI,MATCH(AJ17,AJ:AJ,0)):INDEX(AI:AI,MATCH(AJ17,AJ:AJ)),1)</f>
        <v>8</v>
      </c>
      <c r="AO17">
        <f t="shared" si="12"/>
        <v>8</v>
      </c>
      <c r="AP17">
        <f t="shared" si="12"/>
        <v>8</v>
      </c>
      <c r="AQ17">
        <f t="shared" si="12"/>
        <v>8</v>
      </c>
      <c r="AR17">
        <f t="shared" si="28"/>
        <v>8</v>
      </c>
      <c r="AS17">
        <f>RANK(AR17,INDEX(AR:AR,MATCH(AJ17,AJ:AJ,0)):INDEX(AR:AR,MATCH(AJ17,AJ:AJ)),1)</f>
        <v>8</v>
      </c>
      <c r="AT17">
        <f ca="1" t="shared" si="14"/>
      </c>
      <c r="AU17">
        <v>8</v>
      </c>
      <c r="BH17">
        <v>8</v>
      </c>
      <c r="BI17">
        <f t="shared" si="15"/>
        <v>106.65741440663331</v>
      </c>
      <c r="BJ17">
        <f>BE11</f>
        <v>8</v>
      </c>
      <c r="BK17">
        <f>VLOOKUP(BE11,BH10:BI17,2)</f>
        <v>106.65741440663331</v>
      </c>
      <c r="BL17">
        <f t="shared" si="29"/>
        <v>0.02153455114428482</v>
      </c>
      <c r="BM17">
        <f>ABS(BK17-AVERAGE(BK10:BK17))</f>
        <v>0.3630892357060418</v>
      </c>
    </row>
    <row r="18" spans="1:80" ht="13.5">
      <c r="A18">
        <v>18</v>
      </c>
      <c r="B18">
        <v>11</v>
      </c>
      <c r="C18">
        <v>3</v>
      </c>
      <c r="D18" t="s">
        <v>151</v>
      </c>
      <c r="E18">
        <f>VLOOKUP(D18,'[1]場コード'!$A$1:$B$7,2,FALSE)</f>
        <v>4</v>
      </c>
      <c r="F18">
        <v>3</v>
      </c>
      <c r="G18">
        <v>3100</v>
      </c>
      <c r="I18">
        <v>1</v>
      </c>
      <c r="K18" t="s">
        <v>24</v>
      </c>
      <c r="M18">
        <v>0</v>
      </c>
      <c r="N18">
        <v>3.34</v>
      </c>
      <c r="O18" t="str">
        <f t="shared" si="0"/>
        <v>戸塚 尚起</v>
      </c>
      <c r="P18">
        <v>1</v>
      </c>
      <c r="Q18" t="str">
        <f>VLOOKUP(O18,'[1]ランク表'!$A$1:$D$559,3,FALSE)</f>
        <v>A1</v>
      </c>
      <c r="R18">
        <f>VLOOKUP(O18,'[1]ランク表'!$A$1:$D$559,4,FALSE)</f>
        <v>1</v>
      </c>
      <c r="S18">
        <f t="shared" si="17"/>
        <v>0</v>
      </c>
      <c r="T18">
        <f t="shared" si="18"/>
        <v>103.53999999999999</v>
      </c>
      <c r="U18">
        <f t="shared" si="19"/>
        <v>2</v>
      </c>
      <c r="V18">
        <f t="shared" si="20"/>
        <v>1</v>
      </c>
      <c r="W18">
        <f t="shared" si="21"/>
        <v>1</v>
      </c>
      <c r="X18">
        <f>IF(N18=0,"エラー",'[1]回帰係数-1'!$C$9+'[1]回帰係数-1'!$D$9*M18+'[1]回帰係数-1'!$E$9*N18+'[1]回帰係数-1'!$L$9*F18)</f>
        <v>3.4610897649245436</v>
      </c>
      <c r="Y18">
        <f ca="1">IF(N18=0,"エラー",OFFSET('[1]回帰係数-1'!$F$8,U18,1))</f>
        <v>-0.012765734423505799</v>
      </c>
      <c r="Z18">
        <f ca="1">IF(N18=0,"エラー",OFFSET('[1]回帰係数-1'!$H$8,V18,1))</f>
        <v>-0.0017654643668918114</v>
      </c>
      <c r="AA18">
        <f ca="1">IF(N18=0,"エラー",OFFSET('[1]回帰係数-1'!$J$8,W18,1))</f>
        <v>0.0010169224844411434</v>
      </c>
      <c r="AB18">
        <f ca="1">IF(N18=0,"エラー",OFFSET('[1]回帰係数-1'!$M$8,I18,1))</f>
        <v>-0.01095952327366393</v>
      </c>
      <c r="AC18">
        <f t="shared" si="22"/>
        <v>106.5350949256926</v>
      </c>
      <c r="AD18">
        <f>VLOOKUP(O18,'[1]T0-TR0表'!$A$1:$C$554,2,FALSE)</f>
        <v>0.29082239329164006</v>
      </c>
      <c r="AE18">
        <f>VLOOKUP(O18,'[1]T0-TR0表'!$A$1:$C$554,3,FALSE)</f>
        <v>0.9408894082067477</v>
      </c>
      <c r="AF18">
        <f t="shared" si="23"/>
        <v>3.433393016702177</v>
      </c>
      <c r="AG18">
        <f t="shared" si="24"/>
        <v>106.43518351776748</v>
      </c>
      <c r="AH18">
        <f t="shared" si="25"/>
        <v>106.48513922173004</v>
      </c>
      <c r="AI18">
        <f t="shared" si="26"/>
        <v>11339.082379498872</v>
      </c>
      <c r="AJ18">
        <f t="shared" si="27"/>
        <v>1811030403</v>
      </c>
      <c r="AK18">
        <f>RANK(AC18,INDEX(AC:AC,MATCH(AJ18,AJ:AJ,0)):INDEX(AC:AC,MATCH(AJ18,AJ:AJ)),1)</f>
        <v>5</v>
      </c>
      <c r="AL18">
        <f>RANK(AG18,INDEX(AG:AG,MATCH(AJ18,AJ:AJ,0)):INDEX(AG:AG,MATCH(AJ18,AJ:AJ)),1)</f>
        <v>6</v>
      </c>
      <c r="AM18">
        <f>RANK(AH18,INDEX(AH:AH,MATCH(AJ18,AJ:AJ,0)):INDEX(AH:AH,MATCH(AJ18,AJ:AJ)),1)</f>
        <v>5</v>
      </c>
      <c r="AN18">
        <f>RANK(AI18,INDEX(AI:AI,MATCH(AJ18,AJ:AJ,0)):INDEX(AI:AI,MATCH(AJ18,AJ:AJ)),1)</f>
        <v>5</v>
      </c>
      <c r="AO18">
        <f aca="true" t="shared" si="30" ref="AO18:AQ81">AK18</f>
        <v>5</v>
      </c>
      <c r="AP18">
        <f t="shared" si="30"/>
        <v>6</v>
      </c>
      <c r="AQ18">
        <f t="shared" si="30"/>
        <v>5</v>
      </c>
      <c r="AR18">
        <f t="shared" si="28"/>
        <v>5.333333333333333</v>
      </c>
      <c r="AS18">
        <f>RANK(AR18,INDEX(AR:AR,MATCH(AJ18,AJ:AJ,0)):INDEX(AR:AR,MATCH(AJ18,AJ:AJ)),1)</f>
        <v>5</v>
      </c>
      <c r="AT18">
        <f ca="1" t="shared" si="14"/>
        <v>1811030403</v>
      </c>
      <c r="AU18">
        <v>1</v>
      </c>
      <c r="AW18" t="s">
        <v>116</v>
      </c>
      <c r="AX18">
        <f>VLOOKUP(1,AK18:AU25,11,FALSE)</f>
        <v>2</v>
      </c>
      <c r="AY18">
        <f>VLOOKUP(2,AK18:AU25,11,FALSE)</f>
        <v>8</v>
      </c>
      <c r="AZ18">
        <f>VLOOKUP(3,AK18:AU25,11,FALSE)</f>
        <v>4</v>
      </c>
      <c r="BA18">
        <f>VLOOKUP(4,AK18:AU25,11,FALSE)</f>
        <v>3</v>
      </c>
      <c r="BB18">
        <f>VLOOKUP(5,AK18:AU25,11,FALSE)</f>
        <v>1</v>
      </c>
      <c r="BC18">
        <f>VLOOKUP(6,AK18:AU25,11,FALSE)</f>
        <v>7</v>
      </c>
      <c r="BD18">
        <f>VLOOKUP(7,AK18:AU25,11,FALSE)</f>
        <v>5</v>
      </c>
      <c r="BE18">
        <f>VLOOKUP(8,AK18:AU25,11,FALSE)</f>
        <v>6</v>
      </c>
      <c r="BH18">
        <v>1</v>
      </c>
      <c r="BI18">
        <f t="shared" si="15"/>
        <v>106.43518351776748</v>
      </c>
      <c r="BJ18">
        <f>AX19</f>
        <v>2</v>
      </c>
      <c r="BK18">
        <f>VLOOKUP(AX19,BH18:BI25,2)</f>
        <v>105.3947078563117</v>
      </c>
      <c r="BM18">
        <f>ABS(BK18-AVERAGE(BK18:BK25))</f>
        <v>0.8541751318166746</v>
      </c>
      <c r="BN18">
        <f>BJ18</f>
        <v>2</v>
      </c>
      <c r="BO18" t="str">
        <f>IF(BL19&gt;=0.7,"→→→",IF((BL19&gt;=0.55)*(BL19&lt;0.7)=1,"→→",IF((BL19&lt;0.55)*(BL19&gt;=0.4)=1,"→",IF((BL19&lt;0.4)*(BL19&gt;=0.3)=1,"～",IF((BL19&lt;0.3)*(BL19&gt;=0.1)=1,"，",IF(BL19&lt;0.1,"=",""))))))</f>
        <v>→</v>
      </c>
      <c r="BP18">
        <f>BJ19</f>
        <v>8</v>
      </c>
      <c r="BQ18" t="str">
        <f>IF(BL20&gt;=0.7,"→→→",IF((BL20&gt;=0.55)*(BL20&lt;0.7)=1,"→→",IF((BL20&lt;0.55)*(BL20&gt;=0.4)=1,"→",IF((BL20&lt;0.4)*(BL20&gt;=0.3)=1,"～",IF((BL20&lt;0.3)*(BL20&gt;=0.1)=1,"，",IF(BL20&lt;0.1,"=",""))))))</f>
        <v>，</v>
      </c>
      <c r="BR18">
        <f>BJ20</f>
        <v>4</v>
      </c>
      <c r="BS18" t="str">
        <f>IF(BL21&gt;=0.7,"→→→",IF((BL21&gt;=0.55)*(BL21&lt;0.7)=1,"→→",IF((BL21&lt;0.55)*(BL21&gt;=0.4)=1,"→",IF((BL21&lt;0.4)*(BL21&gt;=0.3)=1,"～",IF((BL21&lt;0.3)*(BL21&gt;=0.1)=1,"，",IF(BL21&lt;0.1,"=",""))))))</f>
        <v>，</v>
      </c>
      <c r="BT18">
        <f>BJ21</f>
        <v>3</v>
      </c>
      <c r="BU18" t="str">
        <f>IF(BL22&gt;=0.7,"→→→",IF((BL22&gt;=0.55)*(BL22&lt;0.7)=1,"→→",IF((BL22&lt;0.55)*(BL22&gt;=0.4)=1,"→",IF((BL22&lt;0.4)*(BL22&gt;=0.3)=1,"～",IF((BL22&lt;0.3)*(BL22&gt;=0.1)=1,"，",IF(BL22&lt;0.1,"=",""))))))</f>
        <v>=</v>
      </c>
      <c r="BV18">
        <f>BJ22</f>
        <v>7</v>
      </c>
      <c r="BW18" t="str">
        <f>IF(BL23&gt;=0.7,"→→→",IF((BL23&gt;=0.55)*(BL23&lt;0.7)=1,"→→",IF((BL23&lt;0.55)*(BL23&gt;=0.4)=1,"→",IF((BL23&lt;0.4)*(BL23&gt;=0.3)=1,"～",IF((BL23&lt;0.3)*(BL23&gt;=0.1)=1,"，",IF(BL23&lt;0.1,"=",""))))))</f>
        <v>=</v>
      </c>
      <c r="BX18">
        <f>BJ23</f>
        <v>1</v>
      </c>
      <c r="BY18" t="str">
        <f>IF(BL24&gt;=0.7,"→→→",IF((BL24&gt;=0.55)*(BL24&lt;0.7)=1,"→→",IF((BL24&lt;0.55)*(BL24&gt;=0.4)=1,"→",IF((BL24&lt;0.4)*(BL24&gt;=0.3)=1,"～",IF((BL24&lt;0.3)*(BL24&gt;=0.1)=1,"，",IF(BL24&lt;0.1,"=",""))))))</f>
        <v>=</v>
      </c>
      <c r="BZ18">
        <f>BJ24</f>
        <v>6</v>
      </c>
      <c r="CA18" t="str">
        <f>IF(BL25&gt;=0.7,"→→→",IF((BL25&gt;=0.55)*(BL25&lt;0.7)=1,"→→",IF((BL25&lt;0.55)*(BL25&gt;=0.4)=1,"→",IF((BL25&lt;0.4)*(BL25&gt;=0.3)=1,"～",IF((BL25&lt;0.3)*(BL25&gt;=0.1)=1,"，",IF(BL25&lt;0.1,"=",""))))))</f>
        <v>～</v>
      </c>
      <c r="CB18">
        <f>BJ25</f>
        <v>5</v>
      </c>
    </row>
    <row r="19" spans="1:66" ht="13.5">
      <c r="A19">
        <v>18</v>
      </c>
      <c r="B19">
        <v>11</v>
      </c>
      <c r="C19">
        <v>3</v>
      </c>
      <c r="D19" t="s">
        <v>151</v>
      </c>
      <c r="E19">
        <f>VLOOKUP(D19,'[1]場コード'!$A$1:$B$7,2,FALSE)</f>
        <v>4</v>
      </c>
      <c r="F19">
        <v>3</v>
      </c>
      <c r="G19">
        <v>3100</v>
      </c>
      <c r="I19">
        <v>2</v>
      </c>
      <c r="K19" t="s">
        <v>25</v>
      </c>
      <c r="M19">
        <v>0</v>
      </c>
      <c r="N19">
        <v>3.31</v>
      </c>
      <c r="O19" t="str">
        <f t="shared" si="0"/>
        <v>浅田 真吾</v>
      </c>
      <c r="P19">
        <v>1</v>
      </c>
      <c r="Q19" t="str">
        <f>VLOOKUP(O19,'[1]ランク表'!$A$1:$D$559,3,FALSE)</f>
        <v>S</v>
      </c>
      <c r="R19">
        <f>VLOOKUP(O19,'[1]ランク表'!$A$1:$D$559,4,FALSE)</f>
        <v>1</v>
      </c>
      <c r="S19">
        <f t="shared" si="17"/>
        <v>0</v>
      </c>
      <c r="T19">
        <f t="shared" si="18"/>
        <v>102.61</v>
      </c>
      <c r="U19">
        <f t="shared" si="19"/>
        <v>1</v>
      </c>
      <c r="V19">
        <f t="shared" si="20"/>
        <v>1</v>
      </c>
      <c r="W19">
        <f t="shared" si="21"/>
        <v>1</v>
      </c>
      <c r="X19">
        <f>IF(N19=0,"エラー",'[1]回帰係数-1'!$C$9+'[1]回帰係数-1'!$D$9*M19+'[1]回帰係数-1'!$E$9*N19+'[1]回帰係数-1'!$L$9*F19)</f>
        <v>3.4363724193627116</v>
      </c>
      <c r="Y19">
        <f ca="1">IF(N19=0,"エラー",OFFSET('[1]回帰係数-1'!$F$8,U19,1))</f>
        <v>-0.016784957759434147</v>
      </c>
      <c r="Z19">
        <f ca="1">IF(N19=0,"エラー",OFFSET('[1]回帰係数-1'!$H$8,V19,1))</f>
        <v>-0.0017654643668918114</v>
      </c>
      <c r="AA19">
        <f ca="1">IF(N19=0,"エラー",OFFSET('[1]回帰係数-1'!$J$8,W19,1))</f>
        <v>0.0010169224844411434</v>
      </c>
      <c r="AB19">
        <f ca="1">IF(N19=0,"エラー",OFFSET('[1]回帰係数-1'!$M$8,I19,1))</f>
        <v>-0.0066262911543478005</v>
      </c>
      <c r="AC19">
        <f t="shared" si="22"/>
        <v>105.77859148556084</v>
      </c>
      <c r="AD19">
        <f>VLOOKUP(O19,'[1]T0-TR0表'!$A$1:$C$554,2,FALSE)</f>
        <v>1.0309198979017329</v>
      </c>
      <c r="AE19">
        <f>VLOOKUP(O19,'[1]T0-TR0表'!$A$1:$C$554,3,FALSE)</f>
        <v>0.7156825944972027</v>
      </c>
      <c r="AF19">
        <f t="shared" si="23"/>
        <v>3.399829285687474</v>
      </c>
      <c r="AG19">
        <f t="shared" si="24"/>
        <v>105.3947078563117</v>
      </c>
      <c r="AH19">
        <f t="shared" si="25"/>
        <v>105.58664967093627</v>
      </c>
      <c r="AI19">
        <f t="shared" si="26"/>
        <v>11148.503747072824</v>
      </c>
      <c r="AJ19">
        <f t="shared" si="27"/>
        <v>1811030403</v>
      </c>
      <c r="AK19">
        <f>RANK(AC19,INDEX(AC:AC,MATCH(AJ19,AJ:AJ,0)):INDEX(AC:AC,MATCH(AJ19,AJ:AJ)),1)</f>
        <v>1</v>
      </c>
      <c r="AL19">
        <f>RANK(AG19,INDEX(AG:AG,MATCH(AJ19,AJ:AJ,0)):INDEX(AG:AG,MATCH(AJ19,AJ:AJ)),1)</f>
        <v>1</v>
      </c>
      <c r="AM19">
        <f>RANK(AH19,INDEX(AH:AH,MATCH(AJ19,AJ:AJ,0)):INDEX(AH:AH,MATCH(AJ19,AJ:AJ)),1)</f>
        <v>1</v>
      </c>
      <c r="AN19">
        <f>RANK(AI19,INDEX(AI:AI,MATCH(AJ19,AJ:AJ,0)):INDEX(AI:AI,MATCH(AJ19,AJ:AJ)),1)</f>
        <v>1</v>
      </c>
      <c r="AO19">
        <f t="shared" si="30"/>
        <v>1</v>
      </c>
      <c r="AP19">
        <f t="shared" si="30"/>
        <v>1</v>
      </c>
      <c r="AQ19">
        <f t="shared" si="30"/>
        <v>1</v>
      </c>
      <c r="AR19">
        <f t="shared" si="28"/>
        <v>1</v>
      </c>
      <c r="AS19">
        <f>RANK(AR19,INDEX(AR:AR,MATCH(AJ19,AJ:AJ,0)):INDEX(AR:AR,MATCH(AJ19,AJ:AJ)),1)</f>
        <v>1</v>
      </c>
      <c r="AT19">
        <f ca="1" t="shared" si="14"/>
      </c>
      <c r="AU19">
        <v>2</v>
      </c>
      <c r="AW19" t="s">
        <v>120</v>
      </c>
      <c r="AX19" s="1">
        <f>VLOOKUP(1,AL18:AU25,10,FALSE)</f>
        <v>2</v>
      </c>
      <c r="AY19" s="1">
        <f>VLOOKUP(2,AL18:AU25,10,FALSE)</f>
        <v>8</v>
      </c>
      <c r="AZ19" s="1">
        <f>VLOOKUP(3,AL18:AU25,10,FALSE)</f>
        <v>4</v>
      </c>
      <c r="BA19" s="1">
        <f>VLOOKUP(4,AL18:AU25,10,FALSE)</f>
        <v>3</v>
      </c>
      <c r="BB19" s="1">
        <f>VLOOKUP(5,AL18:AU25,10,FALSE)</f>
        <v>7</v>
      </c>
      <c r="BC19" s="1">
        <f>VLOOKUP(6,AL18:AU25,10,FALSE)</f>
        <v>1</v>
      </c>
      <c r="BD19" s="1">
        <f>VLOOKUP(7,AL18:AU25,10,FALSE)</f>
        <v>6</v>
      </c>
      <c r="BE19" s="1">
        <f>VLOOKUP(8,AL18:AU25,10,FALSE)</f>
        <v>5</v>
      </c>
      <c r="BH19">
        <v>2</v>
      </c>
      <c r="BI19">
        <f t="shared" si="15"/>
        <v>105.3947078563117</v>
      </c>
      <c r="BJ19">
        <f>AY19</f>
        <v>8</v>
      </c>
      <c r="BK19">
        <f>VLOOKUP(AY19,BH18:BI25,2)</f>
        <v>105.91778111040203</v>
      </c>
      <c r="BL19">
        <f aca="true" t="shared" si="31" ref="BL19:BL25">BK19-BK18</f>
        <v>0.5230732540903347</v>
      </c>
      <c r="BM19">
        <f>ABS(BK19-AVERAGE(BK18:BK25))</f>
        <v>0.3311018777263399</v>
      </c>
      <c r="BN19">
        <f>STDEVP(BK18:BK25)</f>
        <v>0.40299040716595946</v>
      </c>
    </row>
    <row r="20" spans="1:65" ht="13.5">
      <c r="A20">
        <v>18</v>
      </c>
      <c r="B20">
        <v>11</v>
      </c>
      <c r="C20">
        <v>3</v>
      </c>
      <c r="D20" t="s">
        <v>151</v>
      </c>
      <c r="E20">
        <f>VLOOKUP(D20,'[1]場コード'!$A$1:$B$7,2,FALSE)</f>
        <v>4</v>
      </c>
      <c r="F20">
        <v>3</v>
      </c>
      <c r="G20">
        <v>3100</v>
      </c>
      <c r="I20">
        <v>3</v>
      </c>
      <c r="K20" t="s">
        <v>26</v>
      </c>
      <c r="M20">
        <v>0</v>
      </c>
      <c r="N20">
        <v>3.33</v>
      </c>
      <c r="O20" t="str">
        <f t="shared" si="0"/>
        <v>桝崎 陽介</v>
      </c>
      <c r="P20">
        <v>1</v>
      </c>
      <c r="Q20" t="str">
        <f>VLOOKUP(O20,'[1]ランク表'!$A$1:$D$559,3,FALSE)</f>
        <v>A1</v>
      </c>
      <c r="R20">
        <f>VLOOKUP(O20,'[1]ランク表'!$A$1:$D$559,4,FALSE)</f>
        <v>1</v>
      </c>
      <c r="S20">
        <f t="shared" si="17"/>
        <v>0</v>
      </c>
      <c r="T20">
        <f t="shared" si="18"/>
        <v>103.23</v>
      </c>
      <c r="U20">
        <f t="shared" si="19"/>
        <v>2</v>
      </c>
      <c r="V20">
        <f t="shared" si="20"/>
        <v>1</v>
      </c>
      <c r="W20">
        <f t="shared" si="21"/>
        <v>1</v>
      </c>
      <c r="X20">
        <f>IF(N20=0,"エラー",'[1]回帰係数-1'!$C$9+'[1]回帰係数-1'!$D$9*M20+'[1]回帰係数-1'!$E$9*N20+'[1]回帰係数-1'!$L$9*F20)</f>
        <v>3.4528506497372664</v>
      </c>
      <c r="Y20">
        <f ca="1">IF(N20=0,"エラー",OFFSET('[1]回帰係数-1'!$F$8,U20,1))</f>
        <v>-0.012765734423505799</v>
      </c>
      <c r="Z20">
        <f ca="1">IF(N20=0,"エラー",OFFSET('[1]回帰係数-1'!$H$8,V20,1))</f>
        <v>-0.0017654643668918114</v>
      </c>
      <c r="AA20">
        <f ca="1">IF(N20=0,"エラー",OFFSET('[1]回帰係数-1'!$J$8,W20,1))</f>
        <v>0.0010169224844411434</v>
      </c>
      <c r="AB20">
        <f ca="1">IF(N20=0,"エラー",OFFSET('[1]回帰係数-1'!$M$8,I20,1))</f>
        <v>-0.0031436344266305666</v>
      </c>
      <c r="AC20">
        <f t="shared" si="22"/>
        <v>106.52197490914506</v>
      </c>
      <c r="AD20">
        <f>VLOOKUP(O20,'[1]T0-TR0表'!$A$1:$C$554,2,FALSE)</f>
        <v>1.3003416803502996</v>
      </c>
      <c r="AE20">
        <f>VLOOKUP(O20,'[1]T0-TR0表'!$A$1:$C$554,3,FALSE)</f>
        <v>0.6395457033388071</v>
      </c>
      <c r="AF20">
        <f t="shared" si="23"/>
        <v>3.4300288724685273</v>
      </c>
      <c r="AG20">
        <f t="shared" si="24"/>
        <v>106.33089504652435</v>
      </c>
      <c r="AH20">
        <f t="shared" si="25"/>
        <v>106.4264349778347</v>
      </c>
      <c r="AI20">
        <f t="shared" si="26"/>
        <v>11326.576934212802</v>
      </c>
      <c r="AJ20">
        <f t="shared" si="27"/>
        <v>1811030403</v>
      </c>
      <c r="AK20">
        <f>RANK(AC20,INDEX(AC:AC,MATCH(AJ20,AJ:AJ,0)):INDEX(AC:AC,MATCH(AJ20,AJ:AJ)),1)</f>
        <v>4</v>
      </c>
      <c r="AL20">
        <f>RANK(AG20,INDEX(AG:AG,MATCH(AJ20,AJ:AJ,0)):INDEX(AG:AG,MATCH(AJ20,AJ:AJ)),1)</f>
        <v>4</v>
      </c>
      <c r="AM20">
        <f>RANK(AH20,INDEX(AH:AH,MATCH(AJ20,AJ:AJ,0)):INDEX(AH:AH,MATCH(AJ20,AJ:AJ)),1)</f>
        <v>4</v>
      </c>
      <c r="AN20">
        <f>RANK(AI20,INDEX(AI:AI,MATCH(AJ20,AJ:AJ,0)):INDEX(AI:AI,MATCH(AJ20,AJ:AJ)),1)</f>
        <v>4</v>
      </c>
      <c r="AO20">
        <f t="shared" si="30"/>
        <v>4</v>
      </c>
      <c r="AP20">
        <f t="shared" si="30"/>
        <v>4</v>
      </c>
      <c r="AQ20">
        <f t="shared" si="30"/>
        <v>4</v>
      </c>
      <c r="AR20">
        <f t="shared" si="28"/>
        <v>4</v>
      </c>
      <c r="AS20">
        <f>RANK(AR20,INDEX(AR:AR,MATCH(AJ20,AJ:AJ,0)):INDEX(AR:AR,MATCH(AJ20,AJ:AJ)),1)</f>
        <v>4</v>
      </c>
      <c r="AT20">
        <f ca="1" t="shared" si="14"/>
      </c>
      <c r="AU20">
        <v>3</v>
      </c>
      <c r="AW20" t="s">
        <v>121</v>
      </c>
      <c r="BH20">
        <v>3</v>
      </c>
      <c r="BI20">
        <f t="shared" si="15"/>
        <v>106.33089504652435</v>
      </c>
      <c r="BJ20">
        <f>AZ19</f>
        <v>4</v>
      </c>
      <c r="BK20">
        <f>VLOOKUP(AZ19,BH18:BI25,2)</f>
        <v>106.17820817794355</v>
      </c>
      <c r="BL20">
        <f t="shared" si="31"/>
        <v>0.2604270675415137</v>
      </c>
      <c r="BM20">
        <f>ABS(BK20-AVERAGE(BK18:BK25))</f>
        <v>0.07067481018482624</v>
      </c>
    </row>
    <row r="21" spans="1:65" ht="13.5">
      <c r="A21">
        <v>18</v>
      </c>
      <c r="B21">
        <v>11</v>
      </c>
      <c r="C21">
        <v>3</v>
      </c>
      <c r="D21" t="s">
        <v>151</v>
      </c>
      <c r="E21">
        <f>VLOOKUP(D21,'[1]場コード'!$A$1:$B$7,2,FALSE)</f>
        <v>4</v>
      </c>
      <c r="F21">
        <v>3</v>
      </c>
      <c r="G21">
        <v>3100</v>
      </c>
      <c r="I21">
        <v>4</v>
      </c>
      <c r="K21" t="s">
        <v>27</v>
      </c>
      <c r="M21">
        <v>0</v>
      </c>
      <c r="N21">
        <v>3.32</v>
      </c>
      <c r="O21" t="str">
        <f t="shared" si="0"/>
        <v>鈴木 慶太</v>
      </c>
      <c r="P21">
        <v>1</v>
      </c>
      <c r="Q21" t="str">
        <f>VLOOKUP(O21,'[1]ランク表'!$A$1:$D$559,3,FALSE)</f>
        <v>A1</v>
      </c>
      <c r="R21">
        <f>VLOOKUP(O21,'[1]ランク表'!$A$1:$D$559,4,FALSE)</f>
        <v>1</v>
      </c>
      <c r="S21">
        <f t="shared" si="17"/>
        <v>0</v>
      </c>
      <c r="T21">
        <f t="shared" si="18"/>
        <v>102.92</v>
      </c>
      <c r="U21">
        <f t="shared" si="19"/>
        <v>2</v>
      </c>
      <c r="V21">
        <f t="shared" si="20"/>
        <v>1</v>
      </c>
      <c r="W21">
        <f t="shared" si="21"/>
        <v>1</v>
      </c>
      <c r="X21">
        <f>IF(N21=0,"エラー",'[1]回帰係数-1'!$C$9+'[1]回帰係数-1'!$D$9*M21+'[1]回帰係数-1'!$E$9*N21+'[1]回帰係数-1'!$L$9*F21)</f>
        <v>3.444611534549989</v>
      </c>
      <c r="Y21">
        <f ca="1">IF(N21=0,"エラー",OFFSET('[1]回帰係数-1'!$F$8,U21,1))</f>
        <v>-0.012765734423505799</v>
      </c>
      <c r="Z21">
        <f ca="1">IF(N21=0,"エラー",OFFSET('[1]回帰係数-1'!$H$8,V21,1))</f>
        <v>-0.0017654643668918114</v>
      </c>
      <c r="AA21">
        <f ca="1">IF(N21=0,"エラー",OFFSET('[1]回帰係数-1'!$J$8,W21,1))</f>
        <v>0.0010169224844411434</v>
      </c>
      <c r="AB21">
        <f ca="1">IF(N21=0,"エラー",OFFSET('[1]回帰係数-1'!$M$8,I21,1))</f>
        <v>-0.0016965388543961663</v>
      </c>
      <c r="AC21">
        <f t="shared" si="22"/>
        <v>106.31142230107872</v>
      </c>
      <c r="AD21">
        <f>VLOOKUP(O21,'[1]T0-TR0表'!$A$1:$C$554,2,FALSE)</f>
        <v>1.3818973095364986</v>
      </c>
      <c r="AE21">
        <f>VLOOKUP(O21,'[1]T0-TR0表'!$A$1:$C$554,3,FALSE)</f>
        <v>0.6154235482152359</v>
      </c>
      <c r="AF21">
        <f t="shared" si="23"/>
        <v>3.425103489611082</v>
      </c>
      <c r="AG21">
        <f t="shared" si="24"/>
        <v>106.17820817794355</v>
      </c>
      <c r="AH21">
        <f t="shared" si="25"/>
        <v>106.24481523951113</v>
      </c>
      <c r="AI21">
        <f t="shared" si="26"/>
        <v>11287.956328777207</v>
      </c>
      <c r="AJ21">
        <f t="shared" si="27"/>
        <v>1811030403</v>
      </c>
      <c r="AK21">
        <f>RANK(AC21,INDEX(AC:AC,MATCH(AJ21,AJ:AJ,0)):INDEX(AC:AC,MATCH(AJ21,AJ:AJ)),1)</f>
        <v>3</v>
      </c>
      <c r="AL21">
        <f>RANK(AG21,INDEX(AG:AG,MATCH(AJ21,AJ:AJ,0)):INDEX(AG:AG,MATCH(AJ21,AJ:AJ)),1)</f>
        <v>3</v>
      </c>
      <c r="AM21">
        <f>RANK(AH21,INDEX(AH:AH,MATCH(AJ21,AJ:AJ,0)):INDEX(AH:AH,MATCH(AJ21,AJ:AJ)),1)</f>
        <v>3</v>
      </c>
      <c r="AN21">
        <f>RANK(AI21,INDEX(AI:AI,MATCH(AJ21,AJ:AJ,0)):INDEX(AI:AI,MATCH(AJ21,AJ:AJ)),1)</f>
        <v>3</v>
      </c>
      <c r="AO21">
        <f t="shared" si="30"/>
        <v>3</v>
      </c>
      <c r="AP21">
        <f t="shared" si="30"/>
        <v>3</v>
      </c>
      <c r="AQ21">
        <f t="shared" si="30"/>
        <v>3</v>
      </c>
      <c r="AR21">
        <f t="shared" si="28"/>
        <v>3</v>
      </c>
      <c r="AS21">
        <f>RANK(AR21,INDEX(AR:AR,MATCH(AJ21,AJ:AJ,0)):INDEX(AR:AR,MATCH(AJ21,AJ:AJ)),1)</f>
        <v>3</v>
      </c>
      <c r="AT21">
        <f ca="1" t="shared" si="14"/>
      </c>
      <c r="AU21">
        <v>4</v>
      </c>
      <c r="AW21" t="s">
        <v>152</v>
      </c>
      <c r="BH21">
        <v>4</v>
      </c>
      <c r="BI21">
        <f t="shared" si="15"/>
        <v>106.17820817794355</v>
      </c>
      <c r="BJ21">
        <f>BA19</f>
        <v>3</v>
      </c>
      <c r="BK21">
        <f>VLOOKUP(BA19,BH18:BI25,2)</f>
        <v>106.33089504652435</v>
      </c>
      <c r="BL21">
        <f t="shared" si="31"/>
        <v>0.15268686858080116</v>
      </c>
      <c r="BM21">
        <f>ABS(BK21-AVERAGE(BK18:BK25))</f>
        <v>0.08201205839597492</v>
      </c>
    </row>
    <row r="22" spans="1:65" ht="13.5">
      <c r="A22">
        <v>18</v>
      </c>
      <c r="B22">
        <v>11</v>
      </c>
      <c r="C22">
        <v>3</v>
      </c>
      <c r="D22" t="s">
        <v>151</v>
      </c>
      <c r="E22">
        <f>VLOOKUP(D22,'[1]場コード'!$A$1:$B$7,2,FALSE)</f>
        <v>4</v>
      </c>
      <c r="F22">
        <v>3</v>
      </c>
      <c r="G22">
        <v>3100</v>
      </c>
      <c r="I22">
        <v>5</v>
      </c>
      <c r="K22" t="s">
        <v>28</v>
      </c>
      <c r="M22">
        <v>0</v>
      </c>
      <c r="N22">
        <v>3.34</v>
      </c>
      <c r="O22" t="str">
        <f t="shared" si="0"/>
        <v>青木 勝美</v>
      </c>
      <c r="P22">
        <v>1</v>
      </c>
      <c r="Q22" t="str">
        <f>VLOOKUP(O22,'[1]ランク表'!$A$1:$D$559,3,FALSE)</f>
        <v>A1</v>
      </c>
      <c r="R22">
        <f>VLOOKUP(O22,'[1]ランク表'!$A$1:$D$559,4,FALSE)</f>
        <v>1</v>
      </c>
      <c r="S22">
        <f t="shared" si="17"/>
        <v>0</v>
      </c>
      <c r="T22">
        <f t="shared" si="18"/>
        <v>103.53999999999999</v>
      </c>
      <c r="U22">
        <f t="shared" si="19"/>
        <v>2</v>
      </c>
      <c r="V22">
        <f t="shared" si="20"/>
        <v>1</v>
      </c>
      <c r="W22">
        <f t="shared" si="21"/>
        <v>1</v>
      </c>
      <c r="X22">
        <f>IF(N22=0,"エラー",'[1]回帰係数-1'!$C$9+'[1]回帰係数-1'!$D$9*M22+'[1]回帰係数-1'!$E$9*N22+'[1]回帰係数-1'!$L$9*F22)</f>
        <v>3.4610897649245436</v>
      </c>
      <c r="Y22">
        <f ca="1">IF(N22=0,"エラー",OFFSET('[1]回帰係数-1'!$F$8,U22,1))</f>
        <v>-0.012765734423505799</v>
      </c>
      <c r="Z22">
        <f ca="1">IF(N22=0,"エラー",OFFSET('[1]回帰係数-1'!$H$8,V22,1))</f>
        <v>-0.0017654643668918114</v>
      </c>
      <c r="AA22">
        <f ca="1">IF(N22=0,"エラー",OFFSET('[1]回帰係数-1'!$J$8,W22,1))</f>
        <v>0.0010169224844411434</v>
      </c>
      <c r="AB22">
        <f ca="1">IF(N22=0,"エラー",OFFSET('[1]回帰係数-1'!$M$8,I22,1))</f>
        <v>-0.00031861368462803236</v>
      </c>
      <c r="AC22">
        <f t="shared" si="22"/>
        <v>106.86496312295273</v>
      </c>
      <c r="AD22">
        <f>VLOOKUP(O22,'[1]T0-TR0表'!$A$1:$C$554,2,FALSE)</f>
        <v>2.127914255765199</v>
      </c>
      <c r="AE22">
        <f>VLOOKUP(O22,'[1]T0-TR0表'!$A$1:$C$554,3,FALSE)</f>
        <v>0.3945143256464015</v>
      </c>
      <c r="AF22">
        <f t="shared" si="23"/>
        <v>3.44559210342418</v>
      </c>
      <c r="AG22">
        <f t="shared" si="24"/>
        <v>106.81335520614958</v>
      </c>
      <c r="AH22">
        <f t="shared" si="25"/>
        <v>106.83915916455115</v>
      </c>
      <c r="AI22">
        <f t="shared" si="26"/>
        <v>11414.605265144026</v>
      </c>
      <c r="AJ22">
        <f t="shared" si="27"/>
        <v>1811030403</v>
      </c>
      <c r="AK22">
        <f>RANK(AC22,INDEX(AC:AC,MATCH(AJ22,AJ:AJ,0)):INDEX(AC:AC,MATCH(AJ22,AJ:AJ)),1)</f>
        <v>7</v>
      </c>
      <c r="AL22">
        <f>RANK(AG22,INDEX(AG:AG,MATCH(AJ22,AJ:AJ,0)):INDEX(AG:AG,MATCH(AJ22,AJ:AJ)),1)</f>
        <v>8</v>
      </c>
      <c r="AM22">
        <f>RANK(AH22,INDEX(AH:AH,MATCH(AJ22,AJ:AJ,0)):INDEX(AH:AH,MATCH(AJ22,AJ:AJ)),1)</f>
        <v>8</v>
      </c>
      <c r="AN22">
        <f>RANK(AI22,INDEX(AI:AI,MATCH(AJ22,AJ:AJ,0)):INDEX(AI:AI,MATCH(AJ22,AJ:AJ)),1)</f>
        <v>8</v>
      </c>
      <c r="AO22">
        <f t="shared" si="30"/>
        <v>7</v>
      </c>
      <c r="AP22">
        <f t="shared" si="30"/>
        <v>8</v>
      </c>
      <c r="AQ22">
        <f t="shared" si="30"/>
        <v>8</v>
      </c>
      <c r="AR22">
        <f t="shared" si="28"/>
        <v>8.666666666666668</v>
      </c>
      <c r="AS22">
        <f>RANK(AR22,INDEX(AR:AR,MATCH(AJ22,AJ:AJ,0)):INDEX(AR:AR,MATCH(AJ22,AJ:AJ)),1)</f>
        <v>8</v>
      </c>
      <c r="AT22">
        <f ca="1" t="shared" si="14"/>
      </c>
      <c r="AU22">
        <v>5</v>
      </c>
      <c r="BH22">
        <v>5</v>
      </c>
      <c r="BI22">
        <f t="shared" si="15"/>
        <v>106.81335520614958</v>
      </c>
      <c r="BJ22">
        <f>BB19</f>
        <v>7</v>
      </c>
      <c r="BK22">
        <f>VLOOKUP(BB19,BH18:BI25,2)</f>
        <v>106.40863167378535</v>
      </c>
      <c r="BL22">
        <f t="shared" si="31"/>
        <v>0.07773662726100383</v>
      </c>
      <c r="BM22">
        <f>ABS(BK22-AVERAGE(BK18:BK25))</f>
        <v>0.15974868565697875</v>
      </c>
    </row>
    <row r="23" spans="1:65" ht="13.5">
      <c r="A23">
        <v>18</v>
      </c>
      <c r="B23">
        <v>11</v>
      </c>
      <c r="C23">
        <v>3</v>
      </c>
      <c r="D23" t="s">
        <v>151</v>
      </c>
      <c r="E23">
        <f>VLOOKUP(D23,'[1]場コード'!$A$1:$B$7,2,FALSE)</f>
        <v>4</v>
      </c>
      <c r="F23">
        <v>3</v>
      </c>
      <c r="G23">
        <v>3100</v>
      </c>
      <c r="I23">
        <v>6</v>
      </c>
      <c r="K23" t="s">
        <v>29</v>
      </c>
      <c r="M23">
        <v>0</v>
      </c>
      <c r="N23">
        <v>3.34</v>
      </c>
      <c r="O23" t="str">
        <f t="shared" si="0"/>
        <v>和田 健吾</v>
      </c>
      <c r="P23">
        <v>1</v>
      </c>
      <c r="Q23" t="str">
        <f>VLOOKUP(O23,'[1]ランク表'!$A$1:$D$559,3,FALSE)</f>
        <v>B1</v>
      </c>
      <c r="R23">
        <f>VLOOKUP(O23,'[1]ランク表'!$A$1:$D$559,4,FALSE)</f>
        <v>1</v>
      </c>
      <c r="S23">
        <f t="shared" si="17"/>
        <v>0</v>
      </c>
      <c r="T23">
        <f t="shared" si="18"/>
        <v>103.53999999999999</v>
      </c>
      <c r="U23">
        <f t="shared" si="19"/>
        <v>4</v>
      </c>
      <c r="V23">
        <f t="shared" si="20"/>
        <v>1</v>
      </c>
      <c r="W23">
        <f t="shared" si="21"/>
        <v>1</v>
      </c>
      <c r="X23">
        <f>IF(N23=0,"エラー",'[1]回帰係数-1'!$C$9+'[1]回帰係数-1'!$D$9*M23+'[1]回帰係数-1'!$E$9*N23+'[1]回帰係数-1'!$L$9*F23)</f>
        <v>3.4610897649245436</v>
      </c>
      <c r="Y23">
        <f ca="1">IF(N23=0,"エラー",OFFSET('[1]回帰係数-1'!$F$8,U23,1))</f>
        <v>-0.007874245785577253</v>
      </c>
      <c r="Z23">
        <f ca="1">IF(N23=0,"エラー",OFFSET('[1]回帰係数-1'!$H$8,V23,1))</f>
        <v>-0.0017654643668918114</v>
      </c>
      <c r="AA23">
        <f ca="1">IF(N23=0,"エラー",OFFSET('[1]回帰係数-1'!$J$8,W23,1))</f>
        <v>0.0010169224844411434</v>
      </c>
      <c r="AB23">
        <f ca="1">IF(N23=0,"エラー",OFFSET('[1]回帰係数-1'!$M$8,I23,1))</f>
        <v>0.0006249624127499065</v>
      </c>
      <c r="AC23">
        <f t="shared" si="22"/>
        <v>107.04585012974724</v>
      </c>
      <c r="AD23">
        <f>VLOOKUP(O23,'[1]T0-TR0表'!$A$1:$C$554,2,FALSE)</f>
        <v>0.8667989793177573</v>
      </c>
      <c r="AE23">
        <f>VLOOKUP(O23,'[1]T0-TR0表'!$A$1:$C$554,3,FALSE)</f>
        <v>0.7691861402095079</v>
      </c>
      <c r="AF23">
        <f t="shared" si="23"/>
        <v>3.4358806876175136</v>
      </c>
      <c r="AG23">
        <f t="shared" si="24"/>
        <v>106.51230131614292</v>
      </c>
      <c r="AH23">
        <f t="shared" si="25"/>
        <v>106.77907572294508</v>
      </c>
      <c r="AI23">
        <f t="shared" si="26"/>
        <v>11401.699843662314</v>
      </c>
      <c r="AJ23">
        <f t="shared" si="27"/>
        <v>1811030403</v>
      </c>
      <c r="AK23">
        <f>RANK(AC23,INDEX(AC:AC,MATCH(AJ23,AJ:AJ,0)):INDEX(AC:AC,MATCH(AJ23,AJ:AJ)),1)</f>
        <v>8</v>
      </c>
      <c r="AL23">
        <f>RANK(AG23,INDEX(AG:AG,MATCH(AJ23,AJ:AJ,0)):INDEX(AG:AG,MATCH(AJ23,AJ:AJ)),1)</f>
        <v>7</v>
      </c>
      <c r="AM23">
        <f>RANK(AH23,INDEX(AH:AH,MATCH(AJ23,AJ:AJ,0)):INDEX(AH:AH,MATCH(AJ23,AJ:AJ)),1)</f>
        <v>7</v>
      </c>
      <c r="AN23">
        <f>RANK(AI23,INDEX(AI:AI,MATCH(AJ23,AJ:AJ,0)):INDEX(AI:AI,MATCH(AJ23,AJ:AJ)),1)</f>
        <v>7</v>
      </c>
      <c r="AO23">
        <f t="shared" si="30"/>
        <v>8</v>
      </c>
      <c r="AP23">
        <f t="shared" si="30"/>
        <v>7</v>
      </c>
      <c r="AQ23">
        <f t="shared" si="30"/>
        <v>7</v>
      </c>
      <c r="AR23">
        <f t="shared" si="28"/>
        <v>6.333333333333332</v>
      </c>
      <c r="AS23">
        <f>RANK(AR23,INDEX(AR:AR,MATCH(AJ23,AJ:AJ,0)):INDEX(AR:AR,MATCH(AJ23,AJ:AJ)),1)</f>
        <v>7</v>
      </c>
      <c r="AT23">
        <f ca="1" t="shared" si="14"/>
      </c>
      <c r="AU23">
        <v>6</v>
      </c>
      <c r="BH23">
        <v>6</v>
      </c>
      <c r="BI23">
        <f t="shared" si="15"/>
        <v>106.51230131614292</v>
      </c>
      <c r="BJ23">
        <f>BC19</f>
        <v>1</v>
      </c>
      <c r="BK23">
        <f>VLOOKUP(BC19,BH18:BI25,2)</f>
        <v>106.43518351776748</v>
      </c>
      <c r="BL23">
        <f t="shared" si="31"/>
        <v>0.026551843982133505</v>
      </c>
      <c r="BM23">
        <f>ABS(BK23-AVERAGE(BK18:BK25))</f>
        <v>0.18630052963911226</v>
      </c>
    </row>
    <row r="24" spans="1:65" ht="13.5">
      <c r="A24">
        <v>18</v>
      </c>
      <c r="B24">
        <v>11</v>
      </c>
      <c r="C24">
        <v>3</v>
      </c>
      <c r="D24" t="s">
        <v>151</v>
      </c>
      <c r="E24">
        <f>VLOOKUP(D24,'[1]場コード'!$A$1:$B$7,2,FALSE)</f>
        <v>4</v>
      </c>
      <c r="F24">
        <v>3</v>
      </c>
      <c r="G24">
        <v>3100</v>
      </c>
      <c r="I24">
        <v>7</v>
      </c>
      <c r="K24" t="s">
        <v>30</v>
      </c>
      <c r="M24">
        <v>0</v>
      </c>
      <c r="N24">
        <v>3.33</v>
      </c>
      <c r="O24" t="str">
        <f t="shared" si="0"/>
        <v>柿沼 進一</v>
      </c>
      <c r="P24">
        <v>1</v>
      </c>
      <c r="Q24" t="str">
        <f>VLOOKUP(O24,'[1]ランク表'!$A$1:$D$559,3,FALSE)</f>
        <v>A1</v>
      </c>
      <c r="R24">
        <f>VLOOKUP(O24,'[1]ランク表'!$A$1:$D$559,4,FALSE)</f>
        <v>1</v>
      </c>
      <c r="S24">
        <f t="shared" si="17"/>
        <v>0</v>
      </c>
      <c r="T24">
        <f t="shared" si="18"/>
        <v>103.23</v>
      </c>
      <c r="U24">
        <f t="shared" si="19"/>
        <v>2</v>
      </c>
      <c r="V24">
        <f t="shared" si="20"/>
        <v>1</v>
      </c>
      <c r="W24">
        <f t="shared" si="21"/>
        <v>1</v>
      </c>
      <c r="X24">
        <f>IF(N24=0,"エラー",'[1]回帰係数-1'!$C$9+'[1]回帰係数-1'!$D$9*M24+'[1]回帰係数-1'!$E$9*N24+'[1]回帰係数-1'!$L$9*F24)</f>
        <v>3.4528506497372664</v>
      </c>
      <c r="Y24">
        <f ca="1">IF(N24=0,"エラー",OFFSET('[1]回帰係数-1'!$F$8,U24,1))</f>
        <v>-0.012765734423505799</v>
      </c>
      <c r="Z24">
        <f ca="1">IF(N24=0,"エラー",OFFSET('[1]回帰係数-1'!$H$8,V24,1))</f>
        <v>-0.0017654643668918114</v>
      </c>
      <c r="AA24">
        <f ca="1">IF(N24=0,"エラー",OFFSET('[1]回帰係数-1'!$J$8,W24,1))</f>
        <v>0.0010169224844411434</v>
      </c>
      <c r="AB24">
        <f ca="1">IF(N24=0,"エラー",OFFSET('[1]回帰係数-1'!$M$8,I24,1))</f>
        <v>0.0012335119849542</v>
      </c>
      <c r="AC24">
        <f t="shared" si="22"/>
        <v>106.65766644790418</v>
      </c>
      <c r="AD24">
        <f>VLOOKUP(O24,'[1]T0-TR0表'!$A$1:$C$554,2,FALSE)</f>
        <v>1.6686187933796</v>
      </c>
      <c r="AE24">
        <f>VLOOKUP(O24,'[1]T0-TR0表'!$A$1:$C$554,3,FALSE)</f>
        <v>0.5297050186866002</v>
      </c>
      <c r="AF24">
        <f t="shared" si="23"/>
        <v>3.432536505605979</v>
      </c>
      <c r="AG24">
        <f t="shared" si="24"/>
        <v>106.40863167378535</v>
      </c>
      <c r="AH24">
        <f t="shared" si="25"/>
        <v>106.53314906084476</v>
      </c>
      <c r="AI24">
        <f t="shared" si="26"/>
        <v>11349.296344240489</v>
      </c>
      <c r="AJ24">
        <f t="shared" si="27"/>
        <v>1811030403</v>
      </c>
      <c r="AK24">
        <f>RANK(AC24,INDEX(AC:AC,MATCH(AJ24,AJ:AJ,0)):INDEX(AC:AC,MATCH(AJ24,AJ:AJ)),1)</f>
        <v>6</v>
      </c>
      <c r="AL24">
        <f>RANK(AG24,INDEX(AG:AG,MATCH(AJ24,AJ:AJ,0)):INDEX(AG:AG,MATCH(AJ24,AJ:AJ)),1)</f>
        <v>5</v>
      </c>
      <c r="AM24">
        <f>RANK(AH24,INDEX(AH:AH,MATCH(AJ24,AJ:AJ,0)):INDEX(AH:AH,MATCH(AJ24,AJ:AJ)),1)</f>
        <v>6</v>
      </c>
      <c r="AN24">
        <f>RANK(AI24,INDEX(AI:AI,MATCH(AJ24,AJ:AJ,0)):INDEX(AI:AI,MATCH(AJ24,AJ:AJ)),1)</f>
        <v>6</v>
      </c>
      <c r="AO24">
        <f t="shared" si="30"/>
        <v>6</v>
      </c>
      <c r="AP24">
        <f t="shared" si="30"/>
        <v>5</v>
      </c>
      <c r="AQ24">
        <f t="shared" si="30"/>
        <v>6</v>
      </c>
      <c r="AR24">
        <f t="shared" si="28"/>
        <v>5.666666666666667</v>
      </c>
      <c r="AS24">
        <f>RANK(AR24,INDEX(AR:AR,MATCH(AJ24,AJ:AJ,0)):INDEX(AR:AR,MATCH(AJ24,AJ:AJ)),1)</f>
        <v>6</v>
      </c>
      <c r="AT24">
        <f ca="1" t="shared" si="14"/>
      </c>
      <c r="AU24">
        <v>7</v>
      </c>
      <c r="BH24">
        <v>7</v>
      </c>
      <c r="BI24">
        <f t="shared" si="15"/>
        <v>106.40863167378535</v>
      </c>
      <c r="BJ24">
        <f>BD19</f>
        <v>6</v>
      </c>
      <c r="BK24">
        <f>VLOOKUP(BD19,BH18:BI25,2)</f>
        <v>106.51230131614292</v>
      </c>
      <c r="BL24">
        <f t="shared" si="31"/>
        <v>0.07711779837543986</v>
      </c>
      <c r="BM24">
        <f>ABS(BK24-AVERAGE(BK18:BK25))</f>
        <v>0.2634183280145521</v>
      </c>
    </row>
    <row r="25" spans="1:65" ht="13.5">
      <c r="A25">
        <v>18</v>
      </c>
      <c r="B25">
        <v>11</v>
      </c>
      <c r="C25">
        <v>3</v>
      </c>
      <c r="D25" t="s">
        <v>151</v>
      </c>
      <c r="E25">
        <f>VLOOKUP(D25,'[1]場コード'!$A$1:$B$7,2,FALSE)</f>
        <v>4</v>
      </c>
      <c r="F25">
        <v>3</v>
      </c>
      <c r="G25">
        <v>3100</v>
      </c>
      <c r="I25">
        <v>8</v>
      </c>
      <c r="K25" t="s">
        <v>31</v>
      </c>
      <c r="M25">
        <v>0</v>
      </c>
      <c r="N25">
        <v>3.3</v>
      </c>
      <c r="O25" t="str">
        <f t="shared" si="0"/>
        <v>満村 陽司</v>
      </c>
      <c r="P25">
        <v>1</v>
      </c>
      <c r="Q25" t="str">
        <f>VLOOKUP(O25,'[1]ランク表'!$A$1:$D$559,3,FALSE)</f>
        <v>A1</v>
      </c>
      <c r="R25">
        <f>VLOOKUP(O25,'[1]ランク表'!$A$1:$D$559,4,FALSE)</f>
        <v>1</v>
      </c>
      <c r="S25">
        <f t="shared" si="17"/>
        <v>0</v>
      </c>
      <c r="T25">
        <f t="shared" si="18"/>
        <v>102.3</v>
      </c>
      <c r="U25">
        <f t="shared" si="19"/>
        <v>2</v>
      </c>
      <c r="V25">
        <f t="shared" si="20"/>
        <v>1</v>
      </c>
      <c r="W25">
        <f t="shared" si="21"/>
        <v>1</v>
      </c>
      <c r="X25">
        <f>IF(N25=0,"エラー",'[1]回帰係数-1'!$C$9+'[1]回帰係数-1'!$D$9*M25+'[1]回帰係数-1'!$E$9*N25+'[1]回帰係数-1'!$L$9*F25)</f>
        <v>3.4281333041754345</v>
      </c>
      <c r="Y25">
        <f ca="1">IF(N25=0,"エラー",OFFSET('[1]回帰係数-1'!$F$8,U25,1))</f>
        <v>-0.012765734423505799</v>
      </c>
      <c r="Z25">
        <f ca="1">IF(N25=0,"エラー",OFFSET('[1]回帰係数-1'!$H$8,V25,1))</f>
        <v>-0.0017654643668918114</v>
      </c>
      <c r="AA25">
        <f ca="1">IF(N25=0,"エラー",OFFSET('[1]回帰係数-1'!$J$8,W25,1))</f>
        <v>0.0010169224844411434</v>
      </c>
      <c r="AB25">
        <f ca="1">IF(N25=0,"エラー",OFFSET('[1]回帰係数-1'!$M$8,I25,1))</f>
        <v>0</v>
      </c>
      <c r="AC25">
        <f t="shared" si="22"/>
        <v>105.85318986395382</v>
      </c>
      <c r="AD25">
        <f>VLOOKUP(O25,'[1]T0-TR0表'!$A$1:$C$554,2,FALSE)</f>
        <v>1.245378430121253</v>
      </c>
      <c r="AE25">
        <f>VLOOKUP(O25,'[1]T0-TR0表'!$A$1:$C$554,3,FALSE)</f>
        <v>0.657977026164645</v>
      </c>
      <c r="AF25">
        <f t="shared" si="23"/>
        <v>3.4167026164645815</v>
      </c>
      <c r="AG25">
        <f t="shared" si="24"/>
        <v>105.91778111040203</v>
      </c>
      <c r="AH25">
        <f t="shared" si="25"/>
        <v>105.88548548717793</v>
      </c>
      <c r="AI25">
        <f t="shared" si="26"/>
        <v>11211.734993848087</v>
      </c>
      <c r="AJ25">
        <f t="shared" si="27"/>
        <v>1811030403</v>
      </c>
      <c r="AK25">
        <f>RANK(AC25,INDEX(AC:AC,MATCH(AJ25,AJ:AJ,0)):INDEX(AC:AC,MATCH(AJ25,AJ:AJ)),1)</f>
        <v>2</v>
      </c>
      <c r="AL25">
        <f>RANK(AG25,INDEX(AG:AG,MATCH(AJ25,AJ:AJ,0)):INDEX(AG:AG,MATCH(AJ25,AJ:AJ)),1)</f>
        <v>2</v>
      </c>
      <c r="AM25">
        <f>RANK(AH25,INDEX(AH:AH,MATCH(AJ25,AJ:AJ,0)):INDEX(AH:AH,MATCH(AJ25,AJ:AJ)),1)</f>
        <v>2</v>
      </c>
      <c r="AN25">
        <f>RANK(AI25,INDEX(AI:AI,MATCH(AJ25,AJ:AJ,0)):INDEX(AI:AI,MATCH(AJ25,AJ:AJ)),1)</f>
        <v>2</v>
      </c>
      <c r="AO25">
        <f t="shared" si="30"/>
        <v>2</v>
      </c>
      <c r="AP25">
        <f t="shared" si="30"/>
        <v>2</v>
      </c>
      <c r="AQ25">
        <f t="shared" si="30"/>
        <v>2</v>
      </c>
      <c r="AR25">
        <f t="shared" si="28"/>
        <v>2</v>
      </c>
      <c r="AS25">
        <f>RANK(AR25,INDEX(AR:AR,MATCH(AJ25,AJ:AJ,0)):INDEX(AR:AR,MATCH(AJ25,AJ:AJ)),1)</f>
        <v>2</v>
      </c>
      <c r="AT25">
        <f ca="1" t="shared" si="14"/>
      </c>
      <c r="AU25">
        <v>8</v>
      </c>
      <c r="BH25">
        <v>8</v>
      </c>
      <c r="BI25">
        <f t="shared" si="15"/>
        <v>105.91778111040203</v>
      </c>
      <c r="BJ25">
        <f>BE19</f>
        <v>5</v>
      </c>
      <c r="BK25">
        <f>VLOOKUP(BE19,BH18:BI25,2)</f>
        <v>106.81335520614958</v>
      </c>
      <c r="BL25">
        <f t="shared" si="31"/>
        <v>0.3010538900066564</v>
      </c>
      <c r="BM25">
        <f>ABS(BK25-AVERAGE(BK18:BK25))</f>
        <v>0.5644722180212085</v>
      </c>
    </row>
    <row r="26" spans="1:80" ht="13.5">
      <c r="A26">
        <v>18</v>
      </c>
      <c r="B26">
        <v>11</v>
      </c>
      <c r="C26">
        <v>3</v>
      </c>
      <c r="D26" t="s">
        <v>151</v>
      </c>
      <c r="E26">
        <f>VLOOKUP(D26,'[1]場コード'!$A$1:$B$7,2,FALSE)</f>
        <v>4</v>
      </c>
      <c r="F26">
        <v>4</v>
      </c>
      <c r="G26">
        <v>3100</v>
      </c>
      <c r="I26">
        <v>1</v>
      </c>
      <c r="K26" t="s">
        <v>32</v>
      </c>
      <c r="M26">
        <v>0</v>
      </c>
      <c r="N26">
        <v>3.34</v>
      </c>
      <c r="O26" t="str">
        <f t="shared" si="0"/>
        <v>牛沢 和彦</v>
      </c>
      <c r="P26">
        <v>1</v>
      </c>
      <c r="Q26" t="str">
        <f>VLOOKUP(O26,'[1]ランク表'!$A$1:$D$559,3,FALSE)</f>
        <v>S</v>
      </c>
      <c r="R26">
        <f>VLOOKUP(O26,'[1]ランク表'!$A$1:$D$559,4,FALSE)</f>
        <v>1</v>
      </c>
      <c r="S26">
        <f t="shared" si="17"/>
        <v>0</v>
      </c>
      <c r="T26">
        <f t="shared" si="18"/>
        <v>103.53999999999999</v>
      </c>
      <c r="U26">
        <f t="shared" si="19"/>
        <v>1</v>
      </c>
      <c r="V26">
        <f t="shared" si="20"/>
        <v>1</v>
      </c>
      <c r="W26">
        <f t="shared" si="21"/>
        <v>1</v>
      </c>
      <c r="X26">
        <f>IF(N26=0,"エラー",'[1]回帰係数-1'!$C$9+'[1]回帰係数-1'!$D$9*M26+'[1]回帰係数-1'!$E$9*N26+'[1]回帰係数-1'!$L$9*F26)</f>
        <v>3.4594806823959456</v>
      </c>
      <c r="Y26">
        <f ca="1">IF(N26=0,"エラー",OFFSET('[1]回帰係数-1'!$F$8,U26,1))</f>
        <v>-0.016784957759434147</v>
      </c>
      <c r="Z26">
        <f ca="1">IF(N26=0,"エラー",OFFSET('[1]回帰係数-1'!$H$8,V26,1))</f>
        <v>-0.0017654643668918114</v>
      </c>
      <c r="AA26">
        <f ca="1">IF(N26=0,"エラー",OFFSET('[1]回帰係数-1'!$J$8,W26,1))</f>
        <v>0.0010169224844411434</v>
      </c>
      <c r="AB26">
        <f ca="1">IF(N26=0,"エラー",OFFSET('[1]回帰係数-1'!$M$8,I26,1))</f>
        <v>-0.01095952327366393</v>
      </c>
      <c r="AC26">
        <f t="shared" si="22"/>
        <v>106.3606174438923</v>
      </c>
      <c r="AD26">
        <f>VLOOKUP(O26,'[1]T0-TR0表'!$A$1:$C$554,2,FALSE)</f>
        <v>1.0565257948505735</v>
      </c>
      <c r="AE26">
        <f>VLOOKUP(O26,'[1]T0-TR0表'!$A$1:$C$554,3,FALSE)</f>
        <v>0.7088889596129986</v>
      </c>
      <c r="AF26">
        <f t="shared" si="23"/>
        <v>3.4242149199579885</v>
      </c>
      <c r="AG26">
        <f t="shared" si="24"/>
        <v>106.15066251869764</v>
      </c>
      <c r="AH26">
        <f t="shared" si="25"/>
        <v>106.25563998129496</v>
      </c>
      <c r="AI26">
        <f t="shared" si="26"/>
        <v>11290.250007566916</v>
      </c>
      <c r="AJ26">
        <f t="shared" si="27"/>
        <v>1811030404</v>
      </c>
      <c r="AK26">
        <f>RANK(AC26,INDEX(AC:AC,MATCH(AJ26,AJ:AJ,0)):INDEX(AC:AC,MATCH(AJ26,AJ:AJ)),1)</f>
        <v>5</v>
      </c>
      <c r="AL26">
        <f>RANK(AG26,INDEX(AG:AG,MATCH(AJ26,AJ:AJ,0)):INDEX(AG:AG,MATCH(AJ26,AJ:AJ)),1)</f>
        <v>5</v>
      </c>
      <c r="AM26">
        <f>RANK(AH26,INDEX(AH:AH,MATCH(AJ26,AJ:AJ,0)):INDEX(AH:AH,MATCH(AJ26,AJ:AJ)),1)</f>
        <v>5</v>
      </c>
      <c r="AN26">
        <f>RANK(AI26,INDEX(AI:AI,MATCH(AJ26,AJ:AJ,0)):INDEX(AI:AI,MATCH(AJ26,AJ:AJ)),1)</f>
        <v>5</v>
      </c>
      <c r="AO26">
        <f t="shared" si="30"/>
        <v>5</v>
      </c>
      <c r="AP26">
        <f t="shared" si="30"/>
        <v>5</v>
      </c>
      <c r="AQ26">
        <f t="shared" si="30"/>
        <v>5</v>
      </c>
      <c r="AR26">
        <f t="shared" si="28"/>
        <v>5</v>
      </c>
      <c r="AS26">
        <f>RANK(AR26,INDEX(AR:AR,MATCH(AJ26,AJ:AJ,0)):INDEX(AR:AR,MATCH(AJ26,AJ:AJ)),1)</f>
        <v>5</v>
      </c>
      <c r="AT26">
        <f ca="1" t="shared" si="14"/>
        <v>1811030404</v>
      </c>
      <c r="AU26">
        <v>1</v>
      </c>
      <c r="AW26" t="s">
        <v>116</v>
      </c>
      <c r="AX26">
        <f>VLOOKUP(1,AK26:AU33,11,FALSE)</f>
        <v>4</v>
      </c>
      <c r="AY26">
        <f>VLOOKUP(2,AK26:AU33,11,FALSE)</f>
        <v>3</v>
      </c>
      <c r="AZ26">
        <f>VLOOKUP(3,AK26:AU33,11,FALSE)</f>
        <v>7</v>
      </c>
      <c r="BA26">
        <f>VLOOKUP(4,AK26:AU33,11,FALSE)</f>
        <v>5</v>
      </c>
      <c r="BB26">
        <f>VLOOKUP(5,AK26:AU33,11,FALSE)</f>
        <v>1</v>
      </c>
      <c r="BC26">
        <f>VLOOKUP(6,AK26:AU33,11,FALSE)</f>
        <v>6</v>
      </c>
      <c r="BD26">
        <f>VLOOKUP(7,AK26:AU33,11,FALSE)</f>
        <v>2</v>
      </c>
      <c r="BE26">
        <f>VLOOKUP(8,AK26:AU33,11,FALSE)</f>
        <v>8</v>
      </c>
      <c r="BH26">
        <v>1</v>
      </c>
      <c r="BI26">
        <f t="shared" si="15"/>
        <v>106.15066251869764</v>
      </c>
      <c r="BJ26">
        <f>AX27</f>
        <v>4</v>
      </c>
      <c r="BK26">
        <f>VLOOKUP(AX27,BH26:BI33,2)</f>
        <v>105.14016390637829</v>
      </c>
      <c r="BM26">
        <f>ABS(BK26-AVERAGE(BK26:BK33))</f>
        <v>0.8126188907544787</v>
      </c>
      <c r="BN26">
        <f>BJ26</f>
        <v>4</v>
      </c>
      <c r="BO26" t="str">
        <f>IF(BL27&gt;=0.7,"→→→",IF((BL27&gt;=0.55)*(BL27&lt;0.7)=1,"→→",IF((BL27&lt;0.55)*(BL27&gt;=0.4)=1,"→",IF((BL27&lt;0.4)*(BL27&gt;=0.3)=1,"～",IF((BL27&lt;0.3)*(BL27&gt;=0.1)=1,"，",IF(BL27&lt;0.1,"=",""))))))</f>
        <v>=</v>
      </c>
      <c r="BP26">
        <f>BJ27</f>
        <v>7</v>
      </c>
      <c r="BQ26" t="str">
        <f>IF(BL28&gt;=0.7,"→→→",IF((BL28&gt;=0.55)*(BL28&lt;0.7)=1,"→→",IF((BL28&lt;0.55)*(BL28&gt;=0.4)=1,"→",IF((BL28&lt;0.4)*(BL28&gt;=0.3)=1,"～",IF((BL28&lt;0.3)*(BL28&gt;=0.1)=1,"，",IF(BL28&lt;0.1,"=",""))))))</f>
        <v>→</v>
      </c>
      <c r="BR26">
        <f>BJ28</f>
        <v>5</v>
      </c>
      <c r="BS26" t="str">
        <f>IF(BL29&gt;=0.7,"→→→",IF((BL29&gt;=0.55)*(BL29&lt;0.7)=1,"→→",IF((BL29&lt;0.55)*(BL29&gt;=0.4)=1,"→",IF((BL29&lt;0.4)*(BL29&gt;=0.3)=1,"～",IF((BL29&lt;0.3)*(BL29&gt;=0.1)=1,"，",IF(BL29&lt;0.1,"=",""))))))</f>
        <v>，</v>
      </c>
      <c r="BT26">
        <f>BJ29</f>
        <v>3</v>
      </c>
      <c r="BU26" t="str">
        <f>IF(BL30&gt;=0.7,"→→→",IF((BL30&gt;=0.55)*(BL30&lt;0.7)=1,"→→",IF((BL30&lt;0.55)*(BL30&gt;=0.4)=1,"→",IF((BL30&lt;0.4)*(BL30&gt;=0.3)=1,"～",IF((BL30&lt;0.3)*(BL30&gt;=0.1)=1,"，",IF(BL30&lt;0.1,"=",""))))))</f>
        <v>～</v>
      </c>
      <c r="BV26">
        <f>BJ30</f>
        <v>1</v>
      </c>
      <c r="BW26" t="str">
        <f>IF(BL31&gt;=0.7,"→→→",IF((BL31&gt;=0.55)*(BL31&lt;0.7)=1,"→→",IF((BL31&lt;0.55)*(BL31&gt;=0.4)=1,"→",IF((BL31&lt;0.4)*(BL31&gt;=0.3)=1,"～",IF((BL31&lt;0.3)*(BL31&gt;=0.1)=1,"，",IF(BL31&lt;0.1,"=",""))))))</f>
        <v>，</v>
      </c>
      <c r="BX26">
        <f>BJ31</f>
        <v>2</v>
      </c>
      <c r="BY26" t="str">
        <f>IF(BL32&gt;=0.7,"→→→",IF((BL32&gt;=0.55)*(BL32&lt;0.7)=1,"→→",IF((BL32&lt;0.55)*(BL32&gt;=0.4)=1,"→",IF((BL32&lt;0.4)*(BL32&gt;=0.3)=1,"～",IF((BL32&lt;0.3)*(BL32&gt;=0.1)=1,"，",IF(BL32&lt;0.1,"=",""))))))</f>
        <v>，</v>
      </c>
      <c r="BZ26">
        <f>BJ32</f>
        <v>6</v>
      </c>
      <c r="CA26" t="str">
        <f>IF(BL33&gt;=0.7,"→→→",IF((BL33&gt;=0.55)*(BL33&lt;0.7)=1,"→→",IF((BL33&lt;0.55)*(BL33&gt;=0.4)=1,"→",IF((BL33&lt;0.4)*(BL33&gt;=0.3)=1,"～",IF((BL33&lt;0.3)*(BL33&gt;=0.1)=1,"，",IF(BL33&lt;0.1,"=",""))))))</f>
        <v>～</v>
      </c>
      <c r="CB26">
        <f>BJ33</f>
        <v>8</v>
      </c>
    </row>
    <row r="27" spans="1:65" ht="13.5">
      <c r="A27">
        <v>18</v>
      </c>
      <c r="B27">
        <v>11</v>
      </c>
      <c r="C27">
        <v>3</v>
      </c>
      <c r="D27" t="s">
        <v>151</v>
      </c>
      <c r="E27">
        <f>VLOOKUP(D27,'[1]場コード'!$A$1:$B$7,2,FALSE)</f>
        <v>4</v>
      </c>
      <c r="F27">
        <v>4</v>
      </c>
      <c r="G27">
        <v>3100</v>
      </c>
      <c r="I27">
        <v>2</v>
      </c>
      <c r="K27" t="s">
        <v>33</v>
      </c>
      <c r="M27">
        <v>0</v>
      </c>
      <c r="N27">
        <v>3.34</v>
      </c>
      <c r="O27" t="str">
        <f t="shared" si="0"/>
        <v>笠木 美孝</v>
      </c>
      <c r="P27">
        <v>1</v>
      </c>
      <c r="Q27" t="str">
        <f>VLOOKUP(O27,'[1]ランク表'!$A$1:$D$559,3,FALSE)</f>
        <v>S</v>
      </c>
      <c r="R27">
        <f>VLOOKUP(O27,'[1]ランク表'!$A$1:$D$559,4,FALSE)</f>
        <v>1</v>
      </c>
      <c r="S27">
        <f t="shared" si="17"/>
        <v>0</v>
      </c>
      <c r="T27">
        <f t="shared" si="18"/>
        <v>103.53999999999999</v>
      </c>
      <c r="U27">
        <f t="shared" si="19"/>
        <v>1</v>
      </c>
      <c r="V27">
        <f t="shared" si="20"/>
        <v>1</v>
      </c>
      <c r="W27">
        <f t="shared" si="21"/>
        <v>1</v>
      </c>
      <c r="X27">
        <f>IF(N27=0,"エラー",'[1]回帰係数-1'!$C$9+'[1]回帰係数-1'!$D$9*M27+'[1]回帰係数-1'!$E$9*N27+'[1]回帰係数-1'!$L$9*F27)</f>
        <v>3.4594806823959456</v>
      </c>
      <c r="Y27">
        <f ca="1">IF(N27=0,"エラー",OFFSET('[1]回帰係数-1'!$F$8,U27,1))</f>
        <v>-0.016784957759434147</v>
      </c>
      <c r="Z27">
        <f ca="1">IF(N27=0,"エラー",OFFSET('[1]回帰係数-1'!$H$8,V27,1))</f>
        <v>-0.0017654643668918114</v>
      </c>
      <c r="AA27">
        <f ca="1">IF(N27=0,"エラー",OFFSET('[1]回帰係数-1'!$J$8,W27,1))</f>
        <v>0.0010169224844411434</v>
      </c>
      <c r="AB27">
        <f ca="1">IF(N27=0,"エラー",OFFSET('[1]回帰係数-1'!$M$8,I27,1))</f>
        <v>-0.0066262911543478005</v>
      </c>
      <c r="AC27">
        <f t="shared" si="22"/>
        <v>106.49494763959109</v>
      </c>
      <c r="AD27">
        <f>VLOOKUP(O27,'[1]T0-TR0表'!$A$1:$C$554,2,FALSE)</f>
        <v>1.3965235025517098</v>
      </c>
      <c r="AE27">
        <f>VLOOKUP(O27,'[1]T0-TR0表'!$A$1:$C$554,3,FALSE)</f>
        <v>0.6089981197958623</v>
      </c>
      <c r="AF27">
        <f t="shared" si="23"/>
        <v>3.4305772226698896</v>
      </c>
      <c r="AG27">
        <f t="shared" si="24"/>
        <v>106.34789390276657</v>
      </c>
      <c r="AH27">
        <f t="shared" si="25"/>
        <v>106.42142077117883</v>
      </c>
      <c r="AI27">
        <f t="shared" si="26"/>
        <v>11325.513392755915</v>
      </c>
      <c r="AJ27">
        <f t="shared" si="27"/>
        <v>1811030404</v>
      </c>
      <c r="AK27">
        <f>RANK(AC27,INDEX(AC:AC,MATCH(AJ27,AJ:AJ,0)):INDEX(AC:AC,MATCH(AJ27,AJ:AJ)),1)</f>
        <v>7</v>
      </c>
      <c r="AL27">
        <f>RANK(AG27,INDEX(AG:AG,MATCH(AJ27,AJ:AJ,0)):INDEX(AG:AG,MATCH(AJ27,AJ:AJ)),1)</f>
        <v>6</v>
      </c>
      <c r="AM27">
        <f>RANK(AH27,INDEX(AH:AH,MATCH(AJ27,AJ:AJ,0)):INDEX(AH:AH,MATCH(AJ27,AJ:AJ)),1)</f>
        <v>6</v>
      </c>
      <c r="AN27">
        <f>RANK(AI27,INDEX(AI:AI,MATCH(AJ27,AJ:AJ,0)):INDEX(AI:AI,MATCH(AJ27,AJ:AJ)),1)</f>
        <v>6</v>
      </c>
      <c r="AO27">
        <f t="shared" si="30"/>
        <v>7</v>
      </c>
      <c r="AP27">
        <f t="shared" si="30"/>
        <v>6</v>
      </c>
      <c r="AQ27">
        <f t="shared" si="30"/>
        <v>6</v>
      </c>
      <c r="AR27">
        <f t="shared" si="28"/>
        <v>5.333333333333333</v>
      </c>
      <c r="AS27">
        <f>RANK(AR27,INDEX(AR:AR,MATCH(AJ27,AJ:AJ,0)):INDEX(AR:AR,MATCH(AJ27,AJ:AJ)),1)</f>
        <v>6</v>
      </c>
      <c r="AT27">
        <f ca="1" t="shared" si="14"/>
      </c>
      <c r="AU27">
        <v>2</v>
      </c>
      <c r="AW27" t="s">
        <v>120</v>
      </c>
      <c r="AX27" s="1">
        <f>VLOOKUP(1,AL26:AU33,10,FALSE)</f>
        <v>4</v>
      </c>
      <c r="AY27" s="1">
        <f>VLOOKUP(2,AL26:AU33,10,FALSE)</f>
        <v>7</v>
      </c>
      <c r="AZ27" s="1">
        <f>VLOOKUP(3,AL26:AU33,10,FALSE)</f>
        <v>5</v>
      </c>
      <c r="BA27" s="1">
        <f>VLOOKUP(4,AL26:AU33,10,FALSE)</f>
        <v>3</v>
      </c>
      <c r="BB27" s="1">
        <f>VLOOKUP(5,AL26:AU33,10,FALSE)</f>
        <v>1</v>
      </c>
      <c r="BC27" s="1">
        <f>VLOOKUP(6,AL26:AU33,10,FALSE)</f>
        <v>2</v>
      </c>
      <c r="BD27" s="1">
        <f>VLOOKUP(7,AL26:AU33,10,FALSE)</f>
        <v>6</v>
      </c>
      <c r="BE27" s="1">
        <f>VLOOKUP(8,AL26:AU33,10,FALSE)</f>
        <v>8</v>
      </c>
      <c r="BH27">
        <v>2</v>
      </c>
      <c r="BI27">
        <f t="shared" si="15"/>
        <v>106.34789390276657</v>
      </c>
      <c r="BJ27">
        <f>AY27</f>
        <v>7</v>
      </c>
      <c r="BK27">
        <f>VLOOKUP(AY27,BH26:BI33,2)</f>
        <v>105.18626878015158</v>
      </c>
      <c r="BL27">
        <f aca="true" t="shared" si="32" ref="BL27:BL33">BK27-BK26</f>
        <v>0.04610487377328809</v>
      </c>
      <c r="BM27">
        <f>ABS(BK27-AVERAGE(BK26:BK33))</f>
        <v>0.7665140169811906</v>
      </c>
    </row>
    <row r="28" spans="1:65" ht="13.5">
      <c r="A28">
        <v>18</v>
      </c>
      <c r="B28">
        <v>11</v>
      </c>
      <c r="C28">
        <v>3</v>
      </c>
      <c r="D28" t="s">
        <v>151</v>
      </c>
      <c r="E28">
        <f>VLOOKUP(D28,'[1]場コード'!$A$1:$B$7,2,FALSE)</f>
        <v>4</v>
      </c>
      <c r="F28">
        <v>4</v>
      </c>
      <c r="G28">
        <v>3100</v>
      </c>
      <c r="I28">
        <v>3</v>
      </c>
      <c r="K28" t="s">
        <v>130</v>
      </c>
      <c r="M28">
        <v>0</v>
      </c>
      <c r="N28">
        <v>3.3</v>
      </c>
      <c r="O28" t="str">
        <f t="shared" si="0"/>
        <v>瀧下 隼平</v>
      </c>
      <c r="P28">
        <v>1</v>
      </c>
      <c r="Q28" t="str">
        <f>VLOOKUP(O28,'[1]ランク表'!$A$1:$D$559,3,FALSE)</f>
        <v>A1</v>
      </c>
      <c r="R28">
        <f>VLOOKUP(O28,'[1]ランク表'!$A$1:$D$559,4,FALSE)</f>
        <v>1</v>
      </c>
      <c r="S28">
        <f t="shared" si="17"/>
        <v>0</v>
      </c>
      <c r="T28">
        <f t="shared" si="18"/>
        <v>102.3</v>
      </c>
      <c r="U28">
        <f t="shared" si="19"/>
        <v>2</v>
      </c>
      <c r="V28">
        <f t="shared" si="20"/>
        <v>1</v>
      </c>
      <c r="W28">
        <f t="shared" si="21"/>
        <v>1</v>
      </c>
      <c r="X28">
        <f>IF(N28=0,"エラー",'[1]回帰係数-1'!$C$9+'[1]回帰係数-1'!$D$9*M28+'[1]回帰係数-1'!$E$9*N28+'[1]回帰係数-1'!$L$9*F28)</f>
        <v>3.4265242216468366</v>
      </c>
      <c r="Y28">
        <f ca="1">IF(N28=0,"エラー",OFFSET('[1]回帰係数-1'!$F$8,U28,1))</f>
        <v>-0.012765734423505799</v>
      </c>
      <c r="Z28">
        <f ca="1">IF(N28=0,"エラー",OFFSET('[1]回帰係数-1'!$H$8,V28,1))</f>
        <v>-0.0017654643668918114</v>
      </c>
      <c r="AA28">
        <f ca="1">IF(N28=0,"エラー",OFFSET('[1]回帰係数-1'!$J$8,W28,1))</f>
        <v>0.0010169224844411434</v>
      </c>
      <c r="AB28">
        <f ca="1">IF(N28=0,"エラー",OFFSET('[1]回帰係数-1'!$M$8,I28,1))</f>
        <v>-0.0031436344266305666</v>
      </c>
      <c r="AC28">
        <f t="shared" si="22"/>
        <v>105.70585563834173</v>
      </c>
      <c r="AD28">
        <f>VLOOKUP(O28,'[1]T0-TR0表'!$A$1:$C$554,2,FALSE)</f>
        <v>0.8252440153418883</v>
      </c>
      <c r="AE28">
        <f>VLOOKUP(O28,'[1]T0-TR0表'!$A$1:$C$554,3,FALSE)</f>
        <v>0.7843406956751747</v>
      </c>
      <c r="AF28">
        <f t="shared" si="23"/>
        <v>3.4135683110699646</v>
      </c>
      <c r="AG28">
        <f t="shared" si="24"/>
        <v>105.8206176431689</v>
      </c>
      <c r="AH28">
        <f t="shared" si="25"/>
        <v>105.76323664075531</v>
      </c>
      <c r="AI28">
        <f t="shared" si="26"/>
        <v>11185.85893214897</v>
      </c>
      <c r="AJ28">
        <f t="shared" si="27"/>
        <v>1811030404</v>
      </c>
      <c r="AK28">
        <f>RANK(AC28,INDEX(AC:AC,MATCH(AJ28,AJ:AJ,0)):INDEX(AC:AC,MATCH(AJ28,AJ:AJ)),1)</f>
        <v>2</v>
      </c>
      <c r="AL28">
        <f>RANK(AG28,INDEX(AG:AG,MATCH(AJ28,AJ:AJ,0)):INDEX(AG:AG,MATCH(AJ28,AJ:AJ)),1)</f>
        <v>4</v>
      </c>
      <c r="AM28">
        <f>RANK(AH28,INDEX(AH:AH,MATCH(AJ28,AJ:AJ,0)):INDEX(AH:AH,MATCH(AJ28,AJ:AJ)),1)</f>
        <v>3</v>
      </c>
      <c r="AN28">
        <f>RANK(AI28,INDEX(AI:AI,MATCH(AJ28,AJ:AJ,0)):INDEX(AI:AI,MATCH(AJ28,AJ:AJ)),1)</f>
        <v>3</v>
      </c>
      <c r="AO28">
        <f t="shared" si="30"/>
        <v>2</v>
      </c>
      <c r="AP28">
        <f t="shared" si="30"/>
        <v>4</v>
      </c>
      <c r="AQ28">
        <f t="shared" si="30"/>
        <v>3</v>
      </c>
      <c r="AR28">
        <f t="shared" si="28"/>
        <v>4</v>
      </c>
      <c r="AS28">
        <f>RANK(AR28,INDEX(AR:AR,MATCH(AJ28,AJ:AJ,0)):INDEX(AR:AR,MATCH(AJ28,AJ:AJ)),1)</f>
        <v>4</v>
      </c>
      <c r="AT28">
        <f ca="1" t="shared" si="14"/>
      </c>
      <c r="AU28">
        <v>3</v>
      </c>
      <c r="AW28" t="s">
        <v>121</v>
      </c>
      <c r="BH28">
        <v>3</v>
      </c>
      <c r="BI28">
        <f t="shared" si="15"/>
        <v>105.8206176431689</v>
      </c>
      <c r="BJ28">
        <f>AZ27</f>
        <v>5</v>
      </c>
      <c r="BK28">
        <f>VLOOKUP(AZ27,BH26:BI33,2)</f>
        <v>105.71629529103994</v>
      </c>
      <c r="BL28">
        <f t="shared" si="32"/>
        <v>0.5300265108883622</v>
      </c>
      <c r="BM28">
        <f>ABS(BK28-AVERAGE(BK26:BK33))</f>
        <v>0.23648750609282843</v>
      </c>
    </row>
    <row r="29" spans="1:65" ht="13.5">
      <c r="A29">
        <v>18</v>
      </c>
      <c r="B29">
        <v>11</v>
      </c>
      <c r="C29">
        <v>3</v>
      </c>
      <c r="D29" t="s">
        <v>151</v>
      </c>
      <c r="E29">
        <f>VLOOKUP(D29,'[1]場コード'!$A$1:$B$7,2,FALSE)</f>
        <v>4</v>
      </c>
      <c r="F29">
        <v>4</v>
      </c>
      <c r="G29">
        <v>3100</v>
      </c>
      <c r="I29">
        <v>4</v>
      </c>
      <c r="K29" t="s">
        <v>34</v>
      </c>
      <c r="M29">
        <v>0</v>
      </c>
      <c r="N29">
        <v>3.28</v>
      </c>
      <c r="O29" t="str">
        <f t="shared" si="0"/>
        <v>角南 一如</v>
      </c>
      <c r="P29">
        <v>1</v>
      </c>
      <c r="Q29" t="str">
        <f>VLOOKUP(O29,'[1]ランク表'!$A$1:$D$559,3,FALSE)</f>
        <v>S</v>
      </c>
      <c r="R29">
        <f>VLOOKUP(O29,'[1]ランク表'!$A$1:$D$559,4,FALSE)</f>
        <v>1</v>
      </c>
      <c r="S29">
        <f t="shared" si="17"/>
        <v>0</v>
      </c>
      <c r="T29">
        <f t="shared" si="18"/>
        <v>101.67999999999999</v>
      </c>
      <c r="U29">
        <f t="shared" si="19"/>
        <v>1</v>
      </c>
      <c r="V29">
        <f t="shared" si="20"/>
        <v>1</v>
      </c>
      <c r="W29">
        <f t="shared" si="21"/>
        <v>1</v>
      </c>
      <c r="X29">
        <f>IF(N29=0,"エラー",'[1]回帰係数-1'!$C$9+'[1]回帰係数-1'!$D$9*M29+'[1]回帰係数-1'!$E$9*N29+'[1]回帰係数-1'!$L$9*F29)</f>
        <v>3.410045991272282</v>
      </c>
      <c r="Y29">
        <f ca="1">IF(N29=0,"エラー",OFFSET('[1]回帰係数-1'!$F$8,U29,1))</f>
        <v>-0.016784957759434147</v>
      </c>
      <c r="Z29">
        <f ca="1">IF(N29=0,"エラー",OFFSET('[1]回帰係数-1'!$H$8,V29,1))</f>
        <v>-0.0017654643668918114</v>
      </c>
      <c r="AA29">
        <f ca="1">IF(N29=0,"エラー",OFFSET('[1]回帰係数-1'!$J$8,W29,1))</f>
        <v>0.0010169224844411434</v>
      </c>
      <c r="AB29">
        <f ca="1">IF(N29=0,"エラー",OFFSET('[1]回帰係数-1'!$M$8,I29,1))</f>
        <v>-0.0016965388543961663</v>
      </c>
      <c r="AC29">
        <f t="shared" si="22"/>
        <v>105.11529453605603</v>
      </c>
      <c r="AD29">
        <f>VLOOKUP(O29,'[1]T0-TR0表'!$A$1:$C$554,2,FALSE)</f>
        <v>1.3940326444018596</v>
      </c>
      <c r="AE29">
        <f>VLOOKUP(O29,'[1]T0-TR0表'!$A$1:$C$554,3,FALSE)</f>
        <v>0.609019983575144</v>
      </c>
      <c r="AF29">
        <f t="shared" si="23"/>
        <v>3.391618190528332</v>
      </c>
      <c r="AG29">
        <f t="shared" si="24"/>
        <v>105.14016390637829</v>
      </c>
      <c r="AH29">
        <f t="shared" si="25"/>
        <v>105.12772922121715</v>
      </c>
      <c r="AI29">
        <f t="shared" si="26"/>
        <v>11051.839296588161</v>
      </c>
      <c r="AJ29">
        <f t="shared" si="27"/>
        <v>1811030404</v>
      </c>
      <c r="AK29">
        <f>RANK(AC29,INDEX(AC:AC,MATCH(AJ29,AJ:AJ,0)):INDEX(AC:AC,MATCH(AJ29,AJ:AJ)),1)</f>
        <v>1</v>
      </c>
      <c r="AL29">
        <f>RANK(AG29,INDEX(AG:AG,MATCH(AJ29,AJ:AJ,0)):INDEX(AG:AG,MATCH(AJ29,AJ:AJ)),1)</f>
        <v>1</v>
      </c>
      <c r="AM29">
        <f>RANK(AH29,INDEX(AH:AH,MATCH(AJ29,AJ:AJ,0)):INDEX(AH:AH,MATCH(AJ29,AJ:AJ)),1)</f>
        <v>1</v>
      </c>
      <c r="AN29">
        <f>RANK(AI29,INDEX(AI:AI,MATCH(AJ29,AJ:AJ,0)):INDEX(AI:AI,MATCH(AJ29,AJ:AJ)),1)</f>
        <v>1</v>
      </c>
      <c r="AO29">
        <f t="shared" si="30"/>
        <v>1</v>
      </c>
      <c r="AP29">
        <f t="shared" si="30"/>
        <v>1</v>
      </c>
      <c r="AQ29">
        <f t="shared" si="30"/>
        <v>1</v>
      </c>
      <c r="AR29">
        <f t="shared" si="28"/>
        <v>1</v>
      </c>
      <c r="AS29">
        <f>RANK(AR29,INDEX(AR:AR,MATCH(AJ29,AJ:AJ,0)):INDEX(AR:AR,MATCH(AJ29,AJ:AJ)),1)</f>
        <v>1</v>
      </c>
      <c r="AT29">
        <f ca="1" t="shared" si="14"/>
      </c>
      <c r="AU29">
        <v>4</v>
      </c>
      <c r="AW29" t="s">
        <v>152</v>
      </c>
      <c r="BH29">
        <v>4</v>
      </c>
      <c r="BI29">
        <f t="shared" si="15"/>
        <v>105.14016390637829</v>
      </c>
      <c r="BJ29">
        <f>BA27</f>
        <v>3</v>
      </c>
      <c r="BK29">
        <f>VLOOKUP(BA27,BH26:BI33,2)</f>
        <v>105.8206176431689</v>
      </c>
      <c r="BL29">
        <f t="shared" si="32"/>
        <v>0.10432235212896046</v>
      </c>
      <c r="BM29">
        <f>ABS(BK29-AVERAGE(BK26:BK33))</f>
        <v>0.13216515396386797</v>
      </c>
    </row>
    <row r="30" spans="1:65" ht="13.5">
      <c r="A30">
        <v>18</v>
      </c>
      <c r="B30">
        <v>11</v>
      </c>
      <c r="C30">
        <v>3</v>
      </c>
      <c r="D30" t="s">
        <v>151</v>
      </c>
      <c r="E30">
        <f>VLOOKUP(D30,'[1]場コード'!$A$1:$B$7,2,FALSE)</f>
        <v>4</v>
      </c>
      <c r="F30">
        <v>4</v>
      </c>
      <c r="G30">
        <v>3100</v>
      </c>
      <c r="I30">
        <v>5</v>
      </c>
      <c r="K30" t="s">
        <v>35</v>
      </c>
      <c r="M30">
        <v>0</v>
      </c>
      <c r="N30">
        <v>3.32</v>
      </c>
      <c r="O30" t="str">
        <f t="shared" si="0"/>
        <v>塚越 浩之</v>
      </c>
      <c r="P30">
        <v>1</v>
      </c>
      <c r="Q30" t="str">
        <f>VLOOKUP(O30,'[1]ランク表'!$A$1:$D$559,3,FALSE)</f>
        <v>A1</v>
      </c>
      <c r="R30">
        <f>VLOOKUP(O30,'[1]ランク表'!$A$1:$D$559,4,FALSE)</f>
        <v>1</v>
      </c>
      <c r="S30">
        <f t="shared" si="17"/>
        <v>0</v>
      </c>
      <c r="T30">
        <f t="shared" si="18"/>
        <v>102.92</v>
      </c>
      <c r="U30">
        <f t="shared" si="19"/>
        <v>2</v>
      </c>
      <c r="V30">
        <f t="shared" si="20"/>
        <v>1</v>
      </c>
      <c r="W30">
        <f t="shared" si="21"/>
        <v>1</v>
      </c>
      <c r="X30">
        <f>IF(N30=0,"エラー",'[1]回帰係数-1'!$C$9+'[1]回帰係数-1'!$D$9*M30+'[1]回帰係数-1'!$E$9*N30+'[1]回帰係数-1'!$L$9*F30)</f>
        <v>3.443002452021391</v>
      </c>
      <c r="Y30">
        <f ca="1">IF(N30=0,"エラー",OFFSET('[1]回帰係数-1'!$F$8,U30,1))</f>
        <v>-0.012765734423505799</v>
      </c>
      <c r="Z30">
        <f ca="1">IF(N30=0,"エラー",OFFSET('[1]回帰係数-1'!$H$8,V30,1))</f>
        <v>-0.0017654643668918114</v>
      </c>
      <c r="AA30">
        <f ca="1">IF(N30=0,"エラー",OFFSET('[1]回帰係数-1'!$J$8,W30,1))</f>
        <v>0.0010169224844411434</v>
      </c>
      <c r="AB30">
        <f ca="1">IF(N30=0,"エラー",OFFSET('[1]回帰係数-1'!$M$8,I30,1))</f>
        <v>-0.00031861368462803236</v>
      </c>
      <c r="AC30">
        <f t="shared" si="22"/>
        <v>106.30425642295499</v>
      </c>
      <c r="AD30">
        <f>VLOOKUP(O30,'[1]T0-TR0表'!$A$1:$C$554,2,FALSE)</f>
        <v>0.8332765424024484</v>
      </c>
      <c r="AE30">
        <f>VLOOKUP(O30,'[1]T0-TR0表'!$A$1:$C$554,3,FALSE)</f>
        <v>0.7761826902114657</v>
      </c>
      <c r="AF30">
        <f t="shared" si="23"/>
        <v>3.410203073904514</v>
      </c>
      <c r="AG30">
        <f t="shared" si="24"/>
        <v>105.71629529103994</v>
      </c>
      <c r="AH30">
        <f t="shared" si="25"/>
        <v>106.01027585699747</v>
      </c>
      <c r="AI30">
        <f t="shared" si="26"/>
        <v>11238.092162703539</v>
      </c>
      <c r="AJ30">
        <f t="shared" si="27"/>
        <v>1811030404</v>
      </c>
      <c r="AK30">
        <f>RANK(AC30,INDEX(AC:AC,MATCH(AJ30,AJ:AJ,0)):INDEX(AC:AC,MATCH(AJ30,AJ:AJ)),1)</f>
        <v>4</v>
      </c>
      <c r="AL30">
        <f>RANK(AG30,INDEX(AG:AG,MATCH(AJ30,AJ:AJ,0)):INDEX(AG:AG,MATCH(AJ30,AJ:AJ)),1)</f>
        <v>3</v>
      </c>
      <c r="AM30">
        <f>RANK(AH30,INDEX(AH:AH,MATCH(AJ30,AJ:AJ,0)):INDEX(AH:AH,MATCH(AJ30,AJ:AJ)),1)</f>
        <v>4</v>
      </c>
      <c r="AN30">
        <f>RANK(AI30,INDEX(AI:AI,MATCH(AJ30,AJ:AJ,0)):INDEX(AI:AI,MATCH(AJ30,AJ:AJ)),1)</f>
        <v>4</v>
      </c>
      <c r="AO30">
        <f t="shared" si="30"/>
        <v>4</v>
      </c>
      <c r="AP30">
        <f t="shared" si="30"/>
        <v>3</v>
      </c>
      <c r="AQ30">
        <f t="shared" si="30"/>
        <v>4</v>
      </c>
      <c r="AR30">
        <f t="shared" si="28"/>
        <v>3.6666666666666665</v>
      </c>
      <c r="AS30">
        <f>RANK(AR30,INDEX(AR:AR,MATCH(AJ30,AJ:AJ,0)):INDEX(AR:AR,MATCH(AJ30,AJ:AJ)),1)</f>
        <v>3</v>
      </c>
      <c r="AT30">
        <f ca="1" t="shared" si="14"/>
      </c>
      <c r="AU30">
        <v>5</v>
      </c>
      <c r="BH30">
        <v>5</v>
      </c>
      <c r="BI30">
        <f t="shared" si="15"/>
        <v>105.71629529103994</v>
      </c>
      <c r="BJ30">
        <f>BB27</f>
        <v>1</v>
      </c>
      <c r="BK30">
        <f>VLOOKUP(BB27,BH26:BI33,2)</f>
        <v>106.15066251869764</v>
      </c>
      <c r="BL30">
        <f t="shared" si="32"/>
        <v>0.33004487552874195</v>
      </c>
      <c r="BM30">
        <f>ABS(BK30-AVERAGE(BK26:BK33))</f>
        <v>0.197879721564874</v>
      </c>
    </row>
    <row r="31" spans="1:65" ht="13.5">
      <c r="A31">
        <v>18</v>
      </c>
      <c r="B31">
        <v>11</v>
      </c>
      <c r="C31">
        <v>3</v>
      </c>
      <c r="D31" t="s">
        <v>151</v>
      </c>
      <c r="E31">
        <f>VLOOKUP(D31,'[1]場コード'!$A$1:$B$7,2,FALSE)</f>
        <v>4</v>
      </c>
      <c r="F31">
        <v>4</v>
      </c>
      <c r="G31">
        <v>3100</v>
      </c>
      <c r="I31">
        <v>6</v>
      </c>
      <c r="K31" t="s">
        <v>36</v>
      </c>
      <c r="M31">
        <v>0</v>
      </c>
      <c r="N31">
        <v>3.33</v>
      </c>
      <c r="O31" t="str">
        <f t="shared" si="0"/>
        <v>飯塚 将光</v>
      </c>
      <c r="P31">
        <v>1</v>
      </c>
      <c r="Q31" t="str">
        <f>VLOOKUP(O31,'[1]ランク表'!$A$1:$D$559,3,FALSE)</f>
        <v>S</v>
      </c>
      <c r="R31">
        <f>VLOOKUP(O31,'[1]ランク表'!$A$1:$D$559,4,FALSE)</f>
        <v>1</v>
      </c>
      <c r="S31">
        <f t="shared" si="17"/>
        <v>0</v>
      </c>
      <c r="T31">
        <f t="shared" si="18"/>
        <v>103.23</v>
      </c>
      <c r="U31">
        <f t="shared" si="19"/>
        <v>1</v>
      </c>
      <c r="V31">
        <f t="shared" si="20"/>
        <v>1</v>
      </c>
      <c r="W31">
        <f t="shared" si="21"/>
        <v>1</v>
      </c>
      <c r="X31">
        <f>IF(N31=0,"エラー",'[1]回帰係数-1'!$C$9+'[1]回帰係数-1'!$D$9*M31+'[1]回帰係数-1'!$E$9*N31+'[1]回帰係数-1'!$L$9*F31)</f>
        <v>3.4512415672086685</v>
      </c>
      <c r="Y31">
        <f ca="1">IF(N31=0,"エラー",OFFSET('[1]回帰係数-1'!$F$8,U31,1))</f>
        <v>-0.016784957759434147</v>
      </c>
      <c r="Z31">
        <f ca="1">IF(N31=0,"エラー",OFFSET('[1]回帰係数-1'!$H$8,V31,1))</f>
        <v>-0.0017654643668918114</v>
      </c>
      <c r="AA31">
        <f ca="1">IF(N31=0,"エラー",OFFSET('[1]回帰係数-1'!$J$8,W31,1))</f>
        <v>0.0010169224844411434</v>
      </c>
      <c r="AB31">
        <f ca="1">IF(N31=0,"エラー",OFFSET('[1]回帰係数-1'!$M$8,I31,1))</f>
        <v>0.0006249624127499065</v>
      </c>
      <c r="AC31">
        <f t="shared" si="22"/>
        <v>106.46432392936555</v>
      </c>
      <c r="AD31">
        <f>VLOOKUP(O31,'[1]T0-TR0表'!$A$1:$C$554,2,FALSE)</f>
        <v>1.6067629170179458</v>
      </c>
      <c r="AE31">
        <f>VLOOKUP(O31,'[1]T0-TR0表'!$A$1:$C$554,3,FALSE)</f>
        <v>0.548891966759003</v>
      </c>
      <c r="AF31">
        <f t="shared" si="23"/>
        <v>3.4345731663254258</v>
      </c>
      <c r="AG31">
        <f t="shared" si="24"/>
        <v>106.4717681560882</v>
      </c>
      <c r="AH31">
        <f t="shared" si="25"/>
        <v>106.46804604272688</v>
      </c>
      <c r="AI31">
        <f t="shared" si="26"/>
        <v>11335.444814302082</v>
      </c>
      <c r="AJ31">
        <f t="shared" si="27"/>
        <v>1811030404</v>
      </c>
      <c r="AK31">
        <f>RANK(AC31,INDEX(AC:AC,MATCH(AJ31,AJ:AJ,0)):INDEX(AC:AC,MATCH(AJ31,AJ:AJ)),1)</f>
        <v>6</v>
      </c>
      <c r="AL31">
        <f>RANK(AG31,INDEX(AG:AG,MATCH(AJ31,AJ:AJ,0)):INDEX(AG:AG,MATCH(AJ31,AJ:AJ)),1)</f>
        <v>7</v>
      </c>
      <c r="AM31">
        <f>RANK(AH31,INDEX(AH:AH,MATCH(AJ31,AJ:AJ,0)):INDEX(AH:AH,MATCH(AJ31,AJ:AJ)),1)</f>
        <v>7</v>
      </c>
      <c r="AN31">
        <f>RANK(AI31,INDEX(AI:AI,MATCH(AJ31,AJ:AJ,0)):INDEX(AI:AI,MATCH(AJ31,AJ:AJ)),1)</f>
        <v>7</v>
      </c>
      <c r="AO31">
        <f t="shared" si="30"/>
        <v>6</v>
      </c>
      <c r="AP31">
        <f t="shared" si="30"/>
        <v>7</v>
      </c>
      <c r="AQ31">
        <f t="shared" si="30"/>
        <v>7</v>
      </c>
      <c r="AR31">
        <f t="shared" si="28"/>
        <v>7.666666666666667</v>
      </c>
      <c r="AS31">
        <f>RANK(AR31,INDEX(AR:AR,MATCH(AJ31,AJ:AJ,0)):INDEX(AR:AR,MATCH(AJ31,AJ:AJ)),1)</f>
        <v>7</v>
      </c>
      <c r="AT31">
        <f ca="1" t="shared" si="14"/>
      </c>
      <c r="AU31">
        <v>6</v>
      </c>
      <c r="BH31">
        <v>6</v>
      </c>
      <c r="BI31">
        <f t="shared" si="15"/>
        <v>106.4717681560882</v>
      </c>
      <c r="BJ31">
        <f>BC27</f>
        <v>2</v>
      </c>
      <c r="BK31">
        <f>VLOOKUP(BC27,BH26:BI33,2)</f>
        <v>106.34789390276657</v>
      </c>
      <c r="BL31">
        <f t="shared" si="32"/>
        <v>0.19723138406892815</v>
      </c>
      <c r="BM31">
        <f>ABS(BK31-AVERAGE(BK26:BK33))</f>
        <v>0.39511110563380214</v>
      </c>
    </row>
    <row r="32" spans="1:65" ht="13.5">
      <c r="A32">
        <v>18</v>
      </c>
      <c r="B32">
        <v>11</v>
      </c>
      <c r="C32">
        <v>3</v>
      </c>
      <c r="D32" t="s">
        <v>151</v>
      </c>
      <c r="E32">
        <f>VLOOKUP(D32,'[1]場コード'!$A$1:$B$7,2,FALSE)</f>
        <v>4</v>
      </c>
      <c r="F32">
        <v>4</v>
      </c>
      <c r="G32">
        <v>3100</v>
      </c>
      <c r="I32">
        <v>7</v>
      </c>
      <c r="K32" t="s">
        <v>37</v>
      </c>
      <c r="M32">
        <v>0</v>
      </c>
      <c r="N32">
        <v>3.32</v>
      </c>
      <c r="O32" t="str">
        <f t="shared" si="0"/>
        <v>有吉 辰也</v>
      </c>
      <c r="P32">
        <v>1</v>
      </c>
      <c r="Q32" t="str">
        <f>VLOOKUP(O32,'[1]ランク表'!$A$1:$D$559,3,FALSE)</f>
        <v>S</v>
      </c>
      <c r="R32">
        <f>VLOOKUP(O32,'[1]ランク表'!$A$1:$D$559,4,FALSE)</f>
        <v>1</v>
      </c>
      <c r="S32">
        <f t="shared" si="17"/>
        <v>0</v>
      </c>
      <c r="T32">
        <f t="shared" si="18"/>
        <v>102.92</v>
      </c>
      <c r="U32">
        <f t="shared" si="19"/>
        <v>1</v>
      </c>
      <c r="V32">
        <f t="shared" si="20"/>
        <v>1</v>
      </c>
      <c r="W32">
        <f t="shared" si="21"/>
        <v>1</v>
      </c>
      <c r="X32">
        <f>IF(N32=0,"エラー",'[1]回帰係数-1'!$C$9+'[1]回帰係数-1'!$D$9*M32+'[1]回帰係数-1'!$E$9*N32+'[1]回帰係数-1'!$L$9*F32)</f>
        <v>3.443002452021391</v>
      </c>
      <c r="Y32">
        <f ca="1">IF(N32=0,"エラー",OFFSET('[1]回帰係数-1'!$F$8,U32,1))</f>
        <v>-0.016784957759434147</v>
      </c>
      <c r="Z32">
        <f ca="1">IF(N32=0,"エラー",OFFSET('[1]回帰係数-1'!$H$8,V32,1))</f>
        <v>-0.0017654643668918114</v>
      </c>
      <c r="AA32">
        <f ca="1">IF(N32=0,"エラー",OFFSET('[1]回帰係数-1'!$J$8,W32,1))</f>
        <v>0.0010169224844411434</v>
      </c>
      <c r="AB32">
        <f ca="1">IF(N32=0,"エラー",OFFSET('[1]回帰係数-1'!$M$8,I32,1))</f>
        <v>0.0012335119849542</v>
      </c>
      <c r="AC32">
        <f t="shared" si="22"/>
        <v>106.22777639529826</v>
      </c>
      <c r="AD32">
        <f>VLOOKUP(O32,'[1]T0-TR0表'!$A$1:$C$554,2,FALSE)</f>
        <v>0.16302687801516225</v>
      </c>
      <c r="AE32">
        <f>VLOOKUP(O32,'[1]T0-TR0表'!$A$1:$C$554,3,FALSE)</f>
        <v>0.9729152308752579</v>
      </c>
      <c r="AF32">
        <f t="shared" si="23"/>
        <v>3.3931054445210185</v>
      </c>
      <c r="AG32">
        <f t="shared" si="24"/>
        <v>105.18626878015158</v>
      </c>
      <c r="AH32">
        <f t="shared" si="25"/>
        <v>105.70702258772492</v>
      </c>
      <c r="AI32">
        <f t="shared" si="26"/>
        <v>11173.703439833685</v>
      </c>
      <c r="AJ32">
        <f t="shared" si="27"/>
        <v>1811030404</v>
      </c>
      <c r="AK32">
        <f>RANK(AC32,INDEX(AC:AC,MATCH(AJ32,AJ:AJ,0)):INDEX(AC:AC,MATCH(AJ32,AJ:AJ)),1)</f>
        <v>3</v>
      </c>
      <c r="AL32">
        <f>RANK(AG32,INDEX(AG:AG,MATCH(AJ32,AJ:AJ,0)):INDEX(AG:AG,MATCH(AJ32,AJ:AJ)),1)</f>
        <v>2</v>
      </c>
      <c r="AM32">
        <f>RANK(AH32,INDEX(AH:AH,MATCH(AJ32,AJ:AJ,0)):INDEX(AH:AH,MATCH(AJ32,AJ:AJ)),1)</f>
        <v>2</v>
      </c>
      <c r="AN32">
        <f>RANK(AI32,INDEX(AI:AI,MATCH(AJ32,AJ:AJ,0)):INDEX(AI:AI,MATCH(AJ32,AJ:AJ)),1)</f>
        <v>2</v>
      </c>
      <c r="AO32">
        <f t="shared" si="30"/>
        <v>3</v>
      </c>
      <c r="AP32">
        <f t="shared" si="30"/>
        <v>2</v>
      </c>
      <c r="AQ32">
        <f t="shared" si="30"/>
        <v>2</v>
      </c>
      <c r="AR32">
        <f t="shared" si="28"/>
        <v>1.3333333333333335</v>
      </c>
      <c r="AS32">
        <f>RANK(AR32,INDEX(AR:AR,MATCH(AJ32,AJ:AJ,0)):INDEX(AR:AR,MATCH(AJ32,AJ:AJ)),1)</f>
        <v>2</v>
      </c>
      <c r="AT32">
        <f ca="1" t="shared" si="14"/>
      </c>
      <c r="AU32">
        <v>7</v>
      </c>
      <c r="BH32">
        <v>7</v>
      </c>
      <c r="BI32">
        <f t="shared" si="15"/>
        <v>105.18626878015158</v>
      </c>
      <c r="BJ32">
        <f>BD27</f>
        <v>6</v>
      </c>
      <c r="BK32">
        <f>VLOOKUP(BD27,BH26:BI33,2)</f>
        <v>106.4717681560882</v>
      </c>
      <c r="BL32">
        <f t="shared" si="32"/>
        <v>0.12387425332163104</v>
      </c>
      <c r="BM32">
        <f>ABS(BK32-AVERAGE(BK26:BK33))</f>
        <v>0.5189853589554332</v>
      </c>
    </row>
    <row r="33" spans="1:65" ht="13.5">
      <c r="A33">
        <v>18</v>
      </c>
      <c r="B33">
        <v>11</v>
      </c>
      <c r="C33">
        <v>3</v>
      </c>
      <c r="D33" t="s">
        <v>151</v>
      </c>
      <c r="E33">
        <f>VLOOKUP(D33,'[1]場コード'!$A$1:$B$7,2,FALSE)</f>
        <v>4</v>
      </c>
      <c r="F33">
        <v>4</v>
      </c>
      <c r="G33">
        <v>3100</v>
      </c>
      <c r="I33">
        <v>8</v>
      </c>
      <c r="K33" t="s">
        <v>38</v>
      </c>
      <c r="M33">
        <v>0</v>
      </c>
      <c r="N33">
        <v>3.35</v>
      </c>
      <c r="O33" t="str">
        <f t="shared" si="0"/>
        <v>佐久間 健光</v>
      </c>
      <c r="P33">
        <v>1</v>
      </c>
      <c r="Q33" t="str">
        <f>VLOOKUP(O33,'[1]ランク表'!$A$1:$D$559,3,FALSE)</f>
        <v>A1</v>
      </c>
      <c r="R33">
        <f>VLOOKUP(O33,'[1]ランク表'!$A$1:$D$559,4,FALSE)</f>
        <v>1</v>
      </c>
      <c r="S33">
        <f t="shared" si="17"/>
        <v>0</v>
      </c>
      <c r="T33">
        <f t="shared" si="18"/>
        <v>103.85000000000001</v>
      </c>
      <c r="U33">
        <f t="shared" si="19"/>
        <v>2</v>
      </c>
      <c r="V33">
        <f t="shared" si="20"/>
        <v>1</v>
      </c>
      <c r="W33">
        <f t="shared" si="21"/>
        <v>1</v>
      </c>
      <c r="X33">
        <f>IF(N33=0,"エラー",'[1]回帰係数-1'!$C$9+'[1]回帰係数-1'!$D$9*M33+'[1]回帰係数-1'!$E$9*N33+'[1]回帰係数-1'!$L$9*F33)</f>
        <v>3.467719797583223</v>
      </c>
      <c r="Y33">
        <f ca="1">IF(N33=0,"エラー",OFFSET('[1]回帰係数-1'!$F$8,U33,1))</f>
        <v>-0.012765734423505799</v>
      </c>
      <c r="Z33">
        <f ca="1">IF(N33=0,"エラー",OFFSET('[1]回帰係数-1'!$H$8,V33,1))</f>
        <v>-0.0017654643668918114</v>
      </c>
      <c r="AA33">
        <f ca="1">IF(N33=0,"エラー",OFFSET('[1]回帰係数-1'!$J$8,W33,1))</f>
        <v>0.0010169224844411434</v>
      </c>
      <c r="AB33">
        <f ca="1">IF(N33=0,"エラー",OFFSET('[1]回帰係数-1'!$M$8,I33,1))</f>
        <v>0</v>
      </c>
      <c r="AC33">
        <f t="shared" si="22"/>
        <v>107.08037115959526</v>
      </c>
      <c r="AD33">
        <f>VLOOKUP(O33,'[1]T0-TR0表'!$A$1:$C$554,2,FALSE)</f>
        <v>1.1137390520814523</v>
      </c>
      <c r="AE33">
        <f>VLOOKUP(O33,'[1]T0-TR0表'!$A$1:$C$554,3,FALSE)</f>
        <v>0.6958370877635619</v>
      </c>
      <c r="AF33">
        <f t="shared" si="23"/>
        <v>3.444793296089385</v>
      </c>
      <c r="AG33">
        <f t="shared" si="24"/>
        <v>106.78859217877093</v>
      </c>
      <c r="AH33">
        <f t="shared" si="25"/>
        <v>106.9344816691831</v>
      </c>
      <c r="AI33">
        <f t="shared" si="26"/>
        <v>11434.962086113443</v>
      </c>
      <c r="AJ33">
        <f t="shared" si="27"/>
        <v>1811030404</v>
      </c>
      <c r="AK33">
        <f>RANK(AC33,INDEX(AC:AC,MATCH(AJ33,AJ:AJ,0)):INDEX(AC:AC,MATCH(AJ33,AJ:AJ)),1)</f>
        <v>8</v>
      </c>
      <c r="AL33">
        <f>RANK(AG33,INDEX(AG:AG,MATCH(AJ33,AJ:AJ,0)):INDEX(AG:AG,MATCH(AJ33,AJ:AJ)),1)</f>
        <v>8</v>
      </c>
      <c r="AM33">
        <f>RANK(AH33,INDEX(AH:AH,MATCH(AJ33,AJ:AJ,0)):INDEX(AH:AH,MATCH(AJ33,AJ:AJ)),1)</f>
        <v>8</v>
      </c>
      <c r="AN33">
        <f>RANK(AI33,INDEX(AI:AI,MATCH(AJ33,AJ:AJ,0)):INDEX(AI:AI,MATCH(AJ33,AJ:AJ)),1)</f>
        <v>8</v>
      </c>
      <c r="AO33">
        <f t="shared" si="30"/>
        <v>8</v>
      </c>
      <c r="AP33">
        <f t="shared" si="30"/>
        <v>8</v>
      </c>
      <c r="AQ33">
        <f t="shared" si="30"/>
        <v>8</v>
      </c>
      <c r="AR33">
        <f t="shared" si="28"/>
        <v>8</v>
      </c>
      <c r="AS33">
        <f>RANK(AR33,INDEX(AR:AR,MATCH(AJ33,AJ:AJ,0)):INDEX(AR:AR,MATCH(AJ33,AJ:AJ)),1)</f>
        <v>8</v>
      </c>
      <c r="AT33">
        <f ca="1" t="shared" si="14"/>
      </c>
      <c r="AU33">
        <v>8</v>
      </c>
      <c r="BH33">
        <v>8</v>
      </c>
      <c r="BI33">
        <f t="shared" si="15"/>
        <v>106.78859217877093</v>
      </c>
      <c r="BJ33">
        <f>BE27</f>
        <v>8</v>
      </c>
      <c r="BK33">
        <f>VLOOKUP(BE27,BH26:BI33,2)</f>
        <v>106.78859217877093</v>
      </c>
      <c r="BL33">
        <f t="shared" si="32"/>
        <v>0.3168240226827237</v>
      </c>
      <c r="BM33">
        <f>ABS(BK33-AVERAGE(BK26:BK33))</f>
        <v>0.8358093816381569</v>
      </c>
    </row>
    <row r="34" spans="1:80" ht="13.5">
      <c r="A34">
        <v>18</v>
      </c>
      <c r="B34">
        <v>11</v>
      </c>
      <c r="C34">
        <v>3</v>
      </c>
      <c r="D34" t="s">
        <v>151</v>
      </c>
      <c r="E34">
        <f>VLOOKUP(D34,'[1]場コード'!$A$1:$B$7,2,FALSE)</f>
        <v>4</v>
      </c>
      <c r="F34">
        <v>5</v>
      </c>
      <c r="G34">
        <v>3100</v>
      </c>
      <c r="I34">
        <v>1</v>
      </c>
      <c r="K34" t="s">
        <v>39</v>
      </c>
      <c r="M34">
        <v>0</v>
      </c>
      <c r="N34">
        <v>3.33</v>
      </c>
      <c r="O34" t="str">
        <f t="shared" si="0"/>
        <v>岩崎 亮一</v>
      </c>
      <c r="P34">
        <v>1</v>
      </c>
      <c r="Q34" t="str">
        <f>VLOOKUP(O34,'[1]ランク表'!$A$1:$D$559,3,FALSE)</f>
        <v>S</v>
      </c>
      <c r="R34">
        <f>VLOOKUP(O34,'[1]ランク表'!$A$1:$D$559,4,FALSE)</f>
        <v>1</v>
      </c>
      <c r="S34">
        <f t="shared" si="17"/>
        <v>0</v>
      </c>
      <c r="T34">
        <f t="shared" si="18"/>
        <v>103.23</v>
      </c>
      <c r="U34">
        <f t="shared" si="19"/>
        <v>1</v>
      </c>
      <c r="V34">
        <f t="shared" si="20"/>
        <v>1</v>
      </c>
      <c r="W34">
        <f t="shared" si="21"/>
        <v>1</v>
      </c>
      <c r="X34">
        <f>IF(N34=0,"エラー",'[1]回帰係数-1'!$C$9+'[1]回帰係数-1'!$D$9*M34+'[1]回帰係数-1'!$E$9*N34+'[1]回帰係数-1'!$L$9*F34)</f>
        <v>3.4496324846800706</v>
      </c>
      <c r="Y34">
        <f ca="1">IF(N34=0,"エラー",OFFSET('[1]回帰係数-1'!$F$8,U34,1))</f>
        <v>-0.016784957759434147</v>
      </c>
      <c r="Z34">
        <f ca="1">IF(N34=0,"エラー",OFFSET('[1]回帰係数-1'!$H$8,V34,1))</f>
        <v>-0.0017654643668918114</v>
      </c>
      <c r="AA34">
        <f ca="1">IF(N34=0,"エラー",OFFSET('[1]回帰係数-1'!$J$8,W34,1))</f>
        <v>0.0010169224844411434</v>
      </c>
      <c r="AB34">
        <f ca="1">IF(N34=0,"エラー",OFFSET('[1]回帰係数-1'!$M$8,I34,1))</f>
        <v>-0.01095952327366393</v>
      </c>
      <c r="AC34">
        <f t="shared" si="22"/>
        <v>106.05532331470016</v>
      </c>
      <c r="AD34">
        <f>VLOOKUP(O34,'[1]T0-TR0表'!$A$1:$C$554,2,FALSE)</f>
        <v>0.5592599825632103</v>
      </c>
      <c r="AE34">
        <f>VLOOKUP(O34,'[1]T0-TR0表'!$A$1:$C$554,3,FALSE)</f>
        <v>0.8583347863993018</v>
      </c>
      <c r="AF34">
        <f t="shared" si="23"/>
        <v>3.4175148212728854</v>
      </c>
      <c r="AG34">
        <f t="shared" si="24"/>
        <v>105.94295945945944</v>
      </c>
      <c r="AH34">
        <f t="shared" si="25"/>
        <v>105.9991413870798</v>
      </c>
      <c r="AI34">
        <f t="shared" si="26"/>
        <v>11235.814818389143</v>
      </c>
      <c r="AJ34">
        <f t="shared" si="27"/>
        <v>1811030405</v>
      </c>
      <c r="AK34">
        <f>RANK(AC34,INDEX(AC:AC,MATCH(AJ34,AJ:AJ,0)):INDEX(AC:AC,MATCH(AJ34,AJ:AJ)),1)</f>
        <v>5</v>
      </c>
      <c r="AL34">
        <f>RANK(AG34,INDEX(AG:AG,MATCH(AJ34,AJ:AJ,0)):INDEX(AG:AG,MATCH(AJ34,AJ:AJ)),1)</f>
        <v>5</v>
      </c>
      <c r="AM34">
        <f>RANK(AH34,INDEX(AH:AH,MATCH(AJ34,AJ:AJ,0)):INDEX(AH:AH,MATCH(AJ34,AJ:AJ)),1)</f>
        <v>5</v>
      </c>
      <c r="AN34">
        <f>RANK(AI34,INDEX(AI:AI,MATCH(AJ34,AJ:AJ,0)):INDEX(AI:AI,MATCH(AJ34,AJ:AJ)),1)</f>
        <v>5</v>
      </c>
      <c r="AO34">
        <f t="shared" si="30"/>
        <v>5</v>
      </c>
      <c r="AP34">
        <f t="shared" si="30"/>
        <v>5</v>
      </c>
      <c r="AQ34">
        <f t="shared" si="30"/>
        <v>5</v>
      </c>
      <c r="AR34">
        <f t="shared" si="28"/>
        <v>5</v>
      </c>
      <c r="AS34">
        <f>RANK(AR34,INDEX(AR:AR,MATCH(AJ34,AJ:AJ,0)):INDEX(AR:AR,MATCH(AJ34,AJ:AJ)),1)</f>
        <v>5</v>
      </c>
      <c r="AT34">
        <f ca="1" t="shared" si="14"/>
        <v>1811030405</v>
      </c>
      <c r="AU34">
        <v>1</v>
      </c>
      <c r="AW34" t="s">
        <v>116</v>
      </c>
      <c r="AX34">
        <f>VLOOKUP(1,AK34:AU41,11,FALSE)</f>
        <v>8</v>
      </c>
      <c r="AY34">
        <f>VLOOKUP(2,AK34:AU41,11,FALSE)</f>
        <v>2</v>
      </c>
      <c r="AZ34">
        <f>VLOOKUP(3,AK34:AU41,11,FALSE)</f>
        <v>7</v>
      </c>
      <c r="BA34">
        <f>VLOOKUP(4,AK34:AU41,11,FALSE)</f>
        <v>6</v>
      </c>
      <c r="BB34">
        <f>VLOOKUP(5,AK34:AU41,11,FALSE)</f>
        <v>1</v>
      </c>
      <c r="BC34">
        <f>VLOOKUP(6,AK34:AU41,11,FALSE)</f>
        <v>3</v>
      </c>
      <c r="BD34">
        <f>VLOOKUP(7,AK34:AU41,11,FALSE)</f>
        <v>5</v>
      </c>
      <c r="BE34">
        <f>VLOOKUP(8,AK34:AU41,11,FALSE)</f>
        <v>4</v>
      </c>
      <c r="BH34">
        <v>1</v>
      </c>
      <c r="BI34">
        <f t="shared" si="15"/>
        <v>105.94295945945944</v>
      </c>
      <c r="BJ34">
        <f>AX35</f>
        <v>8</v>
      </c>
      <c r="BK34">
        <f>VLOOKUP(AX35,BH34:BI41,2)</f>
        <v>104.85281079766541</v>
      </c>
      <c r="BM34">
        <f>ABS(BK34-AVERAGE(BK34:BK41))</f>
        <v>1.0462786387365242</v>
      </c>
      <c r="BN34">
        <f>BJ34</f>
        <v>8</v>
      </c>
      <c r="BO34" t="str">
        <f>IF(BL35&gt;=0.7,"→→→",IF((BL35&gt;=0.55)*(BL35&lt;0.7)=1,"→→",IF((BL35&lt;0.55)*(BL35&gt;=0.4)=1,"→",IF((BL35&lt;0.4)*(BL35&gt;=0.3)=1,"～",IF((BL35&lt;0.3)*(BL35&gt;=0.1)=1,"，",IF(BL35&lt;0.1,"=",""))))))</f>
        <v>→→</v>
      </c>
      <c r="BP34">
        <f>BJ35</f>
        <v>7</v>
      </c>
      <c r="BQ34" t="str">
        <f>IF(BL36&gt;=0.7,"→→→",IF((BL36&gt;=0.55)*(BL36&lt;0.7)=1,"→→",IF((BL36&lt;0.55)*(BL36&gt;=0.4)=1,"→",IF((BL36&lt;0.4)*(BL36&gt;=0.3)=1,"～",IF((BL36&lt;0.3)*(BL36&gt;=0.1)=1,"，",IF(BL36&lt;0.1,"=",""))))))</f>
        <v>，</v>
      </c>
      <c r="BR34">
        <f>BJ36</f>
        <v>2</v>
      </c>
      <c r="BS34" t="str">
        <f>IF(BL37&gt;=0.7,"→→→",IF((BL37&gt;=0.55)*(BL37&lt;0.7)=1,"→→",IF((BL37&lt;0.55)*(BL37&gt;=0.4)=1,"→",IF((BL37&lt;0.4)*(BL37&gt;=0.3)=1,"～",IF((BL37&lt;0.3)*(BL37&gt;=0.1)=1,"，",IF(BL37&lt;0.1,"=",""))))))</f>
        <v>，</v>
      </c>
      <c r="BT34">
        <f>BJ37</f>
        <v>6</v>
      </c>
      <c r="BU34" t="str">
        <f>IF(BL38&gt;=0.7,"→→→",IF((BL38&gt;=0.55)*(BL38&lt;0.7)=1,"→→",IF((BL38&lt;0.55)*(BL38&gt;=0.4)=1,"→",IF((BL38&lt;0.4)*(BL38&gt;=0.3)=1,"～",IF((BL38&lt;0.3)*(BL38&gt;=0.1)=1,"，",IF(BL38&lt;0.1,"=",""))))))</f>
        <v>，</v>
      </c>
      <c r="BV34">
        <f>BJ38</f>
        <v>1</v>
      </c>
      <c r="BW34" t="str">
        <f>IF(BL39&gt;=0.7,"→→→",IF((BL39&gt;=0.55)*(BL39&lt;0.7)=1,"→→",IF((BL39&lt;0.55)*(BL39&gt;=0.4)=1,"→",IF((BL39&lt;0.4)*(BL39&gt;=0.3)=1,"～",IF((BL39&lt;0.3)*(BL39&gt;=0.1)=1,"，",IF(BL39&lt;0.1,"=",""))))))</f>
        <v>，</v>
      </c>
      <c r="BX34">
        <f>BJ39</f>
        <v>3</v>
      </c>
      <c r="BY34" t="str">
        <f>IF(BL40&gt;=0.7,"→→→",IF((BL40&gt;=0.55)*(BL40&lt;0.7)=1,"→→",IF((BL40&lt;0.55)*(BL40&gt;=0.4)=1,"→",IF((BL40&lt;0.4)*(BL40&gt;=0.3)=1,"～",IF((BL40&lt;0.3)*(BL40&gt;=0.1)=1,"，",IF(BL40&lt;0.1,"=",""))))))</f>
        <v>～</v>
      </c>
      <c r="BZ34">
        <f>BJ40</f>
        <v>5</v>
      </c>
      <c r="CA34" t="str">
        <f>IF(BL41&gt;=0.7,"→→→",IF((BL41&gt;=0.55)*(BL41&lt;0.7)=1,"→→",IF((BL41&lt;0.55)*(BL41&gt;=0.4)=1,"→",IF((BL41&lt;0.4)*(BL41&gt;=0.3)=1,"～",IF((BL41&lt;0.3)*(BL41&gt;=0.1)=1,"，",IF(BL41&lt;0.1,"=",""))))))</f>
        <v>→</v>
      </c>
      <c r="CB34">
        <f>BJ41</f>
        <v>4</v>
      </c>
    </row>
    <row r="35" spans="1:65" ht="13.5">
      <c r="A35">
        <v>18</v>
      </c>
      <c r="B35">
        <v>11</v>
      </c>
      <c r="C35">
        <v>3</v>
      </c>
      <c r="D35" t="s">
        <v>151</v>
      </c>
      <c r="E35">
        <f>VLOOKUP(D35,'[1]場コード'!$A$1:$B$7,2,FALSE)</f>
        <v>4</v>
      </c>
      <c r="F35">
        <v>5</v>
      </c>
      <c r="G35">
        <v>3100</v>
      </c>
      <c r="I35">
        <v>2</v>
      </c>
      <c r="K35" t="s">
        <v>40</v>
      </c>
      <c r="M35">
        <v>0</v>
      </c>
      <c r="N35">
        <v>3.31</v>
      </c>
      <c r="O35" t="str">
        <f t="shared" si="0"/>
        <v>秋田 貴弘</v>
      </c>
      <c r="P35">
        <v>1</v>
      </c>
      <c r="Q35" t="str">
        <f>VLOOKUP(O35,'[1]ランク表'!$A$1:$D$559,3,FALSE)</f>
        <v>A1</v>
      </c>
      <c r="R35">
        <f>VLOOKUP(O35,'[1]ランク表'!$A$1:$D$559,4,FALSE)</f>
        <v>1</v>
      </c>
      <c r="S35">
        <f t="shared" si="17"/>
        <v>0</v>
      </c>
      <c r="T35">
        <f t="shared" si="18"/>
        <v>102.61</v>
      </c>
      <c r="U35">
        <f t="shared" si="19"/>
        <v>2</v>
      </c>
      <c r="V35">
        <f t="shared" si="20"/>
        <v>1</v>
      </c>
      <c r="W35">
        <f t="shared" si="21"/>
        <v>1</v>
      </c>
      <c r="X35">
        <f>IF(N35=0,"エラー",'[1]回帰係数-1'!$C$9+'[1]回帰係数-1'!$D$9*M35+'[1]回帰係数-1'!$E$9*N35+'[1]回帰係数-1'!$L$9*F35)</f>
        <v>3.433154254305516</v>
      </c>
      <c r="Y35">
        <f ca="1">IF(N35=0,"エラー",OFFSET('[1]回帰係数-1'!$F$8,U35,1))</f>
        <v>-0.012765734423505799</v>
      </c>
      <c r="Z35">
        <f ca="1">IF(N35=0,"エラー",OFFSET('[1]回帰係数-1'!$H$8,V35,1))</f>
        <v>-0.0017654643668918114</v>
      </c>
      <c r="AA35">
        <f ca="1">IF(N35=0,"エラー",OFFSET('[1]回帰係数-1'!$J$8,W35,1))</f>
        <v>0.0010169224844411434</v>
      </c>
      <c r="AB35">
        <f ca="1">IF(N35=0,"エラー",OFFSET('[1]回帰係数-1'!$M$8,I35,1))</f>
        <v>-0.0066262911543478005</v>
      </c>
      <c r="AC35">
        <f t="shared" si="22"/>
        <v>105.80342429220156</v>
      </c>
      <c r="AD35">
        <f>VLOOKUP(O35,'[1]T0-TR0表'!$A$1:$C$554,2,FALSE)</f>
        <v>0.2536090766039596</v>
      </c>
      <c r="AE35">
        <f>VLOOKUP(O35,'[1]T0-TR0表'!$A$1:$C$554,3,FALSE)</f>
        <v>0.9530183820899791</v>
      </c>
      <c r="AF35">
        <f t="shared" si="23"/>
        <v>3.4080999213217904</v>
      </c>
      <c r="AG35">
        <f t="shared" si="24"/>
        <v>105.6510975609755</v>
      </c>
      <c r="AH35">
        <f t="shared" si="25"/>
        <v>105.72726092658853</v>
      </c>
      <c r="AI35">
        <f t="shared" si="26"/>
        <v>11178.247902180672</v>
      </c>
      <c r="AJ35">
        <f t="shared" si="27"/>
        <v>1811030405</v>
      </c>
      <c r="AK35">
        <f>RANK(AC35,INDEX(AC:AC,MATCH(AJ35,AJ:AJ,0)):INDEX(AC:AC,MATCH(AJ35,AJ:AJ)),1)</f>
        <v>2</v>
      </c>
      <c r="AL35">
        <f>RANK(AG35,INDEX(AG:AG,MATCH(AJ35,AJ:AJ,0)):INDEX(AG:AG,MATCH(AJ35,AJ:AJ)),1)</f>
        <v>3</v>
      </c>
      <c r="AM35">
        <f>RANK(AH35,INDEX(AH:AH,MATCH(AJ35,AJ:AJ,0)):INDEX(AH:AH,MATCH(AJ35,AJ:AJ)),1)</f>
        <v>2</v>
      </c>
      <c r="AN35">
        <f>RANK(AI35,INDEX(AI:AI,MATCH(AJ35,AJ:AJ,0)):INDEX(AI:AI,MATCH(AJ35,AJ:AJ)),1)</f>
        <v>2</v>
      </c>
      <c r="AO35">
        <f t="shared" si="30"/>
        <v>2</v>
      </c>
      <c r="AP35">
        <f t="shared" si="30"/>
        <v>3</v>
      </c>
      <c r="AQ35">
        <f t="shared" si="30"/>
        <v>2</v>
      </c>
      <c r="AR35">
        <f t="shared" si="28"/>
        <v>2.3333333333333335</v>
      </c>
      <c r="AS35">
        <f>RANK(AR35,INDEX(AR:AR,MATCH(AJ35,AJ:AJ,0)):INDEX(AR:AR,MATCH(AJ35,AJ:AJ)),1)</f>
        <v>2</v>
      </c>
      <c r="AT35">
        <f ca="1" t="shared" si="14"/>
      </c>
      <c r="AU35">
        <v>2</v>
      </c>
      <c r="AW35" t="s">
        <v>120</v>
      </c>
      <c r="AX35" s="1">
        <f>VLOOKUP(1,AL34:AU41,10,FALSE)</f>
        <v>8</v>
      </c>
      <c r="AY35" s="1">
        <f>VLOOKUP(2,AL34:AU41,10,FALSE)</f>
        <v>7</v>
      </c>
      <c r="AZ35" s="1">
        <f>VLOOKUP(3,AL34:AU41,10,FALSE)</f>
        <v>2</v>
      </c>
      <c r="BA35" s="1">
        <f>VLOOKUP(4,AL34:AU41,10,FALSE)</f>
        <v>6</v>
      </c>
      <c r="BB35" s="1">
        <f>VLOOKUP(5,AL34:AU41,10,FALSE)</f>
        <v>1</v>
      </c>
      <c r="BC35" s="1">
        <f>VLOOKUP(6,AL34:AU41,10,FALSE)</f>
        <v>3</v>
      </c>
      <c r="BD35" s="1">
        <f>VLOOKUP(7,AL34:AU41,10,FALSE)</f>
        <v>5</v>
      </c>
      <c r="BE35" s="1">
        <f>VLOOKUP(8,AL34:AU41,10,FALSE)</f>
        <v>4</v>
      </c>
      <c r="BH35">
        <v>2</v>
      </c>
      <c r="BI35">
        <f t="shared" si="15"/>
        <v>105.6510975609755</v>
      </c>
      <c r="BJ35">
        <f>AY35</f>
        <v>7</v>
      </c>
      <c r="BK35">
        <f>VLOOKUP(AY35,BH34:BI41,2)</f>
        <v>105.54877860224332</v>
      </c>
      <c r="BL35">
        <f aca="true" t="shared" si="33" ref="BL35:BL41">BK35-BK34</f>
        <v>0.6959678045779043</v>
      </c>
      <c r="BM35">
        <f>ABS(BK35-AVERAGE(BK34:BK41))</f>
        <v>0.35031083415861985</v>
      </c>
    </row>
    <row r="36" spans="1:65" ht="13.5">
      <c r="A36">
        <v>18</v>
      </c>
      <c r="B36">
        <v>11</v>
      </c>
      <c r="C36">
        <v>3</v>
      </c>
      <c r="D36" t="s">
        <v>151</v>
      </c>
      <c r="E36">
        <f>VLOOKUP(D36,'[1]場コード'!$A$1:$B$7,2,FALSE)</f>
        <v>4</v>
      </c>
      <c r="F36">
        <v>5</v>
      </c>
      <c r="G36">
        <v>3100</v>
      </c>
      <c r="I36">
        <v>3</v>
      </c>
      <c r="K36" t="s">
        <v>41</v>
      </c>
      <c r="M36">
        <v>0</v>
      </c>
      <c r="N36">
        <v>3.34</v>
      </c>
      <c r="O36" t="str">
        <f t="shared" si="0"/>
        <v>五十嵐 一夫</v>
      </c>
      <c r="P36">
        <v>1</v>
      </c>
      <c r="Q36" t="str">
        <f>VLOOKUP(O36,'[1]ランク表'!$A$1:$D$559,3,FALSE)</f>
        <v>S</v>
      </c>
      <c r="R36">
        <f>VLOOKUP(O36,'[1]ランク表'!$A$1:$D$559,4,FALSE)</f>
        <v>1</v>
      </c>
      <c r="S36">
        <f t="shared" si="17"/>
        <v>0</v>
      </c>
      <c r="T36">
        <f t="shared" si="18"/>
        <v>103.53999999999999</v>
      </c>
      <c r="U36">
        <f t="shared" si="19"/>
        <v>1</v>
      </c>
      <c r="V36">
        <f t="shared" si="20"/>
        <v>1</v>
      </c>
      <c r="W36">
        <f t="shared" si="21"/>
        <v>1</v>
      </c>
      <c r="X36">
        <f>IF(N36=0,"エラー",'[1]回帰係数-1'!$C$9+'[1]回帰係数-1'!$D$9*M36+'[1]回帰係数-1'!$E$9*N36+'[1]回帰係数-1'!$L$9*F36)</f>
        <v>3.4578715998673477</v>
      </c>
      <c r="Y36">
        <f ca="1">IF(N36=0,"エラー",OFFSET('[1]回帰係数-1'!$F$8,U36,1))</f>
        <v>-0.016784957759434147</v>
      </c>
      <c r="Z36">
        <f ca="1">IF(N36=0,"エラー",OFFSET('[1]回帰係数-1'!$H$8,V36,1))</f>
        <v>-0.0017654643668918114</v>
      </c>
      <c r="AA36">
        <f ca="1">IF(N36=0,"エラー",OFFSET('[1]回帰係数-1'!$J$8,W36,1))</f>
        <v>0.0010169224844411434</v>
      </c>
      <c r="AB36">
        <f ca="1">IF(N36=0,"エラー",OFFSET('[1]回帰係数-1'!$M$8,I36,1))</f>
        <v>-0.0031436344266305666</v>
      </c>
      <c r="AC36">
        <f t="shared" si="22"/>
        <v>106.5530284397638</v>
      </c>
      <c r="AD36">
        <f>VLOOKUP(O36,'[1]T0-TR0表'!$A$1:$C$554,2,FALSE)</f>
        <v>1.4093504912360877</v>
      </c>
      <c r="AE36">
        <f>VLOOKUP(O36,'[1]T0-TR0表'!$A$1:$C$554,3,FALSE)</f>
        <v>0.6026112217253645</v>
      </c>
      <c r="AF36">
        <f t="shared" si="23"/>
        <v>3.4220719717988053</v>
      </c>
      <c r="AG36">
        <f t="shared" si="24"/>
        <v>106.08423112576297</v>
      </c>
      <c r="AH36">
        <f t="shared" si="25"/>
        <v>106.3186297827634</v>
      </c>
      <c r="AI36">
        <f t="shared" si="26"/>
        <v>11303.596096153899</v>
      </c>
      <c r="AJ36">
        <f t="shared" si="27"/>
        <v>1811030405</v>
      </c>
      <c r="AK36">
        <f>RANK(AC36,INDEX(AC:AC,MATCH(AJ36,AJ:AJ,0)):INDEX(AC:AC,MATCH(AJ36,AJ:AJ)),1)</f>
        <v>6</v>
      </c>
      <c r="AL36">
        <f>RANK(AG36,INDEX(AG:AG,MATCH(AJ36,AJ:AJ,0)):INDEX(AG:AG,MATCH(AJ36,AJ:AJ)),1)</f>
        <v>6</v>
      </c>
      <c r="AM36">
        <f>RANK(AH36,INDEX(AH:AH,MATCH(AJ36,AJ:AJ,0)):INDEX(AH:AH,MATCH(AJ36,AJ:AJ)),1)</f>
        <v>6</v>
      </c>
      <c r="AN36">
        <f>RANK(AI36,INDEX(AI:AI,MATCH(AJ36,AJ:AJ,0)):INDEX(AI:AI,MATCH(AJ36,AJ:AJ)),1)</f>
        <v>6</v>
      </c>
      <c r="AO36">
        <f t="shared" si="30"/>
        <v>6</v>
      </c>
      <c r="AP36">
        <f t="shared" si="30"/>
        <v>6</v>
      </c>
      <c r="AQ36">
        <f t="shared" si="30"/>
        <v>6</v>
      </c>
      <c r="AR36">
        <f t="shared" si="28"/>
        <v>6</v>
      </c>
      <c r="AS36">
        <f>RANK(AR36,INDEX(AR:AR,MATCH(AJ36,AJ:AJ,0)):INDEX(AR:AR,MATCH(AJ36,AJ:AJ)),1)</f>
        <v>6</v>
      </c>
      <c r="AT36">
        <f ca="1" t="shared" si="14"/>
      </c>
      <c r="AU36">
        <v>3</v>
      </c>
      <c r="AW36" t="s">
        <v>121</v>
      </c>
      <c r="BH36">
        <v>3</v>
      </c>
      <c r="BI36">
        <f t="shared" si="15"/>
        <v>106.08423112576297</v>
      </c>
      <c r="BJ36">
        <f>AZ35</f>
        <v>2</v>
      </c>
      <c r="BK36">
        <f>VLOOKUP(AZ35,BH34:BI41,2)</f>
        <v>105.6510975609755</v>
      </c>
      <c r="BL36">
        <f t="shared" si="33"/>
        <v>0.10231895873218377</v>
      </c>
      <c r="BM36">
        <f>ABS(BK36-AVERAGE(BK34:BK41))</f>
        <v>0.24799187542643608</v>
      </c>
    </row>
    <row r="37" spans="1:65" ht="13.5">
      <c r="A37">
        <v>18</v>
      </c>
      <c r="B37">
        <v>11</v>
      </c>
      <c r="C37">
        <v>3</v>
      </c>
      <c r="D37" t="s">
        <v>151</v>
      </c>
      <c r="E37">
        <f>VLOOKUP(D37,'[1]場コード'!$A$1:$B$7,2,FALSE)</f>
        <v>4</v>
      </c>
      <c r="F37">
        <v>5</v>
      </c>
      <c r="G37">
        <v>3100</v>
      </c>
      <c r="I37">
        <v>4</v>
      </c>
      <c r="K37" t="s">
        <v>131</v>
      </c>
      <c r="M37">
        <v>0</v>
      </c>
      <c r="N37">
        <v>3.35</v>
      </c>
      <c r="O37" t="str">
        <f t="shared" si="0"/>
        <v>永富 高志</v>
      </c>
      <c r="P37">
        <v>1</v>
      </c>
      <c r="Q37" t="str">
        <f>VLOOKUP(O37,'[1]ランク表'!$A$1:$D$559,3,FALSE)</f>
        <v>S</v>
      </c>
      <c r="R37">
        <f>VLOOKUP(O37,'[1]ランク表'!$A$1:$D$559,4,FALSE)</f>
        <v>1</v>
      </c>
      <c r="S37">
        <f t="shared" si="17"/>
        <v>0</v>
      </c>
      <c r="T37">
        <f t="shared" si="18"/>
        <v>103.85000000000001</v>
      </c>
      <c r="U37">
        <f t="shared" si="19"/>
        <v>1</v>
      </c>
      <c r="V37">
        <f t="shared" si="20"/>
        <v>1</v>
      </c>
      <c r="W37">
        <f t="shared" si="21"/>
        <v>1</v>
      </c>
      <c r="X37">
        <f>IF(N37=0,"エラー",'[1]回帰係数-1'!$C$9+'[1]回帰係数-1'!$D$9*M37+'[1]回帰係数-1'!$E$9*N37+'[1]回帰係数-1'!$L$9*F37)</f>
        <v>3.466110715054625</v>
      </c>
      <c r="Y37">
        <f ca="1">IF(N37=0,"エラー",OFFSET('[1]回帰係数-1'!$F$8,U37,1))</f>
        <v>-0.016784957759434147</v>
      </c>
      <c r="Z37">
        <f ca="1">IF(N37=0,"エラー",OFFSET('[1]回帰係数-1'!$H$8,V37,1))</f>
        <v>-0.0017654643668918114</v>
      </c>
      <c r="AA37">
        <f ca="1">IF(N37=0,"エラー",OFFSET('[1]回帰係数-1'!$J$8,W37,1))</f>
        <v>0.0010169224844411434</v>
      </c>
      <c r="AB37">
        <f ca="1">IF(N37=0,"エラー",OFFSET('[1]回帰係数-1'!$M$8,I37,1))</f>
        <v>-0.0016965388543961663</v>
      </c>
      <c r="AC37">
        <f t="shared" si="22"/>
        <v>106.85330097330865</v>
      </c>
      <c r="AD37">
        <f>VLOOKUP(O37,'[1]T0-TR0表'!$A$1:$C$554,2,FALSE)</f>
        <v>0.05617686864716953</v>
      </c>
      <c r="AE37">
        <f>VLOOKUP(O37,'[1]T0-TR0表'!$A$1:$C$554,3,FALSE)</f>
        <v>1.0130313921491525</v>
      </c>
      <c r="AF37">
        <f t="shared" si="23"/>
        <v>3.4498320323468303</v>
      </c>
      <c r="AG37">
        <f t="shared" si="24"/>
        <v>106.94479300275174</v>
      </c>
      <c r="AH37">
        <f t="shared" si="25"/>
        <v>106.8990469880302</v>
      </c>
      <c r="AI37">
        <f t="shared" si="26"/>
        <v>11427.404154251224</v>
      </c>
      <c r="AJ37">
        <f t="shared" si="27"/>
        <v>1811030405</v>
      </c>
      <c r="AK37">
        <f>RANK(AC37,INDEX(AC:AC,MATCH(AJ37,AJ:AJ,0)):INDEX(AC:AC,MATCH(AJ37,AJ:AJ)),1)</f>
        <v>8</v>
      </c>
      <c r="AL37">
        <f>RANK(AG37,INDEX(AG:AG,MATCH(AJ37,AJ:AJ,0)):INDEX(AG:AG,MATCH(AJ37,AJ:AJ)),1)</f>
        <v>8</v>
      </c>
      <c r="AM37">
        <f>RANK(AH37,INDEX(AH:AH,MATCH(AJ37,AJ:AJ,0)):INDEX(AH:AH,MATCH(AJ37,AJ:AJ)),1)</f>
        <v>8</v>
      </c>
      <c r="AN37">
        <f>RANK(AI37,INDEX(AI:AI,MATCH(AJ37,AJ:AJ,0)):INDEX(AI:AI,MATCH(AJ37,AJ:AJ)),1)</f>
        <v>8</v>
      </c>
      <c r="AO37">
        <f t="shared" si="30"/>
        <v>8</v>
      </c>
      <c r="AP37">
        <f t="shared" si="30"/>
        <v>8</v>
      </c>
      <c r="AQ37">
        <f t="shared" si="30"/>
        <v>8</v>
      </c>
      <c r="AR37">
        <f t="shared" si="28"/>
        <v>8</v>
      </c>
      <c r="AS37">
        <f>RANK(AR37,INDEX(AR:AR,MATCH(AJ37,AJ:AJ,0)):INDEX(AR:AR,MATCH(AJ37,AJ:AJ)),1)</f>
        <v>8</v>
      </c>
      <c r="AT37">
        <f ca="1" t="shared" si="14"/>
      </c>
      <c r="AU37">
        <v>4</v>
      </c>
      <c r="AW37" t="s">
        <v>152</v>
      </c>
      <c r="BH37">
        <v>4</v>
      </c>
      <c r="BI37">
        <f t="shared" si="15"/>
        <v>106.94479300275174</v>
      </c>
      <c r="BJ37">
        <f>BA35</f>
        <v>6</v>
      </c>
      <c r="BK37">
        <f>VLOOKUP(BA35,BH34:BI41,2)</f>
        <v>105.7675163297045</v>
      </c>
      <c r="BL37">
        <f t="shared" si="33"/>
        <v>0.11641876872900525</v>
      </c>
      <c r="BM37">
        <f>ABS(BK37-AVERAGE(BK34:BK41))</f>
        <v>0.13157310669743083</v>
      </c>
    </row>
    <row r="38" spans="1:65" ht="13.5">
      <c r="A38">
        <v>18</v>
      </c>
      <c r="B38">
        <v>11</v>
      </c>
      <c r="C38">
        <v>3</v>
      </c>
      <c r="D38" t="s">
        <v>151</v>
      </c>
      <c r="E38">
        <f>VLOOKUP(D38,'[1]場コード'!$A$1:$B$7,2,FALSE)</f>
        <v>4</v>
      </c>
      <c r="F38">
        <v>5</v>
      </c>
      <c r="G38">
        <v>3100</v>
      </c>
      <c r="I38">
        <v>5</v>
      </c>
      <c r="K38" t="s">
        <v>42</v>
      </c>
      <c r="M38">
        <v>0</v>
      </c>
      <c r="N38">
        <v>3.34</v>
      </c>
      <c r="O38" t="str">
        <f t="shared" si="0"/>
        <v>須賀 学</v>
      </c>
      <c r="P38">
        <v>1</v>
      </c>
      <c r="Q38" t="str">
        <f>VLOOKUP(O38,'[1]ランク表'!$A$1:$D$559,3,FALSE)</f>
        <v>S</v>
      </c>
      <c r="R38">
        <f>VLOOKUP(O38,'[1]ランク表'!$A$1:$D$559,4,FALSE)</f>
        <v>1</v>
      </c>
      <c r="S38">
        <f t="shared" si="17"/>
        <v>0</v>
      </c>
      <c r="T38">
        <f t="shared" si="18"/>
        <v>103.53999999999999</v>
      </c>
      <c r="U38">
        <f t="shared" si="19"/>
        <v>1</v>
      </c>
      <c r="V38">
        <f t="shared" si="20"/>
        <v>1</v>
      </c>
      <c r="W38">
        <f t="shared" si="21"/>
        <v>1</v>
      </c>
      <c r="X38">
        <f>IF(N38=0,"エラー",'[1]回帰係数-1'!$C$9+'[1]回帰係数-1'!$D$9*M38+'[1]回帰係数-1'!$E$9*N38+'[1]回帰係数-1'!$L$9*F38)</f>
        <v>3.4578715998673477</v>
      </c>
      <c r="Y38">
        <f ca="1">IF(N38=0,"エラー",OFFSET('[1]回帰係数-1'!$F$8,U38,1))</f>
        <v>-0.016784957759434147</v>
      </c>
      <c r="Z38">
        <f ca="1">IF(N38=0,"エラー",OFFSET('[1]回帰係数-1'!$H$8,V38,1))</f>
        <v>-0.0017654643668918114</v>
      </c>
      <c r="AA38">
        <f ca="1">IF(N38=0,"エラー",OFFSET('[1]回帰係数-1'!$J$8,W38,1))</f>
        <v>0.0010169224844411434</v>
      </c>
      <c r="AB38">
        <f ca="1">IF(N38=0,"エラー",OFFSET('[1]回帰係数-1'!$M$8,I38,1))</f>
        <v>-0.00031861368462803236</v>
      </c>
      <c r="AC38">
        <f t="shared" si="22"/>
        <v>106.64060408276588</v>
      </c>
      <c r="AD38">
        <f>VLOOKUP(O38,'[1]T0-TR0表'!$A$1:$C$554,2,FALSE)</f>
        <v>1.8559137402885655</v>
      </c>
      <c r="AE38">
        <f>VLOOKUP(O38,'[1]T0-TR0表'!$A$1:$C$554,3,FALSE)</f>
        <v>0.47196448390677087</v>
      </c>
      <c r="AF38">
        <f t="shared" si="23"/>
        <v>3.43227511653718</v>
      </c>
      <c r="AG38">
        <f t="shared" si="24"/>
        <v>106.40052861265258</v>
      </c>
      <c r="AH38">
        <f t="shared" si="25"/>
        <v>106.52056634770923</v>
      </c>
      <c r="AI38">
        <f t="shared" si="26"/>
        <v>11346.616645978886</v>
      </c>
      <c r="AJ38">
        <f t="shared" si="27"/>
        <v>1811030405</v>
      </c>
      <c r="AK38">
        <f>RANK(AC38,INDEX(AC:AC,MATCH(AJ38,AJ:AJ,0)):INDEX(AC:AC,MATCH(AJ38,AJ:AJ)),1)</f>
        <v>7</v>
      </c>
      <c r="AL38">
        <f>RANK(AG38,INDEX(AG:AG,MATCH(AJ38,AJ:AJ,0)):INDEX(AG:AG,MATCH(AJ38,AJ:AJ)),1)</f>
        <v>7</v>
      </c>
      <c r="AM38">
        <f>RANK(AH38,INDEX(AH:AH,MATCH(AJ38,AJ:AJ,0)):INDEX(AH:AH,MATCH(AJ38,AJ:AJ)),1)</f>
        <v>7</v>
      </c>
      <c r="AN38">
        <f>RANK(AI38,INDEX(AI:AI,MATCH(AJ38,AJ:AJ,0)):INDEX(AI:AI,MATCH(AJ38,AJ:AJ)),1)</f>
        <v>7</v>
      </c>
      <c r="AO38">
        <f t="shared" si="30"/>
        <v>7</v>
      </c>
      <c r="AP38">
        <f t="shared" si="30"/>
        <v>7</v>
      </c>
      <c r="AQ38">
        <f t="shared" si="30"/>
        <v>7</v>
      </c>
      <c r="AR38">
        <f t="shared" si="28"/>
        <v>7</v>
      </c>
      <c r="AS38">
        <f>RANK(AR38,INDEX(AR:AR,MATCH(AJ38,AJ:AJ,0)):INDEX(AR:AR,MATCH(AJ38,AJ:AJ)),1)</f>
        <v>7</v>
      </c>
      <c r="AT38">
        <f ca="1" t="shared" si="14"/>
      </c>
      <c r="AU38">
        <v>5</v>
      </c>
      <c r="BH38">
        <v>5</v>
      </c>
      <c r="BI38">
        <f t="shared" si="15"/>
        <v>106.40052861265258</v>
      </c>
      <c r="BJ38">
        <f>BB35</f>
        <v>1</v>
      </c>
      <c r="BK38">
        <f>VLOOKUP(BB35,BH34:BI41,2)</f>
        <v>105.94295945945944</v>
      </c>
      <c r="BL38">
        <f t="shared" si="33"/>
        <v>0.1754431297549388</v>
      </c>
      <c r="BM38">
        <f>ABS(BK38-AVERAGE(BK34:BK41))</f>
        <v>0.04387002305750798</v>
      </c>
    </row>
    <row r="39" spans="1:65" ht="13.5">
      <c r="A39">
        <v>18</v>
      </c>
      <c r="B39">
        <v>11</v>
      </c>
      <c r="C39">
        <v>3</v>
      </c>
      <c r="D39" t="s">
        <v>151</v>
      </c>
      <c r="E39">
        <f>VLOOKUP(D39,'[1]場コード'!$A$1:$B$7,2,FALSE)</f>
        <v>4</v>
      </c>
      <c r="F39">
        <v>5</v>
      </c>
      <c r="G39">
        <v>3100</v>
      </c>
      <c r="I39">
        <v>6</v>
      </c>
      <c r="K39" t="s">
        <v>43</v>
      </c>
      <c r="M39">
        <v>0</v>
      </c>
      <c r="N39">
        <v>3.31</v>
      </c>
      <c r="O39" t="str">
        <f t="shared" si="0"/>
        <v>内山 高秀</v>
      </c>
      <c r="P39">
        <v>1</v>
      </c>
      <c r="Q39" t="str">
        <f>VLOOKUP(O39,'[1]ランク表'!$A$1:$D$559,3,FALSE)</f>
        <v>A1</v>
      </c>
      <c r="R39">
        <f>VLOOKUP(O39,'[1]ランク表'!$A$1:$D$559,4,FALSE)</f>
        <v>1</v>
      </c>
      <c r="S39">
        <f t="shared" si="17"/>
        <v>0</v>
      </c>
      <c r="T39">
        <f t="shared" si="18"/>
        <v>102.61</v>
      </c>
      <c r="U39">
        <f t="shared" si="19"/>
        <v>2</v>
      </c>
      <c r="V39">
        <f t="shared" si="20"/>
        <v>1</v>
      </c>
      <c r="W39">
        <f t="shared" si="21"/>
        <v>1</v>
      </c>
      <c r="X39">
        <f>IF(N39=0,"エラー",'[1]回帰係数-1'!$C$9+'[1]回帰係数-1'!$D$9*M39+'[1]回帰係数-1'!$E$9*N39+'[1]回帰係数-1'!$L$9*F39)</f>
        <v>3.433154254305516</v>
      </c>
      <c r="Y39">
        <f ca="1">IF(N39=0,"エラー",OFFSET('[1]回帰係数-1'!$F$8,U39,1))</f>
        <v>-0.012765734423505799</v>
      </c>
      <c r="Z39">
        <f ca="1">IF(N39=0,"エラー",OFFSET('[1]回帰係数-1'!$H$8,V39,1))</f>
        <v>-0.0017654643668918114</v>
      </c>
      <c r="AA39">
        <f ca="1">IF(N39=0,"エラー",OFFSET('[1]回帰係数-1'!$J$8,W39,1))</f>
        <v>0.0010169224844411434</v>
      </c>
      <c r="AB39">
        <f ca="1">IF(N39=0,"エラー",OFFSET('[1]回帰係数-1'!$M$8,I39,1))</f>
        <v>0.0006249624127499065</v>
      </c>
      <c r="AC39">
        <f t="shared" si="22"/>
        <v>106.02821315278159</v>
      </c>
      <c r="AD39">
        <f>VLOOKUP(O39,'[1]T0-TR0表'!$A$1:$C$554,2,FALSE)</f>
        <v>1.4281718506998455</v>
      </c>
      <c r="AE39">
        <f>VLOOKUP(O39,'[1]T0-TR0表'!$A$1:$C$554,3,FALSE)</f>
        <v>0.5993001555209949</v>
      </c>
      <c r="AF39">
        <f t="shared" si="23"/>
        <v>3.411855365474339</v>
      </c>
      <c r="AG39">
        <f t="shared" si="24"/>
        <v>105.7675163297045</v>
      </c>
      <c r="AH39">
        <f t="shared" si="25"/>
        <v>105.89786474124304</v>
      </c>
      <c r="AI39">
        <f t="shared" si="26"/>
        <v>11214.340766046216</v>
      </c>
      <c r="AJ39">
        <f t="shared" si="27"/>
        <v>1811030405</v>
      </c>
      <c r="AK39">
        <f>RANK(AC39,INDEX(AC:AC,MATCH(AJ39,AJ:AJ,0)):INDEX(AC:AC,MATCH(AJ39,AJ:AJ)),1)</f>
        <v>4</v>
      </c>
      <c r="AL39">
        <f>RANK(AG39,INDEX(AG:AG,MATCH(AJ39,AJ:AJ,0)):INDEX(AG:AG,MATCH(AJ39,AJ:AJ)),1)</f>
        <v>4</v>
      </c>
      <c r="AM39">
        <f>RANK(AH39,INDEX(AH:AH,MATCH(AJ39,AJ:AJ,0)):INDEX(AH:AH,MATCH(AJ39,AJ:AJ)),1)</f>
        <v>4</v>
      </c>
      <c r="AN39">
        <f>RANK(AI39,INDEX(AI:AI,MATCH(AJ39,AJ:AJ,0)):INDEX(AI:AI,MATCH(AJ39,AJ:AJ)),1)</f>
        <v>4</v>
      </c>
      <c r="AO39">
        <f t="shared" si="30"/>
        <v>4</v>
      </c>
      <c r="AP39">
        <f t="shared" si="30"/>
        <v>4</v>
      </c>
      <c r="AQ39">
        <f t="shared" si="30"/>
        <v>4</v>
      </c>
      <c r="AR39">
        <f t="shared" si="28"/>
        <v>4</v>
      </c>
      <c r="AS39">
        <f>RANK(AR39,INDEX(AR:AR,MATCH(AJ39,AJ:AJ,0)):INDEX(AR:AR,MATCH(AJ39,AJ:AJ)),1)</f>
        <v>4</v>
      </c>
      <c r="AT39">
        <f ca="1" t="shared" si="14"/>
      </c>
      <c r="AU39">
        <v>6</v>
      </c>
      <c r="BH39">
        <v>6</v>
      </c>
      <c r="BI39">
        <f t="shared" si="15"/>
        <v>105.7675163297045</v>
      </c>
      <c r="BJ39">
        <f>BC35</f>
        <v>3</v>
      </c>
      <c r="BK39">
        <f>VLOOKUP(BC35,BH34:BI41,2)</f>
        <v>106.08423112576297</v>
      </c>
      <c r="BL39">
        <f t="shared" si="33"/>
        <v>0.14127166630352406</v>
      </c>
      <c r="BM39">
        <f>ABS(BK39-AVERAGE(BK34:BK41))</f>
        <v>0.18514168936103204</v>
      </c>
    </row>
    <row r="40" spans="1:65" ht="13.5">
      <c r="A40">
        <v>18</v>
      </c>
      <c r="B40">
        <v>11</v>
      </c>
      <c r="C40">
        <v>3</v>
      </c>
      <c r="D40" t="s">
        <v>151</v>
      </c>
      <c r="E40">
        <f>VLOOKUP(D40,'[1]場コード'!$A$1:$B$7,2,FALSE)</f>
        <v>4</v>
      </c>
      <c r="F40">
        <v>5</v>
      </c>
      <c r="G40">
        <v>3100</v>
      </c>
      <c r="I40">
        <v>7</v>
      </c>
      <c r="K40" t="s">
        <v>44</v>
      </c>
      <c r="M40">
        <v>0</v>
      </c>
      <c r="N40">
        <v>3.31</v>
      </c>
      <c r="O40" t="str">
        <f t="shared" si="0"/>
        <v>鈴木 清</v>
      </c>
      <c r="P40">
        <v>1</v>
      </c>
      <c r="Q40" t="str">
        <f>VLOOKUP(O40,'[1]ランク表'!$A$1:$D$559,3,FALSE)</f>
        <v>S</v>
      </c>
      <c r="R40">
        <f>VLOOKUP(O40,'[1]ランク表'!$A$1:$D$559,4,FALSE)</f>
        <v>1</v>
      </c>
      <c r="S40">
        <f t="shared" si="17"/>
        <v>0</v>
      </c>
      <c r="T40">
        <f t="shared" si="18"/>
        <v>102.61</v>
      </c>
      <c r="U40">
        <f t="shared" si="19"/>
        <v>1</v>
      </c>
      <c r="V40">
        <f t="shared" si="20"/>
        <v>1</v>
      </c>
      <c r="W40">
        <f t="shared" si="21"/>
        <v>1</v>
      </c>
      <c r="X40">
        <f>IF(N40=0,"エラー",'[1]回帰係数-1'!$C$9+'[1]回帰係数-1'!$D$9*M40+'[1]回帰係数-1'!$E$9*N40+'[1]回帰係数-1'!$L$9*F40)</f>
        <v>3.433154254305516</v>
      </c>
      <c r="Y40">
        <f ca="1">IF(N40=0,"エラー",OFFSET('[1]回帰係数-1'!$F$8,U40,1))</f>
        <v>-0.016784957759434147</v>
      </c>
      <c r="Z40">
        <f ca="1">IF(N40=0,"エラー",OFFSET('[1]回帰係数-1'!$H$8,V40,1))</f>
        <v>-0.0017654643668918114</v>
      </c>
      <c r="AA40">
        <f ca="1">IF(N40=0,"エラー",OFFSET('[1]回帰係数-1'!$J$8,W40,1))</f>
        <v>0.0010169224844411434</v>
      </c>
      <c r="AB40">
        <f ca="1">IF(N40=0,"エラー",OFFSET('[1]回帰係数-1'!$M$8,I40,1))</f>
        <v>0.0012335119849542</v>
      </c>
      <c r="AC40">
        <f t="shared" si="22"/>
        <v>105.92248226610613</v>
      </c>
      <c r="AD40">
        <f>VLOOKUP(O40,'[1]T0-TR0表'!$A$1:$C$554,2,FALSE)</f>
        <v>1.0146784872016137</v>
      </c>
      <c r="AE40">
        <f>VLOOKUP(O40,'[1]T0-TR0表'!$A$1:$C$554,3,FALSE)</f>
        <v>0.7220908829450667</v>
      </c>
      <c r="AF40">
        <f t="shared" si="23"/>
        <v>3.4047993097497846</v>
      </c>
      <c r="AG40">
        <f t="shared" si="24"/>
        <v>105.54877860224332</v>
      </c>
      <c r="AH40">
        <f t="shared" si="25"/>
        <v>105.73563043417472</v>
      </c>
      <c r="AI40">
        <f t="shared" si="26"/>
        <v>11179.98862970528</v>
      </c>
      <c r="AJ40">
        <f t="shared" si="27"/>
        <v>1811030405</v>
      </c>
      <c r="AK40">
        <f>RANK(AC40,INDEX(AC:AC,MATCH(AJ40,AJ:AJ,0)):INDEX(AC:AC,MATCH(AJ40,AJ:AJ)),1)</f>
        <v>3</v>
      </c>
      <c r="AL40">
        <f>RANK(AG40,INDEX(AG:AG,MATCH(AJ40,AJ:AJ,0)):INDEX(AG:AG,MATCH(AJ40,AJ:AJ)),1)</f>
        <v>2</v>
      </c>
      <c r="AM40">
        <f>RANK(AH40,INDEX(AH:AH,MATCH(AJ40,AJ:AJ,0)):INDEX(AH:AH,MATCH(AJ40,AJ:AJ)),1)</f>
        <v>3</v>
      </c>
      <c r="AN40">
        <f>RANK(AI40,INDEX(AI:AI,MATCH(AJ40,AJ:AJ,0)):INDEX(AI:AI,MATCH(AJ40,AJ:AJ)),1)</f>
        <v>3</v>
      </c>
      <c r="AO40">
        <f t="shared" si="30"/>
        <v>3</v>
      </c>
      <c r="AP40">
        <f t="shared" si="30"/>
        <v>2</v>
      </c>
      <c r="AQ40">
        <f t="shared" si="30"/>
        <v>3</v>
      </c>
      <c r="AR40">
        <f t="shared" si="28"/>
        <v>2.6666666666666665</v>
      </c>
      <c r="AS40">
        <f>RANK(AR40,INDEX(AR:AR,MATCH(AJ40,AJ:AJ,0)):INDEX(AR:AR,MATCH(AJ40,AJ:AJ)),1)</f>
        <v>3</v>
      </c>
      <c r="AT40">
        <f ca="1" t="shared" si="14"/>
      </c>
      <c r="AU40">
        <v>7</v>
      </c>
      <c r="BH40">
        <v>7</v>
      </c>
      <c r="BI40">
        <f t="shared" si="15"/>
        <v>105.54877860224332</v>
      </c>
      <c r="BJ40">
        <f>BD35</f>
        <v>5</v>
      </c>
      <c r="BK40">
        <f>VLOOKUP(BD35,BH34:BI41,2)</f>
        <v>106.40052861265258</v>
      </c>
      <c r="BL40">
        <f t="shared" si="33"/>
        <v>0.31629748688961</v>
      </c>
      <c r="BM40">
        <f>ABS(BK40-AVERAGE(BK34:BK41))</f>
        <v>0.501439176250642</v>
      </c>
    </row>
    <row r="41" spans="1:65" ht="13.5">
      <c r="A41">
        <v>18</v>
      </c>
      <c r="B41">
        <v>11</v>
      </c>
      <c r="C41">
        <v>3</v>
      </c>
      <c r="D41" t="s">
        <v>151</v>
      </c>
      <c r="E41">
        <f>VLOOKUP(D41,'[1]場コード'!$A$1:$B$7,2,FALSE)</f>
        <v>4</v>
      </c>
      <c r="F41">
        <v>5</v>
      </c>
      <c r="G41">
        <v>3100</v>
      </c>
      <c r="I41">
        <v>8</v>
      </c>
      <c r="K41" t="s">
        <v>45</v>
      </c>
      <c r="M41">
        <v>0</v>
      </c>
      <c r="N41">
        <v>3.29</v>
      </c>
      <c r="O41" t="str">
        <f t="shared" si="0"/>
        <v>荒尾 聡</v>
      </c>
      <c r="P41">
        <v>1</v>
      </c>
      <c r="Q41" t="str">
        <f>VLOOKUP(O41,'[1]ランク表'!$A$1:$D$559,3,FALSE)</f>
        <v>S</v>
      </c>
      <c r="R41">
        <f>VLOOKUP(O41,'[1]ランク表'!$A$1:$D$559,4,FALSE)</f>
        <v>1</v>
      </c>
      <c r="S41">
        <f t="shared" si="17"/>
        <v>0</v>
      </c>
      <c r="T41">
        <f t="shared" si="18"/>
        <v>101.99</v>
      </c>
      <c r="U41">
        <f t="shared" si="19"/>
        <v>1</v>
      </c>
      <c r="V41">
        <f t="shared" si="20"/>
        <v>1</v>
      </c>
      <c r="W41">
        <f t="shared" si="21"/>
        <v>1</v>
      </c>
      <c r="X41">
        <f>IF(N41=0,"エラー",'[1]回帰係数-1'!$C$9+'[1]回帰係数-1'!$D$9*M41+'[1]回帰係数-1'!$E$9*N41+'[1]回帰係数-1'!$L$9*F41)</f>
        <v>3.4166760239309615</v>
      </c>
      <c r="Y41">
        <f ca="1">IF(N41=0,"エラー",OFFSET('[1]回帰係数-1'!$F$8,U41,1))</f>
        <v>-0.016784957759434147</v>
      </c>
      <c r="Z41">
        <f ca="1">IF(N41=0,"エラー",OFFSET('[1]回帰係数-1'!$H$8,V41,1))</f>
        <v>-0.0017654643668918114</v>
      </c>
      <c r="AA41">
        <f ca="1">IF(N41=0,"エラー",OFFSET('[1]回帰係数-1'!$J$8,W41,1))</f>
        <v>0.0010169224844411434</v>
      </c>
      <c r="AB41">
        <f ca="1">IF(N41=0,"エラー",OFFSET('[1]回帰係数-1'!$M$8,I41,1))</f>
        <v>0</v>
      </c>
      <c r="AC41">
        <f t="shared" si="22"/>
        <v>105.37341825296137</v>
      </c>
      <c r="AD41">
        <f>VLOOKUP(O41,'[1]T0-TR0表'!$A$1:$C$554,2,FALSE)</f>
        <v>0.24023338197146904</v>
      </c>
      <c r="AE41">
        <f>VLOOKUP(O41,'[1]T0-TR0表'!$A$1:$C$554,3,FALSE)</f>
        <v>0.9550502594033715</v>
      </c>
      <c r="AF41">
        <f t="shared" si="23"/>
        <v>3.3823487354085615</v>
      </c>
      <c r="AG41">
        <f t="shared" si="24"/>
        <v>104.85281079766541</v>
      </c>
      <c r="AH41">
        <f t="shared" si="25"/>
        <v>105.11311452531339</v>
      </c>
      <c r="AI41">
        <f t="shared" si="26"/>
        <v>11048.699087181021</v>
      </c>
      <c r="AJ41">
        <f t="shared" si="27"/>
        <v>1811030405</v>
      </c>
      <c r="AK41">
        <f>RANK(AC41,INDEX(AC:AC,MATCH(AJ41,AJ:AJ,0)):INDEX(AC:AC,MATCH(AJ41,AJ:AJ)),1)</f>
        <v>1</v>
      </c>
      <c r="AL41">
        <f>RANK(AG41,INDEX(AG:AG,MATCH(AJ41,AJ:AJ,0)):INDEX(AG:AG,MATCH(AJ41,AJ:AJ)),1)</f>
        <v>1</v>
      </c>
      <c r="AM41">
        <f>RANK(AH41,INDEX(AH:AH,MATCH(AJ41,AJ:AJ,0)):INDEX(AH:AH,MATCH(AJ41,AJ:AJ)),1)</f>
        <v>1</v>
      </c>
      <c r="AN41">
        <f>RANK(AI41,INDEX(AI:AI,MATCH(AJ41,AJ:AJ,0)):INDEX(AI:AI,MATCH(AJ41,AJ:AJ)),1)</f>
        <v>1</v>
      </c>
      <c r="AO41">
        <f t="shared" si="30"/>
        <v>1</v>
      </c>
      <c r="AP41">
        <f t="shared" si="30"/>
        <v>1</v>
      </c>
      <c r="AQ41">
        <f t="shared" si="30"/>
        <v>1</v>
      </c>
      <c r="AR41">
        <f t="shared" si="28"/>
        <v>1</v>
      </c>
      <c r="AS41">
        <f>RANK(AR41,INDEX(AR:AR,MATCH(AJ41,AJ:AJ,0)):INDEX(AR:AR,MATCH(AJ41,AJ:AJ)),1)</f>
        <v>1</v>
      </c>
      <c r="AT41">
        <f ca="1" t="shared" si="14"/>
      </c>
      <c r="AU41">
        <v>8</v>
      </c>
      <c r="BH41">
        <v>8</v>
      </c>
      <c r="BI41">
        <f t="shared" si="15"/>
        <v>104.85281079766541</v>
      </c>
      <c r="BJ41">
        <f>BE35</f>
        <v>4</v>
      </c>
      <c r="BK41">
        <f>VLOOKUP(BE35,BH34:BI41,2)</f>
        <v>106.94479300275174</v>
      </c>
      <c r="BL41">
        <f t="shared" si="33"/>
        <v>0.5442643900991584</v>
      </c>
      <c r="BM41">
        <f>ABS(BK41-AVERAGE(BK34:BK41))</f>
        <v>1.0457035663498004</v>
      </c>
    </row>
    <row r="42" spans="1:80" ht="13.5">
      <c r="A42">
        <v>18</v>
      </c>
      <c r="B42">
        <v>11</v>
      </c>
      <c r="C42">
        <v>3</v>
      </c>
      <c r="D42" t="s">
        <v>151</v>
      </c>
      <c r="E42">
        <f>VLOOKUP(D42,'[1]場コード'!$A$1:$B$7,2,FALSE)</f>
        <v>4</v>
      </c>
      <c r="F42">
        <v>6</v>
      </c>
      <c r="G42">
        <v>3100</v>
      </c>
      <c r="I42">
        <v>1</v>
      </c>
      <c r="K42" t="s">
        <v>46</v>
      </c>
      <c r="M42">
        <v>0</v>
      </c>
      <c r="N42">
        <v>3.33</v>
      </c>
      <c r="O42" t="str">
        <f t="shared" si="0"/>
        <v>鈴木 章夫</v>
      </c>
      <c r="P42">
        <v>1</v>
      </c>
      <c r="Q42" t="str">
        <f>VLOOKUP(O42,'[1]ランク表'!$A$1:$D$559,3,FALSE)</f>
        <v>S</v>
      </c>
      <c r="R42">
        <f>VLOOKUP(O42,'[1]ランク表'!$A$1:$D$559,4,FALSE)</f>
        <v>1</v>
      </c>
      <c r="S42">
        <f t="shared" si="17"/>
        <v>0</v>
      </c>
      <c r="T42">
        <f t="shared" si="18"/>
        <v>103.23</v>
      </c>
      <c r="U42">
        <f t="shared" si="19"/>
        <v>1</v>
      </c>
      <c r="V42">
        <f t="shared" si="20"/>
        <v>1</v>
      </c>
      <c r="W42">
        <f t="shared" si="21"/>
        <v>1</v>
      </c>
      <c r="X42">
        <f>IF(N42=0,"エラー",'[1]回帰係数-1'!$C$9+'[1]回帰係数-1'!$D$9*M42+'[1]回帰係数-1'!$E$9*N42+'[1]回帰係数-1'!$L$9*F42)</f>
        <v>3.4480234021514726</v>
      </c>
      <c r="Y42">
        <f ca="1">IF(N42=0,"エラー",OFFSET('[1]回帰係数-1'!$F$8,U42,1))</f>
        <v>-0.016784957759434147</v>
      </c>
      <c r="Z42">
        <f ca="1">IF(N42=0,"エラー",OFFSET('[1]回帰係数-1'!$H$8,V42,1))</f>
        <v>-0.0017654643668918114</v>
      </c>
      <c r="AA42">
        <f ca="1">IF(N42=0,"エラー",OFFSET('[1]回帰係数-1'!$J$8,W42,1))</f>
        <v>0.0010169224844411434</v>
      </c>
      <c r="AB42">
        <f ca="1">IF(N42=0,"エラー",OFFSET('[1]回帰係数-1'!$M$8,I42,1))</f>
        <v>-0.01095952327366393</v>
      </c>
      <c r="AC42">
        <f t="shared" si="22"/>
        <v>106.00544175631363</v>
      </c>
      <c r="AD42">
        <f>VLOOKUP(O42,'[1]T0-TR0表'!$A$1:$C$554,2,FALSE)</f>
        <v>0.5309627666451204</v>
      </c>
      <c r="AE42">
        <f>VLOOKUP(O42,'[1]T0-TR0表'!$A$1:$C$554,3,FALSE)</f>
        <v>0.8665494505494499</v>
      </c>
      <c r="AF42">
        <f t="shared" si="23"/>
        <v>3.4165724369747887</v>
      </c>
      <c r="AG42">
        <f t="shared" si="24"/>
        <v>105.91374554621845</v>
      </c>
      <c r="AH42">
        <f t="shared" si="25"/>
        <v>105.95959365126603</v>
      </c>
      <c r="AI42">
        <f t="shared" si="26"/>
        <v>11227.433384692682</v>
      </c>
      <c r="AJ42">
        <f t="shared" si="27"/>
        <v>1811030406</v>
      </c>
      <c r="AK42">
        <f>RANK(AC42,INDEX(AC:AC,MATCH(AJ42,AJ:AJ,0)):INDEX(AC:AC,MATCH(AJ42,AJ:AJ)),1)</f>
        <v>4</v>
      </c>
      <c r="AL42">
        <f>RANK(AG42,INDEX(AG:AG,MATCH(AJ42,AJ:AJ,0)):INDEX(AG:AG,MATCH(AJ42,AJ:AJ)),1)</f>
        <v>5</v>
      </c>
      <c r="AM42">
        <f>RANK(AH42,INDEX(AH:AH,MATCH(AJ42,AJ:AJ,0)):INDEX(AH:AH,MATCH(AJ42,AJ:AJ)),1)</f>
        <v>5</v>
      </c>
      <c r="AN42">
        <f>RANK(AI42,INDEX(AI:AI,MATCH(AJ42,AJ:AJ,0)):INDEX(AI:AI,MATCH(AJ42,AJ:AJ)),1)</f>
        <v>5</v>
      </c>
      <c r="AO42">
        <f t="shared" si="30"/>
        <v>4</v>
      </c>
      <c r="AP42">
        <f t="shared" si="30"/>
        <v>5</v>
      </c>
      <c r="AQ42">
        <f t="shared" si="30"/>
        <v>5</v>
      </c>
      <c r="AR42">
        <f t="shared" si="28"/>
        <v>5.666666666666667</v>
      </c>
      <c r="AS42">
        <f>RANK(AR42,INDEX(AR:AR,MATCH(AJ42,AJ:AJ,0)):INDEX(AR:AR,MATCH(AJ42,AJ:AJ)),1)</f>
        <v>5</v>
      </c>
      <c r="AT42">
        <f ca="1" t="shared" si="14"/>
        <v>1811030406</v>
      </c>
      <c r="AU42">
        <v>1</v>
      </c>
      <c r="AW42" t="s">
        <v>116</v>
      </c>
      <c r="AX42">
        <f>VLOOKUP(1,AK42:AU49,11,FALSE)</f>
        <v>2</v>
      </c>
      <c r="AY42">
        <f>VLOOKUP(2,AK42:AU49,11,FALSE)</f>
        <v>3</v>
      </c>
      <c r="AZ42">
        <f>VLOOKUP(3,AK42:AU49,11,FALSE)</f>
        <v>8</v>
      </c>
      <c r="BA42">
        <f>VLOOKUP(4,AK42:AU49,11,FALSE)</f>
        <v>1</v>
      </c>
      <c r="BB42">
        <f>VLOOKUP(5,AK42:AU49,11,FALSE)</f>
        <v>5</v>
      </c>
      <c r="BC42">
        <f>VLOOKUP(6,AK42:AU49,11,FALSE)</f>
        <v>6</v>
      </c>
      <c r="BD42">
        <f>VLOOKUP(7,AK42:AU49,11,FALSE)</f>
        <v>4</v>
      </c>
      <c r="BE42">
        <f>VLOOKUP(8,AK42:AU49,11,FALSE)</f>
        <v>7</v>
      </c>
      <c r="BH42">
        <v>1</v>
      </c>
      <c r="BI42">
        <f t="shared" si="15"/>
        <v>105.91374554621845</v>
      </c>
      <c r="BJ42">
        <f>AX43</f>
        <v>4</v>
      </c>
      <c r="BK42">
        <f>VLOOKUP(AX43,BH42:BI49,2)</f>
        <v>105.21651913283056</v>
      </c>
      <c r="BM42">
        <f>ABS(BK42-AVERAGE(BK42:BK49))</f>
        <v>0.6121405447264436</v>
      </c>
      <c r="BN42">
        <f>BJ42</f>
        <v>4</v>
      </c>
      <c r="BO42" t="str">
        <f>IF(BL43&gt;=0.7,"→→→",IF((BL43&gt;=0.55)*(BL43&lt;0.7)=1,"→→",IF((BL43&lt;0.55)*(BL43&gt;=0.4)=1,"→",IF((BL43&lt;0.4)*(BL43&gt;=0.3)=1,"～",IF((BL43&lt;0.3)*(BL43&gt;=0.1)=1,"，",IF(BL43&lt;0.1,"=",""))))))</f>
        <v>=</v>
      </c>
      <c r="BP42">
        <f>BJ43</f>
        <v>3</v>
      </c>
      <c r="BQ42" t="str">
        <f>IF(BL44&gt;=0.7,"→→→",IF((BL44&gt;=0.55)*(BL44&lt;0.7)=1,"→→",IF((BL44&lt;0.55)*(BL44&gt;=0.4)=1,"→",IF((BL44&lt;0.4)*(BL44&gt;=0.3)=1,"～",IF((BL44&lt;0.3)*(BL44&gt;=0.1)=1,"，",IF(BL44&lt;0.1,"=",""))))))</f>
        <v>，</v>
      </c>
      <c r="BR42">
        <f>BJ44</f>
        <v>2</v>
      </c>
      <c r="BS42" t="str">
        <f>IF(BL45&gt;=0.7,"→→→",IF((BL45&gt;=0.55)*(BL45&lt;0.7)=1,"→→",IF((BL45&lt;0.55)*(BL45&gt;=0.4)=1,"→",IF((BL45&lt;0.4)*(BL45&gt;=0.3)=1,"～",IF((BL45&lt;0.3)*(BL45&gt;=0.1)=1,"，",IF(BL45&lt;0.1,"=",""))))))</f>
        <v>～</v>
      </c>
      <c r="BT42">
        <f>BJ45</f>
        <v>5</v>
      </c>
      <c r="BU42" t="str">
        <f>IF(BL46&gt;=0.7,"→→→",IF((BL46&gt;=0.55)*(BL46&lt;0.7)=1,"→→",IF((BL46&lt;0.55)*(BL46&gt;=0.4)=1,"→",IF((BL46&lt;0.4)*(BL46&gt;=0.3)=1,"～",IF((BL46&lt;0.3)*(BL46&gt;=0.1)=1,"，",IF(BL46&lt;0.1,"=",""))))))</f>
        <v>=</v>
      </c>
      <c r="BV42">
        <f>BJ46</f>
        <v>1</v>
      </c>
      <c r="BW42" t="str">
        <f>IF(BL47&gt;=0.7,"→→→",IF((BL47&gt;=0.55)*(BL47&lt;0.7)=1,"→→",IF((BL47&lt;0.55)*(BL47&gt;=0.4)=1,"→",IF((BL47&lt;0.4)*(BL47&gt;=0.3)=1,"～",IF((BL47&lt;0.3)*(BL47&gt;=0.1)=1,"，",IF(BL47&lt;0.1,"=",""))))))</f>
        <v>～</v>
      </c>
      <c r="BX42">
        <f>BJ47</f>
        <v>6</v>
      </c>
      <c r="BY42" t="str">
        <f>IF(BL48&gt;=0.7,"→→→",IF((BL48&gt;=0.55)*(BL48&lt;0.7)=1,"→→",IF((BL48&lt;0.55)*(BL48&gt;=0.4)=1,"→",IF((BL48&lt;0.4)*(BL48&gt;=0.3)=1,"～",IF((BL48&lt;0.3)*(BL48&gt;=0.1)=1,"，",IF(BL48&lt;0.1,"=",""))))))</f>
        <v>，</v>
      </c>
      <c r="BZ42">
        <f>BJ48</f>
        <v>8</v>
      </c>
      <c r="CA42" t="str">
        <f>IF(BL49&gt;=0.7,"→→→",IF((BL49&gt;=0.55)*(BL49&lt;0.7)=1,"→→",IF((BL49&lt;0.55)*(BL49&gt;=0.4)=1,"→",IF((BL49&lt;0.4)*(BL49&gt;=0.3)=1,"～",IF((BL49&lt;0.3)*(BL49&gt;=0.1)=1,"，",IF(BL49&lt;0.1,"=",""))))))</f>
        <v>=</v>
      </c>
      <c r="CB42">
        <f>BJ49</f>
        <v>7</v>
      </c>
    </row>
    <row r="43" spans="1:65" ht="13.5">
      <c r="A43">
        <v>18</v>
      </c>
      <c r="B43">
        <v>11</v>
      </c>
      <c r="C43">
        <v>3</v>
      </c>
      <c r="D43" t="s">
        <v>151</v>
      </c>
      <c r="E43">
        <f>VLOOKUP(D43,'[1]場コード'!$A$1:$B$7,2,FALSE)</f>
        <v>4</v>
      </c>
      <c r="F43">
        <v>6</v>
      </c>
      <c r="G43">
        <v>3100</v>
      </c>
      <c r="I43">
        <v>2</v>
      </c>
      <c r="K43" t="s">
        <v>47</v>
      </c>
      <c r="M43">
        <v>0</v>
      </c>
      <c r="N43">
        <v>3.3</v>
      </c>
      <c r="O43" t="str">
        <f t="shared" si="0"/>
        <v>岩田 行雄</v>
      </c>
      <c r="P43">
        <v>1</v>
      </c>
      <c r="Q43" t="str">
        <f>VLOOKUP(O43,'[1]ランク表'!$A$1:$D$559,3,FALSE)</f>
        <v>S</v>
      </c>
      <c r="R43">
        <f>VLOOKUP(O43,'[1]ランク表'!$A$1:$D$559,4,FALSE)</f>
        <v>1</v>
      </c>
      <c r="S43">
        <f t="shared" si="17"/>
        <v>0</v>
      </c>
      <c r="T43">
        <f t="shared" si="18"/>
        <v>102.3</v>
      </c>
      <c r="U43">
        <f t="shared" si="19"/>
        <v>1</v>
      </c>
      <c r="V43">
        <f t="shared" si="20"/>
        <v>1</v>
      </c>
      <c r="W43">
        <f t="shared" si="21"/>
        <v>1</v>
      </c>
      <c r="X43">
        <f>IF(N43=0,"エラー",'[1]回帰係数-1'!$C$9+'[1]回帰係数-1'!$D$9*M43+'[1]回帰係数-1'!$E$9*N43+'[1]回帰係数-1'!$L$9*F43)</f>
        <v>3.4233060565896407</v>
      </c>
      <c r="Y43">
        <f ca="1">IF(N43=0,"エラー",OFFSET('[1]回帰係数-1'!$F$8,U43,1))</f>
        <v>-0.016784957759434147</v>
      </c>
      <c r="Z43">
        <f ca="1">IF(N43=0,"エラー",OFFSET('[1]回帰係数-1'!$H$8,V43,1))</f>
        <v>-0.0017654643668918114</v>
      </c>
      <c r="AA43">
        <f ca="1">IF(N43=0,"エラー",OFFSET('[1]回帰係数-1'!$J$8,W43,1))</f>
        <v>0.0010169224844411434</v>
      </c>
      <c r="AB43">
        <f ca="1">IF(N43=0,"エラー",OFFSET('[1]回帰係数-1'!$M$8,I43,1))</f>
        <v>-0.0066262911543478005</v>
      </c>
      <c r="AC43">
        <f t="shared" si="22"/>
        <v>105.37353423959564</v>
      </c>
      <c r="AD43">
        <f>VLOOKUP(O43,'[1]T0-TR0表'!$A$1:$C$554,2,FALSE)</f>
        <v>1.0347848275569849</v>
      </c>
      <c r="AE43">
        <f>VLOOKUP(O43,'[1]T0-TR0表'!$A$1:$C$554,3,FALSE)</f>
        <v>0.717543004830099</v>
      </c>
      <c r="AF43">
        <f t="shared" si="23"/>
        <v>3.4026767434963117</v>
      </c>
      <c r="AG43">
        <f t="shared" si="24"/>
        <v>105.48297904838566</v>
      </c>
      <c r="AH43">
        <f t="shared" si="25"/>
        <v>105.42825664399065</v>
      </c>
      <c r="AI43">
        <f t="shared" si="26"/>
        <v>11115.114304449617</v>
      </c>
      <c r="AJ43">
        <f t="shared" si="27"/>
        <v>1811030406</v>
      </c>
      <c r="AK43">
        <f>RANK(AC43,INDEX(AC:AC,MATCH(AJ43,AJ:AJ,0)):INDEX(AC:AC,MATCH(AJ43,AJ:AJ)),1)</f>
        <v>1</v>
      </c>
      <c r="AL43">
        <f>RANK(AG43,INDEX(AG:AG,MATCH(AJ43,AJ:AJ,0)):INDEX(AG:AG,MATCH(AJ43,AJ:AJ)),1)</f>
        <v>3</v>
      </c>
      <c r="AM43">
        <f>RANK(AH43,INDEX(AH:AH,MATCH(AJ43,AJ:AJ,0)):INDEX(AH:AH,MATCH(AJ43,AJ:AJ)),1)</f>
        <v>2</v>
      </c>
      <c r="AN43">
        <f>RANK(AI43,INDEX(AI:AI,MATCH(AJ43,AJ:AJ,0)):INDEX(AI:AI,MATCH(AJ43,AJ:AJ)),1)</f>
        <v>2</v>
      </c>
      <c r="AO43">
        <f t="shared" si="30"/>
        <v>1</v>
      </c>
      <c r="AP43">
        <f t="shared" si="30"/>
        <v>3</v>
      </c>
      <c r="AQ43">
        <f t="shared" si="30"/>
        <v>2</v>
      </c>
      <c r="AR43">
        <f t="shared" si="28"/>
        <v>3</v>
      </c>
      <c r="AS43">
        <f>RANK(AR43,INDEX(AR:AR,MATCH(AJ43,AJ:AJ,0)):INDEX(AR:AR,MATCH(AJ43,AJ:AJ)),1)</f>
        <v>3</v>
      </c>
      <c r="AT43">
        <f ca="1" t="shared" si="14"/>
      </c>
      <c r="AU43">
        <v>2</v>
      </c>
      <c r="AW43" t="s">
        <v>120</v>
      </c>
      <c r="AX43" s="1">
        <f>VLOOKUP(1,AL42:AU49,10,FALSE)</f>
        <v>4</v>
      </c>
      <c r="AY43" s="1">
        <f>VLOOKUP(2,AL42:AU49,10,FALSE)</f>
        <v>3</v>
      </c>
      <c r="AZ43" s="1">
        <f>VLOOKUP(3,AL42:AU49,10,FALSE)</f>
        <v>2</v>
      </c>
      <c r="BA43" s="1">
        <f>VLOOKUP(4,AL42:AU49,10,FALSE)</f>
        <v>5</v>
      </c>
      <c r="BB43" s="1">
        <f>VLOOKUP(5,AL42:AU49,10,FALSE)</f>
        <v>1</v>
      </c>
      <c r="BC43" s="1">
        <f>VLOOKUP(6,AL42:AU49,10,FALSE)</f>
        <v>6</v>
      </c>
      <c r="BD43" s="1">
        <f>VLOOKUP(7,AL42:AU49,10,FALSE)</f>
        <v>8</v>
      </c>
      <c r="BE43" s="1">
        <f>VLOOKUP(8,AL42:AU49,10,FALSE)</f>
        <v>7</v>
      </c>
      <c r="BH43">
        <v>2</v>
      </c>
      <c r="BI43">
        <f t="shared" si="15"/>
        <v>105.48297904838566</v>
      </c>
      <c r="BJ43">
        <f>AY43</f>
        <v>3</v>
      </c>
      <c r="BK43">
        <f>VLOOKUP(AY43,BH42:BI49,2)</f>
        <v>105.29142741683717</v>
      </c>
      <c r="BL43">
        <f aca="true" t="shared" si="34" ref="BL43:BL49">BK43-BK42</f>
        <v>0.07490828400661087</v>
      </c>
      <c r="BM43">
        <f>ABS(BK43-AVERAGE(BK42:BK49))</f>
        <v>0.5372322607198328</v>
      </c>
    </row>
    <row r="44" spans="1:65" ht="13.5">
      <c r="A44">
        <v>18</v>
      </c>
      <c r="B44">
        <v>11</v>
      </c>
      <c r="C44">
        <v>3</v>
      </c>
      <c r="D44" t="s">
        <v>151</v>
      </c>
      <c r="E44">
        <f>VLOOKUP(D44,'[1]場コード'!$A$1:$B$7,2,FALSE)</f>
        <v>4</v>
      </c>
      <c r="F44">
        <v>6</v>
      </c>
      <c r="G44">
        <v>3100</v>
      </c>
      <c r="I44">
        <v>3</v>
      </c>
      <c r="K44" t="s">
        <v>48</v>
      </c>
      <c r="M44">
        <v>0</v>
      </c>
      <c r="N44">
        <v>3.3</v>
      </c>
      <c r="O44" t="str">
        <f t="shared" si="0"/>
        <v>竹谷 隆</v>
      </c>
      <c r="P44">
        <v>1</v>
      </c>
      <c r="Q44" t="str">
        <f>VLOOKUP(O44,'[1]ランク表'!$A$1:$D$559,3,FALSE)</f>
        <v>S</v>
      </c>
      <c r="R44">
        <f>VLOOKUP(O44,'[1]ランク表'!$A$1:$D$559,4,FALSE)</f>
        <v>1</v>
      </c>
      <c r="S44">
        <f t="shared" si="17"/>
        <v>0</v>
      </c>
      <c r="T44">
        <f t="shared" si="18"/>
        <v>102.3</v>
      </c>
      <c r="U44">
        <f t="shared" si="19"/>
        <v>1</v>
      </c>
      <c r="V44">
        <f t="shared" si="20"/>
        <v>1</v>
      </c>
      <c r="W44">
        <f t="shared" si="21"/>
        <v>1</v>
      </c>
      <c r="X44">
        <f>IF(N44=0,"エラー",'[1]回帰係数-1'!$C$9+'[1]回帰係数-1'!$D$9*M44+'[1]回帰係数-1'!$E$9*N44+'[1]回帰係数-1'!$L$9*F44)</f>
        <v>3.4233060565896407</v>
      </c>
      <c r="Y44">
        <f ca="1">IF(N44=0,"エラー",OFFSET('[1]回帰係数-1'!$F$8,U44,1))</f>
        <v>-0.016784957759434147</v>
      </c>
      <c r="Z44">
        <f ca="1">IF(N44=0,"エラー",OFFSET('[1]回帰係数-1'!$H$8,V44,1))</f>
        <v>-0.0017654643668918114</v>
      </c>
      <c r="AA44">
        <f ca="1">IF(N44=0,"エラー",OFFSET('[1]回帰係数-1'!$J$8,W44,1))</f>
        <v>0.0010169224844411434</v>
      </c>
      <c r="AB44">
        <f ca="1">IF(N44=0,"エラー",OFFSET('[1]回帰係数-1'!$M$8,I44,1))</f>
        <v>-0.0031436344266305666</v>
      </c>
      <c r="AC44">
        <f t="shared" si="22"/>
        <v>105.48149659815488</v>
      </c>
      <c r="AD44">
        <f>VLOOKUP(O44,'[1]T0-TR0表'!$A$1:$C$554,2,FALSE)</f>
        <v>0.6069107842797203</v>
      </c>
      <c r="AE44">
        <f>VLOOKUP(O44,'[1]T0-TR0表'!$A$1:$C$554,3,FALSE)</f>
        <v>0.8453293558569487</v>
      </c>
      <c r="AF44">
        <f t="shared" si="23"/>
        <v>3.3964976586076507</v>
      </c>
      <c r="AG44">
        <f t="shared" si="24"/>
        <v>105.29142741683717</v>
      </c>
      <c r="AH44">
        <f t="shared" si="25"/>
        <v>105.38646200749602</v>
      </c>
      <c r="AI44">
        <f t="shared" si="26"/>
        <v>11106.297342883981</v>
      </c>
      <c r="AJ44">
        <f t="shared" si="27"/>
        <v>1811030406</v>
      </c>
      <c r="AK44">
        <f>RANK(AC44,INDEX(AC:AC,MATCH(AJ44,AJ:AJ,0)):INDEX(AC:AC,MATCH(AJ44,AJ:AJ)),1)</f>
        <v>2</v>
      </c>
      <c r="AL44">
        <f>RANK(AG44,INDEX(AG:AG,MATCH(AJ44,AJ:AJ,0)):INDEX(AG:AG,MATCH(AJ44,AJ:AJ)),1)</f>
        <v>2</v>
      </c>
      <c r="AM44">
        <f>RANK(AH44,INDEX(AH:AH,MATCH(AJ44,AJ:AJ,0)):INDEX(AH:AH,MATCH(AJ44,AJ:AJ)),1)</f>
        <v>1</v>
      </c>
      <c r="AN44">
        <f>RANK(AI44,INDEX(AI:AI,MATCH(AJ44,AJ:AJ,0)):INDEX(AI:AI,MATCH(AJ44,AJ:AJ)),1)</f>
        <v>1</v>
      </c>
      <c r="AO44">
        <f t="shared" si="30"/>
        <v>2</v>
      </c>
      <c r="AP44">
        <f t="shared" si="30"/>
        <v>2</v>
      </c>
      <c r="AQ44">
        <f t="shared" si="30"/>
        <v>1</v>
      </c>
      <c r="AR44">
        <f t="shared" si="28"/>
        <v>0.666666666666667</v>
      </c>
      <c r="AS44">
        <f>RANK(AR44,INDEX(AR:AR,MATCH(AJ44,AJ:AJ,0)):INDEX(AR:AR,MATCH(AJ44,AJ:AJ)),1)</f>
        <v>2</v>
      </c>
      <c r="AT44">
        <f ca="1" t="shared" si="14"/>
      </c>
      <c r="AU44">
        <v>3</v>
      </c>
      <c r="AW44" t="s">
        <v>121</v>
      </c>
      <c r="BH44">
        <v>3</v>
      </c>
      <c r="BI44">
        <f t="shared" si="15"/>
        <v>105.29142741683717</v>
      </c>
      <c r="BJ44">
        <f>AZ43</f>
        <v>2</v>
      </c>
      <c r="BK44">
        <f>VLOOKUP(AZ43,BH42:BI49,2)</f>
        <v>105.48297904838566</v>
      </c>
      <c r="BL44">
        <f t="shared" si="34"/>
        <v>0.1915516315484922</v>
      </c>
      <c r="BM44">
        <f>ABS(BK44-AVERAGE(BK42:BK49))</f>
        <v>0.34568062917134057</v>
      </c>
    </row>
    <row r="45" spans="1:65" ht="13.5">
      <c r="A45">
        <v>18</v>
      </c>
      <c r="B45">
        <v>11</v>
      </c>
      <c r="C45">
        <v>3</v>
      </c>
      <c r="D45" t="s">
        <v>151</v>
      </c>
      <c r="E45">
        <f>VLOOKUP(D45,'[1]場コード'!$A$1:$B$7,2,FALSE)</f>
        <v>4</v>
      </c>
      <c r="F45">
        <v>6</v>
      </c>
      <c r="G45">
        <v>3100</v>
      </c>
      <c r="I45">
        <v>4</v>
      </c>
      <c r="K45" t="s">
        <v>49</v>
      </c>
      <c r="M45">
        <v>0</v>
      </c>
      <c r="N45">
        <v>3.33</v>
      </c>
      <c r="O45" t="str">
        <f t="shared" si="0"/>
        <v>穴見 和正</v>
      </c>
      <c r="P45">
        <v>1</v>
      </c>
      <c r="Q45" t="str">
        <f>VLOOKUP(O45,'[1]ランク表'!$A$1:$D$559,3,FALSE)</f>
        <v>S</v>
      </c>
      <c r="R45">
        <f>VLOOKUP(O45,'[1]ランク表'!$A$1:$D$559,4,FALSE)</f>
        <v>1</v>
      </c>
      <c r="S45">
        <f t="shared" si="17"/>
        <v>0</v>
      </c>
      <c r="T45">
        <f t="shared" si="18"/>
        <v>103.23</v>
      </c>
      <c r="U45">
        <f t="shared" si="19"/>
        <v>1</v>
      </c>
      <c r="V45">
        <f t="shared" si="20"/>
        <v>1</v>
      </c>
      <c r="W45">
        <f t="shared" si="21"/>
        <v>1</v>
      </c>
      <c r="X45">
        <f>IF(N45=0,"エラー",'[1]回帰係数-1'!$C$9+'[1]回帰係数-1'!$D$9*M45+'[1]回帰係数-1'!$E$9*N45+'[1]回帰係数-1'!$L$9*F45)</f>
        <v>3.4480234021514726</v>
      </c>
      <c r="Y45">
        <f ca="1">IF(N45=0,"エラー",OFFSET('[1]回帰係数-1'!$F$8,U45,1))</f>
        <v>-0.016784957759434147</v>
      </c>
      <c r="Z45">
        <f ca="1">IF(N45=0,"エラー",OFFSET('[1]回帰係数-1'!$H$8,V45,1))</f>
        <v>-0.0017654643668918114</v>
      </c>
      <c r="AA45">
        <f ca="1">IF(N45=0,"エラー",OFFSET('[1]回帰係数-1'!$J$8,W45,1))</f>
        <v>0.0010169224844411434</v>
      </c>
      <c r="AB45">
        <f ca="1">IF(N45=0,"エラー",OFFSET('[1]回帰係数-1'!$M$8,I45,1))</f>
        <v>-0.0016965388543961663</v>
      </c>
      <c r="AC45">
        <f t="shared" si="22"/>
        <v>106.29259427331094</v>
      </c>
      <c r="AD45">
        <f>VLOOKUP(O45,'[1]T0-TR0表'!$A$1:$C$554,2,FALSE)</f>
        <v>0.5216608688392288</v>
      </c>
      <c r="AE45">
        <f>VLOOKUP(O45,'[1]T0-TR0表'!$A$1:$C$554,3,FALSE)</f>
        <v>0.862588706759803</v>
      </c>
      <c r="AF45">
        <f t="shared" si="23"/>
        <v>3.394081262349373</v>
      </c>
      <c r="AG45">
        <f t="shared" si="24"/>
        <v>105.21651913283056</v>
      </c>
      <c r="AH45">
        <f t="shared" si="25"/>
        <v>105.75455670307075</v>
      </c>
      <c r="AI45">
        <f t="shared" si="26"/>
        <v>11183.736779036017</v>
      </c>
      <c r="AJ45">
        <f t="shared" si="27"/>
        <v>1811030406</v>
      </c>
      <c r="AK45">
        <f>RANK(AC45,INDEX(AC:AC,MATCH(AJ45,AJ:AJ,0)):INDEX(AC:AC,MATCH(AJ45,AJ:AJ)),1)</f>
        <v>7</v>
      </c>
      <c r="AL45">
        <f>RANK(AG45,INDEX(AG:AG,MATCH(AJ45,AJ:AJ,0)):INDEX(AG:AG,MATCH(AJ45,AJ:AJ)),1)</f>
        <v>1</v>
      </c>
      <c r="AM45">
        <f>RANK(AH45,INDEX(AH:AH,MATCH(AJ45,AJ:AJ,0)):INDEX(AH:AH,MATCH(AJ45,AJ:AJ)),1)</f>
        <v>3</v>
      </c>
      <c r="AN45">
        <f>RANK(AI45,INDEX(AI:AI,MATCH(AJ45,AJ:AJ,0)):INDEX(AI:AI,MATCH(AJ45,AJ:AJ)),1)</f>
        <v>3</v>
      </c>
      <c r="AO45">
        <f t="shared" si="30"/>
        <v>7</v>
      </c>
      <c r="AP45">
        <f t="shared" si="30"/>
        <v>1</v>
      </c>
      <c r="AQ45">
        <f t="shared" si="30"/>
        <v>3</v>
      </c>
      <c r="AR45">
        <f t="shared" si="28"/>
        <v>-0.3333333333333339</v>
      </c>
      <c r="AS45">
        <f>RANK(AR45,INDEX(AR:AR,MATCH(AJ45,AJ:AJ,0)):INDEX(AR:AR,MATCH(AJ45,AJ:AJ)),1)</f>
        <v>1</v>
      </c>
      <c r="AT45">
        <f ca="1" t="shared" si="14"/>
      </c>
      <c r="AU45">
        <v>4</v>
      </c>
      <c r="AW45" t="s">
        <v>152</v>
      </c>
      <c r="BH45">
        <v>4</v>
      </c>
      <c r="BI45">
        <f t="shared" si="15"/>
        <v>105.21651913283056</v>
      </c>
      <c r="BJ45">
        <f>BA43</f>
        <v>5</v>
      </c>
      <c r="BK45">
        <f>VLOOKUP(BA43,BH42:BI49,2)</f>
        <v>105.82311816925096</v>
      </c>
      <c r="BL45">
        <f t="shared" si="34"/>
        <v>0.3401391208653024</v>
      </c>
      <c r="BM45">
        <f>ABS(BK45-AVERAGE(BK42:BK49))</f>
        <v>0.005541508306038168</v>
      </c>
    </row>
    <row r="46" spans="1:65" ht="13.5">
      <c r="A46">
        <v>18</v>
      </c>
      <c r="B46">
        <v>11</v>
      </c>
      <c r="C46">
        <v>3</v>
      </c>
      <c r="D46" t="s">
        <v>151</v>
      </c>
      <c r="E46">
        <f>VLOOKUP(D46,'[1]場コード'!$A$1:$B$7,2,FALSE)</f>
        <v>4</v>
      </c>
      <c r="F46">
        <v>6</v>
      </c>
      <c r="G46">
        <v>3100</v>
      </c>
      <c r="I46">
        <v>5</v>
      </c>
      <c r="K46" t="s">
        <v>50</v>
      </c>
      <c r="M46">
        <v>0</v>
      </c>
      <c r="N46">
        <v>3.32</v>
      </c>
      <c r="O46" t="str">
        <f t="shared" si="0"/>
        <v>中野 憲人</v>
      </c>
      <c r="P46">
        <v>1</v>
      </c>
      <c r="Q46" t="str">
        <f>VLOOKUP(O46,'[1]ランク表'!$A$1:$D$559,3,FALSE)</f>
        <v>S</v>
      </c>
      <c r="R46">
        <f>VLOOKUP(O46,'[1]ランク表'!$A$1:$D$559,4,FALSE)</f>
        <v>1</v>
      </c>
      <c r="S46">
        <f t="shared" si="17"/>
        <v>0</v>
      </c>
      <c r="T46">
        <f t="shared" si="18"/>
        <v>102.92</v>
      </c>
      <c r="U46">
        <f t="shared" si="19"/>
        <v>1</v>
      </c>
      <c r="V46">
        <f t="shared" si="20"/>
        <v>1</v>
      </c>
      <c r="W46">
        <f t="shared" si="21"/>
        <v>1</v>
      </c>
      <c r="X46">
        <f>IF(N46=0,"エラー",'[1]回帰係数-1'!$C$9+'[1]回帰係数-1'!$D$9*M46+'[1]回帰係数-1'!$E$9*N46+'[1]回帰係数-1'!$L$9*F46)</f>
        <v>3.439784286964195</v>
      </c>
      <c r="Y46">
        <f ca="1">IF(N46=0,"エラー",OFFSET('[1]回帰係数-1'!$F$8,U46,1))</f>
        <v>-0.016784957759434147</v>
      </c>
      <c r="Z46">
        <f ca="1">IF(N46=0,"エラー",OFFSET('[1]回帰係数-1'!$H$8,V46,1))</f>
        <v>-0.0017654643668918114</v>
      </c>
      <c r="AA46">
        <f ca="1">IF(N46=0,"エラー",OFFSET('[1]回帰係数-1'!$J$8,W46,1))</f>
        <v>0.0010169224844411434</v>
      </c>
      <c r="AB46">
        <f ca="1">IF(N46=0,"エラー",OFFSET('[1]回帰係数-1'!$M$8,I46,1))</f>
        <v>-0.00031861368462803236</v>
      </c>
      <c r="AC46">
        <f t="shared" si="22"/>
        <v>106.07989738276814</v>
      </c>
      <c r="AD46">
        <f>VLOOKUP(O46,'[1]T0-TR0表'!$A$1:$C$554,2,FALSE)</f>
        <v>0.8570648390266635</v>
      </c>
      <c r="AE46">
        <f>VLOOKUP(O46,'[1]T0-TR0表'!$A$1:$C$554,3,FALSE)</f>
        <v>0.7700554621008977</v>
      </c>
      <c r="AF46">
        <f t="shared" si="23"/>
        <v>3.413648973201644</v>
      </c>
      <c r="AG46">
        <f t="shared" si="24"/>
        <v>105.82311816925096</v>
      </c>
      <c r="AH46">
        <f t="shared" si="25"/>
        <v>105.95150777600955</v>
      </c>
      <c r="AI46">
        <f t="shared" si="26"/>
        <v>11225.705516118689</v>
      </c>
      <c r="AJ46">
        <f t="shared" si="27"/>
        <v>1811030406</v>
      </c>
      <c r="AK46">
        <f>RANK(AC46,INDEX(AC:AC,MATCH(AJ46,AJ:AJ,0)):INDEX(AC:AC,MATCH(AJ46,AJ:AJ)),1)</f>
        <v>5</v>
      </c>
      <c r="AL46">
        <f>RANK(AG46,INDEX(AG:AG,MATCH(AJ46,AJ:AJ,0)):INDEX(AG:AG,MATCH(AJ46,AJ:AJ)),1)</f>
        <v>4</v>
      </c>
      <c r="AM46">
        <f>RANK(AH46,INDEX(AH:AH,MATCH(AJ46,AJ:AJ,0)):INDEX(AH:AH,MATCH(AJ46,AJ:AJ)),1)</f>
        <v>4</v>
      </c>
      <c r="AN46">
        <f>RANK(AI46,INDEX(AI:AI,MATCH(AJ46,AJ:AJ,0)):INDEX(AI:AI,MATCH(AJ46,AJ:AJ)),1)</f>
        <v>4</v>
      </c>
      <c r="AO46">
        <f t="shared" si="30"/>
        <v>5</v>
      </c>
      <c r="AP46">
        <f t="shared" si="30"/>
        <v>4</v>
      </c>
      <c r="AQ46">
        <f t="shared" si="30"/>
        <v>4</v>
      </c>
      <c r="AR46">
        <f t="shared" si="28"/>
        <v>3.333333333333333</v>
      </c>
      <c r="AS46">
        <f>RANK(AR46,INDEX(AR:AR,MATCH(AJ46,AJ:AJ,0)):INDEX(AR:AR,MATCH(AJ46,AJ:AJ)),1)</f>
        <v>4</v>
      </c>
      <c r="AT46">
        <f ca="1" t="shared" si="14"/>
      </c>
      <c r="AU46">
        <v>5</v>
      </c>
      <c r="BH46">
        <v>5</v>
      </c>
      <c r="BI46">
        <f t="shared" si="15"/>
        <v>105.82311816925096</v>
      </c>
      <c r="BJ46">
        <f>BB43</f>
        <v>1</v>
      </c>
      <c r="BK46">
        <f>VLOOKUP(BB43,BH42:BI49,2)</f>
        <v>105.91374554621845</v>
      </c>
      <c r="BL46">
        <f t="shared" si="34"/>
        <v>0.09062737696748968</v>
      </c>
      <c r="BM46">
        <f>ABS(BK46-AVERAGE(BK42:BK49))</f>
        <v>0.08508586866145151</v>
      </c>
    </row>
    <row r="47" spans="1:65" ht="13.5">
      <c r="A47">
        <v>18</v>
      </c>
      <c r="B47">
        <v>11</v>
      </c>
      <c r="C47">
        <v>3</v>
      </c>
      <c r="D47" t="s">
        <v>151</v>
      </c>
      <c r="E47">
        <f>VLOOKUP(D47,'[1]場コード'!$A$1:$B$7,2,FALSE)</f>
        <v>4</v>
      </c>
      <c r="F47">
        <v>6</v>
      </c>
      <c r="G47">
        <v>3100</v>
      </c>
      <c r="I47">
        <v>6</v>
      </c>
      <c r="K47" t="s">
        <v>51</v>
      </c>
      <c r="M47">
        <v>0</v>
      </c>
      <c r="N47">
        <v>3.32</v>
      </c>
      <c r="O47" t="str">
        <f t="shared" si="0"/>
        <v>鈴木 将光</v>
      </c>
      <c r="P47">
        <v>1</v>
      </c>
      <c r="Q47" t="str">
        <f>VLOOKUP(O47,'[1]ランク表'!$A$1:$D$559,3,FALSE)</f>
        <v>A1</v>
      </c>
      <c r="R47">
        <f>VLOOKUP(O47,'[1]ランク表'!$A$1:$D$559,4,FALSE)</f>
        <v>1</v>
      </c>
      <c r="S47">
        <f t="shared" si="17"/>
        <v>0</v>
      </c>
      <c r="T47">
        <f t="shared" si="18"/>
        <v>102.92</v>
      </c>
      <c r="U47">
        <f t="shared" si="19"/>
        <v>2</v>
      </c>
      <c r="V47">
        <f t="shared" si="20"/>
        <v>1</v>
      </c>
      <c r="W47">
        <f t="shared" si="21"/>
        <v>1</v>
      </c>
      <c r="X47">
        <f>IF(N47=0,"エラー",'[1]回帰係数-1'!$C$9+'[1]回帰係数-1'!$D$9*M47+'[1]回帰係数-1'!$E$9*N47+'[1]回帰係数-1'!$L$9*F47)</f>
        <v>3.439784286964195</v>
      </c>
      <c r="Y47">
        <f ca="1">IF(N47=0,"エラー",OFFSET('[1]回帰係数-1'!$F$8,U47,1))</f>
        <v>-0.012765734423505799</v>
      </c>
      <c r="Z47">
        <f ca="1">IF(N47=0,"エラー",OFFSET('[1]回帰係数-1'!$H$8,V47,1))</f>
        <v>-0.0017654643668918114</v>
      </c>
      <c r="AA47">
        <f ca="1">IF(N47=0,"エラー",OFFSET('[1]回帰係数-1'!$J$8,W47,1))</f>
        <v>0.0010169224844411434</v>
      </c>
      <c r="AB47">
        <f ca="1">IF(N47=0,"エラー",OFFSET('[1]回帰係数-1'!$M$8,I47,1))</f>
        <v>0.0006249624127499065</v>
      </c>
      <c r="AC47">
        <f t="shared" si="22"/>
        <v>106.23374416520065</v>
      </c>
      <c r="AD47">
        <f>VLOOKUP(O47,'[1]T0-TR0表'!$A$1:$C$554,2,FALSE)</f>
        <v>1.4490669044845645</v>
      </c>
      <c r="AE47">
        <f>VLOOKUP(O47,'[1]T0-TR0表'!$A$1:$C$554,3,FALSE)</f>
        <v>0.5956246359930114</v>
      </c>
      <c r="AF47">
        <f t="shared" si="23"/>
        <v>3.4265406959813625</v>
      </c>
      <c r="AG47">
        <f t="shared" si="24"/>
        <v>106.22276157542224</v>
      </c>
      <c r="AH47">
        <f t="shared" si="25"/>
        <v>106.22825287031145</v>
      </c>
      <c r="AI47">
        <f t="shared" si="26"/>
        <v>11284.441677724511</v>
      </c>
      <c r="AJ47">
        <f t="shared" si="27"/>
        <v>1811030406</v>
      </c>
      <c r="AK47">
        <f>RANK(AC47,INDEX(AC:AC,MATCH(AJ47,AJ:AJ,0)):INDEX(AC:AC,MATCH(AJ47,AJ:AJ)),1)</f>
        <v>6</v>
      </c>
      <c r="AL47">
        <f>RANK(AG47,INDEX(AG:AG,MATCH(AJ47,AJ:AJ,0)):INDEX(AG:AG,MATCH(AJ47,AJ:AJ)),1)</f>
        <v>6</v>
      </c>
      <c r="AM47">
        <f>RANK(AH47,INDEX(AH:AH,MATCH(AJ47,AJ:AJ,0)):INDEX(AH:AH,MATCH(AJ47,AJ:AJ)),1)</f>
        <v>7</v>
      </c>
      <c r="AN47">
        <f>RANK(AI47,INDEX(AI:AI,MATCH(AJ47,AJ:AJ,0)):INDEX(AI:AI,MATCH(AJ47,AJ:AJ)),1)</f>
        <v>7</v>
      </c>
      <c r="AO47">
        <f t="shared" si="30"/>
        <v>6</v>
      </c>
      <c r="AP47">
        <f t="shared" si="30"/>
        <v>6</v>
      </c>
      <c r="AQ47">
        <f t="shared" si="30"/>
        <v>7</v>
      </c>
      <c r="AR47">
        <f t="shared" si="28"/>
        <v>7.333333333333333</v>
      </c>
      <c r="AS47">
        <f>RANK(AR47,INDEX(AR:AR,MATCH(AJ47,AJ:AJ,0)):INDEX(AR:AR,MATCH(AJ47,AJ:AJ)),1)</f>
        <v>6</v>
      </c>
      <c r="AT47">
        <f ca="1" t="shared" si="14"/>
      </c>
      <c r="AU47">
        <v>6</v>
      </c>
      <c r="BH47">
        <v>6</v>
      </c>
      <c r="BI47">
        <f t="shared" si="15"/>
        <v>106.22276157542224</v>
      </c>
      <c r="BJ47">
        <f>BC43</f>
        <v>6</v>
      </c>
      <c r="BK47">
        <f>VLOOKUP(BC43,BH42:BI49,2)</f>
        <v>106.22276157542224</v>
      </c>
      <c r="BL47">
        <f t="shared" si="34"/>
        <v>0.30901602920378934</v>
      </c>
      <c r="BM47">
        <f>ABS(BK47-AVERAGE(BK42:BK49))</f>
        <v>0.39410189786524086</v>
      </c>
    </row>
    <row r="48" spans="1:65" ht="13.5">
      <c r="A48">
        <v>18</v>
      </c>
      <c r="B48">
        <v>11</v>
      </c>
      <c r="C48">
        <v>3</v>
      </c>
      <c r="D48" t="s">
        <v>151</v>
      </c>
      <c r="E48">
        <f>VLOOKUP(D48,'[1]場コード'!$A$1:$B$7,2,FALSE)</f>
        <v>4</v>
      </c>
      <c r="F48">
        <v>6</v>
      </c>
      <c r="G48">
        <v>3100</v>
      </c>
      <c r="I48">
        <v>7</v>
      </c>
      <c r="K48" t="s">
        <v>52</v>
      </c>
      <c r="M48">
        <v>0</v>
      </c>
      <c r="N48">
        <v>3.33</v>
      </c>
      <c r="O48" t="str">
        <f t="shared" si="0"/>
        <v>前田 淳</v>
      </c>
      <c r="P48">
        <v>1</v>
      </c>
      <c r="Q48" t="str">
        <f>VLOOKUP(O48,'[1]ランク表'!$A$1:$D$559,3,FALSE)</f>
        <v>A1</v>
      </c>
      <c r="R48">
        <f>VLOOKUP(O48,'[1]ランク表'!$A$1:$D$559,4,FALSE)</f>
        <v>1</v>
      </c>
      <c r="S48">
        <f t="shared" si="17"/>
        <v>0</v>
      </c>
      <c r="T48">
        <f t="shared" si="18"/>
        <v>103.23</v>
      </c>
      <c r="U48">
        <f t="shared" si="19"/>
        <v>2</v>
      </c>
      <c r="V48">
        <f t="shared" si="20"/>
        <v>1</v>
      </c>
      <c r="W48">
        <f t="shared" si="21"/>
        <v>1</v>
      </c>
      <c r="X48">
        <f>IF(N48=0,"エラー",'[1]回帰係数-1'!$C$9+'[1]回帰係数-1'!$D$9*M48+'[1]回帰係数-1'!$E$9*N48+'[1]回帰係数-1'!$L$9*F48)</f>
        <v>3.4480234021514726</v>
      </c>
      <c r="Y48">
        <f ca="1">IF(N48=0,"エラー",OFFSET('[1]回帰係数-1'!$F$8,U48,1))</f>
        <v>-0.012765734423505799</v>
      </c>
      <c r="Z48">
        <f ca="1">IF(N48=0,"エラー",OFFSET('[1]回帰係数-1'!$H$8,V48,1))</f>
        <v>-0.0017654643668918114</v>
      </c>
      <c r="AA48">
        <f ca="1">IF(N48=0,"エラー",OFFSET('[1]回帰係数-1'!$J$8,W48,1))</f>
        <v>0.0010169224844411434</v>
      </c>
      <c r="AB48">
        <f ca="1">IF(N48=0,"エラー",OFFSET('[1]回帰係数-1'!$M$8,I48,1))</f>
        <v>0.0012335119849542</v>
      </c>
      <c r="AC48">
        <f t="shared" si="22"/>
        <v>106.50802177274457</v>
      </c>
      <c r="AD48">
        <f>VLOOKUP(O48,'[1]T0-TR0表'!$A$1:$C$554,2,FALSE)</f>
        <v>0.34811880279104246</v>
      </c>
      <c r="AE48">
        <f>VLOOKUP(O48,'[1]T0-TR0表'!$A$1:$C$554,3,FALSE)</f>
        <v>0.9256396131717458</v>
      </c>
      <c r="AF48">
        <f t="shared" si="23"/>
        <v>3.430498714652956</v>
      </c>
      <c r="AG48">
        <f t="shared" si="24"/>
        <v>106.34546015424164</v>
      </c>
      <c r="AH48">
        <f t="shared" si="25"/>
        <v>106.4267409634931</v>
      </c>
      <c r="AI48">
        <f t="shared" si="26"/>
        <v>11326.644585540509</v>
      </c>
      <c r="AJ48">
        <f t="shared" si="27"/>
        <v>1811030406</v>
      </c>
      <c r="AK48">
        <f>RANK(AC48,INDEX(AC:AC,MATCH(AJ48,AJ:AJ,0)):INDEX(AC:AC,MATCH(AJ48,AJ:AJ)),1)</f>
        <v>8</v>
      </c>
      <c r="AL48">
        <f>RANK(AG48,INDEX(AG:AG,MATCH(AJ48,AJ:AJ,0)):INDEX(AG:AG,MATCH(AJ48,AJ:AJ)),1)</f>
        <v>8</v>
      </c>
      <c r="AM48">
        <f>RANK(AH48,INDEX(AH:AH,MATCH(AJ48,AJ:AJ,0)):INDEX(AH:AH,MATCH(AJ48,AJ:AJ)),1)</f>
        <v>8</v>
      </c>
      <c r="AN48">
        <f>RANK(AI48,INDEX(AI:AI,MATCH(AJ48,AJ:AJ,0)):INDEX(AI:AI,MATCH(AJ48,AJ:AJ)),1)</f>
        <v>8</v>
      </c>
      <c r="AO48">
        <f t="shared" si="30"/>
        <v>8</v>
      </c>
      <c r="AP48">
        <f t="shared" si="30"/>
        <v>8</v>
      </c>
      <c r="AQ48">
        <f t="shared" si="30"/>
        <v>8</v>
      </c>
      <c r="AR48">
        <f t="shared" si="28"/>
        <v>8</v>
      </c>
      <c r="AS48">
        <f>RANK(AR48,INDEX(AR:AR,MATCH(AJ48,AJ:AJ,0)):INDEX(AR:AR,MATCH(AJ48,AJ:AJ)),1)</f>
        <v>7</v>
      </c>
      <c r="AT48">
        <f ca="1" t="shared" si="14"/>
      </c>
      <c r="AU48">
        <v>7</v>
      </c>
      <c r="BH48">
        <v>7</v>
      </c>
      <c r="BI48">
        <f t="shared" si="15"/>
        <v>106.34546015424164</v>
      </c>
      <c r="BJ48">
        <f>BD43</f>
        <v>8</v>
      </c>
      <c r="BK48">
        <f>VLOOKUP(BD43,BH42:BI49,2)</f>
        <v>106.33326637726915</v>
      </c>
      <c r="BL48">
        <f t="shared" si="34"/>
        <v>0.1105048018469148</v>
      </c>
      <c r="BM48">
        <f>ABS(BK48-AVERAGE(BK42:BK49))</f>
        <v>0.5046066997121557</v>
      </c>
    </row>
    <row r="49" spans="1:65" ht="13.5">
      <c r="A49">
        <v>18</v>
      </c>
      <c r="B49">
        <v>11</v>
      </c>
      <c r="C49">
        <v>3</v>
      </c>
      <c r="D49" t="s">
        <v>151</v>
      </c>
      <c r="E49">
        <f>VLOOKUP(D49,'[1]場コード'!$A$1:$B$7,2,FALSE)</f>
        <v>4</v>
      </c>
      <c r="F49">
        <v>6</v>
      </c>
      <c r="G49">
        <v>3100</v>
      </c>
      <c r="I49">
        <v>8</v>
      </c>
      <c r="K49" t="s">
        <v>53</v>
      </c>
      <c r="M49">
        <v>0</v>
      </c>
      <c r="N49">
        <v>3.31</v>
      </c>
      <c r="O49" t="str">
        <f t="shared" si="0"/>
        <v>武藤 博臣</v>
      </c>
      <c r="P49">
        <v>1</v>
      </c>
      <c r="Q49" t="str">
        <f>VLOOKUP(O49,'[1]ランク表'!$A$1:$D$559,3,FALSE)</f>
        <v>A1</v>
      </c>
      <c r="R49">
        <f>VLOOKUP(O49,'[1]ランク表'!$A$1:$D$559,4,FALSE)</f>
        <v>1</v>
      </c>
      <c r="S49">
        <f t="shared" si="17"/>
        <v>0</v>
      </c>
      <c r="T49">
        <f t="shared" si="18"/>
        <v>102.61</v>
      </c>
      <c r="U49">
        <f t="shared" si="19"/>
        <v>2</v>
      </c>
      <c r="V49">
        <f t="shared" si="20"/>
        <v>1</v>
      </c>
      <c r="W49">
        <f t="shared" si="21"/>
        <v>1</v>
      </c>
      <c r="X49">
        <f>IF(N49=0,"エラー",'[1]回帰係数-1'!$C$9+'[1]回帰係数-1'!$D$9*M49+'[1]回帰係数-1'!$E$9*N49+'[1]回帰係数-1'!$L$9*F49)</f>
        <v>3.431545171776918</v>
      </c>
      <c r="Y49">
        <f ca="1">IF(N49=0,"エラー",OFFSET('[1]回帰係数-1'!$F$8,U49,1))</f>
        <v>-0.012765734423505799</v>
      </c>
      <c r="Z49">
        <f ca="1">IF(N49=0,"エラー",OFFSET('[1]回帰係数-1'!$H$8,V49,1))</f>
        <v>-0.0017654643668918114</v>
      </c>
      <c r="AA49">
        <f ca="1">IF(N49=0,"エラー",OFFSET('[1]回帰係数-1'!$J$8,W49,1))</f>
        <v>0.0010169224844411434</v>
      </c>
      <c r="AB49">
        <f ca="1">IF(N49=0,"エラー",OFFSET('[1]回帰係数-1'!$M$8,I49,1))</f>
        <v>0</v>
      </c>
      <c r="AC49">
        <f t="shared" si="22"/>
        <v>105.9589577595998</v>
      </c>
      <c r="AD49">
        <f>VLOOKUP(O49,'[1]T0-TR0表'!$A$1:$C$554,2,FALSE)</f>
        <v>0.9749709944751328</v>
      </c>
      <c r="AE49">
        <f>VLOOKUP(O49,'[1]T0-TR0表'!$A$1:$C$554,3,FALSE)</f>
        <v>0.741732438831888</v>
      </c>
      <c r="AF49">
        <f t="shared" si="23"/>
        <v>3.4301053670086823</v>
      </c>
      <c r="AG49">
        <f t="shared" si="24"/>
        <v>106.33326637726915</v>
      </c>
      <c r="AH49">
        <f t="shared" si="25"/>
        <v>106.14611206843448</v>
      </c>
      <c r="AI49">
        <f t="shared" si="26"/>
        <v>11266.962080509336</v>
      </c>
      <c r="AJ49">
        <f t="shared" si="27"/>
        <v>1811030406</v>
      </c>
      <c r="AK49">
        <f>RANK(AC49,INDEX(AC:AC,MATCH(AJ49,AJ:AJ,0)):INDEX(AC:AC,MATCH(AJ49,AJ:AJ)),1)</f>
        <v>3</v>
      </c>
      <c r="AL49">
        <f>RANK(AG49,INDEX(AG:AG,MATCH(AJ49,AJ:AJ,0)):INDEX(AG:AG,MATCH(AJ49,AJ:AJ)),1)</f>
        <v>7</v>
      </c>
      <c r="AM49">
        <f>RANK(AH49,INDEX(AH:AH,MATCH(AJ49,AJ:AJ,0)):INDEX(AH:AH,MATCH(AJ49,AJ:AJ)),1)</f>
        <v>6</v>
      </c>
      <c r="AN49">
        <f>RANK(AI49,INDEX(AI:AI,MATCH(AJ49,AJ:AJ,0)):INDEX(AI:AI,MATCH(AJ49,AJ:AJ)),1)</f>
        <v>6</v>
      </c>
      <c r="AO49">
        <f t="shared" si="30"/>
        <v>3</v>
      </c>
      <c r="AP49">
        <f t="shared" si="30"/>
        <v>7</v>
      </c>
      <c r="AQ49">
        <f t="shared" si="30"/>
        <v>6</v>
      </c>
      <c r="AR49">
        <f t="shared" si="28"/>
        <v>8.333333333333332</v>
      </c>
      <c r="AS49">
        <f>RANK(AR49,INDEX(AR:AR,MATCH(AJ49,AJ:AJ,0)):INDEX(AR:AR,MATCH(AJ49,AJ:AJ)),1)</f>
        <v>8</v>
      </c>
      <c r="AT49">
        <f ca="1" t="shared" si="14"/>
      </c>
      <c r="AU49">
        <v>8</v>
      </c>
      <c r="BH49">
        <v>8</v>
      </c>
      <c r="BI49">
        <f t="shared" si="15"/>
        <v>106.33326637726915</v>
      </c>
      <c r="BJ49">
        <f>BE43</f>
        <v>7</v>
      </c>
      <c r="BK49">
        <f>VLOOKUP(BE43,BH42:BI49,2)</f>
        <v>106.34546015424164</v>
      </c>
      <c r="BL49">
        <f t="shared" si="34"/>
        <v>0.012193776972480919</v>
      </c>
      <c r="BM49">
        <f>ABS(BK49-AVERAGE(BK42:BK49))</f>
        <v>0.5168004766846366</v>
      </c>
    </row>
    <row r="50" spans="1:80" ht="13.5">
      <c r="A50">
        <v>18</v>
      </c>
      <c r="B50">
        <v>11</v>
      </c>
      <c r="C50">
        <v>3</v>
      </c>
      <c r="D50" t="s">
        <v>151</v>
      </c>
      <c r="E50">
        <f>VLOOKUP(D50,'[1]場コード'!$A$1:$B$7,2,FALSE)</f>
        <v>4</v>
      </c>
      <c r="F50">
        <v>7</v>
      </c>
      <c r="G50">
        <v>3100</v>
      </c>
      <c r="I50">
        <v>1</v>
      </c>
      <c r="K50" t="s">
        <v>54</v>
      </c>
      <c r="M50">
        <v>0</v>
      </c>
      <c r="N50">
        <v>3.34</v>
      </c>
      <c r="O50" t="str">
        <f t="shared" si="0"/>
        <v>小林 啓二</v>
      </c>
      <c r="P50">
        <v>1</v>
      </c>
      <c r="Q50" t="str">
        <f>VLOOKUP(O50,'[1]ランク表'!$A$1:$D$559,3,FALSE)</f>
        <v>S</v>
      </c>
      <c r="R50">
        <f>VLOOKUP(O50,'[1]ランク表'!$A$1:$D$559,4,FALSE)</f>
        <v>1</v>
      </c>
      <c r="S50">
        <f t="shared" si="17"/>
        <v>0</v>
      </c>
      <c r="T50">
        <f t="shared" si="18"/>
        <v>103.53999999999999</v>
      </c>
      <c r="U50">
        <f t="shared" si="19"/>
        <v>1</v>
      </c>
      <c r="V50">
        <f t="shared" si="20"/>
        <v>1</v>
      </c>
      <c r="W50">
        <f t="shared" si="21"/>
        <v>1</v>
      </c>
      <c r="X50">
        <f>IF(N50=0,"エラー",'[1]回帰係数-1'!$C$9+'[1]回帰係数-1'!$D$9*M50+'[1]回帰係数-1'!$E$9*N50+'[1]回帰係数-1'!$L$9*F50)</f>
        <v>3.454653434810152</v>
      </c>
      <c r="Y50">
        <f ca="1">IF(N50=0,"エラー",OFFSET('[1]回帰係数-1'!$F$8,U50,1))</f>
        <v>-0.016784957759434147</v>
      </c>
      <c r="Z50">
        <f ca="1">IF(N50=0,"エラー",OFFSET('[1]回帰係数-1'!$H$8,V50,1))</f>
        <v>-0.0017654643668918114</v>
      </c>
      <c r="AA50">
        <f ca="1">IF(N50=0,"エラー",OFFSET('[1]回帰係数-1'!$J$8,W50,1))</f>
        <v>0.0010169224844411434</v>
      </c>
      <c r="AB50">
        <f ca="1">IF(N50=0,"エラー",OFFSET('[1]回帰係数-1'!$M$8,I50,1))</f>
        <v>-0.01095952327366393</v>
      </c>
      <c r="AC50">
        <f t="shared" si="22"/>
        <v>106.21097276873269</v>
      </c>
      <c r="AD50">
        <f>VLOOKUP(O50,'[1]T0-TR0表'!$A$1:$C$554,2,FALSE)</f>
        <v>1.0269768576172678</v>
      </c>
      <c r="AE50">
        <f>VLOOKUP(O50,'[1]T0-TR0表'!$A$1:$C$554,3,FALSE)</f>
        <v>0.7168638439186391</v>
      </c>
      <c r="AF50">
        <f t="shared" si="23"/>
        <v>3.421302096305522</v>
      </c>
      <c r="AG50">
        <f t="shared" si="24"/>
        <v>106.06036498547118</v>
      </c>
      <c r="AH50">
        <f t="shared" si="25"/>
        <v>106.13566887710193</v>
      </c>
      <c r="AI50">
        <f t="shared" si="26"/>
        <v>11264.77453731373</v>
      </c>
      <c r="AJ50">
        <f t="shared" si="27"/>
        <v>1811030407</v>
      </c>
      <c r="AK50">
        <f>RANK(AC50,INDEX(AC:AC,MATCH(AJ50,AJ:AJ,0)):INDEX(AC:AC,MATCH(AJ50,AJ:AJ)),1)</f>
        <v>3</v>
      </c>
      <c r="AL50">
        <f>RANK(AG50,INDEX(AG:AG,MATCH(AJ50,AJ:AJ,0)):INDEX(AG:AG,MATCH(AJ50,AJ:AJ)),1)</f>
        <v>4</v>
      </c>
      <c r="AM50">
        <f>RANK(AH50,INDEX(AH:AH,MATCH(AJ50,AJ:AJ,0)):INDEX(AH:AH,MATCH(AJ50,AJ:AJ)),1)</f>
        <v>3</v>
      </c>
      <c r="AN50">
        <f>RANK(AI50,INDEX(AI:AI,MATCH(AJ50,AJ:AJ,0)):INDEX(AI:AI,MATCH(AJ50,AJ:AJ)),1)</f>
        <v>3</v>
      </c>
      <c r="AO50">
        <f t="shared" si="30"/>
        <v>3</v>
      </c>
      <c r="AP50">
        <f t="shared" si="30"/>
        <v>4</v>
      </c>
      <c r="AQ50">
        <f t="shared" si="30"/>
        <v>3</v>
      </c>
      <c r="AR50">
        <f t="shared" si="28"/>
        <v>3.3333333333333335</v>
      </c>
      <c r="AS50">
        <f>RANK(AR50,INDEX(AR:AR,MATCH(AJ50,AJ:AJ,0)):INDEX(AR:AR,MATCH(AJ50,AJ:AJ)),1)</f>
        <v>4</v>
      </c>
      <c r="AT50">
        <f ca="1" t="shared" si="14"/>
        <v>1811030407</v>
      </c>
      <c r="AU50">
        <v>1</v>
      </c>
      <c r="AW50" t="s">
        <v>116</v>
      </c>
      <c r="AX50">
        <f>VLOOKUP(1,AK50:AU57,11,FALSE)</f>
        <v>8</v>
      </c>
      <c r="AY50">
        <f>VLOOKUP(2,AK50:AU57,11,FALSE)</f>
        <v>7</v>
      </c>
      <c r="AZ50">
        <f>VLOOKUP(3,AK50:AU57,11,FALSE)</f>
        <v>1</v>
      </c>
      <c r="BA50">
        <f>VLOOKUP(4,AK50:AU57,11,FALSE)</f>
        <v>5</v>
      </c>
      <c r="BB50">
        <f>VLOOKUP(5,AK50:AU57,11,FALSE)</f>
        <v>6</v>
      </c>
      <c r="BC50">
        <f>VLOOKUP(6,AK50:AU57,11,FALSE)</f>
        <v>2</v>
      </c>
      <c r="BD50">
        <f>VLOOKUP(7,AK50:AU57,11,FALSE)</f>
        <v>4</v>
      </c>
      <c r="BE50">
        <f>VLOOKUP(8,AK50:AU57,11,FALSE)</f>
        <v>3</v>
      </c>
      <c r="BH50">
        <v>1</v>
      </c>
      <c r="BI50">
        <f t="shared" si="15"/>
        <v>106.06036498547118</v>
      </c>
      <c r="BJ50">
        <f>AX51</f>
        <v>7</v>
      </c>
      <c r="BK50">
        <f>VLOOKUP(AX51,BH50:BI57,2)</f>
        <v>105.28370519053877</v>
      </c>
      <c r="BM50">
        <f>ABS(BK50-AVERAGE(BK50:BK57))</f>
        <v>0.8197842000565743</v>
      </c>
      <c r="BN50">
        <f>BJ50</f>
        <v>7</v>
      </c>
      <c r="BO50" t="str">
        <f>IF(BL51&gt;=0.7,"→→→",IF((BL51&gt;=0.55)*(BL51&lt;0.7)=1,"→→",IF((BL51&lt;0.55)*(BL51&gt;=0.4)=1,"→",IF((BL51&lt;0.4)*(BL51&gt;=0.3)=1,"～",IF((BL51&lt;0.3)*(BL51&gt;=0.1)=1,"，",IF(BL51&lt;0.1,"=",""))))))</f>
        <v>，</v>
      </c>
      <c r="BP50">
        <f>BJ51</f>
        <v>8</v>
      </c>
      <c r="BQ50" t="str">
        <f>IF(BL52&gt;=0.7,"→→→",IF((BL52&gt;=0.55)*(BL52&lt;0.7)=1,"→→",IF((BL52&lt;0.55)*(BL52&gt;=0.4)=1,"→",IF((BL52&lt;0.4)*(BL52&gt;=0.3)=1,"～",IF((BL52&lt;0.3)*(BL52&gt;=0.1)=1,"，",IF(BL52&lt;0.1,"=",""))))))</f>
        <v>→</v>
      </c>
      <c r="BR50">
        <f>BJ52</f>
        <v>6</v>
      </c>
      <c r="BS50" t="str">
        <f>IF(BL53&gt;=0.7,"→→→",IF((BL53&gt;=0.55)*(BL53&lt;0.7)=1,"→→",IF((BL53&lt;0.55)*(BL53&gt;=0.4)=1,"→",IF((BL53&lt;0.4)*(BL53&gt;=0.3)=1,"～",IF((BL53&lt;0.3)*(BL53&gt;=0.1)=1,"，",IF(BL53&lt;0.1,"=",""))))))</f>
        <v>=</v>
      </c>
      <c r="BT50">
        <f>BJ53</f>
        <v>1</v>
      </c>
      <c r="BU50" t="str">
        <f>IF(BL54&gt;=0.7,"→→→",IF((BL54&gt;=0.55)*(BL54&lt;0.7)=1,"→→",IF((BL54&lt;0.55)*(BL54&gt;=0.4)=1,"→",IF((BL54&lt;0.4)*(BL54&gt;=0.3)=1,"～",IF((BL54&lt;0.3)*(BL54&gt;=0.1)=1,"，",IF(BL54&lt;0.1,"=",""))))))</f>
        <v>，</v>
      </c>
      <c r="BV50">
        <f>BJ54</f>
        <v>2</v>
      </c>
      <c r="BW50" t="str">
        <f>IF(BL55&gt;=0.7,"→→→",IF((BL55&gt;=0.55)*(BL55&lt;0.7)=1,"→→",IF((BL55&lt;0.55)*(BL55&gt;=0.4)=1,"→",IF((BL55&lt;0.4)*(BL55&gt;=0.3)=1,"～",IF((BL55&lt;0.3)*(BL55&gt;=0.1)=1,"，",IF(BL55&lt;0.1,"=",""))))))</f>
        <v>，</v>
      </c>
      <c r="BX50">
        <f>BJ55</f>
        <v>5</v>
      </c>
      <c r="BY50" t="str">
        <f>IF(BL56&gt;=0.7,"→→→",IF((BL56&gt;=0.55)*(BL56&lt;0.7)=1,"→→",IF((BL56&lt;0.55)*(BL56&gt;=0.4)=1,"→",IF((BL56&lt;0.4)*(BL56&gt;=0.3)=1,"～",IF((BL56&lt;0.3)*(BL56&gt;=0.1)=1,"，",IF(BL56&lt;0.1,"=",""))))))</f>
        <v>～</v>
      </c>
      <c r="BZ50">
        <f>BJ56</f>
        <v>3</v>
      </c>
      <c r="CA50" t="str">
        <f>IF(BL57&gt;=0.7,"→→→",IF((BL57&gt;=0.55)*(BL57&lt;0.7)=1,"→→",IF((BL57&lt;0.55)*(BL57&gt;=0.4)=1,"→",IF((BL57&lt;0.4)*(BL57&gt;=0.3)=1,"～",IF((BL57&lt;0.3)*(BL57&gt;=0.1)=1,"，",IF(BL57&lt;0.1,"=",""))))))</f>
        <v>=</v>
      </c>
      <c r="CB50">
        <f>BJ57</f>
        <v>4</v>
      </c>
    </row>
    <row r="51" spans="1:65" ht="13.5">
      <c r="A51">
        <v>18</v>
      </c>
      <c r="B51">
        <v>11</v>
      </c>
      <c r="C51">
        <v>3</v>
      </c>
      <c r="D51" t="s">
        <v>151</v>
      </c>
      <c r="E51">
        <f>VLOOKUP(D51,'[1]場コード'!$A$1:$B$7,2,FALSE)</f>
        <v>4</v>
      </c>
      <c r="F51">
        <v>7</v>
      </c>
      <c r="G51">
        <v>3100</v>
      </c>
      <c r="I51">
        <v>2</v>
      </c>
      <c r="K51" t="s">
        <v>55</v>
      </c>
      <c r="M51">
        <v>0</v>
      </c>
      <c r="N51">
        <v>3.34</v>
      </c>
      <c r="O51" t="str">
        <f t="shared" si="0"/>
        <v>遠藤 誠</v>
      </c>
      <c r="P51">
        <v>1</v>
      </c>
      <c r="Q51" t="str">
        <f>VLOOKUP(O51,'[1]ランク表'!$A$1:$D$559,3,FALSE)</f>
        <v>A1</v>
      </c>
      <c r="R51">
        <f>VLOOKUP(O51,'[1]ランク表'!$A$1:$D$559,4,FALSE)</f>
        <v>1</v>
      </c>
      <c r="S51">
        <f t="shared" si="17"/>
        <v>0</v>
      </c>
      <c r="T51">
        <f t="shared" si="18"/>
        <v>103.53999999999999</v>
      </c>
      <c r="U51">
        <f t="shared" si="19"/>
        <v>2</v>
      </c>
      <c r="V51">
        <f t="shared" si="20"/>
        <v>1</v>
      </c>
      <c r="W51">
        <f t="shared" si="21"/>
        <v>1</v>
      </c>
      <c r="X51">
        <f>IF(N51=0,"エラー",'[1]回帰係数-1'!$C$9+'[1]回帰係数-1'!$D$9*M51+'[1]回帰係数-1'!$E$9*N51+'[1]回帰係数-1'!$L$9*F51)</f>
        <v>3.454653434810152</v>
      </c>
      <c r="Y51">
        <f ca="1">IF(N51=0,"エラー",OFFSET('[1]回帰係数-1'!$F$8,U51,1))</f>
        <v>-0.012765734423505799</v>
      </c>
      <c r="Z51">
        <f ca="1">IF(N51=0,"エラー",OFFSET('[1]回帰係数-1'!$H$8,V51,1))</f>
        <v>-0.0017654643668918114</v>
      </c>
      <c r="AA51">
        <f ca="1">IF(N51=0,"エラー",OFFSET('[1]回帰係数-1'!$J$8,W51,1))</f>
        <v>0.0010169224844411434</v>
      </c>
      <c r="AB51">
        <f ca="1">IF(N51=0,"エラー",OFFSET('[1]回帰係数-1'!$M$8,I51,1))</f>
        <v>-0.0066262911543478005</v>
      </c>
      <c r="AC51">
        <f t="shared" si="22"/>
        <v>106.46989888784526</v>
      </c>
      <c r="AD51">
        <f>VLOOKUP(O51,'[1]T0-TR0表'!$A$1:$C$554,2,FALSE)</f>
        <v>1.1564576954620045</v>
      </c>
      <c r="AE51">
        <f>VLOOKUP(O51,'[1]T0-TR0表'!$A$1:$C$554,3,FALSE)</f>
        <v>0.6798250410060126</v>
      </c>
      <c r="AF51">
        <f t="shared" si="23"/>
        <v>3.4270733324220863</v>
      </c>
      <c r="AG51">
        <f t="shared" si="24"/>
        <v>106.23927330508468</v>
      </c>
      <c r="AH51">
        <f t="shared" si="25"/>
        <v>106.35458609646497</v>
      </c>
      <c r="AI51">
        <f t="shared" si="26"/>
        <v>11311.284686710524</v>
      </c>
      <c r="AJ51">
        <f t="shared" si="27"/>
        <v>1811030407</v>
      </c>
      <c r="AK51">
        <f>RANK(AC51,INDEX(AC:AC,MATCH(AJ51,AJ:AJ,0)):INDEX(AC:AC,MATCH(AJ51,AJ:AJ)),1)</f>
        <v>6</v>
      </c>
      <c r="AL51">
        <f>RANK(AG51,INDEX(AG:AG,MATCH(AJ51,AJ:AJ,0)):INDEX(AG:AG,MATCH(AJ51,AJ:AJ)),1)</f>
        <v>5</v>
      </c>
      <c r="AM51">
        <f>RANK(AH51,INDEX(AH:AH,MATCH(AJ51,AJ:AJ,0)):INDEX(AH:AH,MATCH(AJ51,AJ:AJ)),1)</f>
        <v>6</v>
      </c>
      <c r="AN51">
        <f>RANK(AI51,INDEX(AI:AI,MATCH(AJ51,AJ:AJ,0)):INDEX(AI:AI,MATCH(AJ51,AJ:AJ)),1)</f>
        <v>6</v>
      </c>
      <c r="AO51">
        <f t="shared" si="30"/>
        <v>6</v>
      </c>
      <c r="AP51">
        <f t="shared" si="30"/>
        <v>5</v>
      </c>
      <c r="AQ51">
        <f t="shared" si="30"/>
        <v>6</v>
      </c>
      <c r="AR51">
        <f t="shared" si="28"/>
        <v>5.666666666666667</v>
      </c>
      <c r="AS51">
        <f>RANK(AR51,INDEX(AR:AR,MATCH(AJ51,AJ:AJ,0)):INDEX(AR:AR,MATCH(AJ51,AJ:AJ)),1)</f>
        <v>5</v>
      </c>
      <c r="AT51">
        <f ca="1" t="shared" si="14"/>
      </c>
      <c r="AU51">
        <v>2</v>
      </c>
      <c r="AW51" t="s">
        <v>120</v>
      </c>
      <c r="AX51" s="1">
        <f>VLOOKUP(1,AL50:AU57,10,FALSE)</f>
        <v>7</v>
      </c>
      <c r="AY51" s="1">
        <f>VLOOKUP(2,AL50:AU57,10,FALSE)</f>
        <v>8</v>
      </c>
      <c r="AZ51" s="1">
        <f>VLOOKUP(3,AL50:AU57,10,FALSE)</f>
        <v>6</v>
      </c>
      <c r="BA51" s="1">
        <f>VLOOKUP(4,AL50:AU57,10,FALSE)</f>
        <v>1</v>
      </c>
      <c r="BB51" s="1">
        <f>VLOOKUP(5,AL50:AU57,10,FALSE)</f>
        <v>2</v>
      </c>
      <c r="BC51" s="1">
        <f>VLOOKUP(6,AL50:AU57,10,FALSE)</f>
        <v>5</v>
      </c>
      <c r="BD51" s="1">
        <f>VLOOKUP(7,AL50:AU57,10,FALSE)</f>
        <v>3</v>
      </c>
      <c r="BE51" s="1">
        <f>VLOOKUP(8,AL50:AU57,10,FALSE)</f>
        <v>4</v>
      </c>
      <c r="BH51">
        <v>2</v>
      </c>
      <c r="BI51">
        <f t="shared" si="15"/>
        <v>106.23927330508468</v>
      </c>
      <c r="BJ51">
        <f>AY51</f>
        <v>8</v>
      </c>
      <c r="BK51">
        <f>VLOOKUP(AY51,BH50:BI57,2)</f>
        <v>105.52279830126024</v>
      </c>
      <c r="BL51">
        <f aca="true" t="shared" si="35" ref="BL51:BL57">BK51-BK50</f>
        <v>0.23909311072146977</v>
      </c>
      <c r="BM51">
        <f>ABS(BK51-AVERAGE(BK50:BK57))</f>
        <v>0.5806910893351045</v>
      </c>
    </row>
    <row r="52" spans="1:65" ht="13.5">
      <c r="A52">
        <v>18</v>
      </c>
      <c r="B52">
        <v>11</v>
      </c>
      <c r="C52">
        <v>3</v>
      </c>
      <c r="D52" t="s">
        <v>151</v>
      </c>
      <c r="E52">
        <f>VLOOKUP(D52,'[1]場コード'!$A$1:$B$7,2,FALSE)</f>
        <v>4</v>
      </c>
      <c r="F52">
        <v>7</v>
      </c>
      <c r="G52">
        <v>3100</v>
      </c>
      <c r="I52">
        <v>3</v>
      </c>
      <c r="K52" t="s">
        <v>56</v>
      </c>
      <c r="M52">
        <v>0</v>
      </c>
      <c r="N52">
        <v>3.36</v>
      </c>
      <c r="O52" t="str">
        <f t="shared" si="0"/>
        <v>田中 守</v>
      </c>
      <c r="P52">
        <v>1</v>
      </c>
      <c r="Q52" t="str">
        <f>VLOOKUP(O52,'[1]ランク表'!$A$1:$D$559,3,FALSE)</f>
        <v>A1</v>
      </c>
      <c r="R52">
        <f>VLOOKUP(O52,'[1]ランク表'!$A$1:$D$559,4,FALSE)</f>
        <v>1</v>
      </c>
      <c r="S52">
        <f t="shared" si="17"/>
        <v>0</v>
      </c>
      <c r="T52">
        <f t="shared" si="18"/>
        <v>104.16</v>
      </c>
      <c r="U52">
        <f t="shared" si="19"/>
        <v>2</v>
      </c>
      <c r="V52">
        <f t="shared" si="20"/>
        <v>1</v>
      </c>
      <c r="W52">
        <f t="shared" si="21"/>
        <v>1</v>
      </c>
      <c r="X52">
        <f>IF(N52=0,"エラー",'[1]回帰係数-1'!$C$9+'[1]回帰係数-1'!$D$9*M52+'[1]回帰係数-1'!$E$9*N52+'[1]回帰係数-1'!$L$9*F52)</f>
        <v>3.471131665184706</v>
      </c>
      <c r="Y52">
        <f ca="1">IF(N52=0,"エラー",OFFSET('[1]回帰係数-1'!$F$8,U52,1))</f>
        <v>-0.012765734423505799</v>
      </c>
      <c r="Z52">
        <f ca="1">IF(N52=0,"エラー",OFFSET('[1]回帰係数-1'!$H$8,V52,1))</f>
        <v>-0.0017654643668918114</v>
      </c>
      <c r="AA52">
        <f ca="1">IF(N52=0,"エラー",OFFSET('[1]回帰係数-1'!$J$8,W52,1))</f>
        <v>0.0010169224844411434</v>
      </c>
      <c r="AB52">
        <f ca="1">IF(N52=0,"エラー",OFFSET('[1]回帰係数-1'!$M$8,I52,1))</f>
        <v>-0.0031436344266305666</v>
      </c>
      <c r="AC52">
        <f t="shared" si="22"/>
        <v>107.08868638801569</v>
      </c>
      <c r="AD52">
        <f>VLOOKUP(O52,'[1]T0-TR0表'!$A$1:$C$554,2,FALSE)</f>
        <v>0.8366303582853472</v>
      </c>
      <c r="AE52">
        <f>VLOOKUP(O52,'[1]T0-TR0表'!$A$1:$C$554,3,FALSE)</f>
        <v>0.7749680102367241</v>
      </c>
      <c r="AF52">
        <f t="shared" si="23"/>
        <v>3.44052287268074</v>
      </c>
      <c r="AG52">
        <f t="shared" si="24"/>
        <v>106.65620905310294</v>
      </c>
      <c r="AH52">
        <f t="shared" si="25"/>
        <v>106.87244772055931</v>
      </c>
      <c r="AI52">
        <f t="shared" si="26"/>
        <v>11421.67332262238</v>
      </c>
      <c r="AJ52">
        <f t="shared" si="27"/>
        <v>1811030407</v>
      </c>
      <c r="AK52">
        <f>RANK(AC52,INDEX(AC:AC,MATCH(AJ52,AJ:AJ,0)):INDEX(AC:AC,MATCH(AJ52,AJ:AJ)),1)</f>
        <v>8</v>
      </c>
      <c r="AL52">
        <f>RANK(AG52,INDEX(AG:AG,MATCH(AJ52,AJ:AJ,0)):INDEX(AG:AG,MATCH(AJ52,AJ:AJ)),1)</f>
        <v>7</v>
      </c>
      <c r="AM52">
        <f>RANK(AH52,INDEX(AH:AH,MATCH(AJ52,AJ:AJ,0)):INDEX(AH:AH,MATCH(AJ52,AJ:AJ)),1)</f>
        <v>8</v>
      </c>
      <c r="AN52">
        <f>RANK(AI52,INDEX(AI:AI,MATCH(AJ52,AJ:AJ,0)):INDEX(AI:AI,MATCH(AJ52,AJ:AJ)),1)</f>
        <v>8</v>
      </c>
      <c r="AO52">
        <f t="shared" si="30"/>
        <v>8</v>
      </c>
      <c r="AP52">
        <f t="shared" si="30"/>
        <v>7</v>
      </c>
      <c r="AQ52">
        <f t="shared" si="30"/>
        <v>8</v>
      </c>
      <c r="AR52">
        <f t="shared" si="28"/>
        <v>7.666666666666667</v>
      </c>
      <c r="AS52">
        <f>RANK(AR52,INDEX(AR:AR,MATCH(AJ52,AJ:AJ,0)):INDEX(AR:AR,MATCH(AJ52,AJ:AJ)),1)</f>
        <v>8</v>
      </c>
      <c r="AT52">
        <f ca="1" t="shared" si="14"/>
      </c>
      <c r="AU52">
        <v>3</v>
      </c>
      <c r="AW52" t="s">
        <v>121</v>
      </c>
      <c r="BH52">
        <v>3</v>
      </c>
      <c r="BI52">
        <f t="shared" si="15"/>
        <v>106.65620905310294</v>
      </c>
      <c r="BJ52">
        <f>AZ51</f>
        <v>6</v>
      </c>
      <c r="BK52">
        <f>VLOOKUP(AZ51,BH50:BI57,2)</f>
        <v>105.99656815642456</v>
      </c>
      <c r="BL52">
        <f t="shared" si="35"/>
        <v>0.4737698551643206</v>
      </c>
      <c r="BM52">
        <f>ABS(BK52-AVERAGE(BK50:BK57))</f>
        <v>0.10692123417078392</v>
      </c>
    </row>
    <row r="53" spans="1:65" ht="13.5">
      <c r="A53">
        <v>18</v>
      </c>
      <c r="B53">
        <v>11</v>
      </c>
      <c r="C53">
        <v>3</v>
      </c>
      <c r="D53" t="s">
        <v>151</v>
      </c>
      <c r="E53">
        <f>VLOOKUP(D53,'[1]場コード'!$A$1:$B$7,2,FALSE)</f>
        <v>4</v>
      </c>
      <c r="F53">
        <v>7</v>
      </c>
      <c r="G53">
        <v>3100</v>
      </c>
      <c r="I53">
        <v>4</v>
      </c>
      <c r="K53" t="s">
        <v>57</v>
      </c>
      <c r="M53">
        <v>0</v>
      </c>
      <c r="N53">
        <v>3.35</v>
      </c>
      <c r="O53" t="str">
        <f t="shared" si="0"/>
        <v>西原 智昭</v>
      </c>
      <c r="P53">
        <v>1</v>
      </c>
      <c r="Q53" t="str">
        <f>VLOOKUP(O53,'[1]ランク表'!$A$1:$D$559,3,FALSE)</f>
        <v>A1</v>
      </c>
      <c r="R53">
        <f>VLOOKUP(O53,'[1]ランク表'!$A$1:$D$559,4,FALSE)</f>
        <v>1</v>
      </c>
      <c r="S53">
        <f t="shared" si="17"/>
        <v>0</v>
      </c>
      <c r="T53">
        <f t="shared" si="18"/>
        <v>103.85000000000001</v>
      </c>
      <c r="U53">
        <f t="shared" si="19"/>
        <v>2</v>
      </c>
      <c r="V53">
        <f t="shared" si="20"/>
        <v>1</v>
      </c>
      <c r="W53">
        <f t="shared" si="21"/>
        <v>1</v>
      </c>
      <c r="X53">
        <f>IF(N53=0,"エラー",'[1]回帰係数-1'!$C$9+'[1]回帰係数-1'!$D$9*M53+'[1]回帰係数-1'!$E$9*N53+'[1]回帰係数-1'!$L$9*F53)</f>
        <v>3.462892549997429</v>
      </c>
      <c r="Y53">
        <f ca="1">IF(N53=0,"エラー",OFFSET('[1]回帰係数-1'!$F$8,U53,1))</f>
        <v>-0.012765734423505799</v>
      </c>
      <c r="Z53">
        <f ca="1">IF(N53=0,"エラー",OFFSET('[1]回帰係数-1'!$H$8,V53,1))</f>
        <v>-0.0017654643668918114</v>
      </c>
      <c r="AA53">
        <f ca="1">IF(N53=0,"エラー",OFFSET('[1]回帰係数-1'!$J$8,W53,1))</f>
        <v>0.0010169224844411434</v>
      </c>
      <c r="AB53">
        <f ca="1">IF(N53=0,"エラー",OFFSET('[1]回帰係数-1'!$M$8,I53,1))</f>
        <v>-0.0016965388543961663</v>
      </c>
      <c r="AC53">
        <f t="shared" si="22"/>
        <v>106.87813377994937</v>
      </c>
      <c r="AD53">
        <f>VLOOKUP(O53,'[1]T0-TR0表'!$A$1:$C$554,2,FALSE)</f>
        <v>0.8599641906605369</v>
      </c>
      <c r="AE53">
        <f>VLOOKUP(O53,'[1]T0-TR0表'!$A$1:$C$554,3,FALSE)</f>
        <v>0.7710137914347932</v>
      </c>
      <c r="AF53">
        <f t="shared" si="23"/>
        <v>3.4428603919670944</v>
      </c>
      <c r="AG53">
        <f t="shared" si="24"/>
        <v>106.72867215097993</v>
      </c>
      <c r="AH53">
        <f t="shared" si="25"/>
        <v>106.80340296546464</v>
      </c>
      <c r="AI53">
        <f t="shared" si="26"/>
        <v>11406.961300308789</v>
      </c>
      <c r="AJ53">
        <f t="shared" si="27"/>
        <v>1811030407</v>
      </c>
      <c r="AK53">
        <f>RANK(AC53,INDEX(AC:AC,MATCH(AJ53,AJ:AJ,0)):INDEX(AC:AC,MATCH(AJ53,AJ:AJ)),1)</f>
        <v>7</v>
      </c>
      <c r="AL53">
        <f>RANK(AG53,INDEX(AG:AG,MATCH(AJ53,AJ:AJ,0)):INDEX(AG:AG,MATCH(AJ53,AJ:AJ)),1)</f>
        <v>8</v>
      </c>
      <c r="AM53">
        <f>RANK(AH53,INDEX(AH:AH,MATCH(AJ53,AJ:AJ,0)):INDEX(AH:AH,MATCH(AJ53,AJ:AJ)),1)</f>
        <v>7</v>
      </c>
      <c r="AN53">
        <f>RANK(AI53,INDEX(AI:AI,MATCH(AJ53,AJ:AJ,0)):INDEX(AI:AI,MATCH(AJ53,AJ:AJ)),1)</f>
        <v>7</v>
      </c>
      <c r="AO53">
        <f t="shared" si="30"/>
        <v>7</v>
      </c>
      <c r="AP53">
        <f t="shared" si="30"/>
        <v>8</v>
      </c>
      <c r="AQ53">
        <f t="shared" si="30"/>
        <v>7</v>
      </c>
      <c r="AR53">
        <f t="shared" si="28"/>
        <v>7.333333333333333</v>
      </c>
      <c r="AS53">
        <f>RANK(AR53,INDEX(AR:AR,MATCH(AJ53,AJ:AJ,0)):INDEX(AR:AR,MATCH(AJ53,AJ:AJ)),1)</f>
        <v>7</v>
      </c>
      <c r="AT53">
        <f ca="1" t="shared" si="14"/>
      </c>
      <c r="AU53">
        <v>4</v>
      </c>
      <c r="AW53" t="s">
        <v>152</v>
      </c>
      <c r="BH53">
        <v>4</v>
      </c>
      <c r="BI53">
        <f t="shared" si="15"/>
        <v>106.72867215097993</v>
      </c>
      <c r="BJ53">
        <f>BA51</f>
        <v>1</v>
      </c>
      <c r="BK53">
        <f>VLOOKUP(BA51,BH50:BI57,2)</f>
        <v>106.06036498547118</v>
      </c>
      <c r="BL53">
        <f t="shared" si="35"/>
        <v>0.06379682904662332</v>
      </c>
      <c r="BM53">
        <f>ABS(BK53-AVERAGE(BK50:BK57))</f>
        <v>0.0431244051241606</v>
      </c>
    </row>
    <row r="54" spans="1:65" ht="13.5">
      <c r="A54">
        <v>18</v>
      </c>
      <c r="B54">
        <v>11</v>
      </c>
      <c r="C54">
        <v>3</v>
      </c>
      <c r="D54" t="s">
        <v>151</v>
      </c>
      <c r="E54">
        <f>VLOOKUP(D54,'[1]場コード'!$A$1:$B$7,2,FALSE)</f>
        <v>4</v>
      </c>
      <c r="F54">
        <v>7</v>
      </c>
      <c r="G54">
        <v>3100</v>
      </c>
      <c r="I54">
        <v>5</v>
      </c>
      <c r="K54" t="s">
        <v>58</v>
      </c>
      <c r="M54">
        <v>0</v>
      </c>
      <c r="N54">
        <v>3.33</v>
      </c>
      <c r="O54" t="str">
        <f t="shared" si="0"/>
        <v>若井 友和</v>
      </c>
      <c r="P54">
        <v>1</v>
      </c>
      <c r="Q54" t="str">
        <f>VLOOKUP(O54,'[1]ランク表'!$A$1:$D$559,3,FALSE)</f>
        <v>S</v>
      </c>
      <c r="R54">
        <f>VLOOKUP(O54,'[1]ランク表'!$A$1:$D$559,4,FALSE)</f>
        <v>1</v>
      </c>
      <c r="S54">
        <f t="shared" si="17"/>
        <v>0</v>
      </c>
      <c r="T54">
        <f t="shared" si="18"/>
        <v>103.23</v>
      </c>
      <c r="U54">
        <f t="shared" si="19"/>
        <v>1</v>
      </c>
      <c r="V54">
        <f t="shared" si="20"/>
        <v>1</v>
      </c>
      <c r="W54">
        <f t="shared" si="21"/>
        <v>1</v>
      </c>
      <c r="X54">
        <f>IF(N54=0,"エラー",'[1]回帰係数-1'!$C$9+'[1]回帰係数-1'!$D$9*M54+'[1]回帰係数-1'!$E$9*N54+'[1]回帰係数-1'!$L$9*F54)</f>
        <v>3.4464143196228747</v>
      </c>
      <c r="Y54">
        <f ca="1">IF(N54=0,"エラー",OFFSET('[1]回帰係数-1'!$F$8,U54,1))</f>
        <v>-0.016784957759434147</v>
      </c>
      <c r="Z54">
        <f ca="1">IF(N54=0,"エラー",OFFSET('[1]回帰係数-1'!$H$8,V54,1))</f>
        <v>-0.0017654643668918114</v>
      </c>
      <c r="AA54">
        <f ca="1">IF(N54=0,"エラー",OFFSET('[1]回帰係数-1'!$J$8,W54,1))</f>
        <v>0.0010169224844411434</v>
      </c>
      <c r="AB54">
        <f ca="1">IF(N54=0,"エラー",OFFSET('[1]回帰係数-1'!$M$8,I54,1))</f>
        <v>-0.00031861368462803236</v>
      </c>
      <c r="AC54">
        <f t="shared" si="22"/>
        <v>106.28542839518721</v>
      </c>
      <c r="AD54">
        <f>VLOOKUP(O54,'[1]T0-TR0表'!$A$1:$C$554,2,FALSE)</f>
        <v>0.36160995475112934</v>
      </c>
      <c r="AE54">
        <f>VLOOKUP(O54,'[1]T0-TR0表'!$A$1:$C$554,3,FALSE)</f>
        <v>0.9215384615384616</v>
      </c>
      <c r="AF54">
        <f t="shared" si="23"/>
        <v>3.4303330316742064</v>
      </c>
      <c r="AG54">
        <f t="shared" si="24"/>
        <v>106.3403239819004</v>
      </c>
      <c r="AH54">
        <f t="shared" si="25"/>
        <v>106.31287618854381</v>
      </c>
      <c r="AI54">
        <f t="shared" si="26"/>
        <v>11302.426890099285</v>
      </c>
      <c r="AJ54">
        <f t="shared" si="27"/>
        <v>1811030407</v>
      </c>
      <c r="AK54">
        <f>RANK(AC54,INDEX(AC:AC,MATCH(AJ54,AJ:AJ,0)):INDEX(AC:AC,MATCH(AJ54,AJ:AJ)),1)</f>
        <v>4</v>
      </c>
      <c r="AL54">
        <f>RANK(AG54,INDEX(AG:AG,MATCH(AJ54,AJ:AJ,0)):INDEX(AG:AG,MATCH(AJ54,AJ:AJ)),1)</f>
        <v>6</v>
      </c>
      <c r="AM54">
        <f>RANK(AH54,INDEX(AH:AH,MATCH(AJ54,AJ:AJ,0)):INDEX(AH:AH,MATCH(AJ54,AJ:AJ)),1)</f>
        <v>5</v>
      </c>
      <c r="AN54">
        <f>RANK(AI54,INDEX(AI:AI,MATCH(AJ54,AJ:AJ,0)):INDEX(AI:AI,MATCH(AJ54,AJ:AJ)),1)</f>
        <v>5</v>
      </c>
      <c r="AO54">
        <f t="shared" si="30"/>
        <v>4</v>
      </c>
      <c r="AP54">
        <f t="shared" si="30"/>
        <v>6</v>
      </c>
      <c r="AQ54">
        <f t="shared" si="30"/>
        <v>5</v>
      </c>
      <c r="AR54">
        <f t="shared" si="28"/>
        <v>6</v>
      </c>
      <c r="AS54">
        <f>RANK(AR54,INDEX(AR:AR,MATCH(AJ54,AJ:AJ,0)):INDEX(AR:AR,MATCH(AJ54,AJ:AJ)),1)</f>
        <v>6</v>
      </c>
      <c r="AT54">
        <f ca="1" t="shared" si="14"/>
      </c>
      <c r="AU54">
        <v>5</v>
      </c>
      <c r="BH54">
        <v>5</v>
      </c>
      <c r="BI54">
        <f t="shared" si="15"/>
        <v>106.3403239819004</v>
      </c>
      <c r="BJ54">
        <f>BB51</f>
        <v>2</v>
      </c>
      <c r="BK54">
        <f>VLOOKUP(BB51,BH50:BI57,2)</f>
        <v>106.23927330508468</v>
      </c>
      <c r="BL54">
        <f t="shared" si="35"/>
        <v>0.17890831961349818</v>
      </c>
      <c r="BM54">
        <f>ABS(BK54-AVERAGE(BK50:BK57))</f>
        <v>0.13578391448933758</v>
      </c>
    </row>
    <row r="55" spans="1:65" ht="13.5">
      <c r="A55">
        <v>18</v>
      </c>
      <c r="B55">
        <v>11</v>
      </c>
      <c r="C55">
        <v>3</v>
      </c>
      <c r="D55" t="s">
        <v>151</v>
      </c>
      <c r="E55">
        <f>VLOOKUP(D55,'[1]場コード'!$A$1:$B$7,2,FALSE)</f>
        <v>4</v>
      </c>
      <c r="F55">
        <v>7</v>
      </c>
      <c r="G55">
        <v>3100</v>
      </c>
      <c r="I55">
        <v>6</v>
      </c>
      <c r="K55" t="s">
        <v>59</v>
      </c>
      <c r="M55">
        <v>0</v>
      </c>
      <c r="N55">
        <v>3.33</v>
      </c>
      <c r="O55" t="str">
        <f t="shared" si="0"/>
        <v>松尾 隆広</v>
      </c>
      <c r="P55">
        <v>1</v>
      </c>
      <c r="Q55" t="str">
        <f>VLOOKUP(O55,'[1]ランク表'!$A$1:$D$559,3,FALSE)</f>
        <v>S</v>
      </c>
      <c r="R55">
        <f>VLOOKUP(O55,'[1]ランク表'!$A$1:$D$559,4,FALSE)</f>
        <v>1</v>
      </c>
      <c r="S55">
        <f t="shared" si="17"/>
        <v>0</v>
      </c>
      <c r="T55">
        <f t="shared" si="18"/>
        <v>103.23</v>
      </c>
      <c r="U55">
        <f t="shared" si="19"/>
        <v>1</v>
      </c>
      <c r="V55">
        <f t="shared" si="20"/>
        <v>1</v>
      </c>
      <c r="W55">
        <f t="shared" si="21"/>
        <v>1</v>
      </c>
      <c r="X55">
        <f>IF(N55=0,"エラー",'[1]回帰係数-1'!$C$9+'[1]回帰係数-1'!$D$9*M55+'[1]回帰係数-1'!$E$9*N55+'[1]回帰係数-1'!$L$9*F55)</f>
        <v>3.4464143196228747</v>
      </c>
      <c r="Y55">
        <f ca="1">IF(N55=0,"エラー",OFFSET('[1]回帰係数-1'!$F$8,U55,1))</f>
        <v>-0.016784957759434147</v>
      </c>
      <c r="Z55">
        <f ca="1">IF(N55=0,"エラー",OFFSET('[1]回帰係数-1'!$H$8,V55,1))</f>
        <v>-0.0017654643668918114</v>
      </c>
      <c r="AA55">
        <f ca="1">IF(N55=0,"エラー",OFFSET('[1]回帰係数-1'!$J$8,W55,1))</f>
        <v>0.0010169224844411434</v>
      </c>
      <c r="AB55">
        <f ca="1">IF(N55=0,"エラー",OFFSET('[1]回帰係数-1'!$M$8,I55,1))</f>
        <v>0.0006249624127499065</v>
      </c>
      <c r="AC55">
        <f t="shared" si="22"/>
        <v>106.31467925420594</v>
      </c>
      <c r="AD55">
        <f>VLOOKUP(O55,'[1]T0-TR0表'!$A$1:$C$554,2,FALSE)</f>
        <v>0.736578770949718</v>
      </c>
      <c r="AE55">
        <f>VLOOKUP(O55,'[1]T0-TR0表'!$A$1:$C$554,3,FALSE)</f>
        <v>0.8056052141527007</v>
      </c>
      <c r="AF55">
        <f t="shared" si="23"/>
        <v>3.4192441340782116</v>
      </c>
      <c r="AG55">
        <f t="shared" si="24"/>
        <v>105.99656815642456</v>
      </c>
      <c r="AH55">
        <f t="shared" si="25"/>
        <v>106.15562370531525</v>
      </c>
      <c r="AI55">
        <f t="shared" si="26"/>
        <v>11268.991145596856</v>
      </c>
      <c r="AJ55">
        <f t="shared" si="27"/>
        <v>1811030407</v>
      </c>
      <c r="AK55">
        <f>RANK(AC55,INDEX(AC:AC,MATCH(AJ55,AJ:AJ,0)):INDEX(AC:AC,MATCH(AJ55,AJ:AJ)),1)</f>
        <v>5</v>
      </c>
      <c r="AL55">
        <f>RANK(AG55,INDEX(AG:AG,MATCH(AJ55,AJ:AJ,0)):INDEX(AG:AG,MATCH(AJ55,AJ:AJ)),1)</f>
        <v>3</v>
      </c>
      <c r="AM55">
        <f>RANK(AH55,INDEX(AH:AH,MATCH(AJ55,AJ:AJ,0)):INDEX(AH:AH,MATCH(AJ55,AJ:AJ)),1)</f>
        <v>4</v>
      </c>
      <c r="AN55">
        <f>RANK(AI55,INDEX(AI:AI,MATCH(AJ55,AJ:AJ,0)):INDEX(AI:AI,MATCH(AJ55,AJ:AJ)),1)</f>
        <v>4</v>
      </c>
      <c r="AO55">
        <f t="shared" si="30"/>
        <v>5</v>
      </c>
      <c r="AP55">
        <f t="shared" si="30"/>
        <v>3</v>
      </c>
      <c r="AQ55">
        <f t="shared" si="30"/>
        <v>4</v>
      </c>
      <c r="AR55">
        <f t="shared" si="28"/>
        <v>3</v>
      </c>
      <c r="AS55">
        <f>RANK(AR55,INDEX(AR:AR,MATCH(AJ55,AJ:AJ,0)):INDEX(AR:AR,MATCH(AJ55,AJ:AJ)),1)</f>
        <v>3</v>
      </c>
      <c r="AT55">
        <f ca="1" t="shared" si="14"/>
      </c>
      <c r="AU55">
        <v>6</v>
      </c>
      <c r="BH55">
        <v>6</v>
      </c>
      <c r="BI55">
        <f t="shared" si="15"/>
        <v>105.99656815642456</v>
      </c>
      <c r="BJ55">
        <f>BC51</f>
        <v>5</v>
      </c>
      <c r="BK55">
        <f>VLOOKUP(BC51,BH50:BI57,2)</f>
        <v>106.3403239819004</v>
      </c>
      <c r="BL55">
        <f t="shared" si="35"/>
        <v>0.10105067681571711</v>
      </c>
      <c r="BM55">
        <f>ABS(BK55-AVERAGE(BK50:BK57))</f>
        <v>0.2368345913050547</v>
      </c>
    </row>
    <row r="56" spans="1:65" ht="13.5">
      <c r="A56">
        <v>18</v>
      </c>
      <c r="B56">
        <v>11</v>
      </c>
      <c r="C56">
        <v>3</v>
      </c>
      <c r="D56" t="s">
        <v>151</v>
      </c>
      <c r="E56">
        <f>VLOOKUP(D56,'[1]場コード'!$A$1:$B$7,2,FALSE)</f>
        <v>4</v>
      </c>
      <c r="F56">
        <v>7</v>
      </c>
      <c r="G56">
        <v>3100</v>
      </c>
      <c r="I56">
        <v>7</v>
      </c>
      <c r="K56" t="s">
        <v>60</v>
      </c>
      <c r="M56">
        <v>0</v>
      </c>
      <c r="N56">
        <v>3.31</v>
      </c>
      <c r="O56" t="str">
        <f t="shared" si="0"/>
        <v>山田 真弘</v>
      </c>
      <c r="P56">
        <v>1</v>
      </c>
      <c r="Q56" t="str">
        <f>VLOOKUP(O56,'[1]ランク表'!$A$1:$D$559,3,FALSE)</f>
        <v>S</v>
      </c>
      <c r="R56">
        <f>VLOOKUP(O56,'[1]ランク表'!$A$1:$D$559,4,FALSE)</f>
        <v>1</v>
      </c>
      <c r="S56">
        <f t="shared" si="17"/>
        <v>0</v>
      </c>
      <c r="T56">
        <f t="shared" si="18"/>
        <v>102.61</v>
      </c>
      <c r="U56">
        <f t="shared" si="19"/>
        <v>1</v>
      </c>
      <c r="V56">
        <f t="shared" si="20"/>
        <v>1</v>
      </c>
      <c r="W56">
        <f t="shared" si="21"/>
        <v>1</v>
      </c>
      <c r="X56">
        <f>IF(N56=0,"エラー",'[1]回帰係数-1'!$C$9+'[1]回帰係数-1'!$D$9*M56+'[1]回帰係数-1'!$E$9*N56+'[1]回帰係数-1'!$L$9*F56)</f>
        <v>3.42993608924832</v>
      </c>
      <c r="Y56">
        <f ca="1">IF(N56=0,"エラー",OFFSET('[1]回帰係数-1'!$F$8,U56,1))</f>
        <v>-0.016784957759434147</v>
      </c>
      <c r="Z56">
        <f ca="1">IF(N56=0,"エラー",OFFSET('[1]回帰係数-1'!$H$8,V56,1))</f>
        <v>-0.0017654643668918114</v>
      </c>
      <c r="AA56">
        <f ca="1">IF(N56=0,"エラー",OFFSET('[1]回帰係数-1'!$J$8,W56,1))</f>
        <v>0.0010169224844411434</v>
      </c>
      <c r="AB56">
        <f ca="1">IF(N56=0,"エラー",OFFSET('[1]回帰係数-1'!$M$8,I56,1))</f>
        <v>0.0012335119849542</v>
      </c>
      <c r="AC56">
        <f t="shared" si="22"/>
        <v>105.82271914933305</v>
      </c>
      <c r="AD56">
        <f>VLOOKUP(O56,'[1]T0-TR0表'!$A$1:$C$554,2,FALSE)</f>
        <v>1.3161317564607966</v>
      </c>
      <c r="AE56">
        <f>VLOOKUP(O56,'[1]T0-TR0表'!$A$1:$C$554,3,FALSE)</f>
        <v>0.6284340779675868</v>
      </c>
      <c r="AF56">
        <f t="shared" si="23"/>
        <v>3.396248554533509</v>
      </c>
      <c r="AG56">
        <f t="shared" si="24"/>
        <v>105.28370519053877</v>
      </c>
      <c r="AH56">
        <f t="shared" si="25"/>
        <v>105.5532121699359</v>
      </c>
      <c r="AI56">
        <f t="shared" si="26"/>
        <v>11141.407965379563</v>
      </c>
      <c r="AJ56">
        <f t="shared" si="27"/>
        <v>1811030407</v>
      </c>
      <c r="AK56">
        <f>RANK(AC56,INDEX(AC:AC,MATCH(AJ56,AJ:AJ,0)):INDEX(AC:AC,MATCH(AJ56,AJ:AJ)),1)</f>
        <v>2</v>
      </c>
      <c r="AL56">
        <f>RANK(AG56,INDEX(AG:AG,MATCH(AJ56,AJ:AJ,0)):INDEX(AG:AG,MATCH(AJ56,AJ:AJ)),1)</f>
        <v>1</v>
      </c>
      <c r="AM56">
        <f>RANK(AH56,INDEX(AH:AH,MATCH(AJ56,AJ:AJ,0)):INDEX(AH:AH,MATCH(AJ56,AJ:AJ)),1)</f>
        <v>1</v>
      </c>
      <c r="AN56">
        <f>RANK(AI56,INDEX(AI:AI,MATCH(AJ56,AJ:AJ,0)):INDEX(AI:AI,MATCH(AJ56,AJ:AJ)),1)</f>
        <v>1</v>
      </c>
      <c r="AO56">
        <f t="shared" si="30"/>
        <v>2</v>
      </c>
      <c r="AP56">
        <f t="shared" si="30"/>
        <v>1</v>
      </c>
      <c r="AQ56">
        <f t="shared" si="30"/>
        <v>1</v>
      </c>
      <c r="AR56">
        <f t="shared" si="28"/>
        <v>0.33333333333333304</v>
      </c>
      <c r="AS56">
        <f>RANK(AR56,INDEX(AR:AR,MATCH(AJ56,AJ:AJ,0)):INDEX(AR:AR,MATCH(AJ56,AJ:AJ)),1)</f>
        <v>1</v>
      </c>
      <c r="AT56">
        <f ca="1" t="shared" si="14"/>
      </c>
      <c r="AU56">
        <v>7</v>
      </c>
      <c r="BH56">
        <v>7</v>
      </c>
      <c r="BI56">
        <f t="shared" si="15"/>
        <v>105.28370519053877</v>
      </c>
      <c r="BJ56">
        <f>BD51</f>
        <v>3</v>
      </c>
      <c r="BK56">
        <f>VLOOKUP(BD51,BH50:BI57,2)</f>
        <v>106.65620905310294</v>
      </c>
      <c r="BL56">
        <f t="shared" si="35"/>
        <v>0.31588507120254405</v>
      </c>
      <c r="BM56">
        <f>ABS(BK56-AVERAGE(BK50:BK57))</f>
        <v>0.5527196625075987</v>
      </c>
    </row>
    <row r="57" spans="1:65" ht="13.5">
      <c r="A57">
        <v>18</v>
      </c>
      <c r="B57">
        <v>11</v>
      </c>
      <c r="C57">
        <v>3</v>
      </c>
      <c r="D57" t="s">
        <v>151</v>
      </c>
      <c r="E57">
        <f>VLOOKUP(D57,'[1]場コード'!$A$1:$B$7,2,FALSE)</f>
        <v>4</v>
      </c>
      <c r="F57">
        <v>7</v>
      </c>
      <c r="G57">
        <v>3100</v>
      </c>
      <c r="I57">
        <v>8</v>
      </c>
      <c r="K57" t="s">
        <v>61</v>
      </c>
      <c r="M57">
        <v>0</v>
      </c>
      <c r="N57">
        <v>3.31</v>
      </c>
      <c r="O57" t="str">
        <f t="shared" si="0"/>
        <v>重富 大輔</v>
      </c>
      <c r="P57">
        <v>1</v>
      </c>
      <c r="Q57" t="str">
        <f>VLOOKUP(O57,'[1]ランク表'!$A$1:$D$559,3,FALSE)</f>
        <v>S</v>
      </c>
      <c r="R57">
        <f>VLOOKUP(O57,'[1]ランク表'!$A$1:$D$559,4,FALSE)</f>
        <v>1</v>
      </c>
      <c r="S57">
        <f t="shared" si="17"/>
        <v>0</v>
      </c>
      <c r="T57">
        <f t="shared" si="18"/>
        <v>102.61</v>
      </c>
      <c r="U57">
        <f t="shared" si="19"/>
        <v>1</v>
      </c>
      <c r="V57">
        <f t="shared" si="20"/>
        <v>1</v>
      </c>
      <c r="W57">
        <f t="shared" si="21"/>
        <v>1</v>
      </c>
      <c r="X57">
        <f>IF(N57=0,"エラー",'[1]回帰係数-1'!$C$9+'[1]回帰係数-1'!$D$9*M57+'[1]回帰係数-1'!$E$9*N57+'[1]回帰係数-1'!$L$9*F57)</f>
        <v>3.42993608924832</v>
      </c>
      <c r="Y57">
        <f ca="1">IF(N57=0,"エラー",OFFSET('[1]回帰係数-1'!$F$8,U57,1))</f>
        <v>-0.016784957759434147</v>
      </c>
      <c r="Z57">
        <f ca="1">IF(N57=0,"エラー",OFFSET('[1]回帰係数-1'!$H$8,V57,1))</f>
        <v>-0.0017654643668918114</v>
      </c>
      <c r="AA57">
        <f ca="1">IF(N57=0,"エラー",OFFSET('[1]回帰係数-1'!$J$8,W57,1))</f>
        <v>0.0010169224844411434</v>
      </c>
      <c r="AB57">
        <f ca="1">IF(N57=0,"エラー",OFFSET('[1]回帰係数-1'!$M$8,I57,1))</f>
        <v>0</v>
      </c>
      <c r="AC57">
        <f t="shared" si="22"/>
        <v>105.78448027779949</v>
      </c>
      <c r="AD57">
        <f>VLOOKUP(O57,'[1]T0-TR0表'!$A$1:$C$554,2,FALSE)</f>
        <v>0.4645253746594036</v>
      </c>
      <c r="AE57">
        <f>VLOOKUP(O57,'[1]T0-TR0表'!$A$1:$C$554,3,FALSE)</f>
        <v>0.8880470878746587</v>
      </c>
      <c r="AF57">
        <f t="shared" si="23"/>
        <v>3.4039612355245237</v>
      </c>
      <c r="AG57">
        <f t="shared" si="24"/>
        <v>105.52279830126024</v>
      </c>
      <c r="AH57">
        <f t="shared" si="25"/>
        <v>105.65363928952986</v>
      </c>
      <c r="AI57">
        <f t="shared" si="26"/>
        <v>11162.674375757877</v>
      </c>
      <c r="AJ57">
        <f t="shared" si="27"/>
        <v>1811030407</v>
      </c>
      <c r="AK57">
        <f>RANK(AC57,INDEX(AC:AC,MATCH(AJ57,AJ:AJ,0)):INDEX(AC:AC,MATCH(AJ57,AJ:AJ)),1)</f>
        <v>1</v>
      </c>
      <c r="AL57">
        <f>RANK(AG57,INDEX(AG:AG,MATCH(AJ57,AJ:AJ,0)):INDEX(AG:AG,MATCH(AJ57,AJ:AJ)),1)</f>
        <v>2</v>
      </c>
      <c r="AM57">
        <f>RANK(AH57,INDEX(AH:AH,MATCH(AJ57,AJ:AJ,0)):INDEX(AH:AH,MATCH(AJ57,AJ:AJ)),1)</f>
        <v>2</v>
      </c>
      <c r="AN57">
        <f>RANK(AI57,INDEX(AI:AI,MATCH(AJ57,AJ:AJ,0)):INDEX(AI:AI,MATCH(AJ57,AJ:AJ)),1)</f>
        <v>2</v>
      </c>
      <c r="AO57">
        <f t="shared" si="30"/>
        <v>1</v>
      </c>
      <c r="AP57">
        <f t="shared" si="30"/>
        <v>2</v>
      </c>
      <c r="AQ57">
        <f t="shared" si="30"/>
        <v>2</v>
      </c>
      <c r="AR57">
        <f t="shared" si="28"/>
        <v>2.666666666666667</v>
      </c>
      <c r="AS57">
        <f>RANK(AR57,INDEX(AR:AR,MATCH(AJ57,AJ:AJ,0)):INDEX(AR:AR,MATCH(AJ57,AJ:AJ)),1)</f>
        <v>2</v>
      </c>
      <c r="AT57">
        <f ca="1" t="shared" si="14"/>
      </c>
      <c r="AU57">
        <v>8</v>
      </c>
      <c r="BH57">
        <v>8</v>
      </c>
      <c r="BI57">
        <f t="shared" si="15"/>
        <v>105.52279830126024</v>
      </c>
      <c r="BJ57">
        <f>BE51</f>
        <v>4</v>
      </c>
      <c r="BK57">
        <f>VLOOKUP(BE51,BH50:BI57,2)</f>
        <v>106.72867215097993</v>
      </c>
      <c r="BL57">
        <f t="shared" si="35"/>
        <v>0.0724630978769909</v>
      </c>
      <c r="BM57">
        <f>ABS(BK57-AVERAGE(BK50:BK57))</f>
        <v>0.6251827603845896</v>
      </c>
    </row>
    <row r="58" spans="1:80" ht="13.5">
      <c r="A58">
        <v>18</v>
      </c>
      <c r="B58">
        <v>11</v>
      </c>
      <c r="C58">
        <v>3</v>
      </c>
      <c r="D58" t="s">
        <v>151</v>
      </c>
      <c r="E58">
        <f>VLOOKUP(D58,'[1]場コード'!$A$1:$B$7,2,FALSE)</f>
        <v>4</v>
      </c>
      <c r="F58">
        <v>8</v>
      </c>
      <c r="G58">
        <v>3100</v>
      </c>
      <c r="I58">
        <v>1</v>
      </c>
      <c r="K58" t="s">
        <v>62</v>
      </c>
      <c r="M58">
        <v>0</v>
      </c>
      <c r="N58">
        <v>3.33</v>
      </c>
      <c r="O58" t="str">
        <f t="shared" si="0"/>
        <v>影山 伸</v>
      </c>
      <c r="P58">
        <v>1</v>
      </c>
      <c r="Q58" t="str">
        <f>VLOOKUP(O58,'[1]ランク表'!$A$1:$D$559,3,FALSE)</f>
        <v>S</v>
      </c>
      <c r="R58">
        <f>VLOOKUP(O58,'[1]ランク表'!$A$1:$D$559,4,FALSE)</f>
        <v>1</v>
      </c>
      <c r="S58">
        <f t="shared" si="17"/>
        <v>0</v>
      </c>
      <c r="T58">
        <f t="shared" si="18"/>
        <v>103.23</v>
      </c>
      <c r="U58">
        <f t="shared" si="19"/>
        <v>1</v>
      </c>
      <c r="V58">
        <f t="shared" si="20"/>
        <v>1</v>
      </c>
      <c r="W58">
        <f t="shared" si="21"/>
        <v>1</v>
      </c>
      <c r="X58">
        <f>IF(N58=0,"エラー",'[1]回帰係数-1'!$C$9+'[1]回帰係数-1'!$D$9*M58+'[1]回帰係数-1'!$E$9*N58+'[1]回帰係数-1'!$L$9*F58)</f>
        <v>3.4448052370942763</v>
      </c>
      <c r="Y58">
        <f ca="1">IF(N58=0,"エラー",OFFSET('[1]回帰係数-1'!$F$8,U58,1))</f>
        <v>-0.016784957759434147</v>
      </c>
      <c r="Z58">
        <f ca="1">IF(N58=0,"エラー",OFFSET('[1]回帰係数-1'!$H$8,V58,1))</f>
        <v>-0.0017654643668918114</v>
      </c>
      <c r="AA58">
        <f ca="1">IF(N58=0,"エラー",OFFSET('[1]回帰係数-1'!$J$8,W58,1))</f>
        <v>0.0010169224844411434</v>
      </c>
      <c r="AB58">
        <f ca="1">IF(N58=0,"エラー",OFFSET('[1]回帰係数-1'!$M$8,I58,1))</f>
        <v>-0.01095952327366393</v>
      </c>
      <c r="AC58">
        <f t="shared" si="22"/>
        <v>105.90567863954054</v>
      </c>
      <c r="AD58">
        <f>VLOOKUP(O58,'[1]T0-TR0表'!$A$1:$C$554,2,FALSE)</f>
        <v>0.7812371716723914</v>
      </c>
      <c r="AE58">
        <f>VLOOKUP(O58,'[1]T0-TR0表'!$A$1:$C$554,3,FALSE)</f>
        <v>0.7922198825224434</v>
      </c>
      <c r="AF58">
        <f t="shared" si="23"/>
        <v>3.419329380472128</v>
      </c>
      <c r="AG58">
        <f t="shared" si="24"/>
        <v>105.99921079463596</v>
      </c>
      <c r="AH58">
        <f t="shared" si="25"/>
        <v>105.95244471708824</v>
      </c>
      <c r="AI58">
        <f t="shared" si="26"/>
        <v>11225.918354461632</v>
      </c>
      <c r="AJ58">
        <f t="shared" si="27"/>
        <v>1811030408</v>
      </c>
      <c r="AK58">
        <f>RANK(AC58,INDEX(AC:AC,MATCH(AJ58,AJ:AJ,0)):INDEX(AC:AC,MATCH(AJ58,AJ:AJ)),1)</f>
        <v>3</v>
      </c>
      <c r="AL58">
        <f>RANK(AG58,INDEX(AG:AG,MATCH(AJ58,AJ:AJ,0)):INDEX(AG:AG,MATCH(AJ58,AJ:AJ)),1)</f>
        <v>4</v>
      </c>
      <c r="AM58">
        <f>RANK(AH58,INDEX(AH:AH,MATCH(AJ58,AJ:AJ,0)):INDEX(AH:AH,MATCH(AJ58,AJ:AJ)),1)</f>
        <v>4</v>
      </c>
      <c r="AN58">
        <f>RANK(AI58,INDEX(AI:AI,MATCH(AJ58,AJ:AJ,0)):INDEX(AI:AI,MATCH(AJ58,AJ:AJ)),1)</f>
        <v>4</v>
      </c>
      <c r="AO58">
        <f t="shared" si="30"/>
        <v>3</v>
      </c>
      <c r="AP58">
        <f t="shared" si="30"/>
        <v>4</v>
      </c>
      <c r="AQ58">
        <f t="shared" si="30"/>
        <v>4</v>
      </c>
      <c r="AR58">
        <f t="shared" si="28"/>
        <v>4.666666666666666</v>
      </c>
      <c r="AS58">
        <f>RANK(AR58,INDEX(AR:AR,MATCH(AJ58,AJ:AJ,0)):INDEX(AR:AR,MATCH(AJ58,AJ:AJ)),1)</f>
        <v>4</v>
      </c>
      <c r="AT58">
        <f ca="1" t="shared" si="14"/>
        <v>1811030408</v>
      </c>
      <c r="AU58">
        <v>1</v>
      </c>
      <c r="AW58" t="s">
        <v>116</v>
      </c>
      <c r="AX58">
        <f>VLOOKUP(1,AK58:AU65,11,FALSE)</f>
        <v>3</v>
      </c>
      <c r="AY58">
        <f>VLOOKUP(2,AK58:AU65,11,FALSE)</f>
        <v>7</v>
      </c>
      <c r="AZ58">
        <f>VLOOKUP(3,AK58:AU65,11,FALSE)</f>
        <v>1</v>
      </c>
      <c r="BA58">
        <f>VLOOKUP(4,AK58:AU65,11,FALSE)</f>
        <v>2</v>
      </c>
      <c r="BB58">
        <f>VLOOKUP(5,AK58:AU65,11,FALSE)</f>
        <v>5</v>
      </c>
      <c r="BC58">
        <f>VLOOKUP(6,AK58:AU65,11,FALSE)</f>
        <v>4</v>
      </c>
      <c r="BD58">
        <f>VLOOKUP(7,AK58:AU65,11,FALSE)</f>
        <v>6</v>
      </c>
      <c r="BE58">
        <f>VLOOKUP(8,AK58:AU65,11,FALSE)</f>
        <v>8</v>
      </c>
      <c r="BH58">
        <v>1</v>
      </c>
      <c r="BI58">
        <f t="shared" si="15"/>
        <v>105.99921079463596</v>
      </c>
      <c r="BJ58">
        <f>AX59</f>
        <v>7</v>
      </c>
      <c r="BK58">
        <f>VLOOKUP(AX59,BH58:BI65,2)</f>
        <v>105.06248521529389</v>
      </c>
      <c r="BM58">
        <f>ABS(BK58-AVERAGE(BK58:BK65))</f>
        <v>0.9117677655215175</v>
      </c>
      <c r="BN58">
        <f>BJ58</f>
        <v>7</v>
      </c>
      <c r="BO58" t="str">
        <f>IF(BL59&gt;=0.7,"→→→",IF((BL59&gt;=0.55)*(BL59&lt;0.7)=1,"→→",IF((BL59&lt;0.55)*(BL59&gt;=0.4)=1,"→",IF((BL59&lt;0.4)*(BL59&gt;=0.3)=1,"～",IF((BL59&lt;0.3)*(BL59&gt;=0.1)=1,"，",IF(BL59&lt;0.1,"=",""))))))</f>
        <v>～</v>
      </c>
      <c r="BP58">
        <f>BJ59</f>
        <v>3</v>
      </c>
      <c r="BQ58" t="str">
        <f>IF(BL60&gt;=0.7,"→→→",IF((BL60&gt;=0.55)*(BL60&lt;0.7)=1,"→→",IF((BL60&lt;0.55)*(BL60&gt;=0.4)=1,"→",IF((BL60&lt;0.4)*(BL60&gt;=0.3)=1,"～",IF((BL60&lt;0.3)*(BL60&gt;=0.1)=1,"，",IF(BL60&lt;0.1,"=",""))))))</f>
        <v>，</v>
      </c>
      <c r="BR58">
        <f>BJ60</f>
        <v>5</v>
      </c>
      <c r="BS58" t="str">
        <f>IF(BL61&gt;=0.7,"→→→",IF((BL61&gt;=0.55)*(BL61&lt;0.7)=1,"→→",IF((BL61&lt;0.55)*(BL61&gt;=0.4)=1,"→",IF((BL61&lt;0.4)*(BL61&gt;=0.3)=1,"～",IF((BL61&lt;0.3)*(BL61&gt;=0.1)=1,"，",IF(BL61&lt;0.1,"=",""))))))</f>
        <v>～</v>
      </c>
      <c r="BT58">
        <f>BJ61</f>
        <v>1</v>
      </c>
      <c r="BU58" t="str">
        <f>IF(BL62&gt;=0.7,"→→→",IF((BL62&gt;=0.55)*(BL62&lt;0.7)=1,"→→",IF((BL62&lt;0.55)*(BL62&gt;=0.4)=1,"→",IF((BL62&lt;0.4)*(BL62&gt;=0.3)=1,"～",IF((BL62&lt;0.3)*(BL62&gt;=0.1)=1,"，",IF(BL62&lt;0.1,"=",""))))))</f>
        <v>=</v>
      </c>
      <c r="BV58">
        <f>BJ62</f>
        <v>2</v>
      </c>
      <c r="BW58" t="str">
        <f>IF(BL63&gt;=0.7,"→→→",IF((BL63&gt;=0.55)*(BL63&lt;0.7)=1,"→→",IF((BL63&lt;0.55)*(BL63&gt;=0.4)=1,"→",IF((BL63&lt;0.4)*(BL63&gt;=0.3)=1,"～",IF((BL63&lt;0.3)*(BL63&gt;=0.1)=1,"，",IF(BL63&lt;0.1,"=",""))))))</f>
        <v>=</v>
      </c>
      <c r="BX58">
        <f>BJ63</f>
        <v>4</v>
      </c>
      <c r="BY58" t="str">
        <f>IF(BL64&gt;=0.7,"→→→",IF((BL64&gt;=0.55)*(BL64&lt;0.7)=1,"→→",IF((BL64&lt;0.55)*(BL64&gt;=0.4)=1,"→",IF((BL64&lt;0.4)*(BL64&gt;=0.3)=1,"～",IF((BL64&lt;0.3)*(BL64&gt;=0.1)=1,"，",IF(BL64&lt;0.1,"=",""))))))</f>
        <v>=</v>
      </c>
      <c r="BZ58">
        <f>BJ64</f>
        <v>6</v>
      </c>
      <c r="CA58" t="str">
        <f>IF(BL65&gt;=0.7,"→→→",IF((BL65&gt;=0.55)*(BL65&lt;0.7)=1,"→→",IF((BL65&lt;0.55)*(BL65&gt;=0.4)=1,"→",IF((BL65&lt;0.4)*(BL65&gt;=0.3)=1,"～",IF((BL65&lt;0.3)*(BL65&gt;=0.1)=1,"，",IF(BL65&lt;0.1,"=",""))))))</f>
        <v>→→→</v>
      </c>
      <c r="CB58">
        <f>BJ65</f>
        <v>8</v>
      </c>
    </row>
    <row r="59" spans="1:65" ht="13.5">
      <c r="A59">
        <v>18</v>
      </c>
      <c r="B59">
        <v>11</v>
      </c>
      <c r="C59">
        <v>3</v>
      </c>
      <c r="D59" t="s">
        <v>151</v>
      </c>
      <c r="E59">
        <f>VLOOKUP(D59,'[1]場コード'!$A$1:$B$7,2,FALSE)</f>
        <v>4</v>
      </c>
      <c r="F59">
        <v>8</v>
      </c>
      <c r="G59">
        <v>3100</v>
      </c>
      <c r="I59">
        <v>2</v>
      </c>
      <c r="K59" t="s">
        <v>63</v>
      </c>
      <c r="M59">
        <v>0</v>
      </c>
      <c r="N59">
        <v>3.32</v>
      </c>
      <c r="O59" t="str">
        <f t="shared" si="0"/>
        <v>新井 淳</v>
      </c>
      <c r="P59">
        <v>1</v>
      </c>
      <c r="Q59" t="str">
        <f>VLOOKUP(O59,'[1]ランク表'!$A$1:$D$559,3,FALSE)</f>
        <v>A1</v>
      </c>
      <c r="R59">
        <f>VLOOKUP(O59,'[1]ランク表'!$A$1:$D$559,4,FALSE)</f>
        <v>1</v>
      </c>
      <c r="S59">
        <f t="shared" si="17"/>
        <v>0</v>
      </c>
      <c r="T59">
        <f t="shared" si="18"/>
        <v>102.92</v>
      </c>
      <c r="U59">
        <f t="shared" si="19"/>
        <v>2</v>
      </c>
      <c r="V59">
        <f t="shared" si="20"/>
        <v>1</v>
      </c>
      <c r="W59">
        <f t="shared" si="21"/>
        <v>1</v>
      </c>
      <c r="X59">
        <f>IF(N59=0,"エラー",'[1]回帰係数-1'!$C$9+'[1]回帰係数-1'!$D$9*M59+'[1]回帰係数-1'!$E$9*N59+'[1]回帰係数-1'!$L$9*F59)</f>
        <v>3.4365661219069987</v>
      </c>
      <c r="Y59">
        <f ca="1">IF(N59=0,"エラー",OFFSET('[1]回帰係数-1'!$F$8,U59,1))</f>
        <v>-0.012765734423505799</v>
      </c>
      <c r="Z59">
        <f ca="1">IF(N59=0,"エラー",OFFSET('[1]回帰係数-1'!$H$8,V59,1))</f>
        <v>-0.0017654643668918114</v>
      </c>
      <c r="AA59">
        <f ca="1">IF(N59=0,"エラー",OFFSET('[1]回帰係数-1'!$J$8,W59,1))</f>
        <v>0.0010169224844411434</v>
      </c>
      <c r="AB59">
        <f ca="1">IF(N59=0,"エラー",OFFSET('[1]回帰係数-1'!$M$8,I59,1))</f>
        <v>-0.0066262911543478005</v>
      </c>
      <c r="AC59">
        <f t="shared" si="22"/>
        <v>105.90919218784752</v>
      </c>
      <c r="AD59">
        <f>VLOOKUP(O59,'[1]T0-TR0表'!$A$1:$C$554,2,FALSE)</f>
        <v>0.9717312641937941</v>
      </c>
      <c r="AE59">
        <f>VLOOKUP(O59,'[1]T0-TR0表'!$A$1:$C$554,3,FALSE)</f>
        <v>0.7376419379258132</v>
      </c>
      <c r="AF59">
        <f t="shared" si="23"/>
        <v>3.420702498107494</v>
      </c>
      <c r="AG59">
        <f t="shared" si="24"/>
        <v>106.04177744133231</v>
      </c>
      <c r="AH59">
        <f t="shared" si="25"/>
        <v>105.97548481458992</v>
      </c>
      <c r="AI59">
        <f t="shared" si="26"/>
        <v>11230.798986975018</v>
      </c>
      <c r="AJ59">
        <f t="shared" si="27"/>
        <v>1811030408</v>
      </c>
      <c r="AK59">
        <f>RANK(AC59,INDEX(AC:AC,MATCH(AJ59,AJ:AJ,0)):INDEX(AC:AC,MATCH(AJ59,AJ:AJ)),1)</f>
        <v>4</v>
      </c>
      <c r="AL59">
        <f>RANK(AG59,INDEX(AG:AG,MATCH(AJ59,AJ:AJ,0)):INDEX(AG:AG,MATCH(AJ59,AJ:AJ)),1)</f>
        <v>5</v>
      </c>
      <c r="AM59">
        <f>RANK(AH59,INDEX(AH:AH,MATCH(AJ59,AJ:AJ,0)):INDEX(AH:AH,MATCH(AJ59,AJ:AJ)),1)</f>
        <v>5</v>
      </c>
      <c r="AN59">
        <f>RANK(AI59,INDEX(AI:AI,MATCH(AJ59,AJ:AJ,0)):INDEX(AI:AI,MATCH(AJ59,AJ:AJ)),1)</f>
        <v>5</v>
      </c>
      <c r="AO59">
        <f t="shared" si="30"/>
        <v>4</v>
      </c>
      <c r="AP59">
        <f t="shared" si="30"/>
        <v>5</v>
      </c>
      <c r="AQ59">
        <f t="shared" si="30"/>
        <v>5</v>
      </c>
      <c r="AR59">
        <f t="shared" si="28"/>
        <v>5.666666666666667</v>
      </c>
      <c r="AS59">
        <f>RANK(AR59,INDEX(AR:AR,MATCH(AJ59,AJ:AJ,0)):INDEX(AR:AR,MATCH(AJ59,AJ:AJ)),1)</f>
        <v>5</v>
      </c>
      <c r="AT59">
        <f ca="1" t="shared" si="14"/>
      </c>
      <c r="AU59">
        <v>2</v>
      </c>
      <c r="AW59" t="s">
        <v>120</v>
      </c>
      <c r="AX59" s="1">
        <f>VLOOKUP(1,AL58:AU65,10,FALSE)</f>
        <v>7</v>
      </c>
      <c r="AY59" s="1">
        <f>VLOOKUP(2,AL58:AU65,10,FALSE)</f>
        <v>3</v>
      </c>
      <c r="AZ59" s="1">
        <f>VLOOKUP(3,AL58:AU65,10,FALSE)</f>
        <v>5</v>
      </c>
      <c r="BA59" s="1">
        <f>VLOOKUP(4,AL58:AU65,10,FALSE)</f>
        <v>1</v>
      </c>
      <c r="BB59" s="1">
        <f>VLOOKUP(5,AL58:AU65,10,FALSE)</f>
        <v>2</v>
      </c>
      <c r="BC59" s="1">
        <f>VLOOKUP(6,AL58:AU65,10,FALSE)</f>
        <v>4</v>
      </c>
      <c r="BD59" s="1">
        <f>VLOOKUP(7,AL58:AU65,10,FALSE)</f>
        <v>6</v>
      </c>
      <c r="BE59" s="1">
        <f>VLOOKUP(8,AL58:AU65,10,FALSE)</f>
        <v>8</v>
      </c>
      <c r="BH59">
        <v>2</v>
      </c>
      <c r="BI59">
        <f t="shared" si="15"/>
        <v>106.04177744133231</v>
      </c>
      <c r="BJ59">
        <f>AY59</f>
        <v>3</v>
      </c>
      <c r="BK59">
        <f>VLOOKUP(AY59,BH58:BI65,2)</f>
        <v>105.40457595117759</v>
      </c>
      <c r="BL59">
        <f aca="true" t="shared" si="36" ref="BL59:BL65">BK59-BK58</f>
        <v>0.3420907358837013</v>
      </c>
      <c r="BM59">
        <f>ABS(BK59-AVERAGE(BK58:BK65))</f>
        <v>0.5696770296378162</v>
      </c>
    </row>
    <row r="60" spans="1:65" ht="13.5">
      <c r="A60">
        <v>18</v>
      </c>
      <c r="B60">
        <v>11</v>
      </c>
      <c r="C60">
        <v>3</v>
      </c>
      <c r="D60" t="s">
        <v>151</v>
      </c>
      <c r="E60">
        <f>VLOOKUP(D60,'[1]場コード'!$A$1:$B$7,2,FALSE)</f>
        <v>4</v>
      </c>
      <c r="F60">
        <v>8</v>
      </c>
      <c r="G60">
        <v>3100</v>
      </c>
      <c r="I60">
        <v>3</v>
      </c>
      <c r="K60" t="s">
        <v>64</v>
      </c>
      <c r="M60">
        <v>0</v>
      </c>
      <c r="N60">
        <v>3.3</v>
      </c>
      <c r="O60" t="str">
        <f t="shared" si="0"/>
        <v>森 且行</v>
      </c>
      <c r="P60">
        <v>1</v>
      </c>
      <c r="Q60" t="str">
        <f>VLOOKUP(O60,'[1]ランク表'!$A$1:$D$559,3,FALSE)</f>
        <v>S</v>
      </c>
      <c r="R60">
        <f>VLOOKUP(O60,'[1]ランク表'!$A$1:$D$559,4,FALSE)</f>
        <v>1</v>
      </c>
      <c r="S60">
        <f t="shared" si="17"/>
        <v>0</v>
      </c>
      <c r="T60">
        <f t="shared" si="18"/>
        <v>102.3</v>
      </c>
      <c r="U60">
        <f t="shared" si="19"/>
        <v>1</v>
      </c>
      <c r="V60">
        <f t="shared" si="20"/>
        <v>1</v>
      </c>
      <c r="W60">
        <f t="shared" si="21"/>
        <v>1</v>
      </c>
      <c r="X60">
        <f>IF(N60=0,"エラー",'[1]回帰係数-1'!$C$9+'[1]回帰係数-1'!$D$9*M60+'[1]回帰係数-1'!$E$9*N60+'[1]回帰係数-1'!$L$9*F60)</f>
        <v>3.4200878915324444</v>
      </c>
      <c r="Y60">
        <f ca="1">IF(N60=0,"エラー",OFFSET('[1]回帰係数-1'!$F$8,U60,1))</f>
        <v>-0.016784957759434147</v>
      </c>
      <c r="Z60">
        <f ca="1">IF(N60=0,"エラー",OFFSET('[1]回帰係数-1'!$H$8,V60,1))</f>
        <v>-0.0017654643668918114</v>
      </c>
      <c r="AA60">
        <f ca="1">IF(N60=0,"エラー",OFFSET('[1]回帰係数-1'!$J$8,W60,1))</f>
        <v>0.0010169224844411434</v>
      </c>
      <c r="AB60">
        <f ca="1">IF(N60=0,"エラー",OFFSET('[1]回帰係数-1'!$M$8,I60,1))</f>
        <v>-0.0031436344266305666</v>
      </c>
      <c r="AC60">
        <f t="shared" si="22"/>
        <v>105.3817334813818</v>
      </c>
      <c r="AD60">
        <f>VLOOKUP(O60,'[1]T0-TR0表'!$A$1:$C$554,2,FALSE)</f>
        <v>0.9772421092781531</v>
      </c>
      <c r="AE60">
        <f>VLOOKUP(O60,'[1]T0-TR0表'!$A$1:$C$554,3,FALSE)</f>
        <v>0.7342137885000474</v>
      </c>
      <c r="AF60">
        <f t="shared" si="23"/>
        <v>3.4001476113283093</v>
      </c>
      <c r="AG60">
        <f t="shared" si="24"/>
        <v>105.40457595117759</v>
      </c>
      <c r="AH60">
        <f t="shared" si="25"/>
        <v>105.3931547162797</v>
      </c>
      <c r="AI60">
        <f t="shared" si="26"/>
        <v>11107.716930605062</v>
      </c>
      <c r="AJ60">
        <f t="shared" si="27"/>
        <v>1811030408</v>
      </c>
      <c r="AK60">
        <f>RANK(AC60,INDEX(AC:AC,MATCH(AJ60,AJ:AJ,0)):INDEX(AC:AC,MATCH(AJ60,AJ:AJ)),1)</f>
        <v>1</v>
      </c>
      <c r="AL60">
        <f>RANK(AG60,INDEX(AG:AG,MATCH(AJ60,AJ:AJ,0)):INDEX(AG:AG,MATCH(AJ60,AJ:AJ)),1)</f>
        <v>2</v>
      </c>
      <c r="AM60">
        <f>RANK(AH60,INDEX(AH:AH,MATCH(AJ60,AJ:AJ,0)):INDEX(AH:AH,MATCH(AJ60,AJ:AJ)),1)</f>
        <v>2</v>
      </c>
      <c r="AN60">
        <f>RANK(AI60,INDEX(AI:AI,MATCH(AJ60,AJ:AJ,0)):INDEX(AI:AI,MATCH(AJ60,AJ:AJ)),1)</f>
        <v>2</v>
      </c>
      <c r="AO60">
        <f t="shared" si="30"/>
        <v>1</v>
      </c>
      <c r="AP60">
        <f t="shared" si="30"/>
        <v>2</v>
      </c>
      <c r="AQ60">
        <f t="shared" si="30"/>
        <v>2</v>
      </c>
      <c r="AR60">
        <f t="shared" si="28"/>
        <v>2.666666666666667</v>
      </c>
      <c r="AS60">
        <f>RANK(AR60,INDEX(AR:AR,MATCH(AJ60,AJ:AJ,0)):INDEX(AR:AR,MATCH(AJ60,AJ:AJ)),1)</f>
        <v>3</v>
      </c>
      <c r="AT60">
        <f ca="1" t="shared" si="14"/>
      </c>
      <c r="AU60">
        <v>3</v>
      </c>
      <c r="AW60" t="s">
        <v>121</v>
      </c>
      <c r="BH60">
        <v>3</v>
      </c>
      <c r="BI60">
        <f t="shared" si="15"/>
        <v>105.40457595117759</v>
      </c>
      <c r="BJ60">
        <f>AZ59</f>
        <v>5</v>
      </c>
      <c r="BK60">
        <f>VLOOKUP(AZ59,BH58:BI65,2)</f>
        <v>105.69448371693244</v>
      </c>
      <c r="BL60">
        <f t="shared" si="36"/>
        <v>0.28990776575484745</v>
      </c>
      <c r="BM60">
        <f>ABS(BK60-AVERAGE(BK58:BK65))</f>
        <v>0.27976926388296874</v>
      </c>
    </row>
    <row r="61" spans="1:65" ht="13.5">
      <c r="A61">
        <v>18</v>
      </c>
      <c r="B61">
        <v>11</v>
      </c>
      <c r="C61">
        <v>3</v>
      </c>
      <c r="D61" t="s">
        <v>151</v>
      </c>
      <c r="E61">
        <f>VLOOKUP(D61,'[1]場コード'!$A$1:$B$7,2,FALSE)</f>
        <v>4</v>
      </c>
      <c r="F61">
        <v>8</v>
      </c>
      <c r="G61">
        <v>3100</v>
      </c>
      <c r="I61">
        <v>4</v>
      </c>
      <c r="K61" t="s">
        <v>65</v>
      </c>
      <c r="M61">
        <v>0</v>
      </c>
      <c r="N61">
        <v>3.33</v>
      </c>
      <c r="O61" t="str">
        <f t="shared" si="0"/>
        <v>牧野 貴博</v>
      </c>
      <c r="P61">
        <v>1</v>
      </c>
      <c r="Q61" t="str">
        <f>VLOOKUP(O61,'[1]ランク表'!$A$1:$D$559,3,FALSE)</f>
        <v>A1</v>
      </c>
      <c r="R61">
        <f>VLOOKUP(O61,'[1]ランク表'!$A$1:$D$559,4,FALSE)</f>
        <v>1</v>
      </c>
      <c r="S61">
        <f t="shared" si="17"/>
        <v>0</v>
      </c>
      <c r="T61">
        <f t="shared" si="18"/>
        <v>103.23</v>
      </c>
      <c r="U61">
        <f t="shared" si="19"/>
        <v>2</v>
      </c>
      <c r="V61">
        <f t="shared" si="20"/>
        <v>1</v>
      </c>
      <c r="W61">
        <f t="shared" si="21"/>
        <v>1</v>
      </c>
      <c r="X61">
        <f>IF(N61=0,"エラー",'[1]回帰係数-1'!$C$9+'[1]回帰係数-1'!$D$9*M61+'[1]回帰係数-1'!$E$9*N61+'[1]回帰係数-1'!$L$9*F61)</f>
        <v>3.4448052370942763</v>
      </c>
      <c r="Y61">
        <f ca="1">IF(N61=0,"エラー",OFFSET('[1]回帰係数-1'!$F$8,U61,1))</f>
        <v>-0.012765734423505799</v>
      </c>
      <c r="Z61">
        <f ca="1">IF(N61=0,"エラー",OFFSET('[1]回帰係数-1'!$H$8,V61,1))</f>
        <v>-0.0017654643668918114</v>
      </c>
      <c r="AA61">
        <f ca="1">IF(N61=0,"エラー",OFFSET('[1]回帰係数-1'!$J$8,W61,1))</f>
        <v>0.0010169224844411434</v>
      </c>
      <c r="AB61">
        <f ca="1">IF(N61=0,"エラー",OFFSET('[1]回帰係数-1'!$M$8,I61,1))</f>
        <v>-0.0016965388543961663</v>
      </c>
      <c r="AC61">
        <f t="shared" si="22"/>
        <v>106.31742707995163</v>
      </c>
      <c r="AD61">
        <f>VLOOKUP(O61,'[1]T0-TR0表'!$A$1:$C$554,2,FALSE)</f>
        <v>1.0849286643256573</v>
      </c>
      <c r="AE61">
        <f>VLOOKUP(O61,'[1]T0-TR0表'!$A$1:$C$554,3,FALSE)</f>
        <v>0.7022759786708291</v>
      </c>
      <c r="AF61">
        <f t="shared" si="23"/>
        <v>3.423507673299518</v>
      </c>
      <c r="AG61">
        <f t="shared" si="24"/>
        <v>106.12873787228506</v>
      </c>
      <c r="AH61">
        <f t="shared" si="25"/>
        <v>106.22308247611835</v>
      </c>
      <c r="AI61">
        <f t="shared" si="26"/>
        <v>11283.334349823966</v>
      </c>
      <c r="AJ61">
        <f t="shared" si="27"/>
        <v>1811030408</v>
      </c>
      <c r="AK61">
        <f>RANK(AC61,INDEX(AC:AC,MATCH(AJ61,AJ:AJ,0)):INDEX(AC:AC,MATCH(AJ61,AJ:AJ)),1)</f>
        <v>6</v>
      </c>
      <c r="AL61">
        <f>RANK(AG61,INDEX(AG:AG,MATCH(AJ61,AJ:AJ,0)):INDEX(AG:AG,MATCH(AJ61,AJ:AJ)),1)</f>
        <v>6</v>
      </c>
      <c r="AM61">
        <f>RANK(AH61,INDEX(AH:AH,MATCH(AJ61,AJ:AJ,0)):INDEX(AH:AH,MATCH(AJ61,AJ:AJ)),1)</f>
        <v>6</v>
      </c>
      <c r="AN61">
        <f>RANK(AI61,INDEX(AI:AI,MATCH(AJ61,AJ:AJ,0)):INDEX(AI:AI,MATCH(AJ61,AJ:AJ)),1)</f>
        <v>6</v>
      </c>
      <c r="AO61">
        <f t="shared" si="30"/>
        <v>6</v>
      </c>
      <c r="AP61">
        <f t="shared" si="30"/>
        <v>6</v>
      </c>
      <c r="AQ61">
        <f t="shared" si="30"/>
        <v>6</v>
      </c>
      <c r="AR61">
        <f t="shared" si="28"/>
        <v>6</v>
      </c>
      <c r="AS61">
        <f>RANK(AR61,INDEX(AR:AR,MATCH(AJ61,AJ:AJ,0)):INDEX(AR:AR,MATCH(AJ61,AJ:AJ)),1)</f>
        <v>6</v>
      </c>
      <c r="AT61">
        <f ca="1" t="shared" si="14"/>
      </c>
      <c r="AU61">
        <v>4</v>
      </c>
      <c r="AW61" t="s">
        <v>152</v>
      </c>
      <c r="BH61">
        <v>4</v>
      </c>
      <c r="BI61">
        <f t="shared" si="15"/>
        <v>106.12873787228506</v>
      </c>
      <c r="BJ61">
        <f>BA59</f>
        <v>1</v>
      </c>
      <c r="BK61">
        <f>VLOOKUP(BA59,BH58:BI65,2)</f>
        <v>105.99921079463596</v>
      </c>
      <c r="BL61">
        <f t="shared" si="36"/>
        <v>0.30472707770351803</v>
      </c>
      <c r="BM61">
        <f>ABS(BK61-AVERAGE(BK58:BK65))</f>
        <v>0.02495781382054929</v>
      </c>
    </row>
    <row r="62" spans="1:65" ht="13.5">
      <c r="A62">
        <v>18</v>
      </c>
      <c r="B62">
        <v>11</v>
      </c>
      <c r="C62">
        <v>3</v>
      </c>
      <c r="D62" t="s">
        <v>151</v>
      </c>
      <c r="E62">
        <f>VLOOKUP(D62,'[1]場コード'!$A$1:$B$7,2,FALSE)</f>
        <v>4</v>
      </c>
      <c r="F62">
        <v>8</v>
      </c>
      <c r="G62">
        <v>3100</v>
      </c>
      <c r="I62">
        <v>5</v>
      </c>
      <c r="K62" t="s">
        <v>66</v>
      </c>
      <c r="M62">
        <v>0</v>
      </c>
      <c r="N62">
        <v>3.32</v>
      </c>
      <c r="O62" t="str">
        <f t="shared" si="0"/>
        <v>青島 正樹</v>
      </c>
      <c r="P62">
        <v>1</v>
      </c>
      <c r="Q62" t="str">
        <f>VLOOKUP(O62,'[1]ランク表'!$A$1:$D$559,3,FALSE)</f>
        <v>S</v>
      </c>
      <c r="R62">
        <f>VLOOKUP(O62,'[1]ランク表'!$A$1:$D$559,4,FALSE)</f>
        <v>1</v>
      </c>
      <c r="S62">
        <f t="shared" si="17"/>
        <v>0</v>
      </c>
      <c r="T62">
        <f t="shared" si="18"/>
        <v>102.92</v>
      </c>
      <c r="U62">
        <f t="shared" si="19"/>
        <v>1</v>
      </c>
      <c r="V62">
        <f t="shared" si="20"/>
        <v>1</v>
      </c>
      <c r="W62">
        <f t="shared" si="21"/>
        <v>1</v>
      </c>
      <c r="X62">
        <f>IF(N62=0,"エラー",'[1]回帰係数-1'!$C$9+'[1]回帰係数-1'!$D$9*M62+'[1]回帰係数-1'!$E$9*N62+'[1]回帰係数-1'!$L$9*F62)</f>
        <v>3.4365661219069987</v>
      </c>
      <c r="Y62">
        <f ca="1">IF(N62=0,"エラー",OFFSET('[1]回帰係数-1'!$F$8,U62,1))</f>
        <v>-0.016784957759434147</v>
      </c>
      <c r="Z62">
        <f ca="1">IF(N62=0,"エラー",OFFSET('[1]回帰係数-1'!$H$8,V62,1))</f>
        <v>-0.0017654643668918114</v>
      </c>
      <c r="AA62">
        <f ca="1">IF(N62=0,"エラー",OFFSET('[1]回帰係数-1'!$J$8,W62,1))</f>
        <v>0.0010169224844411434</v>
      </c>
      <c r="AB62">
        <f ca="1">IF(N62=0,"エラー",OFFSET('[1]回帰係数-1'!$M$8,I62,1))</f>
        <v>-0.00031861368462803236</v>
      </c>
      <c r="AC62">
        <f t="shared" si="22"/>
        <v>105.98013426599506</v>
      </c>
      <c r="AD62">
        <f>VLOOKUP(O62,'[1]T0-TR0表'!$A$1:$C$554,2,FALSE)</f>
        <v>1.4924063604240259</v>
      </c>
      <c r="AE62">
        <f>VLOOKUP(O62,'[1]T0-TR0表'!$A$1:$C$554,3,FALSE)</f>
        <v>0.5774376850348585</v>
      </c>
      <c r="AF62">
        <f t="shared" si="23"/>
        <v>3.4094994747397562</v>
      </c>
      <c r="AG62">
        <f t="shared" si="24"/>
        <v>105.69448371693244</v>
      </c>
      <c r="AH62">
        <f t="shared" si="25"/>
        <v>105.83730899146374</v>
      </c>
      <c r="AI62">
        <f t="shared" si="26"/>
        <v>11201.515575495529</v>
      </c>
      <c r="AJ62">
        <f t="shared" si="27"/>
        <v>1811030408</v>
      </c>
      <c r="AK62">
        <f>RANK(AC62,INDEX(AC:AC,MATCH(AJ62,AJ:AJ,0)):INDEX(AC:AC,MATCH(AJ62,AJ:AJ)),1)</f>
        <v>5</v>
      </c>
      <c r="AL62">
        <f>RANK(AG62,INDEX(AG:AG,MATCH(AJ62,AJ:AJ,0)):INDEX(AG:AG,MATCH(AJ62,AJ:AJ)),1)</f>
        <v>3</v>
      </c>
      <c r="AM62">
        <f>RANK(AH62,INDEX(AH:AH,MATCH(AJ62,AJ:AJ,0)):INDEX(AH:AH,MATCH(AJ62,AJ:AJ)),1)</f>
        <v>3</v>
      </c>
      <c r="AN62">
        <f>RANK(AI62,INDEX(AI:AI,MATCH(AJ62,AJ:AJ,0)):INDEX(AI:AI,MATCH(AJ62,AJ:AJ)),1)</f>
        <v>3</v>
      </c>
      <c r="AO62">
        <f t="shared" si="30"/>
        <v>5</v>
      </c>
      <c r="AP62">
        <f t="shared" si="30"/>
        <v>3</v>
      </c>
      <c r="AQ62">
        <f t="shared" si="30"/>
        <v>3</v>
      </c>
      <c r="AR62">
        <f t="shared" si="28"/>
        <v>1.666666666666666</v>
      </c>
      <c r="AS62">
        <f>RANK(AR62,INDEX(AR:AR,MATCH(AJ62,AJ:AJ,0)):INDEX(AR:AR,MATCH(AJ62,AJ:AJ)),1)</f>
        <v>2</v>
      </c>
      <c r="AT62">
        <f ca="1" t="shared" si="14"/>
      </c>
      <c r="AU62">
        <v>5</v>
      </c>
      <c r="BH62">
        <v>5</v>
      </c>
      <c r="BI62">
        <f t="shared" si="15"/>
        <v>105.69448371693244</v>
      </c>
      <c r="BJ62">
        <f>BB59</f>
        <v>2</v>
      </c>
      <c r="BK62">
        <f>VLOOKUP(BB59,BH58:BI65,2)</f>
        <v>106.04177744133231</v>
      </c>
      <c r="BL62">
        <f t="shared" si="36"/>
        <v>0.04256664669635768</v>
      </c>
      <c r="BM62">
        <f>ABS(BK62-AVERAGE(BK58:BK65))</f>
        <v>0.06752446051690697</v>
      </c>
    </row>
    <row r="63" spans="1:65" ht="13.5">
      <c r="A63">
        <v>18</v>
      </c>
      <c r="B63">
        <v>11</v>
      </c>
      <c r="C63">
        <v>3</v>
      </c>
      <c r="D63" t="s">
        <v>151</v>
      </c>
      <c r="E63">
        <f>VLOOKUP(D63,'[1]場コード'!$A$1:$B$7,2,FALSE)</f>
        <v>4</v>
      </c>
      <c r="F63">
        <v>8</v>
      </c>
      <c r="G63">
        <v>3100</v>
      </c>
      <c r="I63">
        <v>6</v>
      </c>
      <c r="K63" t="s">
        <v>67</v>
      </c>
      <c r="M63">
        <v>0</v>
      </c>
      <c r="N63">
        <v>3.35</v>
      </c>
      <c r="O63" t="str">
        <f t="shared" si="0"/>
        <v>畑 吉広</v>
      </c>
      <c r="P63">
        <v>1</v>
      </c>
      <c r="Q63" t="str">
        <f>VLOOKUP(O63,'[1]ランク表'!$A$1:$D$559,3,FALSE)</f>
        <v>S</v>
      </c>
      <c r="R63">
        <f>VLOOKUP(O63,'[1]ランク表'!$A$1:$D$559,4,FALSE)</f>
        <v>1</v>
      </c>
      <c r="S63">
        <f t="shared" si="17"/>
        <v>0</v>
      </c>
      <c r="T63">
        <f t="shared" si="18"/>
        <v>103.85000000000001</v>
      </c>
      <c r="U63">
        <f t="shared" si="19"/>
        <v>1</v>
      </c>
      <c r="V63">
        <f t="shared" si="20"/>
        <v>1</v>
      </c>
      <c r="W63">
        <f t="shared" si="21"/>
        <v>1</v>
      </c>
      <c r="X63">
        <f>IF(N63=0,"エラー",'[1]回帰係数-1'!$C$9+'[1]回帰係数-1'!$D$9*M63+'[1]回帰係数-1'!$E$9*N63+'[1]回帰係数-1'!$L$9*F63)</f>
        <v>3.4612834674688306</v>
      </c>
      <c r="Y63">
        <f ca="1">IF(N63=0,"エラー",OFFSET('[1]回帰係数-1'!$F$8,U63,1))</f>
        <v>-0.016784957759434147</v>
      </c>
      <c r="Z63">
        <f ca="1">IF(N63=0,"エラー",OFFSET('[1]回帰係数-1'!$H$8,V63,1))</f>
        <v>-0.0017654643668918114</v>
      </c>
      <c r="AA63">
        <f ca="1">IF(N63=0,"エラー",OFFSET('[1]回帰係数-1'!$J$8,W63,1))</f>
        <v>0.0010169224844411434</v>
      </c>
      <c r="AB63">
        <f ca="1">IF(N63=0,"エラー",OFFSET('[1]回帰係数-1'!$M$8,I63,1))</f>
        <v>0.0006249624127499065</v>
      </c>
      <c r="AC63">
        <f t="shared" si="22"/>
        <v>106.77562283743057</v>
      </c>
      <c r="AD63">
        <f>VLOOKUP(O63,'[1]T0-TR0表'!$A$1:$C$554,2,FALSE)</f>
        <v>0.6816194029850751</v>
      </c>
      <c r="AE63">
        <f>VLOOKUP(O63,'[1]T0-TR0表'!$A$1:$C$554,3,FALSE)</f>
        <v>0.8189552238805974</v>
      </c>
      <c r="AF63">
        <f t="shared" si="23"/>
        <v>3.4251194029850764</v>
      </c>
      <c r="AG63">
        <f t="shared" si="24"/>
        <v>106.17870149253737</v>
      </c>
      <c r="AH63">
        <f t="shared" si="25"/>
        <v>106.47716216498398</v>
      </c>
      <c r="AI63">
        <f t="shared" si="26"/>
        <v>11337.296983935297</v>
      </c>
      <c r="AJ63">
        <f t="shared" si="27"/>
        <v>1811030408</v>
      </c>
      <c r="AK63">
        <f>RANK(AC63,INDEX(AC:AC,MATCH(AJ63,AJ:AJ,0)):INDEX(AC:AC,MATCH(AJ63,AJ:AJ)),1)</f>
        <v>7</v>
      </c>
      <c r="AL63">
        <f>RANK(AG63,INDEX(AG:AG,MATCH(AJ63,AJ:AJ,0)):INDEX(AG:AG,MATCH(AJ63,AJ:AJ)),1)</f>
        <v>7</v>
      </c>
      <c r="AM63">
        <f>RANK(AH63,INDEX(AH:AH,MATCH(AJ63,AJ:AJ,0)):INDEX(AH:AH,MATCH(AJ63,AJ:AJ)),1)</f>
        <v>7</v>
      </c>
      <c r="AN63">
        <f>RANK(AI63,INDEX(AI:AI,MATCH(AJ63,AJ:AJ,0)):INDEX(AI:AI,MATCH(AJ63,AJ:AJ)),1)</f>
        <v>7</v>
      </c>
      <c r="AO63">
        <f t="shared" si="30"/>
        <v>7</v>
      </c>
      <c r="AP63">
        <f t="shared" si="30"/>
        <v>7</v>
      </c>
      <c r="AQ63">
        <f t="shared" si="30"/>
        <v>7</v>
      </c>
      <c r="AR63">
        <f t="shared" si="28"/>
        <v>7</v>
      </c>
      <c r="AS63">
        <f>RANK(AR63,INDEX(AR:AR,MATCH(AJ63,AJ:AJ,0)):INDEX(AR:AR,MATCH(AJ63,AJ:AJ)),1)</f>
        <v>7</v>
      </c>
      <c r="AT63">
        <f ca="1" t="shared" si="14"/>
      </c>
      <c r="AU63">
        <v>6</v>
      </c>
      <c r="BH63">
        <v>6</v>
      </c>
      <c r="BI63">
        <f t="shared" si="15"/>
        <v>106.17870149253737</v>
      </c>
      <c r="BJ63">
        <f>BC59</f>
        <v>4</v>
      </c>
      <c r="BK63">
        <f>VLOOKUP(BC59,BH58:BI65,2)</f>
        <v>106.12873787228506</v>
      </c>
      <c r="BL63">
        <f t="shared" si="36"/>
        <v>0.0869604309527432</v>
      </c>
      <c r="BM63">
        <f>ABS(BK63-AVERAGE(BK58:BK65))</f>
        <v>0.15448489146965017</v>
      </c>
    </row>
    <row r="64" spans="1:65" ht="13.5">
      <c r="A64">
        <v>18</v>
      </c>
      <c r="B64">
        <v>11</v>
      </c>
      <c r="C64">
        <v>3</v>
      </c>
      <c r="D64" t="s">
        <v>151</v>
      </c>
      <c r="E64">
        <f>VLOOKUP(D64,'[1]場コード'!$A$1:$B$7,2,FALSE)</f>
        <v>4</v>
      </c>
      <c r="F64">
        <v>8</v>
      </c>
      <c r="G64">
        <v>3100</v>
      </c>
      <c r="I64">
        <v>7</v>
      </c>
      <c r="K64" t="s">
        <v>68</v>
      </c>
      <c r="M64">
        <v>0</v>
      </c>
      <c r="N64">
        <v>3.3</v>
      </c>
      <c r="O64" t="str">
        <f t="shared" si="0"/>
        <v>永井 大介</v>
      </c>
      <c r="P64">
        <v>1</v>
      </c>
      <c r="Q64" t="str">
        <f>VLOOKUP(O64,'[1]ランク表'!$A$1:$D$559,3,FALSE)</f>
        <v>S</v>
      </c>
      <c r="R64">
        <f>VLOOKUP(O64,'[1]ランク表'!$A$1:$D$559,4,FALSE)</f>
        <v>1</v>
      </c>
      <c r="S64">
        <f t="shared" si="17"/>
        <v>0</v>
      </c>
      <c r="T64">
        <f t="shared" si="18"/>
        <v>102.3</v>
      </c>
      <c r="U64">
        <f t="shared" si="19"/>
        <v>1</v>
      </c>
      <c r="V64">
        <f t="shared" si="20"/>
        <v>1</v>
      </c>
      <c r="W64">
        <f t="shared" si="21"/>
        <v>1</v>
      </c>
      <c r="X64">
        <f>IF(N64=0,"エラー",'[1]回帰係数-1'!$C$9+'[1]回帰係数-1'!$D$9*M64+'[1]回帰係数-1'!$E$9*N64+'[1]回帰係数-1'!$L$9*F64)</f>
        <v>3.4200878915324444</v>
      </c>
      <c r="Y64">
        <f ca="1">IF(N64=0,"エラー",OFFSET('[1]回帰係数-1'!$F$8,U64,1))</f>
        <v>-0.016784957759434147</v>
      </c>
      <c r="Z64">
        <f ca="1">IF(N64=0,"エラー",OFFSET('[1]回帰係数-1'!$H$8,V64,1))</f>
        <v>-0.0017654643668918114</v>
      </c>
      <c r="AA64">
        <f ca="1">IF(N64=0,"エラー",OFFSET('[1]回帰係数-1'!$J$8,W64,1))</f>
        <v>0.0010169224844411434</v>
      </c>
      <c r="AB64">
        <f ca="1">IF(N64=0,"エラー",OFFSET('[1]回帰係数-1'!$M$8,I64,1))</f>
        <v>0.0012335119849542</v>
      </c>
      <c r="AC64">
        <f t="shared" si="22"/>
        <v>105.51742502014092</v>
      </c>
      <c r="AD64">
        <f>VLOOKUP(O64,'[1]T0-TR0表'!$A$1:$C$554,2,FALSE)</f>
        <v>0.6156413703769985</v>
      </c>
      <c r="AE64">
        <f>VLOOKUP(O64,'[1]T0-TR0表'!$A$1:$C$554,3,FALSE)</f>
        <v>0.840445774522062</v>
      </c>
      <c r="AF64">
        <f t="shared" si="23"/>
        <v>3.389112426299803</v>
      </c>
      <c r="AG64">
        <f t="shared" si="24"/>
        <v>105.06248521529389</v>
      </c>
      <c r="AH64">
        <f t="shared" si="25"/>
        <v>105.2899551177174</v>
      </c>
      <c r="AI64">
        <f t="shared" si="26"/>
        <v>11085.922906134438</v>
      </c>
      <c r="AJ64">
        <f t="shared" si="27"/>
        <v>1811030408</v>
      </c>
      <c r="AK64">
        <f>RANK(AC64,INDEX(AC:AC,MATCH(AJ64,AJ:AJ,0)):INDEX(AC:AC,MATCH(AJ64,AJ:AJ)),1)</f>
        <v>2</v>
      </c>
      <c r="AL64">
        <f>RANK(AG64,INDEX(AG:AG,MATCH(AJ64,AJ:AJ,0)):INDEX(AG:AG,MATCH(AJ64,AJ:AJ)),1)</f>
        <v>1</v>
      </c>
      <c r="AM64">
        <f>RANK(AH64,INDEX(AH:AH,MATCH(AJ64,AJ:AJ,0)):INDEX(AH:AH,MATCH(AJ64,AJ:AJ)),1)</f>
        <v>1</v>
      </c>
      <c r="AN64">
        <f>RANK(AI64,INDEX(AI:AI,MATCH(AJ64,AJ:AJ,0)):INDEX(AI:AI,MATCH(AJ64,AJ:AJ)),1)</f>
        <v>1</v>
      </c>
      <c r="AO64">
        <f t="shared" si="30"/>
        <v>2</v>
      </c>
      <c r="AP64">
        <f t="shared" si="30"/>
        <v>1</v>
      </c>
      <c r="AQ64">
        <f t="shared" si="30"/>
        <v>1</v>
      </c>
      <c r="AR64">
        <f t="shared" si="28"/>
        <v>0.33333333333333304</v>
      </c>
      <c r="AS64">
        <f>RANK(AR64,INDEX(AR:AR,MATCH(AJ64,AJ:AJ,0)):INDEX(AR:AR,MATCH(AJ64,AJ:AJ)),1)</f>
        <v>1</v>
      </c>
      <c r="AT64">
        <f ca="1" t="shared" si="14"/>
      </c>
      <c r="AU64">
        <v>7</v>
      </c>
      <c r="BH64">
        <v>7</v>
      </c>
      <c r="BI64">
        <f t="shared" si="15"/>
        <v>105.06248521529389</v>
      </c>
      <c r="BJ64">
        <f>BD59</f>
        <v>6</v>
      </c>
      <c r="BK64">
        <f>VLOOKUP(BD59,BH58:BI65,2)</f>
        <v>106.17870149253737</v>
      </c>
      <c r="BL64">
        <f t="shared" si="36"/>
        <v>0.04996362025231349</v>
      </c>
      <c r="BM64">
        <f>ABS(BK64-AVERAGE(BK58:BK65))</f>
        <v>0.20444851172196365</v>
      </c>
    </row>
    <row r="65" spans="1:65" ht="13.5">
      <c r="A65">
        <v>18</v>
      </c>
      <c r="B65">
        <v>11</v>
      </c>
      <c r="C65">
        <v>3</v>
      </c>
      <c r="D65" t="s">
        <v>151</v>
      </c>
      <c r="E65">
        <f>VLOOKUP(D65,'[1]場コード'!$A$1:$B$7,2,FALSE)</f>
        <v>4</v>
      </c>
      <c r="F65">
        <v>8</v>
      </c>
      <c r="G65">
        <v>3100</v>
      </c>
      <c r="I65">
        <v>8</v>
      </c>
      <c r="K65" t="s">
        <v>69</v>
      </c>
      <c r="M65">
        <v>0</v>
      </c>
      <c r="N65">
        <v>3.39</v>
      </c>
      <c r="O65" t="str">
        <f t="shared" si="0"/>
        <v>井村 淳一</v>
      </c>
      <c r="P65">
        <v>1</v>
      </c>
      <c r="Q65" t="str">
        <f>VLOOKUP(O65,'[1]ランク表'!$A$1:$D$559,3,FALSE)</f>
        <v>A1</v>
      </c>
      <c r="R65">
        <f>VLOOKUP(O65,'[1]ランク表'!$A$1:$D$559,4,FALSE)</f>
        <v>1</v>
      </c>
      <c r="S65">
        <f t="shared" si="17"/>
        <v>0</v>
      </c>
      <c r="T65">
        <f t="shared" si="18"/>
        <v>105.09</v>
      </c>
      <c r="U65">
        <f t="shared" si="19"/>
        <v>2</v>
      </c>
      <c r="V65">
        <f t="shared" si="20"/>
        <v>1</v>
      </c>
      <c r="W65">
        <f t="shared" si="21"/>
        <v>1</v>
      </c>
      <c r="X65">
        <f>IF(N65=0,"エラー",'[1]回帰係数-1'!$C$9+'[1]回帰係数-1'!$D$9*M65+'[1]回帰係数-1'!$E$9*N65+'[1]回帰係数-1'!$L$9*F65)</f>
        <v>3.4942399282179397</v>
      </c>
      <c r="Y65">
        <f ca="1">IF(N65=0,"エラー",OFFSET('[1]回帰係数-1'!$F$8,U65,1))</f>
        <v>-0.012765734423505799</v>
      </c>
      <c r="Z65">
        <f ca="1">IF(N65=0,"エラー",OFFSET('[1]回帰係数-1'!$H$8,V65,1))</f>
        <v>-0.0017654643668918114</v>
      </c>
      <c r="AA65">
        <f ca="1">IF(N65=0,"エラー",OFFSET('[1]回帰係数-1'!$J$8,W65,1))</f>
        <v>0.0010169224844411434</v>
      </c>
      <c r="AB65">
        <f ca="1">IF(N65=0,"エラー",OFFSET('[1]回帰係数-1'!$M$8,I65,1))</f>
        <v>0</v>
      </c>
      <c r="AC65">
        <f t="shared" si="22"/>
        <v>107.90249520927148</v>
      </c>
      <c r="AD65">
        <f>VLOOKUP(O65,'[1]T0-TR0表'!$A$1:$C$554,2,FALSE)</f>
        <v>0.5051823489592184</v>
      </c>
      <c r="AE65">
        <f>VLOOKUP(O65,'[1]T0-TR0表'!$A$1:$C$554,3,FALSE)</f>
        <v>0.8718564900998466</v>
      </c>
      <c r="AF65">
        <f t="shared" si="23"/>
        <v>3.4607758503976984</v>
      </c>
      <c r="AG65">
        <f t="shared" si="24"/>
        <v>107.28405136232865</v>
      </c>
      <c r="AH65">
        <f t="shared" si="25"/>
        <v>107.59327328580007</v>
      </c>
      <c r="AI65">
        <f t="shared" si="26"/>
        <v>11576.216838154904</v>
      </c>
      <c r="AJ65">
        <f t="shared" si="27"/>
        <v>1811030408</v>
      </c>
      <c r="AK65">
        <f>RANK(AC65,INDEX(AC:AC,MATCH(AJ65,AJ:AJ,0)):INDEX(AC:AC,MATCH(AJ65,AJ:AJ)),1)</f>
        <v>8</v>
      </c>
      <c r="AL65">
        <f>RANK(AG65,INDEX(AG:AG,MATCH(AJ65,AJ:AJ,0)):INDEX(AG:AG,MATCH(AJ65,AJ:AJ)),1)</f>
        <v>8</v>
      </c>
      <c r="AM65">
        <f>RANK(AH65,INDEX(AH:AH,MATCH(AJ65,AJ:AJ,0)):INDEX(AH:AH,MATCH(AJ65,AJ:AJ)),1)</f>
        <v>8</v>
      </c>
      <c r="AN65">
        <f>RANK(AI65,INDEX(AI:AI,MATCH(AJ65,AJ:AJ,0)):INDEX(AI:AI,MATCH(AJ65,AJ:AJ)),1)</f>
        <v>8</v>
      </c>
      <c r="AO65">
        <f t="shared" si="30"/>
        <v>8</v>
      </c>
      <c r="AP65">
        <f t="shared" si="30"/>
        <v>8</v>
      </c>
      <c r="AQ65">
        <f t="shared" si="30"/>
        <v>8</v>
      </c>
      <c r="AR65">
        <f t="shared" si="28"/>
        <v>8</v>
      </c>
      <c r="AS65">
        <f>RANK(AR65,INDEX(AR:AR,MATCH(AJ65,AJ:AJ,0)):INDEX(AR:AR,MATCH(AJ65,AJ:AJ)),1)</f>
        <v>8</v>
      </c>
      <c r="AT65">
        <f ca="1" t="shared" si="14"/>
      </c>
      <c r="AU65">
        <v>8</v>
      </c>
      <c r="BH65">
        <v>8</v>
      </c>
      <c r="BI65">
        <f t="shared" si="15"/>
        <v>107.28405136232865</v>
      </c>
      <c r="BJ65">
        <f>BE59</f>
        <v>8</v>
      </c>
      <c r="BK65">
        <f>VLOOKUP(BE59,BH58:BI65,2)</f>
        <v>107.28405136232865</v>
      </c>
      <c r="BL65">
        <f t="shared" si="36"/>
        <v>1.105349869791283</v>
      </c>
      <c r="BM65">
        <f>ABS(BK65-AVERAGE(BK58:BK65))</f>
        <v>1.3097983815132466</v>
      </c>
    </row>
    <row r="66" spans="1:80" ht="13.5">
      <c r="A66">
        <v>18</v>
      </c>
      <c r="B66">
        <v>11</v>
      </c>
      <c r="C66">
        <v>3</v>
      </c>
      <c r="D66" t="s">
        <v>151</v>
      </c>
      <c r="E66">
        <f>VLOOKUP(D66,'[1]場コード'!$A$1:$B$7,2,FALSE)</f>
        <v>4</v>
      </c>
      <c r="F66">
        <v>9</v>
      </c>
      <c r="G66">
        <v>3100</v>
      </c>
      <c r="I66">
        <v>1</v>
      </c>
      <c r="K66" t="s">
        <v>70</v>
      </c>
      <c r="M66">
        <v>0</v>
      </c>
      <c r="N66">
        <v>3.31</v>
      </c>
      <c r="O66" t="str">
        <f aca="true" t="shared" si="37" ref="O66:O97">TRIM(K66)</f>
        <v>片平 巧</v>
      </c>
      <c r="P66">
        <v>1</v>
      </c>
      <c r="Q66" t="str">
        <f>VLOOKUP(O66,'[1]ランク表'!$A$1:$D$559,3,FALSE)</f>
        <v>S</v>
      </c>
      <c r="R66">
        <f>VLOOKUP(O66,'[1]ランク表'!$A$1:$D$559,4,FALSE)</f>
        <v>1</v>
      </c>
      <c r="S66">
        <f t="shared" si="17"/>
        <v>0</v>
      </c>
      <c r="T66">
        <f t="shared" si="18"/>
        <v>102.61</v>
      </c>
      <c r="U66">
        <f t="shared" si="19"/>
        <v>1</v>
      </c>
      <c r="V66">
        <f t="shared" si="20"/>
        <v>1</v>
      </c>
      <c r="W66">
        <f t="shared" si="21"/>
        <v>1</v>
      </c>
      <c r="X66">
        <f>IF(N66=0,"エラー",'[1]回帰係数-1'!$C$9+'[1]回帰係数-1'!$D$9*M66+'[1]回帰係数-1'!$E$9*N66+'[1]回帰係数-1'!$L$9*F66)</f>
        <v>3.4267179241911236</v>
      </c>
      <c r="Y66">
        <f ca="1">IF(N66=0,"エラー",OFFSET('[1]回帰係数-1'!$F$8,U66,1))</f>
        <v>-0.016784957759434147</v>
      </c>
      <c r="Z66">
        <f ca="1">IF(N66=0,"エラー",OFFSET('[1]回帰係数-1'!$H$8,V66,1))</f>
        <v>-0.0017654643668918114</v>
      </c>
      <c r="AA66">
        <f ca="1">IF(N66=0,"エラー",OFFSET('[1]回帰係数-1'!$J$8,W66,1))</f>
        <v>0.0010169224844411434</v>
      </c>
      <c r="AB66">
        <f ca="1">IF(N66=0,"エラー",OFFSET('[1]回帰係数-1'!$M$8,I66,1))</f>
        <v>-0.01095952327366393</v>
      </c>
      <c r="AC66">
        <f t="shared" si="22"/>
        <v>105.34497193954282</v>
      </c>
      <c r="AD66">
        <f>VLOOKUP(O66,'[1]T0-TR0表'!$A$1:$C$554,2,FALSE)</f>
        <v>0.544727933600456</v>
      </c>
      <c r="AE66">
        <f>VLOOKUP(O66,'[1]T0-TR0表'!$A$1:$C$554,3,FALSE)</f>
        <v>0.8623068116771607</v>
      </c>
      <c r="AF66">
        <f t="shared" si="23"/>
        <v>3.398963480251858</v>
      </c>
      <c r="AG66">
        <f t="shared" si="24"/>
        <v>105.36786788780759</v>
      </c>
      <c r="AH66">
        <f t="shared" si="25"/>
        <v>105.35641991367521</v>
      </c>
      <c r="AI66">
        <f t="shared" si="26"/>
        <v>11099.975085970545</v>
      </c>
      <c r="AJ66">
        <f t="shared" si="27"/>
        <v>1811030409</v>
      </c>
      <c r="AK66">
        <f>RANK(AC66,INDEX(AC:AC,MATCH(AJ66,AJ:AJ,0)):INDEX(AC:AC,MATCH(AJ66,AJ:AJ)),1)</f>
        <v>3</v>
      </c>
      <c r="AL66">
        <f>RANK(AG66,INDEX(AG:AG,MATCH(AJ66,AJ:AJ,0)):INDEX(AG:AG,MATCH(AJ66,AJ:AJ)),1)</f>
        <v>3</v>
      </c>
      <c r="AM66">
        <f>RANK(AH66,INDEX(AH:AH,MATCH(AJ66,AJ:AJ,0)):INDEX(AH:AH,MATCH(AJ66,AJ:AJ)),1)</f>
        <v>3</v>
      </c>
      <c r="AN66">
        <f>RANK(AI66,INDEX(AI:AI,MATCH(AJ66,AJ:AJ,0)):INDEX(AI:AI,MATCH(AJ66,AJ:AJ)),1)</f>
        <v>3</v>
      </c>
      <c r="AO66">
        <f t="shared" si="30"/>
        <v>3</v>
      </c>
      <c r="AP66">
        <f t="shared" si="30"/>
        <v>3</v>
      </c>
      <c r="AQ66">
        <f t="shared" si="30"/>
        <v>3</v>
      </c>
      <c r="AR66">
        <f t="shared" si="28"/>
        <v>3</v>
      </c>
      <c r="AS66">
        <f>RANK(AR66,INDEX(AR:AR,MATCH(AJ66,AJ:AJ,0)):INDEX(AR:AR,MATCH(AJ66,AJ:AJ)),1)</f>
        <v>4</v>
      </c>
      <c r="AT66">
        <f aca="true" ca="1" t="shared" si="38" ref="AT66:AT129">IF(AJ66=AJ65,"",OFFSET(AJ66,,,COUNTIF(AJ$1:AJ$65536,AJ66)))</f>
        <v>1811030409</v>
      </c>
      <c r="AU66">
        <v>1</v>
      </c>
      <c r="AW66" t="s">
        <v>116</v>
      </c>
      <c r="AX66">
        <f>VLOOKUP(1,AK66:AU73,11,FALSE)</f>
        <v>2</v>
      </c>
      <c r="AY66">
        <f>VLOOKUP(2,AK66:AU73,11,FALSE)</f>
        <v>8</v>
      </c>
      <c r="AZ66">
        <f>VLOOKUP(3,AK66:AU73,11,FALSE)</f>
        <v>1</v>
      </c>
      <c r="BA66">
        <f>VLOOKUP(4,AK66:AU73,11,FALSE)</f>
        <v>3</v>
      </c>
      <c r="BB66">
        <f>VLOOKUP(5,AK66:AU73,11,FALSE)</f>
        <v>5</v>
      </c>
      <c r="BC66">
        <f>VLOOKUP(6,AK66:AU73,11,FALSE)</f>
        <v>4</v>
      </c>
      <c r="BD66">
        <f>VLOOKUP(7,AK66:AU73,11,FALSE)</f>
        <v>7</v>
      </c>
      <c r="BE66">
        <f>VLOOKUP(8,AK66:AU73,11,FALSE)</f>
        <v>6</v>
      </c>
      <c r="BH66">
        <v>1</v>
      </c>
      <c r="BI66">
        <f aca="true" t="shared" si="39" ref="BI66:BI97">AG66</f>
        <v>105.36786788780759</v>
      </c>
      <c r="BJ66">
        <f>AX67</f>
        <v>2</v>
      </c>
      <c r="BK66">
        <f>VLOOKUP(AX67,BH66:BI73,2)</f>
        <v>104.75307041566958</v>
      </c>
      <c r="BM66">
        <f>ABS(BK66-AVERAGE(BK66:BK73))</f>
        <v>0.9425288993116254</v>
      </c>
      <c r="BN66">
        <f>BJ66</f>
        <v>2</v>
      </c>
      <c r="BO66" t="str">
        <f>IF(BL67&gt;=0.7,"→→→",IF((BL67&gt;=0.55)*(BL67&lt;0.7)=1,"→→",IF((BL67&lt;0.55)*(BL67&gt;=0.4)=1,"→",IF((BL67&lt;0.4)*(BL67&gt;=0.3)=1,"～",IF((BL67&lt;0.3)*(BL67&gt;=0.1)=1,"，",IF(BL67&lt;0.1,"=",""))))))</f>
        <v>～</v>
      </c>
      <c r="BP66">
        <f>BJ67</f>
        <v>8</v>
      </c>
      <c r="BQ66" t="str">
        <f>IF(BL68&gt;=0.7,"→→→",IF((BL68&gt;=0.55)*(BL68&lt;0.7)=1,"→→",IF((BL68&lt;0.55)*(BL68&gt;=0.4)=1,"→",IF((BL68&lt;0.4)*(BL68&gt;=0.3)=1,"～",IF((BL68&lt;0.3)*(BL68&gt;=0.1)=1,"，",IF(BL68&lt;0.1,"=",""))))))</f>
        <v>，</v>
      </c>
      <c r="BR66">
        <f>BJ68</f>
        <v>1</v>
      </c>
      <c r="BS66" t="str">
        <f>IF(BL69&gt;=0.7,"→→→",IF((BL69&gt;=0.55)*(BL69&lt;0.7)=1,"→→",IF((BL69&lt;0.55)*(BL69&gt;=0.4)=1,"→",IF((BL69&lt;0.4)*(BL69&gt;=0.3)=1,"～",IF((BL69&lt;0.3)*(BL69&gt;=0.1)=1,"，",IF(BL69&lt;0.1,"=",""))))))</f>
        <v>，</v>
      </c>
      <c r="BT66">
        <f>BJ69</f>
        <v>7</v>
      </c>
      <c r="BU66" t="str">
        <f>IF(BL70&gt;=0.7,"→→→",IF((BL70&gt;=0.55)*(BL70&lt;0.7)=1,"→→",IF((BL70&lt;0.55)*(BL70&gt;=0.4)=1,"→",IF((BL70&lt;0.4)*(BL70&gt;=0.3)=1,"～",IF((BL70&lt;0.3)*(BL70&gt;=0.1)=1,"，",IF(BL70&lt;0.1,"=",""))))))</f>
        <v>，</v>
      </c>
      <c r="BV66">
        <f>BJ70</f>
        <v>4</v>
      </c>
      <c r="BW66" t="str">
        <f>IF(BL71&gt;=0.7,"→→→",IF((BL71&gt;=0.55)*(BL71&lt;0.7)=1,"→→",IF((BL71&lt;0.55)*(BL71&gt;=0.4)=1,"→",IF((BL71&lt;0.4)*(BL71&gt;=0.3)=1,"～",IF((BL71&lt;0.3)*(BL71&gt;=0.1)=1,"，",IF(BL71&lt;0.1,"=",""))))))</f>
        <v>～</v>
      </c>
      <c r="BX66">
        <f>BJ71</f>
        <v>5</v>
      </c>
      <c r="BY66" t="str">
        <f>IF(BL72&gt;=0.7,"→→→",IF((BL72&gt;=0.55)*(BL72&lt;0.7)=1,"→→",IF((BL72&lt;0.55)*(BL72&gt;=0.4)=1,"→",IF((BL72&lt;0.4)*(BL72&gt;=0.3)=1,"～",IF((BL72&lt;0.3)*(BL72&gt;=0.1)=1,"，",IF(BL72&lt;0.1,"=",""))))))</f>
        <v>，</v>
      </c>
      <c r="BZ66">
        <f>BJ72</f>
        <v>3</v>
      </c>
      <c r="CA66" t="str">
        <f>IF(BL73&gt;=0.7,"→→→",IF((BL73&gt;=0.55)*(BL73&lt;0.7)=1,"→→",IF((BL73&lt;0.55)*(BL73&gt;=0.4)=1,"→",IF((BL73&lt;0.4)*(BL73&gt;=0.3)=1,"～",IF((BL73&lt;0.3)*(BL73&gt;=0.1)=1,"，",IF(BL73&lt;0.1,"=",""))))))</f>
        <v>，</v>
      </c>
      <c r="CB66">
        <f>BJ73</f>
        <v>6</v>
      </c>
    </row>
    <row r="67" spans="1:65" ht="13.5">
      <c r="A67">
        <v>18</v>
      </c>
      <c r="B67">
        <v>11</v>
      </c>
      <c r="C67">
        <v>3</v>
      </c>
      <c r="D67" t="s">
        <v>151</v>
      </c>
      <c r="E67">
        <f>VLOOKUP(D67,'[1]場コード'!$A$1:$B$7,2,FALSE)</f>
        <v>4</v>
      </c>
      <c r="F67">
        <v>9</v>
      </c>
      <c r="G67">
        <v>3100</v>
      </c>
      <c r="I67">
        <v>2</v>
      </c>
      <c r="K67" t="s">
        <v>71</v>
      </c>
      <c r="M67">
        <v>0</v>
      </c>
      <c r="N67">
        <v>3.29</v>
      </c>
      <c r="O67" t="str">
        <f t="shared" si="37"/>
        <v>浜野 淳</v>
      </c>
      <c r="P67">
        <v>1</v>
      </c>
      <c r="Q67" t="str">
        <f>VLOOKUP(O67,'[1]ランク表'!$A$1:$D$559,3,FALSE)</f>
        <v>S</v>
      </c>
      <c r="R67">
        <f>VLOOKUP(O67,'[1]ランク表'!$A$1:$D$559,4,FALSE)</f>
        <v>1</v>
      </c>
      <c r="S67">
        <f t="shared" si="17"/>
        <v>0</v>
      </c>
      <c r="T67">
        <f t="shared" si="18"/>
        <v>101.99</v>
      </c>
      <c r="U67">
        <f t="shared" si="19"/>
        <v>1</v>
      </c>
      <c r="V67">
        <f t="shared" si="20"/>
        <v>1</v>
      </c>
      <c r="W67">
        <f t="shared" si="21"/>
        <v>1</v>
      </c>
      <c r="X67">
        <f>IF(N67=0,"エラー",'[1]回帰係数-1'!$C$9+'[1]回帰係数-1'!$D$9*M67+'[1]回帰係数-1'!$E$9*N67+'[1]回帰係数-1'!$L$9*F67)</f>
        <v>3.4102396938165693</v>
      </c>
      <c r="Y67">
        <f ca="1">IF(N67=0,"エラー",OFFSET('[1]回帰係数-1'!$F$8,U67,1))</f>
        <v>-0.016784957759434147</v>
      </c>
      <c r="Z67">
        <f ca="1">IF(N67=0,"エラー",OFFSET('[1]回帰係数-1'!$H$8,V67,1))</f>
        <v>-0.0017654643668918114</v>
      </c>
      <c r="AA67">
        <f ca="1">IF(N67=0,"エラー",OFFSET('[1]回帰係数-1'!$J$8,W67,1))</f>
        <v>0.0010169224844411434</v>
      </c>
      <c r="AB67">
        <f ca="1">IF(N67=0,"エラー",OFFSET('[1]回帰係数-1'!$M$8,I67,1))</f>
        <v>-0.0066262911543478005</v>
      </c>
      <c r="AC67">
        <f t="shared" si="22"/>
        <v>104.96847699363043</v>
      </c>
      <c r="AD67">
        <f>VLOOKUP(O67,'[1]T0-TR0表'!$A$1:$C$554,2,FALSE)</f>
        <v>0.6832587077904786</v>
      </c>
      <c r="AE67">
        <f>VLOOKUP(O67,'[1]T0-TR0表'!$A$1:$C$554,3,FALSE)</f>
        <v>0.8194141628999386</v>
      </c>
      <c r="AF67">
        <f t="shared" si="23"/>
        <v>3.3791313037312767</v>
      </c>
      <c r="AG67">
        <f t="shared" si="24"/>
        <v>104.75307041566958</v>
      </c>
      <c r="AH67">
        <f t="shared" si="25"/>
        <v>104.86077370465</v>
      </c>
      <c r="AI67">
        <f t="shared" si="26"/>
        <v>10995.770261939362</v>
      </c>
      <c r="AJ67">
        <f t="shared" si="27"/>
        <v>1811030409</v>
      </c>
      <c r="AK67">
        <f>RANK(AC67,INDEX(AC:AC,MATCH(AJ67,AJ:AJ,0)):INDEX(AC:AC,MATCH(AJ67,AJ:AJ)),1)</f>
        <v>1</v>
      </c>
      <c r="AL67">
        <f>RANK(AG67,INDEX(AG:AG,MATCH(AJ67,AJ:AJ,0)):INDEX(AG:AG,MATCH(AJ67,AJ:AJ)),1)</f>
        <v>1</v>
      </c>
      <c r="AM67">
        <f>RANK(AH67,INDEX(AH:AH,MATCH(AJ67,AJ:AJ,0)):INDEX(AH:AH,MATCH(AJ67,AJ:AJ)),1)</f>
        <v>1</v>
      </c>
      <c r="AN67">
        <f>RANK(AI67,INDEX(AI:AI,MATCH(AJ67,AJ:AJ,0)):INDEX(AI:AI,MATCH(AJ67,AJ:AJ)),1)</f>
        <v>1</v>
      </c>
      <c r="AO67">
        <f t="shared" si="30"/>
        <v>1</v>
      </c>
      <c r="AP67">
        <f t="shared" si="30"/>
        <v>1</v>
      </c>
      <c r="AQ67">
        <f t="shared" si="30"/>
        <v>1</v>
      </c>
      <c r="AR67">
        <f t="shared" si="28"/>
        <v>1</v>
      </c>
      <c r="AS67">
        <f>RANK(AR67,INDEX(AR:AR,MATCH(AJ67,AJ:AJ,0)):INDEX(AR:AR,MATCH(AJ67,AJ:AJ)),1)</f>
        <v>1</v>
      </c>
      <c r="AT67">
        <f ca="1" t="shared" si="38"/>
      </c>
      <c r="AU67">
        <v>2</v>
      </c>
      <c r="AW67" t="s">
        <v>120</v>
      </c>
      <c r="AX67" s="1">
        <f>VLOOKUP(1,AL66:AU73,10,FALSE)</f>
        <v>2</v>
      </c>
      <c r="AY67" s="1">
        <f>VLOOKUP(2,AL66:AU73,10,FALSE)</f>
        <v>8</v>
      </c>
      <c r="AZ67" s="1">
        <f>VLOOKUP(3,AL66:AU73,10,FALSE)</f>
        <v>1</v>
      </c>
      <c r="BA67" s="1">
        <f>VLOOKUP(4,AL66:AU73,10,FALSE)</f>
        <v>7</v>
      </c>
      <c r="BB67" s="1">
        <f>VLOOKUP(5,AL66:AU73,10,FALSE)</f>
        <v>4</v>
      </c>
      <c r="BC67" s="1">
        <f>VLOOKUP(6,AL66:AU73,10,FALSE)</f>
        <v>5</v>
      </c>
      <c r="BD67" s="1">
        <f>VLOOKUP(7,AL66:AU73,10,FALSE)</f>
        <v>3</v>
      </c>
      <c r="BE67" s="1">
        <f>VLOOKUP(8,AL66:AU73,10,FALSE)</f>
        <v>6</v>
      </c>
      <c r="BH67">
        <v>2</v>
      </c>
      <c r="BI67">
        <f t="shared" si="39"/>
        <v>104.75307041566958</v>
      </c>
      <c r="BJ67">
        <f>AY67</f>
        <v>8</v>
      </c>
      <c r="BK67">
        <f>VLOOKUP(AY67,BH66:BI73,2)</f>
        <v>105.10519715187498</v>
      </c>
      <c r="BL67">
        <f aca="true" t="shared" si="40" ref="BL67:BL73">BK67-BK66</f>
        <v>0.3521267362053919</v>
      </c>
      <c r="BM67">
        <f>ABS(BK67-AVERAGE(BK66:BK73))</f>
        <v>0.5904021631062335</v>
      </c>
    </row>
    <row r="68" spans="1:65" ht="13.5">
      <c r="A68">
        <v>18</v>
      </c>
      <c r="B68">
        <v>11</v>
      </c>
      <c r="C68">
        <v>3</v>
      </c>
      <c r="D68" t="s">
        <v>151</v>
      </c>
      <c r="E68">
        <f>VLOOKUP(D68,'[1]場コード'!$A$1:$B$7,2,FALSE)</f>
        <v>4</v>
      </c>
      <c r="F68">
        <v>9</v>
      </c>
      <c r="G68">
        <v>3100</v>
      </c>
      <c r="I68">
        <v>3</v>
      </c>
      <c r="K68" t="s">
        <v>72</v>
      </c>
      <c r="M68">
        <v>0</v>
      </c>
      <c r="N68">
        <v>3.31</v>
      </c>
      <c r="O68" t="str">
        <f t="shared" si="37"/>
        <v>湯浅 浩</v>
      </c>
      <c r="P68">
        <v>1</v>
      </c>
      <c r="Q68" t="str">
        <f>VLOOKUP(O68,'[1]ランク表'!$A$1:$D$559,3,FALSE)</f>
        <v>A1</v>
      </c>
      <c r="R68">
        <f>VLOOKUP(O68,'[1]ランク表'!$A$1:$D$559,4,FALSE)</f>
        <v>1</v>
      </c>
      <c r="S68">
        <f t="shared" si="17"/>
        <v>0</v>
      </c>
      <c r="T68">
        <f t="shared" si="18"/>
        <v>102.61</v>
      </c>
      <c r="U68">
        <f t="shared" si="19"/>
        <v>2</v>
      </c>
      <c r="V68">
        <f t="shared" si="20"/>
        <v>1</v>
      </c>
      <c r="W68">
        <f t="shared" si="21"/>
        <v>1</v>
      </c>
      <c r="X68">
        <f>IF(N68=0,"エラー",'[1]回帰係数-1'!$C$9+'[1]回帰係数-1'!$D$9*M68+'[1]回帰係数-1'!$E$9*N68+'[1]回帰係数-1'!$L$9*F68)</f>
        <v>3.4267179241911236</v>
      </c>
      <c r="Y68">
        <f ca="1">IF(N68=0,"エラー",OFFSET('[1]回帰係数-1'!$F$8,U68,1))</f>
        <v>-0.012765734423505799</v>
      </c>
      <c r="Z68">
        <f ca="1">IF(N68=0,"エラー",OFFSET('[1]回帰係数-1'!$H$8,V68,1))</f>
        <v>-0.0017654643668918114</v>
      </c>
      <c r="AA68">
        <f ca="1">IF(N68=0,"エラー",OFFSET('[1]回帰係数-1'!$J$8,W68,1))</f>
        <v>0.0010169224844411434</v>
      </c>
      <c r="AB68">
        <f ca="1">IF(N68=0,"エラー",OFFSET('[1]回帰係数-1'!$M$8,I68,1))</f>
        <v>-0.0031436344266305666</v>
      </c>
      <c r="AC68">
        <f t="shared" si="22"/>
        <v>105.71186041721464</v>
      </c>
      <c r="AD68">
        <f>VLOOKUP(O68,'[1]T0-TR0表'!$A$1:$C$554,2,FALSE)</f>
        <v>1.9189852071005913</v>
      </c>
      <c r="AE68">
        <f>VLOOKUP(O68,'[1]T0-TR0表'!$A$1:$C$554,3,FALSE)</f>
        <v>0.4562130177514799</v>
      </c>
      <c r="AF68">
        <f t="shared" si="23"/>
        <v>3.42905029585799</v>
      </c>
      <c r="AG68">
        <f t="shared" si="24"/>
        <v>106.30055917159768</v>
      </c>
      <c r="AH68">
        <f t="shared" si="25"/>
        <v>106.00620979440616</v>
      </c>
      <c r="AI68">
        <f t="shared" si="26"/>
        <v>11237.2298734198</v>
      </c>
      <c r="AJ68">
        <f t="shared" si="27"/>
        <v>1811030409</v>
      </c>
      <c r="AK68">
        <f>RANK(AC68,INDEX(AC:AC,MATCH(AJ68,AJ:AJ,0)):INDEX(AC:AC,MATCH(AJ68,AJ:AJ)),1)</f>
        <v>4</v>
      </c>
      <c r="AL68">
        <f>RANK(AG68,INDEX(AG:AG,MATCH(AJ68,AJ:AJ,0)):INDEX(AG:AG,MATCH(AJ68,AJ:AJ)),1)</f>
        <v>7</v>
      </c>
      <c r="AM68">
        <f>RANK(AH68,INDEX(AH:AH,MATCH(AJ68,AJ:AJ,0)):INDEX(AH:AH,MATCH(AJ68,AJ:AJ)),1)</f>
        <v>7</v>
      </c>
      <c r="AN68">
        <f>RANK(AI68,INDEX(AI:AI,MATCH(AJ68,AJ:AJ,0)):INDEX(AI:AI,MATCH(AJ68,AJ:AJ)),1)</f>
        <v>7</v>
      </c>
      <c r="AO68">
        <f t="shared" si="30"/>
        <v>4</v>
      </c>
      <c r="AP68">
        <f t="shared" si="30"/>
        <v>7</v>
      </c>
      <c r="AQ68">
        <f t="shared" si="30"/>
        <v>7</v>
      </c>
      <c r="AR68">
        <f t="shared" si="28"/>
        <v>9</v>
      </c>
      <c r="AS68">
        <f>RANK(AR68,INDEX(AR:AR,MATCH(AJ68,AJ:AJ,0)):INDEX(AR:AR,MATCH(AJ68,AJ:AJ)),1)</f>
        <v>8</v>
      </c>
      <c r="AT68">
        <f ca="1" t="shared" si="38"/>
      </c>
      <c r="AU68">
        <v>3</v>
      </c>
      <c r="AW68" t="s">
        <v>121</v>
      </c>
      <c r="BH68">
        <v>3</v>
      </c>
      <c r="BI68">
        <f t="shared" si="39"/>
        <v>106.30055917159768</v>
      </c>
      <c r="BJ68">
        <f>AZ67</f>
        <v>1</v>
      </c>
      <c r="BK68">
        <f>VLOOKUP(AZ67,BH66:BI73,2)</f>
        <v>105.36786788780759</v>
      </c>
      <c r="BL68">
        <f t="shared" si="40"/>
        <v>0.26267073593261614</v>
      </c>
      <c r="BM68">
        <f>ABS(BK68-AVERAGE(BK66:BK73))</f>
        <v>0.32773142717361736</v>
      </c>
    </row>
    <row r="69" spans="1:65" ht="13.5">
      <c r="A69">
        <v>18</v>
      </c>
      <c r="B69">
        <v>11</v>
      </c>
      <c r="C69">
        <v>3</v>
      </c>
      <c r="D69" t="s">
        <v>151</v>
      </c>
      <c r="E69">
        <f>VLOOKUP(D69,'[1]場コード'!$A$1:$B$7,2,FALSE)</f>
        <v>4</v>
      </c>
      <c r="F69">
        <v>9</v>
      </c>
      <c r="G69">
        <v>3100</v>
      </c>
      <c r="I69">
        <v>4</v>
      </c>
      <c r="K69" t="s">
        <v>73</v>
      </c>
      <c r="M69">
        <v>0</v>
      </c>
      <c r="N69">
        <v>3.32</v>
      </c>
      <c r="O69" t="str">
        <f t="shared" si="37"/>
        <v>阿部 光雄</v>
      </c>
      <c r="P69">
        <v>1</v>
      </c>
      <c r="Q69" t="str">
        <f>VLOOKUP(O69,'[1]ランク表'!$A$1:$D$559,3,FALSE)</f>
        <v>S</v>
      </c>
      <c r="R69">
        <f>VLOOKUP(O69,'[1]ランク表'!$A$1:$D$559,4,FALSE)</f>
        <v>1</v>
      </c>
      <c r="S69">
        <f t="shared" si="17"/>
        <v>0</v>
      </c>
      <c r="T69">
        <f t="shared" si="18"/>
        <v>102.92</v>
      </c>
      <c r="U69">
        <f t="shared" si="19"/>
        <v>1</v>
      </c>
      <c r="V69">
        <f t="shared" si="20"/>
        <v>1</v>
      </c>
      <c r="W69">
        <f t="shared" si="21"/>
        <v>1</v>
      </c>
      <c r="X69">
        <f>IF(N69=0,"エラー",'[1]回帰係数-1'!$C$9+'[1]回帰係数-1'!$D$9*M69+'[1]回帰係数-1'!$E$9*N69+'[1]回帰係数-1'!$L$9*F69)</f>
        <v>3.434957039378401</v>
      </c>
      <c r="Y69">
        <f ca="1">IF(N69=0,"エラー",OFFSET('[1]回帰係数-1'!$F$8,U69,1))</f>
        <v>-0.016784957759434147</v>
      </c>
      <c r="Z69">
        <f ca="1">IF(N69=0,"エラー",OFFSET('[1]回帰係数-1'!$H$8,V69,1))</f>
        <v>-0.0017654643668918114</v>
      </c>
      <c r="AA69">
        <f ca="1">IF(N69=0,"エラー",OFFSET('[1]回帰係数-1'!$J$8,W69,1))</f>
        <v>0.0010169224844411434</v>
      </c>
      <c r="AB69">
        <f ca="1">IF(N69=0,"エラー",OFFSET('[1]回帰係数-1'!$M$8,I69,1))</f>
        <v>-0.0016965388543961663</v>
      </c>
      <c r="AC69">
        <f t="shared" si="22"/>
        <v>105.88753702734572</v>
      </c>
      <c r="AD69">
        <f>VLOOKUP(O69,'[1]T0-TR0表'!$A$1:$C$554,2,FALSE)</f>
        <v>1.1961418461350735</v>
      </c>
      <c r="AE69">
        <f>VLOOKUP(O69,'[1]T0-TR0表'!$A$1:$C$554,3,FALSE)</f>
        <v>0.6675696012039133</v>
      </c>
      <c r="AF69">
        <f t="shared" si="23"/>
        <v>3.4124729221320655</v>
      </c>
      <c r="AG69">
        <f t="shared" si="24"/>
        <v>105.78666058609403</v>
      </c>
      <c r="AH69">
        <f t="shared" si="25"/>
        <v>105.83709880671987</v>
      </c>
      <c r="AI69">
        <f t="shared" si="26"/>
        <v>11201.488939809286</v>
      </c>
      <c r="AJ69">
        <f t="shared" si="27"/>
        <v>1811030409</v>
      </c>
      <c r="AK69">
        <f>RANK(AC69,INDEX(AC:AC,MATCH(AJ69,AJ:AJ,0)):INDEX(AC:AC,MATCH(AJ69,AJ:AJ)),1)</f>
        <v>6</v>
      </c>
      <c r="AL69">
        <f>RANK(AG69,INDEX(AG:AG,MATCH(AJ69,AJ:AJ,0)):INDEX(AG:AG,MATCH(AJ69,AJ:AJ)),1)</f>
        <v>5</v>
      </c>
      <c r="AM69">
        <f>RANK(AH69,INDEX(AH:AH,MATCH(AJ69,AJ:AJ,0)):INDEX(AH:AH,MATCH(AJ69,AJ:AJ)),1)</f>
        <v>5</v>
      </c>
      <c r="AN69">
        <f>RANK(AI69,INDEX(AI:AI,MATCH(AJ69,AJ:AJ,0)):INDEX(AI:AI,MATCH(AJ69,AJ:AJ)),1)</f>
        <v>5</v>
      </c>
      <c r="AO69">
        <f t="shared" si="30"/>
        <v>6</v>
      </c>
      <c r="AP69">
        <f t="shared" si="30"/>
        <v>5</v>
      </c>
      <c r="AQ69">
        <f t="shared" si="30"/>
        <v>5</v>
      </c>
      <c r="AR69">
        <f t="shared" si="28"/>
        <v>4.333333333333333</v>
      </c>
      <c r="AS69">
        <f>RANK(AR69,INDEX(AR:AR,MATCH(AJ69,AJ:AJ,0)):INDEX(AR:AR,MATCH(AJ69,AJ:AJ)),1)</f>
        <v>5</v>
      </c>
      <c r="AT69">
        <f ca="1" t="shared" si="38"/>
      </c>
      <c r="AU69">
        <v>4</v>
      </c>
      <c r="AW69" t="s">
        <v>152</v>
      </c>
      <c r="BH69">
        <v>4</v>
      </c>
      <c r="BI69">
        <f t="shared" si="39"/>
        <v>105.78666058609403</v>
      </c>
      <c r="BJ69">
        <f>BA67</f>
        <v>7</v>
      </c>
      <c r="BK69">
        <f>VLOOKUP(BA67,BH66:BI73,2)</f>
        <v>105.64534018287706</v>
      </c>
      <c r="BL69">
        <f t="shared" si="40"/>
        <v>0.27747229506947235</v>
      </c>
      <c r="BM69">
        <f>ABS(BK69-AVERAGE(BK66:BK73))</f>
        <v>0.05025913210414501</v>
      </c>
    </row>
    <row r="70" spans="1:65" ht="13.5">
      <c r="A70">
        <v>18</v>
      </c>
      <c r="B70">
        <v>11</v>
      </c>
      <c r="C70">
        <v>3</v>
      </c>
      <c r="D70" t="s">
        <v>151</v>
      </c>
      <c r="E70">
        <f>VLOOKUP(D70,'[1]場コード'!$A$1:$B$7,2,FALSE)</f>
        <v>4</v>
      </c>
      <c r="F70">
        <v>9</v>
      </c>
      <c r="G70">
        <v>3100</v>
      </c>
      <c r="I70">
        <v>5</v>
      </c>
      <c r="K70" t="s">
        <v>74</v>
      </c>
      <c r="M70">
        <v>0</v>
      </c>
      <c r="N70">
        <v>3.31</v>
      </c>
      <c r="O70" t="str">
        <f t="shared" si="37"/>
        <v>大木 光</v>
      </c>
      <c r="P70">
        <v>1</v>
      </c>
      <c r="Q70" t="str">
        <f>VLOOKUP(O70,'[1]ランク表'!$A$1:$D$559,3,FALSE)</f>
        <v>A1</v>
      </c>
      <c r="R70">
        <f>VLOOKUP(O70,'[1]ランク表'!$A$1:$D$559,4,FALSE)</f>
        <v>1</v>
      </c>
      <c r="S70">
        <f t="shared" si="17"/>
        <v>0</v>
      </c>
      <c r="T70">
        <f t="shared" si="18"/>
        <v>102.61</v>
      </c>
      <c r="U70">
        <f t="shared" si="19"/>
        <v>2</v>
      </c>
      <c r="V70">
        <f t="shared" si="20"/>
        <v>1</v>
      </c>
      <c r="W70">
        <f t="shared" si="21"/>
        <v>1</v>
      </c>
      <c r="X70">
        <f>IF(N70=0,"エラー",'[1]回帰係数-1'!$C$9+'[1]回帰係数-1'!$D$9*M70+'[1]回帰係数-1'!$E$9*N70+'[1]回帰係数-1'!$L$9*F70)</f>
        <v>3.4267179241911236</v>
      </c>
      <c r="Y70">
        <f ca="1">IF(N70=0,"エラー",OFFSET('[1]回帰係数-1'!$F$8,U70,1))</f>
        <v>-0.012765734423505799</v>
      </c>
      <c r="Z70">
        <f ca="1">IF(N70=0,"エラー",OFFSET('[1]回帰係数-1'!$H$8,V70,1))</f>
        <v>-0.0017654643668918114</v>
      </c>
      <c r="AA70">
        <f ca="1">IF(N70=0,"エラー",OFFSET('[1]回帰係数-1'!$J$8,W70,1))</f>
        <v>0.0010169224844411434</v>
      </c>
      <c r="AB70">
        <f ca="1">IF(N70=0,"エラー",OFFSET('[1]回帰係数-1'!$M$8,I70,1))</f>
        <v>-0.00031861368462803236</v>
      </c>
      <c r="AC70">
        <f t="shared" si="22"/>
        <v>105.7994360602167</v>
      </c>
      <c r="AD70">
        <f>VLOOKUP(O70,'[1]T0-TR0表'!$A$1:$C$554,2,FALSE)</f>
        <v>0.8501226633785453</v>
      </c>
      <c r="AE70">
        <f>VLOOKUP(O70,'[1]T0-TR0表'!$A$1:$C$554,3,FALSE)</f>
        <v>0.7770579531442668</v>
      </c>
      <c r="AF70">
        <f t="shared" si="23"/>
        <v>3.4221844882860686</v>
      </c>
      <c r="AG70">
        <f t="shared" si="24"/>
        <v>106.08771913686813</v>
      </c>
      <c r="AH70">
        <f t="shared" si="25"/>
        <v>105.94357759854242</v>
      </c>
      <c r="AI70">
        <f t="shared" si="26"/>
        <v>11224.020857595307</v>
      </c>
      <c r="AJ70">
        <f t="shared" si="27"/>
        <v>1811030409</v>
      </c>
      <c r="AK70">
        <f>RANK(AC70,INDEX(AC:AC,MATCH(AJ70,AJ:AJ,0)):INDEX(AC:AC,MATCH(AJ70,AJ:AJ)),1)</f>
        <v>5</v>
      </c>
      <c r="AL70">
        <f>RANK(AG70,INDEX(AG:AG,MATCH(AJ70,AJ:AJ,0)):INDEX(AG:AG,MATCH(AJ70,AJ:AJ)),1)</f>
        <v>6</v>
      </c>
      <c r="AM70">
        <f>RANK(AH70,INDEX(AH:AH,MATCH(AJ70,AJ:AJ,0)):INDEX(AH:AH,MATCH(AJ70,AJ:AJ)),1)</f>
        <v>6</v>
      </c>
      <c r="AN70">
        <f>RANK(AI70,INDEX(AI:AI,MATCH(AJ70,AJ:AJ,0)):INDEX(AI:AI,MATCH(AJ70,AJ:AJ)),1)</f>
        <v>6</v>
      </c>
      <c r="AO70">
        <f t="shared" si="30"/>
        <v>5</v>
      </c>
      <c r="AP70">
        <f t="shared" si="30"/>
        <v>6</v>
      </c>
      <c r="AQ70">
        <f t="shared" si="30"/>
        <v>6</v>
      </c>
      <c r="AR70">
        <f t="shared" si="28"/>
        <v>6.666666666666667</v>
      </c>
      <c r="AS70">
        <f>RANK(AR70,INDEX(AR:AR,MATCH(AJ70,AJ:AJ,0)):INDEX(AR:AR,MATCH(AJ70,AJ:AJ)),1)</f>
        <v>6</v>
      </c>
      <c r="AT70">
        <f ca="1" t="shared" si="38"/>
      </c>
      <c r="AU70">
        <v>5</v>
      </c>
      <c r="BH70">
        <v>5</v>
      </c>
      <c r="BI70">
        <f t="shared" si="39"/>
        <v>106.08771913686813</v>
      </c>
      <c r="BJ70">
        <f>BB67</f>
        <v>4</v>
      </c>
      <c r="BK70">
        <f>VLOOKUP(BB67,BH66:BI73,2)</f>
        <v>105.78666058609403</v>
      </c>
      <c r="BL70">
        <f t="shared" si="40"/>
        <v>0.14132040321696593</v>
      </c>
      <c r="BM70">
        <f>ABS(BK70-AVERAGE(BK66:BK73))</f>
        <v>0.09106127111282092</v>
      </c>
    </row>
    <row r="71" spans="1:65" ht="13.5">
      <c r="A71">
        <v>18</v>
      </c>
      <c r="B71">
        <v>11</v>
      </c>
      <c r="C71">
        <v>3</v>
      </c>
      <c r="D71" t="s">
        <v>151</v>
      </c>
      <c r="E71">
        <f>VLOOKUP(D71,'[1]場コード'!$A$1:$B$7,2,FALSE)</f>
        <v>4</v>
      </c>
      <c r="F71">
        <v>9</v>
      </c>
      <c r="G71">
        <v>3100</v>
      </c>
      <c r="I71">
        <v>6</v>
      </c>
      <c r="K71" t="s">
        <v>75</v>
      </c>
      <c r="M71">
        <v>0</v>
      </c>
      <c r="N71">
        <v>3.34</v>
      </c>
      <c r="O71" t="str">
        <f t="shared" si="37"/>
        <v>辻 大樹</v>
      </c>
      <c r="P71">
        <v>1</v>
      </c>
      <c r="Q71" t="str">
        <f>VLOOKUP(O71,'[1]ランク表'!$A$1:$D$559,3,FALSE)</f>
        <v>A1</v>
      </c>
      <c r="R71">
        <f>VLOOKUP(O71,'[1]ランク表'!$A$1:$D$559,4,FALSE)</f>
        <v>1</v>
      </c>
      <c r="S71">
        <f t="shared" si="17"/>
        <v>0</v>
      </c>
      <c r="T71">
        <f t="shared" si="18"/>
        <v>103.53999999999999</v>
      </c>
      <c r="U71">
        <f t="shared" si="19"/>
        <v>2</v>
      </c>
      <c r="V71">
        <f t="shared" si="20"/>
        <v>1</v>
      </c>
      <c r="W71">
        <f t="shared" si="21"/>
        <v>1</v>
      </c>
      <c r="X71">
        <f>IF(N71=0,"エラー",'[1]回帰係数-1'!$C$9+'[1]回帰係数-1'!$D$9*M71+'[1]回帰係数-1'!$E$9*N71+'[1]回帰係数-1'!$L$9*F71)</f>
        <v>3.4514352697529556</v>
      </c>
      <c r="Y71">
        <f ca="1">IF(N71=0,"エラー",OFFSET('[1]回帰係数-1'!$F$8,U71,1))</f>
        <v>-0.012765734423505799</v>
      </c>
      <c r="Z71">
        <f ca="1">IF(N71=0,"エラー",OFFSET('[1]回帰係数-1'!$H$8,V71,1))</f>
        <v>-0.0017654643668918114</v>
      </c>
      <c r="AA71">
        <f ca="1">IF(N71=0,"エラー",OFFSET('[1]回帰係数-1'!$J$8,W71,1))</f>
        <v>0.0010169224844411434</v>
      </c>
      <c r="AB71">
        <f ca="1">IF(N71=0,"エラー",OFFSET('[1]回帰係数-1'!$M$8,I71,1))</f>
        <v>0.0006249624127499065</v>
      </c>
      <c r="AC71">
        <f t="shared" si="22"/>
        <v>106.59492463165222</v>
      </c>
      <c r="AD71">
        <f>VLOOKUP(O71,'[1]T0-TR0表'!$A$1:$C$554,2,FALSE)</f>
        <v>0.8791796420099205</v>
      </c>
      <c r="AE71">
        <f>VLOOKUP(O71,'[1]T0-TR0表'!$A$1:$C$554,3,FALSE)</f>
        <v>0.7655380634030627</v>
      </c>
      <c r="AF71">
        <f t="shared" si="23"/>
        <v>3.4360767737761497</v>
      </c>
      <c r="AG71">
        <f t="shared" si="24"/>
        <v>106.51837998706064</v>
      </c>
      <c r="AH71">
        <f t="shared" si="25"/>
        <v>106.55665230935642</v>
      </c>
      <c r="AI71">
        <f t="shared" si="26"/>
        <v>11354.31868660642</v>
      </c>
      <c r="AJ71">
        <f t="shared" si="27"/>
        <v>1811030409</v>
      </c>
      <c r="AK71">
        <f>RANK(AC71,INDEX(AC:AC,MATCH(AJ71,AJ:AJ,0)):INDEX(AC:AC,MATCH(AJ71,AJ:AJ)),1)</f>
        <v>8</v>
      </c>
      <c r="AL71">
        <f>RANK(AG71,INDEX(AG:AG,MATCH(AJ71,AJ:AJ,0)):INDEX(AG:AG,MATCH(AJ71,AJ:AJ)),1)</f>
        <v>8</v>
      </c>
      <c r="AM71">
        <f>RANK(AH71,INDEX(AH:AH,MATCH(AJ71,AJ:AJ,0)):INDEX(AH:AH,MATCH(AJ71,AJ:AJ)),1)</f>
        <v>8</v>
      </c>
      <c r="AN71">
        <f>RANK(AI71,INDEX(AI:AI,MATCH(AJ71,AJ:AJ,0)):INDEX(AI:AI,MATCH(AJ71,AJ:AJ)),1)</f>
        <v>8</v>
      </c>
      <c r="AO71">
        <f t="shared" si="30"/>
        <v>8</v>
      </c>
      <c r="AP71">
        <f t="shared" si="30"/>
        <v>8</v>
      </c>
      <c r="AQ71">
        <f t="shared" si="30"/>
        <v>8</v>
      </c>
      <c r="AR71">
        <f t="shared" si="28"/>
        <v>8</v>
      </c>
      <c r="AS71">
        <f>RANK(AR71,INDEX(AR:AR,MATCH(AJ71,AJ:AJ,0)):INDEX(AR:AR,MATCH(AJ71,AJ:AJ)),1)</f>
        <v>7</v>
      </c>
      <c r="AT71">
        <f ca="1" t="shared" si="38"/>
      </c>
      <c r="AU71">
        <v>6</v>
      </c>
      <c r="BH71">
        <v>6</v>
      </c>
      <c r="BI71">
        <f t="shared" si="39"/>
        <v>106.51837998706064</v>
      </c>
      <c r="BJ71">
        <f>BC67</f>
        <v>5</v>
      </c>
      <c r="BK71">
        <f>VLOOKUP(BC67,BH66:BI73,2)</f>
        <v>106.08771913686813</v>
      </c>
      <c r="BL71">
        <f t="shared" si="40"/>
        <v>0.30105855077410126</v>
      </c>
      <c r="BM71">
        <f>ABS(BK71-AVERAGE(BK66:BK73))</f>
        <v>0.3921198218869222</v>
      </c>
    </row>
    <row r="72" spans="1:65" ht="13.5">
      <c r="A72">
        <v>18</v>
      </c>
      <c r="B72">
        <v>11</v>
      </c>
      <c r="C72">
        <v>3</v>
      </c>
      <c r="D72" t="s">
        <v>151</v>
      </c>
      <c r="E72">
        <f>VLOOKUP(D72,'[1]場コード'!$A$1:$B$7,2,FALSE)</f>
        <v>4</v>
      </c>
      <c r="F72">
        <v>9</v>
      </c>
      <c r="G72">
        <v>3100</v>
      </c>
      <c r="I72">
        <v>7</v>
      </c>
      <c r="K72" t="s">
        <v>132</v>
      </c>
      <c r="M72">
        <v>0</v>
      </c>
      <c r="N72">
        <v>3.32</v>
      </c>
      <c r="O72" t="str">
        <f t="shared" si="37"/>
        <v>西村 竜太郎</v>
      </c>
      <c r="P72">
        <v>1</v>
      </c>
      <c r="Q72" t="str">
        <f>VLOOKUP(O72,'[1]ランク表'!$A$1:$D$559,3,FALSE)</f>
        <v>S</v>
      </c>
      <c r="R72">
        <f>VLOOKUP(O72,'[1]ランク表'!$A$1:$D$559,4,FALSE)</f>
        <v>1</v>
      </c>
      <c r="S72">
        <f t="shared" si="17"/>
        <v>0</v>
      </c>
      <c r="T72">
        <f t="shared" si="18"/>
        <v>102.92</v>
      </c>
      <c r="U72">
        <f t="shared" si="19"/>
        <v>1</v>
      </c>
      <c r="V72">
        <f t="shared" si="20"/>
        <v>1</v>
      </c>
      <c r="W72">
        <f t="shared" si="21"/>
        <v>1</v>
      </c>
      <c r="X72">
        <f>IF(N72=0,"エラー",'[1]回帰係数-1'!$C$9+'[1]回帰係数-1'!$D$9*M72+'[1]回帰係数-1'!$E$9*N72+'[1]回帰係数-1'!$L$9*F72)</f>
        <v>3.434957039378401</v>
      </c>
      <c r="Y72">
        <f ca="1">IF(N72=0,"エラー",OFFSET('[1]回帰係数-1'!$F$8,U72,1))</f>
        <v>-0.016784957759434147</v>
      </c>
      <c r="Z72">
        <f ca="1">IF(N72=0,"エラー",OFFSET('[1]回帰係数-1'!$H$8,V72,1))</f>
        <v>-0.0017654643668918114</v>
      </c>
      <c r="AA72">
        <f ca="1">IF(N72=0,"エラー",OFFSET('[1]回帰係数-1'!$J$8,W72,1))</f>
        <v>0.0010169224844411434</v>
      </c>
      <c r="AB72">
        <f ca="1">IF(N72=0,"エラー",OFFSET('[1]回帰係数-1'!$M$8,I72,1))</f>
        <v>0.0012335119849542</v>
      </c>
      <c r="AC72">
        <f t="shared" si="22"/>
        <v>105.97836860336557</v>
      </c>
      <c r="AD72">
        <f>VLOOKUP(O72,'[1]T0-TR0表'!$A$1:$C$554,2,FALSE)</f>
        <v>0.41271674083825527</v>
      </c>
      <c r="AE72">
        <f>VLOOKUP(O72,'[1]T0-TR0表'!$A$1:$C$554,3,FALSE)</f>
        <v>0.9021679092196964</v>
      </c>
      <c r="AF72">
        <f t="shared" si="23"/>
        <v>3.407914199447647</v>
      </c>
      <c r="AG72">
        <f t="shared" si="24"/>
        <v>105.64534018287706</v>
      </c>
      <c r="AH72">
        <f t="shared" si="25"/>
        <v>105.81185439312131</v>
      </c>
      <c r="AI72">
        <f t="shared" si="26"/>
        <v>11196.120803128893</v>
      </c>
      <c r="AJ72">
        <f t="shared" si="27"/>
        <v>1811030409</v>
      </c>
      <c r="AK72">
        <f>RANK(AC72,INDEX(AC:AC,MATCH(AJ72,AJ:AJ,0)):INDEX(AC:AC,MATCH(AJ72,AJ:AJ)),1)</f>
        <v>7</v>
      </c>
      <c r="AL72">
        <f>RANK(AG72,INDEX(AG:AG,MATCH(AJ72,AJ:AJ,0)):INDEX(AG:AG,MATCH(AJ72,AJ:AJ)),1)</f>
        <v>4</v>
      </c>
      <c r="AM72">
        <f>RANK(AH72,INDEX(AH:AH,MATCH(AJ72,AJ:AJ,0)):INDEX(AH:AH,MATCH(AJ72,AJ:AJ)),1)</f>
        <v>4</v>
      </c>
      <c r="AN72">
        <f>RANK(AI72,INDEX(AI:AI,MATCH(AJ72,AJ:AJ,0)):INDEX(AI:AI,MATCH(AJ72,AJ:AJ)),1)</f>
        <v>4</v>
      </c>
      <c r="AO72">
        <f t="shared" si="30"/>
        <v>7</v>
      </c>
      <c r="AP72">
        <f t="shared" si="30"/>
        <v>4</v>
      </c>
      <c r="AQ72">
        <f t="shared" si="30"/>
        <v>4</v>
      </c>
      <c r="AR72">
        <f t="shared" si="28"/>
        <v>2</v>
      </c>
      <c r="AS72">
        <f>RANK(AR72,INDEX(AR:AR,MATCH(AJ72,AJ:AJ,0)):INDEX(AR:AR,MATCH(AJ72,AJ:AJ)),1)</f>
        <v>2</v>
      </c>
      <c r="AT72">
        <f ca="1" t="shared" si="38"/>
      </c>
      <c r="AU72">
        <v>7</v>
      </c>
      <c r="BH72">
        <v>7</v>
      </c>
      <c r="BI72">
        <f t="shared" si="39"/>
        <v>105.64534018287706</v>
      </c>
      <c r="BJ72">
        <f>BD67</f>
        <v>3</v>
      </c>
      <c r="BK72">
        <f>VLOOKUP(BD67,BH66:BI73,2)</f>
        <v>106.30055917159768</v>
      </c>
      <c r="BL72">
        <f t="shared" si="40"/>
        <v>0.21284003472955249</v>
      </c>
      <c r="BM72">
        <f>ABS(BK72-AVERAGE(BK66:BK73))</f>
        <v>0.6049598566164747</v>
      </c>
    </row>
    <row r="73" spans="1:65" ht="13.5">
      <c r="A73">
        <v>18</v>
      </c>
      <c r="B73">
        <v>11</v>
      </c>
      <c r="C73">
        <v>3</v>
      </c>
      <c r="D73" t="s">
        <v>151</v>
      </c>
      <c r="E73">
        <f>VLOOKUP(D73,'[1]場コード'!$A$1:$B$7,2,FALSE)</f>
        <v>4</v>
      </c>
      <c r="F73">
        <v>9</v>
      </c>
      <c r="G73">
        <v>3100</v>
      </c>
      <c r="I73">
        <v>8</v>
      </c>
      <c r="K73" t="s">
        <v>76</v>
      </c>
      <c r="M73">
        <v>0</v>
      </c>
      <c r="N73">
        <v>3.29</v>
      </c>
      <c r="O73" t="str">
        <f t="shared" si="37"/>
        <v>金子 大輔</v>
      </c>
      <c r="P73">
        <v>1</v>
      </c>
      <c r="Q73" t="str">
        <f>VLOOKUP(O73,'[1]ランク表'!$A$1:$D$559,3,FALSE)</f>
        <v>S</v>
      </c>
      <c r="R73">
        <f>VLOOKUP(O73,'[1]ランク表'!$A$1:$D$559,4,FALSE)</f>
        <v>1</v>
      </c>
      <c r="S73">
        <f t="shared" si="17"/>
        <v>0</v>
      </c>
      <c r="T73">
        <f t="shared" si="18"/>
        <v>101.99</v>
      </c>
      <c r="U73">
        <f t="shared" si="19"/>
        <v>1</v>
      </c>
      <c r="V73">
        <f t="shared" si="20"/>
        <v>1</v>
      </c>
      <c r="W73">
        <f t="shared" si="21"/>
        <v>1</v>
      </c>
      <c r="X73">
        <f>IF(N73=0,"エラー",'[1]回帰係数-1'!$C$9+'[1]回帰係数-1'!$D$9*M73+'[1]回帰係数-1'!$E$9*N73+'[1]回帰係数-1'!$L$9*F73)</f>
        <v>3.4102396938165693</v>
      </c>
      <c r="Y73">
        <f ca="1">IF(N73=0,"エラー",OFFSET('[1]回帰係数-1'!$F$8,U73,1))</f>
        <v>-0.016784957759434147</v>
      </c>
      <c r="Z73">
        <f ca="1">IF(N73=0,"エラー",OFFSET('[1]回帰係数-1'!$H$8,V73,1))</f>
        <v>-0.0017654643668918114</v>
      </c>
      <c r="AA73">
        <f ca="1">IF(N73=0,"エラー",OFFSET('[1]回帰係数-1'!$J$8,W73,1))</f>
        <v>0.0010169224844411434</v>
      </c>
      <c r="AB73">
        <f ca="1">IF(N73=0,"エラー",OFFSET('[1]回帰係数-1'!$M$8,I73,1))</f>
        <v>0</v>
      </c>
      <c r="AC73">
        <f t="shared" si="22"/>
        <v>105.17389201941522</v>
      </c>
      <c r="AD73">
        <f>VLOOKUP(O73,'[1]T0-TR0表'!$A$1:$C$554,2,FALSE)</f>
        <v>0.8823689787329991</v>
      </c>
      <c r="AE73">
        <f>VLOOKUP(O73,'[1]T0-TR0表'!$A$1:$C$554,3,FALSE)</f>
        <v>0.7623468850980684</v>
      </c>
      <c r="AF73">
        <f t="shared" si="23"/>
        <v>3.390490230705644</v>
      </c>
      <c r="AG73">
        <f t="shared" si="24"/>
        <v>105.10519715187498</v>
      </c>
      <c r="AH73">
        <f t="shared" si="25"/>
        <v>105.1395445856451</v>
      </c>
      <c r="AI73">
        <f t="shared" si="26"/>
        <v>11054.322655930648</v>
      </c>
      <c r="AJ73">
        <f t="shared" si="27"/>
        <v>1811030409</v>
      </c>
      <c r="AK73">
        <f>RANK(AC73,INDEX(AC:AC,MATCH(AJ73,AJ:AJ,0)):INDEX(AC:AC,MATCH(AJ73,AJ:AJ)),1)</f>
        <v>2</v>
      </c>
      <c r="AL73">
        <f>RANK(AG73,INDEX(AG:AG,MATCH(AJ73,AJ:AJ,0)):INDEX(AG:AG,MATCH(AJ73,AJ:AJ)),1)</f>
        <v>2</v>
      </c>
      <c r="AM73">
        <f>RANK(AH73,INDEX(AH:AH,MATCH(AJ73,AJ:AJ,0)):INDEX(AH:AH,MATCH(AJ73,AJ:AJ)),1)</f>
        <v>2</v>
      </c>
      <c r="AN73">
        <f>RANK(AI73,INDEX(AI:AI,MATCH(AJ73,AJ:AJ,0)):INDEX(AI:AI,MATCH(AJ73,AJ:AJ)),1)</f>
        <v>2</v>
      </c>
      <c r="AO73">
        <f t="shared" si="30"/>
        <v>2</v>
      </c>
      <c r="AP73">
        <f t="shared" si="30"/>
        <v>2</v>
      </c>
      <c r="AQ73">
        <f t="shared" si="30"/>
        <v>2</v>
      </c>
      <c r="AR73">
        <f t="shared" si="28"/>
        <v>2</v>
      </c>
      <c r="AS73">
        <f>RANK(AR73,INDEX(AR:AR,MATCH(AJ73,AJ:AJ,0)):INDEX(AR:AR,MATCH(AJ73,AJ:AJ)),1)</f>
        <v>2</v>
      </c>
      <c r="AT73">
        <f ca="1" t="shared" si="38"/>
      </c>
      <c r="AU73">
        <v>8</v>
      </c>
      <c r="BH73">
        <v>8</v>
      </c>
      <c r="BI73">
        <f t="shared" si="39"/>
        <v>105.10519715187498</v>
      </c>
      <c r="BJ73">
        <f>BE67</f>
        <v>6</v>
      </c>
      <c r="BK73">
        <f>VLOOKUP(BE67,BH66:BI73,2)</f>
        <v>106.51837998706064</v>
      </c>
      <c r="BL73">
        <f t="shared" si="40"/>
        <v>0.21782081546295728</v>
      </c>
      <c r="BM73">
        <f>ABS(BK73-AVERAGE(BK66:BK73))</f>
        <v>0.822780672079432</v>
      </c>
    </row>
    <row r="74" spans="1:80" ht="13.5">
      <c r="A74">
        <v>18</v>
      </c>
      <c r="B74">
        <v>11</v>
      </c>
      <c r="C74">
        <v>3</v>
      </c>
      <c r="D74" t="s">
        <v>151</v>
      </c>
      <c r="E74">
        <f>VLOOKUP(D74,'[1]場コード'!$A$1:$B$7,2,FALSE)</f>
        <v>4</v>
      </c>
      <c r="F74">
        <v>10</v>
      </c>
      <c r="G74">
        <v>3100</v>
      </c>
      <c r="I74">
        <v>1</v>
      </c>
      <c r="K74" t="s">
        <v>77</v>
      </c>
      <c r="M74">
        <v>0</v>
      </c>
      <c r="N74">
        <v>3.34</v>
      </c>
      <c r="O74" t="str">
        <f t="shared" si="37"/>
        <v>東小野 正道</v>
      </c>
      <c r="P74">
        <v>1</v>
      </c>
      <c r="Q74" t="str">
        <f>VLOOKUP(O74,'[1]ランク表'!$A$1:$D$559,3,FALSE)</f>
        <v>S</v>
      </c>
      <c r="R74">
        <f>VLOOKUP(O74,'[1]ランク表'!$A$1:$D$559,4,FALSE)</f>
        <v>1</v>
      </c>
      <c r="S74">
        <f aca="true" t="shared" si="41" ref="S74:S97">IF(LEFT(D74,1)=L74,1,0)</f>
        <v>0</v>
      </c>
      <c r="T74">
        <f aca="true" t="shared" si="42" ref="T74:T97">31*N74*(1+(M74/G74))</f>
        <v>103.53999999999999</v>
      </c>
      <c r="U74">
        <f aca="true" t="shared" si="43" ref="U74:U97">IF(Q74="s",1,IF(Q74="A1",2,IF(Q74="A2",3,IF(Q74="B1",4,IF(Q74="B2",5,"エラー")))))</f>
        <v>1</v>
      </c>
      <c r="V74">
        <f aca="true" t="shared" si="44" ref="V74:V97">IF(R74=1,1,IF(R74=2,2,"エラー"))</f>
        <v>1</v>
      </c>
      <c r="W74">
        <f aca="true" t="shared" si="45" ref="W74:W97">IF(N74=0,"エラー",IF(S74=1,2,IF(S74=0,1,)))</f>
        <v>1</v>
      </c>
      <c r="X74">
        <f>IF(N74=0,"エラー",'[1]回帰係数-1'!$C$9+'[1]回帰係数-1'!$D$9*M74+'[1]回帰係数-1'!$E$9*N74+'[1]回帰係数-1'!$L$9*F74)</f>
        <v>3.4498261872243576</v>
      </c>
      <c r="Y74">
        <f ca="1">IF(N74=0,"エラー",OFFSET('[1]回帰係数-1'!$F$8,U74,1))</f>
        <v>-0.016784957759434147</v>
      </c>
      <c r="Z74">
        <f ca="1">IF(N74=0,"エラー",OFFSET('[1]回帰係数-1'!$H$8,V74,1))</f>
        <v>-0.0017654643668918114</v>
      </c>
      <c r="AA74">
        <f ca="1">IF(N74=0,"エラー",OFFSET('[1]回帰係数-1'!$J$8,W74,1))</f>
        <v>0.0010169224844411434</v>
      </c>
      <c r="AB74">
        <f ca="1">IF(N74=0,"エラー",OFFSET('[1]回帰係数-1'!$M$8,I74,1))</f>
        <v>-0.01095952327366393</v>
      </c>
      <c r="AC74">
        <f aca="true" t="shared" si="46" ref="AC74:AC97">31*SUM(X74:AB74)*(1+(M74/G74))</f>
        <v>106.06132809357307</v>
      </c>
      <c r="AD74">
        <f>VLOOKUP(O74,'[1]T0-TR0表'!$A$1:$C$554,2,FALSE)</f>
        <v>0.9610845070422562</v>
      </c>
      <c r="AE74">
        <f>VLOOKUP(O74,'[1]T0-TR0表'!$A$1:$C$554,3,FALSE)</f>
        <v>0.735211267605633</v>
      </c>
      <c r="AF74">
        <f aca="true" t="shared" si="47" ref="AF74:AF97">AD74+AE74*N74</f>
        <v>3.4166901408450703</v>
      </c>
      <c r="AG74">
        <f aca="true" t="shared" si="48" ref="AG74:AG97">31*AF74*(1+(M74/G74))</f>
        <v>105.91739436619717</v>
      </c>
      <c r="AH74">
        <f aca="true" t="shared" si="49" ref="AH74:AH97">(AC74+AG74)/2</f>
        <v>105.98936122988512</v>
      </c>
      <c r="AI74">
        <f aca="true" t="shared" si="50" ref="AI74:AI97">AC74*AG74</f>
        <v>11233.739514689605</v>
      </c>
      <c r="AJ74">
        <f aca="true" t="shared" si="51" ref="AJ74:AJ97">A74*10^8+B74*10^6+C74*10^4+E74*10^2+F74</f>
        <v>1811030410</v>
      </c>
      <c r="AK74">
        <f>RANK(AC74,INDEX(AC:AC,MATCH(AJ74,AJ:AJ,0)):INDEX(AC:AC,MATCH(AJ74,AJ:AJ)),1)</f>
        <v>4</v>
      </c>
      <c r="AL74">
        <f>RANK(AG74,INDEX(AG:AG,MATCH(AJ74,AJ:AJ,0)):INDEX(AG:AG,MATCH(AJ74,AJ:AJ)),1)</f>
        <v>6</v>
      </c>
      <c r="AM74">
        <f>RANK(AH74,INDEX(AH:AH,MATCH(AJ74,AJ:AJ,0)):INDEX(AH:AH,MATCH(AJ74,AJ:AJ)),1)</f>
        <v>4</v>
      </c>
      <c r="AN74">
        <f>RANK(AI74,INDEX(AI:AI,MATCH(AJ74,AJ:AJ,0)):INDEX(AI:AI,MATCH(AJ74,AJ:AJ)),1)</f>
        <v>4</v>
      </c>
      <c r="AO74">
        <f t="shared" si="30"/>
        <v>4</v>
      </c>
      <c r="AP74">
        <f t="shared" si="30"/>
        <v>6</v>
      </c>
      <c r="AQ74">
        <f t="shared" si="30"/>
        <v>4</v>
      </c>
      <c r="AR74">
        <f aca="true" t="shared" si="52" ref="AR74:AR97">FORECAST($AR$1,AO74:AQ74,$AO$1:$AQ$1)</f>
        <v>4.666666666666667</v>
      </c>
      <c r="AS74">
        <f>RANK(AR74,INDEX(AR:AR,MATCH(AJ74,AJ:AJ,0)):INDEX(AR:AR,MATCH(AJ74,AJ:AJ)),1)</f>
        <v>5</v>
      </c>
      <c r="AT74">
        <f ca="1" t="shared" si="38"/>
        <v>1811030410</v>
      </c>
      <c r="AU74">
        <v>1</v>
      </c>
      <c r="AW74" t="s">
        <v>116</v>
      </c>
      <c r="AX74">
        <f>VLOOKUP(1,AK74:AU81,11,FALSE)</f>
        <v>3</v>
      </c>
      <c r="AY74">
        <f>VLOOKUP(2,AK74:AU81,11,FALSE)</f>
        <v>2</v>
      </c>
      <c r="AZ74">
        <f>VLOOKUP(3,AK74:AU81,11,FALSE)</f>
        <v>5</v>
      </c>
      <c r="BA74">
        <f>VLOOKUP(4,AK74:AU81,11,FALSE)</f>
        <v>1</v>
      </c>
      <c r="BB74">
        <f>VLOOKUP(5,AK74:AU81,11,FALSE)</f>
        <v>4</v>
      </c>
      <c r="BC74">
        <f>VLOOKUP(6,AK74:AU81,11,FALSE)</f>
        <v>6</v>
      </c>
      <c r="BD74">
        <f>VLOOKUP(7,AK74:AU81,11,FALSE)</f>
        <v>8</v>
      </c>
      <c r="BE74">
        <f>VLOOKUP(8,AK74:AU81,11,FALSE)</f>
        <v>7</v>
      </c>
      <c r="BH74">
        <v>1</v>
      </c>
      <c r="BI74">
        <f t="shared" si="39"/>
        <v>105.91739436619717</v>
      </c>
      <c r="BJ74">
        <f>AX75</f>
        <v>3</v>
      </c>
      <c r="BK74">
        <f>VLOOKUP(AX75,BH74:BI81,2)</f>
        <v>105.49621600705335</v>
      </c>
      <c r="BM74">
        <f>ABS(BK74-AVERAGE(BK74:BK81))</f>
        <v>0.3913277256356622</v>
      </c>
      <c r="BN74">
        <f>BJ74</f>
        <v>3</v>
      </c>
      <c r="BO74" t="str">
        <f>IF(BL75&gt;=0.7,"→→→",IF((BL75&gt;=0.55)*(BL75&lt;0.7)=1,"→→",IF((BL75&lt;0.55)*(BL75&gt;=0.4)=1,"→",IF((BL75&lt;0.4)*(BL75&gt;=0.3)=1,"～",IF((BL75&lt;0.3)*(BL75&gt;=0.1)=1,"，",IF(BL75&lt;0.1,"=",""))))))</f>
        <v>，</v>
      </c>
      <c r="BP74">
        <f>BJ75</f>
        <v>5</v>
      </c>
      <c r="BQ74" t="str">
        <f>IF(BL76&gt;=0.7,"→→→",IF((BL76&gt;=0.55)*(BL76&lt;0.7)=1,"→→",IF((BL76&lt;0.55)*(BL76&gt;=0.4)=1,"→",IF((BL76&lt;0.4)*(BL76&gt;=0.3)=1,"～",IF((BL76&lt;0.3)*(BL76&gt;=0.1)=1,"，",IF(BL76&lt;0.1,"=",""))))))</f>
        <v>，</v>
      </c>
      <c r="BR74">
        <f>BJ76</f>
        <v>8</v>
      </c>
      <c r="BS74" t="str">
        <f>IF(BL77&gt;=0.7,"→→→",IF((BL77&gt;=0.55)*(BL77&lt;0.7)=1,"→→",IF((BL77&lt;0.55)*(BL77&gt;=0.4)=1,"→",IF((BL77&lt;0.4)*(BL77&gt;=0.3)=1,"～",IF((BL77&lt;0.3)*(BL77&gt;=0.1)=1,"，",IF(BL77&lt;0.1,"=",""))))))</f>
        <v>=</v>
      </c>
      <c r="BT74">
        <f>BJ77</f>
        <v>2</v>
      </c>
      <c r="BU74" t="str">
        <f>IF(BL78&gt;=0.7,"→→→",IF((BL78&gt;=0.55)*(BL78&lt;0.7)=1,"→→",IF((BL78&lt;0.55)*(BL78&gt;=0.4)=1,"→",IF((BL78&lt;0.4)*(BL78&gt;=0.3)=1,"～",IF((BL78&lt;0.3)*(BL78&gt;=0.1)=1,"，",IF(BL78&lt;0.1,"=",""))))))</f>
        <v>=</v>
      </c>
      <c r="BV74">
        <f>BJ78</f>
        <v>4</v>
      </c>
      <c r="BW74" t="str">
        <f>IF(BL79&gt;=0.7,"→→→",IF((BL79&gt;=0.55)*(BL79&lt;0.7)=1,"→→",IF((BL79&lt;0.55)*(BL79&gt;=0.4)=1,"→",IF((BL79&lt;0.4)*(BL79&gt;=0.3)=1,"～",IF((BL79&lt;0.3)*(BL79&gt;=0.1)=1,"，",IF(BL79&lt;0.1,"=",""))))))</f>
        <v>=</v>
      </c>
      <c r="BX74">
        <f>BJ79</f>
        <v>1</v>
      </c>
      <c r="BY74" t="str">
        <f>IF(BL80&gt;=0.7,"→→→",IF((BL80&gt;=0.55)*(BL80&lt;0.7)=1,"→→",IF((BL80&lt;0.55)*(BL80&gt;=0.4)=1,"→",IF((BL80&lt;0.4)*(BL80&gt;=0.3)=1,"～",IF((BL80&lt;0.3)*(BL80&gt;=0.1)=1,"，",IF(BL80&lt;0.1,"=",""))))))</f>
        <v>，</v>
      </c>
      <c r="BZ74">
        <f>BJ80</f>
        <v>7</v>
      </c>
      <c r="CA74" t="str">
        <f>IF(BL81&gt;=0.7,"→→→",IF((BL81&gt;=0.55)*(BL81&lt;0.7)=1,"→→",IF((BL81&lt;0.55)*(BL81&gt;=0.4)=1,"→",IF((BL81&lt;0.4)*(BL81&gt;=0.3)=1,"～",IF((BL81&lt;0.3)*(BL81&gt;=0.1)=1,"，",IF(BL81&lt;0.1,"=",""))))))</f>
        <v>，</v>
      </c>
      <c r="CB74">
        <f>BJ81</f>
        <v>6</v>
      </c>
    </row>
    <row r="75" spans="1:65" ht="13.5">
      <c r="A75">
        <v>18</v>
      </c>
      <c r="B75">
        <v>11</v>
      </c>
      <c r="C75">
        <v>3</v>
      </c>
      <c r="D75" t="s">
        <v>151</v>
      </c>
      <c r="E75">
        <f>VLOOKUP(D75,'[1]場コード'!$A$1:$B$7,2,FALSE)</f>
        <v>4</v>
      </c>
      <c r="F75">
        <v>10</v>
      </c>
      <c r="G75">
        <v>3100</v>
      </c>
      <c r="I75">
        <v>2</v>
      </c>
      <c r="K75" t="s">
        <v>78</v>
      </c>
      <c r="M75">
        <v>0</v>
      </c>
      <c r="N75">
        <v>3.32</v>
      </c>
      <c r="O75" t="str">
        <f t="shared" si="37"/>
        <v>早船 歩</v>
      </c>
      <c r="P75">
        <v>1</v>
      </c>
      <c r="Q75" t="str">
        <f>VLOOKUP(O75,'[1]ランク表'!$A$1:$D$559,3,FALSE)</f>
        <v>S</v>
      </c>
      <c r="R75">
        <f>VLOOKUP(O75,'[1]ランク表'!$A$1:$D$559,4,FALSE)</f>
        <v>1</v>
      </c>
      <c r="S75">
        <f t="shared" si="41"/>
        <v>0</v>
      </c>
      <c r="T75">
        <f t="shared" si="42"/>
        <v>102.92</v>
      </c>
      <c r="U75">
        <f t="shared" si="43"/>
        <v>1</v>
      </c>
      <c r="V75">
        <f t="shared" si="44"/>
        <v>1</v>
      </c>
      <c r="W75">
        <f t="shared" si="45"/>
        <v>1</v>
      </c>
      <c r="X75">
        <f>IF(N75=0,"エラー",'[1]回帰係数-1'!$C$9+'[1]回帰係数-1'!$D$9*M75+'[1]回帰係数-1'!$E$9*N75+'[1]回帰係数-1'!$L$9*F75)</f>
        <v>3.433347956849803</v>
      </c>
      <c r="Y75">
        <f ca="1">IF(N75=0,"エラー",OFFSET('[1]回帰係数-1'!$F$8,U75,1))</f>
        <v>-0.016784957759434147</v>
      </c>
      <c r="Z75">
        <f ca="1">IF(N75=0,"エラー",OFFSET('[1]回帰係数-1'!$H$8,V75,1))</f>
        <v>-0.0017654643668918114</v>
      </c>
      <c r="AA75">
        <f ca="1">IF(N75=0,"エラー",OFFSET('[1]回帰係数-1'!$J$8,W75,1))</f>
        <v>0.0010169224844411434</v>
      </c>
      <c r="AB75">
        <f ca="1">IF(N75=0,"エラー",OFFSET('[1]回帰係数-1'!$M$8,I75,1))</f>
        <v>-0.0066262911543478005</v>
      </c>
      <c r="AC75">
        <f t="shared" si="46"/>
        <v>105.68483314766067</v>
      </c>
      <c r="AD75">
        <f>VLOOKUP(O75,'[1]T0-TR0表'!$A$1:$C$554,2,FALSE)</f>
        <v>1.137719920965354</v>
      </c>
      <c r="AE75">
        <f>VLOOKUP(O75,'[1]T0-TR0表'!$A$1:$C$554,3,FALSE)</f>
        <v>0.6857384799943538</v>
      </c>
      <c r="AF75">
        <f t="shared" si="47"/>
        <v>3.4143716745466084</v>
      </c>
      <c r="AG75">
        <f t="shared" si="48"/>
        <v>105.84552191094485</v>
      </c>
      <c r="AH75">
        <f t="shared" si="49"/>
        <v>105.76517752930276</v>
      </c>
      <c r="AI75">
        <f t="shared" si="50"/>
        <v>11186.266322585268</v>
      </c>
      <c r="AJ75">
        <f t="shared" si="51"/>
        <v>1811030410</v>
      </c>
      <c r="AK75">
        <f>RANK(AC75,INDEX(AC:AC,MATCH(AJ75,AJ:AJ,0)):INDEX(AC:AC,MATCH(AJ75,AJ:AJ)),1)</f>
        <v>2</v>
      </c>
      <c r="AL75">
        <f>RANK(AG75,INDEX(AG:AG,MATCH(AJ75,AJ:AJ,0)):INDEX(AG:AG,MATCH(AJ75,AJ:AJ)),1)</f>
        <v>4</v>
      </c>
      <c r="AM75">
        <f>RANK(AH75,INDEX(AH:AH,MATCH(AJ75,AJ:AJ,0)):INDEX(AH:AH,MATCH(AJ75,AJ:AJ)),1)</f>
        <v>3</v>
      </c>
      <c r="AN75">
        <f>RANK(AI75,INDEX(AI:AI,MATCH(AJ75,AJ:AJ,0)):INDEX(AI:AI,MATCH(AJ75,AJ:AJ)),1)</f>
        <v>3</v>
      </c>
      <c r="AO75">
        <f t="shared" si="30"/>
        <v>2</v>
      </c>
      <c r="AP75">
        <f t="shared" si="30"/>
        <v>4</v>
      </c>
      <c r="AQ75">
        <f t="shared" si="30"/>
        <v>3</v>
      </c>
      <c r="AR75">
        <f t="shared" si="52"/>
        <v>4</v>
      </c>
      <c r="AS75">
        <f>RANK(AR75,INDEX(AR:AR,MATCH(AJ75,AJ:AJ,0)):INDEX(AR:AR,MATCH(AJ75,AJ:AJ)),1)</f>
        <v>3</v>
      </c>
      <c r="AT75">
        <f ca="1" t="shared" si="38"/>
      </c>
      <c r="AU75">
        <v>2</v>
      </c>
      <c r="AW75" t="s">
        <v>120</v>
      </c>
      <c r="AX75" s="1">
        <f>VLOOKUP(1,AL74:AU81,10,FALSE)</f>
        <v>3</v>
      </c>
      <c r="AY75" s="1">
        <f>VLOOKUP(2,AL74:AU81,10,FALSE)</f>
        <v>5</v>
      </c>
      <c r="AZ75" s="1">
        <f>VLOOKUP(3,AL74:AU81,10,FALSE)</f>
        <v>8</v>
      </c>
      <c r="BA75" s="1">
        <f>VLOOKUP(4,AL74:AU81,10,FALSE)</f>
        <v>2</v>
      </c>
      <c r="BB75" s="1">
        <f>VLOOKUP(5,AL74:AU81,10,FALSE)</f>
        <v>4</v>
      </c>
      <c r="BC75" s="1">
        <f>VLOOKUP(6,AL74:AU81,10,FALSE)</f>
        <v>1</v>
      </c>
      <c r="BD75" s="1">
        <f>VLOOKUP(7,AL74:AU81,10,FALSE)</f>
        <v>7</v>
      </c>
      <c r="BE75" s="1">
        <f>VLOOKUP(8,AL74:AU81,10,FALSE)</f>
        <v>6</v>
      </c>
      <c r="BH75">
        <v>2</v>
      </c>
      <c r="BI75">
        <f t="shared" si="39"/>
        <v>105.84552191094485</v>
      </c>
      <c r="BJ75">
        <f>AY75</f>
        <v>5</v>
      </c>
      <c r="BK75">
        <f>VLOOKUP(AY75,BH74:BI81,2)</f>
        <v>105.62411122966124</v>
      </c>
      <c r="BL75">
        <f aca="true" t="shared" si="53" ref="BL75:BL81">BK75-BK74</f>
        <v>0.12789522260789</v>
      </c>
      <c r="BM75">
        <f>ABS(BK75-AVERAGE(BK74:BK81))</f>
        <v>0.2634325030277722</v>
      </c>
    </row>
    <row r="76" spans="1:65" ht="13.5">
      <c r="A76">
        <v>18</v>
      </c>
      <c r="B76">
        <v>11</v>
      </c>
      <c r="C76">
        <v>3</v>
      </c>
      <c r="D76" t="s">
        <v>151</v>
      </c>
      <c r="E76">
        <f>VLOOKUP(D76,'[1]場コード'!$A$1:$B$7,2,FALSE)</f>
        <v>4</v>
      </c>
      <c r="F76">
        <v>10</v>
      </c>
      <c r="G76">
        <v>3100</v>
      </c>
      <c r="I76">
        <v>3</v>
      </c>
      <c r="K76" t="s">
        <v>79</v>
      </c>
      <c r="M76">
        <v>0</v>
      </c>
      <c r="N76">
        <v>3.31</v>
      </c>
      <c r="O76" t="str">
        <f t="shared" si="37"/>
        <v>深谷 輝</v>
      </c>
      <c r="P76">
        <v>1</v>
      </c>
      <c r="Q76" t="str">
        <f>VLOOKUP(O76,'[1]ランク表'!$A$1:$D$559,3,FALSE)</f>
        <v>A1</v>
      </c>
      <c r="R76">
        <f>VLOOKUP(O76,'[1]ランク表'!$A$1:$D$559,4,FALSE)</f>
        <v>1</v>
      </c>
      <c r="S76">
        <f t="shared" si="41"/>
        <v>0</v>
      </c>
      <c r="T76">
        <f t="shared" si="42"/>
        <v>102.61</v>
      </c>
      <c r="U76">
        <f t="shared" si="43"/>
        <v>2</v>
      </c>
      <c r="V76">
        <f t="shared" si="44"/>
        <v>1</v>
      </c>
      <c r="W76">
        <f t="shared" si="45"/>
        <v>1</v>
      </c>
      <c r="X76">
        <f>IF(N76=0,"エラー",'[1]回帰係数-1'!$C$9+'[1]回帰係数-1'!$D$9*M76+'[1]回帰係数-1'!$E$9*N76+'[1]回帰係数-1'!$L$9*F76)</f>
        <v>3.4251088416625257</v>
      </c>
      <c r="Y76">
        <f ca="1">IF(N76=0,"エラー",OFFSET('[1]回帰係数-1'!$F$8,U76,1))</f>
        <v>-0.012765734423505799</v>
      </c>
      <c r="Z76">
        <f ca="1">IF(N76=0,"エラー",OFFSET('[1]回帰係数-1'!$H$8,V76,1))</f>
        <v>-0.0017654643668918114</v>
      </c>
      <c r="AA76">
        <f ca="1">IF(N76=0,"エラー",OFFSET('[1]回帰係数-1'!$J$8,W76,1))</f>
        <v>0.0010169224844411434</v>
      </c>
      <c r="AB76">
        <f ca="1">IF(N76=0,"エラー",OFFSET('[1]回帰係数-1'!$M$8,I76,1))</f>
        <v>-0.0031436344266305666</v>
      </c>
      <c r="AC76">
        <f t="shared" si="46"/>
        <v>105.66197885882809</v>
      </c>
      <c r="AD76">
        <f>VLOOKUP(O76,'[1]T0-TR0表'!$A$1:$C$554,2,FALSE)</f>
        <v>0.4336044278996898</v>
      </c>
      <c r="AE76">
        <f>VLOOKUP(O76,'[1]T0-TR0表'!$A$1:$C$554,3,FALSE)</f>
        <v>0.897129702194357</v>
      </c>
      <c r="AF76">
        <f t="shared" si="47"/>
        <v>3.4031037421630113</v>
      </c>
      <c r="AG76">
        <f t="shared" si="48"/>
        <v>105.49621600705335</v>
      </c>
      <c r="AH76">
        <f t="shared" si="49"/>
        <v>105.57909743294073</v>
      </c>
      <c r="AI76">
        <f t="shared" si="50"/>
        <v>11146.938945423633</v>
      </c>
      <c r="AJ76">
        <f t="shared" si="51"/>
        <v>1811030410</v>
      </c>
      <c r="AK76">
        <f>RANK(AC76,INDEX(AC:AC,MATCH(AJ76,AJ:AJ,0)):INDEX(AC:AC,MATCH(AJ76,AJ:AJ)),1)</f>
        <v>1</v>
      </c>
      <c r="AL76">
        <f>RANK(AG76,INDEX(AG:AG,MATCH(AJ76,AJ:AJ,0)):INDEX(AG:AG,MATCH(AJ76,AJ:AJ)),1)</f>
        <v>1</v>
      </c>
      <c r="AM76">
        <f>RANK(AH76,INDEX(AH:AH,MATCH(AJ76,AJ:AJ,0)):INDEX(AH:AH,MATCH(AJ76,AJ:AJ)),1)</f>
        <v>1</v>
      </c>
      <c r="AN76">
        <f>RANK(AI76,INDEX(AI:AI,MATCH(AJ76,AJ:AJ,0)):INDEX(AI:AI,MATCH(AJ76,AJ:AJ)),1)</f>
        <v>1</v>
      </c>
      <c r="AO76">
        <f t="shared" si="30"/>
        <v>1</v>
      </c>
      <c r="AP76">
        <f t="shared" si="30"/>
        <v>1</v>
      </c>
      <c r="AQ76">
        <f t="shared" si="30"/>
        <v>1</v>
      </c>
      <c r="AR76">
        <f t="shared" si="52"/>
        <v>1</v>
      </c>
      <c r="AS76">
        <f>RANK(AR76,INDEX(AR:AR,MATCH(AJ76,AJ:AJ,0)):INDEX(AR:AR,MATCH(AJ76,AJ:AJ)),1)</f>
        <v>1</v>
      </c>
      <c r="AT76">
        <f ca="1" t="shared" si="38"/>
      </c>
      <c r="AU76">
        <v>3</v>
      </c>
      <c r="AW76" t="s">
        <v>121</v>
      </c>
      <c r="BH76">
        <v>3</v>
      </c>
      <c r="BI76">
        <f t="shared" si="39"/>
        <v>105.49621600705335</v>
      </c>
      <c r="BJ76">
        <f>AZ75</f>
        <v>8</v>
      </c>
      <c r="BK76">
        <f>VLOOKUP(AZ75,BH74:BI81,2)</f>
        <v>105.75934357375391</v>
      </c>
      <c r="BL76">
        <f t="shared" si="53"/>
        <v>0.13523234409267104</v>
      </c>
      <c r="BM76">
        <f>ABS(BK76-AVERAGE(BK74:BK81))</f>
        <v>0.12820015893510117</v>
      </c>
    </row>
    <row r="77" spans="1:65" ht="13.5">
      <c r="A77">
        <v>18</v>
      </c>
      <c r="B77">
        <v>11</v>
      </c>
      <c r="C77">
        <v>3</v>
      </c>
      <c r="D77" t="s">
        <v>151</v>
      </c>
      <c r="E77">
        <f>VLOOKUP(D77,'[1]場コード'!$A$1:$B$7,2,FALSE)</f>
        <v>4</v>
      </c>
      <c r="F77">
        <v>10</v>
      </c>
      <c r="G77">
        <v>3100</v>
      </c>
      <c r="I77">
        <v>4</v>
      </c>
      <c r="K77" t="s">
        <v>80</v>
      </c>
      <c r="M77">
        <v>0</v>
      </c>
      <c r="N77">
        <v>3.33</v>
      </c>
      <c r="O77" t="str">
        <f t="shared" si="37"/>
        <v>黒岩 明</v>
      </c>
      <c r="P77">
        <v>1</v>
      </c>
      <c r="Q77" t="str">
        <f>VLOOKUP(O77,'[1]ランク表'!$A$1:$D$559,3,FALSE)</f>
        <v>S</v>
      </c>
      <c r="R77">
        <f>VLOOKUP(O77,'[1]ランク表'!$A$1:$D$559,4,FALSE)</f>
        <v>1</v>
      </c>
      <c r="S77">
        <f t="shared" si="41"/>
        <v>0</v>
      </c>
      <c r="T77">
        <f t="shared" si="42"/>
        <v>103.23</v>
      </c>
      <c r="U77">
        <f t="shared" si="43"/>
        <v>1</v>
      </c>
      <c r="V77">
        <f t="shared" si="44"/>
        <v>1</v>
      </c>
      <c r="W77">
        <f t="shared" si="45"/>
        <v>1</v>
      </c>
      <c r="X77">
        <f>IF(N77=0,"エラー",'[1]回帰係数-1'!$C$9+'[1]回帰係数-1'!$D$9*M77+'[1]回帰係数-1'!$E$9*N77+'[1]回帰係数-1'!$L$9*F77)</f>
        <v>3.4415870720370805</v>
      </c>
      <c r="Y77">
        <f ca="1">IF(N77=0,"エラー",OFFSET('[1]回帰係数-1'!$F$8,U77,1))</f>
        <v>-0.016784957759434147</v>
      </c>
      <c r="Z77">
        <f ca="1">IF(N77=0,"エラー",OFFSET('[1]回帰係数-1'!$H$8,V77,1))</f>
        <v>-0.0017654643668918114</v>
      </c>
      <c r="AA77">
        <f ca="1">IF(N77=0,"エラー",OFFSET('[1]回帰係数-1'!$J$8,W77,1))</f>
        <v>0.0010169224844411434</v>
      </c>
      <c r="AB77">
        <f ca="1">IF(N77=0,"エラー",OFFSET('[1]回帰係数-1'!$M$8,I77,1))</f>
        <v>-0.0016965388543961663</v>
      </c>
      <c r="AC77">
        <f t="shared" si="46"/>
        <v>106.09306803976477</v>
      </c>
      <c r="AD77">
        <f>VLOOKUP(O77,'[1]T0-TR0表'!$A$1:$C$554,2,FALSE)</f>
        <v>0.42499212332076475</v>
      </c>
      <c r="AE77">
        <f>VLOOKUP(O77,'[1]T0-TR0表'!$A$1:$C$554,3,FALSE)</f>
        <v>0.898168551270901</v>
      </c>
      <c r="AF77">
        <f t="shared" si="47"/>
        <v>3.415893399052865</v>
      </c>
      <c r="AG77">
        <f t="shared" si="48"/>
        <v>105.89269537063882</v>
      </c>
      <c r="AH77">
        <f t="shared" si="49"/>
        <v>105.9928817052018</v>
      </c>
      <c r="AI77">
        <f t="shared" si="50"/>
        <v>11234.480934871268</v>
      </c>
      <c r="AJ77">
        <f t="shared" si="51"/>
        <v>1811030410</v>
      </c>
      <c r="AK77">
        <f>RANK(AC77,INDEX(AC:AC,MATCH(AJ77,AJ:AJ,0)):INDEX(AC:AC,MATCH(AJ77,AJ:AJ)),1)</f>
        <v>5</v>
      </c>
      <c r="AL77">
        <f>RANK(AG77,INDEX(AG:AG,MATCH(AJ77,AJ:AJ,0)):INDEX(AG:AG,MATCH(AJ77,AJ:AJ)),1)</f>
        <v>5</v>
      </c>
      <c r="AM77">
        <f>RANK(AH77,INDEX(AH:AH,MATCH(AJ77,AJ:AJ,0)):INDEX(AH:AH,MATCH(AJ77,AJ:AJ)),1)</f>
        <v>5</v>
      </c>
      <c r="AN77">
        <f>RANK(AI77,INDEX(AI:AI,MATCH(AJ77,AJ:AJ,0)):INDEX(AI:AI,MATCH(AJ77,AJ:AJ)),1)</f>
        <v>5</v>
      </c>
      <c r="AO77">
        <f t="shared" si="30"/>
        <v>5</v>
      </c>
      <c r="AP77">
        <f t="shared" si="30"/>
        <v>5</v>
      </c>
      <c r="AQ77">
        <f t="shared" si="30"/>
        <v>5</v>
      </c>
      <c r="AR77">
        <f t="shared" si="52"/>
        <v>5</v>
      </c>
      <c r="AS77">
        <f>RANK(AR77,INDEX(AR:AR,MATCH(AJ77,AJ:AJ,0)):INDEX(AR:AR,MATCH(AJ77,AJ:AJ)),1)</f>
        <v>6</v>
      </c>
      <c r="AT77">
        <f ca="1" t="shared" si="38"/>
      </c>
      <c r="AU77">
        <v>4</v>
      </c>
      <c r="AW77" t="s">
        <v>152</v>
      </c>
      <c r="BH77">
        <v>4</v>
      </c>
      <c r="BI77">
        <f t="shared" si="39"/>
        <v>105.89269537063882</v>
      </c>
      <c r="BJ77">
        <f>BA75</f>
        <v>2</v>
      </c>
      <c r="BK77">
        <f>VLOOKUP(BA75,BH74:BI81,2)</f>
        <v>105.84552191094485</v>
      </c>
      <c r="BL77">
        <f t="shared" si="53"/>
        <v>0.08617833719094392</v>
      </c>
      <c r="BM77">
        <f>ABS(BK77-AVERAGE(BK74:BK81))</f>
        <v>0.04202182174415725</v>
      </c>
    </row>
    <row r="78" spans="1:65" ht="13.5">
      <c r="A78">
        <v>18</v>
      </c>
      <c r="B78">
        <v>11</v>
      </c>
      <c r="C78">
        <v>3</v>
      </c>
      <c r="D78" t="s">
        <v>151</v>
      </c>
      <c r="E78">
        <f>VLOOKUP(D78,'[1]場コード'!$A$1:$B$7,2,FALSE)</f>
        <v>4</v>
      </c>
      <c r="F78">
        <v>10</v>
      </c>
      <c r="G78">
        <v>3100</v>
      </c>
      <c r="I78">
        <v>5</v>
      </c>
      <c r="K78" t="s">
        <v>81</v>
      </c>
      <c r="M78">
        <v>0</v>
      </c>
      <c r="N78">
        <v>3.32</v>
      </c>
      <c r="O78" t="str">
        <f t="shared" si="37"/>
        <v>山田 達也</v>
      </c>
      <c r="P78">
        <v>1</v>
      </c>
      <c r="Q78" t="str">
        <f>VLOOKUP(O78,'[1]ランク表'!$A$1:$D$559,3,FALSE)</f>
        <v>S</v>
      </c>
      <c r="R78">
        <f>VLOOKUP(O78,'[1]ランク表'!$A$1:$D$559,4,FALSE)</f>
        <v>1</v>
      </c>
      <c r="S78">
        <f t="shared" si="41"/>
        <v>0</v>
      </c>
      <c r="T78">
        <f t="shared" si="42"/>
        <v>102.92</v>
      </c>
      <c r="U78">
        <f t="shared" si="43"/>
        <v>1</v>
      </c>
      <c r="V78">
        <f t="shared" si="44"/>
        <v>1</v>
      </c>
      <c r="W78">
        <f t="shared" si="45"/>
        <v>1</v>
      </c>
      <c r="X78">
        <f>IF(N78=0,"エラー",'[1]回帰係数-1'!$C$9+'[1]回帰係数-1'!$D$9*M78+'[1]回帰係数-1'!$E$9*N78+'[1]回帰係数-1'!$L$9*F78)</f>
        <v>3.433347956849803</v>
      </c>
      <c r="Y78">
        <f ca="1">IF(N78=0,"エラー",OFFSET('[1]回帰係数-1'!$F$8,U78,1))</f>
        <v>-0.016784957759434147</v>
      </c>
      <c r="Z78">
        <f ca="1">IF(N78=0,"エラー",OFFSET('[1]回帰係数-1'!$H$8,V78,1))</f>
        <v>-0.0017654643668918114</v>
      </c>
      <c r="AA78">
        <f ca="1">IF(N78=0,"エラー",OFFSET('[1]回帰係数-1'!$J$8,W78,1))</f>
        <v>0.0010169224844411434</v>
      </c>
      <c r="AB78">
        <f ca="1">IF(N78=0,"エラー",OFFSET('[1]回帰係数-1'!$M$8,I78,1))</f>
        <v>-0.00031861368462803236</v>
      </c>
      <c r="AC78">
        <f t="shared" si="46"/>
        <v>105.88037114922199</v>
      </c>
      <c r="AD78">
        <f>VLOOKUP(O78,'[1]T0-TR0表'!$A$1:$C$554,2,FALSE)</f>
        <v>0.05490610829554665</v>
      </c>
      <c r="AE78">
        <f>VLOOKUP(O78,'[1]T0-TR0表'!$A$1:$C$554,3,FALSE)</f>
        <v>1.0097359295812214</v>
      </c>
      <c r="AF78">
        <f t="shared" si="47"/>
        <v>3.4072293945052015</v>
      </c>
      <c r="AG78">
        <f t="shared" si="48"/>
        <v>105.62411122966124</v>
      </c>
      <c r="AH78">
        <f t="shared" si="49"/>
        <v>105.7522411894416</v>
      </c>
      <c r="AI78">
        <f t="shared" si="50"/>
        <v>11183.520099303238</v>
      </c>
      <c r="AJ78">
        <f t="shared" si="51"/>
        <v>1811030410</v>
      </c>
      <c r="AK78">
        <f>RANK(AC78,INDEX(AC:AC,MATCH(AJ78,AJ:AJ,0)):INDEX(AC:AC,MATCH(AJ78,AJ:AJ)),1)</f>
        <v>3</v>
      </c>
      <c r="AL78">
        <f>RANK(AG78,INDEX(AG:AG,MATCH(AJ78,AJ:AJ,0)):INDEX(AG:AG,MATCH(AJ78,AJ:AJ)),1)</f>
        <v>2</v>
      </c>
      <c r="AM78">
        <f>RANK(AH78,INDEX(AH:AH,MATCH(AJ78,AJ:AJ,0)):INDEX(AH:AH,MATCH(AJ78,AJ:AJ)),1)</f>
        <v>2</v>
      </c>
      <c r="AN78">
        <f>RANK(AI78,INDEX(AI:AI,MATCH(AJ78,AJ:AJ,0)):INDEX(AI:AI,MATCH(AJ78,AJ:AJ)),1)</f>
        <v>2</v>
      </c>
      <c r="AO78">
        <f t="shared" si="30"/>
        <v>3</v>
      </c>
      <c r="AP78">
        <f t="shared" si="30"/>
        <v>2</v>
      </c>
      <c r="AQ78">
        <f t="shared" si="30"/>
        <v>2</v>
      </c>
      <c r="AR78">
        <f t="shared" si="52"/>
        <v>1.3333333333333335</v>
      </c>
      <c r="AS78">
        <f>RANK(AR78,INDEX(AR:AR,MATCH(AJ78,AJ:AJ,0)):INDEX(AR:AR,MATCH(AJ78,AJ:AJ)),1)</f>
        <v>2</v>
      </c>
      <c r="AT78">
        <f ca="1" t="shared" si="38"/>
      </c>
      <c r="AU78">
        <v>5</v>
      </c>
      <c r="BH78">
        <v>5</v>
      </c>
      <c r="BI78">
        <f t="shared" si="39"/>
        <v>105.62411122966124</v>
      </c>
      <c r="BJ78">
        <f>BB75</f>
        <v>4</v>
      </c>
      <c r="BK78">
        <f>VLOOKUP(BB75,BH74:BI81,2)</f>
        <v>105.89269537063882</v>
      </c>
      <c r="BL78">
        <f t="shared" si="53"/>
        <v>0.04717345969396547</v>
      </c>
      <c r="BM78">
        <f>ABS(BK78-AVERAGE(BK74:BK81))</f>
        <v>0.005151637949808219</v>
      </c>
    </row>
    <row r="79" spans="1:65" ht="13.5">
      <c r="A79">
        <v>18</v>
      </c>
      <c r="B79">
        <v>11</v>
      </c>
      <c r="C79">
        <v>3</v>
      </c>
      <c r="D79" t="s">
        <v>151</v>
      </c>
      <c r="E79">
        <f>VLOOKUP(D79,'[1]場コード'!$A$1:$B$7,2,FALSE)</f>
        <v>4</v>
      </c>
      <c r="F79">
        <v>10</v>
      </c>
      <c r="G79">
        <v>3100</v>
      </c>
      <c r="I79">
        <v>6</v>
      </c>
      <c r="K79" t="s">
        <v>82</v>
      </c>
      <c r="M79">
        <v>0</v>
      </c>
      <c r="N79">
        <v>3.33</v>
      </c>
      <c r="O79" t="str">
        <f t="shared" si="37"/>
        <v>伊藤 正司</v>
      </c>
      <c r="P79">
        <v>1</v>
      </c>
      <c r="Q79" t="str">
        <f>VLOOKUP(O79,'[1]ランク表'!$A$1:$D$559,3,FALSE)</f>
        <v>A1</v>
      </c>
      <c r="R79">
        <f>VLOOKUP(O79,'[1]ランク表'!$A$1:$D$559,4,FALSE)</f>
        <v>1</v>
      </c>
      <c r="S79">
        <f t="shared" si="41"/>
        <v>0</v>
      </c>
      <c r="T79">
        <f t="shared" si="42"/>
        <v>103.23</v>
      </c>
      <c r="U79">
        <f t="shared" si="43"/>
        <v>2</v>
      </c>
      <c r="V79">
        <f t="shared" si="44"/>
        <v>1</v>
      </c>
      <c r="W79">
        <f t="shared" si="45"/>
        <v>1</v>
      </c>
      <c r="X79">
        <f>IF(N79=0,"エラー",'[1]回帰係数-1'!$C$9+'[1]回帰係数-1'!$D$9*M79+'[1]回帰係数-1'!$E$9*N79+'[1]回帰係数-1'!$L$9*F79)</f>
        <v>3.4415870720370805</v>
      </c>
      <c r="Y79">
        <f ca="1">IF(N79=0,"エラー",OFFSET('[1]回帰係数-1'!$F$8,U79,1))</f>
        <v>-0.012765734423505799</v>
      </c>
      <c r="Z79">
        <f ca="1">IF(N79=0,"エラー",OFFSET('[1]回帰係数-1'!$H$8,V79,1))</f>
        <v>-0.0017654643668918114</v>
      </c>
      <c r="AA79">
        <f ca="1">IF(N79=0,"エラー",OFFSET('[1]回帰係数-1'!$J$8,W79,1))</f>
        <v>0.0010169224844411434</v>
      </c>
      <c r="AB79">
        <f ca="1">IF(N79=0,"エラー",OFFSET('[1]回帰係数-1'!$M$8,I79,1))</f>
        <v>0.0006249624127499065</v>
      </c>
      <c r="AC79">
        <f t="shared" si="46"/>
        <v>106.2896305024601</v>
      </c>
      <c r="AD79">
        <f>VLOOKUP(O79,'[1]T0-TR0表'!$A$1:$C$554,2,FALSE)</f>
        <v>1.8417138827103607</v>
      </c>
      <c r="AE79">
        <f>VLOOKUP(O79,'[1]T0-TR0表'!$A$1:$C$554,3,FALSE)</f>
        <v>0.4773178538490739</v>
      </c>
      <c r="AF79">
        <f t="shared" si="47"/>
        <v>3.431182336027777</v>
      </c>
      <c r="AG79">
        <f t="shared" si="48"/>
        <v>106.36665241686109</v>
      </c>
      <c r="AH79">
        <f t="shared" si="49"/>
        <v>106.3281414596606</v>
      </c>
      <c r="AI79">
        <f t="shared" si="50"/>
        <v>11305.67218317177</v>
      </c>
      <c r="AJ79">
        <f t="shared" si="51"/>
        <v>1811030410</v>
      </c>
      <c r="AK79">
        <f>RANK(AC79,INDEX(AC:AC,MATCH(AJ79,AJ:AJ,0)):INDEX(AC:AC,MATCH(AJ79,AJ:AJ)),1)</f>
        <v>6</v>
      </c>
      <c r="AL79">
        <f>RANK(AG79,INDEX(AG:AG,MATCH(AJ79,AJ:AJ,0)):INDEX(AG:AG,MATCH(AJ79,AJ:AJ)),1)</f>
        <v>8</v>
      </c>
      <c r="AM79">
        <f>RANK(AH79,INDEX(AH:AH,MATCH(AJ79,AJ:AJ,0)):INDEX(AH:AH,MATCH(AJ79,AJ:AJ)),1)</f>
        <v>7</v>
      </c>
      <c r="AN79">
        <f>RANK(AI79,INDEX(AI:AI,MATCH(AJ79,AJ:AJ,0)):INDEX(AI:AI,MATCH(AJ79,AJ:AJ)),1)</f>
        <v>7</v>
      </c>
      <c r="AO79">
        <f t="shared" si="30"/>
        <v>6</v>
      </c>
      <c r="AP79">
        <f t="shared" si="30"/>
        <v>8</v>
      </c>
      <c r="AQ79">
        <f t="shared" si="30"/>
        <v>7</v>
      </c>
      <c r="AR79">
        <f t="shared" si="52"/>
        <v>8</v>
      </c>
      <c r="AS79">
        <f>RANK(AR79,INDEX(AR:AR,MATCH(AJ79,AJ:AJ,0)):INDEX(AR:AR,MATCH(AJ79,AJ:AJ)),1)</f>
        <v>8</v>
      </c>
      <c r="AT79">
        <f ca="1" t="shared" si="38"/>
      </c>
      <c r="AU79">
        <v>6</v>
      </c>
      <c r="BH79">
        <v>6</v>
      </c>
      <c r="BI79">
        <f t="shared" si="39"/>
        <v>106.36665241686109</v>
      </c>
      <c r="BJ79">
        <f>BC75</f>
        <v>1</v>
      </c>
      <c r="BK79">
        <f>VLOOKUP(BC75,BH74:BI81,2)</f>
        <v>105.91739436619717</v>
      </c>
      <c r="BL79">
        <f t="shared" si="53"/>
        <v>0.024698995558352976</v>
      </c>
      <c r="BM79">
        <f>ABS(BK79-AVERAGE(BK74:BK81))</f>
        <v>0.029850633508161195</v>
      </c>
    </row>
    <row r="80" spans="1:65" ht="13.5">
      <c r="A80">
        <v>18</v>
      </c>
      <c r="B80">
        <v>11</v>
      </c>
      <c r="C80">
        <v>3</v>
      </c>
      <c r="D80" t="s">
        <v>151</v>
      </c>
      <c r="E80">
        <f>VLOOKUP(D80,'[1]場コード'!$A$1:$B$7,2,FALSE)</f>
        <v>4</v>
      </c>
      <c r="F80">
        <v>10</v>
      </c>
      <c r="G80">
        <v>3100</v>
      </c>
      <c r="I80">
        <v>7</v>
      </c>
      <c r="K80" t="s">
        <v>83</v>
      </c>
      <c r="M80">
        <v>0</v>
      </c>
      <c r="N80">
        <v>3.35</v>
      </c>
      <c r="O80" t="str">
        <f t="shared" si="37"/>
        <v>鈴木 辰己</v>
      </c>
      <c r="P80">
        <v>1</v>
      </c>
      <c r="Q80" t="str">
        <f>VLOOKUP(O80,'[1]ランク表'!$A$1:$D$559,3,FALSE)</f>
        <v>A1</v>
      </c>
      <c r="R80">
        <f>VLOOKUP(O80,'[1]ランク表'!$A$1:$D$559,4,FALSE)</f>
        <v>1</v>
      </c>
      <c r="S80">
        <f t="shared" si="41"/>
        <v>0</v>
      </c>
      <c r="T80">
        <f t="shared" si="42"/>
        <v>103.85000000000001</v>
      </c>
      <c r="U80">
        <f t="shared" si="43"/>
        <v>2</v>
      </c>
      <c r="V80">
        <f t="shared" si="44"/>
        <v>1</v>
      </c>
      <c r="W80">
        <f t="shared" si="45"/>
        <v>1</v>
      </c>
      <c r="X80">
        <f>IF(N80=0,"エラー",'[1]回帰係数-1'!$C$9+'[1]回帰係数-1'!$D$9*M80+'[1]回帰係数-1'!$E$9*N80+'[1]回帰係数-1'!$L$9*F80)</f>
        <v>3.458065302411635</v>
      </c>
      <c r="Y80">
        <f ca="1">IF(N80=0,"エラー",OFFSET('[1]回帰係数-1'!$F$8,U80,1))</f>
        <v>-0.012765734423505799</v>
      </c>
      <c r="Z80">
        <f ca="1">IF(N80=0,"エラー",OFFSET('[1]回帰係数-1'!$H$8,V80,1))</f>
        <v>-0.0017654643668918114</v>
      </c>
      <c r="AA80">
        <f ca="1">IF(N80=0,"エラー",OFFSET('[1]回帰係数-1'!$J$8,W80,1))</f>
        <v>0.0010169224844411434</v>
      </c>
      <c r="AB80">
        <f ca="1">IF(N80=0,"エラー",OFFSET('[1]回帰係数-1'!$M$8,I80,1))</f>
        <v>0.0012335119849542</v>
      </c>
      <c r="AC80">
        <f t="shared" si="46"/>
        <v>106.8193206808096</v>
      </c>
      <c r="AD80">
        <f>VLOOKUP(O80,'[1]T0-TR0表'!$A$1:$C$554,2,FALSE)</f>
        <v>0.9073017912407413</v>
      </c>
      <c r="AE80">
        <f>VLOOKUP(O80,'[1]T0-TR0表'!$A$1:$C$554,3,FALSE)</f>
        <v>0.7517771734033573</v>
      </c>
      <c r="AF80">
        <f t="shared" si="47"/>
        <v>3.4257553221419883</v>
      </c>
      <c r="AG80">
        <f t="shared" si="48"/>
        <v>106.19841498640164</v>
      </c>
      <c r="AH80">
        <f t="shared" si="49"/>
        <v>106.50886783360562</v>
      </c>
      <c r="AI80">
        <f t="shared" si="50"/>
        <v>11344.042546226134</v>
      </c>
      <c r="AJ80">
        <f t="shared" si="51"/>
        <v>1811030410</v>
      </c>
      <c r="AK80">
        <f>RANK(AC80,INDEX(AC:AC,MATCH(AJ80,AJ:AJ,0)):INDEX(AC:AC,MATCH(AJ80,AJ:AJ)),1)</f>
        <v>8</v>
      </c>
      <c r="AL80">
        <f>RANK(AG80,INDEX(AG:AG,MATCH(AJ80,AJ:AJ,0)):INDEX(AG:AG,MATCH(AJ80,AJ:AJ)),1)</f>
        <v>7</v>
      </c>
      <c r="AM80">
        <f>RANK(AH80,INDEX(AH:AH,MATCH(AJ80,AJ:AJ,0)):INDEX(AH:AH,MATCH(AJ80,AJ:AJ)),1)</f>
        <v>8</v>
      </c>
      <c r="AN80">
        <f>RANK(AI80,INDEX(AI:AI,MATCH(AJ80,AJ:AJ,0)):INDEX(AI:AI,MATCH(AJ80,AJ:AJ)),1)</f>
        <v>8</v>
      </c>
      <c r="AO80">
        <f t="shared" si="30"/>
        <v>8</v>
      </c>
      <c r="AP80">
        <f t="shared" si="30"/>
        <v>7</v>
      </c>
      <c r="AQ80">
        <f t="shared" si="30"/>
        <v>8</v>
      </c>
      <c r="AR80">
        <f t="shared" si="52"/>
        <v>7.666666666666667</v>
      </c>
      <c r="AS80">
        <f>RANK(AR80,INDEX(AR:AR,MATCH(AJ80,AJ:AJ,0)):INDEX(AR:AR,MATCH(AJ80,AJ:AJ)),1)</f>
        <v>7</v>
      </c>
      <c r="AT80">
        <f ca="1" t="shared" si="38"/>
      </c>
      <c r="AU80">
        <v>7</v>
      </c>
      <c r="BH80">
        <v>7</v>
      </c>
      <c r="BI80">
        <f t="shared" si="39"/>
        <v>106.19841498640164</v>
      </c>
      <c r="BJ80">
        <f>BD75</f>
        <v>7</v>
      </c>
      <c r="BK80">
        <f>VLOOKUP(BD75,BH74:BI81,2)</f>
        <v>106.19841498640164</v>
      </c>
      <c r="BL80">
        <f t="shared" si="53"/>
        <v>0.2810206202044725</v>
      </c>
      <c r="BM80">
        <f>ABS(BK80-AVERAGE(BK74:BK81))</f>
        <v>0.3108712537126337</v>
      </c>
    </row>
    <row r="81" spans="1:65" ht="13.5">
      <c r="A81">
        <v>18</v>
      </c>
      <c r="B81">
        <v>11</v>
      </c>
      <c r="C81">
        <v>3</v>
      </c>
      <c r="D81" t="s">
        <v>151</v>
      </c>
      <c r="E81">
        <f>VLOOKUP(D81,'[1]場コード'!$A$1:$B$7,2,FALSE)</f>
        <v>4</v>
      </c>
      <c r="F81">
        <v>10</v>
      </c>
      <c r="G81">
        <v>3100</v>
      </c>
      <c r="I81">
        <v>8</v>
      </c>
      <c r="K81" t="s">
        <v>84</v>
      </c>
      <c r="M81">
        <v>0</v>
      </c>
      <c r="N81">
        <v>3.34</v>
      </c>
      <c r="O81" t="str">
        <f t="shared" si="37"/>
        <v>松尾 啓史</v>
      </c>
      <c r="P81">
        <v>1</v>
      </c>
      <c r="Q81" t="str">
        <f>VLOOKUP(O81,'[1]ランク表'!$A$1:$D$559,3,FALSE)</f>
        <v>S</v>
      </c>
      <c r="R81">
        <f>VLOOKUP(O81,'[1]ランク表'!$A$1:$D$559,4,FALSE)</f>
        <v>1</v>
      </c>
      <c r="S81">
        <f t="shared" si="41"/>
        <v>0</v>
      </c>
      <c r="T81">
        <f t="shared" si="42"/>
        <v>103.53999999999999</v>
      </c>
      <c r="U81">
        <f t="shared" si="43"/>
        <v>1</v>
      </c>
      <c r="V81">
        <f t="shared" si="44"/>
        <v>1</v>
      </c>
      <c r="W81">
        <f t="shared" si="45"/>
        <v>1</v>
      </c>
      <c r="X81">
        <f>IF(N81=0,"エラー",'[1]回帰係数-1'!$C$9+'[1]回帰係数-1'!$D$9*M81+'[1]回帰係数-1'!$E$9*N81+'[1]回帰係数-1'!$L$9*F81)</f>
        <v>3.4498261872243576</v>
      </c>
      <c r="Y81">
        <f ca="1">IF(N81=0,"エラー",OFFSET('[1]回帰係数-1'!$F$8,U81,1))</f>
        <v>-0.016784957759434147</v>
      </c>
      <c r="Z81">
        <f ca="1">IF(N81=0,"エラー",OFFSET('[1]回帰係数-1'!$H$8,V81,1))</f>
        <v>-0.0017654643668918114</v>
      </c>
      <c r="AA81">
        <f ca="1">IF(N81=0,"エラー",OFFSET('[1]回帰係数-1'!$J$8,W81,1))</f>
        <v>0.0010169224844411434</v>
      </c>
      <c r="AB81">
        <f ca="1">IF(N81=0,"エラー",OFFSET('[1]回帰係数-1'!$M$8,I81,1))</f>
        <v>0</v>
      </c>
      <c r="AC81">
        <f t="shared" si="46"/>
        <v>106.40107331505665</v>
      </c>
      <c r="AD81">
        <f>VLOOKUP(O81,'[1]T0-TR0表'!$A$1:$C$554,2,FALSE)</f>
        <v>0.25282681461782186</v>
      </c>
      <c r="AE81">
        <f>VLOOKUP(O81,'[1]T0-TR0表'!$A$1:$C$554,3,FALSE)</f>
        <v>0.9457379980741881</v>
      </c>
      <c r="AF81">
        <f t="shared" si="47"/>
        <v>3.41159172818561</v>
      </c>
      <c r="AG81">
        <f t="shared" si="48"/>
        <v>105.75934357375391</v>
      </c>
      <c r="AH81">
        <f t="shared" si="49"/>
        <v>106.08020844440529</v>
      </c>
      <c r="AI81">
        <f t="shared" si="50"/>
        <v>11252.907669343254</v>
      </c>
      <c r="AJ81">
        <f t="shared" si="51"/>
        <v>1811030410</v>
      </c>
      <c r="AK81">
        <f>RANK(AC81,INDEX(AC:AC,MATCH(AJ81,AJ:AJ,0)):INDEX(AC:AC,MATCH(AJ81,AJ:AJ)),1)</f>
        <v>7</v>
      </c>
      <c r="AL81">
        <f>RANK(AG81,INDEX(AG:AG,MATCH(AJ81,AJ:AJ,0)):INDEX(AG:AG,MATCH(AJ81,AJ:AJ)),1)</f>
        <v>3</v>
      </c>
      <c r="AM81">
        <f>RANK(AH81,INDEX(AH:AH,MATCH(AJ81,AJ:AJ,0)):INDEX(AH:AH,MATCH(AJ81,AJ:AJ)),1)</f>
        <v>6</v>
      </c>
      <c r="AN81">
        <f>RANK(AI81,INDEX(AI:AI,MATCH(AJ81,AJ:AJ,0)):INDEX(AI:AI,MATCH(AJ81,AJ:AJ)),1)</f>
        <v>6</v>
      </c>
      <c r="AO81">
        <f t="shared" si="30"/>
        <v>7</v>
      </c>
      <c r="AP81">
        <f t="shared" si="30"/>
        <v>3</v>
      </c>
      <c r="AQ81">
        <f t="shared" si="30"/>
        <v>6</v>
      </c>
      <c r="AR81">
        <f t="shared" si="52"/>
        <v>4.333333333333333</v>
      </c>
      <c r="AS81">
        <f>RANK(AR81,INDEX(AR:AR,MATCH(AJ81,AJ:AJ,0)):INDEX(AR:AR,MATCH(AJ81,AJ:AJ)),1)</f>
        <v>4</v>
      </c>
      <c r="AT81">
        <f ca="1" t="shared" si="38"/>
      </c>
      <c r="AU81">
        <v>8</v>
      </c>
      <c r="BH81">
        <v>8</v>
      </c>
      <c r="BI81">
        <f t="shared" si="39"/>
        <v>105.75934357375391</v>
      </c>
      <c r="BJ81">
        <f>BE75</f>
        <v>6</v>
      </c>
      <c r="BK81">
        <f>VLOOKUP(BE75,BH74:BI81,2)</f>
        <v>106.36665241686109</v>
      </c>
      <c r="BL81">
        <f t="shared" si="53"/>
        <v>0.16823743045944184</v>
      </c>
      <c r="BM81">
        <f>ABS(BK81-AVERAGE(BK74:BK81))</f>
        <v>0.4791086841720755</v>
      </c>
    </row>
    <row r="82" spans="1:80" ht="13.5">
      <c r="A82">
        <v>18</v>
      </c>
      <c r="B82">
        <v>11</v>
      </c>
      <c r="C82">
        <v>3</v>
      </c>
      <c r="D82" t="s">
        <v>151</v>
      </c>
      <c r="E82">
        <f>VLOOKUP(D82,'[1]場コード'!$A$1:$B$7,2,FALSE)</f>
        <v>4</v>
      </c>
      <c r="F82">
        <v>11</v>
      </c>
      <c r="G82">
        <v>3100</v>
      </c>
      <c r="I82">
        <v>1</v>
      </c>
      <c r="K82" t="s">
        <v>85</v>
      </c>
      <c r="M82">
        <v>0</v>
      </c>
      <c r="N82">
        <v>3.3</v>
      </c>
      <c r="O82" t="str">
        <f t="shared" si="37"/>
        <v>林 弘明</v>
      </c>
      <c r="P82">
        <v>1</v>
      </c>
      <c r="Q82" t="str">
        <f>VLOOKUP(O82,'[1]ランク表'!$A$1:$D$559,3,FALSE)</f>
        <v>S</v>
      </c>
      <c r="R82">
        <f>VLOOKUP(O82,'[1]ランク表'!$A$1:$D$559,4,FALSE)</f>
        <v>1</v>
      </c>
      <c r="S82">
        <f t="shared" si="41"/>
        <v>0</v>
      </c>
      <c r="T82">
        <f t="shared" si="42"/>
        <v>102.3</v>
      </c>
      <c r="U82">
        <f t="shared" si="43"/>
        <v>1</v>
      </c>
      <c r="V82">
        <f t="shared" si="44"/>
        <v>1</v>
      </c>
      <c r="W82">
        <f t="shared" si="45"/>
        <v>1</v>
      </c>
      <c r="X82">
        <f>IF(N82=0,"エラー",'[1]回帰係数-1'!$C$9+'[1]回帰係数-1'!$D$9*M82+'[1]回帰係数-1'!$E$9*N82+'[1]回帰係数-1'!$L$9*F82)</f>
        <v>3.4152606439466506</v>
      </c>
      <c r="Y82">
        <f ca="1">IF(N82=0,"エラー",OFFSET('[1]回帰係数-1'!$F$8,U82,1))</f>
        <v>-0.016784957759434147</v>
      </c>
      <c r="Z82">
        <f ca="1">IF(N82=0,"エラー",OFFSET('[1]回帰係数-1'!$H$8,V82,1))</f>
        <v>-0.0017654643668918114</v>
      </c>
      <c r="AA82">
        <f ca="1">IF(N82=0,"エラー",OFFSET('[1]回帰係数-1'!$J$8,W82,1))</f>
        <v>0.0010169224844411434</v>
      </c>
      <c r="AB82">
        <f ca="1">IF(N82=0,"エラー",OFFSET('[1]回帰係数-1'!$M$8,I82,1))</f>
        <v>-0.01095952327366393</v>
      </c>
      <c r="AC82">
        <f t="shared" si="46"/>
        <v>104.98979625196415</v>
      </c>
      <c r="AD82">
        <f>VLOOKUP(O82,'[1]T0-TR0表'!$A$1:$C$554,2,FALSE)</f>
        <v>1.0109580594751137</v>
      </c>
      <c r="AE82">
        <f>VLOOKUP(O82,'[1]T0-TR0表'!$A$1:$C$554,3,FALSE)</f>
        <v>0.7256905823413146</v>
      </c>
      <c r="AF82">
        <f t="shared" si="47"/>
        <v>3.4057369812014517</v>
      </c>
      <c r="AG82">
        <f t="shared" si="48"/>
        <v>105.577846417245</v>
      </c>
      <c r="AH82">
        <f t="shared" si="49"/>
        <v>105.28382133460457</v>
      </c>
      <c r="AI82">
        <f t="shared" si="50"/>
        <v>11084.596584067716</v>
      </c>
      <c r="AJ82">
        <f t="shared" si="51"/>
        <v>1811030411</v>
      </c>
      <c r="AK82">
        <f>RANK(AC82,INDEX(AC:AC,MATCH(AJ82,AJ:AJ,0)):INDEX(AC:AC,MATCH(AJ82,AJ:AJ)),1)</f>
        <v>2</v>
      </c>
      <c r="AL82">
        <f>RANK(AG82,INDEX(AG:AG,MATCH(AJ82,AJ:AJ,0)):INDEX(AG:AG,MATCH(AJ82,AJ:AJ)),1)</f>
        <v>4</v>
      </c>
      <c r="AM82">
        <f>RANK(AH82,INDEX(AH:AH,MATCH(AJ82,AJ:AJ,0)):INDEX(AH:AH,MATCH(AJ82,AJ:AJ)),1)</f>
        <v>4</v>
      </c>
      <c r="AN82">
        <f>RANK(AI82,INDEX(AI:AI,MATCH(AJ82,AJ:AJ,0)):INDEX(AI:AI,MATCH(AJ82,AJ:AJ)),1)</f>
        <v>4</v>
      </c>
      <c r="AO82">
        <f aca="true" t="shared" si="54" ref="AO82:AQ105">AK82</f>
        <v>2</v>
      </c>
      <c r="AP82">
        <f t="shared" si="54"/>
        <v>4</v>
      </c>
      <c r="AQ82">
        <f t="shared" si="54"/>
        <v>4</v>
      </c>
      <c r="AR82">
        <f t="shared" si="52"/>
        <v>5.333333333333334</v>
      </c>
      <c r="AS82">
        <f>RANK(AR82,INDEX(AR:AR,MATCH(AJ82,AJ:AJ,0)):INDEX(AR:AR,MATCH(AJ82,AJ:AJ)),1)</f>
        <v>5</v>
      </c>
      <c r="AT82">
        <f ca="1" t="shared" si="38"/>
        <v>1811030411</v>
      </c>
      <c r="AU82">
        <v>1</v>
      </c>
      <c r="AW82" t="s">
        <v>116</v>
      </c>
      <c r="AX82">
        <f>VLOOKUP(1,AK82:AU89,11,FALSE)</f>
        <v>5</v>
      </c>
      <c r="AY82">
        <f>VLOOKUP(2,AK82:AU89,11,FALSE)</f>
        <v>1</v>
      </c>
      <c r="AZ82">
        <f>VLOOKUP(3,AK82:AU89,11,FALSE)</f>
        <v>2</v>
      </c>
      <c r="BA82">
        <f>VLOOKUP(4,AK82:AU89,11,FALSE)</f>
        <v>3</v>
      </c>
      <c r="BB82">
        <f>VLOOKUP(5,AK82:AU89,11,FALSE)</f>
        <v>7</v>
      </c>
      <c r="BC82">
        <f>VLOOKUP(6,AK82:AU89,11,FALSE)</f>
        <v>4</v>
      </c>
      <c r="BD82">
        <f>VLOOKUP(7,AK82:AU89,11,FALSE)</f>
        <v>8</v>
      </c>
      <c r="BE82">
        <f>VLOOKUP(8,AK82:AU89,11,FALSE)</f>
        <v>6</v>
      </c>
      <c r="BH82">
        <v>1</v>
      </c>
      <c r="BI82">
        <f t="shared" si="39"/>
        <v>105.577846417245</v>
      </c>
      <c r="BJ82">
        <f>AX83</f>
        <v>5</v>
      </c>
      <c r="BK82">
        <f>VLOOKUP(AX83,BH82:BI89,2)</f>
        <v>104.64441900981363</v>
      </c>
      <c r="BM82">
        <f>ABS(BK82-AVERAGE(BK82:BK89))</f>
        <v>0.9135138562537151</v>
      </c>
      <c r="BN82">
        <f>BJ82</f>
        <v>5</v>
      </c>
      <c r="BO82" t="str">
        <f>IF(BL83&gt;=0.7,"→→→",IF((BL83&gt;=0.55)*(BL83&lt;0.7)=1,"→→",IF((BL83&lt;0.55)*(BL83&gt;=0.4)=1,"→",IF((BL83&lt;0.4)*(BL83&gt;=0.3)=1,"～",IF((BL83&lt;0.3)*(BL83&gt;=0.1)=1,"，",IF(BL83&lt;0.1,"=",""))))))</f>
        <v>→</v>
      </c>
      <c r="BP82">
        <f>BJ83</f>
        <v>2</v>
      </c>
      <c r="BQ82" t="str">
        <f>IF(BL84&gt;=0.7,"→→→",IF((BL84&gt;=0.55)*(BL84&lt;0.7)=1,"→→",IF((BL84&lt;0.55)*(BL84&gt;=0.4)=1,"→",IF((BL84&lt;0.4)*(BL84&gt;=0.3)=1,"～",IF((BL84&lt;0.3)*(BL84&gt;=0.1)=1,"，",IF(BL84&lt;0.1,"=",""))))))</f>
        <v>=</v>
      </c>
      <c r="BR82">
        <f>BJ84</f>
        <v>3</v>
      </c>
      <c r="BS82" t="str">
        <f>IF(BL85&gt;=0.7,"→→→",IF((BL85&gt;=0.55)*(BL85&lt;0.7)=1,"→→",IF((BL85&lt;0.55)*(BL85&gt;=0.4)=1,"→",IF((BL85&lt;0.4)*(BL85&gt;=0.3)=1,"～",IF((BL85&lt;0.3)*(BL85&gt;=0.1)=1,"，",IF(BL85&lt;0.1,"=",""))))))</f>
        <v>→</v>
      </c>
      <c r="BT82">
        <f>BJ85</f>
        <v>1</v>
      </c>
      <c r="BU82" t="str">
        <f>IF(BL86&gt;=0.7,"→→→",IF((BL86&gt;=0.55)*(BL86&lt;0.7)=1,"→→",IF((BL86&lt;0.55)*(BL86&gt;=0.4)=1,"→",IF((BL86&lt;0.4)*(BL86&gt;=0.3)=1,"～",IF((BL86&lt;0.3)*(BL86&gt;=0.1)=1,"，",IF(BL86&lt;0.1,"=",""))))))</f>
        <v>，</v>
      </c>
      <c r="BV82">
        <f>BJ86</f>
        <v>7</v>
      </c>
      <c r="BW82" t="str">
        <f>IF(BL87&gt;=0.7,"→→→",IF((BL87&gt;=0.55)*(BL87&lt;0.7)=1,"→→",IF((BL87&lt;0.55)*(BL87&gt;=0.4)=1,"→",IF((BL87&lt;0.4)*(BL87&gt;=0.3)=1,"～",IF((BL87&lt;0.3)*(BL87&gt;=0.1)=1,"，",IF(BL87&lt;0.1,"=",""))))))</f>
        <v>，</v>
      </c>
      <c r="BX82">
        <f>BJ87</f>
        <v>6</v>
      </c>
      <c r="BY82" t="str">
        <f>IF(BL88&gt;=0.7,"→→→",IF((BL88&gt;=0.55)*(BL88&lt;0.7)=1,"→→",IF((BL88&lt;0.55)*(BL88&gt;=0.4)=1,"→",IF((BL88&lt;0.4)*(BL88&gt;=0.3)=1,"～",IF((BL88&lt;0.3)*(BL88&gt;=0.1)=1,"，",IF(BL88&lt;0.1,"=",""))))))</f>
        <v>，</v>
      </c>
      <c r="BZ82">
        <f>BJ88</f>
        <v>4</v>
      </c>
      <c r="CA82" t="str">
        <f>IF(BL89&gt;=0.7,"→→→",IF((BL89&gt;=0.55)*(BL89&lt;0.7)=1,"→→",IF((BL89&lt;0.55)*(BL89&gt;=0.4)=1,"→",IF((BL89&lt;0.4)*(BL89&gt;=0.3)=1,"～",IF((BL89&lt;0.3)*(BL89&gt;=0.1)=1,"，",IF(BL89&lt;0.1,"=",""))))))</f>
        <v>=</v>
      </c>
      <c r="CB82">
        <f>BJ89</f>
        <v>8</v>
      </c>
    </row>
    <row r="83" spans="1:65" ht="13.5">
      <c r="A83">
        <v>18</v>
      </c>
      <c r="B83">
        <v>11</v>
      </c>
      <c r="C83">
        <v>3</v>
      </c>
      <c r="D83" t="s">
        <v>151</v>
      </c>
      <c r="E83">
        <f>VLOOKUP(D83,'[1]場コード'!$A$1:$B$7,2,FALSE)</f>
        <v>4</v>
      </c>
      <c r="F83">
        <v>11</v>
      </c>
      <c r="G83">
        <v>3100</v>
      </c>
      <c r="I83">
        <v>2</v>
      </c>
      <c r="K83" t="s">
        <v>86</v>
      </c>
      <c r="M83">
        <v>0</v>
      </c>
      <c r="N83">
        <v>3.3</v>
      </c>
      <c r="O83" t="str">
        <f t="shared" si="37"/>
        <v>木村 武之</v>
      </c>
      <c r="P83">
        <v>1</v>
      </c>
      <c r="Q83" t="str">
        <f>VLOOKUP(O83,'[1]ランク表'!$A$1:$D$559,3,FALSE)</f>
        <v>S</v>
      </c>
      <c r="R83">
        <f>VLOOKUP(O83,'[1]ランク表'!$A$1:$D$559,4,FALSE)</f>
        <v>1</v>
      </c>
      <c r="S83">
        <f t="shared" si="41"/>
        <v>0</v>
      </c>
      <c r="T83">
        <f t="shared" si="42"/>
        <v>102.3</v>
      </c>
      <c r="U83">
        <f t="shared" si="43"/>
        <v>1</v>
      </c>
      <c r="V83">
        <f t="shared" si="44"/>
        <v>1</v>
      </c>
      <c r="W83">
        <f t="shared" si="45"/>
        <v>1</v>
      </c>
      <c r="X83">
        <f>IF(N83=0,"エラー",'[1]回帰係数-1'!$C$9+'[1]回帰係数-1'!$D$9*M83+'[1]回帰係数-1'!$E$9*N83+'[1]回帰係数-1'!$L$9*F83)</f>
        <v>3.4152606439466506</v>
      </c>
      <c r="Y83">
        <f ca="1">IF(N83=0,"エラー",OFFSET('[1]回帰係数-1'!$F$8,U83,1))</f>
        <v>-0.016784957759434147</v>
      </c>
      <c r="Z83">
        <f ca="1">IF(N83=0,"エラー",OFFSET('[1]回帰係数-1'!$H$8,V83,1))</f>
        <v>-0.0017654643668918114</v>
      </c>
      <c r="AA83">
        <f ca="1">IF(N83=0,"エラー",OFFSET('[1]回帰係数-1'!$J$8,W83,1))</f>
        <v>0.0010169224844411434</v>
      </c>
      <c r="AB83">
        <f ca="1">IF(N83=0,"エラー",OFFSET('[1]回帰係数-1'!$M$8,I83,1))</f>
        <v>-0.0066262911543478005</v>
      </c>
      <c r="AC83">
        <f t="shared" si="46"/>
        <v>105.12412644766295</v>
      </c>
      <c r="AD83">
        <f>VLOOKUP(O83,'[1]T0-TR0表'!$A$1:$C$554,2,FALSE)</f>
        <v>0.6700009824513864</v>
      </c>
      <c r="AE83">
        <f>VLOOKUP(O83,'[1]T0-TR0表'!$A$1:$C$554,3,FALSE)</f>
        <v>0.8237990378751944</v>
      </c>
      <c r="AF83">
        <f t="shared" si="47"/>
        <v>3.3885378074395276</v>
      </c>
      <c r="AG83">
        <f t="shared" si="48"/>
        <v>105.04467203062535</v>
      </c>
      <c r="AH83">
        <f t="shared" si="49"/>
        <v>105.08439923914415</v>
      </c>
      <c r="AI83">
        <f t="shared" si="50"/>
        <v>11042.729385200742</v>
      </c>
      <c r="AJ83">
        <f t="shared" si="51"/>
        <v>1811030411</v>
      </c>
      <c r="AK83">
        <f>RANK(AC83,INDEX(AC:AC,MATCH(AJ83,AJ:AJ,0)):INDEX(AC:AC,MATCH(AJ83,AJ:AJ)),1)</f>
        <v>3</v>
      </c>
      <c r="AL83">
        <f>RANK(AG83,INDEX(AG:AG,MATCH(AJ83,AJ:AJ,0)):INDEX(AG:AG,MATCH(AJ83,AJ:AJ)),1)</f>
        <v>2</v>
      </c>
      <c r="AM83">
        <f>RANK(AH83,INDEX(AH:AH,MATCH(AJ83,AJ:AJ,0)):INDEX(AH:AH,MATCH(AJ83,AJ:AJ)),1)</f>
        <v>2</v>
      </c>
      <c r="AN83">
        <f>RANK(AI83,INDEX(AI:AI,MATCH(AJ83,AJ:AJ,0)):INDEX(AI:AI,MATCH(AJ83,AJ:AJ)),1)</f>
        <v>2</v>
      </c>
      <c r="AO83">
        <f t="shared" si="54"/>
        <v>3</v>
      </c>
      <c r="AP83">
        <f t="shared" si="54"/>
        <v>2</v>
      </c>
      <c r="AQ83">
        <f t="shared" si="54"/>
        <v>2</v>
      </c>
      <c r="AR83">
        <f t="shared" si="52"/>
        <v>1.3333333333333335</v>
      </c>
      <c r="AS83">
        <f>RANK(AR83,INDEX(AR:AR,MATCH(AJ83,AJ:AJ,0)):INDEX(AR:AR,MATCH(AJ83,AJ:AJ)),1)</f>
        <v>2</v>
      </c>
      <c r="AT83">
        <f ca="1" t="shared" si="38"/>
      </c>
      <c r="AU83">
        <v>2</v>
      </c>
      <c r="AW83" t="s">
        <v>120</v>
      </c>
      <c r="AX83" s="1">
        <f>VLOOKUP(1,AL82:AU89,10,FALSE)</f>
        <v>5</v>
      </c>
      <c r="AY83" s="1">
        <f>VLOOKUP(2,AL82:AU89,10,FALSE)</f>
        <v>2</v>
      </c>
      <c r="AZ83" s="1">
        <f>VLOOKUP(3,AL82:AU89,10,FALSE)</f>
        <v>3</v>
      </c>
      <c r="BA83" s="1">
        <f>VLOOKUP(4,AL82:AU89,10,FALSE)</f>
        <v>1</v>
      </c>
      <c r="BB83" s="1">
        <f>VLOOKUP(5,AL82:AU89,10,FALSE)</f>
        <v>7</v>
      </c>
      <c r="BC83" s="1">
        <f>VLOOKUP(6,AL82:AU89,10,FALSE)</f>
        <v>6</v>
      </c>
      <c r="BD83" s="1">
        <f>VLOOKUP(7,AL82:AU89,10,FALSE)</f>
        <v>4</v>
      </c>
      <c r="BE83" s="1">
        <f>VLOOKUP(8,AL82:AU89,10,FALSE)</f>
        <v>8</v>
      </c>
      <c r="BH83">
        <v>2</v>
      </c>
      <c r="BI83">
        <f t="shared" si="39"/>
        <v>105.04467203062535</v>
      </c>
      <c r="BJ83">
        <f>AY83</f>
        <v>2</v>
      </c>
      <c r="BK83">
        <f>VLOOKUP(AY83,BH82:BI89,2)</f>
        <v>105.04467203062535</v>
      </c>
      <c r="BL83">
        <f aca="true" t="shared" si="55" ref="BL83:BL89">BK83-BK82</f>
        <v>0.4002530208117179</v>
      </c>
      <c r="BM83">
        <f>ABS(BK83-AVERAGE(BK82:BK89))</f>
        <v>0.5132608354419972</v>
      </c>
    </row>
    <row r="84" spans="1:65" ht="13.5">
      <c r="A84">
        <v>18</v>
      </c>
      <c r="B84">
        <v>11</v>
      </c>
      <c r="C84">
        <v>3</v>
      </c>
      <c r="D84" t="s">
        <v>151</v>
      </c>
      <c r="E84">
        <f>VLOOKUP(D84,'[1]場コード'!$A$1:$B$7,2,FALSE)</f>
        <v>4</v>
      </c>
      <c r="F84">
        <v>11</v>
      </c>
      <c r="G84">
        <v>3100</v>
      </c>
      <c r="I84">
        <v>3</v>
      </c>
      <c r="K84" t="s">
        <v>87</v>
      </c>
      <c r="M84">
        <v>0</v>
      </c>
      <c r="N84">
        <v>3.3</v>
      </c>
      <c r="O84" t="str">
        <f t="shared" si="37"/>
        <v>浅香 潤</v>
      </c>
      <c r="P84">
        <v>1</v>
      </c>
      <c r="Q84" t="str">
        <f>VLOOKUP(O84,'[1]ランク表'!$A$1:$D$559,3,FALSE)</f>
        <v>S</v>
      </c>
      <c r="R84">
        <f>VLOOKUP(O84,'[1]ランク表'!$A$1:$D$559,4,FALSE)</f>
        <v>1</v>
      </c>
      <c r="S84">
        <f t="shared" si="41"/>
        <v>0</v>
      </c>
      <c r="T84">
        <f t="shared" si="42"/>
        <v>102.3</v>
      </c>
      <c r="U84">
        <f t="shared" si="43"/>
        <v>1</v>
      </c>
      <c r="V84">
        <f t="shared" si="44"/>
        <v>1</v>
      </c>
      <c r="W84">
        <f t="shared" si="45"/>
        <v>1</v>
      </c>
      <c r="X84">
        <f>IF(N84=0,"エラー",'[1]回帰係数-1'!$C$9+'[1]回帰係数-1'!$D$9*M84+'[1]回帰係数-1'!$E$9*N84+'[1]回帰係数-1'!$L$9*F84)</f>
        <v>3.4152606439466506</v>
      </c>
      <c r="Y84">
        <f ca="1">IF(N84=0,"エラー",OFFSET('[1]回帰係数-1'!$F$8,U84,1))</f>
        <v>-0.016784957759434147</v>
      </c>
      <c r="Z84">
        <f ca="1">IF(N84=0,"エラー",OFFSET('[1]回帰係数-1'!$H$8,V84,1))</f>
        <v>-0.0017654643668918114</v>
      </c>
      <c r="AA84">
        <f ca="1">IF(N84=0,"エラー",OFFSET('[1]回帰係数-1'!$J$8,W84,1))</f>
        <v>0.0010169224844411434</v>
      </c>
      <c r="AB84">
        <f ca="1">IF(N84=0,"エラー",OFFSET('[1]回帰係数-1'!$M$8,I84,1))</f>
        <v>-0.0031436344266305666</v>
      </c>
      <c r="AC84">
        <f t="shared" si="46"/>
        <v>105.2320888062222</v>
      </c>
      <c r="AD84">
        <f>VLOOKUP(O84,'[1]T0-TR0表'!$A$1:$C$554,2,FALSE)</f>
        <v>0.3003973307605743</v>
      </c>
      <c r="AE84">
        <f>VLOOKUP(O84,'[1]T0-TR0表'!$A$1:$C$554,3,FALSE)</f>
        <v>0.936428686283968</v>
      </c>
      <c r="AF84">
        <f t="shared" si="47"/>
        <v>3.3906119954976686</v>
      </c>
      <c r="AG84">
        <f t="shared" si="48"/>
        <v>105.10897186042773</v>
      </c>
      <c r="AH84">
        <f t="shared" si="49"/>
        <v>105.17053033332496</v>
      </c>
      <c r="AI84">
        <f t="shared" si="50"/>
        <v>11060.836661147241</v>
      </c>
      <c r="AJ84">
        <f t="shared" si="51"/>
        <v>1811030411</v>
      </c>
      <c r="AK84">
        <f>RANK(AC84,INDEX(AC:AC,MATCH(AJ84,AJ:AJ,0)):INDEX(AC:AC,MATCH(AJ84,AJ:AJ)),1)</f>
        <v>4</v>
      </c>
      <c r="AL84">
        <f>RANK(AG84,INDEX(AG:AG,MATCH(AJ84,AJ:AJ,0)):INDEX(AG:AG,MATCH(AJ84,AJ:AJ)),1)</f>
        <v>3</v>
      </c>
      <c r="AM84">
        <f>RANK(AH84,INDEX(AH:AH,MATCH(AJ84,AJ:AJ,0)):INDEX(AH:AH,MATCH(AJ84,AJ:AJ)),1)</f>
        <v>3</v>
      </c>
      <c r="AN84">
        <f>RANK(AI84,INDEX(AI:AI,MATCH(AJ84,AJ:AJ,0)):INDEX(AI:AI,MATCH(AJ84,AJ:AJ)),1)</f>
        <v>3</v>
      </c>
      <c r="AO84">
        <f t="shared" si="54"/>
        <v>4</v>
      </c>
      <c r="AP84">
        <f t="shared" si="54"/>
        <v>3</v>
      </c>
      <c r="AQ84">
        <f t="shared" si="54"/>
        <v>3</v>
      </c>
      <c r="AR84">
        <f t="shared" si="52"/>
        <v>2.333333333333334</v>
      </c>
      <c r="AS84">
        <f>RANK(AR84,INDEX(AR:AR,MATCH(AJ84,AJ:AJ,0)):INDEX(AR:AR,MATCH(AJ84,AJ:AJ)),1)</f>
        <v>3</v>
      </c>
      <c r="AT84">
        <f ca="1" t="shared" si="38"/>
      </c>
      <c r="AU84">
        <v>3</v>
      </c>
      <c r="AW84" t="s">
        <v>121</v>
      </c>
      <c r="BH84">
        <v>3</v>
      </c>
      <c r="BI84">
        <f t="shared" si="39"/>
        <v>105.10897186042773</v>
      </c>
      <c r="BJ84">
        <f>AZ83</f>
        <v>3</v>
      </c>
      <c r="BK84">
        <f>VLOOKUP(AZ83,BH82:BI89,2)</f>
        <v>105.10897186042773</v>
      </c>
      <c r="BL84">
        <f t="shared" si="55"/>
        <v>0.0642998298023798</v>
      </c>
      <c r="BM84">
        <f>ABS(BK84-AVERAGE(BK82:BK89))</f>
        <v>0.4489610056396174</v>
      </c>
    </row>
    <row r="85" spans="1:65" ht="13.5">
      <c r="A85">
        <v>18</v>
      </c>
      <c r="B85">
        <v>11</v>
      </c>
      <c r="C85">
        <v>3</v>
      </c>
      <c r="D85" t="s">
        <v>151</v>
      </c>
      <c r="E85">
        <f>VLOOKUP(D85,'[1]場コード'!$A$1:$B$7,2,FALSE)</f>
        <v>4</v>
      </c>
      <c r="F85">
        <v>11</v>
      </c>
      <c r="G85">
        <v>3100</v>
      </c>
      <c r="I85">
        <v>4</v>
      </c>
      <c r="K85" t="s">
        <v>88</v>
      </c>
      <c r="M85">
        <v>0</v>
      </c>
      <c r="N85">
        <v>3.33</v>
      </c>
      <c r="O85" t="str">
        <f t="shared" si="37"/>
        <v>谷津 圭治</v>
      </c>
      <c r="P85">
        <v>1</v>
      </c>
      <c r="Q85" t="str">
        <f>VLOOKUP(O85,'[1]ランク表'!$A$1:$D$559,3,FALSE)</f>
        <v>A1</v>
      </c>
      <c r="R85">
        <f>VLOOKUP(O85,'[1]ランク表'!$A$1:$D$559,4,FALSE)</f>
        <v>1</v>
      </c>
      <c r="S85">
        <f t="shared" si="41"/>
        <v>0</v>
      </c>
      <c r="T85">
        <f t="shared" si="42"/>
        <v>103.23</v>
      </c>
      <c r="U85">
        <f t="shared" si="43"/>
        <v>2</v>
      </c>
      <c r="V85">
        <f t="shared" si="44"/>
        <v>1</v>
      </c>
      <c r="W85">
        <f t="shared" si="45"/>
        <v>1</v>
      </c>
      <c r="X85">
        <f>IF(N85=0,"エラー",'[1]回帰係数-1'!$C$9+'[1]回帰係数-1'!$D$9*M85+'[1]回帰係数-1'!$E$9*N85+'[1]回帰係数-1'!$L$9*F85)</f>
        <v>3.4399779895084825</v>
      </c>
      <c r="Y85">
        <f ca="1">IF(N85=0,"エラー",OFFSET('[1]回帰係数-1'!$F$8,U85,1))</f>
        <v>-0.012765734423505799</v>
      </c>
      <c r="Z85">
        <f ca="1">IF(N85=0,"エラー",OFFSET('[1]回帰係数-1'!$H$8,V85,1))</f>
        <v>-0.0017654643668918114</v>
      </c>
      <c r="AA85">
        <f ca="1">IF(N85=0,"エラー",OFFSET('[1]回帰係数-1'!$J$8,W85,1))</f>
        <v>0.0010169224844411434</v>
      </c>
      <c r="AB85">
        <f ca="1">IF(N85=0,"エラー",OFFSET('[1]回帰係数-1'!$M$8,I85,1))</f>
        <v>-0.0016965388543961663</v>
      </c>
      <c r="AC85">
        <f t="shared" si="46"/>
        <v>106.16778240479202</v>
      </c>
      <c r="AD85">
        <f>VLOOKUP(O85,'[1]T0-TR0表'!$A$1:$C$554,2,FALSE)</f>
        <v>1.059916610672985</v>
      </c>
      <c r="AE85">
        <f>VLOOKUP(O85,'[1]T0-TR0表'!$A$1:$C$554,3,FALSE)</f>
        <v>0.7099621600594124</v>
      </c>
      <c r="AF85">
        <f t="shared" si="47"/>
        <v>3.424090603670828</v>
      </c>
      <c r="AG85">
        <f t="shared" si="48"/>
        <v>106.14680871379566</v>
      </c>
      <c r="AH85">
        <f t="shared" si="49"/>
        <v>106.15729555929384</v>
      </c>
      <c r="AI85">
        <f t="shared" si="50"/>
        <v>11269.37129048934</v>
      </c>
      <c r="AJ85">
        <f t="shared" si="51"/>
        <v>1811030411</v>
      </c>
      <c r="AK85">
        <f>RANK(AC85,INDEX(AC:AC,MATCH(AJ85,AJ:AJ,0)):INDEX(AC:AC,MATCH(AJ85,AJ:AJ)),1)</f>
        <v>6</v>
      </c>
      <c r="AL85">
        <f>RANK(AG85,INDEX(AG:AG,MATCH(AJ85,AJ:AJ,0)):INDEX(AG:AG,MATCH(AJ85,AJ:AJ)),1)</f>
        <v>7</v>
      </c>
      <c r="AM85">
        <f>RANK(AH85,INDEX(AH:AH,MATCH(AJ85,AJ:AJ,0)):INDEX(AH:AH,MATCH(AJ85,AJ:AJ)),1)</f>
        <v>6</v>
      </c>
      <c r="AN85">
        <f>RANK(AI85,INDEX(AI:AI,MATCH(AJ85,AJ:AJ,0)):INDEX(AI:AI,MATCH(AJ85,AJ:AJ)),1)</f>
        <v>6</v>
      </c>
      <c r="AO85">
        <f t="shared" si="54"/>
        <v>6</v>
      </c>
      <c r="AP85">
        <f t="shared" si="54"/>
        <v>7</v>
      </c>
      <c r="AQ85">
        <f t="shared" si="54"/>
        <v>6</v>
      </c>
      <c r="AR85">
        <f t="shared" si="52"/>
        <v>6.333333333333333</v>
      </c>
      <c r="AS85">
        <f>RANK(AR85,INDEX(AR:AR,MATCH(AJ85,AJ:AJ,0)):INDEX(AR:AR,MATCH(AJ85,AJ:AJ)),1)</f>
        <v>6</v>
      </c>
      <c r="AT85">
        <f ca="1" t="shared" si="38"/>
      </c>
      <c r="AU85">
        <v>4</v>
      </c>
      <c r="AW85" t="s">
        <v>152</v>
      </c>
      <c r="BH85">
        <v>4</v>
      </c>
      <c r="BI85">
        <f t="shared" si="39"/>
        <v>106.14680871379566</v>
      </c>
      <c r="BJ85">
        <f>BA83</f>
        <v>1</v>
      </c>
      <c r="BK85">
        <f>VLOOKUP(BA83,BH82:BI89,2)</f>
        <v>105.577846417245</v>
      </c>
      <c r="BL85">
        <f t="shared" si="55"/>
        <v>0.4688745568172692</v>
      </c>
      <c r="BM85">
        <f>ABS(BK85-AVERAGE(BK82:BK89))</f>
        <v>0.01991355117765181</v>
      </c>
    </row>
    <row r="86" spans="1:65" ht="13.5">
      <c r="A86">
        <v>18</v>
      </c>
      <c r="B86">
        <v>11</v>
      </c>
      <c r="C86">
        <v>3</v>
      </c>
      <c r="D86" t="s">
        <v>151</v>
      </c>
      <c r="E86">
        <f>VLOOKUP(D86,'[1]場コード'!$A$1:$B$7,2,FALSE)</f>
        <v>4</v>
      </c>
      <c r="F86">
        <v>11</v>
      </c>
      <c r="G86">
        <v>3100</v>
      </c>
      <c r="I86">
        <v>5</v>
      </c>
      <c r="K86" t="s">
        <v>89</v>
      </c>
      <c r="M86">
        <v>0</v>
      </c>
      <c r="N86">
        <v>3.28</v>
      </c>
      <c r="O86" t="str">
        <f t="shared" si="37"/>
        <v>佐藤 裕二</v>
      </c>
      <c r="P86">
        <v>1</v>
      </c>
      <c r="Q86" t="str">
        <f>VLOOKUP(O86,'[1]ランク表'!$A$1:$D$559,3,FALSE)</f>
        <v>S</v>
      </c>
      <c r="R86">
        <f>VLOOKUP(O86,'[1]ランク表'!$A$1:$D$559,4,FALSE)</f>
        <v>1</v>
      </c>
      <c r="S86">
        <f t="shared" si="41"/>
        <v>0</v>
      </c>
      <c r="T86">
        <f t="shared" si="42"/>
        <v>101.67999999999999</v>
      </c>
      <c r="U86">
        <f t="shared" si="43"/>
        <v>1</v>
      </c>
      <c r="V86">
        <f t="shared" si="44"/>
        <v>1</v>
      </c>
      <c r="W86">
        <f t="shared" si="45"/>
        <v>1</v>
      </c>
      <c r="X86">
        <f>IF(N86=0,"エラー",'[1]回帰係数-1'!$C$9+'[1]回帰係数-1'!$D$9*M86+'[1]回帰係数-1'!$E$9*N86+'[1]回帰係数-1'!$L$9*F86)</f>
        <v>3.398782413572096</v>
      </c>
      <c r="Y86">
        <f ca="1">IF(N86=0,"エラー",OFFSET('[1]回帰係数-1'!$F$8,U86,1))</f>
        <v>-0.016784957759434147</v>
      </c>
      <c r="Z86">
        <f ca="1">IF(N86=0,"エラー",OFFSET('[1]回帰係数-1'!$H$8,V86,1))</f>
        <v>-0.0017654643668918114</v>
      </c>
      <c r="AA86">
        <f ca="1">IF(N86=0,"エラー",OFFSET('[1]回帰係数-1'!$J$8,W86,1))</f>
        <v>0.0010169224844411434</v>
      </c>
      <c r="AB86">
        <f ca="1">IF(N86=0,"エラー",OFFSET('[1]回帰係数-1'!$M$8,I86,1))</f>
        <v>-0.00031861368462803236</v>
      </c>
      <c r="AC86">
        <f t="shared" si="46"/>
        <v>104.80883930761307</v>
      </c>
      <c r="AD86">
        <f>VLOOKUP(O86,'[1]T0-TR0表'!$A$1:$C$554,2,FALSE)</f>
        <v>0.9214746499062798</v>
      </c>
      <c r="AE86">
        <f>VLOOKUP(O86,'[1]T0-TR0表'!$A$1:$C$554,3,FALSE)</f>
        <v>0.7482170029771731</v>
      </c>
      <c r="AF86">
        <f t="shared" si="47"/>
        <v>3.3756264196714074</v>
      </c>
      <c r="AG86">
        <f t="shared" si="48"/>
        <v>104.64441900981363</v>
      </c>
      <c r="AH86">
        <f t="shared" si="49"/>
        <v>104.72662915871335</v>
      </c>
      <c r="AI86">
        <f t="shared" si="50"/>
        <v>10967.660096438087</v>
      </c>
      <c r="AJ86">
        <f t="shared" si="51"/>
        <v>1811030411</v>
      </c>
      <c r="AK86">
        <f>RANK(AC86,INDEX(AC:AC,MATCH(AJ86,AJ:AJ,0)):INDEX(AC:AC,MATCH(AJ86,AJ:AJ)),1)</f>
        <v>1</v>
      </c>
      <c r="AL86">
        <f>RANK(AG86,INDEX(AG:AG,MATCH(AJ86,AJ:AJ,0)):INDEX(AG:AG,MATCH(AJ86,AJ:AJ)),1)</f>
        <v>1</v>
      </c>
      <c r="AM86">
        <f>RANK(AH86,INDEX(AH:AH,MATCH(AJ86,AJ:AJ,0)):INDEX(AH:AH,MATCH(AJ86,AJ:AJ)),1)</f>
        <v>1</v>
      </c>
      <c r="AN86">
        <f>RANK(AI86,INDEX(AI:AI,MATCH(AJ86,AJ:AJ,0)):INDEX(AI:AI,MATCH(AJ86,AJ:AJ)),1)</f>
        <v>1</v>
      </c>
      <c r="AO86">
        <f t="shared" si="54"/>
        <v>1</v>
      </c>
      <c r="AP86">
        <f t="shared" si="54"/>
        <v>1</v>
      </c>
      <c r="AQ86">
        <f t="shared" si="54"/>
        <v>1</v>
      </c>
      <c r="AR86">
        <f t="shared" si="52"/>
        <v>1</v>
      </c>
      <c r="AS86">
        <f>RANK(AR86,INDEX(AR:AR,MATCH(AJ86,AJ:AJ,0)):INDEX(AR:AR,MATCH(AJ86,AJ:AJ)),1)</f>
        <v>1</v>
      </c>
      <c r="AT86">
        <f ca="1" t="shared" si="38"/>
      </c>
      <c r="AU86">
        <v>5</v>
      </c>
      <c r="BH86">
        <v>5</v>
      </c>
      <c r="BI86">
        <f t="shared" si="39"/>
        <v>104.64441900981363</v>
      </c>
      <c r="BJ86">
        <f>BB83</f>
        <v>7</v>
      </c>
      <c r="BK86">
        <f>VLOOKUP(BB83,BH82:BI89,2)</f>
        <v>105.7672903277124</v>
      </c>
      <c r="BL86">
        <f t="shared" si="55"/>
        <v>0.1894439104674035</v>
      </c>
      <c r="BM86">
        <f>ABS(BK86-AVERAGE(BK82:BK89))</f>
        <v>0.2093574616450553</v>
      </c>
    </row>
    <row r="87" spans="1:65" ht="13.5">
      <c r="A87">
        <v>18</v>
      </c>
      <c r="B87">
        <v>11</v>
      </c>
      <c r="C87">
        <v>3</v>
      </c>
      <c r="D87" t="s">
        <v>151</v>
      </c>
      <c r="E87">
        <f>VLOOKUP(D87,'[1]場コード'!$A$1:$B$7,2,FALSE)</f>
        <v>4</v>
      </c>
      <c r="F87">
        <v>11</v>
      </c>
      <c r="G87">
        <v>3100</v>
      </c>
      <c r="I87">
        <v>6</v>
      </c>
      <c r="K87" t="s">
        <v>90</v>
      </c>
      <c r="M87">
        <v>0</v>
      </c>
      <c r="N87">
        <v>3.34</v>
      </c>
      <c r="O87" t="str">
        <f t="shared" si="37"/>
        <v>池浦 一博</v>
      </c>
      <c r="P87">
        <v>1</v>
      </c>
      <c r="Q87" t="str">
        <f>VLOOKUP(O87,'[1]ランク表'!$A$1:$D$559,3,FALSE)</f>
        <v>A1</v>
      </c>
      <c r="R87">
        <f>VLOOKUP(O87,'[1]ランク表'!$A$1:$D$559,4,FALSE)</f>
        <v>1</v>
      </c>
      <c r="S87">
        <f t="shared" si="41"/>
        <v>0</v>
      </c>
      <c r="T87">
        <f t="shared" si="42"/>
        <v>103.53999999999999</v>
      </c>
      <c r="U87">
        <f t="shared" si="43"/>
        <v>2</v>
      </c>
      <c r="V87">
        <f t="shared" si="44"/>
        <v>1</v>
      </c>
      <c r="W87">
        <f t="shared" si="45"/>
        <v>1</v>
      </c>
      <c r="X87">
        <f>IF(N87=0,"エラー",'[1]回帰係数-1'!$C$9+'[1]回帰係数-1'!$D$9*M87+'[1]回帰係数-1'!$E$9*N87+'[1]回帰係数-1'!$L$9*F87)</f>
        <v>3.4482171046957597</v>
      </c>
      <c r="Y87">
        <f ca="1">IF(N87=0,"エラー",OFFSET('[1]回帰係数-1'!$F$8,U87,1))</f>
        <v>-0.012765734423505799</v>
      </c>
      <c r="Z87">
        <f ca="1">IF(N87=0,"エラー",OFFSET('[1]回帰係数-1'!$H$8,V87,1))</f>
        <v>-0.0017654643668918114</v>
      </c>
      <c r="AA87">
        <f ca="1">IF(N87=0,"エラー",OFFSET('[1]回帰係数-1'!$J$8,W87,1))</f>
        <v>0.0010169224844411434</v>
      </c>
      <c r="AB87">
        <f ca="1">IF(N87=0,"エラー",OFFSET('[1]回帰係数-1'!$M$8,I87,1))</f>
        <v>0.0006249624127499065</v>
      </c>
      <c r="AC87">
        <f t="shared" si="46"/>
        <v>106.49516151487916</v>
      </c>
      <c r="AD87">
        <f>VLOOKUP(O87,'[1]T0-TR0表'!$A$1:$C$554,2,FALSE)</f>
        <v>1.2688828207847291</v>
      </c>
      <c r="AE87">
        <f>VLOOKUP(O87,'[1]T0-TR0表'!$A$1:$C$554,3,FALSE)</f>
        <v>0.6440349946977734</v>
      </c>
      <c r="AF87">
        <f t="shared" si="47"/>
        <v>3.419959703075292</v>
      </c>
      <c r="AG87">
        <f t="shared" si="48"/>
        <v>106.01875079533406</v>
      </c>
      <c r="AH87">
        <f t="shared" si="49"/>
        <v>106.25695615510661</v>
      </c>
      <c r="AI87">
        <f t="shared" si="50"/>
        <v>11290.483989554823</v>
      </c>
      <c r="AJ87">
        <f t="shared" si="51"/>
        <v>1811030411</v>
      </c>
      <c r="AK87">
        <f>RANK(AC87,INDEX(AC:AC,MATCH(AJ87,AJ:AJ,0)):INDEX(AC:AC,MATCH(AJ87,AJ:AJ)),1)</f>
        <v>8</v>
      </c>
      <c r="AL87">
        <f>RANK(AG87,INDEX(AG:AG,MATCH(AJ87,AJ:AJ,0)):INDEX(AG:AG,MATCH(AJ87,AJ:AJ)),1)</f>
        <v>6</v>
      </c>
      <c r="AM87">
        <f>RANK(AH87,INDEX(AH:AH,MATCH(AJ87,AJ:AJ,0)):INDEX(AH:AH,MATCH(AJ87,AJ:AJ)),1)</f>
        <v>8</v>
      </c>
      <c r="AN87">
        <f>RANK(AI87,INDEX(AI:AI,MATCH(AJ87,AJ:AJ,0)):INDEX(AI:AI,MATCH(AJ87,AJ:AJ)),1)</f>
        <v>8</v>
      </c>
      <c r="AO87">
        <f t="shared" si="54"/>
        <v>8</v>
      </c>
      <c r="AP87">
        <f t="shared" si="54"/>
        <v>6</v>
      </c>
      <c r="AQ87">
        <f t="shared" si="54"/>
        <v>8</v>
      </c>
      <c r="AR87">
        <f t="shared" si="52"/>
        <v>7.333333333333333</v>
      </c>
      <c r="AS87">
        <f>RANK(AR87,INDEX(AR:AR,MATCH(AJ87,AJ:AJ,0)):INDEX(AR:AR,MATCH(AJ87,AJ:AJ)),1)</f>
        <v>7</v>
      </c>
      <c r="AT87">
        <f ca="1" t="shared" si="38"/>
      </c>
      <c r="AU87">
        <v>6</v>
      </c>
      <c r="BH87">
        <v>6</v>
      </c>
      <c r="BI87">
        <f t="shared" si="39"/>
        <v>106.01875079533406</v>
      </c>
      <c r="BJ87">
        <f>BC83</f>
        <v>6</v>
      </c>
      <c r="BK87">
        <f>VLOOKUP(BC83,BH82:BI89,2)</f>
        <v>106.01875079533406</v>
      </c>
      <c r="BL87">
        <f t="shared" si="55"/>
        <v>0.25146046762165497</v>
      </c>
      <c r="BM87">
        <f>ABS(BK87-AVERAGE(BK82:BK89))</f>
        <v>0.4608179292667103</v>
      </c>
    </row>
    <row r="88" spans="1:65" ht="13.5">
      <c r="A88">
        <v>18</v>
      </c>
      <c r="B88">
        <v>11</v>
      </c>
      <c r="C88">
        <v>3</v>
      </c>
      <c r="D88" t="s">
        <v>151</v>
      </c>
      <c r="E88">
        <f>VLOOKUP(D88,'[1]場コード'!$A$1:$B$7,2,FALSE)</f>
        <v>4</v>
      </c>
      <c r="F88">
        <v>11</v>
      </c>
      <c r="G88">
        <v>3100</v>
      </c>
      <c r="I88">
        <v>7</v>
      </c>
      <c r="K88" t="s">
        <v>91</v>
      </c>
      <c r="M88">
        <v>0</v>
      </c>
      <c r="N88">
        <v>3.32</v>
      </c>
      <c r="O88" t="str">
        <f t="shared" si="37"/>
        <v>中村 雅人</v>
      </c>
      <c r="P88">
        <v>1</v>
      </c>
      <c r="Q88" t="str">
        <f>VLOOKUP(O88,'[1]ランク表'!$A$1:$D$559,3,FALSE)</f>
        <v>S</v>
      </c>
      <c r="R88">
        <f>VLOOKUP(O88,'[1]ランク表'!$A$1:$D$559,4,FALSE)</f>
        <v>1</v>
      </c>
      <c r="S88">
        <f t="shared" si="41"/>
        <v>0</v>
      </c>
      <c r="T88">
        <f t="shared" si="42"/>
        <v>102.92</v>
      </c>
      <c r="U88">
        <f t="shared" si="43"/>
        <v>1</v>
      </c>
      <c r="V88">
        <f t="shared" si="44"/>
        <v>1</v>
      </c>
      <c r="W88">
        <f t="shared" si="45"/>
        <v>1</v>
      </c>
      <c r="X88">
        <f>IF(N88=0,"エラー",'[1]回帰係数-1'!$C$9+'[1]回帰係数-1'!$D$9*M88+'[1]回帰係数-1'!$E$9*N88+'[1]回帰係数-1'!$L$9*F88)</f>
        <v>3.431738874321205</v>
      </c>
      <c r="Y88">
        <f ca="1">IF(N88=0,"エラー",OFFSET('[1]回帰係数-1'!$F$8,U88,1))</f>
        <v>-0.016784957759434147</v>
      </c>
      <c r="Z88">
        <f ca="1">IF(N88=0,"エラー",OFFSET('[1]回帰係数-1'!$H$8,V88,1))</f>
        <v>-0.0017654643668918114</v>
      </c>
      <c r="AA88">
        <f ca="1">IF(N88=0,"エラー",OFFSET('[1]回帰係数-1'!$J$8,W88,1))</f>
        <v>0.0010169224844411434</v>
      </c>
      <c r="AB88">
        <f ca="1">IF(N88=0,"エラー",OFFSET('[1]回帰係数-1'!$M$8,I88,1))</f>
        <v>0.0012335119849542</v>
      </c>
      <c r="AC88">
        <f t="shared" si="46"/>
        <v>105.87860548659249</v>
      </c>
      <c r="AD88">
        <f>VLOOKUP(O88,'[1]T0-TR0表'!$A$1:$C$554,2,FALSE)</f>
        <v>0.9283180082723583</v>
      </c>
      <c r="AE88">
        <f>VLOOKUP(O88,'[1]T0-TR0表'!$A$1:$C$554,3,FALSE)</f>
        <v>0.7480512249443189</v>
      </c>
      <c r="AF88">
        <f t="shared" si="47"/>
        <v>3.4118480750874967</v>
      </c>
      <c r="AG88">
        <f t="shared" si="48"/>
        <v>105.7672903277124</v>
      </c>
      <c r="AH88">
        <f t="shared" si="49"/>
        <v>105.82294790715244</v>
      </c>
      <c r="AI88">
        <f t="shared" si="50"/>
        <v>11198.493205993751</v>
      </c>
      <c r="AJ88">
        <f t="shared" si="51"/>
        <v>1811030411</v>
      </c>
      <c r="AK88">
        <f>RANK(AC88,INDEX(AC:AC,MATCH(AJ88,AJ:AJ,0)):INDEX(AC:AC,MATCH(AJ88,AJ:AJ)),1)</f>
        <v>5</v>
      </c>
      <c r="AL88">
        <f>RANK(AG88,INDEX(AG:AG,MATCH(AJ88,AJ:AJ,0)):INDEX(AG:AG,MATCH(AJ88,AJ:AJ)),1)</f>
        <v>5</v>
      </c>
      <c r="AM88">
        <f>RANK(AH88,INDEX(AH:AH,MATCH(AJ88,AJ:AJ,0)):INDEX(AH:AH,MATCH(AJ88,AJ:AJ)),1)</f>
        <v>5</v>
      </c>
      <c r="AN88">
        <f>RANK(AI88,INDEX(AI:AI,MATCH(AJ88,AJ:AJ,0)):INDEX(AI:AI,MATCH(AJ88,AJ:AJ)),1)</f>
        <v>5</v>
      </c>
      <c r="AO88">
        <f t="shared" si="54"/>
        <v>5</v>
      </c>
      <c r="AP88">
        <f t="shared" si="54"/>
        <v>5</v>
      </c>
      <c r="AQ88">
        <f t="shared" si="54"/>
        <v>5</v>
      </c>
      <c r="AR88">
        <f t="shared" si="52"/>
        <v>5</v>
      </c>
      <c r="AS88">
        <f>RANK(AR88,INDEX(AR:AR,MATCH(AJ88,AJ:AJ,0)):INDEX(AR:AR,MATCH(AJ88,AJ:AJ)),1)</f>
        <v>4</v>
      </c>
      <c r="AT88">
        <f ca="1" t="shared" si="38"/>
      </c>
      <c r="AU88">
        <v>7</v>
      </c>
      <c r="BH88">
        <v>7</v>
      </c>
      <c r="BI88">
        <f t="shared" si="39"/>
        <v>105.7672903277124</v>
      </c>
      <c r="BJ88">
        <f>BD83</f>
        <v>4</v>
      </c>
      <c r="BK88">
        <f>VLOOKUP(BD83,BH82:BI89,2)</f>
        <v>106.14680871379566</v>
      </c>
      <c r="BL88">
        <f t="shared" si="55"/>
        <v>0.1280579184616073</v>
      </c>
      <c r="BM88">
        <f>ABS(BK88-AVERAGE(BK82:BK89))</f>
        <v>0.5888758477283176</v>
      </c>
    </row>
    <row r="89" spans="1:65" ht="13.5">
      <c r="A89">
        <v>18</v>
      </c>
      <c r="B89">
        <v>11</v>
      </c>
      <c r="C89">
        <v>3</v>
      </c>
      <c r="D89" t="s">
        <v>151</v>
      </c>
      <c r="E89">
        <f>VLOOKUP(D89,'[1]場コード'!$A$1:$B$7,2,FALSE)</f>
        <v>4</v>
      </c>
      <c r="F89">
        <v>11</v>
      </c>
      <c r="G89">
        <v>3100</v>
      </c>
      <c r="I89">
        <v>8</v>
      </c>
      <c r="K89" t="s">
        <v>92</v>
      </c>
      <c r="M89">
        <v>0</v>
      </c>
      <c r="N89">
        <v>3.34</v>
      </c>
      <c r="O89" t="str">
        <f t="shared" si="37"/>
        <v>篠原 睦</v>
      </c>
      <c r="P89">
        <v>1</v>
      </c>
      <c r="Q89" t="str">
        <f>VLOOKUP(O89,'[1]ランク表'!$A$1:$D$559,3,FALSE)</f>
        <v>S</v>
      </c>
      <c r="R89">
        <f>VLOOKUP(O89,'[1]ランク表'!$A$1:$D$559,4,FALSE)</f>
        <v>1</v>
      </c>
      <c r="S89">
        <f t="shared" si="41"/>
        <v>0</v>
      </c>
      <c r="T89">
        <f t="shared" si="42"/>
        <v>103.53999999999999</v>
      </c>
      <c r="U89">
        <f t="shared" si="43"/>
        <v>1</v>
      </c>
      <c r="V89">
        <f t="shared" si="44"/>
        <v>1</v>
      </c>
      <c r="W89">
        <f t="shared" si="45"/>
        <v>1</v>
      </c>
      <c r="X89">
        <f>IF(N89=0,"エラー",'[1]回帰係数-1'!$C$9+'[1]回帰係数-1'!$D$9*M89+'[1]回帰係数-1'!$E$9*N89+'[1]回帰係数-1'!$L$9*F89)</f>
        <v>3.4482171046957597</v>
      </c>
      <c r="Y89">
        <f ca="1">IF(N89=0,"エラー",OFFSET('[1]回帰係数-1'!$F$8,U89,1))</f>
        <v>-0.016784957759434147</v>
      </c>
      <c r="Z89">
        <f ca="1">IF(N89=0,"エラー",OFFSET('[1]回帰係数-1'!$H$8,V89,1))</f>
        <v>-0.0017654643668918114</v>
      </c>
      <c r="AA89">
        <f ca="1">IF(N89=0,"エラー",OFFSET('[1]回帰係数-1'!$J$8,W89,1))</f>
        <v>0.0010169224844411434</v>
      </c>
      <c r="AB89">
        <f ca="1">IF(N89=0,"エラー",OFFSET('[1]回帰係数-1'!$M$8,I89,1))</f>
        <v>0</v>
      </c>
      <c r="AC89">
        <f t="shared" si="46"/>
        <v>106.35119175667012</v>
      </c>
      <c r="AD89">
        <f>VLOOKUP(O89,'[1]T0-TR0表'!$A$1:$C$554,2,FALSE)</f>
        <v>1.0683849056603818</v>
      </c>
      <c r="AE89">
        <f>VLOOKUP(O89,'[1]T0-TR0表'!$A$1:$C$554,3,FALSE)</f>
        <v>0.7053773584905654</v>
      </c>
      <c r="AF89">
        <f t="shared" si="47"/>
        <v>3.42434528301887</v>
      </c>
      <c r="AG89">
        <f t="shared" si="48"/>
        <v>106.15470377358497</v>
      </c>
      <c r="AH89">
        <f t="shared" si="49"/>
        <v>106.25294776512754</v>
      </c>
      <c r="AI89">
        <f t="shared" si="50"/>
        <v>11289.679256897049</v>
      </c>
      <c r="AJ89">
        <f t="shared" si="51"/>
        <v>1811030411</v>
      </c>
      <c r="AK89">
        <f>RANK(AC89,INDEX(AC:AC,MATCH(AJ89,AJ:AJ,0)):INDEX(AC:AC,MATCH(AJ89,AJ:AJ)),1)</f>
        <v>7</v>
      </c>
      <c r="AL89">
        <f>RANK(AG89,INDEX(AG:AG,MATCH(AJ89,AJ:AJ,0)):INDEX(AG:AG,MATCH(AJ89,AJ:AJ)),1)</f>
        <v>8</v>
      </c>
      <c r="AM89">
        <f>RANK(AH89,INDEX(AH:AH,MATCH(AJ89,AJ:AJ,0)):INDEX(AH:AH,MATCH(AJ89,AJ:AJ)),1)</f>
        <v>7</v>
      </c>
      <c r="AN89">
        <f>RANK(AI89,INDEX(AI:AI,MATCH(AJ89,AJ:AJ,0)):INDEX(AI:AI,MATCH(AJ89,AJ:AJ)),1)</f>
        <v>7</v>
      </c>
      <c r="AO89">
        <f t="shared" si="54"/>
        <v>7</v>
      </c>
      <c r="AP89">
        <f t="shared" si="54"/>
        <v>8</v>
      </c>
      <c r="AQ89">
        <f t="shared" si="54"/>
        <v>7</v>
      </c>
      <c r="AR89">
        <f t="shared" si="52"/>
        <v>7.333333333333333</v>
      </c>
      <c r="AS89">
        <f>RANK(AR89,INDEX(AR:AR,MATCH(AJ89,AJ:AJ,0)):INDEX(AR:AR,MATCH(AJ89,AJ:AJ)),1)</f>
        <v>7</v>
      </c>
      <c r="AT89">
        <f ca="1" t="shared" si="38"/>
      </c>
      <c r="AU89">
        <v>8</v>
      </c>
      <c r="BH89">
        <v>8</v>
      </c>
      <c r="BI89">
        <f t="shared" si="39"/>
        <v>106.15470377358497</v>
      </c>
      <c r="BJ89">
        <f>BE83</f>
        <v>8</v>
      </c>
      <c r="BK89">
        <f>VLOOKUP(BE83,BH82:BI89,2)</f>
        <v>106.15470377358497</v>
      </c>
      <c r="BL89">
        <f t="shared" si="55"/>
        <v>0.007895059789305492</v>
      </c>
      <c r="BM89">
        <f>ABS(BK89-AVERAGE(BK82:BK89))</f>
        <v>0.5967709075176231</v>
      </c>
    </row>
    <row r="90" spans="1:80" ht="13.5">
      <c r="A90">
        <v>18</v>
      </c>
      <c r="B90">
        <v>11</v>
      </c>
      <c r="C90">
        <v>3</v>
      </c>
      <c r="D90" t="s">
        <v>151</v>
      </c>
      <c r="E90">
        <f>VLOOKUP(D90,'[1]場コード'!$A$1:$B$7,2,FALSE)</f>
        <v>4</v>
      </c>
      <c r="F90">
        <v>12</v>
      </c>
      <c r="G90">
        <v>3100</v>
      </c>
      <c r="I90">
        <v>1</v>
      </c>
      <c r="K90" t="s">
        <v>93</v>
      </c>
      <c r="M90">
        <v>0</v>
      </c>
      <c r="N90">
        <v>3.34</v>
      </c>
      <c r="O90" t="str">
        <f t="shared" si="37"/>
        <v>岡部 聡</v>
      </c>
      <c r="P90">
        <v>1</v>
      </c>
      <c r="Q90" t="str">
        <f>VLOOKUP(O90,'[1]ランク表'!$A$1:$D$559,3,FALSE)</f>
        <v>S</v>
      </c>
      <c r="R90">
        <f>VLOOKUP(O90,'[1]ランク表'!$A$1:$D$559,4,FALSE)</f>
        <v>1</v>
      </c>
      <c r="S90">
        <f t="shared" si="41"/>
        <v>0</v>
      </c>
      <c r="T90">
        <f t="shared" si="42"/>
        <v>103.53999999999999</v>
      </c>
      <c r="U90">
        <f t="shared" si="43"/>
        <v>1</v>
      </c>
      <c r="V90">
        <f t="shared" si="44"/>
        <v>1</v>
      </c>
      <c r="W90">
        <f t="shared" si="45"/>
        <v>1</v>
      </c>
      <c r="X90">
        <f>IF(N90=0,"エラー",'[1]回帰係数-1'!$C$9+'[1]回帰係数-1'!$D$9*M90+'[1]回帰係数-1'!$E$9*N90+'[1]回帰係数-1'!$L$9*F90)</f>
        <v>3.4466080221671618</v>
      </c>
      <c r="Y90">
        <f ca="1">IF(N90=0,"エラー",OFFSET('[1]回帰係数-1'!$F$8,U90,1))</f>
        <v>-0.016784957759434147</v>
      </c>
      <c r="Z90">
        <f ca="1">IF(N90=0,"エラー",OFFSET('[1]回帰係数-1'!$H$8,V90,1))</f>
        <v>-0.0017654643668918114</v>
      </c>
      <c r="AA90">
        <f ca="1">IF(N90=0,"エラー",OFFSET('[1]回帰係数-1'!$J$8,W90,1))</f>
        <v>0.0010169224844411434</v>
      </c>
      <c r="AB90">
        <f ca="1">IF(N90=0,"エラー",OFFSET('[1]回帰係数-1'!$M$8,I90,1))</f>
        <v>-0.01095952327366393</v>
      </c>
      <c r="AC90">
        <f t="shared" si="46"/>
        <v>105.96156497679999</v>
      </c>
      <c r="AD90">
        <f>VLOOKUP(O90,'[1]T0-TR0表'!$A$1:$C$554,2,FALSE)</f>
        <v>0.6155961976792366</v>
      </c>
      <c r="AE90">
        <f>VLOOKUP(O90,'[1]T0-TR0表'!$A$1:$C$554,3,FALSE)</f>
        <v>0.8406832780770825</v>
      </c>
      <c r="AF90">
        <f t="shared" si="47"/>
        <v>3.423478346456692</v>
      </c>
      <c r="AG90">
        <f t="shared" si="48"/>
        <v>106.12782874015745</v>
      </c>
      <c r="AH90">
        <f t="shared" si="49"/>
        <v>106.04469685847872</v>
      </c>
      <c r="AI90">
        <f t="shared" si="50"/>
        <v>11245.470820896895</v>
      </c>
      <c r="AJ90">
        <f t="shared" si="51"/>
        <v>1811030412</v>
      </c>
      <c r="AK90">
        <f>RANK(AC90,INDEX(AC:AC,MATCH(AJ90,AJ:AJ,0)):INDEX(AC:AC,MATCH(AJ90,AJ:AJ)),1)</f>
        <v>8</v>
      </c>
      <c r="AL90">
        <f>RANK(AG90,INDEX(AG:AG,MATCH(AJ90,AJ:AJ,0)):INDEX(AG:AG,MATCH(AJ90,AJ:AJ)),1)</f>
        <v>8</v>
      </c>
      <c r="AM90">
        <f>RANK(AH90,INDEX(AH:AH,MATCH(AJ90,AJ:AJ,0)):INDEX(AH:AH,MATCH(AJ90,AJ:AJ)),1)</f>
        <v>8</v>
      </c>
      <c r="AN90">
        <f>RANK(AI90,INDEX(AI:AI,MATCH(AJ90,AJ:AJ,0)):INDEX(AI:AI,MATCH(AJ90,AJ:AJ)),1)</f>
        <v>8</v>
      </c>
      <c r="AO90">
        <f t="shared" si="54"/>
        <v>8</v>
      </c>
      <c r="AP90">
        <f t="shared" si="54"/>
        <v>8</v>
      </c>
      <c r="AQ90">
        <f t="shared" si="54"/>
        <v>8</v>
      </c>
      <c r="AR90">
        <f t="shared" si="52"/>
        <v>8</v>
      </c>
      <c r="AS90">
        <f>RANK(AR90,INDEX(AR:AR,MATCH(AJ90,AJ:AJ,0)):INDEX(AR:AR,MATCH(AJ90,AJ:AJ)),1)</f>
        <v>8</v>
      </c>
      <c r="AT90">
        <f ca="1" t="shared" si="38"/>
        <v>1811030412</v>
      </c>
      <c r="AU90">
        <v>1</v>
      </c>
      <c r="AW90" t="s">
        <v>116</v>
      </c>
      <c r="AX90">
        <f>VLOOKUP(1,AK90:AU97,11,FALSE)</f>
        <v>6</v>
      </c>
      <c r="AY90">
        <f>VLOOKUP(2,AK90:AU97,11,FALSE)</f>
        <v>5</v>
      </c>
      <c r="AZ90">
        <f>VLOOKUP(3,AK90:AU97,11,FALSE)</f>
        <v>8</v>
      </c>
      <c r="BA90">
        <f>VLOOKUP(4,AK90:AU97,11,FALSE)</f>
        <v>4</v>
      </c>
      <c r="BB90">
        <f>VLOOKUP(5,AK90:AU97,11,FALSE)</f>
        <v>7</v>
      </c>
      <c r="BC90">
        <f>VLOOKUP(6,AK90:AU97,11,FALSE)</f>
        <v>3</v>
      </c>
      <c r="BD90">
        <f>VLOOKUP(7,AK90:AU97,11,FALSE)</f>
        <v>2</v>
      </c>
      <c r="BE90">
        <f>VLOOKUP(8,AK90:AU97,11,FALSE)</f>
        <v>1</v>
      </c>
      <c r="BH90">
        <v>1</v>
      </c>
      <c r="BI90">
        <f t="shared" si="39"/>
        <v>106.12782874015745</v>
      </c>
      <c r="BJ90">
        <f>AX91</f>
        <v>6</v>
      </c>
      <c r="BK90">
        <f>VLOOKUP(AX91,BH90:BI97,2)</f>
        <v>104.47264756401417</v>
      </c>
      <c r="BM90">
        <f>ABS(BK90-AVERAGE(BK90:BK97))</f>
        <v>0.7892664055400616</v>
      </c>
      <c r="BN90">
        <f>BJ90</f>
        <v>6</v>
      </c>
      <c r="BO90" t="str">
        <f>IF(BL91&gt;=0.7,"→→→",IF((BL91&gt;=0.55)*(BL91&lt;0.7)=1,"→→",IF((BL91&lt;0.55)*(BL91&gt;=0.4)=1,"→",IF((BL91&lt;0.4)*(BL91&gt;=0.3)=1,"～",IF((BL91&lt;0.3)*(BL91&gt;=0.1)=1,"，",IF(BL91&lt;0.1,"=",""))))))</f>
        <v>→</v>
      </c>
      <c r="BP90">
        <f>BJ91</f>
        <v>5</v>
      </c>
      <c r="BQ90" t="str">
        <f>IF(BL92&gt;=0.7,"→→→",IF((BL92&gt;=0.55)*(BL92&lt;0.7)=1,"→→",IF((BL92&lt;0.55)*(BL92&gt;=0.4)=1,"→",IF((BL92&lt;0.4)*(BL92&gt;=0.3)=1,"～",IF((BL92&lt;0.3)*(BL92&gt;=0.1)=1,"，",IF(BL92&lt;0.1,"=",""))))))</f>
        <v>，</v>
      </c>
      <c r="BR90">
        <f>BJ92</f>
        <v>4</v>
      </c>
      <c r="BS90" t="str">
        <f>IF(BL93&gt;=0.7,"→→→",IF((BL93&gt;=0.55)*(BL93&lt;0.7)=1,"→→",IF((BL93&lt;0.55)*(BL93&gt;=0.4)=1,"→",IF((BL93&lt;0.4)*(BL93&gt;=0.3)=1,"～",IF((BL93&lt;0.3)*(BL93&gt;=0.1)=1,"，",IF(BL93&lt;0.1,"=",""))))))</f>
        <v>=</v>
      </c>
      <c r="BT90">
        <f>BJ93</f>
        <v>7</v>
      </c>
      <c r="BU90" t="str">
        <f>IF(BL94&gt;=0.7,"→→→",IF((BL94&gt;=0.55)*(BL94&lt;0.7)=1,"→→",IF((BL94&lt;0.55)*(BL94&gt;=0.4)=1,"→",IF((BL94&lt;0.4)*(BL94&gt;=0.3)=1,"～",IF((BL94&lt;0.3)*(BL94&gt;=0.1)=1,"，",IF(BL94&lt;0.1,"=",""))))))</f>
        <v>，</v>
      </c>
      <c r="BV90">
        <f>BJ94</f>
        <v>8</v>
      </c>
      <c r="BW90" t="str">
        <f>IF(BL95&gt;=0.7,"→→→",IF((BL95&gt;=0.55)*(BL95&lt;0.7)=1,"→→",IF((BL95&lt;0.55)*(BL95&gt;=0.4)=1,"→",IF((BL95&lt;0.4)*(BL95&gt;=0.3)=1,"～",IF((BL95&lt;0.3)*(BL95&gt;=0.1)=1,"，",IF(BL95&lt;0.1,"=",""))))))</f>
        <v>，</v>
      </c>
      <c r="BX90">
        <f>BJ95</f>
        <v>2</v>
      </c>
      <c r="BY90" t="str">
        <f>IF(BL96&gt;=0.7,"→→→",IF((BL96&gt;=0.55)*(BL96&lt;0.7)=1,"→→",IF((BL96&lt;0.55)*(BL96&gt;=0.4)=1,"→",IF((BL96&lt;0.4)*(BL96&gt;=0.3)=1,"～",IF((BL96&lt;0.3)*(BL96&gt;=0.1)=1,"，",IF(BL96&lt;0.1,"=",""))))))</f>
        <v>，</v>
      </c>
      <c r="BZ90">
        <f>BJ96</f>
        <v>3</v>
      </c>
      <c r="CA90" t="str">
        <f>IF(BL97&gt;=0.7,"→→→",IF((BL97&gt;=0.55)*(BL97&lt;0.7)=1,"→→",IF((BL97&lt;0.55)*(BL97&gt;=0.4)=1,"→",IF((BL97&lt;0.4)*(BL97&gt;=0.3)=1,"～",IF((BL97&lt;0.3)*(BL97&gt;=0.1)=1,"，",IF(BL97&lt;0.1,"=",""))))))</f>
        <v>→</v>
      </c>
      <c r="CB90">
        <f>BJ97</f>
        <v>1</v>
      </c>
    </row>
    <row r="91" spans="1:65" ht="13.5">
      <c r="A91">
        <v>18</v>
      </c>
      <c r="B91">
        <v>11</v>
      </c>
      <c r="C91">
        <v>3</v>
      </c>
      <c r="D91" t="s">
        <v>151</v>
      </c>
      <c r="E91">
        <f>VLOOKUP(D91,'[1]場コード'!$A$1:$B$7,2,FALSE)</f>
        <v>4</v>
      </c>
      <c r="F91">
        <v>12</v>
      </c>
      <c r="G91">
        <v>3100</v>
      </c>
      <c r="I91">
        <v>2</v>
      </c>
      <c r="K91" t="s">
        <v>94</v>
      </c>
      <c r="M91">
        <v>0</v>
      </c>
      <c r="N91">
        <v>3.32</v>
      </c>
      <c r="O91" t="str">
        <f t="shared" si="37"/>
        <v>久門 徹</v>
      </c>
      <c r="P91">
        <v>1</v>
      </c>
      <c r="Q91" t="str">
        <f>VLOOKUP(O91,'[1]ランク表'!$A$1:$D$559,3,FALSE)</f>
        <v>S</v>
      </c>
      <c r="R91">
        <f>VLOOKUP(O91,'[1]ランク表'!$A$1:$D$559,4,FALSE)</f>
        <v>1</v>
      </c>
      <c r="S91">
        <f t="shared" si="41"/>
        <v>0</v>
      </c>
      <c r="T91">
        <f t="shared" si="42"/>
        <v>102.92</v>
      </c>
      <c r="U91">
        <f t="shared" si="43"/>
        <v>1</v>
      </c>
      <c r="V91">
        <f t="shared" si="44"/>
        <v>1</v>
      </c>
      <c r="W91">
        <f t="shared" si="45"/>
        <v>1</v>
      </c>
      <c r="X91">
        <f>IF(N91=0,"エラー",'[1]回帰係数-1'!$C$9+'[1]回帰係数-1'!$D$9*M91+'[1]回帰係数-1'!$E$9*N91+'[1]回帰係数-1'!$L$9*F91)</f>
        <v>3.430129791792607</v>
      </c>
      <c r="Y91">
        <f ca="1">IF(N91=0,"エラー",OFFSET('[1]回帰係数-1'!$F$8,U91,1))</f>
        <v>-0.016784957759434147</v>
      </c>
      <c r="Z91">
        <f ca="1">IF(N91=0,"エラー",OFFSET('[1]回帰係数-1'!$H$8,V91,1))</f>
        <v>-0.0017654643668918114</v>
      </c>
      <c r="AA91">
        <f ca="1">IF(N91=0,"エラー",OFFSET('[1]回帰係数-1'!$J$8,W91,1))</f>
        <v>0.0010169224844411434</v>
      </c>
      <c r="AB91">
        <f ca="1">IF(N91=0,"エラー",OFFSET('[1]回帰係数-1'!$M$8,I91,1))</f>
        <v>-0.0066262911543478005</v>
      </c>
      <c r="AC91">
        <f t="shared" si="46"/>
        <v>105.5850700308876</v>
      </c>
      <c r="AD91">
        <f>VLOOKUP(O91,'[1]T0-TR0表'!$A$1:$C$554,2,FALSE)</f>
        <v>0.9070698496673808</v>
      </c>
      <c r="AE91">
        <f>VLOOKUP(O91,'[1]T0-TR0表'!$A$1:$C$554,3,FALSE)</f>
        <v>0.7514614216122782</v>
      </c>
      <c r="AF91">
        <f t="shared" si="47"/>
        <v>3.4019217694201442</v>
      </c>
      <c r="AG91">
        <f t="shared" si="48"/>
        <v>105.45957485202447</v>
      </c>
      <c r="AH91">
        <f t="shared" si="49"/>
        <v>105.52232244145603</v>
      </c>
      <c r="AI91">
        <f t="shared" si="50"/>
        <v>11134.956596178636</v>
      </c>
      <c r="AJ91">
        <f t="shared" si="51"/>
        <v>1811030412</v>
      </c>
      <c r="AK91">
        <f>RANK(AC91,INDEX(AC:AC,MATCH(AJ91,AJ:AJ,0)):INDEX(AC:AC,MATCH(AJ91,AJ:AJ)),1)</f>
        <v>7</v>
      </c>
      <c r="AL91">
        <f>RANK(AG91,INDEX(AG:AG,MATCH(AJ91,AJ:AJ,0)):INDEX(AG:AG,MATCH(AJ91,AJ:AJ)),1)</f>
        <v>6</v>
      </c>
      <c r="AM91">
        <f>RANK(AH91,INDEX(AH:AH,MATCH(AJ91,AJ:AJ,0)):INDEX(AH:AH,MATCH(AJ91,AJ:AJ)),1)</f>
        <v>6</v>
      </c>
      <c r="AN91">
        <f>RANK(AI91,INDEX(AI:AI,MATCH(AJ91,AJ:AJ,0)):INDEX(AI:AI,MATCH(AJ91,AJ:AJ)),1)</f>
        <v>6</v>
      </c>
      <c r="AO91">
        <f t="shared" si="54"/>
        <v>7</v>
      </c>
      <c r="AP91">
        <f t="shared" si="54"/>
        <v>6</v>
      </c>
      <c r="AQ91">
        <f t="shared" si="54"/>
        <v>6</v>
      </c>
      <c r="AR91">
        <f t="shared" si="52"/>
        <v>5.333333333333333</v>
      </c>
      <c r="AS91">
        <f>RANK(AR91,INDEX(AR:AR,MATCH(AJ91,AJ:AJ,0)):INDEX(AR:AR,MATCH(AJ91,AJ:AJ)),1)</f>
        <v>6</v>
      </c>
      <c r="AT91">
        <f ca="1" t="shared" si="38"/>
      </c>
      <c r="AU91">
        <v>2</v>
      </c>
      <c r="AW91" t="s">
        <v>120</v>
      </c>
      <c r="AX91" s="1">
        <f>VLOOKUP(1,AL90:AU97,10,FALSE)</f>
        <v>6</v>
      </c>
      <c r="AY91" s="1">
        <f>VLOOKUP(2,AL90:AU97,10,FALSE)</f>
        <v>5</v>
      </c>
      <c r="AZ91" s="1">
        <f>VLOOKUP(3,AL90:AU97,10,FALSE)</f>
        <v>4</v>
      </c>
      <c r="BA91" s="1">
        <f>VLOOKUP(4,AL90:AU97,10,FALSE)</f>
        <v>7</v>
      </c>
      <c r="BB91" s="1">
        <f>VLOOKUP(5,AL90:AU97,10,FALSE)</f>
        <v>8</v>
      </c>
      <c r="BC91" s="1">
        <f>VLOOKUP(6,AL90:AU97,10,FALSE)</f>
        <v>2</v>
      </c>
      <c r="BD91" s="1">
        <f>VLOOKUP(7,AL90:AU97,10,FALSE)</f>
        <v>3</v>
      </c>
      <c r="BE91" s="1">
        <f>VLOOKUP(8,AL90:AU97,10,FALSE)</f>
        <v>1</v>
      </c>
      <c r="BH91">
        <v>2</v>
      </c>
      <c r="BI91">
        <f t="shared" si="39"/>
        <v>105.45957485202447</v>
      </c>
      <c r="BJ91">
        <f>AY91</f>
        <v>5</v>
      </c>
      <c r="BK91">
        <f>VLOOKUP(AY91,BH90:BI97,2)</f>
        <v>104.91045378676053</v>
      </c>
      <c r="BL91">
        <f aca="true" t="shared" si="56" ref="BL91:BL97">BK91-BK90</f>
        <v>0.43780622274636016</v>
      </c>
      <c r="BM91">
        <f>ABS(BK91-AVERAGE(BK90:BK97))</f>
        <v>0.3514601827937014</v>
      </c>
    </row>
    <row r="92" spans="1:65" ht="13.5">
      <c r="A92">
        <v>18</v>
      </c>
      <c r="B92">
        <v>11</v>
      </c>
      <c r="C92">
        <v>3</v>
      </c>
      <c r="D92" t="s">
        <v>151</v>
      </c>
      <c r="E92">
        <f>VLOOKUP(D92,'[1]場コード'!$A$1:$B$7,2,FALSE)</f>
        <v>4</v>
      </c>
      <c r="F92">
        <v>12</v>
      </c>
      <c r="G92">
        <v>3100</v>
      </c>
      <c r="I92">
        <v>3</v>
      </c>
      <c r="K92" t="s">
        <v>95</v>
      </c>
      <c r="M92">
        <v>0</v>
      </c>
      <c r="N92">
        <v>3.31</v>
      </c>
      <c r="O92" t="str">
        <f t="shared" si="37"/>
        <v>人見 剛志</v>
      </c>
      <c r="P92">
        <v>1</v>
      </c>
      <c r="Q92" t="str">
        <f>VLOOKUP(O92,'[1]ランク表'!$A$1:$D$559,3,FALSE)</f>
        <v>A1</v>
      </c>
      <c r="R92">
        <f>VLOOKUP(O92,'[1]ランク表'!$A$1:$D$559,4,FALSE)</f>
        <v>1</v>
      </c>
      <c r="S92">
        <f t="shared" si="41"/>
        <v>0</v>
      </c>
      <c r="T92">
        <f t="shared" si="42"/>
        <v>102.61</v>
      </c>
      <c r="U92">
        <f t="shared" si="43"/>
        <v>2</v>
      </c>
      <c r="V92">
        <f t="shared" si="44"/>
        <v>1</v>
      </c>
      <c r="W92">
        <f t="shared" si="45"/>
        <v>1</v>
      </c>
      <c r="X92">
        <f>IF(N92=0,"エラー",'[1]回帰係数-1'!$C$9+'[1]回帰係数-1'!$D$9*M92+'[1]回帰係数-1'!$E$9*N92+'[1]回帰係数-1'!$L$9*F92)</f>
        <v>3.42189067660533</v>
      </c>
      <c r="Y92">
        <f ca="1">IF(N92=0,"エラー",OFFSET('[1]回帰係数-1'!$F$8,U92,1))</f>
        <v>-0.012765734423505799</v>
      </c>
      <c r="Z92">
        <f ca="1">IF(N92=0,"エラー",OFFSET('[1]回帰係数-1'!$H$8,V92,1))</f>
        <v>-0.0017654643668918114</v>
      </c>
      <c r="AA92">
        <f ca="1">IF(N92=0,"エラー",OFFSET('[1]回帰係数-1'!$J$8,W92,1))</f>
        <v>0.0010169224844411434</v>
      </c>
      <c r="AB92">
        <f ca="1">IF(N92=0,"エラー",OFFSET('[1]回帰係数-1'!$M$8,I92,1))</f>
        <v>-0.0031436344266305666</v>
      </c>
      <c r="AC92">
        <f t="shared" si="46"/>
        <v>105.56221574205503</v>
      </c>
      <c r="AD92">
        <f>VLOOKUP(O92,'[1]T0-TR0表'!$A$1:$C$554,2,FALSE)</f>
        <v>1.5200069204152238</v>
      </c>
      <c r="AE92">
        <f>VLOOKUP(O92,'[1]T0-TR0表'!$A$1:$C$554,3,FALSE)</f>
        <v>0.5701038062283741</v>
      </c>
      <c r="AF92">
        <f t="shared" si="47"/>
        <v>3.407050519031142</v>
      </c>
      <c r="AG92">
        <f t="shared" si="48"/>
        <v>105.6185660899654</v>
      </c>
      <c r="AH92">
        <f t="shared" si="49"/>
        <v>105.59039091601022</v>
      </c>
      <c r="AI92">
        <f t="shared" si="50"/>
        <v>11149.329859955425</v>
      </c>
      <c r="AJ92">
        <f t="shared" si="51"/>
        <v>1811030412</v>
      </c>
      <c r="AK92">
        <f>RANK(AC92,INDEX(AC:AC,MATCH(AJ92,AJ:AJ,0)):INDEX(AC:AC,MATCH(AJ92,AJ:AJ)),1)</f>
        <v>6</v>
      </c>
      <c r="AL92">
        <f>RANK(AG92,INDEX(AG:AG,MATCH(AJ92,AJ:AJ,0)):INDEX(AG:AG,MATCH(AJ92,AJ:AJ)),1)</f>
        <v>7</v>
      </c>
      <c r="AM92">
        <f>RANK(AH92,INDEX(AH:AH,MATCH(AJ92,AJ:AJ,0)):INDEX(AH:AH,MATCH(AJ92,AJ:AJ)),1)</f>
        <v>7</v>
      </c>
      <c r="AN92">
        <f>RANK(AI92,INDEX(AI:AI,MATCH(AJ92,AJ:AJ,0)):INDEX(AI:AI,MATCH(AJ92,AJ:AJ)),1)</f>
        <v>7</v>
      </c>
      <c r="AO92">
        <f t="shared" si="54"/>
        <v>6</v>
      </c>
      <c r="AP92">
        <f t="shared" si="54"/>
        <v>7</v>
      </c>
      <c r="AQ92">
        <f t="shared" si="54"/>
        <v>7</v>
      </c>
      <c r="AR92">
        <f t="shared" si="52"/>
        <v>7.666666666666667</v>
      </c>
      <c r="AS92">
        <f>RANK(AR92,INDEX(AR:AR,MATCH(AJ92,AJ:AJ,0)):INDEX(AR:AR,MATCH(AJ92,AJ:AJ)),1)</f>
        <v>7</v>
      </c>
      <c r="AT92">
        <f ca="1" t="shared" si="38"/>
      </c>
      <c r="AU92">
        <v>3</v>
      </c>
      <c r="AW92" t="s">
        <v>121</v>
      </c>
      <c r="BH92">
        <v>3</v>
      </c>
      <c r="BI92">
        <f t="shared" si="39"/>
        <v>105.6185660899654</v>
      </c>
      <c r="BJ92">
        <f>AZ91</f>
        <v>4</v>
      </c>
      <c r="BK92">
        <f>VLOOKUP(AZ91,BH90:BI97,2)</f>
        <v>105.07270050983247</v>
      </c>
      <c r="BL92">
        <f t="shared" si="56"/>
        <v>0.1622467230719451</v>
      </c>
      <c r="BM92">
        <f>ABS(BK92-AVERAGE(BK90:BK97))</f>
        <v>0.1892134597217563</v>
      </c>
    </row>
    <row r="93" spans="1:65" ht="13.5">
      <c r="A93">
        <v>18</v>
      </c>
      <c r="B93">
        <v>11</v>
      </c>
      <c r="C93">
        <v>3</v>
      </c>
      <c r="D93" t="s">
        <v>151</v>
      </c>
      <c r="E93">
        <f>VLOOKUP(D93,'[1]場コード'!$A$1:$B$7,2,FALSE)</f>
        <v>4</v>
      </c>
      <c r="F93">
        <v>12</v>
      </c>
      <c r="G93">
        <v>3100</v>
      </c>
      <c r="I93">
        <v>4</v>
      </c>
      <c r="K93" t="s">
        <v>96</v>
      </c>
      <c r="M93">
        <v>0</v>
      </c>
      <c r="N93">
        <v>3.3</v>
      </c>
      <c r="O93" t="str">
        <f t="shared" si="37"/>
        <v>伊藤 信夫</v>
      </c>
      <c r="P93">
        <v>1</v>
      </c>
      <c r="Q93" t="str">
        <f>VLOOKUP(O93,'[1]ランク表'!$A$1:$D$559,3,FALSE)</f>
        <v>S</v>
      </c>
      <c r="R93">
        <f>VLOOKUP(O93,'[1]ランク表'!$A$1:$D$559,4,FALSE)</f>
        <v>1</v>
      </c>
      <c r="S93">
        <f t="shared" si="41"/>
        <v>0</v>
      </c>
      <c r="T93">
        <f t="shared" si="42"/>
        <v>102.3</v>
      </c>
      <c r="U93">
        <f t="shared" si="43"/>
        <v>1</v>
      </c>
      <c r="V93">
        <f t="shared" si="44"/>
        <v>1</v>
      </c>
      <c r="W93">
        <f t="shared" si="45"/>
        <v>1</v>
      </c>
      <c r="X93">
        <f>IF(N93=0,"エラー",'[1]回帰係数-1'!$C$9+'[1]回帰係数-1'!$D$9*M93+'[1]回帰係数-1'!$E$9*N93+'[1]回帰係数-1'!$L$9*F93)</f>
        <v>3.4136515614180527</v>
      </c>
      <c r="Y93">
        <f ca="1">IF(N93=0,"エラー",OFFSET('[1]回帰係数-1'!$F$8,U93,1))</f>
        <v>-0.016784957759434147</v>
      </c>
      <c r="Z93">
        <f ca="1">IF(N93=0,"エラー",OFFSET('[1]回帰係数-1'!$H$8,V93,1))</f>
        <v>-0.0017654643668918114</v>
      </c>
      <c r="AA93">
        <f ca="1">IF(N93=0,"エラー",OFFSET('[1]回帰係数-1'!$J$8,W93,1))</f>
        <v>0.0010169224844411434</v>
      </c>
      <c r="AB93">
        <f ca="1">IF(N93=0,"エラー",OFFSET('[1]回帰係数-1'!$M$8,I93,1))</f>
        <v>-0.0016965388543961663</v>
      </c>
      <c r="AC93">
        <f t="shared" si="46"/>
        <v>105.22706721057492</v>
      </c>
      <c r="AD93">
        <f>VLOOKUP(O93,'[1]T0-TR0表'!$A$1:$C$554,2,FALSE)</f>
        <v>-0.1924881281864561</v>
      </c>
      <c r="AE93">
        <f>VLOOKUP(O93,'[1]T0-TR0表'!$A$1:$C$554,3,FALSE)</f>
        <v>1.0854333576110715</v>
      </c>
      <c r="AF93">
        <f t="shared" si="47"/>
        <v>3.38944195193008</v>
      </c>
      <c r="AG93">
        <f t="shared" si="48"/>
        <v>105.07270050983247</v>
      </c>
      <c r="AH93">
        <f t="shared" si="49"/>
        <v>105.14988386020369</v>
      </c>
      <c r="AI93">
        <f t="shared" si="50"/>
        <v>11056.492118544751</v>
      </c>
      <c r="AJ93">
        <f t="shared" si="51"/>
        <v>1811030412</v>
      </c>
      <c r="AK93">
        <f>RANK(AC93,INDEX(AC:AC,MATCH(AJ93,AJ:AJ,0)):INDEX(AC:AC,MATCH(AJ93,AJ:AJ)),1)</f>
        <v>4</v>
      </c>
      <c r="AL93">
        <f>RANK(AG93,INDEX(AG:AG,MATCH(AJ93,AJ:AJ,0)):INDEX(AG:AG,MATCH(AJ93,AJ:AJ)),1)</f>
        <v>3</v>
      </c>
      <c r="AM93">
        <f>RANK(AH93,INDEX(AH:AH,MATCH(AJ93,AJ:AJ,0)):INDEX(AH:AH,MATCH(AJ93,AJ:AJ)),1)</f>
        <v>3</v>
      </c>
      <c r="AN93">
        <f>RANK(AI93,INDEX(AI:AI,MATCH(AJ93,AJ:AJ,0)):INDEX(AI:AI,MATCH(AJ93,AJ:AJ)),1)</f>
        <v>3</v>
      </c>
      <c r="AO93">
        <f t="shared" si="54"/>
        <v>4</v>
      </c>
      <c r="AP93">
        <f t="shared" si="54"/>
        <v>3</v>
      </c>
      <c r="AQ93">
        <f t="shared" si="54"/>
        <v>3</v>
      </c>
      <c r="AR93">
        <f t="shared" si="52"/>
        <v>2.333333333333334</v>
      </c>
      <c r="AS93">
        <f>RANK(AR93,INDEX(AR:AR,MATCH(AJ93,AJ:AJ,0)):INDEX(AR:AR,MATCH(AJ93,AJ:AJ)),1)</f>
        <v>3</v>
      </c>
      <c r="AT93">
        <f ca="1" t="shared" si="38"/>
      </c>
      <c r="AU93">
        <v>4</v>
      </c>
      <c r="AW93" t="s">
        <v>152</v>
      </c>
      <c r="BH93">
        <v>4</v>
      </c>
      <c r="BI93">
        <f t="shared" si="39"/>
        <v>105.07270050983247</v>
      </c>
      <c r="BJ93">
        <f>BA91</f>
        <v>7</v>
      </c>
      <c r="BK93">
        <f>VLOOKUP(BA91,BH90:BI97,2)</f>
        <v>105.11077264277927</v>
      </c>
      <c r="BL93">
        <f t="shared" si="56"/>
        <v>0.03807213294679457</v>
      </c>
      <c r="BM93">
        <f>ABS(BK93-AVERAGE(BK90:BK97))</f>
        <v>0.15114132677496173</v>
      </c>
    </row>
    <row r="94" spans="1:65" ht="13.5">
      <c r="A94">
        <v>18</v>
      </c>
      <c r="B94">
        <v>11</v>
      </c>
      <c r="C94">
        <v>3</v>
      </c>
      <c r="D94" t="s">
        <v>151</v>
      </c>
      <c r="E94">
        <f>VLOOKUP(D94,'[1]場コード'!$A$1:$B$7,2,FALSE)</f>
        <v>4</v>
      </c>
      <c r="F94">
        <v>12</v>
      </c>
      <c r="G94">
        <v>3100</v>
      </c>
      <c r="I94">
        <v>5</v>
      </c>
      <c r="K94" t="s">
        <v>97</v>
      </c>
      <c r="M94">
        <v>0</v>
      </c>
      <c r="N94">
        <v>3.28</v>
      </c>
      <c r="O94" t="str">
        <f t="shared" si="37"/>
        <v>池田 政和</v>
      </c>
      <c r="P94">
        <v>1</v>
      </c>
      <c r="Q94" t="str">
        <f>VLOOKUP(O94,'[1]ランク表'!$A$1:$D$559,3,FALSE)</f>
        <v>S</v>
      </c>
      <c r="R94">
        <f>VLOOKUP(O94,'[1]ランク表'!$A$1:$D$559,4,FALSE)</f>
        <v>1</v>
      </c>
      <c r="S94">
        <f t="shared" si="41"/>
        <v>0</v>
      </c>
      <c r="T94">
        <f t="shared" si="42"/>
        <v>101.67999999999999</v>
      </c>
      <c r="U94">
        <f t="shared" si="43"/>
        <v>1</v>
      </c>
      <c r="V94">
        <f t="shared" si="44"/>
        <v>1</v>
      </c>
      <c r="W94">
        <f t="shared" si="45"/>
        <v>1</v>
      </c>
      <c r="X94">
        <f>IF(N94=0,"エラー",'[1]回帰係数-1'!$C$9+'[1]回帰係数-1'!$D$9*M94+'[1]回帰係数-1'!$E$9*N94+'[1]回帰係数-1'!$L$9*F94)</f>
        <v>3.397173331043498</v>
      </c>
      <c r="Y94">
        <f ca="1">IF(N94=0,"エラー",OFFSET('[1]回帰係数-1'!$F$8,U94,1))</f>
        <v>-0.016784957759434147</v>
      </c>
      <c r="Z94">
        <f ca="1">IF(N94=0,"エラー",OFFSET('[1]回帰係数-1'!$H$8,V94,1))</f>
        <v>-0.0017654643668918114</v>
      </c>
      <c r="AA94">
        <f ca="1">IF(N94=0,"エラー",OFFSET('[1]回帰係数-1'!$J$8,W94,1))</f>
        <v>0.0010169224844411434</v>
      </c>
      <c r="AB94">
        <f ca="1">IF(N94=0,"エラー",OFFSET('[1]回帰係数-1'!$M$8,I94,1))</f>
        <v>-0.00031861368462803236</v>
      </c>
      <c r="AC94">
        <f t="shared" si="46"/>
        <v>104.75895774922654</v>
      </c>
      <c r="AD94">
        <f>VLOOKUP(O94,'[1]T0-TR0表'!$A$1:$C$554,2,FALSE)</f>
        <v>0.8251415351425044</v>
      </c>
      <c r="AE94">
        <f>VLOOKUP(O94,'[1]T0-TR0表'!$A$1:$C$554,3,FALSE)</f>
        <v>0.7802032474168262</v>
      </c>
      <c r="AF94">
        <f t="shared" si="47"/>
        <v>3.3842081866696945</v>
      </c>
      <c r="AG94">
        <f t="shared" si="48"/>
        <v>104.91045378676053</v>
      </c>
      <c r="AH94">
        <f t="shared" si="49"/>
        <v>104.83470576799354</v>
      </c>
      <c r="AI94">
        <f t="shared" si="50"/>
        <v>10990.30979569943</v>
      </c>
      <c r="AJ94">
        <f t="shared" si="51"/>
        <v>1811030412</v>
      </c>
      <c r="AK94">
        <f>RANK(AC94,INDEX(AC:AC,MATCH(AJ94,AJ:AJ,0)):INDEX(AC:AC,MATCH(AJ94,AJ:AJ)),1)</f>
        <v>2</v>
      </c>
      <c r="AL94">
        <f>RANK(AG94,INDEX(AG:AG,MATCH(AJ94,AJ:AJ,0)):INDEX(AG:AG,MATCH(AJ94,AJ:AJ)),1)</f>
        <v>2</v>
      </c>
      <c r="AM94">
        <f>RANK(AH94,INDEX(AH:AH,MATCH(AJ94,AJ:AJ,0)):INDEX(AH:AH,MATCH(AJ94,AJ:AJ)),1)</f>
        <v>2</v>
      </c>
      <c r="AN94">
        <f>RANK(AI94,INDEX(AI:AI,MATCH(AJ94,AJ:AJ,0)):INDEX(AI:AI,MATCH(AJ94,AJ:AJ)),1)</f>
        <v>2</v>
      </c>
      <c r="AO94">
        <f t="shared" si="54"/>
        <v>2</v>
      </c>
      <c r="AP94">
        <f t="shared" si="54"/>
        <v>2</v>
      </c>
      <c r="AQ94">
        <f t="shared" si="54"/>
        <v>2</v>
      </c>
      <c r="AR94">
        <f t="shared" si="52"/>
        <v>2</v>
      </c>
      <c r="AS94">
        <f>RANK(AR94,INDEX(AR:AR,MATCH(AJ94,AJ:AJ,0)):INDEX(AR:AR,MATCH(AJ94,AJ:AJ)),1)</f>
        <v>2</v>
      </c>
      <c r="AT94">
        <f ca="1" t="shared" si="38"/>
      </c>
      <c r="AU94">
        <v>5</v>
      </c>
      <c r="BH94">
        <v>5</v>
      </c>
      <c r="BI94">
        <f t="shared" si="39"/>
        <v>104.91045378676053</v>
      </c>
      <c r="BJ94">
        <f>BB91</f>
        <v>8</v>
      </c>
      <c r="BK94">
        <f>VLOOKUP(BB91,BH90:BI97,2)</f>
        <v>105.3227675709001</v>
      </c>
      <c r="BL94">
        <f t="shared" si="56"/>
        <v>0.21199492812083065</v>
      </c>
      <c r="BM94">
        <f>ABS(BK94-AVERAGE(BK90:BK97))</f>
        <v>0.060853601345868924</v>
      </c>
    </row>
    <row r="95" spans="1:65" ht="13.5">
      <c r="A95">
        <v>18</v>
      </c>
      <c r="B95">
        <v>11</v>
      </c>
      <c r="C95">
        <v>3</v>
      </c>
      <c r="D95" t="s">
        <v>151</v>
      </c>
      <c r="E95">
        <f>VLOOKUP(D95,'[1]場コード'!$A$1:$B$7,2,FALSE)</f>
        <v>4</v>
      </c>
      <c r="F95">
        <v>12</v>
      </c>
      <c r="G95">
        <v>3100</v>
      </c>
      <c r="I95">
        <v>6</v>
      </c>
      <c r="K95" t="s">
        <v>98</v>
      </c>
      <c r="M95">
        <v>0</v>
      </c>
      <c r="N95">
        <v>3.27</v>
      </c>
      <c r="O95" t="str">
        <f t="shared" si="37"/>
        <v>田中 茂</v>
      </c>
      <c r="P95">
        <v>1</v>
      </c>
      <c r="Q95" t="str">
        <f>VLOOKUP(O95,'[1]ランク表'!$A$1:$D$559,3,FALSE)</f>
        <v>S</v>
      </c>
      <c r="R95">
        <f>VLOOKUP(O95,'[1]ランク表'!$A$1:$D$559,4,FALSE)</f>
        <v>1</v>
      </c>
      <c r="S95">
        <f t="shared" si="41"/>
        <v>0</v>
      </c>
      <c r="T95">
        <f t="shared" si="42"/>
        <v>101.37</v>
      </c>
      <c r="U95">
        <f t="shared" si="43"/>
        <v>1</v>
      </c>
      <c r="V95">
        <f t="shared" si="44"/>
        <v>1</v>
      </c>
      <c r="W95">
        <f t="shared" si="45"/>
        <v>1</v>
      </c>
      <c r="X95">
        <f>IF(N95=0,"エラー",'[1]回帰係数-1'!$C$9+'[1]回帰係数-1'!$D$9*M95+'[1]回帰係数-1'!$E$9*N95+'[1]回帰係数-1'!$L$9*F95)</f>
        <v>3.388934215856221</v>
      </c>
      <c r="Y95">
        <f ca="1">IF(N95=0,"エラー",OFFSET('[1]回帰係数-1'!$F$8,U95,1))</f>
        <v>-0.016784957759434147</v>
      </c>
      <c r="Z95">
        <f ca="1">IF(N95=0,"エラー",OFFSET('[1]回帰係数-1'!$H$8,V95,1))</f>
        <v>-0.0017654643668918114</v>
      </c>
      <c r="AA95">
        <f ca="1">IF(N95=0,"エラー",OFFSET('[1]回帰係数-1'!$J$8,W95,1))</f>
        <v>0.0010169224844411434</v>
      </c>
      <c r="AB95">
        <f ca="1">IF(N95=0,"エラー",OFFSET('[1]回帰係数-1'!$M$8,I95,1))</f>
        <v>0.0006249624127499065</v>
      </c>
      <c r="AC95">
        <f t="shared" si="46"/>
        <v>104.53279603743967</v>
      </c>
      <c r="AD95">
        <f>VLOOKUP(O95,'[1]T0-TR0表'!$A$1:$C$554,2,FALSE)</f>
        <v>1.0696266235487535</v>
      </c>
      <c r="AE95">
        <f>VLOOKUP(O95,'[1]T0-TR0表'!$A$1:$C$554,3,FALSE)</f>
        <v>0.703504214600008</v>
      </c>
      <c r="AF95">
        <f t="shared" si="47"/>
        <v>3.3700854052907796</v>
      </c>
      <c r="AG95">
        <f t="shared" si="48"/>
        <v>104.47264756401417</v>
      </c>
      <c r="AH95">
        <f t="shared" si="49"/>
        <v>104.50272180072692</v>
      </c>
      <c r="AI95">
        <f t="shared" si="50"/>
        <v>10920.817959300412</v>
      </c>
      <c r="AJ95">
        <f t="shared" si="51"/>
        <v>1811030412</v>
      </c>
      <c r="AK95">
        <f>RANK(AC95,INDEX(AC:AC,MATCH(AJ95,AJ:AJ,0)):INDEX(AC:AC,MATCH(AJ95,AJ:AJ)),1)</f>
        <v>1</v>
      </c>
      <c r="AL95">
        <f>RANK(AG95,INDEX(AG:AG,MATCH(AJ95,AJ:AJ,0)):INDEX(AG:AG,MATCH(AJ95,AJ:AJ)),1)</f>
        <v>1</v>
      </c>
      <c r="AM95">
        <f>RANK(AH95,INDEX(AH:AH,MATCH(AJ95,AJ:AJ,0)):INDEX(AH:AH,MATCH(AJ95,AJ:AJ)),1)</f>
        <v>1</v>
      </c>
      <c r="AN95">
        <f>RANK(AI95,INDEX(AI:AI,MATCH(AJ95,AJ:AJ,0)):INDEX(AI:AI,MATCH(AJ95,AJ:AJ)),1)</f>
        <v>1</v>
      </c>
      <c r="AO95">
        <f t="shared" si="54"/>
        <v>1</v>
      </c>
      <c r="AP95">
        <f t="shared" si="54"/>
        <v>1</v>
      </c>
      <c r="AQ95">
        <f t="shared" si="54"/>
        <v>1</v>
      </c>
      <c r="AR95">
        <f t="shared" si="52"/>
        <v>1</v>
      </c>
      <c r="AS95">
        <f>RANK(AR95,INDEX(AR:AR,MATCH(AJ95,AJ:AJ,0)):INDEX(AR:AR,MATCH(AJ95,AJ:AJ)),1)</f>
        <v>1</v>
      </c>
      <c r="AT95">
        <f ca="1" t="shared" si="38"/>
      </c>
      <c r="AU95">
        <v>6</v>
      </c>
      <c r="BH95">
        <v>6</v>
      </c>
      <c r="BI95">
        <f t="shared" si="39"/>
        <v>104.47264756401417</v>
      </c>
      <c r="BJ95">
        <f>BC91</f>
        <v>2</v>
      </c>
      <c r="BK95">
        <f>VLOOKUP(BC91,BH90:BI97,2)</f>
        <v>105.45957485202447</v>
      </c>
      <c r="BL95">
        <f t="shared" si="56"/>
        <v>0.13680728112437635</v>
      </c>
      <c r="BM95">
        <f>ABS(BK95-AVERAGE(BK90:BK97))</f>
        <v>0.19766088247024527</v>
      </c>
    </row>
    <row r="96" spans="1:65" ht="13.5">
      <c r="A96">
        <v>18</v>
      </c>
      <c r="B96">
        <v>11</v>
      </c>
      <c r="C96">
        <v>3</v>
      </c>
      <c r="D96" t="s">
        <v>151</v>
      </c>
      <c r="E96">
        <f>VLOOKUP(D96,'[1]場コード'!$A$1:$B$7,2,FALSE)</f>
        <v>4</v>
      </c>
      <c r="F96">
        <v>12</v>
      </c>
      <c r="G96">
        <v>3100</v>
      </c>
      <c r="I96">
        <v>7</v>
      </c>
      <c r="K96" t="s">
        <v>99</v>
      </c>
      <c r="M96">
        <v>0</v>
      </c>
      <c r="N96">
        <v>3.3</v>
      </c>
      <c r="O96" t="str">
        <f t="shared" si="37"/>
        <v>浦田 信輔</v>
      </c>
      <c r="P96">
        <v>1</v>
      </c>
      <c r="Q96" t="str">
        <f>VLOOKUP(O96,'[1]ランク表'!$A$1:$D$559,3,FALSE)</f>
        <v>S</v>
      </c>
      <c r="R96">
        <f>VLOOKUP(O96,'[1]ランク表'!$A$1:$D$559,4,FALSE)</f>
        <v>1</v>
      </c>
      <c r="S96">
        <f t="shared" si="41"/>
        <v>0</v>
      </c>
      <c r="T96">
        <f t="shared" si="42"/>
        <v>102.3</v>
      </c>
      <c r="U96">
        <f t="shared" si="43"/>
        <v>1</v>
      </c>
      <c r="V96">
        <f t="shared" si="44"/>
        <v>1</v>
      </c>
      <c r="W96">
        <f t="shared" si="45"/>
        <v>1</v>
      </c>
      <c r="X96">
        <f>IF(N96=0,"エラー",'[1]回帰係数-1'!$C$9+'[1]回帰係数-1'!$D$9*M96+'[1]回帰係数-1'!$E$9*N96+'[1]回帰係数-1'!$L$9*F96)</f>
        <v>3.4136515614180527</v>
      </c>
      <c r="Y96">
        <f ca="1">IF(N96=0,"エラー",OFFSET('[1]回帰係数-1'!$F$8,U96,1))</f>
        <v>-0.016784957759434147</v>
      </c>
      <c r="Z96">
        <f ca="1">IF(N96=0,"エラー",OFFSET('[1]回帰係数-1'!$H$8,V96,1))</f>
        <v>-0.0017654643668918114</v>
      </c>
      <c r="AA96">
        <f ca="1">IF(N96=0,"エラー",OFFSET('[1]回帰係数-1'!$J$8,W96,1))</f>
        <v>0.0010169224844411434</v>
      </c>
      <c r="AB96">
        <f ca="1">IF(N96=0,"エラー",OFFSET('[1]回帰係数-1'!$M$8,I96,1))</f>
        <v>0.0012335119849542</v>
      </c>
      <c r="AC96">
        <f t="shared" si="46"/>
        <v>105.31789878659477</v>
      </c>
      <c r="AD96">
        <f>VLOOKUP(O96,'[1]T0-TR0表'!$A$1:$C$554,2,FALSE)</f>
        <v>0.6299105185565059</v>
      </c>
      <c r="AE96">
        <f>VLOOKUP(O96,'[1]T0-TR0表'!$A$1:$C$554,3,FALSE)</f>
        <v>0.8365938080892238</v>
      </c>
      <c r="AF96">
        <f t="shared" si="47"/>
        <v>3.390670085250944</v>
      </c>
      <c r="AG96">
        <f t="shared" si="48"/>
        <v>105.11077264277927</v>
      </c>
      <c r="AH96">
        <f t="shared" si="49"/>
        <v>105.21433571468702</v>
      </c>
      <c r="AI96">
        <f t="shared" si="50"/>
        <v>11070.045714573002</v>
      </c>
      <c r="AJ96">
        <f t="shared" si="51"/>
        <v>1811030412</v>
      </c>
      <c r="AK96">
        <f>RANK(AC96,INDEX(AC:AC,MATCH(AJ96,AJ:AJ,0)):INDEX(AC:AC,MATCH(AJ96,AJ:AJ)),1)</f>
        <v>5</v>
      </c>
      <c r="AL96">
        <f>RANK(AG96,INDEX(AG:AG,MATCH(AJ96,AJ:AJ,0)):INDEX(AG:AG,MATCH(AJ96,AJ:AJ)),1)</f>
        <v>4</v>
      </c>
      <c r="AM96">
        <f>RANK(AH96,INDEX(AH:AH,MATCH(AJ96,AJ:AJ,0)):INDEX(AH:AH,MATCH(AJ96,AJ:AJ)),1)</f>
        <v>5</v>
      </c>
      <c r="AN96">
        <f>RANK(AI96,INDEX(AI:AI,MATCH(AJ96,AJ:AJ,0)):INDEX(AI:AI,MATCH(AJ96,AJ:AJ)),1)</f>
        <v>5</v>
      </c>
      <c r="AO96">
        <f t="shared" si="54"/>
        <v>5</v>
      </c>
      <c r="AP96">
        <f t="shared" si="54"/>
        <v>4</v>
      </c>
      <c r="AQ96">
        <f t="shared" si="54"/>
        <v>5</v>
      </c>
      <c r="AR96">
        <f t="shared" si="52"/>
        <v>4.666666666666667</v>
      </c>
      <c r="AS96">
        <f>RANK(AR96,INDEX(AR:AR,MATCH(AJ96,AJ:AJ,0)):INDEX(AR:AR,MATCH(AJ96,AJ:AJ)),1)</f>
        <v>4</v>
      </c>
      <c r="AT96">
        <f ca="1" t="shared" si="38"/>
      </c>
      <c r="AU96">
        <v>7</v>
      </c>
      <c r="BH96">
        <v>7</v>
      </c>
      <c r="BI96">
        <f t="shared" si="39"/>
        <v>105.11077264277927</v>
      </c>
      <c r="BJ96">
        <f>BD91</f>
        <v>3</v>
      </c>
      <c r="BK96">
        <f>VLOOKUP(BD91,BH90:BI97,2)</f>
        <v>105.6185660899654</v>
      </c>
      <c r="BL96">
        <f t="shared" si="56"/>
        <v>0.15899123794092418</v>
      </c>
      <c r="BM96">
        <f>ABS(BK96-AVERAGE(BK90:BK97))</f>
        <v>0.35665212041116945</v>
      </c>
    </row>
    <row r="97" spans="1:65" ht="13.5">
      <c r="A97">
        <v>18</v>
      </c>
      <c r="B97">
        <v>11</v>
      </c>
      <c r="C97">
        <v>3</v>
      </c>
      <c r="D97" t="s">
        <v>151</v>
      </c>
      <c r="E97">
        <f>VLOOKUP(D97,'[1]場コード'!$A$1:$B$7,2,FALSE)</f>
        <v>4</v>
      </c>
      <c r="F97">
        <v>12</v>
      </c>
      <c r="G97">
        <v>3100</v>
      </c>
      <c r="I97">
        <v>8</v>
      </c>
      <c r="K97" t="s">
        <v>100</v>
      </c>
      <c r="M97">
        <v>0</v>
      </c>
      <c r="N97">
        <v>3.29</v>
      </c>
      <c r="O97" t="str">
        <f t="shared" si="37"/>
        <v>別府 敬剛</v>
      </c>
      <c r="P97">
        <v>1</v>
      </c>
      <c r="Q97" t="str">
        <f>VLOOKUP(O97,'[1]ランク表'!$A$1:$D$559,3,FALSE)</f>
        <v>S</v>
      </c>
      <c r="R97">
        <f>VLOOKUP(O97,'[1]ランク表'!$A$1:$D$559,4,FALSE)</f>
        <v>1</v>
      </c>
      <c r="S97">
        <f t="shared" si="41"/>
        <v>0</v>
      </c>
      <c r="T97">
        <f t="shared" si="42"/>
        <v>101.99</v>
      </c>
      <c r="U97">
        <f t="shared" si="43"/>
        <v>1</v>
      </c>
      <c r="V97">
        <f t="shared" si="44"/>
        <v>1</v>
      </c>
      <c r="W97">
        <f t="shared" si="45"/>
        <v>1</v>
      </c>
      <c r="X97">
        <f>IF(N97=0,"エラー",'[1]回帰係数-1'!$C$9+'[1]回帰係数-1'!$D$9*M97+'[1]回帰係数-1'!$E$9*N97+'[1]回帰係数-1'!$L$9*F97)</f>
        <v>3.4054124462307755</v>
      </c>
      <c r="Y97">
        <f ca="1">IF(N97=0,"エラー",OFFSET('[1]回帰係数-1'!$F$8,U97,1))</f>
        <v>-0.016784957759434147</v>
      </c>
      <c r="Z97">
        <f ca="1">IF(N97=0,"エラー",OFFSET('[1]回帰係数-1'!$H$8,V97,1))</f>
        <v>-0.0017654643668918114</v>
      </c>
      <c r="AA97">
        <f ca="1">IF(N97=0,"エラー",OFFSET('[1]回帰係数-1'!$J$8,W97,1))</f>
        <v>0.0010169224844411434</v>
      </c>
      <c r="AB97">
        <f ca="1">IF(N97=0,"エラー",OFFSET('[1]回帰係数-1'!$M$8,I97,1))</f>
        <v>0</v>
      </c>
      <c r="AC97">
        <f t="shared" si="46"/>
        <v>105.02424734425561</v>
      </c>
      <c r="AD97">
        <f>VLOOKUP(O97,'[1]T0-TR0表'!$A$1:$C$554,2,FALSE)</f>
        <v>1.4447484586929715</v>
      </c>
      <c r="AE97">
        <f>VLOOKUP(O97,'[1]T0-TR0表'!$A$1:$C$554,3,FALSE)</f>
        <v>0.5935441254183546</v>
      </c>
      <c r="AF97">
        <f t="shared" si="47"/>
        <v>3.397508631319358</v>
      </c>
      <c r="AG97">
        <f t="shared" si="48"/>
        <v>105.3227675709001</v>
      </c>
      <c r="AH97">
        <f t="shared" si="49"/>
        <v>105.17350745757786</v>
      </c>
      <c r="AI97">
        <f t="shared" si="50"/>
        <v>11061.444392347756</v>
      </c>
      <c r="AJ97">
        <f t="shared" si="51"/>
        <v>1811030412</v>
      </c>
      <c r="AK97">
        <f>RANK(AC97,INDEX(AC:AC,MATCH(AJ97,AJ:AJ,0)):INDEX(AC:AC,MATCH(AJ97,AJ:AJ)),1)</f>
        <v>3</v>
      </c>
      <c r="AL97">
        <f>RANK(AG97,INDEX(AG:AG,MATCH(AJ97,AJ:AJ,0)):INDEX(AG:AG,MATCH(AJ97,AJ:AJ)),1)</f>
        <v>5</v>
      </c>
      <c r="AM97">
        <f>RANK(AH97,INDEX(AH:AH,MATCH(AJ97,AJ:AJ,0)):INDEX(AH:AH,MATCH(AJ97,AJ:AJ)),1)</f>
        <v>4</v>
      </c>
      <c r="AN97">
        <f>RANK(AI97,INDEX(AI:AI,MATCH(AJ97,AJ:AJ,0)):INDEX(AI:AI,MATCH(AJ97,AJ:AJ)),1)</f>
        <v>4</v>
      </c>
      <c r="AO97">
        <f t="shared" si="54"/>
        <v>3</v>
      </c>
      <c r="AP97">
        <f t="shared" si="54"/>
        <v>5</v>
      </c>
      <c r="AQ97">
        <f t="shared" si="54"/>
        <v>4</v>
      </c>
      <c r="AR97">
        <f t="shared" si="52"/>
        <v>5</v>
      </c>
      <c r="AS97">
        <f>RANK(AR97,INDEX(AR:AR,MATCH(AJ97,AJ:AJ,0)):INDEX(AR:AR,MATCH(AJ97,AJ:AJ)),1)</f>
        <v>5</v>
      </c>
      <c r="AT97">
        <f ca="1" t="shared" si="38"/>
      </c>
      <c r="AU97">
        <v>8</v>
      </c>
      <c r="BH97">
        <v>8</v>
      </c>
      <c r="BI97">
        <f t="shared" si="39"/>
        <v>105.3227675709001</v>
      </c>
      <c r="BJ97">
        <f>BE91</f>
        <v>1</v>
      </c>
      <c r="BK97">
        <f>VLOOKUP(BE91,BH90:BI97,2)</f>
        <v>106.12782874015745</v>
      </c>
      <c r="BL97">
        <f t="shared" si="56"/>
        <v>0.5092626501920563</v>
      </c>
      <c r="BM97">
        <f>ABS(BK97-AVERAGE(BK90:BK97))</f>
        <v>0.8659147706032257</v>
      </c>
    </row>
  </sheetData>
  <printOptions/>
  <pageMargins left="0.75" right="0.75" top="1" bottom="1" header="0.512" footer="0.512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Sidre_Green</dc:creator>
  <cp:keywords/>
  <dc:description/>
  <cp:lastModifiedBy>Sidre_Green</cp:lastModifiedBy>
  <dcterms:created xsi:type="dcterms:W3CDTF">2006-11-03T18:16:27Z</dcterms:created>
  <dcterms:modified xsi:type="dcterms:W3CDTF">2006-11-03T18:21:54Z</dcterms:modified>
  <cp:category/>
  <cp:version/>
  <cp:contentType/>
  <cp:contentStatus/>
</cp:coreProperties>
</file>