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LS520Dc55\admin\Documents\web\hinden\library\"/>
    </mc:Choice>
  </mc:AlternateContent>
  <xr:revisionPtr revIDLastSave="0" documentId="13_ncr:1_{F860836D-DBA5-45DC-A396-1337C908BECB}" xr6:coauthVersionLast="47" xr6:coauthVersionMax="47" xr10:uidLastSave="{00000000-0000-0000-0000-000000000000}"/>
  <bookViews>
    <workbookView xWindow="2955" yWindow="225" windowWidth="19755" windowHeight="14670" xr2:uid="{48A68388-706E-4BB4-8C4F-6A0A7CE6CDD7}"/>
  </bookViews>
  <sheets>
    <sheet name="index" sheetId="9" r:id="rId1"/>
    <sheet name="Visual" sheetId="4" r:id="rId2"/>
    <sheet name="PCM" sheetId="7" r:id="rId3"/>
    <sheet name="MD" sheetId="6" r:id="rId4"/>
    <sheet name="CD" sheetId="3" r:id="rId5"/>
    <sheet name="LP" sheetId="2" r:id="rId6"/>
    <sheet name="Harddisk" sheetId="8" r:id="rId7"/>
    <sheet name="return or link" sheetId="5" r:id="rId8"/>
  </sheets>
  <externalReferences>
    <externalReference r:id="rId9"/>
  </externalReferences>
  <definedNames>
    <definedName name="_xlnm._FilterDatabase" localSheetId="4" hidden="1">CD!$A$1:$AI$1</definedName>
    <definedName name="_xlnm._FilterDatabase" localSheetId="5" hidden="1">LP!$A$1:$AI$1</definedName>
    <definedName name="_xlnm._FilterDatabase" localSheetId="3" hidden="1">MD!$A$1:$AI$1</definedName>
    <definedName name="_xlnm._FilterDatabase" localSheetId="2" hidden="1">PCM!$A$1:$AI$1</definedName>
    <definedName name="_xlnm._FilterDatabase" localSheetId="1" hidden="1">Visual!$A$1:$AI$1</definedName>
    <definedName name="Chanson">MD!$H$761</definedName>
    <definedName name="chansonJapan">MD!$G$735</definedName>
    <definedName name="childHi8">Visual!$C$500</definedName>
    <definedName name="childVHS">Visual!$C$228</definedName>
    <definedName name="cinemaHi8">Visual!$C$398</definedName>
    <definedName name="classics">LP!$G$130</definedName>
    <definedName name="classicsCD">CD!$G$382</definedName>
    <definedName name="classicsHi8">Visual!$C$474</definedName>
    <definedName name="ethnic">LP!$G$3</definedName>
    <definedName name="ethnicCD">CD!$G$3</definedName>
    <definedName name="ethnicHi8">Visual!$C$305</definedName>
    <definedName name="ethnicJapan">MD!$H$667</definedName>
    <definedName name="ethnicMD">MD!$G$3</definedName>
    <definedName name="ethnicNHK">MD!$H$338</definedName>
    <definedName name="ethnicPCM" localSheetId="2">PCM!$C$5</definedName>
    <definedName name="ethnicVHS">Visual!$C$71</definedName>
    <definedName name="foreign">LP!$G$198</definedName>
    <definedName name="foreignCD">CD!$G$500</definedName>
    <definedName name="foreignHi8">Visual!$C$490</definedName>
    <definedName name="foreignMD">MD!$G$887</definedName>
    <definedName name="foreignPCM" localSheetId="2">PCM!$C$660</definedName>
    <definedName name="japan">LP!$G$342</definedName>
    <definedName name="japanCD">CD!$G$622</definedName>
    <definedName name="japanHi8">Visual!$C$523</definedName>
    <definedName name="japanMD">MD!$G$984</definedName>
    <definedName name="japanPCM" localSheetId="2">PCM!$C$547</definedName>
    <definedName name="jazz">LP!$G$179</definedName>
    <definedName name="jazzCD">CD!$G$484</definedName>
    <definedName name="jazzVHS">Visual!$C$107</definedName>
    <definedName name="LD">Visual!$C$62</definedName>
    <definedName name="pcmVHS" localSheetId="2">PCM!$C$3</definedName>
    <definedName name="single">LP!$C$526</definedName>
    <definedName name="singleCD">CD!$C$781</definedName>
    <definedName name="variousVHS">Visual!$C$136</definedName>
    <definedName name="VHD">Visual!$C$3</definedName>
    <definedName name="現代音楽">LP!$G$100</definedName>
    <definedName name="現代音楽CD">CD!$G$229</definedName>
    <definedName name="現代音楽cinemaHi8">Visual!$C$377</definedName>
    <definedName name="現代音楽Hi8">Visual!$C$449</definedName>
    <definedName name="現代音楽PCM" localSheetId="2">PCM!$C$752</definedName>
    <definedName name="身内Hi8">Visual!$C$275</definedName>
    <definedName name="身内VHS">Visual!$C$109</definedName>
    <definedName name="先頭" localSheetId="4">CD!$C$2</definedName>
    <definedName name="先頭" localSheetId="5">LP!$C$2</definedName>
    <definedName name="先頭" localSheetId="3">MD!$C$2</definedName>
    <definedName name="先頭" localSheetId="2">PCM!$C$2</definedName>
    <definedName name="先頭" localSheetId="1">Visual!$C$2</definedName>
    <definedName name="末尾" localSheetId="4">CD!$C$785</definedName>
    <definedName name="末尾" localSheetId="5">LP!$C$564</definedName>
    <definedName name="末尾" localSheetId="3">MD!$C$1101</definedName>
    <definedName name="末尾" localSheetId="2">PCM!$C$1009</definedName>
    <definedName name="末尾" localSheetId="1">Visual!$C$538</definedName>
  </definedNames>
  <calcPr calcId="181029"/>
</workbook>
</file>

<file path=xl/calcChain.xml><?xml version="1.0" encoding="utf-8"?>
<calcChain xmlns="http://schemas.openxmlformats.org/spreadsheetml/2006/main">
  <c r="M5" i="2" l="1"/>
  <c r="N5" i="2"/>
  <c r="M6" i="2"/>
  <c r="N6" i="2"/>
  <c r="M7" i="2"/>
  <c r="N7" i="2"/>
  <c r="M8" i="2"/>
  <c r="N8" i="2"/>
  <c r="M9" i="2"/>
  <c r="N9" i="2"/>
  <c r="M10" i="2"/>
  <c r="N10" i="2"/>
  <c r="M11" i="2"/>
  <c r="N11" i="2"/>
  <c r="M12" i="2"/>
  <c r="N12" i="2"/>
  <c r="M13" i="2"/>
  <c r="N13" i="2"/>
  <c r="M14" i="2"/>
  <c r="N14" i="2"/>
  <c r="M15" i="2"/>
  <c r="N15" i="2"/>
  <c r="M16" i="2"/>
  <c r="N16" i="2"/>
  <c r="M17" i="2"/>
  <c r="N17" i="2"/>
  <c r="M18" i="2"/>
  <c r="N18" i="2"/>
  <c r="M19" i="2"/>
  <c r="N19" i="2"/>
  <c r="M20" i="2"/>
  <c r="N20" i="2"/>
  <c r="M21" i="2"/>
  <c r="N21" i="2"/>
  <c r="M22" i="2"/>
  <c r="N22" i="2"/>
  <c r="M23" i="2"/>
  <c r="N23" i="2"/>
  <c r="M24" i="2"/>
  <c r="N24" i="2"/>
  <c r="M25" i="2"/>
  <c r="N25" i="2"/>
  <c r="M26" i="2"/>
  <c r="N26" i="2"/>
  <c r="M27" i="2"/>
  <c r="N27" i="2"/>
  <c r="M28" i="2"/>
  <c r="N28" i="2"/>
  <c r="M29" i="2"/>
  <c r="N29" i="2"/>
  <c r="M30" i="2"/>
  <c r="N30" i="2"/>
  <c r="M31" i="2"/>
  <c r="N31" i="2"/>
  <c r="M32" i="2"/>
  <c r="N32" i="2"/>
  <c r="M33" i="2"/>
  <c r="N33" i="2"/>
  <c r="M34" i="2"/>
  <c r="N34" i="2"/>
  <c r="M35" i="2"/>
  <c r="N35" i="2"/>
  <c r="M36" i="2"/>
  <c r="N36" i="2"/>
  <c r="M37" i="2"/>
  <c r="N37" i="2"/>
  <c r="M38" i="2"/>
  <c r="N38" i="2"/>
  <c r="M39" i="2"/>
  <c r="N39" i="2"/>
  <c r="M40" i="2"/>
  <c r="N40" i="2"/>
  <c r="M41" i="2"/>
  <c r="N41" i="2"/>
  <c r="M42" i="2"/>
  <c r="N42" i="2"/>
  <c r="M43" i="2"/>
  <c r="N43" i="2"/>
  <c r="M44" i="2"/>
  <c r="N44" i="2"/>
  <c r="M45" i="2"/>
  <c r="N45" i="2"/>
  <c r="M46" i="2"/>
  <c r="N46" i="2"/>
  <c r="M47" i="2"/>
  <c r="N47" i="2"/>
  <c r="M48" i="2"/>
  <c r="N48" i="2"/>
  <c r="M49" i="2"/>
  <c r="N49" i="2"/>
  <c r="M50" i="2"/>
  <c r="N50" i="2"/>
  <c r="M51" i="2"/>
  <c r="N51" i="2"/>
  <c r="M52" i="2"/>
  <c r="N52" i="2"/>
  <c r="M53" i="2"/>
  <c r="N53" i="2"/>
  <c r="M54" i="2"/>
  <c r="N54" i="2"/>
  <c r="M55" i="2"/>
  <c r="N55" i="2"/>
  <c r="M56" i="2"/>
  <c r="N56" i="2"/>
  <c r="M57" i="2"/>
  <c r="N57" i="2"/>
  <c r="M58" i="2"/>
  <c r="N58" i="2"/>
  <c r="M59" i="2"/>
  <c r="N59" i="2"/>
  <c r="M60" i="2"/>
  <c r="N60" i="2"/>
  <c r="M61" i="2"/>
  <c r="N61" i="2"/>
  <c r="M62" i="2"/>
  <c r="N62" i="2"/>
  <c r="M63" i="2"/>
  <c r="N63" i="2"/>
  <c r="M64" i="2"/>
  <c r="N64" i="2"/>
  <c r="M65" i="2"/>
  <c r="N65" i="2"/>
  <c r="M66" i="2"/>
  <c r="N66" i="2"/>
  <c r="M67" i="2"/>
  <c r="N67" i="2"/>
  <c r="M68" i="2"/>
  <c r="N68" i="2"/>
  <c r="M69" i="2"/>
  <c r="N69" i="2"/>
  <c r="M70" i="2"/>
  <c r="N70" i="2"/>
  <c r="M71" i="2"/>
  <c r="N71" i="2"/>
  <c r="M72" i="2"/>
  <c r="N72" i="2"/>
  <c r="M73" i="2"/>
  <c r="N73" i="2"/>
  <c r="M74" i="2"/>
  <c r="N74" i="2"/>
  <c r="M75" i="2"/>
  <c r="N75" i="2"/>
  <c r="M76" i="2"/>
  <c r="N76" i="2"/>
  <c r="M77" i="2"/>
  <c r="N77" i="2"/>
  <c r="M78" i="2"/>
  <c r="N78" i="2"/>
  <c r="M79" i="2"/>
  <c r="N79" i="2"/>
  <c r="M80" i="2"/>
  <c r="N80" i="2"/>
  <c r="M81" i="2"/>
  <c r="N81" i="2"/>
  <c r="M82" i="2"/>
  <c r="N82" i="2"/>
  <c r="M83" i="2"/>
  <c r="N83" i="2"/>
  <c r="M84" i="2"/>
  <c r="N84" i="2"/>
  <c r="M85" i="2"/>
  <c r="N85" i="2"/>
  <c r="M86" i="2"/>
  <c r="N86" i="2"/>
  <c r="M87" i="2"/>
  <c r="N87" i="2"/>
  <c r="M88" i="2"/>
  <c r="N88" i="2"/>
  <c r="M89" i="2"/>
  <c r="N89" i="2"/>
  <c r="M90" i="2"/>
  <c r="N90" i="2"/>
  <c r="M91" i="2"/>
  <c r="N91" i="2"/>
  <c r="M92" i="2"/>
  <c r="N92" i="2"/>
  <c r="M93" i="2"/>
  <c r="N93" i="2"/>
  <c r="M94" i="2"/>
  <c r="N94" i="2"/>
  <c r="M95" i="2"/>
  <c r="N95" i="2"/>
  <c r="M96" i="2"/>
  <c r="N96" i="2"/>
  <c r="M97" i="2"/>
  <c r="N97" i="2"/>
  <c r="M98" i="2"/>
  <c r="N98" i="2"/>
  <c r="M99" i="2"/>
  <c r="N99" i="2"/>
  <c r="M100" i="2"/>
  <c r="N100" i="2"/>
  <c r="M101" i="2"/>
  <c r="N101" i="2"/>
  <c r="M102" i="2"/>
  <c r="N102" i="2"/>
  <c r="M103" i="2"/>
  <c r="N103" i="2"/>
  <c r="M104" i="2"/>
  <c r="N104" i="2"/>
  <c r="M105" i="2"/>
  <c r="N105" i="2"/>
  <c r="M106" i="2"/>
  <c r="N106" i="2"/>
  <c r="M107" i="2"/>
  <c r="N107" i="2"/>
  <c r="M108" i="2"/>
  <c r="N108" i="2"/>
  <c r="M109" i="2"/>
  <c r="N109" i="2"/>
  <c r="M110" i="2"/>
  <c r="N110" i="2"/>
  <c r="M111" i="2"/>
  <c r="N111" i="2"/>
  <c r="M112" i="2"/>
  <c r="N112" i="2"/>
  <c r="M113" i="2"/>
  <c r="N113" i="2"/>
  <c r="M114" i="2"/>
  <c r="N114" i="2"/>
  <c r="M115" i="2"/>
  <c r="N115" i="2"/>
  <c r="M116" i="2"/>
  <c r="N116" i="2"/>
  <c r="M117" i="2"/>
  <c r="N117" i="2"/>
  <c r="M118" i="2"/>
  <c r="N118" i="2"/>
  <c r="M119" i="2"/>
  <c r="N119" i="2"/>
  <c r="M120" i="2"/>
  <c r="N120" i="2"/>
  <c r="M121" i="2"/>
  <c r="N121" i="2"/>
  <c r="M122" i="2"/>
  <c r="N122" i="2"/>
  <c r="M123" i="2"/>
  <c r="N123" i="2"/>
  <c r="M124" i="2"/>
  <c r="N124" i="2"/>
  <c r="M125" i="2"/>
  <c r="N125" i="2"/>
  <c r="M126" i="2"/>
  <c r="N126" i="2"/>
  <c r="M127" i="2"/>
  <c r="N127" i="2"/>
  <c r="M128" i="2"/>
  <c r="N128" i="2"/>
  <c r="M129" i="2"/>
  <c r="N129" i="2"/>
  <c r="M130" i="2"/>
  <c r="N130" i="2"/>
  <c r="M131" i="2"/>
  <c r="N131" i="2"/>
  <c r="M132" i="2"/>
  <c r="N132" i="2"/>
  <c r="M133" i="2"/>
  <c r="N133" i="2"/>
  <c r="M134" i="2"/>
  <c r="N134" i="2"/>
  <c r="M135" i="2"/>
  <c r="N135" i="2"/>
  <c r="M136" i="2"/>
  <c r="N136" i="2"/>
  <c r="M137" i="2"/>
  <c r="N137" i="2"/>
  <c r="M138" i="2"/>
  <c r="N138" i="2"/>
  <c r="M139" i="2"/>
  <c r="N139" i="2"/>
  <c r="M140" i="2"/>
  <c r="N140" i="2"/>
  <c r="M141" i="2"/>
  <c r="N141" i="2"/>
  <c r="M142" i="2"/>
  <c r="N142" i="2"/>
  <c r="M143" i="2"/>
  <c r="N143" i="2"/>
  <c r="M144" i="2"/>
  <c r="N144" i="2"/>
  <c r="M145" i="2"/>
  <c r="N145" i="2"/>
  <c r="M146" i="2"/>
  <c r="N146" i="2"/>
  <c r="M147" i="2"/>
  <c r="N147" i="2"/>
  <c r="M148" i="2"/>
  <c r="N148" i="2"/>
  <c r="M149" i="2"/>
  <c r="N149" i="2"/>
  <c r="M150" i="2"/>
  <c r="N150" i="2"/>
  <c r="M151" i="2"/>
  <c r="N151" i="2"/>
  <c r="M152" i="2"/>
  <c r="N152" i="2"/>
  <c r="M153" i="2"/>
  <c r="N153" i="2"/>
  <c r="M154" i="2"/>
  <c r="N154" i="2"/>
  <c r="M155" i="2"/>
  <c r="N155" i="2"/>
  <c r="M156" i="2"/>
  <c r="N156" i="2"/>
  <c r="M157" i="2"/>
  <c r="N157" i="2"/>
  <c r="M158" i="2"/>
  <c r="N158" i="2"/>
  <c r="M159" i="2"/>
  <c r="N159" i="2"/>
  <c r="M160" i="2"/>
  <c r="N160" i="2"/>
  <c r="M161" i="2"/>
  <c r="N161" i="2"/>
  <c r="M162" i="2"/>
  <c r="N162" i="2"/>
  <c r="M163" i="2"/>
  <c r="N163" i="2"/>
  <c r="M164" i="2"/>
  <c r="N164" i="2"/>
  <c r="M165" i="2"/>
  <c r="N165" i="2"/>
  <c r="M166" i="2"/>
  <c r="N166" i="2"/>
  <c r="M167" i="2"/>
  <c r="N167" i="2"/>
  <c r="M168" i="2"/>
  <c r="N168" i="2"/>
  <c r="M169" i="2"/>
  <c r="N169" i="2"/>
  <c r="M170" i="2"/>
  <c r="N170" i="2"/>
  <c r="M171" i="2"/>
  <c r="N171" i="2"/>
  <c r="M172" i="2"/>
  <c r="N172" i="2"/>
  <c r="M173" i="2"/>
  <c r="N173" i="2"/>
  <c r="M174" i="2"/>
  <c r="N174" i="2"/>
  <c r="M175" i="2"/>
  <c r="N175" i="2"/>
  <c r="M176" i="2"/>
  <c r="N176" i="2"/>
  <c r="M177" i="2"/>
  <c r="N177" i="2"/>
  <c r="M178" i="2"/>
  <c r="N178" i="2"/>
  <c r="M179" i="2"/>
  <c r="N179" i="2"/>
  <c r="M180" i="2"/>
  <c r="N180" i="2"/>
  <c r="M181" i="2"/>
  <c r="N181" i="2"/>
  <c r="M182" i="2"/>
  <c r="N182" i="2"/>
  <c r="M183" i="2"/>
  <c r="N183" i="2"/>
  <c r="M184" i="2"/>
  <c r="N184" i="2"/>
  <c r="M185" i="2"/>
  <c r="N185" i="2"/>
  <c r="M186" i="2"/>
  <c r="N186" i="2"/>
  <c r="M187" i="2"/>
  <c r="N187" i="2"/>
  <c r="M188" i="2"/>
  <c r="N188" i="2"/>
  <c r="M189" i="2"/>
  <c r="N189" i="2"/>
  <c r="M190" i="2"/>
  <c r="N190" i="2"/>
  <c r="M191" i="2"/>
  <c r="N191" i="2"/>
  <c r="M192" i="2"/>
  <c r="N192" i="2"/>
  <c r="M193" i="2"/>
  <c r="N193" i="2"/>
  <c r="M194" i="2"/>
  <c r="N194" i="2"/>
  <c r="M195" i="2"/>
  <c r="N195" i="2"/>
  <c r="M196" i="2"/>
  <c r="N196" i="2"/>
  <c r="M197" i="2"/>
  <c r="N197" i="2"/>
  <c r="M198" i="2"/>
  <c r="N198" i="2"/>
  <c r="M199" i="2"/>
  <c r="N199" i="2"/>
  <c r="M200" i="2"/>
  <c r="N200" i="2"/>
  <c r="M201" i="2"/>
  <c r="N201" i="2"/>
  <c r="M202" i="2"/>
  <c r="N202" i="2"/>
  <c r="M203" i="2"/>
  <c r="N203" i="2"/>
  <c r="M204" i="2"/>
  <c r="N204" i="2"/>
  <c r="M205" i="2"/>
  <c r="N205" i="2"/>
  <c r="M206" i="2"/>
  <c r="N206" i="2"/>
  <c r="M207" i="2"/>
  <c r="N207" i="2"/>
  <c r="M208" i="2"/>
  <c r="N208" i="2"/>
  <c r="M209" i="2"/>
  <c r="N209" i="2"/>
  <c r="M210" i="2"/>
  <c r="N210" i="2"/>
  <c r="M211" i="2"/>
  <c r="N211" i="2"/>
  <c r="M212" i="2"/>
  <c r="N212" i="2"/>
  <c r="M213" i="2"/>
  <c r="N213" i="2"/>
  <c r="M214" i="2"/>
  <c r="N214" i="2"/>
  <c r="M215" i="2"/>
  <c r="N215" i="2"/>
  <c r="M216" i="2"/>
  <c r="N216" i="2"/>
  <c r="M217" i="2"/>
  <c r="N217" i="2"/>
  <c r="M218" i="2"/>
  <c r="N218" i="2"/>
  <c r="M219" i="2"/>
  <c r="N219" i="2"/>
  <c r="M220" i="2"/>
  <c r="N220" i="2"/>
  <c r="M221" i="2"/>
  <c r="N221" i="2"/>
  <c r="M222" i="2"/>
  <c r="N222" i="2"/>
  <c r="M223" i="2"/>
  <c r="N223" i="2"/>
  <c r="M224" i="2"/>
  <c r="N224" i="2"/>
  <c r="M225" i="2"/>
  <c r="N225" i="2"/>
  <c r="M226" i="2"/>
  <c r="N226" i="2"/>
  <c r="M227" i="2"/>
  <c r="N227" i="2"/>
  <c r="M228" i="2"/>
  <c r="N228" i="2"/>
  <c r="M229" i="2"/>
  <c r="N229" i="2"/>
  <c r="M230" i="2"/>
  <c r="N230" i="2"/>
  <c r="M231" i="2"/>
  <c r="N231" i="2"/>
  <c r="M232" i="2"/>
  <c r="N232" i="2"/>
  <c r="M233" i="2"/>
  <c r="N233" i="2"/>
  <c r="M234" i="2"/>
  <c r="N234" i="2"/>
  <c r="M235" i="2"/>
  <c r="N235" i="2"/>
  <c r="M236" i="2"/>
  <c r="N236" i="2"/>
  <c r="M237" i="2"/>
  <c r="N237" i="2"/>
  <c r="M238" i="2"/>
  <c r="N238" i="2"/>
  <c r="M239" i="2"/>
  <c r="N239" i="2"/>
  <c r="M240" i="2"/>
  <c r="N240" i="2"/>
  <c r="M241" i="2"/>
  <c r="N241" i="2"/>
  <c r="M242" i="2"/>
  <c r="N242" i="2"/>
  <c r="M243" i="2"/>
  <c r="N243" i="2"/>
  <c r="M244" i="2"/>
  <c r="N244" i="2"/>
  <c r="M245" i="2"/>
  <c r="N245" i="2"/>
  <c r="M246" i="2"/>
  <c r="N246" i="2"/>
  <c r="M247" i="2"/>
  <c r="N247" i="2"/>
  <c r="M248" i="2"/>
  <c r="N248" i="2"/>
  <c r="M249" i="2"/>
  <c r="N249" i="2"/>
  <c r="M250" i="2"/>
  <c r="N250" i="2"/>
  <c r="M251" i="2"/>
  <c r="N251" i="2"/>
  <c r="M252" i="2"/>
  <c r="N252" i="2"/>
  <c r="M253" i="2"/>
  <c r="N253" i="2"/>
  <c r="M254" i="2"/>
  <c r="N254" i="2"/>
  <c r="M255" i="2"/>
  <c r="N255" i="2"/>
  <c r="M256" i="2"/>
  <c r="N256" i="2"/>
  <c r="M257" i="2"/>
  <c r="N257" i="2"/>
  <c r="M258" i="2"/>
  <c r="N258" i="2"/>
  <c r="M259" i="2"/>
  <c r="N259" i="2"/>
  <c r="M260" i="2"/>
  <c r="N260" i="2"/>
  <c r="M261" i="2"/>
  <c r="N261" i="2"/>
  <c r="M262" i="2"/>
  <c r="N262" i="2"/>
  <c r="M263" i="2"/>
  <c r="N263" i="2"/>
  <c r="M264" i="2"/>
  <c r="N264" i="2"/>
  <c r="M265" i="2"/>
  <c r="N265" i="2"/>
  <c r="M266" i="2"/>
  <c r="N266" i="2"/>
  <c r="M267" i="2"/>
  <c r="N267" i="2"/>
  <c r="M268" i="2"/>
  <c r="N268" i="2"/>
  <c r="M269" i="2"/>
  <c r="N269" i="2"/>
  <c r="M270" i="2"/>
  <c r="N270" i="2"/>
  <c r="M271" i="2"/>
  <c r="N271" i="2"/>
  <c r="M272" i="2"/>
  <c r="N272" i="2"/>
  <c r="M273" i="2"/>
  <c r="N273" i="2"/>
  <c r="M274" i="2"/>
  <c r="N274" i="2"/>
  <c r="M275" i="2"/>
  <c r="N275" i="2"/>
  <c r="M276" i="2"/>
  <c r="N276" i="2"/>
  <c r="M277" i="2"/>
  <c r="N277" i="2"/>
  <c r="M278" i="2"/>
  <c r="N278" i="2"/>
  <c r="M279" i="2"/>
  <c r="N279" i="2"/>
  <c r="M280" i="2"/>
  <c r="N280" i="2"/>
  <c r="M281" i="2"/>
  <c r="N281" i="2"/>
  <c r="M282" i="2"/>
  <c r="N282" i="2"/>
  <c r="M283" i="2"/>
  <c r="N283" i="2"/>
  <c r="M284" i="2"/>
  <c r="N284" i="2"/>
  <c r="M285" i="2"/>
  <c r="N285" i="2"/>
  <c r="M286" i="2"/>
  <c r="N286" i="2"/>
  <c r="M287" i="2"/>
  <c r="N287" i="2"/>
  <c r="M288" i="2"/>
  <c r="N288" i="2"/>
  <c r="M289" i="2"/>
  <c r="N289" i="2"/>
  <c r="M290" i="2"/>
  <c r="N290" i="2"/>
  <c r="M291" i="2"/>
  <c r="N291" i="2"/>
  <c r="M292" i="2"/>
  <c r="N292" i="2"/>
  <c r="M293" i="2"/>
  <c r="N293" i="2"/>
  <c r="M294" i="2"/>
  <c r="N294" i="2"/>
  <c r="M295" i="2"/>
  <c r="N295" i="2"/>
  <c r="M296" i="2"/>
  <c r="N296" i="2"/>
  <c r="M297" i="2"/>
  <c r="N297" i="2"/>
  <c r="M298" i="2"/>
  <c r="N298" i="2"/>
  <c r="M299" i="2"/>
  <c r="N299" i="2"/>
  <c r="M300" i="2"/>
  <c r="N300" i="2"/>
  <c r="M301" i="2"/>
  <c r="N301" i="2"/>
  <c r="M302" i="2"/>
  <c r="N302" i="2"/>
  <c r="M303" i="2"/>
  <c r="N303" i="2"/>
  <c r="M304" i="2"/>
  <c r="N304" i="2"/>
  <c r="M305" i="2"/>
  <c r="N305" i="2"/>
  <c r="M306" i="2"/>
  <c r="N306" i="2"/>
  <c r="M307" i="2"/>
  <c r="N307" i="2"/>
  <c r="M308" i="2"/>
  <c r="N308" i="2"/>
  <c r="M309" i="2"/>
  <c r="N309" i="2"/>
  <c r="M310" i="2"/>
  <c r="N310" i="2"/>
  <c r="M311" i="2"/>
  <c r="N311" i="2"/>
  <c r="M312" i="2"/>
  <c r="N312" i="2"/>
  <c r="M313" i="2"/>
  <c r="N313" i="2"/>
  <c r="M314" i="2"/>
  <c r="N314" i="2"/>
  <c r="M315" i="2"/>
  <c r="N315" i="2"/>
  <c r="M316" i="2"/>
  <c r="N316" i="2"/>
  <c r="M317" i="2"/>
  <c r="N317" i="2"/>
  <c r="M318" i="2"/>
  <c r="N318" i="2"/>
  <c r="M319" i="2"/>
  <c r="N319" i="2"/>
  <c r="M320" i="2"/>
  <c r="N320" i="2"/>
  <c r="M321" i="2"/>
  <c r="N321" i="2"/>
  <c r="M322" i="2"/>
  <c r="N322" i="2"/>
  <c r="M323" i="2"/>
  <c r="N323" i="2"/>
  <c r="M324" i="2"/>
  <c r="N324" i="2"/>
  <c r="M325" i="2"/>
  <c r="N325" i="2"/>
  <c r="M326" i="2"/>
  <c r="N326" i="2"/>
  <c r="M327" i="2"/>
  <c r="N327" i="2"/>
  <c r="M328" i="2"/>
  <c r="N328" i="2"/>
  <c r="M329" i="2"/>
  <c r="N329" i="2"/>
  <c r="M330" i="2"/>
  <c r="N330" i="2"/>
  <c r="M331" i="2"/>
  <c r="N331" i="2"/>
  <c r="M332" i="2"/>
  <c r="N332" i="2"/>
  <c r="M333" i="2"/>
  <c r="N333" i="2"/>
  <c r="M334" i="2"/>
  <c r="N334" i="2"/>
  <c r="M335" i="2"/>
  <c r="N335" i="2"/>
  <c r="M336" i="2"/>
  <c r="N336" i="2"/>
  <c r="M337" i="2"/>
  <c r="N337" i="2"/>
  <c r="M338" i="2"/>
  <c r="N338" i="2"/>
  <c r="M339" i="2"/>
  <c r="N339" i="2"/>
  <c r="M340" i="2"/>
  <c r="N340" i="2"/>
  <c r="M341" i="2"/>
  <c r="N341" i="2"/>
  <c r="M342" i="2"/>
  <c r="N342" i="2"/>
  <c r="M343" i="2"/>
  <c r="N343" i="2"/>
  <c r="M344" i="2"/>
  <c r="N344" i="2"/>
  <c r="M345" i="2"/>
  <c r="N345" i="2"/>
  <c r="M346" i="2"/>
  <c r="N346" i="2"/>
  <c r="M347" i="2"/>
  <c r="N347" i="2"/>
  <c r="M348" i="2"/>
  <c r="N348" i="2"/>
  <c r="M349" i="2"/>
  <c r="N349" i="2"/>
  <c r="M350" i="2"/>
  <c r="N350" i="2"/>
  <c r="M351" i="2"/>
  <c r="N351" i="2"/>
  <c r="M352" i="2"/>
  <c r="N352" i="2"/>
  <c r="M353" i="2"/>
  <c r="N353" i="2"/>
  <c r="M354" i="2"/>
  <c r="N354" i="2"/>
  <c r="M355" i="2"/>
  <c r="N355" i="2"/>
  <c r="M356" i="2"/>
  <c r="N356" i="2"/>
  <c r="M357" i="2"/>
  <c r="N357" i="2"/>
  <c r="M358" i="2"/>
  <c r="N358" i="2"/>
  <c r="M359" i="2"/>
  <c r="N359" i="2"/>
  <c r="M360" i="2"/>
  <c r="N360" i="2"/>
  <c r="M361" i="2"/>
  <c r="N361" i="2"/>
  <c r="M362" i="2"/>
  <c r="N362" i="2"/>
  <c r="M363" i="2"/>
  <c r="N363" i="2"/>
  <c r="M364" i="2"/>
  <c r="N364" i="2"/>
  <c r="M365" i="2"/>
  <c r="N365" i="2"/>
  <c r="M366" i="2"/>
  <c r="N366" i="2"/>
  <c r="M367" i="2"/>
  <c r="N367" i="2"/>
  <c r="M368" i="2"/>
  <c r="N368" i="2"/>
  <c r="M369" i="2"/>
  <c r="N369" i="2"/>
  <c r="M370" i="2"/>
  <c r="N370" i="2"/>
  <c r="M371" i="2"/>
  <c r="N371" i="2"/>
  <c r="M372" i="2"/>
  <c r="N372" i="2"/>
  <c r="M373" i="2"/>
  <c r="N373" i="2"/>
  <c r="M374" i="2"/>
  <c r="N374" i="2"/>
  <c r="M375" i="2"/>
  <c r="N375" i="2"/>
  <c r="M376" i="2"/>
  <c r="N376" i="2"/>
  <c r="M377" i="2"/>
  <c r="N377" i="2"/>
  <c r="M378" i="2"/>
  <c r="N378" i="2"/>
  <c r="M379" i="2"/>
  <c r="N379" i="2"/>
  <c r="M380" i="2"/>
  <c r="N380" i="2"/>
  <c r="M381" i="2"/>
  <c r="N381" i="2"/>
  <c r="M382" i="2"/>
  <c r="N382" i="2"/>
  <c r="M383" i="2"/>
  <c r="N383" i="2"/>
  <c r="M384" i="2"/>
  <c r="N384" i="2"/>
  <c r="M385" i="2"/>
  <c r="N385" i="2"/>
  <c r="M386" i="2"/>
  <c r="N386" i="2"/>
  <c r="M387" i="2"/>
  <c r="N387" i="2"/>
  <c r="M388" i="2"/>
  <c r="N388" i="2"/>
  <c r="M389" i="2"/>
  <c r="N389" i="2"/>
  <c r="M390" i="2"/>
  <c r="N390" i="2"/>
  <c r="M391" i="2"/>
  <c r="N391" i="2"/>
  <c r="M392" i="2"/>
  <c r="N392" i="2"/>
  <c r="M393" i="2"/>
  <c r="N393" i="2"/>
  <c r="M394" i="2"/>
  <c r="N394" i="2"/>
  <c r="M395" i="2"/>
  <c r="N395" i="2"/>
  <c r="M396" i="2"/>
  <c r="N396" i="2"/>
  <c r="M397" i="2"/>
  <c r="N397" i="2"/>
  <c r="M398" i="2"/>
  <c r="N398" i="2"/>
  <c r="M399" i="2"/>
  <c r="N399" i="2"/>
  <c r="M400" i="2"/>
  <c r="N400" i="2"/>
  <c r="M401" i="2"/>
  <c r="N401" i="2"/>
  <c r="M402" i="2"/>
  <c r="N402" i="2"/>
  <c r="M403" i="2"/>
  <c r="N403" i="2"/>
  <c r="M404" i="2"/>
  <c r="N404" i="2"/>
  <c r="M405" i="2"/>
  <c r="N405" i="2"/>
  <c r="M406" i="2"/>
  <c r="N406" i="2"/>
  <c r="M407" i="2"/>
  <c r="N407" i="2"/>
  <c r="M408" i="2"/>
  <c r="N408" i="2"/>
  <c r="M409" i="2"/>
  <c r="N409" i="2"/>
  <c r="M410" i="2"/>
  <c r="N410" i="2"/>
  <c r="M411" i="2"/>
  <c r="N411" i="2"/>
  <c r="M412" i="2"/>
  <c r="N412" i="2"/>
  <c r="M413" i="2"/>
  <c r="N413" i="2"/>
  <c r="M414" i="2"/>
  <c r="N414" i="2"/>
  <c r="M415" i="2"/>
  <c r="N415" i="2"/>
  <c r="M416" i="2"/>
  <c r="N416" i="2"/>
  <c r="M417" i="2"/>
  <c r="N417" i="2"/>
  <c r="M418" i="2"/>
  <c r="N418" i="2"/>
  <c r="M419" i="2"/>
  <c r="N419" i="2"/>
  <c r="M420" i="2"/>
  <c r="N420" i="2"/>
  <c r="M421" i="2"/>
  <c r="N421" i="2"/>
  <c r="M422" i="2"/>
  <c r="N422" i="2"/>
  <c r="M423" i="2"/>
  <c r="N423" i="2"/>
  <c r="M424" i="2"/>
  <c r="N424" i="2"/>
  <c r="M425" i="2"/>
  <c r="N425" i="2"/>
  <c r="M426" i="2"/>
  <c r="N426" i="2"/>
  <c r="M427" i="2"/>
  <c r="N427" i="2"/>
  <c r="M428" i="2"/>
  <c r="N428" i="2"/>
  <c r="M429" i="2"/>
  <c r="N429" i="2"/>
  <c r="M430" i="2"/>
  <c r="N430" i="2"/>
  <c r="M431" i="2"/>
  <c r="N431" i="2"/>
  <c r="M432" i="2"/>
  <c r="N432" i="2"/>
  <c r="M433" i="2"/>
  <c r="N433" i="2"/>
  <c r="M434" i="2"/>
  <c r="N434" i="2"/>
  <c r="M435" i="2"/>
  <c r="N435" i="2"/>
  <c r="M436" i="2"/>
  <c r="N436" i="2"/>
  <c r="M437" i="2"/>
  <c r="N437" i="2"/>
  <c r="M438" i="2"/>
  <c r="N438" i="2"/>
  <c r="M439" i="2"/>
  <c r="N439" i="2"/>
  <c r="M440" i="2"/>
  <c r="N440" i="2"/>
  <c r="M441" i="2"/>
  <c r="N441" i="2"/>
  <c r="M442" i="2"/>
  <c r="N442" i="2"/>
  <c r="M443" i="2"/>
  <c r="N443" i="2"/>
  <c r="M444" i="2"/>
  <c r="N444" i="2"/>
  <c r="M445" i="2"/>
  <c r="N445" i="2"/>
  <c r="M446" i="2"/>
  <c r="N446" i="2"/>
  <c r="M447" i="2"/>
  <c r="N447" i="2"/>
  <c r="M448" i="2"/>
  <c r="N448" i="2"/>
  <c r="M449" i="2"/>
  <c r="N449" i="2"/>
  <c r="M450" i="2"/>
  <c r="N450" i="2"/>
  <c r="M451" i="2"/>
  <c r="N451" i="2"/>
  <c r="M452" i="2"/>
  <c r="N452" i="2"/>
  <c r="M453" i="2"/>
  <c r="N453" i="2"/>
  <c r="M454" i="2"/>
  <c r="N454" i="2"/>
  <c r="M455" i="2"/>
  <c r="N455" i="2"/>
  <c r="M456" i="2"/>
  <c r="N456" i="2"/>
  <c r="M457" i="2"/>
  <c r="N457" i="2"/>
  <c r="M458" i="2"/>
  <c r="N458" i="2"/>
  <c r="M459" i="2"/>
  <c r="N459" i="2"/>
  <c r="M460" i="2"/>
  <c r="N460" i="2"/>
  <c r="M461" i="2"/>
  <c r="N461" i="2"/>
  <c r="M462" i="2"/>
  <c r="N462" i="2"/>
  <c r="M463" i="2"/>
  <c r="N463" i="2"/>
  <c r="M464" i="2"/>
  <c r="N464" i="2"/>
  <c r="M465" i="2"/>
  <c r="N465" i="2"/>
  <c r="M466" i="2"/>
  <c r="N466" i="2"/>
  <c r="M467" i="2"/>
  <c r="N467" i="2"/>
  <c r="M468" i="2"/>
  <c r="N468" i="2"/>
  <c r="M469" i="2"/>
  <c r="N469" i="2"/>
  <c r="M470" i="2"/>
  <c r="N470" i="2"/>
  <c r="M471" i="2"/>
  <c r="N471" i="2"/>
  <c r="M472" i="2"/>
  <c r="N472" i="2"/>
  <c r="M473" i="2"/>
  <c r="N473" i="2"/>
  <c r="M474" i="2"/>
  <c r="N474" i="2"/>
  <c r="M475" i="2"/>
  <c r="N475" i="2"/>
  <c r="M476" i="2"/>
  <c r="N476" i="2"/>
  <c r="M477" i="2"/>
  <c r="N477" i="2"/>
  <c r="M478" i="2"/>
  <c r="N478" i="2"/>
  <c r="M479" i="2"/>
  <c r="N479" i="2"/>
  <c r="M480" i="2"/>
  <c r="N480" i="2"/>
  <c r="M481" i="2"/>
  <c r="N481" i="2"/>
  <c r="M482" i="2"/>
  <c r="N482" i="2"/>
  <c r="M483" i="2"/>
  <c r="N483" i="2"/>
  <c r="M484" i="2"/>
  <c r="N484" i="2"/>
  <c r="M485" i="2"/>
  <c r="N485" i="2"/>
  <c r="M486" i="2"/>
  <c r="N486" i="2"/>
  <c r="M487" i="2"/>
  <c r="N487" i="2"/>
  <c r="M488" i="2"/>
  <c r="N488" i="2"/>
  <c r="M489" i="2"/>
  <c r="N489" i="2"/>
  <c r="M490" i="2"/>
  <c r="N490" i="2"/>
  <c r="M491" i="2"/>
  <c r="N491" i="2"/>
  <c r="M492" i="2"/>
  <c r="N492" i="2"/>
  <c r="M493" i="2"/>
  <c r="N493" i="2"/>
  <c r="M494" i="2"/>
  <c r="N494" i="2"/>
  <c r="M495" i="2"/>
  <c r="N495" i="2"/>
  <c r="M496" i="2"/>
  <c r="N496" i="2"/>
  <c r="M497" i="2"/>
  <c r="N497" i="2"/>
  <c r="M498" i="2"/>
  <c r="N498" i="2"/>
  <c r="M499" i="2"/>
  <c r="N499" i="2"/>
  <c r="M500" i="2"/>
  <c r="N500" i="2"/>
  <c r="M501" i="2"/>
  <c r="N501" i="2"/>
  <c r="M502" i="2"/>
  <c r="N502" i="2"/>
  <c r="M503" i="2"/>
  <c r="N503" i="2"/>
  <c r="M504" i="2"/>
  <c r="N504" i="2"/>
  <c r="M505" i="2"/>
  <c r="N505" i="2"/>
  <c r="M506" i="2"/>
  <c r="N506" i="2"/>
  <c r="M507" i="2"/>
  <c r="N507" i="2"/>
  <c r="M508" i="2"/>
  <c r="N508" i="2"/>
  <c r="M509" i="2"/>
  <c r="N509" i="2"/>
  <c r="M510" i="2"/>
  <c r="N510" i="2"/>
  <c r="M511" i="2"/>
  <c r="N511" i="2"/>
  <c r="M512" i="2"/>
  <c r="N512" i="2"/>
  <c r="M513" i="2"/>
  <c r="N513" i="2"/>
  <c r="M514" i="2"/>
  <c r="N514" i="2"/>
  <c r="M515" i="2"/>
  <c r="N515" i="2"/>
  <c r="M516" i="2"/>
  <c r="N516" i="2"/>
  <c r="M517" i="2"/>
  <c r="N517" i="2"/>
  <c r="M518" i="2"/>
  <c r="N518" i="2"/>
  <c r="M519" i="2"/>
  <c r="N519" i="2"/>
  <c r="M520" i="2"/>
  <c r="N520" i="2"/>
  <c r="M521" i="2"/>
  <c r="N521" i="2"/>
  <c r="M522" i="2"/>
  <c r="N522" i="2"/>
  <c r="M523" i="2"/>
  <c r="N523" i="2"/>
  <c r="M524" i="2"/>
  <c r="N524" i="2"/>
  <c r="M525" i="2"/>
  <c r="N525" i="2"/>
  <c r="M526" i="2"/>
  <c r="N526" i="2"/>
  <c r="M527" i="2"/>
  <c r="N527" i="2"/>
  <c r="M528" i="2"/>
  <c r="N528" i="2"/>
  <c r="M529" i="2"/>
  <c r="N529" i="2"/>
  <c r="M530" i="2"/>
  <c r="N530" i="2"/>
  <c r="M531" i="2"/>
  <c r="N531" i="2"/>
  <c r="M532" i="2"/>
  <c r="N532" i="2"/>
  <c r="M533" i="2"/>
  <c r="N533" i="2"/>
  <c r="M534" i="2"/>
  <c r="N534" i="2"/>
  <c r="M535" i="2"/>
  <c r="N535" i="2"/>
  <c r="M536" i="2"/>
  <c r="N536" i="2"/>
  <c r="M537" i="2"/>
  <c r="N537" i="2"/>
  <c r="M538" i="2"/>
  <c r="N538" i="2"/>
  <c r="M539" i="2"/>
  <c r="N539" i="2"/>
  <c r="M540" i="2"/>
  <c r="N540" i="2"/>
  <c r="M541" i="2"/>
  <c r="N541" i="2"/>
  <c r="M542" i="2"/>
  <c r="N542" i="2"/>
  <c r="M543" i="2"/>
  <c r="N543" i="2"/>
  <c r="M544" i="2"/>
  <c r="N544" i="2"/>
  <c r="M545" i="2"/>
  <c r="N545" i="2"/>
  <c r="M546" i="2"/>
  <c r="N546" i="2"/>
  <c r="M547" i="2"/>
  <c r="N547" i="2"/>
  <c r="M548" i="2"/>
  <c r="N548" i="2"/>
  <c r="M549" i="2"/>
  <c r="N549" i="2"/>
  <c r="M550" i="2"/>
  <c r="N550" i="2"/>
  <c r="M551" i="2"/>
  <c r="N551" i="2"/>
  <c r="M552" i="2"/>
  <c r="N552" i="2"/>
  <c r="M553" i="2"/>
  <c r="N553" i="2"/>
  <c r="M554" i="2"/>
  <c r="N554" i="2"/>
  <c r="M555" i="2"/>
  <c r="N555" i="2"/>
  <c r="M556" i="2"/>
  <c r="N556" i="2"/>
  <c r="M557" i="2"/>
  <c r="N557" i="2"/>
  <c r="M558" i="2"/>
  <c r="N558" i="2"/>
  <c r="M559" i="2"/>
  <c r="N559" i="2"/>
  <c r="M560" i="2"/>
  <c r="N560" i="2"/>
  <c r="M561" i="2"/>
  <c r="N561" i="2"/>
  <c r="M562" i="2"/>
  <c r="N562" i="2"/>
  <c r="M563" i="2"/>
  <c r="N563" i="2"/>
  <c r="M564" i="2"/>
  <c r="N564" i="2"/>
  <c r="M2" i="2"/>
  <c r="N2" i="2"/>
  <c r="M3" i="2"/>
  <c r="N3" i="2"/>
  <c r="M5" i="3"/>
  <c r="N5" i="3"/>
  <c r="M6" i="3"/>
  <c r="N6" i="3"/>
  <c r="M7" i="3"/>
  <c r="N7" i="3"/>
  <c r="M8" i="3"/>
  <c r="N8" i="3"/>
  <c r="M9" i="3"/>
  <c r="N9" i="3"/>
  <c r="M10" i="3"/>
  <c r="N10" i="3"/>
  <c r="M11" i="3"/>
  <c r="N11" i="3"/>
  <c r="M12" i="3"/>
  <c r="N12" i="3"/>
  <c r="M13" i="3"/>
  <c r="N13" i="3"/>
  <c r="M14" i="3"/>
  <c r="N14" i="3"/>
  <c r="M15" i="3"/>
  <c r="N15" i="3"/>
  <c r="M16" i="3"/>
  <c r="N16" i="3"/>
  <c r="M17" i="3"/>
  <c r="N17" i="3"/>
  <c r="M18" i="3"/>
  <c r="N18" i="3"/>
  <c r="M19" i="3"/>
  <c r="N19" i="3"/>
  <c r="M20" i="3"/>
  <c r="N20" i="3"/>
  <c r="M21" i="3"/>
  <c r="N21" i="3"/>
  <c r="M22" i="3"/>
  <c r="N22" i="3"/>
  <c r="M23" i="3"/>
  <c r="N23" i="3"/>
  <c r="M24" i="3"/>
  <c r="N24" i="3"/>
  <c r="M25" i="3"/>
  <c r="N25" i="3"/>
  <c r="M26" i="3"/>
  <c r="N26" i="3"/>
  <c r="M27" i="3"/>
  <c r="N27" i="3"/>
  <c r="M28" i="3"/>
  <c r="N28" i="3"/>
  <c r="M29" i="3"/>
  <c r="N29" i="3"/>
  <c r="M30" i="3"/>
  <c r="N30" i="3"/>
  <c r="M31" i="3"/>
  <c r="N31" i="3"/>
  <c r="M32" i="3"/>
  <c r="N32" i="3"/>
  <c r="M33" i="3"/>
  <c r="N33" i="3"/>
  <c r="M34" i="3"/>
  <c r="N34" i="3"/>
  <c r="M35" i="3"/>
  <c r="N35" i="3"/>
  <c r="M36" i="3"/>
  <c r="N36" i="3"/>
  <c r="M37" i="3"/>
  <c r="N37" i="3"/>
  <c r="M38" i="3"/>
  <c r="N38" i="3"/>
  <c r="M39" i="3"/>
  <c r="N39" i="3"/>
  <c r="M40" i="3"/>
  <c r="N40" i="3"/>
  <c r="M41" i="3"/>
  <c r="N41" i="3"/>
  <c r="M42" i="3"/>
  <c r="N42" i="3"/>
  <c r="M43" i="3"/>
  <c r="N43" i="3"/>
  <c r="M44" i="3"/>
  <c r="N44" i="3"/>
  <c r="M45" i="3"/>
  <c r="N45" i="3"/>
  <c r="M46" i="3"/>
  <c r="N46" i="3"/>
  <c r="M47" i="3"/>
  <c r="N47" i="3"/>
  <c r="M48" i="3"/>
  <c r="N48" i="3"/>
  <c r="M49" i="3"/>
  <c r="N49" i="3"/>
  <c r="M50" i="3"/>
  <c r="N50" i="3"/>
  <c r="M51" i="3"/>
  <c r="N51" i="3"/>
  <c r="M52" i="3"/>
  <c r="N52" i="3"/>
  <c r="M53" i="3"/>
  <c r="N53" i="3"/>
  <c r="M54" i="3"/>
  <c r="N54" i="3"/>
  <c r="M55" i="3"/>
  <c r="N55" i="3"/>
  <c r="M56" i="3"/>
  <c r="N56" i="3"/>
  <c r="M57" i="3"/>
  <c r="N57" i="3"/>
  <c r="M58" i="3"/>
  <c r="N58" i="3"/>
  <c r="M59" i="3"/>
  <c r="N59" i="3"/>
  <c r="M60" i="3"/>
  <c r="N60" i="3"/>
  <c r="M61" i="3"/>
  <c r="N61" i="3"/>
  <c r="M62" i="3"/>
  <c r="N62" i="3"/>
  <c r="M63" i="3"/>
  <c r="N63" i="3"/>
  <c r="M64" i="3"/>
  <c r="N64" i="3"/>
  <c r="M65" i="3"/>
  <c r="N65" i="3"/>
  <c r="M66" i="3"/>
  <c r="N66" i="3"/>
  <c r="M67" i="3"/>
  <c r="N67" i="3"/>
  <c r="M68" i="3"/>
  <c r="N68" i="3"/>
  <c r="M69" i="3"/>
  <c r="N69" i="3"/>
  <c r="M70" i="3"/>
  <c r="N70" i="3"/>
  <c r="M71" i="3"/>
  <c r="N71" i="3"/>
  <c r="M72" i="3"/>
  <c r="N72" i="3"/>
  <c r="M73" i="3"/>
  <c r="N73" i="3"/>
  <c r="M74" i="3"/>
  <c r="N74" i="3"/>
  <c r="M75" i="3"/>
  <c r="N75" i="3"/>
  <c r="M76" i="3"/>
  <c r="N76" i="3"/>
  <c r="M77" i="3"/>
  <c r="N77" i="3"/>
  <c r="M78" i="3"/>
  <c r="N78" i="3"/>
  <c r="M79" i="3"/>
  <c r="N79" i="3"/>
  <c r="M80" i="3"/>
  <c r="N80" i="3"/>
  <c r="M81" i="3"/>
  <c r="N81" i="3"/>
  <c r="M82" i="3"/>
  <c r="N82" i="3"/>
  <c r="M83" i="3"/>
  <c r="N83" i="3"/>
  <c r="M84" i="3"/>
  <c r="N84" i="3"/>
  <c r="M85" i="3"/>
  <c r="N85" i="3"/>
  <c r="M86" i="3"/>
  <c r="N86" i="3"/>
  <c r="M87" i="3"/>
  <c r="N87" i="3"/>
  <c r="M88" i="3"/>
  <c r="N88" i="3"/>
  <c r="M89" i="3"/>
  <c r="N89" i="3"/>
  <c r="M90" i="3"/>
  <c r="N90" i="3"/>
  <c r="M91" i="3"/>
  <c r="N91" i="3"/>
  <c r="M92" i="3"/>
  <c r="N92" i="3"/>
  <c r="M93" i="3"/>
  <c r="N93" i="3"/>
  <c r="M94" i="3"/>
  <c r="N94" i="3"/>
  <c r="M95" i="3"/>
  <c r="N95" i="3"/>
  <c r="M96" i="3"/>
  <c r="N96" i="3"/>
  <c r="M97" i="3"/>
  <c r="N97" i="3"/>
  <c r="M98" i="3"/>
  <c r="N98" i="3"/>
  <c r="M99" i="3"/>
  <c r="N99" i="3"/>
  <c r="M100" i="3"/>
  <c r="N100" i="3"/>
  <c r="M101" i="3"/>
  <c r="N101" i="3"/>
  <c r="M102" i="3"/>
  <c r="N102" i="3"/>
  <c r="M103" i="3"/>
  <c r="N103" i="3"/>
  <c r="M104" i="3"/>
  <c r="N104" i="3"/>
  <c r="M105" i="3"/>
  <c r="N105" i="3"/>
  <c r="M106" i="3"/>
  <c r="N106" i="3"/>
  <c r="M107" i="3"/>
  <c r="N107" i="3"/>
  <c r="M108" i="3"/>
  <c r="N108" i="3"/>
  <c r="M109" i="3"/>
  <c r="N109" i="3"/>
  <c r="M110" i="3"/>
  <c r="N110" i="3"/>
  <c r="M111" i="3"/>
  <c r="N111" i="3"/>
  <c r="M112" i="3"/>
  <c r="N112" i="3"/>
  <c r="M113" i="3"/>
  <c r="N113" i="3"/>
  <c r="M114" i="3"/>
  <c r="N114" i="3"/>
  <c r="M115" i="3"/>
  <c r="N115" i="3"/>
  <c r="M116" i="3"/>
  <c r="N116" i="3"/>
  <c r="M117" i="3"/>
  <c r="N117" i="3"/>
  <c r="M118" i="3"/>
  <c r="N118" i="3"/>
  <c r="M119" i="3"/>
  <c r="N119" i="3"/>
  <c r="M120" i="3"/>
  <c r="N120" i="3"/>
  <c r="M121" i="3"/>
  <c r="N121" i="3"/>
  <c r="M122" i="3"/>
  <c r="N122" i="3"/>
  <c r="M123" i="3"/>
  <c r="N123" i="3"/>
  <c r="M124" i="3"/>
  <c r="N124" i="3"/>
  <c r="M125" i="3"/>
  <c r="N125" i="3"/>
  <c r="M126" i="3"/>
  <c r="N126" i="3"/>
  <c r="M127" i="3"/>
  <c r="N127" i="3"/>
  <c r="M128" i="3"/>
  <c r="N128" i="3"/>
  <c r="M129" i="3"/>
  <c r="N129" i="3"/>
  <c r="M130" i="3"/>
  <c r="N130" i="3"/>
  <c r="M131" i="3"/>
  <c r="N131" i="3"/>
  <c r="M132" i="3"/>
  <c r="N132" i="3"/>
  <c r="M133" i="3"/>
  <c r="N133" i="3"/>
  <c r="M134" i="3"/>
  <c r="N134" i="3"/>
  <c r="M135" i="3"/>
  <c r="N135" i="3"/>
  <c r="M136" i="3"/>
  <c r="N136" i="3"/>
  <c r="M137" i="3"/>
  <c r="N137" i="3"/>
  <c r="M138" i="3"/>
  <c r="N138" i="3"/>
  <c r="M139" i="3"/>
  <c r="N139" i="3"/>
  <c r="M140" i="3"/>
  <c r="N140" i="3"/>
  <c r="M141" i="3"/>
  <c r="N141" i="3"/>
  <c r="M142" i="3"/>
  <c r="N142" i="3"/>
  <c r="M143" i="3"/>
  <c r="N143" i="3"/>
  <c r="M144" i="3"/>
  <c r="N144" i="3"/>
  <c r="M145" i="3"/>
  <c r="N145" i="3"/>
  <c r="M146" i="3"/>
  <c r="N146" i="3"/>
  <c r="M147" i="3"/>
  <c r="N147" i="3"/>
  <c r="M148" i="3"/>
  <c r="N148" i="3"/>
  <c r="M149" i="3"/>
  <c r="N149" i="3"/>
  <c r="M150" i="3"/>
  <c r="N150" i="3"/>
  <c r="M151" i="3"/>
  <c r="N151" i="3"/>
  <c r="M152" i="3"/>
  <c r="N152" i="3"/>
  <c r="M153" i="3"/>
  <c r="N153" i="3"/>
  <c r="M154" i="3"/>
  <c r="N154" i="3"/>
  <c r="M155" i="3"/>
  <c r="N155" i="3"/>
  <c r="M156" i="3"/>
  <c r="N156" i="3"/>
  <c r="M157" i="3"/>
  <c r="N157" i="3"/>
  <c r="M158" i="3"/>
  <c r="N158" i="3"/>
  <c r="M159" i="3"/>
  <c r="N159" i="3"/>
  <c r="M160" i="3"/>
  <c r="N160" i="3"/>
  <c r="M161" i="3"/>
  <c r="N161" i="3"/>
  <c r="M162" i="3"/>
  <c r="N162" i="3"/>
  <c r="M163" i="3"/>
  <c r="N163" i="3"/>
  <c r="M164" i="3"/>
  <c r="N164" i="3"/>
  <c r="M165" i="3"/>
  <c r="N165" i="3"/>
  <c r="M166" i="3"/>
  <c r="N166" i="3"/>
  <c r="M167" i="3"/>
  <c r="N167" i="3"/>
  <c r="M168" i="3"/>
  <c r="N168" i="3"/>
  <c r="M169" i="3"/>
  <c r="N169" i="3"/>
  <c r="M170" i="3"/>
  <c r="N170" i="3"/>
  <c r="M171" i="3"/>
  <c r="N171" i="3"/>
  <c r="M172" i="3"/>
  <c r="N172" i="3"/>
  <c r="M173" i="3"/>
  <c r="N173" i="3"/>
  <c r="M174" i="3"/>
  <c r="N174" i="3"/>
  <c r="M175" i="3"/>
  <c r="N175" i="3"/>
  <c r="M176" i="3"/>
  <c r="N176" i="3"/>
  <c r="M177" i="3"/>
  <c r="N177" i="3"/>
  <c r="M178" i="3"/>
  <c r="N178" i="3"/>
  <c r="M179" i="3"/>
  <c r="N179" i="3"/>
  <c r="M180" i="3"/>
  <c r="N180" i="3"/>
  <c r="M181" i="3"/>
  <c r="N181" i="3"/>
  <c r="M182" i="3"/>
  <c r="N182" i="3"/>
  <c r="M183" i="3"/>
  <c r="N183" i="3"/>
  <c r="M184" i="3"/>
  <c r="N184" i="3"/>
  <c r="M185" i="3"/>
  <c r="N185" i="3"/>
  <c r="M186" i="3"/>
  <c r="N186" i="3"/>
  <c r="M187" i="3"/>
  <c r="N187" i="3"/>
  <c r="M188" i="3"/>
  <c r="N188" i="3"/>
  <c r="M189" i="3"/>
  <c r="N189" i="3"/>
  <c r="M190" i="3"/>
  <c r="N190" i="3"/>
  <c r="M191" i="3"/>
  <c r="N191" i="3"/>
  <c r="M192" i="3"/>
  <c r="N192" i="3"/>
  <c r="M193" i="3"/>
  <c r="N193" i="3"/>
  <c r="M194" i="3"/>
  <c r="N194" i="3"/>
  <c r="M195" i="3"/>
  <c r="N195" i="3"/>
  <c r="M196" i="3"/>
  <c r="N196" i="3"/>
  <c r="M197" i="3"/>
  <c r="N197" i="3"/>
  <c r="M198" i="3"/>
  <c r="N198" i="3"/>
  <c r="M199" i="3"/>
  <c r="N199" i="3"/>
  <c r="M200" i="3"/>
  <c r="N200" i="3"/>
  <c r="M201" i="3"/>
  <c r="N201" i="3"/>
  <c r="M202" i="3"/>
  <c r="N202" i="3"/>
  <c r="M203" i="3"/>
  <c r="N203" i="3"/>
  <c r="M204" i="3"/>
  <c r="N204" i="3"/>
  <c r="M205" i="3"/>
  <c r="N205" i="3"/>
  <c r="M206" i="3"/>
  <c r="N206" i="3"/>
  <c r="M207" i="3"/>
  <c r="N207" i="3"/>
  <c r="M208" i="3"/>
  <c r="N208" i="3"/>
  <c r="M209" i="3"/>
  <c r="N209" i="3"/>
  <c r="M210" i="3"/>
  <c r="N210" i="3"/>
  <c r="M211" i="3"/>
  <c r="N211" i="3"/>
  <c r="M212" i="3"/>
  <c r="N212" i="3"/>
  <c r="M213" i="3"/>
  <c r="N213" i="3"/>
  <c r="M214" i="3"/>
  <c r="N214" i="3"/>
  <c r="M215" i="3"/>
  <c r="N215" i="3"/>
  <c r="M216" i="3"/>
  <c r="N216" i="3"/>
  <c r="M217" i="3"/>
  <c r="N217" i="3"/>
  <c r="M218" i="3"/>
  <c r="N218" i="3"/>
  <c r="M219" i="3"/>
  <c r="N219" i="3"/>
  <c r="M220" i="3"/>
  <c r="N220" i="3"/>
  <c r="M221" i="3"/>
  <c r="N221" i="3"/>
  <c r="M222" i="3"/>
  <c r="N222" i="3"/>
  <c r="M223" i="3"/>
  <c r="N223" i="3"/>
  <c r="M224" i="3"/>
  <c r="N224" i="3"/>
  <c r="M225" i="3"/>
  <c r="N225" i="3"/>
  <c r="M226" i="3"/>
  <c r="N226" i="3"/>
  <c r="M227" i="3"/>
  <c r="N227" i="3"/>
  <c r="M228" i="3"/>
  <c r="N228" i="3"/>
  <c r="M229" i="3"/>
  <c r="N229" i="3"/>
  <c r="M230" i="3"/>
  <c r="N230" i="3"/>
  <c r="M231" i="3"/>
  <c r="N231" i="3"/>
  <c r="M232" i="3"/>
  <c r="N232" i="3"/>
  <c r="M233" i="3"/>
  <c r="N233" i="3"/>
  <c r="M234" i="3"/>
  <c r="N234" i="3"/>
  <c r="M235" i="3"/>
  <c r="N235" i="3"/>
  <c r="M236" i="3"/>
  <c r="N236" i="3"/>
  <c r="M237" i="3"/>
  <c r="N237" i="3"/>
  <c r="M238" i="3"/>
  <c r="N238" i="3"/>
  <c r="M239" i="3"/>
  <c r="N239" i="3"/>
  <c r="M240" i="3"/>
  <c r="N240" i="3"/>
  <c r="M241" i="3"/>
  <c r="N241" i="3"/>
  <c r="M242" i="3"/>
  <c r="N242" i="3"/>
  <c r="M243" i="3"/>
  <c r="N243" i="3"/>
  <c r="M244" i="3"/>
  <c r="N244" i="3"/>
  <c r="M245" i="3"/>
  <c r="N245" i="3"/>
  <c r="M246" i="3"/>
  <c r="N246" i="3"/>
  <c r="M247" i="3"/>
  <c r="N247" i="3"/>
  <c r="M248" i="3"/>
  <c r="N248" i="3"/>
  <c r="M249" i="3"/>
  <c r="N249" i="3"/>
  <c r="M250" i="3"/>
  <c r="N250" i="3"/>
  <c r="M251" i="3"/>
  <c r="N251" i="3"/>
  <c r="M252" i="3"/>
  <c r="N252" i="3"/>
  <c r="M253" i="3"/>
  <c r="N253" i="3"/>
  <c r="M254" i="3"/>
  <c r="N254" i="3"/>
  <c r="M255" i="3"/>
  <c r="N255" i="3"/>
  <c r="M256" i="3"/>
  <c r="N256" i="3"/>
  <c r="M257" i="3"/>
  <c r="N257" i="3"/>
  <c r="M258" i="3"/>
  <c r="N258" i="3"/>
  <c r="M259" i="3"/>
  <c r="N259" i="3"/>
  <c r="M260" i="3"/>
  <c r="N260" i="3"/>
  <c r="M261" i="3"/>
  <c r="N261" i="3"/>
  <c r="M262" i="3"/>
  <c r="N262" i="3"/>
  <c r="M263" i="3"/>
  <c r="N263" i="3"/>
  <c r="M264" i="3"/>
  <c r="N264" i="3"/>
  <c r="M265" i="3"/>
  <c r="N265" i="3"/>
  <c r="M266" i="3"/>
  <c r="N266" i="3"/>
  <c r="M267" i="3"/>
  <c r="N267" i="3"/>
  <c r="M268" i="3"/>
  <c r="N268" i="3"/>
  <c r="M269" i="3"/>
  <c r="N269" i="3"/>
  <c r="M270" i="3"/>
  <c r="N270" i="3"/>
  <c r="M271" i="3"/>
  <c r="N271" i="3"/>
  <c r="M272" i="3"/>
  <c r="N272" i="3"/>
  <c r="M273" i="3"/>
  <c r="N273" i="3"/>
  <c r="M274" i="3"/>
  <c r="N274" i="3"/>
  <c r="M275" i="3"/>
  <c r="N275" i="3"/>
  <c r="M276" i="3"/>
  <c r="N276" i="3"/>
  <c r="M277" i="3"/>
  <c r="N277" i="3"/>
  <c r="M278" i="3"/>
  <c r="N278" i="3"/>
  <c r="M279" i="3"/>
  <c r="N279" i="3"/>
  <c r="M280" i="3"/>
  <c r="N280" i="3"/>
  <c r="M281" i="3"/>
  <c r="N281" i="3"/>
  <c r="M282" i="3"/>
  <c r="N282" i="3"/>
  <c r="M283" i="3"/>
  <c r="N283" i="3"/>
  <c r="M284" i="3"/>
  <c r="N284" i="3"/>
  <c r="M285" i="3"/>
  <c r="N285" i="3"/>
  <c r="M286" i="3"/>
  <c r="N286" i="3"/>
  <c r="M287" i="3"/>
  <c r="N287" i="3"/>
  <c r="M288" i="3"/>
  <c r="N288" i="3"/>
  <c r="M289" i="3"/>
  <c r="N289" i="3"/>
  <c r="M290" i="3"/>
  <c r="N290" i="3"/>
  <c r="M291" i="3"/>
  <c r="N291" i="3"/>
  <c r="M292" i="3"/>
  <c r="N292" i="3"/>
  <c r="M293" i="3"/>
  <c r="N293" i="3"/>
  <c r="M294" i="3"/>
  <c r="N294" i="3"/>
  <c r="M295" i="3"/>
  <c r="N295" i="3"/>
  <c r="M296" i="3"/>
  <c r="N296" i="3"/>
  <c r="M297" i="3"/>
  <c r="N297" i="3"/>
  <c r="M298" i="3"/>
  <c r="N298" i="3"/>
  <c r="M299" i="3"/>
  <c r="N299" i="3"/>
  <c r="M300" i="3"/>
  <c r="N300" i="3"/>
  <c r="M301" i="3"/>
  <c r="N301" i="3"/>
  <c r="M302" i="3"/>
  <c r="N302" i="3"/>
  <c r="M303" i="3"/>
  <c r="N303" i="3"/>
  <c r="M304" i="3"/>
  <c r="N304" i="3"/>
  <c r="M305" i="3"/>
  <c r="N305" i="3"/>
  <c r="M306" i="3"/>
  <c r="N306" i="3"/>
  <c r="M307" i="3"/>
  <c r="N307" i="3"/>
  <c r="M308" i="3"/>
  <c r="N308" i="3"/>
  <c r="M309" i="3"/>
  <c r="N309" i="3"/>
  <c r="M310" i="3"/>
  <c r="N310" i="3"/>
  <c r="M311" i="3"/>
  <c r="N311" i="3"/>
  <c r="M312" i="3"/>
  <c r="N312" i="3"/>
  <c r="M313" i="3"/>
  <c r="N313" i="3"/>
  <c r="M314" i="3"/>
  <c r="N314" i="3"/>
  <c r="M315" i="3"/>
  <c r="N315" i="3"/>
  <c r="M316" i="3"/>
  <c r="N316" i="3"/>
  <c r="M317" i="3"/>
  <c r="N317" i="3"/>
  <c r="M318" i="3"/>
  <c r="N318" i="3"/>
  <c r="M319" i="3"/>
  <c r="N319" i="3"/>
  <c r="M320" i="3"/>
  <c r="N320" i="3"/>
  <c r="M321" i="3"/>
  <c r="N321" i="3"/>
  <c r="M322" i="3"/>
  <c r="N322" i="3"/>
  <c r="M323" i="3"/>
  <c r="N323" i="3"/>
  <c r="M324" i="3"/>
  <c r="N324" i="3"/>
  <c r="M325" i="3"/>
  <c r="N325" i="3"/>
  <c r="M326" i="3"/>
  <c r="N326" i="3"/>
  <c r="M327" i="3"/>
  <c r="N327" i="3"/>
  <c r="M328" i="3"/>
  <c r="N328" i="3"/>
  <c r="M329" i="3"/>
  <c r="N329" i="3"/>
  <c r="M330" i="3"/>
  <c r="N330" i="3"/>
  <c r="M331" i="3"/>
  <c r="N331" i="3"/>
  <c r="M332" i="3"/>
  <c r="N332" i="3"/>
  <c r="M333" i="3"/>
  <c r="N333" i="3"/>
  <c r="M334" i="3"/>
  <c r="N334" i="3"/>
  <c r="M335" i="3"/>
  <c r="N335" i="3"/>
  <c r="M336" i="3"/>
  <c r="N336" i="3"/>
  <c r="M337" i="3"/>
  <c r="N337" i="3"/>
  <c r="M338" i="3"/>
  <c r="N338" i="3"/>
  <c r="M339" i="3"/>
  <c r="N339" i="3"/>
  <c r="M340" i="3"/>
  <c r="N340" i="3"/>
  <c r="M341" i="3"/>
  <c r="N341" i="3"/>
  <c r="M342" i="3"/>
  <c r="N342" i="3"/>
  <c r="M343" i="3"/>
  <c r="N343" i="3"/>
  <c r="M344" i="3"/>
  <c r="N344" i="3"/>
  <c r="M345" i="3"/>
  <c r="N345" i="3"/>
  <c r="M346" i="3"/>
  <c r="N346" i="3"/>
  <c r="M347" i="3"/>
  <c r="N347" i="3"/>
  <c r="M348" i="3"/>
  <c r="N348" i="3"/>
  <c r="M349" i="3"/>
  <c r="N349" i="3"/>
  <c r="M350" i="3"/>
  <c r="N350" i="3"/>
  <c r="M351" i="3"/>
  <c r="N351" i="3"/>
  <c r="M352" i="3"/>
  <c r="N352" i="3"/>
  <c r="M353" i="3"/>
  <c r="N353" i="3"/>
  <c r="M354" i="3"/>
  <c r="N354" i="3"/>
  <c r="M355" i="3"/>
  <c r="N355" i="3"/>
  <c r="M356" i="3"/>
  <c r="N356" i="3"/>
  <c r="M357" i="3"/>
  <c r="N357" i="3"/>
  <c r="M358" i="3"/>
  <c r="N358" i="3"/>
  <c r="M359" i="3"/>
  <c r="N359" i="3"/>
  <c r="M360" i="3"/>
  <c r="N360" i="3"/>
  <c r="M361" i="3"/>
  <c r="N361" i="3"/>
  <c r="M362" i="3"/>
  <c r="N362" i="3"/>
  <c r="M363" i="3"/>
  <c r="N363" i="3"/>
  <c r="M364" i="3"/>
  <c r="N364" i="3"/>
  <c r="M365" i="3"/>
  <c r="N365" i="3"/>
  <c r="M366" i="3"/>
  <c r="N366" i="3"/>
  <c r="M367" i="3"/>
  <c r="N367" i="3"/>
  <c r="M368" i="3"/>
  <c r="N368" i="3"/>
  <c r="M369" i="3"/>
  <c r="N369" i="3"/>
  <c r="M370" i="3"/>
  <c r="N370" i="3"/>
  <c r="M371" i="3"/>
  <c r="N371" i="3"/>
  <c r="M372" i="3"/>
  <c r="N372" i="3"/>
  <c r="M373" i="3"/>
  <c r="N373" i="3"/>
  <c r="M374" i="3"/>
  <c r="N374" i="3"/>
  <c r="M375" i="3"/>
  <c r="N375" i="3"/>
  <c r="M376" i="3"/>
  <c r="N376" i="3"/>
  <c r="M377" i="3"/>
  <c r="N377" i="3"/>
  <c r="M378" i="3"/>
  <c r="N378" i="3"/>
  <c r="M379" i="3"/>
  <c r="N379" i="3"/>
  <c r="M380" i="3"/>
  <c r="N380" i="3"/>
  <c r="M381" i="3"/>
  <c r="N381" i="3"/>
  <c r="M382" i="3"/>
  <c r="N382" i="3"/>
  <c r="M383" i="3"/>
  <c r="N383" i="3"/>
  <c r="M384" i="3"/>
  <c r="N384" i="3"/>
  <c r="M385" i="3"/>
  <c r="N385" i="3"/>
  <c r="M386" i="3"/>
  <c r="N386" i="3"/>
  <c r="M387" i="3"/>
  <c r="N387" i="3"/>
  <c r="M388" i="3"/>
  <c r="N388" i="3"/>
  <c r="M389" i="3"/>
  <c r="N389" i="3"/>
  <c r="M390" i="3"/>
  <c r="N390" i="3"/>
  <c r="M391" i="3"/>
  <c r="N391" i="3"/>
  <c r="M392" i="3"/>
  <c r="N392" i="3"/>
  <c r="M393" i="3"/>
  <c r="N393" i="3"/>
  <c r="M394" i="3"/>
  <c r="N394" i="3"/>
  <c r="M395" i="3"/>
  <c r="N395" i="3"/>
  <c r="M396" i="3"/>
  <c r="N396" i="3"/>
  <c r="M397" i="3"/>
  <c r="N397" i="3"/>
  <c r="M398" i="3"/>
  <c r="N398" i="3"/>
  <c r="M399" i="3"/>
  <c r="N399" i="3"/>
  <c r="M400" i="3"/>
  <c r="N400" i="3"/>
  <c r="M401" i="3"/>
  <c r="N401" i="3"/>
  <c r="M402" i="3"/>
  <c r="N402" i="3"/>
  <c r="M403" i="3"/>
  <c r="N403" i="3"/>
  <c r="M404" i="3"/>
  <c r="N404" i="3"/>
  <c r="M405" i="3"/>
  <c r="N405" i="3"/>
  <c r="M406" i="3"/>
  <c r="N406" i="3"/>
  <c r="M407" i="3"/>
  <c r="N407" i="3"/>
  <c r="M408" i="3"/>
  <c r="N408" i="3"/>
  <c r="M409" i="3"/>
  <c r="N409" i="3"/>
  <c r="M410" i="3"/>
  <c r="N410" i="3"/>
  <c r="M411" i="3"/>
  <c r="N411" i="3"/>
  <c r="M412" i="3"/>
  <c r="N412" i="3"/>
  <c r="M413" i="3"/>
  <c r="N413" i="3"/>
  <c r="M414" i="3"/>
  <c r="N414" i="3"/>
  <c r="M415" i="3"/>
  <c r="N415" i="3"/>
  <c r="M416" i="3"/>
  <c r="N416" i="3"/>
  <c r="M417" i="3"/>
  <c r="N417" i="3"/>
  <c r="M418" i="3"/>
  <c r="N418" i="3"/>
  <c r="M419" i="3"/>
  <c r="N419" i="3"/>
  <c r="M420" i="3"/>
  <c r="N420" i="3"/>
  <c r="M421" i="3"/>
  <c r="N421" i="3"/>
  <c r="M422" i="3"/>
  <c r="N422" i="3"/>
  <c r="M423" i="3"/>
  <c r="N423" i="3"/>
  <c r="M424" i="3"/>
  <c r="N424" i="3"/>
  <c r="M425" i="3"/>
  <c r="N425" i="3"/>
  <c r="M426" i="3"/>
  <c r="N426" i="3"/>
  <c r="M427" i="3"/>
  <c r="N427" i="3"/>
  <c r="M428" i="3"/>
  <c r="N428" i="3"/>
  <c r="M429" i="3"/>
  <c r="N429" i="3"/>
  <c r="M430" i="3"/>
  <c r="N430" i="3"/>
  <c r="M431" i="3"/>
  <c r="N431" i="3"/>
  <c r="M432" i="3"/>
  <c r="N432" i="3"/>
  <c r="M433" i="3"/>
  <c r="N433" i="3"/>
  <c r="M434" i="3"/>
  <c r="N434" i="3"/>
  <c r="M435" i="3"/>
  <c r="N435" i="3"/>
  <c r="M436" i="3"/>
  <c r="N436" i="3"/>
  <c r="M437" i="3"/>
  <c r="N437" i="3"/>
  <c r="M438" i="3"/>
  <c r="N438" i="3"/>
  <c r="M439" i="3"/>
  <c r="N439" i="3"/>
  <c r="M440" i="3"/>
  <c r="N440" i="3"/>
  <c r="M441" i="3"/>
  <c r="N441" i="3"/>
  <c r="M442" i="3"/>
  <c r="N442" i="3"/>
  <c r="M443" i="3"/>
  <c r="N443" i="3"/>
  <c r="M444" i="3"/>
  <c r="N444" i="3"/>
  <c r="M445" i="3"/>
  <c r="N445" i="3"/>
  <c r="M446" i="3"/>
  <c r="N446" i="3"/>
  <c r="M447" i="3"/>
  <c r="N447" i="3"/>
  <c r="M448" i="3"/>
  <c r="N448" i="3"/>
  <c r="M449" i="3"/>
  <c r="N449" i="3"/>
  <c r="M450" i="3"/>
  <c r="N450" i="3"/>
  <c r="M451" i="3"/>
  <c r="N451" i="3"/>
  <c r="M452" i="3"/>
  <c r="N452" i="3"/>
  <c r="M453" i="3"/>
  <c r="N453" i="3"/>
  <c r="M454" i="3"/>
  <c r="N454" i="3"/>
  <c r="M455" i="3"/>
  <c r="N455" i="3"/>
  <c r="M456" i="3"/>
  <c r="N456" i="3"/>
  <c r="M457" i="3"/>
  <c r="N457" i="3"/>
  <c r="M458" i="3"/>
  <c r="N458" i="3"/>
  <c r="M459" i="3"/>
  <c r="N459" i="3"/>
  <c r="M460" i="3"/>
  <c r="N460" i="3"/>
  <c r="M461" i="3"/>
  <c r="N461" i="3"/>
  <c r="M462" i="3"/>
  <c r="N462" i="3"/>
  <c r="M463" i="3"/>
  <c r="N463" i="3"/>
  <c r="M464" i="3"/>
  <c r="N464" i="3"/>
  <c r="M465" i="3"/>
  <c r="N465" i="3"/>
  <c r="M466" i="3"/>
  <c r="N466" i="3"/>
  <c r="M467" i="3"/>
  <c r="N467" i="3"/>
  <c r="M468" i="3"/>
  <c r="N468" i="3"/>
  <c r="M469" i="3"/>
  <c r="N469" i="3"/>
  <c r="M470" i="3"/>
  <c r="N470" i="3"/>
  <c r="M471" i="3"/>
  <c r="N471" i="3"/>
  <c r="M472" i="3"/>
  <c r="N472" i="3"/>
  <c r="M473" i="3"/>
  <c r="N473" i="3"/>
  <c r="M474" i="3"/>
  <c r="N474" i="3"/>
  <c r="M475" i="3"/>
  <c r="N475" i="3"/>
  <c r="M476" i="3"/>
  <c r="N476" i="3"/>
  <c r="M477" i="3"/>
  <c r="N477" i="3"/>
  <c r="M478" i="3"/>
  <c r="N478" i="3"/>
  <c r="M479" i="3"/>
  <c r="N479" i="3"/>
  <c r="M480" i="3"/>
  <c r="N480" i="3"/>
  <c r="M481" i="3"/>
  <c r="N481" i="3"/>
  <c r="M482" i="3"/>
  <c r="N482" i="3"/>
  <c r="M483" i="3"/>
  <c r="N483" i="3"/>
  <c r="M484" i="3"/>
  <c r="N484" i="3"/>
  <c r="M485" i="3"/>
  <c r="N485" i="3"/>
  <c r="M486" i="3"/>
  <c r="N486" i="3"/>
  <c r="M487" i="3"/>
  <c r="N487" i="3"/>
  <c r="M488" i="3"/>
  <c r="N488" i="3"/>
  <c r="M489" i="3"/>
  <c r="N489" i="3"/>
  <c r="M490" i="3"/>
  <c r="N490" i="3"/>
  <c r="M491" i="3"/>
  <c r="N491" i="3"/>
  <c r="M492" i="3"/>
  <c r="N492" i="3"/>
  <c r="M493" i="3"/>
  <c r="N493" i="3"/>
  <c r="M494" i="3"/>
  <c r="N494" i="3"/>
  <c r="M495" i="3"/>
  <c r="N495" i="3"/>
  <c r="M496" i="3"/>
  <c r="N496" i="3"/>
  <c r="M497" i="3"/>
  <c r="N497" i="3"/>
  <c r="M498" i="3"/>
  <c r="N498" i="3"/>
  <c r="M499" i="3"/>
  <c r="N499" i="3"/>
  <c r="M500" i="3"/>
  <c r="N500" i="3"/>
  <c r="M501" i="3"/>
  <c r="N501" i="3"/>
  <c r="M502" i="3"/>
  <c r="N502" i="3"/>
  <c r="M503" i="3"/>
  <c r="N503" i="3"/>
  <c r="M504" i="3"/>
  <c r="N504" i="3"/>
  <c r="M505" i="3"/>
  <c r="N505" i="3"/>
  <c r="M506" i="3"/>
  <c r="N506" i="3"/>
  <c r="M507" i="3"/>
  <c r="N507" i="3"/>
  <c r="M508" i="3"/>
  <c r="N508" i="3"/>
  <c r="M509" i="3"/>
  <c r="N509" i="3"/>
  <c r="M510" i="3"/>
  <c r="N510" i="3"/>
  <c r="M511" i="3"/>
  <c r="N511" i="3"/>
  <c r="M512" i="3"/>
  <c r="N512" i="3"/>
  <c r="M513" i="3"/>
  <c r="N513" i="3"/>
  <c r="M514" i="3"/>
  <c r="N514" i="3"/>
  <c r="M515" i="3"/>
  <c r="N515" i="3"/>
  <c r="M516" i="3"/>
  <c r="N516" i="3"/>
  <c r="M517" i="3"/>
  <c r="N517" i="3"/>
  <c r="M518" i="3"/>
  <c r="N518" i="3"/>
  <c r="M519" i="3"/>
  <c r="N519" i="3"/>
  <c r="M520" i="3"/>
  <c r="N520" i="3"/>
  <c r="M521" i="3"/>
  <c r="N521" i="3"/>
  <c r="M522" i="3"/>
  <c r="N522" i="3"/>
  <c r="M523" i="3"/>
  <c r="N523" i="3"/>
  <c r="M524" i="3"/>
  <c r="N524" i="3"/>
  <c r="M525" i="3"/>
  <c r="N525" i="3"/>
  <c r="M526" i="3"/>
  <c r="N526" i="3"/>
  <c r="M527" i="3"/>
  <c r="N527" i="3"/>
  <c r="M528" i="3"/>
  <c r="N528" i="3"/>
  <c r="M529" i="3"/>
  <c r="N529" i="3"/>
  <c r="M530" i="3"/>
  <c r="N530" i="3"/>
  <c r="M531" i="3"/>
  <c r="N531" i="3"/>
  <c r="M532" i="3"/>
  <c r="N532" i="3"/>
  <c r="M533" i="3"/>
  <c r="N533" i="3"/>
  <c r="M534" i="3"/>
  <c r="N534" i="3"/>
  <c r="M535" i="3"/>
  <c r="N535" i="3"/>
  <c r="M536" i="3"/>
  <c r="N536" i="3"/>
  <c r="M537" i="3"/>
  <c r="N537" i="3"/>
  <c r="M538" i="3"/>
  <c r="N538" i="3"/>
  <c r="M539" i="3"/>
  <c r="N539" i="3"/>
  <c r="M540" i="3"/>
  <c r="N540" i="3"/>
  <c r="M541" i="3"/>
  <c r="N541" i="3"/>
  <c r="M542" i="3"/>
  <c r="N542" i="3"/>
  <c r="M543" i="3"/>
  <c r="N543" i="3"/>
  <c r="M544" i="3"/>
  <c r="N544" i="3"/>
  <c r="M545" i="3"/>
  <c r="N545" i="3"/>
  <c r="M546" i="3"/>
  <c r="N546" i="3"/>
  <c r="M547" i="3"/>
  <c r="N547" i="3"/>
  <c r="M548" i="3"/>
  <c r="N548" i="3"/>
  <c r="M549" i="3"/>
  <c r="N549" i="3"/>
  <c r="M550" i="3"/>
  <c r="N550" i="3"/>
  <c r="M551" i="3"/>
  <c r="N551" i="3"/>
  <c r="M552" i="3"/>
  <c r="N552" i="3"/>
  <c r="M553" i="3"/>
  <c r="N553" i="3"/>
  <c r="M554" i="3"/>
  <c r="N554" i="3"/>
  <c r="M555" i="3"/>
  <c r="N555" i="3"/>
  <c r="M556" i="3"/>
  <c r="N556" i="3"/>
  <c r="M557" i="3"/>
  <c r="N557" i="3"/>
  <c r="M558" i="3"/>
  <c r="N558" i="3"/>
  <c r="M559" i="3"/>
  <c r="N559" i="3"/>
  <c r="M560" i="3"/>
  <c r="N560" i="3"/>
  <c r="M561" i="3"/>
  <c r="N561" i="3"/>
  <c r="M562" i="3"/>
  <c r="N562" i="3"/>
  <c r="M563" i="3"/>
  <c r="N563" i="3"/>
  <c r="M564" i="3"/>
  <c r="N564" i="3"/>
  <c r="M565" i="3"/>
  <c r="N565" i="3"/>
  <c r="M566" i="3"/>
  <c r="N566" i="3"/>
  <c r="M567" i="3"/>
  <c r="N567" i="3"/>
  <c r="M568" i="3"/>
  <c r="N568" i="3"/>
  <c r="M569" i="3"/>
  <c r="N569" i="3"/>
  <c r="M570" i="3"/>
  <c r="N570" i="3"/>
  <c r="M571" i="3"/>
  <c r="N571" i="3"/>
  <c r="M572" i="3"/>
  <c r="N572" i="3"/>
  <c r="M573" i="3"/>
  <c r="N573" i="3"/>
  <c r="M574" i="3"/>
  <c r="N574" i="3"/>
  <c r="M575" i="3"/>
  <c r="N575" i="3"/>
  <c r="M576" i="3"/>
  <c r="N576" i="3"/>
  <c r="M577" i="3"/>
  <c r="N577" i="3"/>
  <c r="M578" i="3"/>
  <c r="N578" i="3"/>
  <c r="M579" i="3"/>
  <c r="N579" i="3"/>
  <c r="M580" i="3"/>
  <c r="N580" i="3"/>
  <c r="M581" i="3"/>
  <c r="N581" i="3"/>
  <c r="M582" i="3"/>
  <c r="N582" i="3"/>
  <c r="M583" i="3"/>
  <c r="N583" i="3"/>
  <c r="M584" i="3"/>
  <c r="N584" i="3"/>
  <c r="M585" i="3"/>
  <c r="N585" i="3"/>
  <c r="M586" i="3"/>
  <c r="N586" i="3"/>
  <c r="M587" i="3"/>
  <c r="N587" i="3"/>
  <c r="M588" i="3"/>
  <c r="N588" i="3"/>
  <c r="M589" i="3"/>
  <c r="N589" i="3"/>
  <c r="M590" i="3"/>
  <c r="N590" i="3"/>
  <c r="M591" i="3"/>
  <c r="N591" i="3"/>
  <c r="M592" i="3"/>
  <c r="N592" i="3"/>
  <c r="M593" i="3"/>
  <c r="N593" i="3"/>
  <c r="M594" i="3"/>
  <c r="N594" i="3"/>
  <c r="M595" i="3"/>
  <c r="N595" i="3"/>
  <c r="M596" i="3"/>
  <c r="N596" i="3"/>
  <c r="M597" i="3"/>
  <c r="N597" i="3"/>
  <c r="M598" i="3"/>
  <c r="N598" i="3"/>
  <c r="M599" i="3"/>
  <c r="N599" i="3"/>
  <c r="M600" i="3"/>
  <c r="N600" i="3"/>
  <c r="M601" i="3"/>
  <c r="N601" i="3"/>
  <c r="M602" i="3"/>
  <c r="N602" i="3"/>
  <c r="M603" i="3"/>
  <c r="N603" i="3"/>
  <c r="M604" i="3"/>
  <c r="N604" i="3"/>
  <c r="M605" i="3"/>
  <c r="N605" i="3"/>
  <c r="M606" i="3"/>
  <c r="N606" i="3"/>
  <c r="M607" i="3"/>
  <c r="N607" i="3"/>
  <c r="M608" i="3"/>
  <c r="N608" i="3"/>
  <c r="M609" i="3"/>
  <c r="N609" i="3"/>
  <c r="M610" i="3"/>
  <c r="N610" i="3"/>
  <c r="M611" i="3"/>
  <c r="N611" i="3"/>
  <c r="M612" i="3"/>
  <c r="N612" i="3"/>
  <c r="M613" i="3"/>
  <c r="N613" i="3"/>
  <c r="M614" i="3"/>
  <c r="N614" i="3"/>
  <c r="M615" i="3"/>
  <c r="N615" i="3"/>
  <c r="M616" i="3"/>
  <c r="N616" i="3"/>
  <c r="M617" i="3"/>
  <c r="N617" i="3"/>
  <c r="M618" i="3"/>
  <c r="N618" i="3"/>
  <c r="M619" i="3"/>
  <c r="N619" i="3"/>
  <c r="M620" i="3"/>
  <c r="N620" i="3"/>
  <c r="M621" i="3"/>
  <c r="N621" i="3"/>
  <c r="M622" i="3"/>
  <c r="N622" i="3"/>
  <c r="M623" i="3"/>
  <c r="N623" i="3"/>
  <c r="M624" i="3"/>
  <c r="N624" i="3"/>
  <c r="M625" i="3"/>
  <c r="N625" i="3"/>
  <c r="M626" i="3"/>
  <c r="N626" i="3"/>
  <c r="M627" i="3"/>
  <c r="N627" i="3"/>
  <c r="M628" i="3"/>
  <c r="N628" i="3"/>
  <c r="M629" i="3"/>
  <c r="N629" i="3"/>
  <c r="M630" i="3"/>
  <c r="N630" i="3"/>
  <c r="M631" i="3"/>
  <c r="N631" i="3"/>
  <c r="M632" i="3"/>
  <c r="N632" i="3"/>
  <c r="M633" i="3"/>
  <c r="N633" i="3"/>
  <c r="M634" i="3"/>
  <c r="N634" i="3"/>
  <c r="M635" i="3"/>
  <c r="N635" i="3"/>
  <c r="M636" i="3"/>
  <c r="N636" i="3"/>
  <c r="M637" i="3"/>
  <c r="N637" i="3"/>
  <c r="M638" i="3"/>
  <c r="N638" i="3"/>
  <c r="M639" i="3"/>
  <c r="N639" i="3"/>
  <c r="M640" i="3"/>
  <c r="N640" i="3"/>
  <c r="M641" i="3"/>
  <c r="N641" i="3"/>
  <c r="M642" i="3"/>
  <c r="N642" i="3"/>
  <c r="M643" i="3"/>
  <c r="N643" i="3"/>
  <c r="M644" i="3"/>
  <c r="N644" i="3"/>
  <c r="M645" i="3"/>
  <c r="N645" i="3"/>
  <c r="M646" i="3"/>
  <c r="N646" i="3"/>
  <c r="M647" i="3"/>
  <c r="N647" i="3"/>
  <c r="M648" i="3"/>
  <c r="N648" i="3"/>
  <c r="M649" i="3"/>
  <c r="N649" i="3"/>
  <c r="M650" i="3"/>
  <c r="N650" i="3"/>
  <c r="M651" i="3"/>
  <c r="N651" i="3"/>
  <c r="M652" i="3"/>
  <c r="N652" i="3"/>
  <c r="M653" i="3"/>
  <c r="N653" i="3"/>
  <c r="M654" i="3"/>
  <c r="N654" i="3"/>
  <c r="M655" i="3"/>
  <c r="N655" i="3"/>
  <c r="M656" i="3"/>
  <c r="N656" i="3"/>
  <c r="M657" i="3"/>
  <c r="N657" i="3"/>
  <c r="M658" i="3"/>
  <c r="N658" i="3"/>
  <c r="M659" i="3"/>
  <c r="N659" i="3"/>
  <c r="M660" i="3"/>
  <c r="N660" i="3"/>
  <c r="M661" i="3"/>
  <c r="N661" i="3"/>
  <c r="M662" i="3"/>
  <c r="N662" i="3"/>
  <c r="M663" i="3"/>
  <c r="N663" i="3"/>
  <c r="M664" i="3"/>
  <c r="N664" i="3"/>
  <c r="M665" i="3"/>
  <c r="N665" i="3"/>
  <c r="M666" i="3"/>
  <c r="N666" i="3"/>
  <c r="M667" i="3"/>
  <c r="N667" i="3"/>
  <c r="M668" i="3"/>
  <c r="N668" i="3"/>
  <c r="M669" i="3"/>
  <c r="N669" i="3"/>
  <c r="M670" i="3"/>
  <c r="N670" i="3"/>
  <c r="M671" i="3"/>
  <c r="N671" i="3"/>
  <c r="M672" i="3"/>
  <c r="N672" i="3"/>
  <c r="M673" i="3"/>
  <c r="N673" i="3"/>
  <c r="M674" i="3"/>
  <c r="N674" i="3"/>
  <c r="M675" i="3"/>
  <c r="N675" i="3"/>
  <c r="M676" i="3"/>
  <c r="N676" i="3"/>
  <c r="M677" i="3"/>
  <c r="N677" i="3"/>
  <c r="M678" i="3"/>
  <c r="N678" i="3"/>
  <c r="M679" i="3"/>
  <c r="N679" i="3"/>
  <c r="M680" i="3"/>
  <c r="N680" i="3"/>
  <c r="M681" i="3"/>
  <c r="N681" i="3"/>
  <c r="M682" i="3"/>
  <c r="N682" i="3"/>
  <c r="M683" i="3"/>
  <c r="N683" i="3"/>
  <c r="M684" i="3"/>
  <c r="N684" i="3"/>
  <c r="M685" i="3"/>
  <c r="N685" i="3"/>
  <c r="M686" i="3"/>
  <c r="N686" i="3"/>
  <c r="M687" i="3"/>
  <c r="N687" i="3"/>
  <c r="M688" i="3"/>
  <c r="N688" i="3"/>
  <c r="M689" i="3"/>
  <c r="N689" i="3"/>
  <c r="M690" i="3"/>
  <c r="N690" i="3"/>
  <c r="M691" i="3"/>
  <c r="N691" i="3"/>
  <c r="M692" i="3"/>
  <c r="N692" i="3"/>
  <c r="M693" i="3"/>
  <c r="N693" i="3"/>
  <c r="M694" i="3"/>
  <c r="N694" i="3"/>
  <c r="M695" i="3"/>
  <c r="N695" i="3"/>
  <c r="M696" i="3"/>
  <c r="N696" i="3"/>
  <c r="M697" i="3"/>
  <c r="N697" i="3"/>
  <c r="M698" i="3"/>
  <c r="N698" i="3"/>
  <c r="M699" i="3"/>
  <c r="N699" i="3"/>
  <c r="M700" i="3"/>
  <c r="N700" i="3"/>
  <c r="M701" i="3"/>
  <c r="N701" i="3"/>
  <c r="M702" i="3"/>
  <c r="N702" i="3"/>
  <c r="M703" i="3"/>
  <c r="N703" i="3"/>
  <c r="M704" i="3"/>
  <c r="N704" i="3"/>
  <c r="M705" i="3"/>
  <c r="N705" i="3"/>
  <c r="M706" i="3"/>
  <c r="N706" i="3"/>
  <c r="M707" i="3"/>
  <c r="N707" i="3"/>
  <c r="M708" i="3"/>
  <c r="N708" i="3"/>
  <c r="M709" i="3"/>
  <c r="N709" i="3"/>
  <c r="M710" i="3"/>
  <c r="N710" i="3"/>
  <c r="M711" i="3"/>
  <c r="N711" i="3"/>
  <c r="M712" i="3"/>
  <c r="N712" i="3"/>
  <c r="M713" i="3"/>
  <c r="N713" i="3"/>
  <c r="M714" i="3"/>
  <c r="N714" i="3"/>
  <c r="M715" i="3"/>
  <c r="N715" i="3"/>
  <c r="M716" i="3"/>
  <c r="N716" i="3"/>
  <c r="M717" i="3"/>
  <c r="N717" i="3"/>
  <c r="M718" i="3"/>
  <c r="N718" i="3"/>
  <c r="M719" i="3"/>
  <c r="N719" i="3"/>
  <c r="M720" i="3"/>
  <c r="N720" i="3"/>
  <c r="M721" i="3"/>
  <c r="N721" i="3"/>
  <c r="M722" i="3"/>
  <c r="N722" i="3"/>
  <c r="M723" i="3"/>
  <c r="N723" i="3"/>
  <c r="M724" i="3"/>
  <c r="N724" i="3"/>
  <c r="M725" i="3"/>
  <c r="N725" i="3"/>
  <c r="M726" i="3"/>
  <c r="N726" i="3"/>
  <c r="M727" i="3"/>
  <c r="N727" i="3"/>
  <c r="M728" i="3"/>
  <c r="N728" i="3"/>
  <c r="M729" i="3"/>
  <c r="N729" i="3"/>
  <c r="M730" i="3"/>
  <c r="N730" i="3"/>
  <c r="M731" i="3"/>
  <c r="N731" i="3"/>
  <c r="M732" i="3"/>
  <c r="N732" i="3"/>
  <c r="M733" i="3"/>
  <c r="N733" i="3"/>
  <c r="M734" i="3"/>
  <c r="N734" i="3"/>
  <c r="M735" i="3"/>
  <c r="N735" i="3"/>
  <c r="M736" i="3"/>
  <c r="N736" i="3"/>
  <c r="M737" i="3"/>
  <c r="N737" i="3"/>
  <c r="M738" i="3"/>
  <c r="N738" i="3"/>
  <c r="M739" i="3"/>
  <c r="N739" i="3"/>
  <c r="M740" i="3"/>
  <c r="N740" i="3"/>
  <c r="M741" i="3"/>
  <c r="N741" i="3"/>
  <c r="M742" i="3"/>
  <c r="N742" i="3"/>
  <c r="M743" i="3"/>
  <c r="N743" i="3"/>
  <c r="M744" i="3"/>
  <c r="N744" i="3"/>
  <c r="M745" i="3"/>
  <c r="N745" i="3"/>
  <c r="M746" i="3"/>
  <c r="N746" i="3"/>
  <c r="M747" i="3"/>
  <c r="N747" i="3"/>
  <c r="M748" i="3"/>
  <c r="N748" i="3"/>
  <c r="M749" i="3"/>
  <c r="N749" i="3"/>
  <c r="M750" i="3"/>
  <c r="N750" i="3"/>
  <c r="M751" i="3"/>
  <c r="N751" i="3"/>
  <c r="M752" i="3"/>
  <c r="N752" i="3"/>
  <c r="M753" i="3"/>
  <c r="N753" i="3"/>
  <c r="M754" i="3"/>
  <c r="N754" i="3"/>
  <c r="M755" i="3"/>
  <c r="N755" i="3"/>
  <c r="M756" i="3"/>
  <c r="N756" i="3"/>
  <c r="M757" i="3"/>
  <c r="N757" i="3"/>
  <c r="M758" i="3"/>
  <c r="N758" i="3"/>
  <c r="M759" i="3"/>
  <c r="N759" i="3"/>
  <c r="M760" i="3"/>
  <c r="N760" i="3"/>
  <c r="M761" i="3"/>
  <c r="N761" i="3"/>
  <c r="M762" i="3"/>
  <c r="N762" i="3"/>
  <c r="M763" i="3"/>
  <c r="N763" i="3"/>
  <c r="M764" i="3"/>
  <c r="N764" i="3"/>
  <c r="M765" i="3"/>
  <c r="N765" i="3"/>
  <c r="M766" i="3"/>
  <c r="N766" i="3"/>
  <c r="M767" i="3"/>
  <c r="N767" i="3"/>
  <c r="M768" i="3"/>
  <c r="N768" i="3"/>
  <c r="M769" i="3"/>
  <c r="N769" i="3"/>
  <c r="M770" i="3"/>
  <c r="N770" i="3"/>
  <c r="M771" i="3"/>
  <c r="N771" i="3"/>
  <c r="M772" i="3"/>
  <c r="N772" i="3"/>
  <c r="M773" i="3"/>
  <c r="N773" i="3"/>
  <c r="M774" i="3"/>
  <c r="N774" i="3"/>
  <c r="M775" i="3"/>
  <c r="N775" i="3"/>
  <c r="M776" i="3"/>
  <c r="N776" i="3"/>
  <c r="M777" i="3"/>
  <c r="N777" i="3"/>
  <c r="M778" i="3"/>
  <c r="N778" i="3"/>
  <c r="M779" i="3"/>
  <c r="N779" i="3"/>
  <c r="M780" i="3"/>
  <c r="N780" i="3"/>
  <c r="M781" i="3"/>
  <c r="N781" i="3"/>
  <c r="M782" i="3"/>
  <c r="N782" i="3"/>
  <c r="M783" i="3"/>
  <c r="N783" i="3"/>
  <c r="M784" i="3"/>
  <c r="N784" i="3"/>
  <c r="M785" i="3"/>
  <c r="N785" i="3"/>
  <c r="M2" i="3"/>
  <c r="N2" i="3"/>
  <c r="M3" i="3"/>
  <c r="N3" i="3"/>
  <c r="N4" i="2"/>
  <c r="M4" i="2"/>
  <c r="N4" i="3"/>
  <c r="M4" i="3"/>
  <c r="M5" i="6"/>
  <c r="N5" i="6"/>
  <c r="M6" i="6"/>
  <c r="N6" i="6"/>
  <c r="M7" i="6"/>
  <c r="N7" i="6"/>
  <c r="M8" i="6"/>
  <c r="N8" i="6"/>
  <c r="M9" i="6"/>
  <c r="N9" i="6"/>
  <c r="M10" i="6"/>
  <c r="N10" i="6"/>
  <c r="M11" i="6"/>
  <c r="N11" i="6"/>
  <c r="M12" i="6"/>
  <c r="N12" i="6"/>
  <c r="M13" i="6"/>
  <c r="N13" i="6"/>
  <c r="M14" i="6"/>
  <c r="N14" i="6"/>
  <c r="M15" i="6"/>
  <c r="N15" i="6"/>
  <c r="M16" i="6"/>
  <c r="N16" i="6"/>
  <c r="M17" i="6"/>
  <c r="N17" i="6"/>
  <c r="M18" i="6"/>
  <c r="N18" i="6"/>
  <c r="M19" i="6"/>
  <c r="N19" i="6"/>
  <c r="M20" i="6"/>
  <c r="N20" i="6"/>
  <c r="M21" i="6"/>
  <c r="N21" i="6"/>
  <c r="M22" i="6"/>
  <c r="N22" i="6"/>
  <c r="M23" i="6"/>
  <c r="N23" i="6"/>
  <c r="M24" i="6"/>
  <c r="N24" i="6"/>
  <c r="M25" i="6"/>
  <c r="N25" i="6"/>
  <c r="M26" i="6"/>
  <c r="N26" i="6"/>
  <c r="M27" i="6"/>
  <c r="N27" i="6"/>
  <c r="M28" i="6"/>
  <c r="N28" i="6"/>
  <c r="M29" i="6"/>
  <c r="N29" i="6"/>
  <c r="M30" i="6"/>
  <c r="N30" i="6"/>
  <c r="M31" i="6"/>
  <c r="N31" i="6"/>
  <c r="M32" i="6"/>
  <c r="N32" i="6"/>
  <c r="M33" i="6"/>
  <c r="N33" i="6"/>
  <c r="M34" i="6"/>
  <c r="N34" i="6"/>
  <c r="M35" i="6"/>
  <c r="N35" i="6"/>
  <c r="M36" i="6"/>
  <c r="N36" i="6"/>
  <c r="M37" i="6"/>
  <c r="N37" i="6"/>
  <c r="M38" i="6"/>
  <c r="N38" i="6"/>
  <c r="M39" i="6"/>
  <c r="N39" i="6"/>
  <c r="M40" i="6"/>
  <c r="N40" i="6"/>
  <c r="M41" i="6"/>
  <c r="N41" i="6"/>
  <c r="M42" i="6"/>
  <c r="N42" i="6"/>
  <c r="M43" i="6"/>
  <c r="N43" i="6"/>
  <c r="M44" i="6"/>
  <c r="N44" i="6"/>
  <c r="M45" i="6"/>
  <c r="N45" i="6"/>
  <c r="M46" i="6"/>
  <c r="N46" i="6"/>
  <c r="M47" i="6"/>
  <c r="N47" i="6"/>
  <c r="M48" i="6"/>
  <c r="N48" i="6"/>
  <c r="M49" i="6"/>
  <c r="N49" i="6"/>
  <c r="M50" i="6"/>
  <c r="N50" i="6"/>
  <c r="M51" i="6"/>
  <c r="N51" i="6"/>
  <c r="M52" i="6"/>
  <c r="N52" i="6"/>
  <c r="M53" i="6"/>
  <c r="N53" i="6"/>
  <c r="M54" i="6"/>
  <c r="N54" i="6"/>
  <c r="M55" i="6"/>
  <c r="N55" i="6"/>
  <c r="M56" i="6"/>
  <c r="N56" i="6"/>
  <c r="M57" i="6"/>
  <c r="N57" i="6"/>
  <c r="M58" i="6"/>
  <c r="N58" i="6"/>
  <c r="M59" i="6"/>
  <c r="N59" i="6"/>
  <c r="M60" i="6"/>
  <c r="N60" i="6"/>
  <c r="M61" i="6"/>
  <c r="N61" i="6"/>
  <c r="M62" i="6"/>
  <c r="N62" i="6"/>
  <c r="M63" i="6"/>
  <c r="N63" i="6"/>
  <c r="M64" i="6"/>
  <c r="N64" i="6"/>
  <c r="M65" i="6"/>
  <c r="N65" i="6"/>
  <c r="M66" i="6"/>
  <c r="N66" i="6"/>
  <c r="M67" i="6"/>
  <c r="N67" i="6"/>
  <c r="M68" i="6"/>
  <c r="N68" i="6"/>
  <c r="M69" i="6"/>
  <c r="N69" i="6"/>
  <c r="M70" i="6"/>
  <c r="N70" i="6"/>
  <c r="M71" i="6"/>
  <c r="N71" i="6"/>
  <c r="M72" i="6"/>
  <c r="N72" i="6"/>
  <c r="M73" i="6"/>
  <c r="N73" i="6"/>
  <c r="M74" i="6"/>
  <c r="N74" i="6"/>
  <c r="M75" i="6"/>
  <c r="N75" i="6"/>
  <c r="M76" i="6"/>
  <c r="N76" i="6"/>
  <c r="M77" i="6"/>
  <c r="N77" i="6"/>
  <c r="M78" i="6"/>
  <c r="N78" i="6"/>
  <c r="M79" i="6"/>
  <c r="N79" i="6"/>
  <c r="M80" i="6"/>
  <c r="N80" i="6"/>
  <c r="M81" i="6"/>
  <c r="N81" i="6"/>
  <c r="M82" i="6"/>
  <c r="N82" i="6"/>
  <c r="M83" i="6"/>
  <c r="N83" i="6"/>
  <c r="M84" i="6"/>
  <c r="N84" i="6"/>
  <c r="M85" i="6"/>
  <c r="N85" i="6"/>
  <c r="M86" i="6"/>
  <c r="N86" i="6"/>
  <c r="M87" i="6"/>
  <c r="N87" i="6"/>
  <c r="M88" i="6"/>
  <c r="N88" i="6"/>
  <c r="M89" i="6"/>
  <c r="N89" i="6"/>
  <c r="M90" i="6"/>
  <c r="N90" i="6"/>
  <c r="M91" i="6"/>
  <c r="N91" i="6"/>
  <c r="M92" i="6"/>
  <c r="N92" i="6"/>
  <c r="M93" i="6"/>
  <c r="N93" i="6"/>
  <c r="M94" i="6"/>
  <c r="N94" i="6"/>
  <c r="M95" i="6"/>
  <c r="N95" i="6"/>
  <c r="M96" i="6"/>
  <c r="N96" i="6"/>
  <c r="M97" i="6"/>
  <c r="N97" i="6"/>
  <c r="M98" i="6"/>
  <c r="N98" i="6"/>
  <c r="M99" i="6"/>
  <c r="N99" i="6"/>
  <c r="M100" i="6"/>
  <c r="N100" i="6"/>
  <c r="M101" i="6"/>
  <c r="N101" i="6"/>
  <c r="M102" i="6"/>
  <c r="N102" i="6"/>
  <c r="M103" i="6"/>
  <c r="N103" i="6"/>
  <c r="M104" i="6"/>
  <c r="N104" i="6"/>
  <c r="M105" i="6"/>
  <c r="N105" i="6"/>
  <c r="M106" i="6"/>
  <c r="N106" i="6"/>
  <c r="M107" i="6"/>
  <c r="N107" i="6"/>
  <c r="M108" i="6"/>
  <c r="N108" i="6"/>
  <c r="M109" i="6"/>
  <c r="N109" i="6"/>
  <c r="M110" i="6"/>
  <c r="N110" i="6"/>
  <c r="M111" i="6"/>
  <c r="N111" i="6"/>
  <c r="M112" i="6"/>
  <c r="N112" i="6"/>
  <c r="M113" i="6"/>
  <c r="N113" i="6"/>
  <c r="M114" i="6"/>
  <c r="N114" i="6"/>
  <c r="M115" i="6"/>
  <c r="N115" i="6"/>
  <c r="M116" i="6"/>
  <c r="N116" i="6"/>
  <c r="M117" i="6"/>
  <c r="N117" i="6"/>
  <c r="M118" i="6"/>
  <c r="N118" i="6"/>
  <c r="M119" i="6"/>
  <c r="N119" i="6"/>
  <c r="M120" i="6"/>
  <c r="N120" i="6"/>
  <c r="M121" i="6"/>
  <c r="N121" i="6"/>
  <c r="M122" i="6"/>
  <c r="N122" i="6"/>
  <c r="M123" i="6"/>
  <c r="N123" i="6"/>
  <c r="M124" i="6"/>
  <c r="N124" i="6"/>
  <c r="M125" i="6"/>
  <c r="N125" i="6"/>
  <c r="M126" i="6"/>
  <c r="N126" i="6"/>
  <c r="M127" i="6"/>
  <c r="N127" i="6"/>
  <c r="M128" i="6"/>
  <c r="N128" i="6"/>
  <c r="M129" i="6"/>
  <c r="N129" i="6"/>
  <c r="M130" i="6"/>
  <c r="N130" i="6"/>
  <c r="M131" i="6"/>
  <c r="N131" i="6"/>
  <c r="M132" i="6"/>
  <c r="N132" i="6"/>
  <c r="M133" i="6"/>
  <c r="N133" i="6"/>
  <c r="M134" i="6"/>
  <c r="N134" i="6"/>
  <c r="M135" i="6"/>
  <c r="N135" i="6"/>
  <c r="M136" i="6"/>
  <c r="N136" i="6"/>
  <c r="M137" i="6"/>
  <c r="N137" i="6"/>
  <c r="M138" i="6"/>
  <c r="N138" i="6"/>
  <c r="M139" i="6"/>
  <c r="N139" i="6"/>
  <c r="M140" i="6"/>
  <c r="N140" i="6"/>
  <c r="M141" i="6"/>
  <c r="N141" i="6"/>
  <c r="M142" i="6"/>
  <c r="N142" i="6"/>
  <c r="M143" i="6"/>
  <c r="N143" i="6"/>
  <c r="M144" i="6"/>
  <c r="N144" i="6"/>
  <c r="M145" i="6"/>
  <c r="N145" i="6"/>
  <c r="M146" i="6"/>
  <c r="N146" i="6"/>
  <c r="M147" i="6"/>
  <c r="N147" i="6"/>
  <c r="M148" i="6"/>
  <c r="N148" i="6"/>
  <c r="M149" i="6"/>
  <c r="N149" i="6"/>
  <c r="M150" i="6"/>
  <c r="N150" i="6"/>
  <c r="M151" i="6"/>
  <c r="N151" i="6"/>
  <c r="M152" i="6"/>
  <c r="N152" i="6"/>
  <c r="M153" i="6"/>
  <c r="N153" i="6"/>
  <c r="M154" i="6"/>
  <c r="N154" i="6"/>
  <c r="M155" i="6"/>
  <c r="N155" i="6"/>
  <c r="M156" i="6"/>
  <c r="N156" i="6"/>
  <c r="M157" i="6"/>
  <c r="N157" i="6"/>
  <c r="M158" i="6"/>
  <c r="N158" i="6"/>
  <c r="M159" i="6"/>
  <c r="N159" i="6"/>
  <c r="M160" i="6"/>
  <c r="N160" i="6"/>
  <c r="M161" i="6"/>
  <c r="N161" i="6"/>
  <c r="M162" i="6"/>
  <c r="N162" i="6"/>
  <c r="M163" i="6"/>
  <c r="N163" i="6"/>
  <c r="M164" i="6"/>
  <c r="N164" i="6"/>
  <c r="M165" i="6"/>
  <c r="N165" i="6"/>
  <c r="M166" i="6"/>
  <c r="N166" i="6"/>
  <c r="M167" i="6"/>
  <c r="N167" i="6"/>
  <c r="M168" i="6"/>
  <c r="N168" i="6"/>
  <c r="M169" i="6"/>
  <c r="N169" i="6"/>
  <c r="M170" i="6"/>
  <c r="N170" i="6"/>
  <c r="M171" i="6"/>
  <c r="N171" i="6"/>
  <c r="M172" i="6"/>
  <c r="N172" i="6"/>
  <c r="M173" i="6"/>
  <c r="N173" i="6"/>
  <c r="M174" i="6"/>
  <c r="N174" i="6"/>
  <c r="M175" i="6"/>
  <c r="N175" i="6"/>
  <c r="M176" i="6"/>
  <c r="N176" i="6"/>
  <c r="M177" i="6"/>
  <c r="N177" i="6"/>
  <c r="M178" i="6"/>
  <c r="N178" i="6"/>
  <c r="M179" i="6"/>
  <c r="N179" i="6"/>
  <c r="M180" i="6"/>
  <c r="N180" i="6"/>
  <c r="M181" i="6"/>
  <c r="N181" i="6"/>
  <c r="M182" i="6"/>
  <c r="N182" i="6"/>
  <c r="M183" i="6"/>
  <c r="N183" i="6"/>
  <c r="M184" i="6"/>
  <c r="N184" i="6"/>
  <c r="M185" i="6"/>
  <c r="N185" i="6"/>
  <c r="M186" i="6"/>
  <c r="N186" i="6"/>
  <c r="M187" i="6"/>
  <c r="N187" i="6"/>
  <c r="M188" i="6"/>
  <c r="N188" i="6"/>
  <c r="M189" i="6"/>
  <c r="N189" i="6"/>
  <c r="M190" i="6"/>
  <c r="N190" i="6"/>
  <c r="M191" i="6"/>
  <c r="N191" i="6"/>
  <c r="M192" i="6"/>
  <c r="N192" i="6"/>
  <c r="M193" i="6"/>
  <c r="N193" i="6"/>
  <c r="M194" i="6"/>
  <c r="N194" i="6"/>
  <c r="M195" i="6"/>
  <c r="N195" i="6"/>
  <c r="M196" i="6"/>
  <c r="N196" i="6"/>
  <c r="M197" i="6"/>
  <c r="N197" i="6"/>
  <c r="M198" i="6"/>
  <c r="N198" i="6"/>
  <c r="M199" i="6"/>
  <c r="N199" i="6"/>
  <c r="M200" i="6"/>
  <c r="N200" i="6"/>
  <c r="M201" i="6"/>
  <c r="N201" i="6"/>
  <c r="M202" i="6"/>
  <c r="N202" i="6"/>
  <c r="M203" i="6"/>
  <c r="N203" i="6"/>
  <c r="M204" i="6"/>
  <c r="N204" i="6"/>
  <c r="M205" i="6"/>
  <c r="N205" i="6"/>
  <c r="M206" i="6"/>
  <c r="N206" i="6"/>
  <c r="M207" i="6"/>
  <c r="N207" i="6"/>
  <c r="M208" i="6"/>
  <c r="N208" i="6"/>
  <c r="M209" i="6"/>
  <c r="N209" i="6"/>
  <c r="M210" i="6"/>
  <c r="N210" i="6"/>
  <c r="M211" i="6"/>
  <c r="N211" i="6"/>
  <c r="M212" i="6"/>
  <c r="N212" i="6"/>
  <c r="M213" i="6"/>
  <c r="N213" i="6"/>
  <c r="M214" i="6"/>
  <c r="N214" i="6"/>
  <c r="M215" i="6"/>
  <c r="N215" i="6"/>
  <c r="M216" i="6"/>
  <c r="N216" i="6"/>
  <c r="M217" i="6"/>
  <c r="N217" i="6"/>
  <c r="M218" i="6"/>
  <c r="N218" i="6"/>
  <c r="M219" i="6"/>
  <c r="N219" i="6"/>
  <c r="M220" i="6"/>
  <c r="N220" i="6"/>
  <c r="M221" i="6"/>
  <c r="N221" i="6"/>
  <c r="M222" i="6"/>
  <c r="N222" i="6"/>
  <c r="M223" i="6"/>
  <c r="N223" i="6"/>
  <c r="M224" i="6"/>
  <c r="N224" i="6"/>
  <c r="M225" i="6"/>
  <c r="N225" i="6"/>
  <c r="M226" i="6"/>
  <c r="N226" i="6"/>
  <c r="M227" i="6"/>
  <c r="N227" i="6"/>
  <c r="M228" i="6"/>
  <c r="N228" i="6"/>
  <c r="M229" i="6"/>
  <c r="N229" i="6"/>
  <c r="M230" i="6"/>
  <c r="N230" i="6"/>
  <c r="M231" i="6"/>
  <c r="N231" i="6"/>
  <c r="M232" i="6"/>
  <c r="N232" i="6"/>
  <c r="M233" i="6"/>
  <c r="N233" i="6"/>
  <c r="M234" i="6"/>
  <c r="N234" i="6"/>
  <c r="M235" i="6"/>
  <c r="N235" i="6"/>
  <c r="M236" i="6"/>
  <c r="N236" i="6"/>
  <c r="M237" i="6"/>
  <c r="N237" i="6"/>
  <c r="M238" i="6"/>
  <c r="N238" i="6"/>
  <c r="M239" i="6"/>
  <c r="N239" i="6"/>
  <c r="M240" i="6"/>
  <c r="N240" i="6"/>
  <c r="M241" i="6"/>
  <c r="N241" i="6"/>
  <c r="M242" i="6"/>
  <c r="N242" i="6"/>
  <c r="M243" i="6"/>
  <c r="N243" i="6"/>
  <c r="M244" i="6"/>
  <c r="N244" i="6"/>
  <c r="M245" i="6"/>
  <c r="N245" i="6"/>
  <c r="M246" i="6"/>
  <c r="N246" i="6"/>
  <c r="M247" i="6"/>
  <c r="N247" i="6"/>
  <c r="M248" i="6"/>
  <c r="N248" i="6"/>
  <c r="M249" i="6"/>
  <c r="N249" i="6"/>
  <c r="M250" i="6"/>
  <c r="N250" i="6"/>
  <c r="M251" i="6"/>
  <c r="N251" i="6"/>
  <c r="M252" i="6"/>
  <c r="N252" i="6"/>
  <c r="M253" i="6"/>
  <c r="N253" i="6"/>
  <c r="M254" i="6"/>
  <c r="N254" i="6"/>
  <c r="M255" i="6"/>
  <c r="N255" i="6"/>
  <c r="M256" i="6"/>
  <c r="N256" i="6"/>
  <c r="M257" i="6"/>
  <c r="N257" i="6"/>
  <c r="M258" i="6"/>
  <c r="N258" i="6"/>
  <c r="M259" i="6"/>
  <c r="N259" i="6"/>
  <c r="M260" i="6"/>
  <c r="N260" i="6"/>
  <c r="M261" i="6"/>
  <c r="N261" i="6"/>
  <c r="M262" i="6"/>
  <c r="N262" i="6"/>
  <c r="M263" i="6"/>
  <c r="N263" i="6"/>
  <c r="M264" i="6"/>
  <c r="N264" i="6"/>
  <c r="M265" i="6"/>
  <c r="N265" i="6"/>
  <c r="M266" i="6"/>
  <c r="N266" i="6"/>
  <c r="M267" i="6"/>
  <c r="N267" i="6"/>
  <c r="M268" i="6"/>
  <c r="N268" i="6"/>
  <c r="M269" i="6"/>
  <c r="N269" i="6"/>
  <c r="M270" i="6"/>
  <c r="N270" i="6"/>
  <c r="M271" i="6"/>
  <c r="N271" i="6"/>
  <c r="M272" i="6"/>
  <c r="N272" i="6"/>
  <c r="M273" i="6"/>
  <c r="N273" i="6"/>
  <c r="M274" i="6"/>
  <c r="N274" i="6"/>
  <c r="M275" i="6"/>
  <c r="N275" i="6"/>
  <c r="M276" i="6"/>
  <c r="N276" i="6"/>
  <c r="M277" i="6"/>
  <c r="N277" i="6"/>
  <c r="M278" i="6"/>
  <c r="N278" i="6"/>
  <c r="M279" i="6"/>
  <c r="N279" i="6"/>
  <c r="M280" i="6"/>
  <c r="N280" i="6"/>
  <c r="M281" i="6"/>
  <c r="N281" i="6"/>
  <c r="M282" i="6"/>
  <c r="N282" i="6"/>
  <c r="M283" i="6"/>
  <c r="N283" i="6"/>
  <c r="M284" i="6"/>
  <c r="N284" i="6"/>
  <c r="M285" i="6"/>
  <c r="N285" i="6"/>
  <c r="M286" i="6"/>
  <c r="N286" i="6"/>
  <c r="M287" i="6"/>
  <c r="N287" i="6"/>
  <c r="M288" i="6"/>
  <c r="N288" i="6"/>
  <c r="M289" i="6"/>
  <c r="N289" i="6"/>
  <c r="M290" i="6"/>
  <c r="N290" i="6"/>
  <c r="M291" i="6"/>
  <c r="N291" i="6"/>
  <c r="M292" i="6"/>
  <c r="N292" i="6"/>
  <c r="M293" i="6"/>
  <c r="N293" i="6"/>
  <c r="M294" i="6"/>
  <c r="N294" i="6"/>
  <c r="M295" i="6"/>
  <c r="N295" i="6"/>
  <c r="M296" i="6"/>
  <c r="N296" i="6"/>
  <c r="M297" i="6"/>
  <c r="N297" i="6"/>
  <c r="M298" i="6"/>
  <c r="N298" i="6"/>
  <c r="M299" i="6"/>
  <c r="N299" i="6"/>
  <c r="M300" i="6"/>
  <c r="N300" i="6"/>
  <c r="M301" i="6"/>
  <c r="N301" i="6"/>
  <c r="M302" i="6"/>
  <c r="N302" i="6"/>
  <c r="M303" i="6"/>
  <c r="N303" i="6"/>
  <c r="M304" i="6"/>
  <c r="N304" i="6"/>
  <c r="M305" i="6"/>
  <c r="N305" i="6"/>
  <c r="M306" i="6"/>
  <c r="N306" i="6"/>
  <c r="M307" i="6"/>
  <c r="N307" i="6"/>
  <c r="M308" i="6"/>
  <c r="N308" i="6"/>
  <c r="M309" i="6"/>
  <c r="N309" i="6"/>
  <c r="M310" i="6"/>
  <c r="N310" i="6"/>
  <c r="M311" i="6"/>
  <c r="N311" i="6"/>
  <c r="M312" i="6"/>
  <c r="N312" i="6"/>
  <c r="M313" i="6"/>
  <c r="N313" i="6"/>
  <c r="M314" i="6"/>
  <c r="N314" i="6"/>
  <c r="M315" i="6"/>
  <c r="N315" i="6"/>
  <c r="M316" i="6"/>
  <c r="N316" i="6"/>
  <c r="M317" i="6"/>
  <c r="N317" i="6"/>
  <c r="M318" i="6"/>
  <c r="N318" i="6"/>
  <c r="M319" i="6"/>
  <c r="N319" i="6"/>
  <c r="M320" i="6"/>
  <c r="N320" i="6"/>
  <c r="M321" i="6"/>
  <c r="N321" i="6"/>
  <c r="M322" i="6"/>
  <c r="N322" i="6"/>
  <c r="M323" i="6"/>
  <c r="N323" i="6"/>
  <c r="M324" i="6"/>
  <c r="N324" i="6"/>
  <c r="M325" i="6"/>
  <c r="N325" i="6"/>
  <c r="M326" i="6"/>
  <c r="N326" i="6"/>
  <c r="M327" i="6"/>
  <c r="N327" i="6"/>
  <c r="M328" i="6"/>
  <c r="N328" i="6"/>
  <c r="M329" i="6"/>
  <c r="N329" i="6"/>
  <c r="M330" i="6"/>
  <c r="N330" i="6"/>
  <c r="M331" i="6"/>
  <c r="N331" i="6"/>
  <c r="M332" i="6"/>
  <c r="N332" i="6"/>
  <c r="M333" i="6"/>
  <c r="N333" i="6"/>
  <c r="M334" i="6"/>
  <c r="N334" i="6"/>
  <c r="M335" i="6"/>
  <c r="N335" i="6"/>
  <c r="M336" i="6"/>
  <c r="N336" i="6"/>
  <c r="M337" i="6"/>
  <c r="N337" i="6"/>
  <c r="M338" i="6"/>
  <c r="N338" i="6"/>
  <c r="M339" i="6"/>
  <c r="N339" i="6"/>
  <c r="M340" i="6"/>
  <c r="N340" i="6"/>
  <c r="M341" i="6"/>
  <c r="N341" i="6"/>
  <c r="M342" i="6"/>
  <c r="N342" i="6"/>
  <c r="M343" i="6"/>
  <c r="N343" i="6"/>
  <c r="M344" i="6"/>
  <c r="N344" i="6"/>
  <c r="M345" i="6"/>
  <c r="N345" i="6"/>
  <c r="M346" i="6"/>
  <c r="N346" i="6"/>
  <c r="M347" i="6"/>
  <c r="N347" i="6"/>
  <c r="M348" i="6"/>
  <c r="N348" i="6"/>
  <c r="M349" i="6"/>
  <c r="N349" i="6"/>
  <c r="M350" i="6"/>
  <c r="N350" i="6"/>
  <c r="M351" i="6"/>
  <c r="N351" i="6"/>
  <c r="M352" i="6"/>
  <c r="N352" i="6"/>
  <c r="M353" i="6"/>
  <c r="N353" i="6"/>
  <c r="M354" i="6"/>
  <c r="N354" i="6"/>
  <c r="M355" i="6"/>
  <c r="N355" i="6"/>
  <c r="M356" i="6"/>
  <c r="N356" i="6"/>
  <c r="M357" i="6"/>
  <c r="N357" i="6"/>
  <c r="M358" i="6"/>
  <c r="N358" i="6"/>
  <c r="M359" i="6"/>
  <c r="N359" i="6"/>
  <c r="M360" i="6"/>
  <c r="N360" i="6"/>
  <c r="M361" i="6"/>
  <c r="N361" i="6"/>
  <c r="M362" i="6"/>
  <c r="N362" i="6"/>
  <c r="M363" i="6"/>
  <c r="N363" i="6"/>
  <c r="M364" i="6"/>
  <c r="N364" i="6"/>
  <c r="M365" i="6"/>
  <c r="N365" i="6"/>
  <c r="M366" i="6"/>
  <c r="N366" i="6"/>
  <c r="M367" i="6"/>
  <c r="N367" i="6"/>
  <c r="M368" i="6"/>
  <c r="N368" i="6"/>
  <c r="M369" i="6"/>
  <c r="N369" i="6"/>
  <c r="M370" i="6"/>
  <c r="N370" i="6"/>
  <c r="M371" i="6"/>
  <c r="N371" i="6"/>
  <c r="M372" i="6"/>
  <c r="N372" i="6"/>
  <c r="M373" i="6"/>
  <c r="N373" i="6"/>
  <c r="M374" i="6"/>
  <c r="N374" i="6"/>
  <c r="M375" i="6"/>
  <c r="N375" i="6"/>
  <c r="M376" i="6"/>
  <c r="N376" i="6"/>
  <c r="M377" i="6"/>
  <c r="N377" i="6"/>
  <c r="M378" i="6"/>
  <c r="N378" i="6"/>
  <c r="M379" i="6"/>
  <c r="N379" i="6"/>
  <c r="M380" i="6"/>
  <c r="N380" i="6"/>
  <c r="M381" i="6"/>
  <c r="N381" i="6"/>
  <c r="M382" i="6"/>
  <c r="N382" i="6"/>
  <c r="M383" i="6"/>
  <c r="N383" i="6"/>
  <c r="M384" i="6"/>
  <c r="N384" i="6"/>
  <c r="M385" i="6"/>
  <c r="N385" i="6"/>
  <c r="M386" i="6"/>
  <c r="N386" i="6"/>
  <c r="M387" i="6"/>
  <c r="N387" i="6"/>
  <c r="M388" i="6"/>
  <c r="N388" i="6"/>
  <c r="M389" i="6"/>
  <c r="N389" i="6"/>
  <c r="M390" i="6"/>
  <c r="N390" i="6"/>
  <c r="M391" i="6"/>
  <c r="N391" i="6"/>
  <c r="M392" i="6"/>
  <c r="N392" i="6"/>
  <c r="M393" i="6"/>
  <c r="N393" i="6"/>
  <c r="M394" i="6"/>
  <c r="N394" i="6"/>
  <c r="M395" i="6"/>
  <c r="N395" i="6"/>
  <c r="M396" i="6"/>
  <c r="N396" i="6"/>
  <c r="M397" i="6"/>
  <c r="N397" i="6"/>
  <c r="M398" i="6"/>
  <c r="N398" i="6"/>
  <c r="M399" i="6"/>
  <c r="N399" i="6"/>
  <c r="M400" i="6"/>
  <c r="N400" i="6"/>
  <c r="M401" i="6"/>
  <c r="N401" i="6"/>
  <c r="M402" i="6"/>
  <c r="N402" i="6"/>
  <c r="M403" i="6"/>
  <c r="N403" i="6"/>
  <c r="M404" i="6"/>
  <c r="N404" i="6"/>
  <c r="M405" i="6"/>
  <c r="N405" i="6"/>
  <c r="M406" i="6"/>
  <c r="N406" i="6"/>
  <c r="M407" i="6"/>
  <c r="N407" i="6"/>
  <c r="M408" i="6"/>
  <c r="N408" i="6"/>
  <c r="M409" i="6"/>
  <c r="N409" i="6"/>
  <c r="M410" i="6"/>
  <c r="N410" i="6"/>
  <c r="M411" i="6"/>
  <c r="N411" i="6"/>
  <c r="M412" i="6"/>
  <c r="N412" i="6"/>
  <c r="M413" i="6"/>
  <c r="N413" i="6"/>
  <c r="M414" i="6"/>
  <c r="N414" i="6"/>
  <c r="M415" i="6"/>
  <c r="N415" i="6"/>
  <c r="M416" i="6"/>
  <c r="N416" i="6"/>
  <c r="M417" i="6"/>
  <c r="N417" i="6"/>
  <c r="M418" i="6"/>
  <c r="N418" i="6"/>
  <c r="M419" i="6"/>
  <c r="N419" i="6"/>
  <c r="M420" i="6"/>
  <c r="N420" i="6"/>
  <c r="M421" i="6"/>
  <c r="N421" i="6"/>
  <c r="M422" i="6"/>
  <c r="N422" i="6"/>
  <c r="M423" i="6"/>
  <c r="N423" i="6"/>
  <c r="M424" i="6"/>
  <c r="N424" i="6"/>
  <c r="M425" i="6"/>
  <c r="N425" i="6"/>
  <c r="M426" i="6"/>
  <c r="N426" i="6"/>
  <c r="M427" i="6"/>
  <c r="N427" i="6"/>
  <c r="M428" i="6"/>
  <c r="N428" i="6"/>
  <c r="M429" i="6"/>
  <c r="N429" i="6"/>
  <c r="M430" i="6"/>
  <c r="N430" i="6"/>
  <c r="M431" i="6"/>
  <c r="N431" i="6"/>
  <c r="M432" i="6"/>
  <c r="N432" i="6"/>
  <c r="M433" i="6"/>
  <c r="N433" i="6"/>
  <c r="M434" i="6"/>
  <c r="N434" i="6"/>
  <c r="M435" i="6"/>
  <c r="N435" i="6"/>
  <c r="M436" i="6"/>
  <c r="N436" i="6"/>
  <c r="M437" i="6"/>
  <c r="N437" i="6"/>
  <c r="M438" i="6"/>
  <c r="N438" i="6"/>
  <c r="M439" i="6"/>
  <c r="N439" i="6"/>
  <c r="M440" i="6"/>
  <c r="N440" i="6"/>
  <c r="M441" i="6"/>
  <c r="N441" i="6"/>
  <c r="M442" i="6"/>
  <c r="N442" i="6"/>
  <c r="M443" i="6"/>
  <c r="N443" i="6"/>
  <c r="M444" i="6"/>
  <c r="N444" i="6"/>
  <c r="M445" i="6"/>
  <c r="N445" i="6"/>
  <c r="M446" i="6"/>
  <c r="N446" i="6"/>
  <c r="M447" i="6"/>
  <c r="N447" i="6"/>
  <c r="M448" i="6"/>
  <c r="N448" i="6"/>
  <c r="M449" i="6"/>
  <c r="N449" i="6"/>
  <c r="M450" i="6"/>
  <c r="N450" i="6"/>
  <c r="M451" i="6"/>
  <c r="N451" i="6"/>
  <c r="M452" i="6"/>
  <c r="N452" i="6"/>
  <c r="M453" i="6"/>
  <c r="N453" i="6"/>
  <c r="M454" i="6"/>
  <c r="N454" i="6"/>
  <c r="M455" i="6"/>
  <c r="N455" i="6"/>
  <c r="M456" i="6"/>
  <c r="N456" i="6"/>
  <c r="M457" i="6"/>
  <c r="N457" i="6"/>
  <c r="M458" i="6"/>
  <c r="N458" i="6"/>
  <c r="M459" i="6"/>
  <c r="N459" i="6"/>
  <c r="M460" i="6"/>
  <c r="N460" i="6"/>
  <c r="M461" i="6"/>
  <c r="N461" i="6"/>
  <c r="M462" i="6"/>
  <c r="N462" i="6"/>
  <c r="M463" i="6"/>
  <c r="N463" i="6"/>
  <c r="M464" i="6"/>
  <c r="N464" i="6"/>
  <c r="M465" i="6"/>
  <c r="N465" i="6"/>
  <c r="M466" i="6"/>
  <c r="N466" i="6"/>
  <c r="M467" i="6"/>
  <c r="N467" i="6"/>
  <c r="M468" i="6"/>
  <c r="N468" i="6"/>
  <c r="M469" i="6"/>
  <c r="N469" i="6"/>
  <c r="M470" i="6"/>
  <c r="N470" i="6"/>
  <c r="M471" i="6"/>
  <c r="N471" i="6"/>
  <c r="M472" i="6"/>
  <c r="N472" i="6"/>
  <c r="M473" i="6"/>
  <c r="N473" i="6"/>
  <c r="M474" i="6"/>
  <c r="N474" i="6"/>
  <c r="M475" i="6"/>
  <c r="N475" i="6"/>
  <c r="M476" i="6"/>
  <c r="N476" i="6"/>
  <c r="M477" i="6"/>
  <c r="N477" i="6"/>
  <c r="M478" i="6"/>
  <c r="N478" i="6"/>
  <c r="M479" i="6"/>
  <c r="N479" i="6"/>
  <c r="M480" i="6"/>
  <c r="N480" i="6"/>
  <c r="M481" i="6"/>
  <c r="N481" i="6"/>
  <c r="M482" i="6"/>
  <c r="N482" i="6"/>
  <c r="M483" i="6"/>
  <c r="N483" i="6"/>
  <c r="M484" i="6"/>
  <c r="N484" i="6"/>
  <c r="M485" i="6"/>
  <c r="N485" i="6"/>
  <c r="M486" i="6"/>
  <c r="N486" i="6"/>
  <c r="M487" i="6"/>
  <c r="N487" i="6"/>
  <c r="M488" i="6"/>
  <c r="N488" i="6"/>
  <c r="M489" i="6"/>
  <c r="N489" i="6"/>
  <c r="M490" i="6"/>
  <c r="N490" i="6"/>
  <c r="M491" i="6"/>
  <c r="N491" i="6"/>
  <c r="M492" i="6"/>
  <c r="N492" i="6"/>
  <c r="M493" i="6"/>
  <c r="N493" i="6"/>
  <c r="M494" i="6"/>
  <c r="N494" i="6"/>
  <c r="M495" i="6"/>
  <c r="N495" i="6"/>
  <c r="M496" i="6"/>
  <c r="N496" i="6"/>
  <c r="M497" i="6"/>
  <c r="N497" i="6"/>
  <c r="M498" i="6"/>
  <c r="N498" i="6"/>
  <c r="M499" i="6"/>
  <c r="N499" i="6"/>
  <c r="M500" i="6"/>
  <c r="N500" i="6"/>
  <c r="M501" i="6"/>
  <c r="N501" i="6"/>
  <c r="M502" i="6"/>
  <c r="N502" i="6"/>
  <c r="M503" i="6"/>
  <c r="N503" i="6"/>
  <c r="M504" i="6"/>
  <c r="N504" i="6"/>
  <c r="M505" i="6"/>
  <c r="N505" i="6"/>
  <c r="M506" i="6"/>
  <c r="N506" i="6"/>
  <c r="M507" i="6"/>
  <c r="N507" i="6"/>
  <c r="M508" i="6"/>
  <c r="N508" i="6"/>
  <c r="M509" i="6"/>
  <c r="N509" i="6"/>
  <c r="M510" i="6"/>
  <c r="N510" i="6"/>
  <c r="M511" i="6"/>
  <c r="N511" i="6"/>
  <c r="M512" i="6"/>
  <c r="N512" i="6"/>
  <c r="M513" i="6"/>
  <c r="N513" i="6"/>
  <c r="M514" i="6"/>
  <c r="N514" i="6"/>
  <c r="M515" i="6"/>
  <c r="N515" i="6"/>
  <c r="M516" i="6"/>
  <c r="N516" i="6"/>
  <c r="M517" i="6"/>
  <c r="N517" i="6"/>
  <c r="M518" i="6"/>
  <c r="N518" i="6"/>
  <c r="M519" i="6"/>
  <c r="N519" i="6"/>
  <c r="M520" i="6"/>
  <c r="N520" i="6"/>
  <c r="M521" i="6"/>
  <c r="N521" i="6"/>
  <c r="M522" i="6"/>
  <c r="N522" i="6"/>
  <c r="M523" i="6"/>
  <c r="N523" i="6"/>
  <c r="M524" i="6"/>
  <c r="N524" i="6"/>
  <c r="M525" i="6"/>
  <c r="N525" i="6"/>
  <c r="M526" i="6"/>
  <c r="N526" i="6"/>
  <c r="M527" i="6"/>
  <c r="N527" i="6"/>
  <c r="M528" i="6"/>
  <c r="N528" i="6"/>
  <c r="M529" i="6"/>
  <c r="N529" i="6"/>
  <c r="M530" i="6"/>
  <c r="N530" i="6"/>
  <c r="M531" i="6"/>
  <c r="N531" i="6"/>
  <c r="M532" i="6"/>
  <c r="N532" i="6"/>
  <c r="M533" i="6"/>
  <c r="N533" i="6"/>
  <c r="M534" i="6"/>
  <c r="N534" i="6"/>
  <c r="M535" i="6"/>
  <c r="N535" i="6"/>
  <c r="M536" i="6"/>
  <c r="N536" i="6"/>
  <c r="M537" i="6"/>
  <c r="N537" i="6"/>
  <c r="M538" i="6"/>
  <c r="N538" i="6"/>
  <c r="M539" i="6"/>
  <c r="N539" i="6"/>
  <c r="M540" i="6"/>
  <c r="N540" i="6"/>
  <c r="M541" i="6"/>
  <c r="N541" i="6"/>
  <c r="M542" i="6"/>
  <c r="N542" i="6"/>
  <c r="M543" i="6"/>
  <c r="N543" i="6"/>
  <c r="M544" i="6"/>
  <c r="N544" i="6"/>
  <c r="M545" i="6"/>
  <c r="N545" i="6"/>
  <c r="M546" i="6"/>
  <c r="N546" i="6"/>
  <c r="M547" i="6"/>
  <c r="N547" i="6"/>
  <c r="M548" i="6"/>
  <c r="N548" i="6"/>
  <c r="M549" i="6"/>
  <c r="N549" i="6"/>
  <c r="M550" i="6"/>
  <c r="N550" i="6"/>
  <c r="M551" i="6"/>
  <c r="N551" i="6"/>
  <c r="M552" i="6"/>
  <c r="N552" i="6"/>
  <c r="M553" i="6"/>
  <c r="N553" i="6"/>
  <c r="M554" i="6"/>
  <c r="N554" i="6"/>
  <c r="M555" i="6"/>
  <c r="N555" i="6"/>
  <c r="M556" i="6"/>
  <c r="N556" i="6"/>
  <c r="M557" i="6"/>
  <c r="N557" i="6"/>
  <c r="M558" i="6"/>
  <c r="N558" i="6"/>
  <c r="M559" i="6"/>
  <c r="N559" i="6"/>
  <c r="M560" i="6"/>
  <c r="N560" i="6"/>
  <c r="M561" i="6"/>
  <c r="N561" i="6"/>
  <c r="M562" i="6"/>
  <c r="N562" i="6"/>
  <c r="M563" i="6"/>
  <c r="N563" i="6"/>
  <c r="M564" i="6"/>
  <c r="N564" i="6"/>
  <c r="M565" i="6"/>
  <c r="N565" i="6"/>
  <c r="M566" i="6"/>
  <c r="N566" i="6"/>
  <c r="M567" i="6"/>
  <c r="N567" i="6"/>
  <c r="M568" i="6"/>
  <c r="N568" i="6"/>
  <c r="M569" i="6"/>
  <c r="N569" i="6"/>
  <c r="M570" i="6"/>
  <c r="N570" i="6"/>
  <c r="M571" i="6"/>
  <c r="N571" i="6"/>
  <c r="M572" i="6"/>
  <c r="N572" i="6"/>
  <c r="M573" i="6"/>
  <c r="N573" i="6"/>
  <c r="M574" i="6"/>
  <c r="N574" i="6"/>
  <c r="M575" i="6"/>
  <c r="N575" i="6"/>
  <c r="M576" i="6"/>
  <c r="N576" i="6"/>
  <c r="M577" i="6"/>
  <c r="N577" i="6"/>
  <c r="M578" i="6"/>
  <c r="N578" i="6"/>
  <c r="M579" i="6"/>
  <c r="N579" i="6"/>
  <c r="M580" i="6"/>
  <c r="N580" i="6"/>
  <c r="M581" i="6"/>
  <c r="N581" i="6"/>
  <c r="M582" i="6"/>
  <c r="N582" i="6"/>
  <c r="M583" i="6"/>
  <c r="N583" i="6"/>
  <c r="M584" i="6"/>
  <c r="N584" i="6"/>
  <c r="M585" i="6"/>
  <c r="N585" i="6"/>
  <c r="M586" i="6"/>
  <c r="N586" i="6"/>
  <c r="M587" i="6"/>
  <c r="N587" i="6"/>
  <c r="M588" i="6"/>
  <c r="N588" i="6"/>
  <c r="M589" i="6"/>
  <c r="N589" i="6"/>
  <c r="M590" i="6"/>
  <c r="N590" i="6"/>
  <c r="M591" i="6"/>
  <c r="N591" i="6"/>
  <c r="M592" i="6"/>
  <c r="N592" i="6"/>
  <c r="M593" i="6"/>
  <c r="N593" i="6"/>
  <c r="M594" i="6"/>
  <c r="N594" i="6"/>
  <c r="M595" i="6"/>
  <c r="N595" i="6"/>
  <c r="M596" i="6"/>
  <c r="N596" i="6"/>
  <c r="M597" i="6"/>
  <c r="N597" i="6"/>
  <c r="M598" i="6"/>
  <c r="N598" i="6"/>
  <c r="M599" i="6"/>
  <c r="N599" i="6"/>
  <c r="M600" i="6"/>
  <c r="N600" i="6"/>
  <c r="M601" i="6"/>
  <c r="N601" i="6"/>
  <c r="M602" i="6"/>
  <c r="N602" i="6"/>
  <c r="M603" i="6"/>
  <c r="N603" i="6"/>
  <c r="M604" i="6"/>
  <c r="N604" i="6"/>
  <c r="M605" i="6"/>
  <c r="N605" i="6"/>
  <c r="M606" i="6"/>
  <c r="N606" i="6"/>
  <c r="M607" i="6"/>
  <c r="N607" i="6"/>
  <c r="M608" i="6"/>
  <c r="N608" i="6"/>
  <c r="M609" i="6"/>
  <c r="N609" i="6"/>
  <c r="M610" i="6"/>
  <c r="N610" i="6"/>
  <c r="M611" i="6"/>
  <c r="N611" i="6"/>
  <c r="M612" i="6"/>
  <c r="N612" i="6"/>
  <c r="M613" i="6"/>
  <c r="N613" i="6"/>
  <c r="M614" i="6"/>
  <c r="N614" i="6"/>
  <c r="M615" i="6"/>
  <c r="N615" i="6"/>
  <c r="M616" i="6"/>
  <c r="N616" i="6"/>
  <c r="M617" i="6"/>
  <c r="N617" i="6"/>
  <c r="M618" i="6"/>
  <c r="N618" i="6"/>
  <c r="M619" i="6"/>
  <c r="N619" i="6"/>
  <c r="M620" i="6"/>
  <c r="N620" i="6"/>
  <c r="M621" i="6"/>
  <c r="N621" i="6"/>
  <c r="M622" i="6"/>
  <c r="N622" i="6"/>
  <c r="M623" i="6"/>
  <c r="N623" i="6"/>
  <c r="M624" i="6"/>
  <c r="N624" i="6"/>
  <c r="M625" i="6"/>
  <c r="N625" i="6"/>
  <c r="M626" i="6"/>
  <c r="N626" i="6"/>
  <c r="M627" i="6"/>
  <c r="N627" i="6"/>
  <c r="M628" i="6"/>
  <c r="N628" i="6"/>
  <c r="M629" i="6"/>
  <c r="N629" i="6"/>
  <c r="M630" i="6"/>
  <c r="N630" i="6"/>
  <c r="M631" i="6"/>
  <c r="N631" i="6"/>
  <c r="M632" i="6"/>
  <c r="N632" i="6"/>
  <c r="M633" i="6"/>
  <c r="N633" i="6"/>
  <c r="M634" i="6"/>
  <c r="N634" i="6"/>
  <c r="M635" i="6"/>
  <c r="N635" i="6"/>
  <c r="M636" i="6"/>
  <c r="N636" i="6"/>
  <c r="M637" i="6"/>
  <c r="N637" i="6"/>
  <c r="M638" i="6"/>
  <c r="N638" i="6"/>
  <c r="M639" i="6"/>
  <c r="N639" i="6"/>
  <c r="M640" i="6"/>
  <c r="N640" i="6"/>
  <c r="M641" i="6"/>
  <c r="N641" i="6"/>
  <c r="M642" i="6"/>
  <c r="N642" i="6"/>
  <c r="M643" i="6"/>
  <c r="N643" i="6"/>
  <c r="M644" i="6"/>
  <c r="N644" i="6"/>
  <c r="M645" i="6"/>
  <c r="N645" i="6"/>
  <c r="M646" i="6"/>
  <c r="N646" i="6"/>
  <c r="M647" i="6"/>
  <c r="N647" i="6"/>
  <c r="M648" i="6"/>
  <c r="N648" i="6"/>
  <c r="M649" i="6"/>
  <c r="N649" i="6"/>
  <c r="M650" i="6"/>
  <c r="N650" i="6"/>
  <c r="M651" i="6"/>
  <c r="N651" i="6"/>
  <c r="M652" i="6"/>
  <c r="N652" i="6"/>
  <c r="M653" i="6"/>
  <c r="N653" i="6"/>
  <c r="M654" i="6"/>
  <c r="N654" i="6"/>
  <c r="M655" i="6"/>
  <c r="N655" i="6"/>
  <c r="M656" i="6"/>
  <c r="N656" i="6"/>
  <c r="M657" i="6"/>
  <c r="N657" i="6"/>
  <c r="M658" i="6"/>
  <c r="N658" i="6"/>
  <c r="M659" i="6"/>
  <c r="N659" i="6"/>
  <c r="M660" i="6"/>
  <c r="N660" i="6"/>
  <c r="M661" i="6"/>
  <c r="N661" i="6"/>
  <c r="M662" i="6"/>
  <c r="N662" i="6"/>
  <c r="M663" i="6"/>
  <c r="N663" i="6"/>
  <c r="M664" i="6"/>
  <c r="N664" i="6"/>
  <c r="M665" i="6"/>
  <c r="N665" i="6"/>
  <c r="M666" i="6"/>
  <c r="N666" i="6"/>
  <c r="M667" i="6"/>
  <c r="N667" i="6"/>
  <c r="M668" i="6"/>
  <c r="N668" i="6"/>
  <c r="M669" i="6"/>
  <c r="N669" i="6"/>
  <c r="M670" i="6"/>
  <c r="N670" i="6"/>
  <c r="M671" i="6"/>
  <c r="N671" i="6"/>
  <c r="M672" i="6"/>
  <c r="N672" i="6"/>
  <c r="M673" i="6"/>
  <c r="N673" i="6"/>
  <c r="M674" i="6"/>
  <c r="N674" i="6"/>
  <c r="M675" i="6"/>
  <c r="N675" i="6"/>
  <c r="M676" i="6"/>
  <c r="N676" i="6"/>
  <c r="M677" i="6"/>
  <c r="N677" i="6"/>
  <c r="M678" i="6"/>
  <c r="N678" i="6"/>
  <c r="M679" i="6"/>
  <c r="N679" i="6"/>
  <c r="M680" i="6"/>
  <c r="N680" i="6"/>
  <c r="M681" i="6"/>
  <c r="N681" i="6"/>
  <c r="M682" i="6"/>
  <c r="N682" i="6"/>
  <c r="M683" i="6"/>
  <c r="N683" i="6"/>
  <c r="M684" i="6"/>
  <c r="N684" i="6"/>
  <c r="M685" i="6"/>
  <c r="N685" i="6"/>
  <c r="M686" i="6"/>
  <c r="N686" i="6"/>
  <c r="M687" i="6"/>
  <c r="N687" i="6"/>
  <c r="M688" i="6"/>
  <c r="N688" i="6"/>
  <c r="M689" i="6"/>
  <c r="N689" i="6"/>
  <c r="M690" i="6"/>
  <c r="N690" i="6"/>
  <c r="M691" i="6"/>
  <c r="N691" i="6"/>
  <c r="M692" i="6"/>
  <c r="N692" i="6"/>
  <c r="M693" i="6"/>
  <c r="N693" i="6"/>
  <c r="M694" i="6"/>
  <c r="N694" i="6"/>
  <c r="M695" i="6"/>
  <c r="N695" i="6"/>
  <c r="M696" i="6"/>
  <c r="N696" i="6"/>
  <c r="M697" i="6"/>
  <c r="N697" i="6"/>
  <c r="M698" i="6"/>
  <c r="N698" i="6"/>
  <c r="M699" i="6"/>
  <c r="N699" i="6"/>
  <c r="M700" i="6"/>
  <c r="N700" i="6"/>
  <c r="M701" i="6"/>
  <c r="N701" i="6"/>
  <c r="M702" i="6"/>
  <c r="N702" i="6"/>
  <c r="M703" i="6"/>
  <c r="N703" i="6"/>
  <c r="M704" i="6"/>
  <c r="N704" i="6"/>
  <c r="M705" i="6"/>
  <c r="N705" i="6"/>
  <c r="M706" i="6"/>
  <c r="N706" i="6"/>
  <c r="M707" i="6"/>
  <c r="N707" i="6"/>
  <c r="M708" i="6"/>
  <c r="N708" i="6"/>
  <c r="M709" i="6"/>
  <c r="N709" i="6"/>
  <c r="M710" i="6"/>
  <c r="N710" i="6"/>
  <c r="M711" i="6"/>
  <c r="N711" i="6"/>
  <c r="M712" i="6"/>
  <c r="N712" i="6"/>
  <c r="M713" i="6"/>
  <c r="N713" i="6"/>
  <c r="M714" i="6"/>
  <c r="N714" i="6"/>
  <c r="M715" i="6"/>
  <c r="N715" i="6"/>
  <c r="M716" i="6"/>
  <c r="N716" i="6"/>
  <c r="M717" i="6"/>
  <c r="N717" i="6"/>
  <c r="M718" i="6"/>
  <c r="N718" i="6"/>
  <c r="M719" i="6"/>
  <c r="N719" i="6"/>
  <c r="M720" i="6"/>
  <c r="N720" i="6"/>
  <c r="M721" i="6"/>
  <c r="N721" i="6"/>
  <c r="M722" i="6"/>
  <c r="N722" i="6"/>
  <c r="M723" i="6"/>
  <c r="N723" i="6"/>
  <c r="M724" i="6"/>
  <c r="N724" i="6"/>
  <c r="M725" i="6"/>
  <c r="N725" i="6"/>
  <c r="M726" i="6"/>
  <c r="N726" i="6"/>
  <c r="M727" i="6"/>
  <c r="N727" i="6"/>
  <c r="M728" i="6"/>
  <c r="N728" i="6"/>
  <c r="M729" i="6"/>
  <c r="N729" i="6"/>
  <c r="M730" i="6"/>
  <c r="N730" i="6"/>
  <c r="M731" i="6"/>
  <c r="N731" i="6"/>
  <c r="M732" i="6"/>
  <c r="N732" i="6"/>
  <c r="M733" i="6"/>
  <c r="N733" i="6"/>
  <c r="M734" i="6"/>
  <c r="N734" i="6"/>
  <c r="M735" i="6"/>
  <c r="N735" i="6"/>
  <c r="M736" i="6"/>
  <c r="N736" i="6"/>
  <c r="M737" i="6"/>
  <c r="N737" i="6"/>
  <c r="M738" i="6"/>
  <c r="N738" i="6"/>
  <c r="M739" i="6"/>
  <c r="N739" i="6"/>
  <c r="M740" i="6"/>
  <c r="N740" i="6"/>
  <c r="M741" i="6"/>
  <c r="N741" i="6"/>
  <c r="M742" i="6"/>
  <c r="N742" i="6"/>
  <c r="M743" i="6"/>
  <c r="N743" i="6"/>
  <c r="M744" i="6"/>
  <c r="N744" i="6"/>
  <c r="M745" i="6"/>
  <c r="N745" i="6"/>
  <c r="M746" i="6"/>
  <c r="N746" i="6"/>
  <c r="M747" i="6"/>
  <c r="N747" i="6"/>
  <c r="M748" i="6"/>
  <c r="N748" i="6"/>
  <c r="M749" i="6"/>
  <c r="N749" i="6"/>
  <c r="M750" i="6"/>
  <c r="N750" i="6"/>
  <c r="M751" i="6"/>
  <c r="N751" i="6"/>
  <c r="M752" i="6"/>
  <c r="N752" i="6"/>
  <c r="M753" i="6"/>
  <c r="N753" i="6"/>
  <c r="M754" i="6"/>
  <c r="N754" i="6"/>
  <c r="M755" i="6"/>
  <c r="N755" i="6"/>
  <c r="M756" i="6"/>
  <c r="N756" i="6"/>
  <c r="M757" i="6"/>
  <c r="N757" i="6"/>
  <c r="M758" i="6"/>
  <c r="N758" i="6"/>
  <c r="M759" i="6"/>
  <c r="N759" i="6"/>
  <c r="M760" i="6"/>
  <c r="N760" i="6"/>
  <c r="M761" i="6"/>
  <c r="N761" i="6"/>
  <c r="M762" i="6"/>
  <c r="N762" i="6"/>
  <c r="M763" i="6"/>
  <c r="N763" i="6"/>
  <c r="M764" i="6"/>
  <c r="N764" i="6"/>
  <c r="M765" i="6"/>
  <c r="N765" i="6"/>
  <c r="M766" i="6"/>
  <c r="N766" i="6"/>
  <c r="M767" i="6"/>
  <c r="N767" i="6"/>
  <c r="M768" i="6"/>
  <c r="N768" i="6"/>
  <c r="M769" i="6"/>
  <c r="N769" i="6"/>
  <c r="M770" i="6"/>
  <c r="N770" i="6"/>
  <c r="M771" i="6"/>
  <c r="N771" i="6"/>
  <c r="M772" i="6"/>
  <c r="N772" i="6"/>
  <c r="M773" i="6"/>
  <c r="N773" i="6"/>
  <c r="M774" i="6"/>
  <c r="N774" i="6"/>
  <c r="M775" i="6"/>
  <c r="N775" i="6"/>
  <c r="M776" i="6"/>
  <c r="N776" i="6"/>
  <c r="M777" i="6"/>
  <c r="N777" i="6"/>
  <c r="M778" i="6"/>
  <c r="N778" i="6"/>
  <c r="M779" i="6"/>
  <c r="N779" i="6"/>
  <c r="M780" i="6"/>
  <c r="N780" i="6"/>
  <c r="M781" i="6"/>
  <c r="N781" i="6"/>
  <c r="M782" i="6"/>
  <c r="N782" i="6"/>
  <c r="M783" i="6"/>
  <c r="N783" i="6"/>
  <c r="M784" i="6"/>
  <c r="N784" i="6"/>
  <c r="M785" i="6"/>
  <c r="N785" i="6"/>
  <c r="M786" i="6"/>
  <c r="N786" i="6"/>
  <c r="M787" i="6"/>
  <c r="N787" i="6"/>
  <c r="M788" i="6"/>
  <c r="N788" i="6"/>
  <c r="M789" i="6"/>
  <c r="N789" i="6"/>
  <c r="M790" i="6"/>
  <c r="N790" i="6"/>
  <c r="M791" i="6"/>
  <c r="N791" i="6"/>
  <c r="M792" i="6"/>
  <c r="N792" i="6"/>
  <c r="M793" i="6"/>
  <c r="N793" i="6"/>
  <c r="M794" i="6"/>
  <c r="N794" i="6"/>
  <c r="M795" i="6"/>
  <c r="N795" i="6"/>
  <c r="M796" i="6"/>
  <c r="N796" i="6"/>
  <c r="M797" i="6"/>
  <c r="N797" i="6"/>
  <c r="M798" i="6"/>
  <c r="N798" i="6"/>
  <c r="M799" i="6"/>
  <c r="N799" i="6"/>
  <c r="M800" i="6"/>
  <c r="N800" i="6"/>
  <c r="M801" i="6"/>
  <c r="N801" i="6"/>
  <c r="M802" i="6"/>
  <c r="N802" i="6"/>
  <c r="M803" i="6"/>
  <c r="N803" i="6"/>
  <c r="M804" i="6"/>
  <c r="N804" i="6"/>
  <c r="M805" i="6"/>
  <c r="N805" i="6"/>
  <c r="M806" i="6"/>
  <c r="N806" i="6"/>
  <c r="M807" i="6"/>
  <c r="N807" i="6"/>
  <c r="M808" i="6"/>
  <c r="N808" i="6"/>
  <c r="M809" i="6"/>
  <c r="N809" i="6"/>
  <c r="M810" i="6"/>
  <c r="N810" i="6"/>
  <c r="M811" i="6"/>
  <c r="N811" i="6"/>
  <c r="M812" i="6"/>
  <c r="N812" i="6"/>
  <c r="M813" i="6"/>
  <c r="N813" i="6"/>
  <c r="M814" i="6"/>
  <c r="N814" i="6"/>
  <c r="M815" i="6"/>
  <c r="N815" i="6"/>
  <c r="M816" i="6"/>
  <c r="N816" i="6"/>
  <c r="M817" i="6"/>
  <c r="N817" i="6"/>
  <c r="M818" i="6"/>
  <c r="N818" i="6"/>
  <c r="M819" i="6"/>
  <c r="N819" i="6"/>
  <c r="M820" i="6"/>
  <c r="N820" i="6"/>
  <c r="M821" i="6"/>
  <c r="N821" i="6"/>
  <c r="M822" i="6"/>
  <c r="N822" i="6"/>
  <c r="M823" i="6"/>
  <c r="N823" i="6"/>
  <c r="M824" i="6"/>
  <c r="N824" i="6"/>
  <c r="M825" i="6"/>
  <c r="N825" i="6"/>
  <c r="M826" i="6"/>
  <c r="N826" i="6"/>
  <c r="M827" i="6"/>
  <c r="N827" i="6"/>
  <c r="M828" i="6"/>
  <c r="N828" i="6"/>
  <c r="M829" i="6"/>
  <c r="N829" i="6"/>
  <c r="M830" i="6"/>
  <c r="N830" i="6"/>
  <c r="M831" i="6"/>
  <c r="N831" i="6"/>
  <c r="M832" i="6"/>
  <c r="N832" i="6"/>
  <c r="M833" i="6"/>
  <c r="N833" i="6"/>
  <c r="M834" i="6"/>
  <c r="N834" i="6"/>
  <c r="M835" i="6"/>
  <c r="N835" i="6"/>
  <c r="M836" i="6"/>
  <c r="N836" i="6"/>
  <c r="M837" i="6"/>
  <c r="N837" i="6"/>
  <c r="M838" i="6"/>
  <c r="N838" i="6"/>
  <c r="M839" i="6"/>
  <c r="N839" i="6"/>
  <c r="M840" i="6"/>
  <c r="N840" i="6"/>
  <c r="M841" i="6"/>
  <c r="N841" i="6"/>
  <c r="M842" i="6"/>
  <c r="N842" i="6"/>
  <c r="M843" i="6"/>
  <c r="N843" i="6"/>
  <c r="M844" i="6"/>
  <c r="N844" i="6"/>
  <c r="M845" i="6"/>
  <c r="N845" i="6"/>
  <c r="M846" i="6"/>
  <c r="N846" i="6"/>
  <c r="M847" i="6"/>
  <c r="N847" i="6"/>
  <c r="M848" i="6"/>
  <c r="N848" i="6"/>
  <c r="M849" i="6"/>
  <c r="N849" i="6"/>
  <c r="M850" i="6"/>
  <c r="N850" i="6"/>
  <c r="M851" i="6"/>
  <c r="N851" i="6"/>
  <c r="M852" i="6"/>
  <c r="N852" i="6"/>
  <c r="M853" i="6"/>
  <c r="N853" i="6"/>
  <c r="M854" i="6"/>
  <c r="N854" i="6"/>
  <c r="M855" i="6"/>
  <c r="N855" i="6"/>
  <c r="M856" i="6"/>
  <c r="N856" i="6"/>
  <c r="M857" i="6"/>
  <c r="N857" i="6"/>
  <c r="M858" i="6"/>
  <c r="N858" i="6"/>
  <c r="M859" i="6"/>
  <c r="N859" i="6"/>
  <c r="M860" i="6"/>
  <c r="N860" i="6"/>
  <c r="M861" i="6"/>
  <c r="N861" i="6"/>
  <c r="M862" i="6"/>
  <c r="N862" i="6"/>
  <c r="M863" i="6"/>
  <c r="N863" i="6"/>
  <c r="M864" i="6"/>
  <c r="N864" i="6"/>
  <c r="M865" i="6"/>
  <c r="N865" i="6"/>
  <c r="M866" i="6"/>
  <c r="N866" i="6"/>
  <c r="M867" i="6"/>
  <c r="N867" i="6"/>
  <c r="M868" i="6"/>
  <c r="N868" i="6"/>
  <c r="M869" i="6"/>
  <c r="N869" i="6"/>
  <c r="M870" i="6"/>
  <c r="N870" i="6"/>
  <c r="M871" i="6"/>
  <c r="N871" i="6"/>
  <c r="M872" i="6"/>
  <c r="N872" i="6"/>
  <c r="M873" i="6"/>
  <c r="N873" i="6"/>
  <c r="M874" i="6"/>
  <c r="N874" i="6"/>
  <c r="M875" i="6"/>
  <c r="N875" i="6"/>
  <c r="M876" i="6"/>
  <c r="N876" i="6"/>
  <c r="M877" i="6"/>
  <c r="N877" i="6"/>
  <c r="M878" i="6"/>
  <c r="N878" i="6"/>
  <c r="M879" i="6"/>
  <c r="N879" i="6"/>
  <c r="M880" i="6"/>
  <c r="N880" i="6"/>
  <c r="M881" i="6"/>
  <c r="N881" i="6"/>
  <c r="M882" i="6"/>
  <c r="N882" i="6"/>
  <c r="M883" i="6"/>
  <c r="N883" i="6"/>
  <c r="M884" i="6"/>
  <c r="N884" i="6"/>
  <c r="M885" i="6"/>
  <c r="N885" i="6"/>
  <c r="M886" i="6"/>
  <c r="N886" i="6"/>
  <c r="M887" i="6"/>
  <c r="N887" i="6"/>
  <c r="M888" i="6"/>
  <c r="N888" i="6"/>
  <c r="M889" i="6"/>
  <c r="N889" i="6"/>
  <c r="M890" i="6"/>
  <c r="N890" i="6"/>
  <c r="M891" i="6"/>
  <c r="N891" i="6"/>
  <c r="M892" i="6"/>
  <c r="N892" i="6"/>
  <c r="M893" i="6"/>
  <c r="N893" i="6"/>
  <c r="M894" i="6"/>
  <c r="N894" i="6"/>
  <c r="M895" i="6"/>
  <c r="N895" i="6"/>
  <c r="M896" i="6"/>
  <c r="N896" i="6"/>
  <c r="M897" i="6"/>
  <c r="N897" i="6"/>
  <c r="M898" i="6"/>
  <c r="N898" i="6"/>
  <c r="M899" i="6"/>
  <c r="N899" i="6"/>
  <c r="M900" i="6"/>
  <c r="N900" i="6"/>
  <c r="M901" i="6"/>
  <c r="N901" i="6"/>
  <c r="M902" i="6"/>
  <c r="N902" i="6"/>
  <c r="M903" i="6"/>
  <c r="N903" i="6"/>
  <c r="M904" i="6"/>
  <c r="N904" i="6"/>
  <c r="M905" i="6"/>
  <c r="N905" i="6"/>
  <c r="M906" i="6"/>
  <c r="N906" i="6"/>
  <c r="M907" i="6"/>
  <c r="N907" i="6"/>
  <c r="M908" i="6"/>
  <c r="N908" i="6"/>
  <c r="M909" i="6"/>
  <c r="N909" i="6"/>
  <c r="M910" i="6"/>
  <c r="N910" i="6"/>
  <c r="M911" i="6"/>
  <c r="N911" i="6"/>
  <c r="M912" i="6"/>
  <c r="N912" i="6"/>
  <c r="M913" i="6"/>
  <c r="N913" i="6"/>
  <c r="M914" i="6"/>
  <c r="N914" i="6"/>
  <c r="M915" i="6"/>
  <c r="N915" i="6"/>
  <c r="M916" i="6"/>
  <c r="N916" i="6"/>
  <c r="M917" i="6"/>
  <c r="N917" i="6"/>
  <c r="M918" i="6"/>
  <c r="N918" i="6"/>
  <c r="M919" i="6"/>
  <c r="N919" i="6"/>
  <c r="M920" i="6"/>
  <c r="N920" i="6"/>
  <c r="M921" i="6"/>
  <c r="N921" i="6"/>
  <c r="M922" i="6"/>
  <c r="N922" i="6"/>
  <c r="M923" i="6"/>
  <c r="N923" i="6"/>
  <c r="M924" i="6"/>
  <c r="N924" i="6"/>
  <c r="M925" i="6"/>
  <c r="N925" i="6"/>
  <c r="M926" i="6"/>
  <c r="N926" i="6"/>
  <c r="M927" i="6"/>
  <c r="N927" i="6"/>
  <c r="M928" i="6"/>
  <c r="N928" i="6"/>
  <c r="M929" i="6"/>
  <c r="N929" i="6"/>
  <c r="M930" i="6"/>
  <c r="N930" i="6"/>
  <c r="M931" i="6"/>
  <c r="N931" i="6"/>
  <c r="M932" i="6"/>
  <c r="N932" i="6"/>
  <c r="M933" i="6"/>
  <c r="N933" i="6"/>
  <c r="M934" i="6"/>
  <c r="N934" i="6"/>
  <c r="M935" i="6"/>
  <c r="N935" i="6"/>
  <c r="M936" i="6"/>
  <c r="N936" i="6"/>
  <c r="M937" i="6"/>
  <c r="N937" i="6"/>
  <c r="M938" i="6"/>
  <c r="N938" i="6"/>
  <c r="M939" i="6"/>
  <c r="N939" i="6"/>
  <c r="M940" i="6"/>
  <c r="N940" i="6"/>
  <c r="M941" i="6"/>
  <c r="N941" i="6"/>
  <c r="M942" i="6"/>
  <c r="N942" i="6"/>
  <c r="M943" i="6"/>
  <c r="N943" i="6"/>
  <c r="M944" i="6"/>
  <c r="N944" i="6"/>
  <c r="M945" i="6"/>
  <c r="N945" i="6"/>
  <c r="M946" i="6"/>
  <c r="N946" i="6"/>
  <c r="M947" i="6"/>
  <c r="N947" i="6"/>
  <c r="M948" i="6"/>
  <c r="N948" i="6"/>
  <c r="M949" i="6"/>
  <c r="N949" i="6"/>
  <c r="M950" i="6"/>
  <c r="N950" i="6"/>
  <c r="M951" i="6"/>
  <c r="N951" i="6"/>
  <c r="M952" i="6"/>
  <c r="N952" i="6"/>
  <c r="M953" i="6"/>
  <c r="N953" i="6"/>
  <c r="M954" i="6"/>
  <c r="N954" i="6"/>
  <c r="M955" i="6"/>
  <c r="N955" i="6"/>
  <c r="M956" i="6"/>
  <c r="N956" i="6"/>
  <c r="M957" i="6"/>
  <c r="N957" i="6"/>
  <c r="M958" i="6"/>
  <c r="N958" i="6"/>
  <c r="M959" i="6"/>
  <c r="N959" i="6"/>
  <c r="M960" i="6"/>
  <c r="N960" i="6"/>
  <c r="M961" i="6"/>
  <c r="N961" i="6"/>
  <c r="M962" i="6"/>
  <c r="N962" i="6"/>
  <c r="M963" i="6"/>
  <c r="N963" i="6"/>
  <c r="M964" i="6"/>
  <c r="N964" i="6"/>
  <c r="M965" i="6"/>
  <c r="N965" i="6"/>
  <c r="M966" i="6"/>
  <c r="N966" i="6"/>
  <c r="M967" i="6"/>
  <c r="N967" i="6"/>
  <c r="M968" i="6"/>
  <c r="N968" i="6"/>
  <c r="M969" i="6"/>
  <c r="N969" i="6"/>
  <c r="M970" i="6"/>
  <c r="N970" i="6"/>
  <c r="M971" i="6"/>
  <c r="N971" i="6"/>
  <c r="M972" i="6"/>
  <c r="N972" i="6"/>
  <c r="M973" i="6"/>
  <c r="N973" i="6"/>
  <c r="M974" i="6"/>
  <c r="N974" i="6"/>
  <c r="M975" i="6"/>
  <c r="N975" i="6"/>
  <c r="M976" i="6"/>
  <c r="N976" i="6"/>
  <c r="M977" i="6"/>
  <c r="N977" i="6"/>
  <c r="M978" i="6"/>
  <c r="N978" i="6"/>
  <c r="M979" i="6"/>
  <c r="N979" i="6"/>
  <c r="M980" i="6"/>
  <c r="N980" i="6"/>
  <c r="M981" i="6"/>
  <c r="N981" i="6"/>
  <c r="M982" i="6"/>
  <c r="N982" i="6"/>
  <c r="M983" i="6"/>
  <c r="N983" i="6"/>
  <c r="M984" i="6"/>
  <c r="N984" i="6"/>
  <c r="M985" i="6"/>
  <c r="N985" i="6"/>
  <c r="M986" i="6"/>
  <c r="N986" i="6"/>
  <c r="M987" i="6"/>
  <c r="N987" i="6"/>
  <c r="M988" i="6"/>
  <c r="N988" i="6"/>
  <c r="M989" i="6"/>
  <c r="N989" i="6"/>
  <c r="M990" i="6"/>
  <c r="N990" i="6"/>
  <c r="M991" i="6"/>
  <c r="N991" i="6"/>
  <c r="M992" i="6"/>
  <c r="N992" i="6"/>
  <c r="M993" i="6"/>
  <c r="N993" i="6"/>
  <c r="M994" i="6"/>
  <c r="N994" i="6"/>
  <c r="M995" i="6"/>
  <c r="N995" i="6"/>
  <c r="M996" i="6"/>
  <c r="N996" i="6"/>
  <c r="M997" i="6"/>
  <c r="N997" i="6"/>
  <c r="M998" i="6"/>
  <c r="N998" i="6"/>
  <c r="M999" i="6"/>
  <c r="N999" i="6"/>
  <c r="M1000" i="6"/>
  <c r="N1000" i="6"/>
  <c r="M1001" i="6"/>
  <c r="N1001" i="6"/>
  <c r="M1002" i="6"/>
  <c r="N1002" i="6"/>
  <c r="M1003" i="6"/>
  <c r="N1003" i="6"/>
  <c r="M1004" i="6"/>
  <c r="N1004" i="6"/>
  <c r="M1005" i="6"/>
  <c r="N1005" i="6"/>
  <c r="M1006" i="6"/>
  <c r="N1006" i="6"/>
  <c r="M1007" i="6"/>
  <c r="N1007" i="6"/>
  <c r="M1008" i="6"/>
  <c r="N1008" i="6"/>
  <c r="M1009" i="6"/>
  <c r="N1009" i="6"/>
  <c r="M1010" i="6"/>
  <c r="N1010" i="6"/>
  <c r="M1011" i="6"/>
  <c r="N1011" i="6"/>
  <c r="M1012" i="6"/>
  <c r="N1012" i="6"/>
  <c r="M1013" i="6"/>
  <c r="N1013" i="6"/>
  <c r="M1014" i="6"/>
  <c r="N1014" i="6"/>
  <c r="M1015" i="6"/>
  <c r="N1015" i="6"/>
  <c r="M1016" i="6"/>
  <c r="N1016" i="6"/>
  <c r="M1017" i="6"/>
  <c r="N1017" i="6"/>
  <c r="M1018" i="6"/>
  <c r="N1018" i="6"/>
  <c r="M1019" i="6"/>
  <c r="N1019" i="6"/>
  <c r="M1020" i="6"/>
  <c r="N1020" i="6"/>
  <c r="M1021" i="6"/>
  <c r="N1021" i="6"/>
  <c r="M1022" i="6"/>
  <c r="N1022" i="6"/>
  <c r="M1023" i="6"/>
  <c r="N1023" i="6"/>
  <c r="M1024" i="6"/>
  <c r="N1024" i="6"/>
  <c r="M1025" i="6"/>
  <c r="N1025" i="6"/>
  <c r="M1026" i="6"/>
  <c r="N1026" i="6"/>
  <c r="M1027" i="6"/>
  <c r="N1027" i="6"/>
  <c r="M1028" i="6"/>
  <c r="N1028" i="6"/>
  <c r="M1029" i="6"/>
  <c r="N1029" i="6"/>
  <c r="M1030" i="6"/>
  <c r="N1030" i="6"/>
  <c r="M1031" i="6"/>
  <c r="N1031" i="6"/>
  <c r="M1032" i="6"/>
  <c r="N1032" i="6"/>
  <c r="M1033" i="6"/>
  <c r="N1033" i="6"/>
  <c r="M1034" i="6"/>
  <c r="N1034" i="6"/>
  <c r="M1035" i="6"/>
  <c r="N1035" i="6"/>
  <c r="M1036" i="6"/>
  <c r="N1036" i="6"/>
  <c r="M1037" i="6"/>
  <c r="N1037" i="6"/>
  <c r="M1038" i="6"/>
  <c r="N1038" i="6"/>
  <c r="M1039" i="6"/>
  <c r="N1039" i="6"/>
  <c r="M1040" i="6"/>
  <c r="N1040" i="6"/>
  <c r="M1041" i="6"/>
  <c r="N1041" i="6"/>
  <c r="M1042" i="6"/>
  <c r="N1042" i="6"/>
  <c r="M1043" i="6"/>
  <c r="N1043" i="6"/>
  <c r="M1044" i="6"/>
  <c r="N1044" i="6"/>
  <c r="M1045" i="6"/>
  <c r="N1045" i="6"/>
  <c r="M1046" i="6"/>
  <c r="N1046" i="6"/>
  <c r="M1047" i="6"/>
  <c r="N1047" i="6"/>
  <c r="M1048" i="6"/>
  <c r="N1048" i="6"/>
  <c r="M1049" i="6"/>
  <c r="N1049" i="6"/>
  <c r="M1050" i="6"/>
  <c r="N1050" i="6"/>
  <c r="M1051" i="6"/>
  <c r="N1051" i="6"/>
  <c r="M1052" i="6"/>
  <c r="N1052" i="6"/>
  <c r="M1053" i="6"/>
  <c r="N1053" i="6"/>
  <c r="M1054" i="6"/>
  <c r="N1054" i="6"/>
  <c r="M1055" i="6"/>
  <c r="N1055" i="6"/>
  <c r="M1056" i="6"/>
  <c r="N1056" i="6"/>
  <c r="M1057" i="6"/>
  <c r="N1057" i="6"/>
  <c r="M1058" i="6"/>
  <c r="N1058" i="6"/>
  <c r="M1059" i="6"/>
  <c r="N1059" i="6"/>
  <c r="M1060" i="6"/>
  <c r="N1060" i="6"/>
  <c r="M1061" i="6"/>
  <c r="N1061" i="6"/>
  <c r="M1062" i="6"/>
  <c r="N1062" i="6"/>
  <c r="M1063" i="6"/>
  <c r="N1063" i="6"/>
  <c r="M1064" i="6"/>
  <c r="N1064" i="6"/>
  <c r="M1065" i="6"/>
  <c r="N1065" i="6"/>
  <c r="M1066" i="6"/>
  <c r="N1066" i="6"/>
  <c r="M1067" i="6"/>
  <c r="N1067" i="6"/>
  <c r="M1068" i="6"/>
  <c r="N1068" i="6"/>
  <c r="M1069" i="6"/>
  <c r="N1069" i="6"/>
  <c r="M1070" i="6"/>
  <c r="N1070" i="6"/>
  <c r="M1071" i="6"/>
  <c r="N1071" i="6"/>
  <c r="M1072" i="6"/>
  <c r="N1072" i="6"/>
  <c r="M1073" i="6"/>
  <c r="N1073" i="6"/>
  <c r="M1074" i="6"/>
  <c r="N1074" i="6"/>
  <c r="M1075" i="6"/>
  <c r="N1075" i="6"/>
  <c r="M1076" i="6"/>
  <c r="N1076" i="6"/>
  <c r="M1077" i="6"/>
  <c r="N1077" i="6"/>
  <c r="M1078" i="6"/>
  <c r="N1078" i="6"/>
  <c r="M1079" i="6"/>
  <c r="N1079" i="6"/>
  <c r="M1080" i="6"/>
  <c r="N1080" i="6"/>
  <c r="M1081" i="6"/>
  <c r="N1081" i="6"/>
  <c r="M1082" i="6"/>
  <c r="N1082" i="6"/>
  <c r="M1083" i="6"/>
  <c r="N1083" i="6"/>
  <c r="M1084" i="6"/>
  <c r="N1084" i="6"/>
  <c r="M1085" i="6"/>
  <c r="N1085" i="6"/>
  <c r="M1086" i="6"/>
  <c r="N1086" i="6"/>
  <c r="M1087" i="6"/>
  <c r="N1087" i="6"/>
  <c r="M1088" i="6"/>
  <c r="N1088" i="6"/>
  <c r="M1089" i="6"/>
  <c r="N1089" i="6"/>
  <c r="M1090" i="6"/>
  <c r="N1090" i="6"/>
  <c r="M1091" i="6"/>
  <c r="N1091" i="6"/>
  <c r="M1092" i="6"/>
  <c r="N1092" i="6"/>
  <c r="M1093" i="6"/>
  <c r="N1093" i="6"/>
  <c r="M1094" i="6"/>
  <c r="N1094" i="6"/>
  <c r="M1095" i="6"/>
  <c r="N1095" i="6"/>
  <c r="M1096" i="6"/>
  <c r="N1096" i="6"/>
  <c r="M1097" i="6"/>
  <c r="N1097" i="6"/>
  <c r="M1098" i="6"/>
  <c r="N1098" i="6"/>
  <c r="M1099" i="6"/>
  <c r="N1099" i="6"/>
  <c r="M1100" i="6"/>
  <c r="N1100" i="6"/>
  <c r="M1101" i="6"/>
  <c r="N1101" i="6"/>
  <c r="M2" i="6"/>
  <c r="N2" i="6"/>
  <c r="M3" i="6"/>
  <c r="N3" i="6"/>
  <c r="N4" i="6"/>
  <c r="M4" i="6"/>
  <c r="M5" i="7"/>
  <c r="N5" i="7"/>
  <c r="M6" i="7"/>
  <c r="N6" i="7"/>
  <c r="M7" i="7"/>
  <c r="N7" i="7"/>
  <c r="M8" i="7"/>
  <c r="N8" i="7"/>
  <c r="M9" i="7"/>
  <c r="N9" i="7"/>
  <c r="M10" i="7"/>
  <c r="N10" i="7"/>
  <c r="M11" i="7"/>
  <c r="N11" i="7"/>
  <c r="M12" i="7"/>
  <c r="N12" i="7"/>
  <c r="M13" i="7"/>
  <c r="N13" i="7"/>
  <c r="M14" i="7"/>
  <c r="N14" i="7"/>
  <c r="M15" i="7"/>
  <c r="N15" i="7"/>
  <c r="M16" i="7"/>
  <c r="N16" i="7"/>
  <c r="M17" i="7"/>
  <c r="N17" i="7"/>
  <c r="M18" i="7"/>
  <c r="N18" i="7"/>
  <c r="M19" i="7"/>
  <c r="N19" i="7"/>
  <c r="M20" i="7"/>
  <c r="N20" i="7"/>
  <c r="M21" i="7"/>
  <c r="N21" i="7"/>
  <c r="M22" i="7"/>
  <c r="N22" i="7"/>
  <c r="M23" i="7"/>
  <c r="N23" i="7"/>
  <c r="M24" i="7"/>
  <c r="N24" i="7"/>
  <c r="M25" i="7"/>
  <c r="N25" i="7"/>
  <c r="M26" i="7"/>
  <c r="N26" i="7"/>
  <c r="M27" i="7"/>
  <c r="N27" i="7"/>
  <c r="M28" i="7"/>
  <c r="N28" i="7"/>
  <c r="M29" i="7"/>
  <c r="N29" i="7"/>
  <c r="M30" i="7"/>
  <c r="N30" i="7"/>
  <c r="M31" i="7"/>
  <c r="N31" i="7"/>
  <c r="M32" i="7"/>
  <c r="N32" i="7"/>
  <c r="M33" i="7"/>
  <c r="N33" i="7"/>
  <c r="M34" i="7"/>
  <c r="N34" i="7"/>
  <c r="M35" i="7"/>
  <c r="N35" i="7"/>
  <c r="M36" i="7"/>
  <c r="N36" i="7"/>
  <c r="M37" i="7"/>
  <c r="N37" i="7"/>
  <c r="M38" i="7"/>
  <c r="N38" i="7"/>
  <c r="M39" i="7"/>
  <c r="N39" i="7"/>
  <c r="M40" i="7"/>
  <c r="N40" i="7"/>
  <c r="M41" i="7"/>
  <c r="N41" i="7"/>
  <c r="M42" i="7"/>
  <c r="N42" i="7"/>
  <c r="M43" i="7"/>
  <c r="N43" i="7"/>
  <c r="M44" i="7"/>
  <c r="N44" i="7"/>
  <c r="M45" i="7"/>
  <c r="N45" i="7"/>
  <c r="M46" i="7"/>
  <c r="N46" i="7"/>
  <c r="M47" i="7"/>
  <c r="N47" i="7"/>
  <c r="M48" i="7"/>
  <c r="N48" i="7"/>
  <c r="M49" i="7"/>
  <c r="N49" i="7"/>
  <c r="M50" i="7"/>
  <c r="N50" i="7"/>
  <c r="M51" i="7"/>
  <c r="N51" i="7"/>
  <c r="M52" i="7"/>
  <c r="N52" i="7"/>
  <c r="M53" i="7"/>
  <c r="N53" i="7"/>
  <c r="M54" i="7"/>
  <c r="N54" i="7"/>
  <c r="M55" i="7"/>
  <c r="N55" i="7"/>
  <c r="M56" i="7"/>
  <c r="N56" i="7"/>
  <c r="M57" i="7"/>
  <c r="N57" i="7"/>
  <c r="M58" i="7"/>
  <c r="N58" i="7"/>
  <c r="M59" i="7"/>
  <c r="N59" i="7"/>
  <c r="M60" i="7"/>
  <c r="N60" i="7"/>
  <c r="M61" i="7"/>
  <c r="N61" i="7"/>
  <c r="M62" i="7"/>
  <c r="N62" i="7"/>
  <c r="M63" i="7"/>
  <c r="N63" i="7"/>
  <c r="M64" i="7"/>
  <c r="N64" i="7"/>
  <c r="M65" i="7"/>
  <c r="N65" i="7"/>
  <c r="M66" i="7"/>
  <c r="N66" i="7"/>
  <c r="M67" i="7"/>
  <c r="N67" i="7"/>
  <c r="M68" i="7"/>
  <c r="N68" i="7"/>
  <c r="M69" i="7"/>
  <c r="N69" i="7"/>
  <c r="M70" i="7"/>
  <c r="N70" i="7"/>
  <c r="M71" i="7"/>
  <c r="N71" i="7"/>
  <c r="M72" i="7"/>
  <c r="N72" i="7"/>
  <c r="M73" i="7"/>
  <c r="N73" i="7"/>
  <c r="M74" i="7"/>
  <c r="N74" i="7"/>
  <c r="M75" i="7"/>
  <c r="N75" i="7"/>
  <c r="M76" i="7"/>
  <c r="N76" i="7"/>
  <c r="M77" i="7"/>
  <c r="N77" i="7"/>
  <c r="M78" i="7"/>
  <c r="N78" i="7"/>
  <c r="M79" i="7"/>
  <c r="N79" i="7"/>
  <c r="M80" i="7"/>
  <c r="N80" i="7"/>
  <c r="M81" i="7"/>
  <c r="N81" i="7"/>
  <c r="M82" i="7"/>
  <c r="N82" i="7"/>
  <c r="M83" i="7"/>
  <c r="N83" i="7"/>
  <c r="M84" i="7"/>
  <c r="N84" i="7"/>
  <c r="M85" i="7"/>
  <c r="N85" i="7"/>
  <c r="M86" i="7"/>
  <c r="N86" i="7"/>
  <c r="M87" i="7"/>
  <c r="N87" i="7"/>
  <c r="M88" i="7"/>
  <c r="N88" i="7"/>
  <c r="M89" i="7"/>
  <c r="N89" i="7"/>
  <c r="M90" i="7"/>
  <c r="N90" i="7"/>
  <c r="M91" i="7"/>
  <c r="N91" i="7"/>
  <c r="M92" i="7"/>
  <c r="N92" i="7"/>
  <c r="M93" i="7"/>
  <c r="N93" i="7"/>
  <c r="M94" i="7"/>
  <c r="N94" i="7"/>
  <c r="M95" i="7"/>
  <c r="N95" i="7"/>
  <c r="M96" i="7"/>
  <c r="N96" i="7"/>
  <c r="M97" i="7"/>
  <c r="N97" i="7"/>
  <c r="M98" i="7"/>
  <c r="N98" i="7"/>
  <c r="M99" i="7"/>
  <c r="N99" i="7"/>
  <c r="M100" i="7"/>
  <c r="N100" i="7"/>
  <c r="M101" i="7"/>
  <c r="N101" i="7"/>
  <c r="M102" i="7"/>
  <c r="N102" i="7"/>
  <c r="M103" i="7"/>
  <c r="N103" i="7"/>
  <c r="M104" i="7"/>
  <c r="N104" i="7"/>
  <c r="M105" i="7"/>
  <c r="N105" i="7"/>
  <c r="M106" i="7"/>
  <c r="N106" i="7"/>
  <c r="M107" i="7"/>
  <c r="N107" i="7"/>
  <c r="M108" i="7"/>
  <c r="N108" i="7"/>
  <c r="M109" i="7"/>
  <c r="N109" i="7"/>
  <c r="M110" i="7"/>
  <c r="N110" i="7"/>
  <c r="M111" i="7"/>
  <c r="N111" i="7"/>
  <c r="M112" i="7"/>
  <c r="N112" i="7"/>
  <c r="M113" i="7"/>
  <c r="N113" i="7"/>
  <c r="M114" i="7"/>
  <c r="N114" i="7"/>
  <c r="M115" i="7"/>
  <c r="N115" i="7"/>
  <c r="M116" i="7"/>
  <c r="N116" i="7"/>
  <c r="M117" i="7"/>
  <c r="N117" i="7"/>
  <c r="M118" i="7"/>
  <c r="N118" i="7"/>
  <c r="M119" i="7"/>
  <c r="N119" i="7"/>
  <c r="M120" i="7"/>
  <c r="N120" i="7"/>
  <c r="M121" i="7"/>
  <c r="N121" i="7"/>
  <c r="M122" i="7"/>
  <c r="N122" i="7"/>
  <c r="M123" i="7"/>
  <c r="N123" i="7"/>
  <c r="M124" i="7"/>
  <c r="N124" i="7"/>
  <c r="M125" i="7"/>
  <c r="N125" i="7"/>
  <c r="M126" i="7"/>
  <c r="N126" i="7"/>
  <c r="M127" i="7"/>
  <c r="N127" i="7"/>
  <c r="M128" i="7"/>
  <c r="N128" i="7"/>
  <c r="M129" i="7"/>
  <c r="N129" i="7"/>
  <c r="M130" i="7"/>
  <c r="N130" i="7"/>
  <c r="M131" i="7"/>
  <c r="N131" i="7"/>
  <c r="M132" i="7"/>
  <c r="N132" i="7"/>
  <c r="M133" i="7"/>
  <c r="N133" i="7"/>
  <c r="M134" i="7"/>
  <c r="N134" i="7"/>
  <c r="M135" i="7"/>
  <c r="N135" i="7"/>
  <c r="M136" i="7"/>
  <c r="N136" i="7"/>
  <c r="M137" i="7"/>
  <c r="N137" i="7"/>
  <c r="M138" i="7"/>
  <c r="N138" i="7"/>
  <c r="M139" i="7"/>
  <c r="N139" i="7"/>
  <c r="M140" i="7"/>
  <c r="N140" i="7"/>
  <c r="M141" i="7"/>
  <c r="N141" i="7"/>
  <c r="M142" i="7"/>
  <c r="N142" i="7"/>
  <c r="M143" i="7"/>
  <c r="N143" i="7"/>
  <c r="M144" i="7"/>
  <c r="N144" i="7"/>
  <c r="M145" i="7"/>
  <c r="N145" i="7"/>
  <c r="M146" i="7"/>
  <c r="N146" i="7"/>
  <c r="M147" i="7"/>
  <c r="N147" i="7"/>
  <c r="M148" i="7"/>
  <c r="N148" i="7"/>
  <c r="M149" i="7"/>
  <c r="N149" i="7"/>
  <c r="M150" i="7"/>
  <c r="N150" i="7"/>
  <c r="M151" i="7"/>
  <c r="N151" i="7"/>
  <c r="M152" i="7"/>
  <c r="N152" i="7"/>
  <c r="M153" i="7"/>
  <c r="N153" i="7"/>
  <c r="M154" i="7"/>
  <c r="N154" i="7"/>
  <c r="M155" i="7"/>
  <c r="N155" i="7"/>
  <c r="M156" i="7"/>
  <c r="N156" i="7"/>
  <c r="M157" i="7"/>
  <c r="N157" i="7"/>
  <c r="M158" i="7"/>
  <c r="N158" i="7"/>
  <c r="M159" i="7"/>
  <c r="N159" i="7"/>
  <c r="M160" i="7"/>
  <c r="N160" i="7"/>
  <c r="M161" i="7"/>
  <c r="N161" i="7"/>
  <c r="M162" i="7"/>
  <c r="N162" i="7"/>
  <c r="M163" i="7"/>
  <c r="N163" i="7"/>
  <c r="M164" i="7"/>
  <c r="N164" i="7"/>
  <c r="M165" i="7"/>
  <c r="N165" i="7"/>
  <c r="M166" i="7"/>
  <c r="N166" i="7"/>
  <c r="M167" i="7"/>
  <c r="N167" i="7"/>
  <c r="M168" i="7"/>
  <c r="N168" i="7"/>
  <c r="M169" i="7"/>
  <c r="N169" i="7"/>
  <c r="M170" i="7"/>
  <c r="N170" i="7"/>
  <c r="M171" i="7"/>
  <c r="N171" i="7"/>
  <c r="M172" i="7"/>
  <c r="N172" i="7"/>
  <c r="M173" i="7"/>
  <c r="N173" i="7"/>
  <c r="M174" i="7"/>
  <c r="N174" i="7"/>
  <c r="M175" i="7"/>
  <c r="N175" i="7"/>
  <c r="M176" i="7"/>
  <c r="N176" i="7"/>
  <c r="M177" i="7"/>
  <c r="N177" i="7"/>
  <c r="M178" i="7"/>
  <c r="N178" i="7"/>
  <c r="M179" i="7"/>
  <c r="N179" i="7"/>
  <c r="M180" i="7"/>
  <c r="N180" i="7"/>
  <c r="M181" i="7"/>
  <c r="N181" i="7"/>
  <c r="M182" i="7"/>
  <c r="N182" i="7"/>
  <c r="M183" i="7"/>
  <c r="N183" i="7"/>
  <c r="M184" i="7"/>
  <c r="N184" i="7"/>
  <c r="M185" i="7"/>
  <c r="N185" i="7"/>
  <c r="M186" i="7"/>
  <c r="N186" i="7"/>
  <c r="M187" i="7"/>
  <c r="N187" i="7"/>
  <c r="M188" i="7"/>
  <c r="N188" i="7"/>
  <c r="M189" i="7"/>
  <c r="N189" i="7"/>
  <c r="M190" i="7"/>
  <c r="N190" i="7"/>
  <c r="M191" i="7"/>
  <c r="N191" i="7"/>
  <c r="M192" i="7"/>
  <c r="N192" i="7"/>
  <c r="M193" i="7"/>
  <c r="N193" i="7"/>
  <c r="M194" i="7"/>
  <c r="N194" i="7"/>
  <c r="M195" i="7"/>
  <c r="N195" i="7"/>
  <c r="M196" i="7"/>
  <c r="N196" i="7"/>
  <c r="M197" i="7"/>
  <c r="N197" i="7"/>
  <c r="M198" i="7"/>
  <c r="N198" i="7"/>
  <c r="M199" i="7"/>
  <c r="N199" i="7"/>
  <c r="M200" i="7"/>
  <c r="N200" i="7"/>
  <c r="M201" i="7"/>
  <c r="N201" i="7"/>
  <c r="M202" i="7"/>
  <c r="N202" i="7"/>
  <c r="M203" i="7"/>
  <c r="N203" i="7"/>
  <c r="M204" i="7"/>
  <c r="N204" i="7"/>
  <c r="M205" i="7"/>
  <c r="N205" i="7"/>
  <c r="M206" i="7"/>
  <c r="N206" i="7"/>
  <c r="M207" i="7"/>
  <c r="N207" i="7"/>
  <c r="M208" i="7"/>
  <c r="N208" i="7"/>
  <c r="M209" i="7"/>
  <c r="N209" i="7"/>
  <c r="M210" i="7"/>
  <c r="N210" i="7"/>
  <c r="M211" i="7"/>
  <c r="N211" i="7"/>
  <c r="M212" i="7"/>
  <c r="N212" i="7"/>
  <c r="M213" i="7"/>
  <c r="N213" i="7"/>
  <c r="M214" i="7"/>
  <c r="N214" i="7"/>
  <c r="M215" i="7"/>
  <c r="N215" i="7"/>
  <c r="M216" i="7"/>
  <c r="N216" i="7"/>
  <c r="M217" i="7"/>
  <c r="N217" i="7"/>
  <c r="M218" i="7"/>
  <c r="N218" i="7"/>
  <c r="M219" i="7"/>
  <c r="N219" i="7"/>
  <c r="M220" i="7"/>
  <c r="N220" i="7"/>
  <c r="M221" i="7"/>
  <c r="N221" i="7"/>
  <c r="M222" i="7"/>
  <c r="N222" i="7"/>
  <c r="M223" i="7"/>
  <c r="N223" i="7"/>
  <c r="M224" i="7"/>
  <c r="N224" i="7"/>
  <c r="M225" i="7"/>
  <c r="N225" i="7"/>
  <c r="M226" i="7"/>
  <c r="N226" i="7"/>
  <c r="M227" i="7"/>
  <c r="N227" i="7"/>
  <c r="M228" i="7"/>
  <c r="N228" i="7"/>
  <c r="M229" i="7"/>
  <c r="N229" i="7"/>
  <c r="M230" i="7"/>
  <c r="N230" i="7"/>
  <c r="M231" i="7"/>
  <c r="N231" i="7"/>
  <c r="M232" i="7"/>
  <c r="N232" i="7"/>
  <c r="M233" i="7"/>
  <c r="N233" i="7"/>
  <c r="M234" i="7"/>
  <c r="N234" i="7"/>
  <c r="M235" i="7"/>
  <c r="N235" i="7"/>
  <c r="M236" i="7"/>
  <c r="N236" i="7"/>
  <c r="M237" i="7"/>
  <c r="N237" i="7"/>
  <c r="M238" i="7"/>
  <c r="N238" i="7"/>
  <c r="M239" i="7"/>
  <c r="N239" i="7"/>
  <c r="M240" i="7"/>
  <c r="N240" i="7"/>
  <c r="M241" i="7"/>
  <c r="N241" i="7"/>
  <c r="M242" i="7"/>
  <c r="N242" i="7"/>
  <c r="M243" i="7"/>
  <c r="N243" i="7"/>
  <c r="M244" i="7"/>
  <c r="N244" i="7"/>
  <c r="M245" i="7"/>
  <c r="N245" i="7"/>
  <c r="M246" i="7"/>
  <c r="N246" i="7"/>
  <c r="M247" i="7"/>
  <c r="N247" i="7"/>
  <c r="M248" i="7"/>
  <c r="N248" i="7"/>
  <c r="M249" i="7"/>
  <c r="N249" i="7"/>
  <c r="M250" i="7"/>
  <c r="N250" i="7"/>
  <c r="M251" i="7"/>
  <c r="N251" i="7"/>
  <c r="M252" i="7"/>
  <c r="N252" i="7"/>
  <c r="M253" i="7"/>
  <c r="N253" i="7"/>
  <c r="M254" i="7"/>
  <c r="N254" i="7"/>
  <c r="M255" i="7"/>
  <c r="N255" i="7"/>
  <c r="M256" i="7"/>
  <c r="N256" i="7"/>
  <c r="M257" i="7"/>
  <c r="N257" i="7"/>
  <c r="M258" i="7"/>
  <c r="N258" i="7"/>
  <c r="M259" i="7"/>
  <c r="N259" i="7"/>
  <c r="M260" i="7"/>
  <c r="N260" i="7"/>
  <c r="M261" i="7"/>
  <c r="N261" i="7"/>
  <c r="M262" i="7"/>
  <c r="N262" i="7"/>
  <c r="M263" i="7"/>
  <c r="N263" i="7"/>
  <c r="M264" i="7"/>
  <c r="N264" i="7"/>
  <c r="M265" i="7"/>
  <c r="N265" i="7"/>
  <c r="M266" i="7"/>
  <c r="N266" i="7"/>
  <c r="M267" i="7"/>
  <c r="N267" i="7"/>
  <c r="M268" i="7"/>
  <c r="N268" i="7"/>
  <c r="M269" i="7"/>
  <c r="N269" i="7"/>
  <c r="M270" i="7"/>
  <c r="N270" i="7"/>
  <c r="M271" i="7"/>
  <c r="N271" i="7"/>
  <c r="M272" i="7"/>
  <c r="N272" i="7"/>
  <c r="M273" i="7"/>
  <c r="N273" i="7"/>
  <c r="M274" i="7"/>
  <c r="N274" i="7"/>
  <c r="M275" i="7"/>
  <c r="N275" i="7"/>
  <c r="M276" i="7"/>
  <c r="N276" i="7"/>
  <c r="M277" i="7"/>
  <c r="N277" i="7"/>
  <c r="M278" i="7"/>
  <c r="N278" i="7"/>
  <c r="M279" i="7"/>
  <c r="N279" i="7"/>
  <c r="M280" i="7"/>
  <c r="N280" i="7"/>
  <c r="M281" i="7"/>
  <c r="N281" i="7"/>
  <c r="M282" i="7"/>
  <c r="N282" i="7"/>
  <c r="M283" i="7"/>
  <c r="N283" i="7"/>
  <c r="M284" i="7"/>
  <c r="N284" i="7"/>
  <c r="M285" i="7"/>
  <c r="N285" i="7"/>
  <c r="M286" i="7"/>
  <c r="N286" i="7"/>
  <c r="M287" i="7"/>
  <c r="N287" i="7"/>
  <c r="M288" i="7"/>
  <c r="N288" i="7"/>
  <c r="M289" i="7"/>
  <c r="N289" i="7"/>
  <c r="M290" i="7"/>
  <c r="N290" i="7"/>
  <c r="M291" i="7"/>
  <c r="N291" i="7"/>
  <c r="M292" i="7"/>
  <c r="N292" i="7"/>
  <c r="M293" i="7"/>
  <c r="N293" i="7"/>
  <c r="M294" i="7"/>
  <c r="N294" i="7"/>
  <c r="M295" i="7"/>
  <c r="N295" i="7"/>
  <c r="M296" i="7"/>
  <c r="N296" i="7"/>
  <c r="M297" i="7"/>
  <c r="N297" i="7"/>
  <c r="M298" i="7"/>
  <c r="N298" i="7"/>
  <c r="M299" i="7"/>
  <c r="N299" i="7"/>
  <c r="M300" i="7"/>
  <c r="N300" i="7"/>
  <c r="M301" i="7"/>
  <c r="N301" i="7"/>
  <c r="M302" i="7"/>
  <c r="N302" i="7"/>
  <c r="M303" i="7"/>
  <c r="N303" i="7"/>
  <c r="M304" i="7"/>
  <c r="N304" i="7"/>
  <c r="M305" i="7"/>
  <c r="N305" i="7"/>
  <c r="M306" i="7"/>
  <c r="N306" i="7"/>
  <c r="M307" i="7"/>
  <c r="N307" i="7"/>
  <c r="M308" i="7"/>
  <c r="N308" i="7"/>
  <c r="M309" i="7"/>
  <c r="N309" i="7"/>
  <c r="M310" i="7"/>
  <c r="N310" i="7"/>
  <c r="M311" i="7"/>
  <c r="N311" i="7"/>
  <c r="M312" i="7"/>
  <c r="N312" i="7"/>
  <c r="M313" i="7"/>
  <c r="N313" i="7"/>
  <c r="M314" i="7"/>
  <c r="N314" i="7"/>
  <c r="M315" i="7"/>
  <c r="N315" i="7"/>
  <c r="M316" i="7"/>
  <c r="N316" i="7"/>
  <c r="M317" i="7"/>
  <c r="N317" i="7"/>
  <c r="M318" i="7"/>
  <c r="N318" i="7"/>
  <c r="M319" i="7"/>
  <c r="N319" i="7"/>
  <c r="M320" i="7"/>
  <c r="N320" i="7"/>
  <c r="M321" i="7"/>
  <c r="N321" i="7"/>
  <c r="M322" i="7"/>
  <c r="N322" i="7"/>
  <c r="M323" i="7"/>
  <c r="N323" i="7"/>
  <c r="M324" i="7"/>
  <c r="N324" i="7"/>
  <c r="M325" i="7"/>
  <c r="N325" i="7"/>
  <c r="M326" i="7"/>
  <c r="N326" i="7"/>
  <c r="M327" i="7"/>
  <c r="N327" i="7"/>
  <c r="M328" i="7"/>
  <c r="N328" i="7"/>
  <c r="M329" i="7"/>
  <c r="N329" i="7"/>
  <c r="M330" i="7"/>
  <c r="N330" i="7"/>
  <c r="M331" i="7"/>
  <c r="N331" i="7"/>
  <c r="M332" i="7"/>
  <c r="N332" i="7"/>
  <c r="M333" i="7"/>
  <c r="N333" i="7"/>
  <c r="M334" i="7"/>
  <c r="N334" i="7"/>
  <c r="M335" i="7"/>
  <c r="N335" i="7"/>
  <c r="M336" i="7"/>
  <c r="N336" i="7"/>
  <c r="M337" i="7"/>
  <c r="N337" i="7"/>
  <c r="M338" i="7"/>
  <c r="N338" i="7"/>
  <c r="M339" i="7"/>
  <c r="N339" i="7"/>
  <c r="M340" i="7"/>
  <c r="N340" i="7"/>
  <c r="M341" i="7"/>
  <c r="N341" i="7"/>
  <c r="M342" i="7"/>
  <c r="N342" i="7"/>
  <c r="M343" i="7"/>
  <c r="N343" i="7"/>
  <c r="M344" i="7"/>
  <c r="N344" i="7"/>
  <c r="M345" i="7"/>
  <c r="N345" i="7"/>
  <c r="M346" i="7"/>
  <c r="N346" i="7"/>
  <c r="M347" i="7"/>
  <c r="N347" i="7"/>
  <c r="M348" i="7"/>
  <c r="N348" i="7"/>
  <c r="M349" i="7"/>
  <c r="N349" i="7"/>
  <c r="M350" i="7"/>
  <c r="N350" i="7"/>
  <c r="M351" i="7"/>
  <c r="N351" i="7"/>
  <c r="M352" i="7"/>
  <c r="N352" i="7"/>
  <c r="M353" i="7"/>
  <c r="N353" i="7"/>
  <c r="M354" i="7"/>
  <c r="N354" i="7"/>
  <c r="M355" i="7"/>
  <c r="N355" i="7"/>
  <c r="M356" i="7"/>
  <c r="N356" i="7"/>
  <c r="M357" i="7"/>
  <c r="N357" i="7"/>
  <c r="M358" i="7"/>
  <c r="N358" i="7"/>
  <c r="M359" i="7"/>
  <c r="N359" i="7"/>
  <c r="M360" i="7"/>
  <c r="N360" i="7"/>
  <c r="M361" i="7"/>
  <c r="N361" i="7"/>
  <c r="M362" i="7"/>
  <c r="N362" i="7"/>
  <c r="M363" i="7"/>
  <c r="N363" i="7"/>
  <c r="M364" i="7"/>
  <c r="N364" i="7"/>
  <c r="M365" i="7"/>
  <c r="N365" i="7"/>
  <c r="M366" i="7"/>
  <c r="N366" i="7"/>
  <c r="M367" i="7"/>
  <c r="N367" i="7"/>
  <c r="M368" i="7"/>
  <c r="N368" i="7"/>
  <c r="M369" i="7"/>
  <c r="N369" i="7"/>
  <c r="M370" i="7"/>
  <c r="N370" i="7"/>
  <c r="M371" i="7"/>
  <c r="N371" i="7"/>
  <c r="M372" i="7"/>
  <c r="N372" i="7"/>
  <c r="M373" i="7"/>
  <c r="N373" i="7"/>
  <c r="M374" i="7"/>
  <c r="N374" i="7"/>
  <c r="M375" i="7"/>
  <c r="N375" i="7"/>
  <c r="M376" i="7"/>
  <c r="N376" i="7"/>
  <c r="M377" i="7"/>
  <c r="N377" i="7"/>
  <c r="M378" i="7"/>
  <c r="N378" i="7"/>
  <c r="M379" i="7"/>
  <c r="N379" i="7"/>
  <c r="M380" i="7"/>
  <c r="N380" i="7"/>
  <c r="M381" i="7"/>
  <c r="N381" i="7"/>
  <c r="M382" i="7"/>
  <c r="N382" i="7"/>
  <c r="M383" i="7"/>
  <c r="N383" i="7"/>
  <c r="M384" i="7"/>
  <c r="N384" i="7"/>
  <c r="M385" i="7"/>
  <c r="N385" i="7"/>
  <c r="M386" i="7"/>
  <c r="N386" i="7"/>
  <c r="M387" i="7"/>
  <c r="N387" i="7"/>
  <c r="M388" i="7"/>
  <c r="N388" i="7"/>
  <c r="M389" i="7"/>
  <c r="N389" i="7"/>
  <c r="M390" i="7"/>
  <c r="N390" i="7"/>
  <c r="M391" i="7"/>
  <c r="N391" i="7"/>
  <c r="M392" i="7"/>
  <c r="N392" i="7"/>
  <c r="M393" i="7"/>
  <c r="N393" i="7"/>
  <c r="M394" i="7"/>
  <c r="N394" i="7"/>
  <c r="M395" i="7"/>
  <c r="N395" i="7"/>
  <c r="M396" i="7"/>
  <c r="N396" i="7"/>
  <c r="M397" i="7"/>
  <c r="N397" i="7"/>
  <c r="M398" i="7"/>
  <c r="N398" i="7"/>
  <c r="M399" i="7"/>
  <c r="N399" i="7"/>
  <c r="M400" i="7"/>
  <c r="N400" i="7"/>
  <c r="M401" i="7"/>
  <c r="N401" i="7"/>
  <c r="M402" i="7"/>
  <c r="N402" i="7"/>
  <c r="M403" i="7"/>
  <c r="N403" i="7"/>
  <c r="M404" i="7"/>
  <c r="N404" i="7"/>
  <c r="M405" i="7"/>
  <c r="N405" i="7"/>
  <c r="M406" i="7"/>
  <c r="N406" i="7"/>
  <c r="M407" i="7"/>
  <c r="N407" i="7"/>
  <c r="M408" i="7"/>
  <c r="N408" i="7"/>
  <c r="M409" i="7"/>
  <c r="N409" i="7"/>
  <c r="M410" i="7"/>
  <c r="N410" i="7"/>
  <c r="M411" i="7"/>
  <c r="N411" i="7"/>
  <c r="M412" i="7"/>
  <c r="N412" i="7"/>
  <c r="M413" i="7"/>
  <c r="N413" i="7"/>
  <c r="M414" i="7"/>
  <c r="N414" i="7"/>
  <c r="M415" i="7"/>
  <c r="N415" i="7"/>
  <c r="M416" i="7"/>
  <c r="N416" i="7"/>
  <c r="M417" i="7"/>
  <c r="N417" i="7"/>
  <c r="M418" i="7"/>
  <c r="N418" i="7"/>
  <c r="M419" i="7"/>
  <c r="N419" i="7"/>
  <c r="M420" i="7"/>
  <c r="N420" i="7"/>
  <c r="M421" i="7"/>
  <c r="N421" i="7"/>
  <c r="M422" i="7"/>
  <c r="N422" i="7"/>
  <c r="M423" i="7"/>
  <c r="N423" i="7"/>
  <c r="M424" i="7"/>
  <c r="N424" i="7"/>
  <c r="M425" i="7"/>
  <c r="N425" i="7"/>
  <c r="M426" i="7"/>
  <c r="N426" i="7"/>
  <c r="M427" i="7"/>
  <c r="N427" i="7"/>
  <c r="M428" i="7"/>
  <c r="N428" i="7"/>
  <c r="M429" i="7"/>
  <c r="N429" i="7"/>
  <c r="M430" i="7"/>
  <c r="N430" i="7"/>
  <c r="M431" i="7"/>
  <c r="N431" i="7"/>
  <c r="M432" i="7"/>
  <c r="N432" i="7"/>
  <c r="M433" i="7"/>
  <c r="N433" i="7"/>
  <c r="M434" i="7"/>
  <c r="N434" i="7"/>
  <c r="M435" i="7"/>
  <c r="N435" i="7"/>
  <c r="M436" i="7"/>
  <c r="N436" i="7"/>
  <c r="M437" i="7"/>
  <c r="N437" i="7"/>
  <c r="M438" i="7"/>
  <c r="N438" i="7"/>
  <c r="M439" i="7"/>
  <c r="N439" i="7"/>
  <c r="M440" i="7"/>
  <c r="N440" i="7"/>
  <c r="M441" i="7"/>
  <c r="N441" i="7"/>
  <c r="M442" i="7"/>
  <c r="N442" i="7"/>
  <c r="M443" i="7"/>
  <c r="N443" i="7"/>
  <c r="M444" i="7"/>
  <c r="N444" i="7"/>
  <c r="M445" i="7"/>
  <c r="N445" i="7"/>
  <c r="M446" i="7"/>
  <c r="N446" i="7"/>
  <c r="M447" i="7"/>
  <c r="N447" i="7"/>
  <c r="M448" i="7"/>
  <c r="N448" i="7"/>
  <c r="M449" i="7"/>
  <c r="N449" i="7"/>
  <c r="M450" i="7"/>
  <c r="N450" i="7"/>
  <c r="M451" i="7"/>
  <c r="N451" i="7"/>
  <c r="M452" i="7"/>
  <c r="N452" i="7"/>
  <c r="M453" i="7"/>
  <c r="N453" i="7"/>
  <c r="M454" i="7"/>
  <c r="N454" i="7"/>
  <c r="M455" i="7"/>
  <c r="N455" i="7"/>
  <c r="M456" i="7"/>
  <c r="N456" i="7"/>
  <c r="M457" i="7"/>
  <c r="N457" i="7"/>
  <c r="M458" i="7"/>
  <c r="N458" i="7"/>
  <c r="M459" i="7"/>
  <c r="N459" i="7"/>
  <c r="M460" i="7"/>
  <c r="N460" i="7"/>
  <c r="M461" i="7"/>
  <c r="N461" i="7"/>
  <c r="M462" i="7"/>
  <c r="N462" i="7"/>
  <c r="M463" i="7"/>
  <c r="N463" i="7"/>
  <c r="M464" i="7"/>
  <c r="N464" i="7"/>
  <c r="M465" i="7"/>
  <c r="N465" i="7"/>
  <c r="M466" i="7"/>
  <c r="N466" i="7"/>
  <c r="M467" i="7"/>
  <c r="N467" i="7"/>
  <c r="M468" i="7"/>
  <c r="N468" i="7"/>
  <c r="M469" i="7"/>
  <c r="N469" i="7"/>
  <c r="M470" i="7"/>
  <c r="N470" i="7"/>
  <c r="M471" i="7"/>
  <c r="N471" i="7"/>
  <c r="M472" i="7"/>
  <c r="N472" i="7"/>
  <c r="M473" i="7"/>
  <c r="N473" i="7"/>
  <c r="M474" i="7"/>
  <c r="N474" i="7"/>
  <c r="M475" i="7"/>
  <c r="N475" i="7"/>
  <c r="M476" i="7"/>
  <c r="N476" i="7"/>
  <c r="M477" i="7"/>
  <c r="N477" i="7"/>
  <c r="M478" i="7"/>
  <c r="N478" i="7"/>
  <c r="M479" i="7"/>
  <c r="N479" i="7"/>
  <c r="M480" i="7"/>
  <c r="N480" i="7"/>
  <c r="M481" i="7"/>
  <c r="N481" i="7"/>
  <c r="M482" i="7"/>
  <c r="N482" i="7"/>
  <c r="M483" i="7"/>
  <c r="N483" i="7"/>
  <c r="M484" i="7"/>
  <c r="N484" i="7"/>
  <c r="M485" i="7"/>
  <c r="N485" i="7"/>
  <c r="M486" i="7"/>
  <c r="N486" i="7"/>
  <c r="M487" i="7"/>
  <c r="N487" i="7"/>
  <c r="M488" i="7"/>
  <c r="N488" i="7"/>
  <c r="M489" i="7"/>
  <c r="N489" i="7"/>
  <c r="M490" i="7"/>
  <c r="N490" i="7"/>
  <c r="M491" i="7"/>
  <c r="N491" i="7"/>
  <c r="M492" i="7"/>
  <c r="N492" i="7"/>
  <c r="M493" i="7"/>
  <c r="N493" i="7"/>
  <c r="M494" i="7"/>
  <c r="N494" i="7"/>
  <c r="M495" i="7"/>
  <c r="N495" i="7"/>
  <c r="M496" i="7"/>
  <c r="N496" i="7"/>
  <c r="M497" i="7"/>
  <c r="N497" i="7"/>
  <c r="M498" i="7"/>
  <c r="N498" i="7"/>
  <c r="M499" i="7"/>
  <c r="N499" i="7"/>
  <c r="M500" i="7"/>
  <c r="N500" i="7"/>
  <c r="M501" i="7"/>
  <c r="N501" i="7"/>
  <c r="M502" i="7"/>
  <c r="N502" i="7"/>
  <c r="M503" i="7"/>
  <c r="N503" i="7"/>
  <c r="M504" i="7"/>
  <c r="N504" i="7"/>
  <c r="M505" i="7"/>
  <c r="N505" i="7"/>
  <c r="M506" i="7"/>
  <c r="N506" i="7"/>
  <c r="M507" i="7"/>
  <c r="N507" i="7"/>
  <c r="M508" i="7"/>
  <c r="N508" i="7"/>
  <c r="M509" i="7"/>
  <c r="N509" i="7"/>
  <c r="M510" i="7"/>
  <c r="N510" i="7"/>
  <c r="M511" i="7"/>
  <c r="N511" i="7"/>
  <c r="M512" i="7"/>
  <c r="N512" i="7"/>
  <c r="M513" i="7"/>
  <c r="N513" i="7"/>
  <c r="M514" i="7"/>
  <c r="N514" i="7"/>
  <c r="M515" i="7"/>
  <c r="N515" i="7"/>
  <c r="M516" i="7"/>
  <c r="N516" i="7"/>
  <c r="M517" i="7"/>
  <c r="N517" i="7"/>
  <c r="M518" i="7"/>
  <c r="N518" i="7"/>
  <c r="M519" i="7"/>
  <c r="N519" i="7"/>
  <c r="M520" i="7"/>
  <c r="N520" i="7"/>
  <c r="M521" i="7"/>
  <c r="N521" i="7"/>
  <c r="M522" i="7"/>
  <c r="N522" i="7"/>
  <c r="M523" i="7"/>
  <c r="N523" i="7"/>
  <c r="M524" i="7"/>
  <c r="N524" i="7"/>
  <c r="M525" i="7"/>
  <c r="N525" i="7"/>
  <c r="M526" i="7"/>
  <c r="N526" i="7"/>
  <c r="M527" i="7"/>
  <c r="N527" i="7"/>
  <c r="M528" i="7"/>
  <c r="N528" i="7"/>
  <c r="M529" i="7"/>
  <c r="N529" i="7"/>
  <c r="M530" i="7"/>
  <c r="N530" i="7"/>
  <c r="M531" i="7"/>
  <c r="N531" i="7"/>
  <c r="M532" i="7"/>
  <c r="N532" i="7"/>
  <c r="M533" i="7"/>
  <c r="N533" i="7"/>
  <c r="M534" i="7"/>
  <c r="N534" i="7"/>
  <c r="M535" i="7"/>
  <c r="N535" i="7"/>
  <c r="M536" i="7"/>
  <c r="N536" i="7"/>
  <c r="M537" i="7"/>
  <c r="N537" i="7"/>
  <c r="M538" i="7"/>
  <c r="N538" i="7"/>
  <c r="M539" i="7"/>
  <c r="N539" i="7"/>
  <c r="M540" i="7"/>
  <c r="N540" i="7"/>
  <c r="M541" i="7"/>
  <c r="N541" i="7"/>
  <c r="M542" i="7"/>
  <c r="N542" i="7"/>
  <c r="M543" i="7"/>
  <c r="N543" i="7"/>
  <c r="M544" i="7"/>
  <c r="N544" i="7"/>
  <c r="M545" i="7"/>
  <c r="N545" i="7"/>
  <c r="M546" i="7"/>
  <c r="N546" i="7"/>
  <c r="M547" i="7"/>
  <c r="N547" i="7"/>
  <c r="M548" i="7"/>
  <c r="N548" i="7"/>
  <c r="M549" i="7"/>
  <c r="N549" i="7"/>
  <c r="M550" i="7"/>
  <c r="N550" i="7"/>
  <c r="M551" i="7"/>
  <c r="N551" i="7"/>
  <c r="M552" i="7"/>
  <c r="N552" i="7"/>
  <c r="M553" i="7"/>
  <c r="N553" i="7"/>
  <c r="M554" i="7"/>
  <c r="N554" i="7"/>
  <c r="M555" i="7"/>
  <c r="N555" i="7"/>
  <c r="M556" i="7"/>
  <c r="N556" i="7"/>
  <c r="M557" i="7"/>
  <c r="N557" i="7"/>
  <c r="M558" i="7"/>
  <c r="N558" i="7"/>
  <c r="M559" i="7"/>
  <c r="N559" i="7"/>
  <c r="M560" i="7"/>
  <c r="N560" i="7"/>
  <c r="M561" i="7"/>
  <c r="N561" i="7"/>
  <c r="M562" i="7"/>
  <c r="N562" i="7"/>
  <c r="M563" i="7"/>
  <c r="N563" i="7"/>
  <c r="M564" i="7"/>
  <c r="N564" i="7"/>
  <c r="M565" i="7"/>
  <c r="N565" i="7"/>
  <c r="M566" i="7"/>
  <c r="N566" i="7"/>
  <c r="M567" i="7"/>
  <c r="N567" i="7"/>
  <c r="M568" i="7"/>
  <c r="N568" i="7"/>
  <c r="M569" i="7"/>
  <c r="N569" i="7"/>
  <c r="M570" i="7"/>
  <c r="N570" i="7"/>
  <c r="M571" i="7"/>
  <c r="N571" i="7"/>
  <c r="M572" i="7"/>
  <c r="N572" i="7"/>
  <c r="M573" i="7"/>
  <c r="N573" i="7"/>
  <c r="M574" i="7"/>
  <c r="N574" i="7"/>
  <c r="M575" i="7"/>
  <c r="N575" i="7"/>
  <c r="M576" i="7"/>
  <c r="N576" i="7"/>
  <c r="M577" i="7"/>
  <c r="N577" i="7"/>
  <c r="M578" i="7"/>
  <c r="N578" i="7"/>
  <c r="M579" i="7"/>
  <c r="N579" i="7"/>
  <c r="M580" i="7"/>
  <c r="N580" i="7"/>
  <c r="M581" i="7"/>
  <c r="N581" i="7"/>
  <c r="M582" i="7"/>
  <c r="N582" i="7"/>
  <c r="M583" i="7"/>
  <c r="N583" i="7"/>
  <c r="M584" i="7"/>
  <c r="N584" i="7"/>
  <c r="M585" i="7"/>
  <c r="N585" i="7"/>
  <c r="M586" i="7"/>
  <c r="N586" i="7"/>
  <c r="M587" i="7"/>
  <c r="N587" i="7"/>
  <c r="M588" i="7"/>
  <c r="N588" i="7"/>
  <c r="M589" i="7"/>
  <c r="N589" i="7"/>
  <c r="M590" i="7"/>
  <c r="N590" i="7"/>
  <c r="M591" i="7"/>
  <c r="N591" i="7"/>
  <c r="M592" i="7"/>
  <c r="N592" i="7"/>
  <c r="M593" i="7"/>
  <c r="N593" i="7"/>
  <c r="M594" i="7"/>
  <c r="N594" i="7"/>
  <c r="M595" i="7"/>
  <c r="N595" i="7"/>
  <c r="M596" i="7"/>
  <c r="N596" i="7"/>
  <c r="M597" i="7"/>
  <c r="N597" i="7"/>
  <c r="M598" i="7"/>
  <c r="N598" i="7"/>
  <c r="M599" i="7"/>
  <c r="N599" i="7"/>
  <c r="M600" i="7"/>
  <c r="N600" i="7"/>
  <c r="M601" i="7"/>
  <c r="N601" i="7"/>
  <c r="M602" i="7"/>
  <c r="N602" i="7"/>
  <c r="M603" i="7"/>
  <c r="N603" i="7"/>
  <c r="M604" i="7"/>
  <c r="N604" i="7"/>
  <c r="M605" i="7"/>
  <c r="N605" i="7"/>
  <c r="M606" i="7"/>
  <c r="N606" i="7"/>
  <c r="M607" i="7"/>
  <c r="N607" i="7"/>
  <c r="M608" i="7"/>
  <c r="N608" i="7"/>
  <c r="M609" i="7"/>
  <c r="N609" i="7"/>
  <c r="M610" i="7"/>
  <c r="N610" i="7"/>
  <c r="M611" i="7"/>
  <c r="N611" i="7"/>
  <c r="M612" i="7"/>
  <c r="N612" i="7"/>
  <c r="M613" i="7"/>
  <c r="N613" i="7"/>
  <c r="M614" i="7"/>
  <c r="N614" i="7"/>
  <c r="M615" i="7"/>
  <c r="N615" i="7"/>
  <c r="M616" i="7"/>
  <c r="N616" i="7"/>
  <c r="M617" i="7"/>
  <c r="N617" i="7"/>
  <c r="M618" i="7"/>
  <c r="N618" i="7"/>
  <c r="M619" i="7"/>
  <c r="N619" i="7"/>
  <c r="M620" i="7"/>
  <c r="N620" i="7"/>
  <c r="M621" i="7"/>
  <c r="N621" i="7"/>
  <c r="M622" i="7"/>
  <c r="N622" i="7"/>
  <c r="M623" i="7"/>
  <c r="N623" i="7"/>
  <c r="M624" i="7"/>
  <c r="N624" i="7"/>
  <c r="M625" i="7"/>
  <c r="N625" i="7"/>
  <c r="M626" i="7"/>
  <c r="N626" i="7"/>
  <c r="M627" i="7"/>
  <c r="N627" i="7"/>
  <c r="M628" i="7"/>
  <c r="N628" i="7"/>
  <c r="M629" i="7"/>
  <c r="N629" i="7"/>
  <c r="M630" i="7"/>
  <c r="N630" i="7"/>
  <c r="M631" i="7"/>
  <c r="N631" i="7"/>
  <c r="M632" i="7"/>
  <c r="N632" i="7"/>
  <c r="M633" i="7"/>
  <c r="N633" i="7"/>
  <c r="M634" i="7"/>
  <c r="N634" i="7"/>
  <c r="M635" i="7"/>
  <c r="N635" i="7"/>
  <c r="M636" i="7"/>
  <c r="N636" i="7"/>
  <c r="M637" i="7"/>
  <c r="N637" i="7"/>
  <c r="M638" i="7"/>
  <c r="N638" i="7"/>
  <c r="M639" i="7"/>
  <c r="N639" i="7"/>
  <c r="M640" i="7"/>
  <c r="N640" i="7"/>
  <c r="M641" i="7"/>
  <c r="N641" i="7"/>
  <c r="M642" i="7"/>
  <c r="N642" i="7"/>
  <c r="M643" i="7"/>
  <c r="N643" i="7"/>
  <c r="M644" i="7"/>
  <c r="N644" i="7"/>
  <c r="M645" i="7"/>
  <c r="N645" i="7"/>
  <c r="M646" i="7"/>
  <c r="N646" i="7"/>
  <c r="M647" i="7"/>
  <c r="N647" i="7"/>
  <c r="M648" i="7"/>
  <c r="N648" i="7"/>
  <c r="M649" i="7"/>
  <c r="N649" i="7"/>
  <c r="M650" i="7"/>
  <c r="N650" i="7"/>
  <c r="M651" i="7"/>
  <c r="N651" i="7"/>
  <c r="M652" i="7"/>
  <c r="N652" i="7"/>
  <c r="M653" i="7"/>
  <c r="N653" i="7"/>
  <c r="M654" i="7"/>
  <c r="N654" i="7"/>
  <c r="M655" i="7"/>
  <c r="N655" i="7"/>
  <c r="M656" i="7"/>
  <c r="N656" i="7"/>
  <c r="M657" i="7"/>
  <c r="N657" i="7"/>
  <c r="M658" i="7"/>
  <c r="N658" i="7"/>
  <c r="M659" i="7"/>
  <c r="N659" i="7"/>
  <c r="M660" i="7"/>
  <c r="N660" i="7"/>
  <c r="M661" i="7"/>
  <c r="N661" i="7"/>
  <c r="M662" i="7"/>
  <c r="N662" i="7"/>
  <c r="M663" i="7"/>
  <c r="N663" i="7"/>
  <c r="M664" i="7"/>
  <c r="N664" i="7"/>
  <c r="M665" i="7"/>
  <c r="N665" i="7"/>
  <c r="M666" i="7"/>
  <c r="N666" i="7"/>
  <c r="M667" i="7"/>
  <c r="N667" i="7"/>
  <c r="M668" i="7"/>
  <c r="N668" i="7"/>
  <c r="M669" i="7"/>
  <c r="N669" i="7"/>
  <c r="M670" i="7"/>
  <c r="N670" i="7"/>
  <c r="M671" i="7"/>
  <c r="N671" i="7"/>
  <c r="M672" i="7"/>
  <c r="N672" i="7"/>
  <c r="M673" i="7"/>
  <c r="N673" i="7"/>
  <c r="M674" i="7"/>
  <c r="N674" i="7"/>
  <c r="M675" i="7"/>
  <c r="N675" i="7"/>
  <c r="M676" i="7"/>
  <c r="N676" i="7"/>
  <c r="M677" i="7"/>
  <c r="N677" i="7"/>
  <c r="M678" i="7"/>
  <c r="N678" i="7"/>
  <c r="M679" i="7"/>
  <c r="N679" i="7"/>
  <c r="M680" i="7"/>
  <c r="N680" i="7"/>
  <c r="M681" i="7"/>
  <c r="N681" i="7"/>
  <c r="M682" i="7"/>
  <c r="N682" i="7"/>
  <c r="M683" i="7"/>
  <c r="N683" i="7"/>
  <c r="M684" i="7"/>
  <c r="N684" i="7"/>
  <c r="M685" i="7"/>
  <c r="N685" i="7"/>
  <c r="M686" i="7"/>
  <c r="N686" i="7"/>
  <c r="M687" i="7"/>
  <c r="N687" i="7"/>
  <c r="M688" i="7"/>
  <c r="N688" i="7"/>
  <c r="M689" i="7"/>
  <c r="N689" i="7"/>
  <c r="M690" i="7"/>
  <c r="N690" i="7"/>
  <c r="M691" i="7"/>
  <c r="N691" i="7"/>
  <c r="M692" i="7"/>
  <c r="N692" i="7"/>
  <c r="M693" i="7"/>
  <c r="N693" i="7"/>
  <c r="M694" i="7"/>
  <c r="N694" i="7"/>
  <c r="M695" i="7"/>
  <c r="N695" i="7"/>
  <c r="M696" i="7"/>
  <c r="N696" i="7"/>
  <c r="M697" i="7"/>
  <c r="N697" i="7"/>
  <c r="M698" i="7"/>
  <c r="N698" i="7"/>
  <c r="M699" i="7"/>
  <c r="N699" i="7"/>
  <c r="M700" i="7"/>
  <c r="N700" i="7"/>
  <c r="M701" i="7"/>
  <c r="N701" i="7"/>
  <c r="M702" i="7"/>
  <c r="N702" i="7"/>
  <c r="M703" i="7"/>
  <c r="N703" i="7"/>
  <c r="M704" i="7"/>
  <c r="N704" i="7"/>
  <c r="M705" i="7"/>
  <c r="N705" i="7"/>
  <c r="M706" i="7"/>
  <c r="N706" i="7"/>
  <c r="M707" i="7"/>
  <c r="N707" i="7"/>
  <c r="M708" i="7"/>
  <c r="N708" i="7"/>
  <c r="M709" i="7"/>
  <c r="N709" i="7"/>
  <c r="M710" i="7"/>
  <c r="N710" i="7"/>
  <c r="M711" i="7"/>
  <c r="N711" i="7"/>
  <c r="M712" i="7"/>
  <c r="N712" i="7"/>
  <c r="M713" i="7"/>
  <c r="N713" i="7"/>
  <c r="M714" i="7"/>
  <c r="N714" i="7"/>
  <c r="M715" i="7"/>
  <c r="N715" i="7"/>
  <c r="M716" i="7"/>
  <c r="N716" i="7"/>
  <c r="M717" i="7"/>
  <c r="N717" i="7"/>
  <c r="M718" i="7"/>
  <c r="N718" i="7"/>
  <c r="M719" i="7"/>
  <c r="N719" i="7"/>
  <c r="M720" i="7"/>
  <c r="N720" i="7"/>
  <c r="M721" i="7"/>
  <c r="N721" i="7"/>
  <c r="M722" i="7"/>
  <c r="N722" i="7"/>
  <c r="M723" i="7"/>
  <c r="N723" i="7"/>
  <c r="M724" i="7"/>
  <c r="N724" i="7"/>
  <c r="M725" i="7"/>
  <c r="N725" i="7"/>
  <c r="M726" i="7"/>
  <c r="N726" i="7"/>
  <c r="M727" i="7"/>
  <c r="N727" i="7"/>
  <c r="M728" i="7"/>
  <c r="N728" i="7"/>
  <c r="M729" i="7"/>
  <c r="N729" i="7"/>
  <c r="M730" i="7"/>
  <c r="N730" i="7"/>
  <c r="M731" i="7"/>
  <c r="N731" i="7"/>
  <c r="M732" i="7"/>
  <c r="N732" i="7"/>
  <c r="M733" i="7"/>
  <c r="N733" i="7"/>
  <c r="M734" i="7"/>
  <c r="N734" i="7"/>
  <c r="M735" i="7"/>
  <c r="N735" i="7"/>
  <c r="M736" i="7"/>
  <c r="N736" i="7"/>
  <c r="M737" i="7"/>
  <c r="N737" i="7"/>
  <c r="M738" i="7"/>
  <c r="N738" i="7"/>
  <c r="M739" i="7"/>
  <c r="N739" i="7"/>
  <c r="M740" i="7"/>
  <c r="N740" i="7"/>
  <c r="M741" i="7"/>
  <c r="N741" i="7"/>
  <c r="M742" i="7"/>
  <c r="N742" i="7"/>
  <c r="M743" i="7"/>
  <c r="N743" i="7"/>
  <c r="M744" i="7"/>
  <c r="N744" i="7"/>
  <c r="M745" i="7"/>
  <c r="N745" i="7"/>
  <c r="M746" i="7"/>
  <c r="N746" i="7"/>
  <c r="M747" i="7"/>
  <c r="N747" i="7"/>
  <c r="M748" i="7"/>
  <c r="N748" i="7"/>
  <c r="M749" i="7"/>
  <c r="N749" i="7"/>
  <c r="M750" i="7"/>
  <c r="N750" i="7"/>
  <c r="M751" i="7"/>
  <c r="N751" i="7"/>
  <c r="M752" i="7"/>
  <c r="N752" i="7"/>
  <c r="M753" i="7"/>
  <c r="N753" i="7"/>
  <c r="M754" i="7"/>
  <c r="N754" i="7"/>
  <c r="M755" i="7"/>
  <c r="N755" i="7"/>
  <c r="M756" i="7"/>
  <c r="N756" i="7"/>
  <c r="M757" i="7"/>
  <c r="N757" i="7"/>
  <c r="M758" i="7"/>
  <c r="N758" i="7"/>
  <c r="M759" i="7"/>
  <c r="N759" i="7"/>
  <c r="M760" i="7"/>
  <c r="N760" i="7"/>
  <c r="M761" i="7"/>
  <c r="N761" i="7"/>
  <c r="M762" i="7"/>
  <c r="N762" i="7"/>
  <c r="M763" i="7"/>
  <c r="N763" i="7"/>
  <c r="M764" i="7"/>
  <c r="N764" i="7"/>
  <c r="M765" i="7"/>
  <c r="N765" i="7"/>
  <c r="M766" i="7"/>
  <c r="N766" i="7"/>
  <c r="M767" i="7"/>
  <c r="N767" i="7"/>
  <c r="M768" i="7"/>
  <c r="N768" i="7"/>
  <c r="M769" i="7"/>
  <c r="N769" i="7"/>
  <c r="M770" i="7"/>
  <c r="N770" i="7"/>
  <c r="M771" i="7"/>
  <c r="N771" i="7"/>
  <c r="M772" i="7"/>
  <c r="N772" i="7"/>
  <c r="M773" i="7"/>
  <c r="N773" i="7"/>
  <c r="M774" i="7"/>
  <c r="N774" i="7"/>
  <c r="M775" i="7"/>
  <c r="N775" i="7"/>
  <c r="M776" i="7"/>
  <c r="N776" i="7"/>
  <c r="M777" i="7"/>
  <c r="N777" i="7"/>
  <c r="M778" i="7"/>
  <c r="N778" i="7"/>
  <c r="M779" i="7"/>
  <c r="N779" i="7"/>
  <c r="M780" i="7"/>
  <c r="N780" i="7"/>
  <c r="M781" i="7"/>
  <c r="N781" i="7"/>
  <c r="M782" i="7"/>
  <c r="N782" i="7"/>
  <c r="M783" i="7"/>
  <c r="N783" i="7"/>
  <c r="M784" i="7"/>
  <c r="N784" i="7"/>
  <c r="M785" i="7"/>
  <c r="N785" i="7"/>
  <c r="M786" i="7"/>
  <c r="N786" i="7"/>
  <c r="M787" i="7"/>
  <c r="N787" i="7"/>
  <c r="M788" i="7"/>
  <c r="N788" i="7"/>
  <c r="M789" i="7"/>
  <c r="N789" i="7"/>
  <c r="M790" i="7"/>
  <c r="N790" i="7"/>
  <c r="M791" i="7"/>
  <c r="N791" i="7"/>
  <c r="M792" i="7"/>
  <c r="N792" i="7"/>
  <c r="M793" i="7"/>
  <c r="N793" i="7"/>
  <c r="M794" i="7"/>
  <c r="N794" i="7"/>
  <c r="M795" i="7"/>
  <c r="N795" i="7"/>
  <c r="M796" i="7"/>
  <c r="N796" i="7"/>
  <c r="M797" i="7"/>
  <c r="N797" i="7"/>
  <c r="M798" i="7"/>
  <c r="N798" i="7"/>
  <c r="M799" i="7"/>
  <c r="N799" i="7"/>
  <c r="M800" i="7"/>
  <c r="N800" i="7"/>
  <c r="M801" i="7"/>
  <c r="N801" i="7"/>
  <c r="M802" i="7"/>
  <c r="N802" i="7"/>
  <c r="M803" i="7"/>
  <c r="N803" i="7"/>
  <c r="M804" i="7"/>
  <c r="N804" i="7"/>
  <c r="M805" i="7"/>
  <c r="N805" i="7"/>
  <c r="M806" i="7"/>
  <c r="N806" i="7"/>
  <c r="M807" i="7"/>
  <c r="N807" i="7"/>
  <c r="M808" i="7"/>
  <c r="N808" i="7"/>
  <c r="M809" i="7"/>
  <c r="N809" i="7"/>
  <c r="M810" i="7"/>
  <c r="N810" i="7"/>
  <c r="M811" i="7"/>
  <c r="N811" i="7"/>
  <c r="M812" i="7"/>
  <c r="N812" i="7"/>
  <c r="M813" i="7"/>
  <c r="N813" i="7"/>
  <c r="M814" i="7"/>
  <c r="N814" i="7"/>
  <c r="M815" i="7"/>
  <c r="N815" i="7"/>
  <c r="M816" i="7"/>
  <c r="N816" i="7"/>
  <c r="M817" i="7"/>
  <c r="N817" i="7"/>
  <c r="M818" i="7"/>
  <c r="N818" i="7"/>
  <c r="M819" i="7"/>
  <c r="N819" i="7"/>
  <c r="M820" i="7"/>
  <c r="N820" i="7"/>
  <c r="M821" i="7"/>
  <c r="N821" i="7"/>
  <c r="M822" i="7"/>
  <c r="N822" i="7"/>
  <c r="M823" i="7"/>
  <c r="N823" i="7"/>
  <c r="M824" i="7"/>
  <c r="N824" i="7"/>
  <c r="M825" i="7"/>
  <c r="N825" i="7"/>
  <c r="M826" i="7"/>
  <c r="N826" i="7"/>
  <c r="M827" i="7"/>
  <c r="N827" i="7"/>
  <c r="M828" i="7"/>
  <c r="N828" i="7"/>
  <c r="M829" i="7"/>
  <c r="N829" i="7"/>
  <c r="M830" i="7"/>
  <c r="N830" i="7"/>
  <c r="M831" i="7"/>
  <c r="N831" i="7"/>
  <c r="M832" i="7"/>
  <c r="N832" i="7"/>
  <c r="M833" i="7"/>
  <c r="N833" i="7"/>
  <c r="M834" i="7"/>
  <c r="N834" i="7"/>
  <c r="M835" i="7"/>
  <c r="N835" i="7"/>
  <c r="M836" i="7"/>
  <c r="N836" i="7"/>
  <c r="M837" i="7"/>
  <c r="N837" i="7"/>
  <c r="M838" i="7"/>
  <c r="N838" i="7"/>
  <c r="M839" i="7"/>
  <c r="N839" i="7"/>
  <c r="M840" i="7"/>
  <c r="N840" i="7"/>
  <c r="M841" i="7"/>
  <c r="N841" i="7"/>
  <c r="M842" i="7"/>
  <c r="N842" i="7"/>
  <c r="M843" i="7"/>
  <c r="N843" i="7"/>
  <c r="M844" i="7"/>
  <c r="N844" i="7"/>
  <c r="M845" i="7"/>
  <c r="N845" i="7"/>
  <c r="M846" i="7"/>
  <c r="N846" i="7"/>
  <c r="M847" i="7"/>
  <c r="N847" i="7"/>
  <c r="M848" i="7"/>
  <c r="N848" i="7"/>
  <c r="M849" i="7"/>
  <c r="N849" i="7"/>
  <c r="M850" i="7"/>
  <c r="N850" i="7"/>
  <c r="M851" i="7"/>
  <c r="N851" i="7"/>
  <c r="M852" i="7"/>
  <c r="N852" i="7"/>
  <c r="M853" i="7"/>
  <c r="N853" i="7"/>
  <c r="M854" i="7"/>
  <c r="N854" i="7"/>
  <c r="M855" i="7"/>
  <c r="N855" i="7"/>
  <c r="M856" i="7"/>
  <c r="N856" i="7"/>
  <c r="M857" i="7"/>
  <c r="N857" i="7"/>
  <c r="M858" i="7"/>
  <c r="N858" i="7"/>
  <c r="M859" i="7"/>
  <c r="N859" i="7"/>
  <c r="M860" i="7"/>
  <c r="N860" i="7"/>
  <c r="M861" i="7"/>
  <c r="N861" i="7"/>
  <c r="M862" i="7"/>
  <c r="N862" i="7"/>
  <c r="M863" i="7"/>
  <c r="N863" i="7"/>
  <c r="M864" i="7"/>
  <c r="N864" i="7"/>
  <c r="M865" i="7"/>
  <c r="N865" i="7"/>
  <c r="M866" i="7"/>
  <c r="N866" i="7"/>
  <c r="M867" i="7"/>
  <c r="N867" i="7"/>
  <c r="M868" i="7"/>
  <c r="N868" i="7"/>
  <c r="M869" i="7"/>
  <c r="N869" i="7"/>
  <c r="M870" i="7"/>
  <c r="N870" i="7"/>
  <c r="M871" i="7"/>
  <c r="N871" i="7"/>
  <c r="M872" i="7"/>
  <c r="N872" i="7"/>
  <c r="M873" i="7"/>
  <c r="N873" i="7"/>
  <c r="M874" i="7"/>
  <c r="N874" i="7"/>
  <c r="M875" i="7"/>
  <c r="N875" i="7"/>
  <c r="M876" i="7"/>
  <c r="N876" i="7"/>
  <c r="M877" i="7"/>
  <c r="N877" i="7"/>
  <c r="M878" i="7"/>
  <c r="N878" i="7"/>
  <c r="M879" i="7"/>
  <c r="N879" i="7"/>
  <c r="M880" i="7"/>
  <c r="N880" i="7"/>
  <c r="M881" i="7"/>
  <c r="N881" i="7"/>
  <c r="M882" i="7"/>
  <c r="N882" i="7"/>
  <c r="M883" i="7"/>
  <c r="N883" i="7"/>
  <c r="M884" i="7"/>
  <c r="N884" i="7"/>
  <c r="M885" i="7"/>
  <c r="N885" i="7"/>
  <c r="M886" i="7"/>
  <c r="N886" i="7"/>
  <c r="M887" i="7"/>
  <c r="N887" i="7"/>
  <c r="M888" i="7"/>
  <c r="N888" i="7"/>
  <c r="M889" i="7"/>
  <c r="N889" i="7"/>
  <c r="M890" i="7"/>
  <c r="N890" i="7"/>
  <c r="M891" i="7"/>
  <c r="N891" i="7"/>
  <c r="M892" i="7"/>
  <c r="N892" i="7"/>
  <c r="M893" i="7"/>
  <c r="N893" i="7"/>
  <c r="M894" i="7"/>
  <c r="N894" i="7"/>
  <c r="M895" i="7"/>
  <c r="N895" i="7"/>
  <c r="M896" i="7"/>
  <c r="N896" i="7"/>
  <c r="M897" i="7"/>
  <c r="N897" i="7"/>
  <c r="M898" i="7"/>
  <c r="N898" i="7"/>
  <c r="M899" i="7"/>
  <c r="N899" i="7"/>
  <c r="M900" i="7"/>
  <c r="N900" i="7"/>
  <c r="M901" i="7"/>
  <c r="N901" i="7"/>
  <c r="M902" i="7"/>
  <c r="N902" i="7"/>
  <c r="M903" i="7"/>
  <c r="N903" i="7"/>
  <c r="M904" i="7"/>
  <c r="N904" i="7"/>
  <c r="M905" i="7"/>
  <c r="N905" i="7"/>
  <c r="M906" i="7"/>
  <c r="N906" i="7"/>
  <c r="M907" i="7"/>
  <c r="N907" i="7"/>
  <c r="M908" i="7"/>
  <c r="N908" i="7"/>
  <c r="M909" i="7"/>
  <c r="N909" i="7"/>
  <c r="M910" i="7"/>
  <c r="N910" i="7"/>
  <c r="M911" i="7"/>
  <c r="N911" i="7"/>
  <c r="M912" i="7"/>
  <c r="N912" i="7"/>
  <c r="M913" i="7"/>
  <c r="N913" i="7"/>
  <c r="M914" i="7"/>
  <c r="N914" i="7"/>
  <c r="M915" i="7"/>
  <c r="N915" i="7"/>
  <c r="M916" i="7"/>
  <c r="N916" i="7"/>
  <c r="M917" i="7"/>
  <c r="N917" i="7"/>
  <c r="M918" i="7"/>
  <c r="N918" i="7"/>
  <c r="M919" i="7"/>
  <c r="N919" i="7"/>
  <c r="M920" i="7"/>
  <c r="N920" i="7"/>
  <c r="M921" i="7"/>
  <c r="N921" i="7"/>
  <c r="M922" i="7"/>
  <c r="N922" i="7"/>
  <c r="M923" i="7"/>
  <c r="N923" i="7"/>
  <c r="M924" i="7"/>
  <c r="N924" i="7"/>
  <c r="M925" i="7"/>
  <c r="N925" i="7"/>
  <c r="M926" i="7"/>
  <c r="N926" i="7"/>
  <c r="M927" i="7"/>
  <c r="N927" i="7"/>
  <c r="M928" i="7"/>
  <c r="N928" i="7"/>
  <c r="M929" i="7"/>
  <c r="N929" i="7"/>
  <c r="M930" i="7"/>
  <c r="N930" i="7"/>
  <c r="M931" i="7"/>
  <c r="N931" i="7"/>
  <c r="M932" i="7"/>
  <c r="N932" i="7"/>
  <c r="M933" i="7"/>
  <c r="N933" i="7"/>
  <c r="M934" i="7"/>
  <c r="N934" i="7"/>
  <c r="M935" i="7"/>
  <c r="N935" i="7"/>
  <c r="M936" i="7"/>
  <c r="N936" i="7"/>
  <c r="M937" i="7"/>
  <c r="N937" i="7"/>
  <c r="M938" i="7"/>
  <c r="N938" i="7"/>
  <c r="M939" i="7"/>
  <c r="N939" i="7"/>
  <c r="M940" i="7"/>
  <c r="N940" i="7"/>
  <c r="M941" i="7"/>
  <c r="N941" i="7"/>
  <c r="M942" i="7"/>
  <c r="N942" i="7"/>
  <c r="M943" i="7"/>
  <c r="N943" i="7"/>
  <c r="M944" i="7"/>
  <c r="N944" i="7"/>
  <c r="M945" i="7"/>
  <c r="N945" i="7"/>
  <c r="M946" i="7"/>
  <c r="N946" i="7"/>
  <c r="M947" i="7"/>
  <c r="N947" i="7"/>
  <c r="M948" i="7"/>
  <c r="N948" i="7"/>
  <c r="M949" i="7"/>
  <c r="N949" i="7"/>
  <c r="M950" i="7"/>
  <c r="N950" i="7"/>
  <c r="M951" i="7"/>
  <c r="N951" i="7"/>
  <c r="M952" i="7"/>
  <c r="N952" i="7"/>
  <c r="M953" i="7"/>
  <c r="N953" i="7"/>
  <c r="M954" i="7"/>
  <c r="N954" i="7"/>
  <c r="M955" i="7"/>
  <c r="N955" i="7"/>
  <c r="M956" i="7"/>
  <c r="N956" i="7"/>
  <c r="M957" i="7"/>
  <c r="N957" i="7"/>
  <c r="M958" i="7"/>
  <c r="N958" i="7"/>
  <c r="M959" i="7"/>
  <c r="N959" i="7"/>
  <c r="M960" i="7"/>
  <c r="N960" i="7"/>
  <c r="M961" i="7"/>
  <c r="N961" i="7"/>
  <c r="M962" i="7"/>
  <c r="N962" i="7"/>
  <c r="M963" i="7"/>
  <c r="N963" i="7"/>
  <c r="M964" i="7"/>
  <c r="N964" i="7"/>
  <c r="M965" i="7"/>
  <c r="N965" i="7"/>
  <c r="M966" i="7"/>
  <c r="N966" i="7"/>
  <c r="M967" i="7"/>
  <c r="N967" i="7"/>
  <c r="M968" i="7"/>
  <c r="N968" i="7"/>
  <c r="M969" i="7"/>
  <c r="N969" i="7"/>
  <c r="M970" i="7"/>
  <c r="N970" i="7"/>
  <c r="M971" i="7"/>
  <c r="N971" i="7"/>
  <c r="M972" i="7"/>
  <c r="N972" i="7"/>
  <c r="M973" i="7"/>
  <c r="N973" i="7"/>
  <c r="M974" i="7"/>
  <c r="N974" i="7"/>
  <c r="M975" i="7"/>
  <c r="N975" i="7"/>
  <c r="M976" i="7"/>
  <c r="N976" i="7"/>
  <c r="M977" i="7"/>
  <c r="N977" i="7"/>
  <c r="M978" i="7"/>
  <c r="N978" i="7"/>
  <c r="M979" i="7"/>
  <c r="N979" i="7"/>
  <c r="M980" i="7"/>
  <c r="N980" i="7"/>
  <c r="M981" i="7"/>
  <c r="N981" i="7"/>
  <c r="M982" i="7"/>
  <c r="N982" i="7"/>
  <c r="M983" i="7"/>
  <c r="N983" i="7"/>
  <c r="M984" i="7"/>
  <c r="N984" i="7"/>
  <c r="M985" i="7"/>
  <c r="N985" i="7"/>
  <c r="M986" i="7"/>
  <c r="N986" i="7"/>
  <c r="M987" i="7"/>
  <c r="N987" i="7"/>
  <c r="M988" i="7"/>
  <c r="N988" i="7"/>
  <c r="M989" i="7"/>
  <c r="N989" i="7"/>
  <c r="M990" i="7"/>
  <c r="N990" i="7"/>
  <c r="M991" i="7"/>
  <c r="N991" i="7"/>
  <c r="M992" i="7"/>
  <c r="N992" i="7"/>
  <c r="M993" i="7"/>
  <c r="N993" i="7"/>
  <c r="M994" i="7"/>
  <c r="N994" i="7"/>
  <c r="M995" i="7"/>
  <c r="N995" i="7"/>
  <c r="M996" i="7"/>
  <c r="N996" i="7"/>
  <c r="M997" i="7"/>
  <c r="N997" i="7"/>
  <c r="M998" i="7"/>
  <c r="N998" i="7"/>
  <c r="M999" i="7"/>
  <c r="N999" i="7"/>
  <c r="M1000" i="7"/>
  <c r="N1000" i="7"/>
  <c r="M1001" i="7"/>
  <c r="N1001" i="7"/>
  <c r="M1002" i="7"/>
  <c r="N1002" i="7"/>
  <c r="M1003" i="7"/>
  <c r="N1003" i="7"/>
  <c r="M1004" i="7"/>
  <c r="N1004" i="7"/>
  <c r="M1005" i="7"/>
  <c r="N1005" i="7"/>
  <c r="M1006" i="7"/>
  <c r="N1006" i="7"/>
  <c r="M1007" i="7"/>
  <c r="N1007" i="7"/>
  <c r="M1008" i="7"/>
  <c r="N1008" i="7"/>
  <c r="M1009" i="7"/>
  <c r="N1009" i="7"/>
  <c r="M2" i="7"/>
  <c r="N2" i="7"/>
  <c r="M3" i="7"/>
  <c r="N3" i="7"/>
  <c r="N4" i="7"/>
  <c r="M4" i="7"/>
  <c r="M2" i="4"/>
  <c r="N2" i="4"/>
  <c r="M3" i="4"/>
  <c r="N3" i="4"/>
  <c r="M4" i="4"/>
  <c r="N4" i="4"/>
  <c r="M5" i="4"/>
  <c r="N5" i="4"/>
  <c r="M6" i="4"/>
  <c r="N6" i="4"/>
  <c r="M7" i="4"/>
  <c r="N7" i="4"/>
  <c r="M8" i="4"/>
  <c r="N8" i="4"/>
  <c r="M9" i="4"/>
  <c r="N9" i="4"/>
  <c r="M10" i="4"/>
  <c r="N10" i="4"/>
  <c r="M11" i="4"/>
  <c r="N11" i="4"/>
  <c r="M12" i="4"/>
  <c r="N12" i="4"/>
  <c r="M13" i="4"/>
  <c r="N13" i="4"/>
  <c r="M14" i="4"/>
  <c r="N14" i="4"/>
  <c r="M15" i="4"/>
  <c r="N15" i="4"/>
  <c r="M16" i="4"/>
  <c r="N16" i="4"/>
  <c r="M17" i="4"/>
  <c r="N17" i="4"/>
  <c r="M18" i="4"/>
  <c r="N18" i="4"/>
  <c r="M19" i="4"/>
  <c r="N19" i="4"/>
  <c r="M20" i="4"/>
  <c r="N20" i="4"/>
  <c r="M21" i="4"/>
  <c r="N21" i="4"/>
  <c r="M22" i="4"/>
  <c r="N22" i="4"/>
  <c r="M23" i="4"/>
  <c r="N23" i="4"/>
  <c r="M24" i="4"/>
  <c r="N24" i="4"/>
  <c r="M25" i="4"/>
  <c r="N25" i="4"/>
  <c r="M26" i="4"/>
  <c r="N26" i="4"/>
  <c r="M27" i="4"/>
  <c r="N27" i="4"/>
  <c r="M28" i="4"/>
  <c r="N28" i="4"/>
  <c r="M29" i="4"/>
  <c r="N29" i="4"/>
  <c r="M30" i="4"/>
  <c r="N30" i="4"/>
  <c r="M31" i="4"/>
  <c r="N31" i="4"/>
  <c r="M32" i="4"/>
  <c r="N32" i="4"/>
  <c r="M33" i="4"/>
  <c r="N33" i="4"/>
  <c r="M34" i="4"/>
  <c r="N34" i="4"/>
  <c r="M35" i="4"/>
  <c r="N35" i="4"/>
  <c r="M36" i="4"/>
  <c r="N36" i="4"/>
  <c r="M37" i="4"/>
  <c r="N37" i="4"/>
  <c r="M38" i="4"/>
  <c r="N38" i="4"/>
  <c r="M39" i="4"/>
  <c r="N39" i="4"/>
  <c r="M40" i="4"/>
  <c r="N40" i="4"/>
  <c r="M41" i="4"/>
  <c r="N41" i="4"/>
  <c r="M42" i="4"/>
  <c r="N42" i="4"/>
  <c r="M43" i="4"/>
  <c r="N43" i="4"/>
  <c r="M44" i="4"/>
  <c r="N44" i="4"/>
  <c r="M45" i="4"/>
  <c r="N45" i="4"/>
  <c r="M46" i="4"/>
  <c r="N46" i="4"/>
  <c r="M47" i="4"/>
  <c r="N47" i="4"/>
  <c r="M48" i="4"/>
  <c r="N48" i="4"/>
  <c r="M49" i="4"/>
  <c r="N49" i="4"/>
  <c r="M50" i="4"/>
  <c r="N50" i="4"/>
  <c r="M51" i="4"/>
  <c r="N51" i="4"/>
  <c r="M52" i="4"/>
  <c r="N52" i="4"/>
  <c r="M53" i="4"/>
  <c r="N53" i="4"/>
  <c r="M54" i="4"/>
  <c r="N54" i="4"/>
  <c r="M55" i="4"/>
  <c r="N55" i="4"/>
  <c r="M56" i="4"/>
  <c r="N56" i="4"/>
  <c r="M57" i="4"/>
  <c r="N57" i="4"/>
  <c r="M58" i="4"/>
  <c r="N58" i="4"/>
  <c r="M59" i="4"/>
  <c r="N59" i="4"/>
  <c r="M60" i="4"/>
  <c r="N60" i="4"/>
  <c r="M61" i="4"/>
  <c r="N61" i="4"/>
  <c r="M62" i="4"/>
  <c r="N62" i="4"/>
  <c r="M63" i="4"/>
  <c r="N63" i="4"/>
  <c r="M64" i="4"/>
  <c r="N64" i="4"/>
  <c r="M65" i="4"/>
  <c r="N65" i="4"/>
  <c r="M66" i="4"/>
  <c r="N66" i="4"/>
  <c r="M67" i="4"/>
  <c r="N67" i="4"/>
  <c r="M68" i="4"/>
  <c r="N68" i="4"/>
  <c r="M69" i="4"/>
  <c r="N69" i="4"/>
  <c r="M70" i="4"/>
  <c r="N70" i="4"/>
  <c r="M71" i="4"/>
  <c r="N71" i="4"/>
  <c r="M72" i="4"/>
  <c r="N72" i="4"/>
  <c r="M73" i="4"/>
  <c r="N73" i="4"/>
  <c r="M74" i="4"/>
  <c r="N74" i="4"/>
  <c r="M75" i="4"/>
  <c r="N75" i="4"/>
  <c r="M76" i="4"/>
  <c r="N76" i="4"/>
  <c r="M77" i="4"/>
  <c r="N77" i="4"/>
  <c r="M78" i="4"/>
  <c r="N78" i="4"/>
  <c r="M79" i="4"/>
  <c r="N79" i="4"/>
  <c r="M80" i="4"/>
  <c r="N80" i="4"/>
  <c r="M81" i="4"/>
  <c r="N81" i="4"/>
  <c r="M82" i="4"/>
  <c r="N82" i="4"/>
  <c r="M83" i="4"/>
  <c r="N83" i="4"/>
  <c r="M84" i="4"/>
  <c r="N84" i="4"/>
  <c r="M85" i="4"/>
  <c r="N85" i="4"/>
  <c r="M86" i="4"/>
  <c r="N86" i="4"/>
  <c r="M87" i="4"/>
  <c r="N87" i="4"/>
  <c r="M88" i="4"/>
  <c r="N88" i="4"/>
  <c r="M89" i="4"/>
  <c r="N89" i="4"/>
  <c r="M90" i="4"/>
  <c r="N90" i="4"/>
  <c r="M91" i="4"/>
  <c r="N91" i="4"/>
  <c r="M92" i="4"/>
  <c r="N92" i="4"/>
  <c r="M93" i="4"/>
  <c r="N93" i="4"/>
  <c r="M94" i="4"/>
  <c r="N94" i="4"/>
  <c r="M95" i="4"/>
  <c r="N95" i="4"/>
  <c r="M96" i="4"/>
  <c r="N96" i="4"/>
  <c r="M97" i="4"/>
  <c r="N97" i="4"/>
  <c r="M98" i="4"/>
  <c r="N98" i="4"/>
  <c r="M99" i="4"/>
  <c r="N99" i="4"/>
  <c r="M100" i="4"/>
  <c r="N100" i="4"/>
  <c r="M101" i="4"/>
  <c r="N101" i="4"/>
  <c r="M102" i="4"/>
  <c r="N102" i="4"/>
  <c r="M103" i="4"/>
  <c r="N103" i="4"/>
  <c r="M104" i="4"/>
  <c r="N104" i="4"/>
  <c r="M105" i="4"/>
  <c r="N105" i="4"/>
  <c r="M106" i="4"/>
  <c r="N106" i="4"/>
  <c r="M107" i="4"/>
  <c r="N107" i="4"/>
  <c r="M108" i="4"/>
  <c r="N108" i="4"/>
  <c r="M109" i="4"/>
  <c r="N109" i="4"/>
  <c r="M110" i="4"/>
  <c r="N110" i="4"/>
  <c r="M111" i="4"/>
  <c r="N111" i="4"/>
  <c r="M112" i="4"/>
  <c r="N112" i="4"/>
  <c r="M113" i="4"/>
  <c r="N113" i="4"/>
  <c r="M114" i="4"/>
  <c r="N114" i="4"/>
  <c r="M115" i="4"/>
  <c r="N115" i="4"/>
  <c r="M116" i="4"/>
  <c r="N116" i="4"/>
  <c r="M117" i="4"/>
  <c r="N117" i="4"/>
  <c r="M118" i="4"/>
  <c r="N118" i="4"/>
  <c r="M119" i="4"/>
  <c r="N119" i="4"/>
  <c r="M120" i="4"/>
  <c r="N120" i="4"/>
  <c r="M121" i="4"/>
  <c r="N121" i="4"/>
  <c r="M122" i="4"/>
  <c r="N122" i="4"/>
  <c r="M123" i="4"/>
  <c r="N123" i="4"/>
  <c r="M124" i="4"/>
  <c r="N124" i="4"/>
  <c r="M125" i="4"/>
  <c r="N125" i="4"/>
  <c r="M126" i="4"/>
  <c r="N126" i="4"/>
  <c r="M127" i="4"/>
  <c r="N127" i="4"/>
  <c r="M128" i="4"/>
  <c r="N128" i="4"/>
  <c r="M129" i="4"/>
  <c r="N129" i="4"/>
  <c r="M130" i="4"/>
  <c r="N130" i="4"/>
  <c r="M131" i="4"/>
  <c r="N131" i="4"/>
  <c r="M132" i="4"/>
  <c r="N132" i="4"/>
  <c r="M133" i="4"/>
  <c r="N133" i="4"/>
  <c r="M134" i="4"/>
  <c r="N134" i="4"/>
  <c r="M135" i="4"/>
  <c r="N135" i="4"/>
  <c r="M136" i="4"/>
  <c r="N136" i="4"/>
  <c r="M137" i="4"/>
  <c r="N137" i="4"/>
  <c r="M138" i="4"/>
  <c r="N138" i="4"/>
  <c r="M139" i="4"/>
  <c r="N139" i="4"/>
  <c r="M140" i="4"/>
  <c r="N140" i="4"/>
  <c r="M141" i="4"/>
  <c r="N141" i="4"/>
  <c r="M142" i="4"/>
  <c r="N142" i="4"/>
  <c r="M143" i="4"/>
  <c r="N143" i="4"/>
  <c r="M144" i="4"/>
  <c r="N144" i="4"/>
  <c r="M145" i="4"/>
  <c r="N145" i="4"/>
  <c r="M146" i="4"/>
  <c r="N146" i="4"/>
  <c r="M147" i="4"/>
  <c r="N147" i="4"/>
  <c r="M148" i="4"/>
  <c r="N148" i="4"/>
  <c r="M149" i="4"/>
  <c r="N149" i="4"/>
  <c r="M150" i="4"/>
  <c r="N150" i="4"/>
  <c r="M151" i="4"/>
  <c r="N151" i="4"/>
  <c r="M152" i="4"/>
  <c r="N152" i="4"/>
  <c r="M153" i="4"/>
  <c r="N153" i="4"/>
  <c r="M154" i="4"/>
  <c r="N154" i="4"/>
  <c r="M155" i="4"/>
  <c r="N155" i="4"/>
  <c r="M156" i="4"/>
  <c r="N156" i="4"/>
  <c r="M157" i="4"/>
  <c r="N157" i="4"/>
  <c r="M158" i="4"/>
  <c r="N158" i="4"/>
  <c r="M159" i="4"/>
  <c r="N159" i="4"/>
  <c r="M160" i="4"/>
  <c r="N160" i="4"/>
  <c r="M161" i="4"/>
  <c r="N161" i="4"/>
  <c r="M162" i="4"/>
  <c r="N162" i="4"/>
  <c r="M163" i="4"/>
  <c r="N163" i="4"/>
  <c r="M164" i="4"/>
  <c r="N164" i="4"/>
  <c r="M165" i="4"/>
  <c r="N165" i="4"/>
  <c r="M166" i="4"/>
  <c r="N166" i="4"/>
  <c r="M167" i="4"/>
  <c r="N167" i="4"/>
  <c r="M168" i="4"/>
  <c r="N168" i="4"/>
  <c r="M169" i="4"/>
  <c r="N169" i="4"/>
  <c r="M170" i="4"/>
  <c r="N170" i="4"/>
  <c r="M171" i="4"/>
  <c r="N171" i="4"/>
  <c r="M172" i="4"/>
  <c r="N172" i="4"/>
  <c r="M173" i="4"/>
  <c r="N173" i="4"/>
  <c r="M174" i="4"/>
  <c r="N174" i="4"/>
  <c r="M175" i="4"/>
  <c r="N175" i="4"/>
  <c r="M176" i="4"/>
  <c r="N176" i="4"/>
  <c r="M177" i="4"/>
  <c r="N177" i="4"/>
  <c r="M178" i="4"/>
  <c r="N178" i="4"/>
  <c r="M179" i="4"/>
  <c r="N179" i="4"/>
  <c r="M180" i="4"/>
  <c r="N180" i="4"/>
  <c r="M181" i="4"/>
  <c r="N181" i="4"/>
  <c r="M182" i="4"/>
  <c r="N182" i="4"/>
  <c r="M183" i="4"/>
  <c r="N183" i="4"/>
  <c r="M184" i="4"/>
  <c r="N184" i="4"/>
  <c r="M185" i="4"/>
  <c r="N185" i="4"/>
  <c r="M186" i="4"/>
  <c r="N186" i="4"/>
  <c r="M187" i="4"/>
  <c r="N187" i="4"/>
  <c r="M188" i="4"/>
  <c r="N188" i="4"/>
  <c r="M189" i="4"/>
  <c r="N189" i="4"/>
  <c r="M190" i="4"/>
  <c r="N190" i="4"/>
  <c r="M191" i="4"/>
  <c r="N191" i="4"/>
  <c r="M192" i="4"/>
  <c r="N192" i="4"/>
  <c r="M193" i="4"/>
  <c r="N193" i="4"/>
  <c r="M194" i="4"/>
  <c r="N194" i="4"/>
  <c r="M195" i="4"/>
  <c r="N195" i="4"/>
  <c r="M196" i="4"/>
  <c r="N196" i="4"/>
  <c r="M197" i="4"/>
  <c r="N197" i="4"/>
  <c r="M198" i="4"/>
  <c r="N198" i="4"/>
  <c r="M199" i="4"/>
  <c r="N199" i="4"/>
  <c r="M200" i="4"/>
  <c r="N200" i="4"/>
  <c r="M201" i="4"/>
  <c r="N201" i="4"/>
  <c r="M202" i="4"/>
  <c r="N202" i="4"/>
  <c r="M203" i="4"/>
  <c r="N203" i="4"/>
  <c r="M204" i="4"/>
  <c r="N204" i="4"/>
  <c r="M205" i="4"/>
  <c r="N205" i="4"/>
  <c r="M206" i="4"/>
  <c r="N206" i="4"/>
  <c r="M207" i="4"/>
  <c r="N207" i="4"/>
  <c r="M208" i="4"/>
  <c r="N208" i="4"/>
  <c r="M209" i="4"/>
  <c r="N209" i="4"/>
  <c r="M210" i="4"/>
  <c r="N210" i="4"/>
  <c r="M211" i="4"/>
  <c r="N211" i="4"/>
  <c r="M212" i="4"/>
  <c r="N212" i="4"/>
  <c r="M213" i="4"/>
  <c r="N213" i="4"/>
  <c r="M214" i="4"/>
  <c r="N214" i="4"/>
  <c r="M215" i="4"/>
  <c r="N215" i="4"/>
  <c r="M216" i="4"/>
  <c r="N216" i="4"/>
  <c r="M217" i="4"/>
  <c r="N217" i="4"/>
  <c r="M218" i="4"/>
  <c r="N218" i="4"/>
  <c r="M219" i="4"/>
  <c r="N219" i="4"/>
  <c r="M220" i="4"/>
  <c r="N220" i="4"/>
  <c r="M221" i="4"/>
  <c r="N221" i="4"/>
  <c r="M222" i="4"/>
  <c r="N222" i="4"/>
  <c r="M223" i="4"/>
  <c r="N223" i="4"/>
  <c r="M224" i="4"/>
  <c r="N224" i="4"/>
  <c r="M225" i="4"/>
  <c r="N225" i="4"/>
  <c r="M226" i="4"/>
  <c r="N226" i="4"/>
  <c r="M227" i="4"/>
  <c r="N227" i="4"/>
  <c r="M228" i="4"/>
  <c r="N228" i="4"/>
  <c r="M229" i="4"/>
  <c r="N229" i="4"/>
  <c r="M230" i="4"/>
  <c r="N230" i="4"/>
  <c r="M231" i="4"/>
  <c r="N231" i="4"/>
  <c r="M232" i="4"/>
  <c r="N232" i="4"/>
  <c r="M233" i="4"/>
  <c r="N233" i="4"/>
  <c r="M234" i="4"/>
  <c r="N234" i="4"/>
  <c r="M235" i="4"/>
  <c r="N235" i="4"/>
  <c r="M236" i="4"/>
  <c r="N236" i="4"/>
  <c r="M237" i="4"/>
  <c r="N237" i="4"/>
  <c r="M238" i="4"/>
  <c r="N238" i="4"/>
  <c r="M239" i="4"/>
  <c r="N239" i="4"/>
  <c r="M240" i="4"/>
  <c r="N240" i="4"/>
  <c r="M241" i="4"/>
  <c r="N241" i="4"/>
  <c r="M242" i="4"/>
  <c r="N242" i="4"/>
  <c r="M243" i="4"/>
  <c r="N243" i="4"/>
  <c r="M244" i="4"/>
  <c r="N244" i="4"/>
  <c r="M245" i="4"/>
  <c r="N245" i="4"/>
  <c r="M246" i="4"/>
  <c r="N246" i="4"/>
  <c r="M247" i="4"/>
  <c r="N247" i="4"/>
  <c r="M248" i="4"/>
  <c r="N248" i="4"/>
  <c r="M249" i="4"/>
  <c r="N249" i="4"/>
  <c r="M250" i="4"/>
  <c r="N250" i="4"/>
  <c r="M251" i="4"/>
  <c r="N251" i="4"/>
  <c r="M252" i="4"/>
  <c r="N252" i="4"/>
  <c r="M253" i="4"/>
  <c r="N253" i="4"/>
  <c r="M254" i="4"/>
  <c r="N254" i="4"/>
  <c r="M255" i="4"/>
  <c r="N255" i="4"/>
  <c r="M256" i="4"/>
  <c r="N256" i="4"/>
  <c r="M257" i="4"/>
  <c r="N257" i="4"/>
  <c r="M258" i="4"/>
  <c r="N258" i="4"/>
  <c r="M259" i="4"/>
  <c r="N259" i="4"/>
  <c r="M260" i="4"/>
  <c r="N260" i="4"/>
  <c r="M261" i="4"/>
  <c r="N261" i="4"/>
  <c r="M262" i="4"/>
  <c r="N262" i="4"/>
  <c r="M263" i="4"/>
  <c r="N263" i="4"/>
  <c r="M264" i="4"/>
  <c r="N264" i="4"/>
  <c r="M265" i="4"/>
  <c r="N265" i="4"/>
  <c r="M266" i="4"/>
  <c r="N266" i="4"/>
  <c r="M267" i="4"/>
  <c r="N267" i="4"/>
  <c r="M268" i="4"/>
  <c r="N268" i="4"/>
  <c r="M269" i="4"/>
  <c r="N269" i="4"/>
  <c r="M270" i="4"/>
  <c r="N270" i="4"/>
  <c r="M271" i="4"/>
  <c r="N271" i="4"/>
  <c r="M272" i="4"/>
  <c r="N272" i="4"/>
  <c r="M273" i="4"/>
  <c r="N273" i="4"/>
  <c r="M274" i="4"/>
  <c r="N274" i="4"/>
  <c r="M275" i="4"/>
  <c r="N275" i="4"/>
  <c r="M276" i="4"/>
  <c r="N276" i="4"/>
  <c r="M277" i="4"/>
  <c r="N277" i="4"/>
  <c r="M278" i="4"/>
  <c r="N278" i="4"/>
  <c r="M279" i="4"/>
  <c r="N279" i="4"/>
  <c r="M280" i="4"/>
  <c r="N280" i="4"/>
  <c r="M281" i="4"/>
  <c r="N281" i="4"/>
  <c r="M282" i="4"/>
  <c r="N282" i="4"/>
  <c r="M283" i="4"/>
  <c r="N283" i="4"/>
  <c r="M284" i="4"/>
  <c r="N284" i="4"/>
  <c r="M285" i="4"/>
  <c r="N285" i="4"/>
  <c r="M286" i="4"/>
  <c r="N286" i="4"/>
  <c r="M287" i="4"/>
  <c r="N287" i="4"/>
  <c r="M288" i="4"/>
  <c r="N288" i="4"/>
  <c r="M289" i="4"/>
  <c r="N289" i="4"/>
  <c r="M290" i="4"/>
  <c r="N290" i="4"/>
  <c r="M291" i="4"/>
  <c r="N291" i="4"/>
  <c r="M292" i="4"/>
  <c r="N292" i="4"/>
  <c r="M293" i="4"/>
  <c r="N293" i="4"/>
  <c r="M294" i="4"/>
  <c r="N294" i="4"/>
  <c r="M295" i="4"/>
  <c r="N295" i="4"/>
  <c r="M296" i="4"/>
  <c r="N296" i="4"/>
  <c r="M297" i="4"/>
  <c r="N297" i="4"/>
  <c r="M298" i="4"/>
  <c r="N298" i="4"/>
  <c r="M299" i="4"/>
  <c r="N299" i="4"/>
  <c r="M300" i="4"/>
  <c r="N300" i="4"/>
  <c r="M301" i="4"/>
  <c r="N301" i="4"/>
  <c r="M302" i="4"/>
  <c r="N302" i="4"/>
  <c r="M303" i="4"/>
  <c r="N303" i="4"/>
  <c r="M304" i="4"/>
  <c r="N304" i="4"/>
  <c r="M305" i="4"/>
  <c r="N305" i="4"/>
  <c r="M306" i="4"/>
  <c r="N306" i="4"/>
  <c r="M307" i="4"/>
  <c r="N307" i="4"/>
  <c r="M308" i="4"/>
  <c r="N308" i="4"/>
  <c r="M309" i="4"/>
  <c r="N309" i="4"/>
  <c r="M310" i="4"/>
  <c r="N310" i="4"/>
  <c r="M311" i="4"/>
  <c r="N311" i="4"/>
  <c r="M312" i="4"/>
  <c r="N312" i="4"/>
  <c r="M313" i="4"/>
  <c r="N313" i="4"/>
  <c r="M314" i="4"/>
  <c r="N314" i="4"/>
  <c r="M315" i="4"/>
  <c r="N315" i="4"/>
  <c r="M316" i="4"/>
  <c r="N316" i="4"/>
  <c r="M317" i="4"/>
  <c r="N317" i="4"/>
  <c r="M318" i="4"/>
  <c r="N318" i="4"/>
  <c r="M319" i="4"/>
  <c r="N319" i="4"/>
  <c r="M320" i="4"/>
  <c r="N320" i="4"/>
  <c r="M321" i="4"/>
  <c r="N321" i="4"/>
  <c r="M322" i="4"/>
  <c r="N322" i="4"/>
  <c r="M323" i="4"/>
  <c r="N323" i="4"/>
  <c r="M324" i="4"/>
  <c r="N324" i="4"/>
  <c r="M325" i="4"/>
  <c r="N325" i="4"/>
  <c r="M326" i="4"/>
  <c r="N326" i="4"/>
  <c r="M327" i="4"/>
  <c r="N327" i="4"/>
  <c r="M328" i="4"/>
  <c r="N328" i="4"/>
  <c r="M329" i="4"/>
  <c r="N329" i="4"/>
  <c r="M330" i="4"/>
  <c r="N330" i="4"/>
  <c r="M331" i="4"/>
  <c r="N331" i="4"/>
  <c r="M332" i="4"/>
  <c r="N332" i="4"/>
  <c r="M333" i="4"/>
  <c r="N333" i="4"/>
  <c r="M334" i="4"/>
  <c r="N334" i="4"/>
  <c r="M335" i="4"/>
  <c r="N335" i="4"/>
  <c r="M336" i="4"/>
  <c r="N336" i="4"/>
  <c r="M337" i="4"/>
  <c r="N337" i="4"/>
  <c r="M338" i="4"/>
  <c r="N338" i="4"/>
  <c r="M339" i="4"/>
  <c r="N339" i="4"/>
  <c r="M340" i="4"/>
  <c r="N340" i="4"/>
  <c r="M341" i="4"/>
  <c r="N341" i="4"/>
  <c r="M342" i="4"/>
  <c r="N342" i="4"/>
  <c r="M343" i="4"/>
  <c r="N343" i="4"/>
  <c r="M344" i="4"/>
  <c r="N344" i="4"/>
  <c r="M345" i="4"/>
  <c r="N345" i="4"/>
  <c r="M346" i="4"/>
  <c r="N346" i="4"/>
  <c r="M347" i="4"/>
  <c r="N347" i="4"/>
  <c r="M348" i="4"/>
  <c r="N348" i="4"/>
  <c r="M349" i="4"/>
  <c r="N349" i="4"/>
  <c r="M350" i="4"/>
  <c r="N350" i="4"/>
  <c r="M351" i="4"/>
  <c r="N351" i="4"/>
  <c r="M352" i="4"/>
  <c r="N352" i="4"/>
  <c r="M353" i="4"/>
  <c r="N353" i="4"/>
  <c r="M354" i="4"/>
  <c r="N354" i="4"/>
  <c r="M355" i="4"/>
  <c r="N355" i="4"/>
  <c r="M356" i="4"/>
  <c r="N356" i="4"/>
  <c r="M357" i="4"/>
  <c r="N357" i="4"/>
  <c r="M358" i="4"/>
  <c r="N358" i="4"/>
  <c r="M359" i="4"/>
  <c r="N359" i="4"/>
  <c r="M360" i="4"/>
  <c r="N360" i="4"/>
  <c r="M361" i="4"/>
  <c r="N361" i="4"/>
  <c r="M362" i="4"/>
  <c r="N362" i="4"/>
  <c r="M363" i="4"/>
  <c r="N363" i="4"/>
  <c r="M364" i="4"/>
  <c r="N364" i="4"/>
  <c r="M365" i="4"/>
  <c r="N365" i="4"/>
  <c r="M366" i="4"/>
  <c r="N366" i="4"/>
  <c r="M367" i="4"/>
  <c r="N367" i="4"/>
  <c r="M368" i="4"/>
  <c r="N368" i="4"/>
  <c r="M369" i="4"/>
  <c r="N369" i="4"/>
  <c r="M370" i="4"/>
  <c r="N370" i="4"/>
  <c r="M371" i="4"/>
  <c r="N371" i="4"/>
  <c r="M372" i="4"/>
  <c r="N372" i="4"/>
  <c r="M373" i="4"/>
  <c r="N373" i="4"/>
  <c r="M374" i="4"/>
  <c r="N374" i="4"/>
  <c r="M375" i="4"/>
  <c r="N375" i="4"/>
  <c r="M376" i="4"/>
  <c r="N376" i="4"/>
  <c r="M377" i="4"/>
  <c r="N377" i="4"/>
  <c r="M378" i="4"/>
  <c r="N378" i="4"/>
  <c r="M379" i="4"/>
  <c r="N379" i="4"/>
  <c r="M380" i="4"/>
  <c r="N380" i="4"/>
  <c r="M381" i="4"/>
  <c r="N381" i="4"/>
  <c r="M382" i="4"/>
  <c r="N382" i="4"/>
  <c r="M383" i="4"/>
  <c r="N383" i="4"/>
  <c r="M384" i="4"/>
  <c r="N384" i="4"/>
  <c r="M386" i="4"/>
  <c r="N386" i="4"/>
  <c r="M387" i="4"/>
  <c r="N387" i="4"/>
  <c r="M388" i="4"/>
  <c r="N388" i="4"/>
  <c r="M389" i="4"/>
  <c r="N389" i="4"/>
  <c r="M390" i="4"/>
  <c r="N390" i="4"/>
  <c r="M391" i="4"/>
  <c r="N391" i="4"/>
  <c r="M392" i="4"/>
  <c r="N392" i="4"/>
  <c r="M393" i="4"/>
  <c r="N393" i="4"/>
  <c r="M394" i="4"/>
  <c r="N394" i="4"/>
  <c r="M395" i="4"/>
  <c r="N395" i="4"/>
  <c r="M396" i="4"/>
  <c r="N396" i="4"/>
  <c r="M397" i="4"/>
  <c r="N397" i="4"/>
  <c r="M398" i="4"/>
  <c r="N398" i="4"/>
  <c r="M399" i="4"/>
  <c r="N399" i="4"/>
  <c r="M400" i="4"/>
  <c r="N400" i="4"/>
  <c r="M401" i="4"/>
  <c r="N401" i="4"/>
  <c r="M402" i="4"/>
  <c r="N402" i="4"/>
  <c r="M403" i="4"/>
  <c r="N403" i="4"/>
  <c r="M404" i="4"/>
  <c r="N404" i="4"/>
  <c r="M405" i="4"/>
  <c r="N405" i="4"/>
  <c r="M406" i="4"/>
  <c r="N406" i="4"/>
  <c r="M407" i="4"/>
  <c r="N407" i="4"/>
  <c r="M408" i="4"/>
  <c r="N408" i="4"/>
  <c r="M409" i="4"/>
  <c r="N409" i="4"/>
  <c r="M410" i="4"/>
  <c r="N410" i="4"/>
  <c r="M411" i="4"/>
  <c r="N411" i="4"/>
  <c r="M412" i="4"/>
  <c r="N412" i="4"/>
  <c r="M413" i="4"/>
  <c r="N413" i="4"/>
  <c r="M414" i="4"/>
  <c r="N414" i="4"/>
  <c r="M415" i="4"/>
  <c r="N415" i="4"/>
  <c r="M416" i="4"/>
  <c r="N416" i="4"/>
  <c r="M417" i="4"/>
  <c r="N417" i="4"/>
  <c r="M418" i="4"/>
  <c r="N418" i="4"/>
  <c r="M419" i="4"/>
  <c r="N419" i="4"/>
  <c r="M420" i="4"/>
  <c r="N420" i="4"/>
  <c r="M421" i="4"/>
  <c r="N421" i="4"/>
  <c r="M422" i="4"/>
  <c r="N422" i="4"/>
  <c r="M423" i="4"/>
  <c r="N423" i="4"/>
  <c r="M424" i="4"/>
  <c r="N424" i="4"/>
  <c r="M425" i="4"/>
  <c r="N425" i="4"/>
  <c r="M426" i="4"/>
  <c r="N426" i="4"/>
  <c r="M427" i="4"/>
  <c r="N427" i="4"/>
  <c r="M428" i="4"/>
  <c r="N428" i="4"/>
  <c r="M429" i="4"/>
  <c r="N429" i="4"/>
  <c r="M430" i="4"/>
  <c r="N430" i="4"/>
  <c r="M431" i="4"/>
  <c r="N431" i="4"/>
  <c r="M432" i="4"/>
  <c r="N432" i="4"/>
  <c r="M433" i="4"/>
  <c r="N433" i="4"/>
  <c r="M434" i="4"/>
  <c r="N434" i="4"/>
  <c r="M435" i="4"/>
  <c r="N435" i="4"/>
  <c r="M436" i="4"/>
  <c r="N436" i="4"/>
  <c r="M437" i="4"/>
  <c r="N437" i="4"/>
  <c r="M438" i="4"/>
  <c r="N438" i="4"/>
  <c r="M439" i="4"/>
  <c r="N439" i="4"/>
  <c r="M440" i="4"/>
  <c r="N440" i="4"/>
  <c r="M441" i="4"/>
  <c r="N441" i="4"/>
  <c r="M442" i="4"/>
  <c r="N442" i="4"/>
  <c r="M443" i="4"/>
  <c r="N443" i="4"/>
  <c r="M444" i="4"/>
  <c r="N444" i="4"/>
  <c r="M445" i="4"/>
  <c r="N445" i="4"/>
  <c r="M446" i="4"/>
  <c r="N446" i="4"/>
  <c r="M447" i="4"/>
  <c r="N447" i="4"/>
  <c r="M448" i="4"/>
  <c r="N448" i="4"/>
  <c r="M449" i="4"/>
  <c r="N449" i="4"/>
  <c r="M450" i="4"/>
  <c r="N450" i="4"/>
  <c r="M451" i="4"/>
  <c r="N451" i="4"/>
  <c r="M452" i="4"/>
  <c r="N452" i="4"/>
  <c r="M453" i="4"/>
  <c r="N453" i="4"/>
  <c r="M454" i="4"/>
  <c r="N454" i="4"/>
  <c r="M455" i="4"/>
  <c r="N455" i="4"/>
  <c r="M456" i="4"/>
  <c r="N456" i="4"/>
  <c r="M457" i="4"/>
  <c r="N457" i="4"/>
  <c r="M458" i="4"/>
  <c r="N458" i="4"/>
  <c r="M459" i="4"/>
  <c r="N459" i="4"/>
  <c r="M460" i="4"/>
  <c r="N460" i="4"/>
  <c r="M461" i="4"/>
  <c r="N461" i="4"/>
  <c r="M462" i="4"/>
  <c r="N462" i="4"/>
  <c r="M463" i="4"/>
  <c r="N463" i="4"/>
  <c r="M464" i="4"/>
  <c r="N464" i="4"/>
  <c r="M465" i="4"/>
  <c r="N465" i="4"/>
  <c r="M466" i="4"/>
  <c r="N466" i="4"/>
  <c r="M467" i="4"/>
  <c r="N467" i="4"/>
  <c r="M468" i="4"/>
  <c r="N468" i="4"/>
  <c r="M469" i="4"/>
  <c r="N469" i="4"/>
  <c r="M470" i="4"/>
  <c r="N470" i="4"/>
  <c r="M471" i="4"/>
  <c r="N471" i="4"/>
  <c r="M472" i="4"/>
  <c r="N472" i="4"/>
  <c r="M473" i="4"/>
  <c r="N473" i="4"/>
  <c r="M474" i="4"/>
  <c r="N474" i="4"/>
  <c r="M475" i="4"/>
  <c r="N475" i="4"/>
  <c r="M476" i="4"/>
  <c r="N476" i="4"/>
  <c r="M477" i="4"/>
  <c r="N477" i="4"/>
  <c r="M478" i="4"/>
  <c r="N478" i="4"/>
  <c r="M479" i="4"/>
  <c r="N479" i="4"/>
  <c r="M480" i="4"/>
  <c r="N480" i="4"/>
  <c r="M481" i="4"/>
  <c r="N481" i="4"/>
  <c r="M482" i="4"/>
  <c r="N482" i="4"/>
  <c r="M483" i="4"/>
  <c r="N483" i="4"/>
  <c r="M484" i="4"/>
  <c r="N484" i="4"/>
  <c r="M485" i="4"/>
  <c r="N485" i="4"/>
  <c r="M486" i="4"/>
  <c r="N486" i="4"/>
  <c r="M487" i="4"/>
  <c r="N487" i="4"/>
  <c r="M488" i="4"/>
  <c r="N488" i="4"/>
  <c r="M489" i="4"/>
  <c r="N489" i="4"/>
  <c r="M490" i="4"/>
  <c r="N490" i="4"/>
  <c r="M491" i="4"/>
  <c r="N491" i="4"/>
  <c r="M492" i="4"/>
  <c r="N492" i="4"/>
  <c r="M493" i="4"/>
  <c r="N493" i="4"/>
  <c r="M494" i="4"/>
  <c r="N494" i="4"/>
  <c r="M495" i="4"/>
  <c r="N495" i="4"/>
  <c r="M496" i="4"/>
  <c r="N496" i="4"/>
  <c r="M497" i="4"/>
  <c r="N497" i="4"/>
  <c r="M498" i="4"/>
  <c r="N498" i="4"/>
  <c r="M499" i="4"/>
  <c r="N499" i="4"/>
  <c r="M500" i="4"/>
  <c r="N500" i="4"/>
  <c r="M501" i="4"/>
  <c r="N501" i="4"/>
  <c r="M502" i="4"/>
  <c r="N502" i="4"/>
  <c r="M503" i="4"/>
  <c r="N503" i="4"/>
  <c r="M504" i="4"/>
  <c r="N504" i="4"/>
  <c r="M505" i="4"/>
  <c r="N505" i="4"/>
  <c r="M506" i="4"/>
  <c r="N506" i="4"/>
  <c r="M507" i="4"/>
  <c r="N507" i="4"/>
  <c r="M508" i="4"/>
  <c r="N508" i="4"/>
  <c r="M509" i="4"/>
  <c r="N509" i="4"/>
  <c r="M510" i="4"/>
  <c r="N510" i="4"/>
  <c r="M511" i="4"/>
  <c r="N511" i="4"/>
  <c r="M512" i="4"/>
  <c r="N512" i="4"/>
  <c r="M513" i="4"/>
  <c r="N513" i="4"/>
  <c r="M514" i="4"/>
  <c r="N514" i="4"/>
  <c r="M515" i="4"/>
  <c r="N515" i="4"/>
  <c r="M516" i="4"/>
  <c r="N516" i="4"/>
  <c r="M517" i="4"/>
  <c r="N517" i="4"/>
  <c r="M518" i="4"/>
  <c r="N518" i="4"/>
  <c r="M519" i="4"/>
  <c r="N519" i="4"/>
  <c r="M520" i="4"/>
  <c r="N520" i="4"/>
  <c r="M521" i="4"/>
  <c r="N521" i="4"/>
  <c r="M522" i="4"/>
  <c r="N522" i="4"/>
  <c r="M523" i="4"/>
  <c r="N523" i="4"/>
  <c r="M524" i="4"/>
  <c r="N524" i="4"/>
  <c r="M525" i="4"/>
  <c r="N525" i="4"/>
  <c r="M526" i="4"/>
  <c r="N526" i="4"/>
  <c r="M527" i="4"/>
  <c r="N527" i="4"/>
  <c r="M528" i="4"/>
  <c r="N528" i="4"/>
  <c r="M529" i="4"/>
  <c r="N529" i="4"/>
  <c r="M530" i="4"/>
  <c r="N530" i="4"/>
  <c r="M531" i="4"/>
  <c r="N531" i="4"/>
  <c r="M532" i="4"/>
  <c r="N532" i="4"/>
  <c r="M533" i="4"/>
  <c r="N533" i="4"/>
  <c r="M534" i="4"/>
  <c r="N534" i="4"/>
  <c r="M535" i="4"/>
  <c r="N535" i="4"/>
  <c r="M536" i="4"/>
  <c r="N536" i="4"/>
  <c r="M537" i="4"/>
  <c r="N537" i="4"/>
  <c r="M538" i="4"/>
  <c r="N538" i="4"/>
  <c r="N385" i="4"/>
  <c r="M385" i="4"/>
  <c r="W4" i="3"/>
  <c r="V238" i="4"/>
  <c r="W624" i="3"/>
  <c r="V624" i="3"/>
  <c r="V234" i="4"/>
  <c r="W70" i="2"/>
  <c r="V7" i="3"/>
  <c r="V636" i="3"/>
  <c r="V271" i="4"/>
  <c r="W268" i="4"/>
  <c r="W267" i="4"/>
  <c r="W500" i="2"/>
  <c r="V615" i="3"/>
  <c r="W615" i="3"/>
  <c r="W140" i="3"/>
  <c r="V181" i="3"/>
  <c r="V438" i="3"/>
  <c r="V690" i="3"/>
  <c r="W689" i="3"/>
  <c r="V689" i="3"/>
  <c r="W616" i="3"/>
  <c r="V616" i="3"/>
  <c r="V431" i="3"/>
  <c r="V648" i="3"/>
  <c r="W648" i="3"/>
  <c r="V9" i="3"/>
  <c r="W9" i="3"/>
  <c r="V10" i="3"/>
  <c r="V11" i="3"/>
  <c r="V12" i="3"/>
  <c r="V28" i="3"/>
  <c r="W28" i="3"/>
  <c r="V61" i="3"/>
  <c r="W61" i="3"/>
  <c r="V63" i="3"/>
  <c r="W63" i="3"/>
  <c r="V64" i="3"/>
  <c r="V65" i="3"/>
  <c r="V68" i="3"/>
  <c r="V137" i="3"/>
  <c r="W137" i="3"/>
  <c r="V138" i="3"/>
  <c r="W138" i="3"/>
  <c r="V139" i="3"/>
  <c r="W139" i="3"/>
  <c r="V154" i="3"/>
  <c r="W154" i="3"/>
  <c r="V166" i="3"/>
  <c r="V167" i="3"/>
  <c r="W167" i="3"/>
  <c r="V168" i="3"/>
  <c r="W168" i="3"/>
  <c r="V169" i="3"/>
  <c r="V343" i="3"/>
  <c r="W343" i="3"/>
  <c r="V374" i="3"/>
  <c r="V375" i="3"/>
  <c r="V376" i="3"/>
  <c r="V377" i="3"/>
  <c r="V384" i="3"/>
  <c r="W384" i="3"/>
  <c r="V385" i="3"/>
  <c r="W385" i="3"/>
  <c r="V407" i="3"/>
  <c r="V408" i="3"/>
  <c r="V409" i="3"/>
  <c r="V410" i="3"/>
  <c r="V411" i="3"/>
  <c r="V412" i="3"/>
  <c r="W444" i="3"/>
  <c r="W445" i="3"/>
  <c r="V468" i="3"/>
  <c r="W470" i="3"/>
  <c r="V498" i="3"/>
  <c r="W498" i="3"/>
  <c r="V499" i="3"/>
  <c r="W499" i="3"/>
  <c r="V501" i="3"/>
  <c r="W501" i="3"/>
  <c r="V502" i="3"/>
  <c r="W502" i="3"/>
  <c r="V503" i="3"/>
  <c r="W503" i="3"/>
  <c r="V504" i="3"/>
  <c r="W504" i="3"/>
  <c r="V505" i="3"/>
  <c r="W505" i="3"/>
  <c r="V506" i="3"/>
  <c r="W506" i="3"/>
  <c r="V510" i="3"/>
  <c r="W510" i="3"/>
  <c r="V511" i="3"/>
  <c r="W511" i="3"/>
  <c r="V514" i="3"/>
  <c r="W514" i="3"/>
  <c r="W518" i="3"/>
  <c r="W521" i="3"/>
  <c r="V522" i="3"/>
  <c r="W522" i="3"/>
  <c r="V524" i="3"/>
  <c r="W524" i="3"/>
  <c r="V538" i="3"/>
  <c r="W538" i="3"/>
  <c r="W542" i="3"/>
  <c r="V543" i="3"/>
  <c r="W543" i="3"/>
  <c r="V584" i="3"/>
  <c r="V585" i="3"/>
  <c r="V592" i="3"/>
  <c r="W592" i="3"/>
  <c r="V593" i="3"/>
  <c r="W593" i="3"/>
  <c r="W594" i="3"/>
  <c r="W606" i="3"/>
  <c r="W607" i="3"/>
  <c r="V625" i="3"/>
  <c r="W625" i="3"/>
  <c r="W632" i="3"/>
  <c r="W633" i="3"/>
  <c r="W634" i="3"/>
  <c r="W635" i="3"/>
  <c r="V637" i="3"/>
  <c r="W637" i="3"/>
  <c r="V638" i="3"/>
  <c r="W638" i="3"/>
  <c r="V639" i="3"/>
  <c r="V658" i="3"/>
  <c r="V659" i="3"/>
  <c r="V660" i="3"/>
  <c r="V661" i="3"/>
  <c r="V662" i="3"/>
  <c r="W662" i="3"/>
  <c r="V663" i="3"/>
  <c r="V664" i="3"/>
  <c r="V665" i="3"/>
  <c r="V678" i="3"/>
  <c r="W678" i="3"/>
  <c r="V682" i="3"/>
  <c r="V684" i="3"/>
  <c r="W684" i="3"/>
  <c r="V708" i="3"/>
  <c r="V732" i="3"/>
  <c r="V751" i="3"/>
  <c r="V759" i="3"/>
  <c r="V778" i="3"/>
  <c r="V779" i="3"/>
  <c r="V780" i="3"/>
  <c r="V258" i="4"/>
  <c r="W262" i="4"/>
  <c r="W272" i="4"/>
</calcChain>
</file>

<file path=xl/sharedStrings.xml><?xml version="1.0" encoding="utf-8"?>
<sst xmlns="http://schemas.openxmlformats.org/spreadsheetml/2006/main" count="35093" uniqueCount="11337">
  <si>
    <t>Don't Trust Over Thirty</t>
    <phoneticPr fontId="1"/>
  </si>
  <si>
    <t>A.O.R.</t>
    <phoneticPr fontId="1"/>
  </si>
  <si>
    <t>Hunter</t>
    <phoneticPr fontId="1"/>
  </si>
  <si>
    <t>Goog Morning Mr. Talisman</t>
    <phoneticPr fontId="1"/>
  </si>
  <si>
    <t>Funkeeyouden</t>
    <phoneticPr fontId="1"/>
  </si>
  <si>
    <t>VICL-62001~02,VIBY-146</t>
    <phoneticPr fontId="1"/>
  </si>
  <si>
    <t>KILLER STREET</t>
    <phoneticPr fontId="1"/>
  </si>
  <si>
    <t>VICL-60300</t>
    <phoneticPr fontId="1"/>
  </si>
  <si>
    <t>"Sakura"</t>
    <phoneticPr fontId="1"/>
  </si>
  <si>
    <t>1998/10/21</t>
    <phoneticPr fontId="1"/>
  </si>
  <si>
    <t>Young Love</t>
    <phoneticPr fontId="1"/>
  </si>
  <si>
    <t>MOTHER</t>
    <phoneticPr fontId="1"/>
  </si>
  <si>
    <t>CD-R</t>
    <phoneticPr fontId="1"/>
  </si>
  <si>
    <t>Sony Records</t>
    <phoneticPr fontId="1"/>
  </si>
  <si>
    <t>L'alma bella</t>
    <phoneticPr fontId="1"/>
  </si>
  <si>
    <t>1985</t>
    <phoneticPr fontId="1"/>
  </si>
  <si>
    <t>1993/11/01</t>
    <phoneticPr fontId="1"/>
  </si>
  <si>
    <t>1994/09/21</t>
    <phoneticPr fontId="1"/>
  </si>
  <si>
    <t>1995/09/01</t>
    <phoneticPr fontId="1"/>
  </si>
  <si>
    <t>SRCL4649</t>
    <phoneticPr fontId="1"/>
  </si>
  <si>
    <t>tributed</t>
    <phoneticPr fontId="1"/>
  </si>
  <si>
    <t>1999/09/22</t>
    <phoneticPr fontId="1"/>
  </si>
  <si>
    <t>SME</t>
    <phoneticPr fontId="1"/>
  </si>
  <si>
    <t>2004/11/25_TKCA-72787</t>
    <phoneticPr fontId="1"/>
  </si>
  <si>
    <t>1999/07/23</t>
    <phoneticPr fontId="1"/>
  </si>
  <si>
    <t>Vap</t>
    <phoneticPr fontId="1"/>
  </si>
  <si>
    <t>kids</t>
    <phoneticPr fontId="1"/>
  </si>
  <si>
    <t>Crown</t>
    <phoneticPr fontId="1"/>
  </si>
  <si>
    <t>1995</t>
    <phoneticPr fontId="1"/>
  </si>
  <si>
    <t>TZADIK TZ-7209</t>
    <phoneticPr fontId="1"/>
  </si>
  <si>
    <t>2nd advance</t>
    <phoneticPr fontId="1"/>
  </si>
  <si>
    <t>etc.</t>
    <phoneticPr fontId="1"/>
  </si>
  <si>
    <t>Fallopian Disco Force</t>
    <phoneticPr fontId="1"/>
  </si>
  <si>
    <t>lick the value technique</t>
    <phoneticPr fontId="1"/>
  </si>
  <si>
    <t>Uzumaki Record</t>
    <phoneticPr fontId="1"/>
  </si>
  <si>
    <t>1988</t>
    <phoneticPr fontId="1"/>
  </si>
  <si>
    <t>Various/Pirami</t>
    <phoneticPr fontId="1"/>
  </si>
  <si>
    <t>Mimikaki</t>
    <phoneticPr fontId="1"/>
  </si>
  <si>
    <t>Kuwagata Records</t>
    <phoneticPr fontId="1"/>
  </si>
  <si>
    <t>SPC</t>
    <phoneticPr fontId="1"/>
  </si>
  <si>
    <t>g,mdn/p</t>
    <phoneticPr fontId="1"/>
  </si>
  <si>
    <t>Live document at MONNAKA TENJO HALL Tokyo,Nov 8th 2001</t>
    <phoneticPr fontId="1"/>
  </si>
  <si>
    <t>2CD-R</t>
    <phoneticPr fontId="1"/>
  </si>
  <si>
    <t>43D.P.O.</t>
    <phoneticPr fontId="1"/>
  </si>
  <si>
    <t>Bondage Fruit</t>
    <phoneticPr fontId="1"/>
  </si>
  <si>
    <t>Guillemets 003</t>
    <phoneticPr fontId="1"/>
  </si>
  <si>
    <t>single</t>
    <phoneticPr fontId="1"/>
  </si>
  <si>
    <t>CDsingle</t>
    <phoneticPr fontId="1"/>
  </si>
  <si>
    <t>Bottom</t>
    <phoneticPr fontId="1"/>
  </si>
  <si>
    <t>The Velvet Underground &amp; Nico</t>
    <rPh sb="0" eb="3">
      <t>ザ</t>
    </rPh>
    <rPh sb="4" eb="10">
      <t>ヴェルヴェット</t>
    </rPh>
    <rPh sb="11" eb="22">
      <t>アンダーグラウンド</t>
    </rPh>
    <rPh sb="25" eb="29">
      <t>ニコ</t>
    </rPh>
    <phoneticPr fontId="1"/>
  </si>
  <si>
    <t>The Velvet Underground &amp; Nico &lt;DELUXE EDITION&gt;</t>
    <rPh sb="0" eb="3">
      <t>ザ</t>
    </rPh>
    <rPh sb="4" eb="10">
      <t>ヴェルヴェット</t>
    </rPh>
    <rPh sb="11" eb="22">
      <t>アンダーグラウンド</t>
    </rPh>
    <rPh sb="25" eb="29">
      <t>ニコ</t>
    </rPh>
    <rPh sb="31" eb="37">
      <t>デラックス</t>
    </rPh>
    <rPh sb="38" eb="45">
      <t>エディション</t>
    </rPh>
    <phoneticPr fontId="1"/>
  </si>
  <si>
    <t>UICY-90570/1</t>
    <phoneticPr fontId="1"/>
  </si>
  <si>
    <t>Hotter Than July</t>
    <rPh sb="0" eb="16">
      <t>ホッター・ザン・ジュライ</t>
    </rPh>
    <phoneticPr fontId="1"/>
  </si>
  <si>
    <t>POCT1816</t>
    <phoneticPr fontId="1"/>
  </si>
  <si>
    <t>14</t>
    <phoneticPr fontId="1"/>
  </si>
  <si>
    <t>45'46</t>
    <phoneticPr fontId="1"/>
  </si>
  <si>
    <t>CTCX14494</t>
    <phoneticPr fontId="1"/>
  </si>
  <si>
    <t>strip me ?</t>
    <phoneticPr fontId="1"/>
  </si>
  <si>
    <t>54'11</t>
    <phoneticPr fontId="1"/>
  </si>
  <si>
    <t>CD/CD-R</t>
    <phoneticPr fontId="1"/>
  </si>
  <si>
    <t>04</t>
    <phoneticPr fontId="1"/>
  </si>
  <si>
    <t>Pierre E'be'li Concept:composed and interpreted 1991</t>
    <phoneticPr fontId="1"/>
  </si>
  <si>
    <t>Musique pour Dali</t>
    <phoneticPr fontId="1"/>
  </si>
  <si>
    <t>Inter Art Resources Ltd. 1998:c/made in Italy</t>
    <phoneticPr fontId="1"/>
  </si>
  <si>
    <t>Arteus Enterprises Ltd.:Distribution</t>
    <phoneticPr fontId="1"/>
  </si>
  <si>
    <t>Facd 266/1989</t>
    <phoneticPr fontId="1"/>
  </si>
  <si>
    <t>Peter Eotvos</t>
    <phoneticPr fontId="1"/>
  </si>
  <si>
    <t>ECM</t>
    <phoneticPr fontId="1"/>
  </si>
  <si>
    <t>WDR</t>
    <phoneticPr fontId="1"/>
  </si>
  <si>
    <t>Laughtears/1979</t>
    <phoneticPr fontId="1"/>
  </si>
  <si>
    <t>James Fulkerson:T&amp;B,tb</t>
    <phoneticPr fontId="1"/>
  </si>
  <si>
    <t>Frank Denyer:p &amp; perc</t>
    <phoneticPr fontId="1"/>
  </si>
  <si>
    <t>Neuma450-76</t>
    <phoneticPr fontId="1"/>
  </si>
  <si>
    <t>Stephen Drury:p</t>
    <phoneticPr fontId="1"/>
  </si>
  <si>
    <t>1/4 Works by Cage,Harbison,Hartke,Wyner</t>
    <phoneticPr fontId="1"/>
  </si>
  <si>
    <t>Michelle Makarski:vn</t>
    <phoneticPr fontId="1"/>
  </si>
  <si>
    <t>2/4 Works by Cage,Harbison,Hartke,Wyner</t>
    <phoneticPr fontId="1"/>
  </si>
  <si>
    <t>Harke,Stephen</t>
    <phoneticPr fontId="1"/>
  </si>
  <si>
    <t>3/4 Works by Cage,Harbison,Hartke,Wyner</t>
    <phoneticPr fontId="1"/>
  </si>
  <si>
    <t>Wyner,Yehudi</t>
    <phoneticPr fontId="1"/>
  </si>
  <si>
    <t>4/4 Works by Cage,Harbison,Hartke,Wyner</t>
    <phoneticPr fontId="1"/>
  </si>
  <si>
    <t>06</t>
    <phoneticPr fontId="1"/>
  </si>
  <si>
    <t>1</t>
    <phoneticPr fontId="1"/>
  </si>
  <si>
    <t>71'21</t>
    <phoneticPr fontId="1"/>
  </si>
  <si>
    <t>2</t>
    <phoneticPr fontId="1"/>
  </si>
  <si>
    <t>3</t>
    <phoneticPr fontId="1"/>
  </si>
  <si>
    <t>The Bewitched A dance-Satire/1955</t>
    <phoneticPr fontId="1"/>
  </si>
  <si>
    <t>6</t>
    <phoneticPr fontId="1"/>
  </si>
  <si>
    <t>7</t>
    <phoneticPr fontId="1"/>
  </si>
  <si>
    <t>classics</t>
    <phoneticPr fontId="1"/>
  </si>
  <si>
    <t>76'21</t>
    <phoneticPr fontId="1"/>
  </si>
  <si>
    <t>04</t>
    <phoneticPr fontId="1"/>
  </si>
  <si>
    <t>1998</t>
    <phoneticPr fontId="1"/>
  </si>
  <si>
    <t>01/04</t>
    <phoneticPr fontId="1"/>
  </si>
  <si>
    <t>TOCE-13287</t>
    <phoneticPr fontId="1"/>
  </si>
  <si>
    <t>EMI</t>
    <phoneticPr fontId="1"/>
  </si>
  <si>
    <t>02/04</t>
    <phoneticPr fontId="1"/>
  </si>
  <si>
    <t>03/04</t>
    <phoneticPr fontId="1"/>
  </si>
  <si>
    <t>04/04</t>
    <phoneticPr fontId="1"/>
  </si>
  <si>
    <t>*</t>
    <phoneticPr fontId="1"/>
  </si>
  <si>
    <t>?</t>
    <phoneticPr fontId="1"/>
  </si>
  <si>
    <t>UCCD-7016</t>
    <phoneticPr fontId="1"/>
  </si>
  <si>
    <t>DECCA</t>
    <phoneticPr fontId="1"/>
  </si>
  <si>
    <t>06</t>
    <phoneticPr fontId="1"/>
  </si>
  <si>
    <t>Various</t>
    <phoneticPr fontId="1"/>
  </si>
  <si>
    <t>01/06</t>
    <phoneticPr fontId="1"/>
  </si>
  <si>
    <t>UCCD-9191</t>
    <phoneticPr fontId="1"/>
  </si>
  <si>
    <t>2007/01/</t>
    <phoneticPr fontId="1"/>
  </si>
  <si>
    <t>02/06</t>
    <phoneticPr fontId="1"/>
  </si>
  <si>
    <t>03/06</t>
    <phoneticPr fontId="1"/>
  </si>
  <si>
    <t>04/06</t>
    <phoneticPr fontId="1"/>
  </si>
  <si>
    <t>05/06</t>
    <phoneticPr fontId="1"/>
  </si>
  <si>
    <t>06/06</t>
    <phoneticPr fontId="1"/>
  </si>
  <si>
    <t>55'43</t>
    <phoneticPr fontId="1"/>
  </si>
  <si>
    <t>Jon Vickers</t>
    <phoneticPr fontId="1"/>
  </si>
  <si>
    <t>Justino Diaz</t>
    <phoneticPr fontId="1"/>
  </si>
  <si>
    <t>Mirella Freni</t>
    <phoneticPr fontId="1"/>
  </si>
  <si>
    <t>1/3</t>
    <phoneticPr fontId="1"/>
  </si>
  <si>
    <t>2/3</t>
    <phoneticPr fontId="1"/>
  </si>
  <si>
    <t>3/3</t>
    <phoneticPr fontId="1"/>
  </si>
  <si>
    <t>01/12</t>
    <phoneticPr fontId="1"/>
  </si>
  <si>
    <t>02/12</t>
    <phoneticPr fontId="1"/>
  </si>
  <si>
    <t>03/12</t>
    <phoneticPr fontId="1"/>
  </si>
  <si>
    <t>04/12</t>
    <phoneticPr fontId="1"/>
  </si>
  <si>
    <t>05/12</t>
    <phoneticPr fontId="1"/>
  </si>
  <si>
    <t>06/12</t>
    <phoneticPr fontId="1"/>
  </si>
  <si>
    <t>07/12</t>
    <phoneticPr fontId="1"/>
  </si>
  <si>
    <t>08/12</t>
    <phoneticPr fontId="1"/>
  </si>
  <si>
    <t>09/12</t>
    <phoneticPr fontId="1"/>
  </si>
  <si>
    <t>10/12</t>
    <phoneticPr fontId="1"/>
  </si>
  <si>
    <t>11/12</t>
    <phoneticPr fontId="1"/>
  </si>
  <si>
    <t>12/12</t>
    <phoneticPr fontId="1"/>
  </si>
  <si>
    <t>10</t>
    <phoneticPr fontId="1"/>
  </si>
  <si>
    <t>2001 / 205633 / PC 324</t>
    <phoneticPr fontId="1"/>
  </si>
  <si>
    <t>TIM</t>
    <phoneticPr fontId="1"/>
  </si>
  <si>
    <t>HR 708222</t>
    <phoneticPr fontId="1"/>
  </si>
  <si>
    <t>German</t>
    <phoneticPr fontId="1"/>
  </si>
  <si>
    <t>1968,1968,1969 rec/BX708232,BX708242,BX708252/ 2001</t>
    <phoneticPr fontId="1"/>
  </si>
  <si>
    <t>Diskey Communications Europe B.V./EMI</t>
    <phoneticPr fontId="1"/>
  </si>
  <si>
    <t>Wiener Philharmoniker</t>
    <phoneticPr fontId="1"/>
  </si>
  <si>
    <t>12</t>
    <phoneticPr fontId="1"/>
  </si>
  <si>
    <t>74'51</t>
    <phoneticPr fontId="1"/>
  </si>
  <si>
    <t>BMG/RCA/ 1999/05/21</t>
    <phoneticPr fontId="1"/>
  </si>
  <si>
    <t>Lois Marshal:s</t>
    <phoneticPr fontId="1"/>
  </si>
  <si>
    <t>Nan merriman:ms</t>
    <phoneticPr fontId="1"/>
  </si>
  <si>
    <t>Eugene Conley:t</t>
    <phoneticPr fontId="1"/>
  </si>
  <si>
    <t>Jerome Hines:b</t>
    <phoneticPr fontId="1"/>
  </si>
  <si>
    <t>05</t>
    <phoneticPr fontId="1"/>
  </si>
  <si>
    <t>ancient</t>
    <phoneticPr fontId="1"/>
  </si>
  <si>
    <t>BVCC37206</t>
    <phoneticPr fontId="1"/>
  </si>
  <si>
    <t>BMG/RCA RED SEAL BEST 100</t>
    <phoneticPr fontId="1"/>
  </si>
  <si>
    <t>11</t>
    <phoneticPr fontId="1"/>
  </si>
  <si>
    <t>Monteverdi/etc</t>
    <phoneticPr fontId="1"/>
  </si>
  <si>
    <t>http://www.towerrecords.co.jp/sitemap/CSfCardMain.jsp?GOODS_NO=961991&amp;GOODS_SORT_CD=102</t>
    <phoneticPr fontId="1"/>
  </si>
  <si>
    <t>1994/01</t>
    <phoneticPr fontId="1"/>
  </si>
  <si>
    <t>1995/04</t>
    <phoneticPr fontId="1"/>
  </si>
  <si>
    <t>Praetorius</t>
    <phoneticPr fontId="1"/>
  </si>
  <si>
    <t>Philip Picket:direct</t>
    <phoneticPr fontId="1"/>
  </si>
  <si>
    <t>08</t>
    <phoneticPr fontId="1"/>
  </si>
  <si>
    <t>jazz</t>
    <phoneticPr fontId="1"/>
  </si>
  <si>
    <t>09</t>
    <phoneticPr fontId="1"/>
  </si>
  <si>
    <t>japan</t>
    <phoneticPr fontId="1"/>
  </si>
  <si>
    <t>instulment</t>
    <phoneticPr fontId="1"/>
  </si>
  <si>
    <t>Singing/playing</t>
    <phoneticPr fontId="1"/>
  </si>
  <si>
    <t>Alone/But Never Alone</t>
    <phoneticPr fontId="1"/>
  </si>
  <si>
    <t>On Solid Ground</t>
    <phoneticPr fontId="1"/>
  </si>
  <si>
    <t>222921/PC321/ISBN:3-86562-746-3</t>
    <phoneticPr fontId="1"/>
  </si>
  <si>
    <t>223016/PC321/ISBN:3-86562-747-1</t>
    <phoneticPr fontId="1"/>
  </si>
  <si>
    <t>foreign</t>
    <phoneticPr fontId="1"/>
  </si>
  <si>
    <t>various</t>
    <phoneticPr fontId="1"/>
  </si>
  <si>
    <t>Hail/Snail(Lewis,Susanne and Snail,Azalia)</t>
    <phoneticPr fontId="1"/>
  </si>
  <si>
    <t>How to Live with a Tiger</t>
    <phoneticPr fontId="1"/>
  </si>
  <si>
    <t>1994</t>
    <phoneticPr fontId="1"/>
  </si>
  <si>
    <t>Victo</t>
    <phoneticPr fontId="1"/>
  </si>
  <si>
    <t>1986</t>
    <phoneticPr fontId="1"/>
  </si>
  <si>
    <t>1974,1975/Two albums on One cd</t>
    <phoneticPr fontId="1"/>
  </si>
  <si>
    <t>16</t>
    <phoneticPr fontId="1"/>
  </si>
  <si>
    <t>4th</t>
    <phoneticPr fontId="1"/>
  </si>
  <si>
    <t>9th</t>
    <phoneticPr fontId="1"/>
  </si>
  <si>
    <t>15th</t>
    <phoneticPr fontId="1"/>
  </si>
  <si>
    <t>ESCA7644</t>
    <phoneticPr fontId="1"/>
  </si>
  <si>
    <t>14 friendly ABDUCTIONS/the best of Nina Hagen</t>
    <phoneticPr fontId="1"/>
  </si>
  <si>
    <t>2005/11/</t>
    <phoneticPr fontId="1"/>
  </si>
  <si>
    <t>2000/10/09 Mon,fes</t>
    <phoneticPr fontId="1"/>
  </si>
  <si>
    <t>EICP681~2</t>
    <phoneticPr fontId="1"/>
  </si>
  <si>
    <t>EPIC</t>
    <phoneticPr fontId="1"/>
  </si>
  <si>
    <t>TOWER RECORDS Parco P'</t>
    <phoneticPr fontId="1"/>
  </si>
  <si>
    <t>Obey the Time</t>
    <phoneticPr fontId="1"/>
  </si>
  <si>
    <t>Lips That Would Kiss</t>
    <phoneticPr fontId="1"/>
  </si>
  <si>
    <t>1974/3rd</t>
    <phoneticPr fontId="1"/>
  </si>
  <si>
    <t>MCA</t>
    <phoneticPr fontId="1"/>
  </si>
  <si>
    <t>41'20</t>
    <phoneticPr fontId="1"/>
  </si>
  <si>
    <t>1976/5th</t>
    <phoneticPr fontId="1"/>
  </si>
  <si>
    <t>1977/6th</t>
    <phoneticPr fontId="1"/>
  </si>
  <si>
    <t>VICP-60805~06</t>
    <phoneticPr fontId="1"/>
  </si>
  <si>
    <t>1972/Victor Entertainment Co.</t>
    <phoneticPr fontId="1"/>
  </si>
  <si>
    <t>VICP-60264</t>
    <phoneticPr fontId="1"/>
  </si>
  <si>
    <t>08th</t>
    <phoneticPr fontId="1"/>
  </si>
  <si>
    <t>1978/04/01(1998/02/25)/Victor Entertainment Co.</t>
    <phoneticPr fontId="1"/>
  </si>
  <si>
    <t>VICP-2018</t>
    <phoneticPr fontId="1"/>
  </si>
  <si>
    <t>10th</t>
    <phoneticPr fontId="1"/>
  </si>
  <si>
    <t>Victor</t>
    <phoneticPr fontId="1"/>
  </si>
  <si>
    <t>CRCL-7777</t>
    <phoneticPr fontId="1"/>
  </si>
  <si>
    <t>2004/Nippon Crown</t>
    <phoneticPr fontId="1"/>
  </si>
  <si>
    <t>2005/11/</t>
    <phoneticPr fontId="1"/>
  </si>
  <si>
    <t>We Can't dance</t>
    <phoneticPr fontId="1"/>
  </si>
  <si>
    <t>Hotlegs</t>
    <phoneticPr fontId="1"/>
  </si>
  <si>
    <t>Thinks:School Stinks</t>
    <phoneticPr fontId="1"/>
  </si>
  <si>
    <t>Meanwhile</t>
    <phoneticPr fontId="1"/>
  </si>
  <si>
    <t>WAX</t>
    <phoneticPr fontId="1"/>
  </si>
  <si>
    <t>Magnetic Heaven/American English</t>
    <phoneticPr fontId="1"/>
  </si>
  <si>
    <t>XTC</t>
    <phoneticPr fontId="1"/>
  </si>
  <si>
    <t>Go 2</t>
    <phoneticPr fontId="1"/>
  </si>
  <si>
    <t>Drums &amp; Wires</t>
    <phoneticPr fontId="1"/>
  </si>
  <si>
    <t>1999/09/17</t>
    <phoneticPr fontId="1"/>
  </si>
  <si>
    <t>2000/05/17</t>
    <phoneticPr fontId="1"/>
  </si>
  <si>
    <t>Fossil Fuel/The XTC Singles 1977-92</t>
    <phoneticPr fontId="1"/>
  </si>
  <si>
    <t>1996/09/16</t>
    <phoneticPr fontId="1"/>
  </si>
  <si>
    <t>Astronauts &amp; Heretics</t>
    <phoneticPr fontId="1"/>
  </si>
  <si>
    <t>Aliens Ate My Buick</t>
    <phoneticPr fontId="1"/>
  </si>
  <si>
    <t>1997</t>
    <phoneticPr fontId="1"/>
  </si>
  <si>
    <t>D.J.M.</t>
    <phoneticPr fontId="1"/>
  </si>
  <si>
    <t>74321 37358 2</t>
    <phoneticPr fontId="1"/>
  </si>
  <si>
    <t>Lust Am Leben Live</t>
    <phoneticPr fontId="1"/>
  </si>
  <si>
    <t>[FROM UK] [IMPORT]/74321 37358 2</t>
    <phoneticPr fontId="1"/>
  </si>
  <si>
    <t>BMG</t>
    <phoneticPr fontId="1"/>
  </si>
  <si>
    <t>2005/12/</t>
    <phoneticPr fontId="1"/>
  </si>
  <si>
    <t>1997</t>
    <phoneticPr fontId="1"/>
  </si>
  <si>
    <t>Betty Boop</t>
    <phoneticPr fontId="1"/>
  </si>
  <si>
    <t>CDSOL1156</t>
    <phoneticPr fontId="1"/>
  </si>
  <si>
    <t>Queen of Japanese Pops / Solid Records / 2007/05/26</t>
    <phoneticPr fontId="1"/>
  </si>
  <si>
    <t>2007/03/</t>
    <phoneticPr fontId="1"/>
  </si>
  <si>
    <t>Amazon</t>
    <phoneticPr fontId="1"/>
  </si>
  <si>
    <t>TOCT-26210</t>
    <phoneticPr fontId="1"/>
  </si>
  <si>
    <t>Virsin</t>
    <phoneticPr fontId="1"/>
  </si>
  <si>
    <t>HMV</t>
    <phoneticPr fontId="1"/>
  </si>
  <si>
    <t>TOCT-25884</t>
    <phoneticPr fontId="1"/>
  </si>
  <si>
    <t>CD/DVD</t>
    <phoneticPr fontId="1"/>
  </si>
  <si>
    <t>TOCT-25452</t>
    <phoneticPr fontId="1"/>
  </si>
  <si>
    <t>2004/11/25</t>
    <phoneticPr fontId="1"/>
  </si>
  <si>
    <t>TOCT-24780~24781</t>
    <phoneticPr fontId="1"/>
  </si>
  <si>
    <t>2006/</t>
    <phoneticPr fontId="1"/>
  </si>
  <si>
    <t>TOCT-24942</t>
    <phoneticPr fontId="1"/>
  </si>
  <si>
    <t>TOCT-5400~5402</t>
    <phoneticPr fontId="1"/>
  </si>
  <si>
    <t>2000/3cd set</t>
    <phoneticPr fontId="1"/>
  </si>
  <si>
    <t>PCD-20016</t>
    <phoneticPr fontId="1"/>
  </si>
  <si>
    <t>1975;2008/02</t>
    <phoneticPr fontId="1"/>
  </si>
  <si>
    <t>P-VINE RECORDS</t>
    <phoneticPr fontId="1"/>
  </si>
  <si>
    <t>2008/03/</t>
    <phoneticPr fontId="1"/>
  </si>
  <si>
    <t>PCD-20021</t>
    <phoneticPr fontId="1"/>
  </si>
  <si>
    <t>2008/02</t>
    <phoneticPr fontId="1"/>
  </si>
  <si>
    <t>01/10</t>
    <phoneticPr fontId="1"/>
  </si>
  <si>
    <t>02/10</t>
    <phoneticPr fontId="1"/>
  </si>
  <si>
    <t>03/10</t>
    <phoneticPr fontId="1"/>
  </si>
  <si>
    <t>04/10</t>
    <phoneticPr fontId="1"/>
  </si>
  <si>
    <t>05/10</t>
    <phoneticPr fontId="1"/>
  </si>
  <si>
    <t>06/10</t>
    <phoneticPr fontId="1"/>
  </si>
  <si>
    <t>07/10</t>
    <phoneticPr fontId="1"/>
  </si>
  <si>
    <t>08/10</t>
    <phoneticPr fontId="1"/>
  </si>
  <si>
    <t>09/10</t>
    <phoneticPr fontId="1"/>
  </si>
  <si>
    <t>10/10</t>
    <phoneticPr fontId="1"/>
  </si>
  <si>
    <t>ethnic/ancient</t>
    <phoneticPr fontId="1"/>
  </si>
  <si>
    <t>48'43</t>
    <phoneticPr fontId="1"/>
  </si>
  <si>
    <t>1993.05:recorded/1995.06.27:X/1995.10.21:Y/Sony Classical</t>
    <phoneticPr fontId="1"/>
  </si>
  <si>
    <t>ethnic/france</t>
    <phoneticPr fontId="1"/>
  </si>
  <si>
    <t>2001</t>
    <phoneticPr fontId="1"/>
  </si>
  <si>
    <t>france</t>
    <phoneticPr fontId="1"/>
  </si>
  <si>
    <t>1975 2nd.</t>
    <phoneticPr fontId="1"/>
  </si>
  <si>
    <t>Arcangelo/disk Union</t>
    <phoneticPr fontId="1"/>
  </si>
  <si>
    <t>2006/11/</t>
    <phoneticPr fontId="1"/>
  </si>
  <si>
    <t>Amazon</t>
    <phoneticPr fontId="1"/>
  </si>
  <si>
    <t>1993/07/21</t>
    <phoneticPr fontId="1"/>
  </si>
  <si>
    <t>MSIF9638</t>
    <phoneticPr fontId="1"/>
  </si>
  <si>
    <t>1998</t>
    <phoneticPr fontId="1"/>
  </si>
  <si>
    <t>V2CP181</t>
    <phoneticPr fontId="1"/>
  </si>
  <si>
    <t>2004/04/28</t>
    <phoneticPr fontId="1"/>
  </si>
  <si>
    <t>MPO</t>
    <phoneticPr fontId="1"/>
  </si>
  <si>
    <t>The Animals Film</t>
    <phoneticPr fontId="1"/>
  </si>
  <si>
    <t>BVCP-2651</t>
    <phoneticPr fontId="1"/>
  </si>
  <si>
    <t>1996/10/</t>
    <phoneticPr fontId="1"/>
  </si>
  <si>
    <t>BGM</t>
    <phoneticPr fontId="1"/>
  </si>
  <si>
    <t>1973/06</t>
    <phoneticPr fontId="1"/>
  </si>
  <si>
    <t>ESCA</t>
    <phoneticPr fontId="1"/>
  </si>
  <si>
    <t>1973/11</t>
    <phoneticPr fontId="1"/>
  </si>
  <si>
    <t>1974/04</t>
    <phoneticPr fontId="1"/>
  </si>
  <si>
    <t>1974/07</t>
    <phoneticPr fontId="1"/>
  </si>
  <si>
    <t>1975/03</t>
    <phoneticPr fontId="1"/>
  </si>
  <si>
    <t>1976/03</t>
    <phoneticPr fontId="1"/>
  </si>
  <si>
    <t>1979/05</t>
    <phoneticPr fontId="1"/>
  </si>
  <si>
    <t>1980/05</t>
    <phoneticPr fontId="1"/>
  </si>
  <si>
    <t>1981/07</t>
    <phoneticPr fontId="1"/>
  </si>
  <si>
    <t>PSCY-5008</t>
    <phoneticPr fontId="1"/>
  </si>
  <si>
    <t>1995/08/25</t>
    <phoneticPr fontId="1"/>
  </si>
  <si>
    <t>2000/07/26</t>
    <phoneticPr fontId="1"/>
  </si>
  <si>
    <t>CD Book</t>
    <phoneticPr fontId="1"/>
  </si>
  <si>
    <t>816720.2/1955,1956,1957,1958</t>
    <phoneticPr fontId="1"/>
  </si>
  <si>
    <t>La Valse a Mille Temps</t>
    <phoneticPr fontId="1"/>
  </si>
  <si>
    <t>816721.2/1958,1959</t>
    <phoneticPr fontId="1"/>
  </si>
  <si>
    <t>Les Flamandes</t>
    <phoneticPr fontId="1"/>
  </si>
  <si>
    <t>816722.2/1953,1958,1959,1961,1967,1973,1979,1982,1988</t>
    <phoneticPr fontId="1"/>
  </si>
  <si>
    <t>Le Plat Pays</t>
    <phoneticPr fontId="1"/>
  </si>
  <si>
    <t>816723.2/1962,1963,1964</t>
    <phoneticPr fontId="1"/>
  </si>
  <si>
    <t>Jef</t>
    <phoneticPr fontId="1"/>
  </si>
  <si>
    <t>816724.2/1963,1964,1966,1967</t>
    <phoneticPr fontId="1"/>
  </si>
  <si>
    <t>J'Arrive</t>
    <phoneticPr fontId="1"/>
  </si>
  <si>
    <t>816725.2/1967,1968,1976</t>
    <phoneticPr fontId="1"/>
  </si>
  <si>
    <t>Les Marquises</t>
    <phoneticPr fontId="1"/>
  </si>
  <si>
    <t>816726.2/1977</t>
    <phoneticPr fontId="1"/>
  </si>
  <si>
    <t>816727.2/1962</t>
    <phoneticPr fontId="1"/>
  </si>
  <si>
    <t>816728.2/1964</t>
    <phoneticPr fontId="1"/>
  </si>
  <si>
    <t>Ne Me Quitte Pas</t>
    <phoneticPr fontId="1"/>
  </si>
  <si>
    <t>816729.2/1972</t>
    <phoneticPr fontId="1"/>
  </si>
  <si>
    <t>10</t>
    <phoneticPr fontId="1"/>
  </si>
  <si>
    <t>bossa nova</t>
    <phoneticPr fontId="1"/>
  </si>
  <si>
    <t>1963.05.09~10,New York</t>
    <phoneticPr fontId="1"/>
  </si>
  <si>
    <t>ethnic/jazz</t>
    <phoneticPr fontId="1"/>
  </si>
  <si>
    <t>Copacabana Mon Amour/Trilha Sonora Original do Filme/de Rogerio Sganzerla</t>
    <phoneticPr fontId="1"/>
  </si>
  <si>
    <t>Musical Traditional of World 9/International Institute for Traditional Music</t>
    <phoneticPr fontId="1"/>
  </si>
  <si>
    <t>01/02</t>
    <phoneticPr fontId="1"/>
  </si>
  <si>
    <t>02/02</t>
    <phoneticPr fontId="1"/>
  </si>
  <si>
    <t>mono</t>
    <phoneticPr fontId="1"/>
  </si>
  <si>
    <t>11</t>
    <phoneticPr fontId="1"/>
  </si>
  <si>
    <t>1974~1982/1993</t>
    <phoneticPr fontId="1"/>
  </si>
  <si>
    <t>Big Blue Ball</t>
    <rPh sb="0" eb="13">
      <t>ビッグ・ブルー・ボール</t>
    </rPh>
    <phoneticPr fontId="1"/>
  </si>
  <si>
    <t>CD</t>
    <phoneticPr fontId="1"/>
  </si>
  <si>
    <t>CD</t>
    <phoneticPr fontId="1"/>
  </si>
  <si>
    <t>ethnic</t>
    <phoneticPr fontId="1"/>
  </si>
  <si>
    <t>The Latvian Women's Choir</t>
    <phoneticPr fontId="1"/>
  </si>
  <si>
    <t>Dzintars (Songs of Amber)</t>
    <phoneticPr fontId="1"/>
  </si>
  <si>
    <t>Ryko</t>
    <phoneticPr fontId="1"/>
  </si>
  <si>
    <t>1990Rykodisk</t>
    <phoneticPr fontId="1"/>
  </si>
  <si>
    <t>japan</t>
    <phoneticPr fontId="1"/>
  </si>
  <si>
    <t>72'23</t>
    <phoneticPr fontId="1"/>
  </si>
  <si>
    <t>7020</t>
    <phoneticPr fontId="1"/>
  </si>
  <si>
    <t>*</t>
    <phoneticPr fontId="1"/>
  </si>
  <si>
    <t>1999/01/14 Fri,fes</t>
    <phoneticPr fontId="1"/>
  </si>
  <si>
    <t>CXCA-1049</t>
    <phoneticPr fontId="1"/>
  </si>
  <si>
    <t>1999</t>
    <phoneticPr fontId="1"/>
  </si>
  <si>
    <t>MIDI Creative</t>
    <phoneticPr fontId="1"/>
  </si>
  <si>
    <t>2007/11/</t>
    <phoneticPr fontId="1"/>
  </si>
  <si>
    <t>PAN</t>
    <phoneticPr fontId="1"/>
  </si>
  <si>
    <t>Gerard Kremer</t>
    <phoneticPr fontId="1"/>
  </si>
  <si>
    <t>Arion</t>
    <phoneticPr fontId="1"/>
  </si>
  <si>
    <t>ancient</t>
    <phoneticPr fontId="1"/>
  </si>
  <si>
    <t>various</t>
    <phoneticPr fontId="1"/>
  </si>
  <si>
    <t>Pat Conte</t>
    <phoneticPr fontId="1"/>
  </si>
  <si>
    <t>Yazoo7005/1995/Shanachie</t>
    <phoneticPr fontId="1"/>
  </si>
  <si>
    <t>1993</t>
    <phoneticPr fontId="1"/>
  </si>
  <si>
    <t>Mohammad Reza Shadjarian</t>
    <phoneticPr fontId="1"/>
  </si>
  <si>
    <t>Los Manolos</t>
    <phoneticPr fontId="1"/>
  </si>
  <si>
    <t>Pasion Condal</t>
    <phoneticPr fontId="1"/>
  </si>
  <si>
    <t>1991</t>
    <phoneticPr fontId="1"/>
  </si>
  <si>
    <t>Deuter</t>
    <phoneticPr fontId="1"/>
  </si>
  <si>
    <t>san</t>
    <phoneticPr fontId="1"/>
  </si>
  <si>
    <t>1987</t>
    <phoneticPr fontId="1"/>
  </si>
  <si>
    <t>Ivanhoe</t>
    <phoneticPr fontId="1"/>
  </si>
  <si>
    <t>Visions…and Reality</t>
    <phoneticPr fontId="1"/>
  </si>
  <si>
    <t>1994</t>
    <phoneticPr fontId="1"/>
  </si>
  <si>
    <t>2000/05/04 Thu,fes</t>
    <phoneticPr fontId="1"/>
  </si>
  <si>
    <t>Brave Combo</t>
    <phoneticPr fontId="1"/>
  </si>
  <si>
    <t>A Night on Earth</t>
    <phoneticPr fontId="1"/>
  </si>
  <si>
    <t>1990</t>
    <phoneticPr fontId="1"/>
  </si>
  <si>
    <t>Rounder</t>
    <phoneticPr fontId="1"/>
  </si>
  <si>
    <t>02</t>
    <phoneticPr fontId="1"/>
  </si>
  <si>
    <t>Various</t>
    <phoneticPr fontId="1"/>
  </si>
  <si>
    <t>132'41</t>
    <phoneticPr fontId="1"/>
  </si>
  <si>
    <t>82'38</t>
    <phoneticPr fontId="1"/>
  </si>
  <si>
    <t>Amazon</t>
    <phoneticPr fontId="1"/>
  </si>
  <si>
    <t>1998</t>
    <phoneticPr fontId="1"/>
  </si>
  <si>
    <t>CD</t>
    <phoneticPr fontId="1"/>
  </si>
  <si>
    <t>1</t>
    <phoneticPr fontId="1"/>
  </si>
  <si>
    <t>The Music of Harry Partch</t>
    <phoneticPr fontId="1"/>
  </si>
  <si>
    <t>2</t>
    <phoneticPr fontId="1"/>
  </si>
  <si>
    <t>Castor &amp; Pollux/1952</t>
    <phoneticPr fontId="1"/>
  </si>
  <si>
    <t>3</t>
    <phoneticPr fontId="1"/>
  </si>
  <si>
    <t>The Letter/1943</t>
    <phoneticPr fontId="1"/>
  </si>
  <si>
    <t>4</t>
    <phoneticPr fontId="1"/>
  </si>
  <si>
    <t>Windsong/1958</t>
    <phoneticPr fontId="1"/>
  </si>
  <si>
    <t>5</t>
    <phoneticPr fontId="1"/>
  </si>
  <si>
    <t>And on the 7th Day Petals Fell in Petaluma/1963-64,66</t>
    <phoneticPr fontId="1"/>
  </si>
  <si>
    <t xml:space="preserve">2/2 </t>
    <phoneticPr fontId="1"/>
  </si>
  <si>
    <t>02</t>
    <phoneticPr fontId="1"/>
  </si>
  <si>
    <t>03</t>
    <phoneticPr fontId="1"/>
  </si>
  <si>
    <t>Richard Auldon Clarck</t>
    <phoneticPr fontId="1"/>
  </si>
  <si>
    <t>Oleg Kagan Edition 10</t>
    <phoneticPr fontId="1"/>
  </si>
  <si>
    <t>Oleg Kagan:vn</t>
    <phoneticPr fontId="1"/>
  </si>
  <si>
    <t>WSO</t>
    <phoneticPr fontId="1"/>
  </si>
  <si>
    <t>59'17</t>
    <phoneticPr fontId="1"/>
  </si>
  <si>
    <t>54'41</t>
    <phoneticPr fontId="1"/>
  </si>
  <si>
    <t>44'08</t>
    <phoneticPr fontId="1"/>
  </si>
  <si>
    <t>TOWER RECORDS/Parco P'</t>
    <phoneticPr fontId="1"/>
  </si>
  <si>
    <t>POCL-3985,6</t>
    <phoneticPr fontId="1"/>
  </si>
  <si>
    <t>france</t>
    <phoneticPr fontId="1"/>
  </si>
  <si>
    <t>1986&amp;1989 rec/ 1996/01/25</t>
    <phoneticPr fontId="1"/>
  </si>
  <si>
    <t>London/Poldor</t>
    <phoneticPr fontId="1"/>
  </si>
  <si>
    <t>Symbols</t>
    <phoneticPr fontId="1"/>
  </si>
  <si>
    <t>23PD103~4</t>
    <phoneticPr fontId="1"/>
  </si>
  <si>
    <t>1973</t>
    <phoneticPr fontId="1"/>
  </si>
  <si>
    <t>02</t>
    <phoneticPr fontId="1"/>
  </si>
  <si>
    <t>CD</t>
    <phoneticPr fontId="1"/>
  </si>
  <si>
    <t>A Paragon of Beauty</t>
    <phoneticPr fontId="1"/>
  </si>
  <si>
    <t>Kuwagata Records</t>
    <phoneticPr fontId="1"/>
  </si>
  <si>
    <t>Mimikaki</t>
    <phoneticPr fontId="1"/>
  </si>
  <si>
    <t>Spiritual Voice</t>
    <phoneticPr fontId="1"/>
  </si>
  <si>
    <t>Laplume</t>
    <phoneticPr fontId="1"/>
  </si>
  <si>
    <t>Tintin/Monte! Chante!</t>
    <phoneticPr fontId="1"/>
  </si>
  <si>
    <t>77'37</t>
    <phoneticPr fontId="1"/>
  </si>
  <si>
    <t>RG-2032</t>
    <phoneticPr fontId="1"/>
  </si>
  <si>
    <t>MUSIC ROUGH GUIDE/accordion to Occitan rap: a musical Tour de France/RGNET 1111 CD</t>
    <phoneticPr fontId="1"/>
  </si>
  <si>
    <t>SA 360713</t>
    <phoneticPr fontId="1"/>
  </si>
  <si>
    <t>03</t>
    <phoneticPr fontId="1"/>
  </si>
  <si>
    <t>Sunset-France/Tokyo M-Plus</t>
    <phoneticPr fontId="1"/>
  </si>
  <si>
    <t>PPR-365</t>
    <phoneticPr fontId="1"/>
  </si>
  <si>
    <t>etc.</t>
    <phoneticPr fontId="1"/>
  </si>
  <si>
    <t>1991,1992,1995 session/2008</t>
    <phoneticPr fontId="1"/>
  </si>
  <si>
    <t>RICE</t>
    <phoneticPr fontId="1"/>
  </si>
  <si>
    <t>41'45</t>
    <phoneticPr fontId="1"/>
  </si>
  <si>
    <t>51'48</t>
    <phoneticPr fontId="1"/>
  </si>
  <si>
    <t>3335</t>
    <phoneticPr fontId="1"/>
  </si>
  <si>
    <t>64'19</t>
    <phoneticPr fontId="1"/>
  </si>
  <si>
    <t>6130</t>
    <phoneticPr fontId="1"/>
  </si>
  <si>
    <t>62'03</t>
    <phoneticPr fontId="1"/>
  </si>
  <si>
    <t>53'48</t>
    <phoneticPr fontId="1"/>
  </si>
  <si>
    <t>3430</t>
    <phoneticPr fontId="1"/>
  </si>
  <si>
    <t>57'02</t>
    <phoneticPr fontId="1"/>
  </si>
  <si>
    <t>5940</t>
    <phoneticPr fontId="1"/>
  </si>
  <si>
    <t>62'32</t>
    <phoneticPr fontId="1"/>
  </si>
  <si>
    <t>58'50</t>
    <phoneticPr fontId="1"/>
  </si>
  <si>
    <t>3670</t>
    <phoneticPr fontId="1"/>
  </si>
  <si>
    <t>59'29</t>
    <phoneticPr fontId="1"/>
  </si>
  <si>
    <t>6215</t>
    <phoneticPr fontId="1"/>
  </si>
  <si>
    <t>60'03</t>
    <phoneticPr fontId="1"/>
  </si>
  <si>
    <t>8300</t>
    <phoneticPr fontId="1"/>
  </si>
  <si>
    <t>57'08</t>
    <phoneticPr fontId="1"/>
  </si>
  <si>
    <t>3595</t>
    <phoneticPr fontId="1"/>
  </si>
  <si>
    <t>53'37</t>
    <phoneticPr fontId="1"/>
  </si>
  <si>
    <t>8065</t>
    <phoneticPr fontId="1"/>
  </si>
  <si>
    <t>60'40</t>
    <phoneticPr fontId="1"/>
  </si>
  <si>
    <t>6190</t>
    <phoneticPr fontId="1"/>
  </si>
  <si>
    <t>19'36</t>
    <phoneticPr fontId="1"/>
  </si>
  <si>
    <t>21'25</t>
    <phoneticPr fontId="1"/>
  </si>
  <si>
    <t>En Avant La Zizique</t>
    <phoneticPr fontId="1"/>
  </si>
  <si>
    <t>18'33</t>
    <phoneticPr fontId="1"/>
  </si>
  <si>
    <t>foreign</t>
    <phoneticPr fontId="1"/>
  </si>
  <si>
    <t>06'13</t>
    <phoneticPr fontId="1"/>
  </si>
  <si>
    <t>22'51</t>
    <phoneticPr fontId="1"/>
  </si>
  <si>
    <t>02'57</t>
    <phoneticPr fontId="1"/>
  </si>
  <si>
    <t>50'01</t>
    <phoneticPr fontId="1"/>
  </si>
  <si>
    <t>1978/7th</t>
    <phoneticPr fontId="1"/>
  </si>
  <si>
    <t>45'00</t>
    <phoneticPr fontId="1"/>
  </si>
  <si>
    <t>1980/8th</t>
    <phoneticPr fontId="1"/>
  </si>
  <si>
    <t>16'55</t>
    <phoneticPr fontId="1"/>
  </si>
  <si>
    <t>02'47</t>
    <phoneticPr fontId="1"/>
  </si>
  <si>
    <t>03'46</t>
    <phoneticPr fontId="1"/>
  </si>
  <si>
    <t>3000</t>
    <phoneticPr fontId="1"/>
  </si>
  <si>
    <t>1st/1973/1990.11.15</t>
    <phoneticPr fontId="1"/>
  </si>
  <si>
    <t>4963</t>
    <phoneticPr fontId="1"/>
  </si>
  <si>
    <t>2nd/1974/Forever Young series</t>
    <phoneticPr fontId="1"/>
  </si>
  <si>
    <t>01'45</t>
    <phoneticPr fontId="1"/>
  </si>
  <si>
    <t>7720</t>
    <phoneticPr fontId="1"/>
  </si>
  <si>
    <t>3rd/1975/Forever Young series</t>
    <phoneticPr fontId="1"/>
  </si>
  <si>
    <t>5th/1977</t>
    <phoneticPr fontId="1"/>
  </si>
  <si>
    <t>6th/1978</t>
    <phoneticPr fontId="1"/>
  </si>
  <si>
    <t>7th/1980.09</t>
    <phoneticPr fontId="1"/>
  </si>
  <si>
    <t>43'41</t>
    <phoneticPr fontId="1"/>
  </si>
  <si>
    <t>1971.07~12/1991</t>
    <phoneticPr fontId="1"/>
  </si>
  <si>
    <t>1971.07~12/1992</t>
    <phoneticPr fontId="1"/>
  </si>
  <si>
    <t>15'17</t>
    <phoneticPr fontId="1"/>
  </si>
  <si>
    <t>14th/1992</t>
    <phoneticPr fontId="1"/>
  </si>
  <si>
    <t>15th/1993</t>
    <phoneticPr fontId="1"/>
  </si>
  <si>
    <t>This All Too Mobile Home</t>
    <phoneticPr fontId="1"/>
  </si>
  <si>
    <t>52'04</t>
    <phoneticPr fontId="1"/>
  </si>
  <si>
    <t>00'26</t>
    <phoneticPr fontId="1"/>
  </si>
  <si>
    <t>A Nickel's Worth of Dreams</t>
    <phoneticPr fontId="1"/>
  </si>
  <si>
    <t>1974~1982/1993</t>
    <phoneticPr fontId="1"/>
  </si>
  <si>
    <t>07'17</t>
    <phoneticPr fontId="1"/>
  </si>
  <si>
    <t>1977</t>
    <phoneticPr fontId="1"/>
  </si>
  <si>
    <t>13'06</t>
    <phoneticPr fontId="1"/>
  </si>
  <si>
    <t>4090</t>
    <phoneticPr fontId="1"/>
  </si>
  <si>
    <t>1988</t>
    <phoneticPr fontId="1"/>
  </si>
  <si>
    <t>12'46</t>
    <phoneticPr fontId="1"/>
  </si>
  <si>
    <t>6453/8298</t>
    <phoneticPr fontId="1"/>
  </si>
  <si>
    <t>25'07</t>
    <phoneticPr fontId="1"/>
  </si>
  <si>
    <t>6385/8298</t>
    <phoneticPr fontId="1"/>
  </si>
  <si>
    <t>25'42</t>
    <phoneticPr fontId="1"/>
  </si>
  <si>
    <t>1991</t>
    <phoneticPr fontId="1"/>
  </si>
  <si>
    <t>28'03</t>
    <phoneticPr fontId="1"/>
  </si>
  <si>
    <t>1975/1993</t>
    <phoneticPr fontId="1"/>
  </si>
  <si>
    <t>06'18</t>
    <phoneticPr fontId="1"/>
  </si>
  <si>
    <t>4730</t>
    <phoneticPr fontId="1"/>
  </si>
  <si>
    <t>32'17</t>
    <phoneticPr fontId="1"/>
  </si>
  <si>
    <t>00'45</t>
    <phoneticPr fontId="1"/>
  </si>
  <si>
    <t>2730/4435</t>
    <phoneticPr fontId="1"/>
  </si>
  <si>
    <t>1969</t>
    <phoneticPr fontId="1"/>
  </si>
  <si>
    <t>6160/7645</t>
    <phoneticPr fontId="1"/>
  </si>
  <si>
    <t>1975</t>
    <phoneticPr fontId="1"/>
  </si>
  <si>
    <t>01'48</t>
    <phoneticPr fontId="1"/>
  </si>
  <si>
    <t>2715/?</t>
    <phoneticPr fontId="1"/>
  </si>
  <si>
    <t>1973</t>
    <phoneticPr fontId="1"/>
  </si>
  <si>
    <t>+1500/+1330</t>
    <phoneticPr fontId="1"/>
  </si>
  <si>
    <t>03'44</t>
    <phoneticPr fontId="1"/>
  </si>
  <si>
    <t>1971</t>
    <phoneticPr fontId="1"/>
  </si>
  <si>
    <t>1978</t>
    <phoneticPr fontId="1"/>
  </si>
  <si>
    <t>38'35</t>
    <phoneticPr fontId="1"/>
  </si>
  <si>
    <t>1972</t>
    <phoneticPr fontId="1"/>
  </si>
  <si>
    <t>10'00</t>
    <phoneticPr fontId="1"/>
  </si>
  <si>
    <t>1976/4th</t>
    <phoneticPr fontId="1"/>
  </si>
  <si>
    <t>04'50</t>
    <phoneticPr fontId="1"/>
  </si>
  <si>
    <t>7760</t>
    <phoneticPr fontId="1"/>
  </si>
  <si>
    <t>1985</t>
    <phoneticPr fontId="1"/>
  </si>
  <si>
    <t>Katz,Gary</t>
    <phoneticPr fontId="1"/>
  </si>
  <si>
    <t>05'04/32'22</t>
    <phoneticPr fontId="1"/>
  </si>
  <si>
    <t>1982</t>
    <phoneticPr fontId="1"/>
  </si>
  <si>
    <t>MCA</t>
    <phoneticPr fontId="1"/>
  </si>
  <si>
    <t>Here at the Western World</t>
    <phoneticPr fontId="1"/>
  </si>
  <si>
    <t>04'01/32'22</t>
    <phoneticPr fontId="1"/>
  </si>
  <si>
    <t>Century's End</t>
    <phoneticPr fontId="1"/>
  </si>
  <si>
    <t>05'31/32'22</t>
    <phoneticPr fontId="1"/>
  </si>
  <si>
    <t>True Companion</t>
    <phoneticPr fontId="1"/>
  </si>
  <si>
    <t>05'1032'22</t>
    <phoneticPr fontId="1"/>
  </si>
  <si>
    <t>07'43/32'22</t>
    <phoneticPr fontId="1"/>
  </si>
  <si>
    <t>6050</t>
    <phoneticPr fontId="1"/>
  </si>
  <si>
    <t>8</t>
    <phoneticPr fontId="1"/>
  </si>
  <si>
    <t>04'00</t>
    <phoneticPr fontId="1"/>
  </si>
  <si>
    <t>5720</t>
    <phoneticPr fontId="1"/>
  </si>
  <si>
    <t>1972.11/1st</t>
    <phoneticPr fontId="1"/>
  </si>
  <si>
    <t>2635</t>
    <phoneticPr fontId="1"/>
  </si>
  <si>
    <t>01'06</t>
    <phoneticPr fontId="1"/>
  </si>
  <si>
    <t>giant</t>
    <phoneticPr fontId="1"/>
  </si>
  <si>
    <t>14'12</t>
    <phoneticPr fontId="1"/>
  </si>
  <si>
    <t>1973/2nd</t>
    <phoneticPr fontId="1"/>
  </si>
  <si>
    <t>1975/4th</t>
    <phoneticPr fontId="1"/>
  </si>
  <si>
    <t>Kamakiriad</t>
    <phoneticPr fontId="1"/>
  </si>
  <si>
    <t>30'26</t>
    <phoneticPr fontId="1"/>
  </si>
  <si>
    <t>58'15</t>
    <phoneticPr fontId="1"/>
  </si>
  <si>
    <t>22'40</t>
    <phoneticPr fontId="1"/>
  </si>
  <si>
    <t>04'19</t>
    <phoneticPr fontId="1"/>
  </si>
  <si>
    <t>50'53</t>
    <phoneticPr fontId="1"/>
  </si>
  <si>
    <t>3270</t>
    <phoneticPr fontId="1"/>
  </si>
  <si>
    <t>53'16</t>
    <phoneticPr fontId="1"/>
  </si>
  <si>
    <t>5670</t>
    <phoneticPr fontId="1"/>
  </si>
  <si>
    <t>56'36</t>
    <phoneticPr fontId="1"/>
  </si>
  <si>
    <t>54'23</t>
    <phoneticPr fontId="1"/>
  </si>
  <si>
    <t>3450</t>
    <phoneticPr fontId="1"/>
  </si>
  <si>
    <t>51'38</t>
    <phoneticPr fontId="1"/>
  </si>
  <si>
    <t>5738</t>
    <phoneticPr fontId="1"/>
  </si>
  <si>
    <t>00'11</t>
    <phoneticPr fontId="1"/>
  </si>
  <si>
    <t>53'04</t>
    <phoneticPr fontId="1"/>
  </si>
  <si>
    <t>02'14</t>
    <phoneticPr fontId="1"/>
  </si>
  <si>
    <t>52'35</t>
    <phoneticPr fontId="1"/>
  </si>
  <si>
    <t>51'12</t>
    <phoneticPr fontId="1"/>
  </si>
  <si>
    <t>53'55</t>
    <phoneticPr fontId="1"/>
  </si>
  <si>
    <t>03'20</t>
    <phoneticPr fontId="1"/>
  </si>
  <si>
    <t>52'31</t>
    <phoneticPr fontId="1"/>
  </si>
  <si>
    <t>53'36</t>
    <phoneticPr fontId="1"/>
  </si>
  <si>
    <t>52'54</t>
    <phoneticPr fontId="1"/>
  </si>
  <si>
    <t>52'26</t>
    <phoneticPr fontId="1"/>
  </si>
  <si>
    <t>54'16</t>
    <phoneticPr fontId="1"/>
  </si>
  <si>
    <t>54'50</t>
    <phoneticPr fontId="1"/>
  </si>
  <si>
    <t>52'17</t>
    <phoneticPr fontId="1"/>
  </si>
  <si>
    <t>?</t>
    <phoneticPr fontId="1"/>
  </si>
  <si>
    <t>60'03</t>
    <phoneticPr fontId="1"/>
  </si>
  <si>
    <t>5980</t>
    <phoneticPr fontId="1"/>
  </si>
  <si>
    <t>56'42</t>
    <phoneticPr fontId="1"/>
  </si>
  <si>
    <t>56'46</t>
    <phoneticPr fontId="1"/>
  </si>
  <si>
    <t>55'31</t>
    <phoneticPr fontId="1"/>
  </si>
  <si>
    <t>6245</t>
    <phoneticPr fontId="1"/>
  </si>
  <si>
    <t>02'11</t>
    <phoneticPr fontId="1"/>
  </si>
  <si>
    <t>55'19</t>
    <phoneticPr fontId="1"/>
  </si>
  <si>
    <t>61'07</t>
    <phoneticPr fontId="1"/>
  </si>
  <si>
    <t>3769</t>
    <phoneticPr fontId="1"/>
  </si>
  <si>
    <t>01'58</t>
    <phoneticPr fontId="1"/>
  </si>
  <si>
    <t>58'36</t>
    <phoneticPr fontId="1"/>
  </si>
  <si>
    <t>5824</t>
    <phoneticPr fontId="1"/>
  </si>
  <si>
    <t>57'38</t>
    <phoneticPr fontId="1"/>
  </si>
  <si>
    <t>01'21</t>
    <phoneticPr fontId="1"/>
  </si>
  <si>
    <t>58'23</t>
    <phoneticPr fontId="1"/>
  </si>
  <si>
    <t>3636</t>
    <phoneticPr fontId="1"/>
  </si>
  <si>
    <t>61'18</t>
    <phoneticPr fontId="1"/>
  </si>
  <si>
    <t>6238</t>
    <phoneticPr fontId="1"/>
  </si>
  <si>
    <t>62'24</t>
    <phoneticPr fontId="1"/>
  </si>
  <si>
    <t>63'17</t>
    <phoneticPr fontId="1"/>
  </si>
  <si>
    <t>3870</t>
    <phoneticPr fontId="1"/>
  </si>
  <si>
    <t>64'37</t>
    <phoneticPr fontId="1"/>
  </si>
  <si>
    <t>5855</t>
    <phoneticPr fontId="1"/>
  </si>
  <si>
    <t>01'14</t>
    <phoneticPr fontId="1"/>
  </si>
  <si>
    <t>63'42</t>
    <phoneticPr fontId="1"/>
  </si>
  <si>
    <t>8095</t>
    <phoneticPr fontId="1"/>
  </si>
  <si>
    <t>17'15</t>
    <phoneticPr fontId="1"/>
  </si>
  <si>
    <t>Century</t>
    <phoneticPr fontId="1"/>
  </si>
  <si>
    <t>39'52</t>
    <phoneticPr fontId="1"/>
  </si>
  <si>
    <t>24'57</t>
    <phoneticPr fontId="1"/>
  </si>
  <si>
    <t>07'23</t>
    <phoneticPr fontId="1"/>
  </si>
  <si>
    <t>35'06</t>
    <phoneticPr fontId="1"/>
  </si>
  <si>
    <t>ancient</t>
    <phoneticPr fontId="1"/>
  </si>
  <si>
    <t>66'39</t>
    <phoneticPr fontId="1"/>
  </si>
  <si>
    <t>2000/Gaudeamus/DDD/GAU-202/Made in association with WDR</t>
    <phoneticPr fontId="1"/>
  </si>
  <si>
    <t>The Consort of Musicke</t>
    <phoneticPr fontId="1"/>
  </si>
  <si>
    <t>1~3</t>
    <phoneticPr fontId="1"/>
  </si>
  <si>
    <t>Bottom</t>
    <phoneticPr fontId="1"/>
  </si>
  <si>
    <r>
      <t>3220</t>
    </r>
    <r>
      <rPr>
        <strike/>
        <sz val="11"/>
        <rFont val="Consolas"/>
        <family val="3"/>
      </rPr>
      <t>/2500?</t>
    </r>
    <phoneticPr fontId="1"/>
  </si>
  <si>
    <t>Saydisc</t>
    <phoneticPr fontId="1"/>
  </si>
  <si>
    <t>03'57</t>
    <phoneticPr fontId="1"/>
  </si>
  <si>
    <t>66'03</t>
    <phoneticPr fontId="1"/>
  </si>
  <si>
    <t>14'54</t>
    <phoneticPr fontId="1"/>
  </si>
  <si>
    <t>73'06</t>
    <phoneticPr fontId="1"/>
  </si>
  <si>
    <t>07'30</t>
    <phoneticPr fontId="1"/>
  </si>
  <si>
    <t>41'18</t>
    <phoneticPr fontId="1"/>
  </si>
  <si>
    <t>00'19</t>
    <phoneticPr fontId="1"/>
  </si>
  <si>
    <t>11'12</t>
    <phoneticPr fontId="1"/>
  </si>
  <si>
    <t>63'34</t>
    <phoneticPr fontId="1"/>
  </si>
  <si>
    <t>00'46</t>
    <phoneticPr fontId="1"/>
  </si>
  <si>
    <t>25'45</t>
    <phoneticPr fontId="1"/>
  </si>
  <si>
    <t>26'05</t>
    <phoneticPr fontId="1"/>
  </si>
  <si>
    <t>52'38</t>
    <phoneticPr fontId="1"/>
  </si>
  <si>
    <t>70'00</t>
    <phoneticPr fontId="1"/>
  </si>
  <si>
    <t>3120</t>
    <phoneticPr fontId="1"/>
  </si>
  <si>
    <t>10'47</t>
    <phoneticPr fontId="1"/>
  </si>
  <si>
    <t>51'57</t>
    <phoneticPr fontId="1"/>
  </si>
  <si>
    <t>5690</t>
    <phoneticPr fontId="1"/>
  </si>
  <si>
    <t>28'42</t>
    <phoneticPr fontId="1"/>
  </si>
  <si>
    <t>00'01</t>
    <phoneticPr fontId="1"/>
  </si>
  <si>
    <t>67'17</t>
    <phoneticPr fontId="1"/>
  </si>
  <si>
    <t>3780</t>
    <phoneticPr fontId="1"/>
  </si>
  <si>
    <t>13'30</t>
    <phoneticPr fontId="1"/>
  </si>
  <si>
    <t>2/6</t>
    <phoneticPr fontId="1"/>
  </si>
  <si>
    <t>00'20</t>
    <phoneticPr fontId="1"/>
  </si>
  <si>
    <t>45'22</t>
    <phoneticPr fontId="1"/>
  </si>
  <si>
    <t>35'31</t>
    <phoneticPr fontId="1"/>
  </si>
  <si>
    <t>49'35/25'48+22'24</t>
    <phoneticPr fontId="1"/>
  </si>
  <si>
    <t>00'10</t>
    <phoneticPr fontId="1"/>
  </si>
  <si>
    <t>40'18/21'06+19'12</t>
    <phoneticPr fontId="1"/>
  </si>
  <si>
    <t>1300,2240</t>
    <phoneticPr fontId="1"/>
  </si>
  <si>
    <t>39'09/19'15+19'54</t>
    <phoneticPr fontId="1"/>
  </si>
  <si>
    <t>3035,****</t>
    <phoneticPr fontId="1"/>
  </si>
  <si>
    <t>49'30/25'42+23'48</t>
    <phoneticPr fontId="1"/>
  </si>
  <si>
    <t>2765</t>
    <phoneticPr fontId="1"/>
  </si>
  <si>
    <t>Various</t>
    <phoneticPr fontId="1"/>
  </si>
  <si>
    <t>2770</t>
    <phoneticPr fontId="1"/>
  </si>
  <si>
    <t>37'06</t>
    <phoneticPr fontId="1"/>
  </si>
  <si>
    <t>4330</t>
    <phoneticPr fontId="1"/>
  </si>
  <si>
    <t>3965</t>
    <phoneticPr fontId="1"/>
  </si>
  <si>
    <t>09'46</t>
    <phoneticPr fontId="1"/>
  </si>
  <si>
    <t>1345/2640</t>
    <phoneticPr fontId="1"/>
  </si>
  <si>
    <t>59'19</t>
    <phoneticPr fontId="1"/>
  </si>
  <si>
    <t>7110</t>
    <phoneticPr fontId="1"/>
  </si>
  <si>
    <t>Oce'ane Production</t>
    <phoneticPr fontId="1"/>
  </si>
  <si>
    <t>17'36</t>
    <phoneticPr fontId="1"/>
  </si>
  <si>
    <t>60'45</t>
    <phoneticPr fontId="1"/>
  </si>
  <si>
    <t>5020</t>
    <phoneticPr fontId="1"/>
  </si>
  <si>
    <t>00'40</t>
    <phoneticPr fontId="1"/>
  </si>
  <si>
    <t>1992</t>
    <phoneticPr fontId="1"/>
  </si>
  <si>
    <t>62'00</t>
    <phoneticPr fontId="1"/>
  </si>
  <si>
    <t>3835</t>
    <phoneticPr fontId="1"/>
  </si>
  <si>
    <t>73'49</t>
    <phoneticPr fontId="1"/>
  </si>
  <si>
    <t>4230</t>
    <phoneticPr fontId="1"/>
  </si>
  <si>
    <t>07'00</t>
    <phoneticPr fontId="1"/>
  </si>
  <si>
    <t>46'48</t>
    <phoneticPr fontId="1"/>
  </si>
  <si>
    <t>2455</t>
    <phoneticPr fontId="1"/>
  </si>
  <si>
    <t>RCA</t>
    <phoneticPr fontId="1"/>
  </si>
  <si>
    <t>46'41</t>
    <phoneticPr fontId="1"/>
  </si>
  <si>
    <t>4300</t>
    <phoneticPr fontId="1"/>
  </si>
  <si>
    <t>46'16</t>
    <phoneticPr fontId="1"/>
  </si>
  <si>
    <t>5950</t>
    <phoneticPr fontId="1"/>
  </si>
  <si>
    <t>21'23</t>
    <phoneticPr fontId="1"/>
  </si>
  <si>
    <t>70'57</t>
    <phoneticPr fontId="1"/>
  </si>
  <si>
    <t>6865</t>
    <phoneticPr fontId="1"/>
  </si>
  <si>
    <t>09'17</t>
    <phoneticPr fontId="1"/>
  </si>
  <si>
    <t>5880</t>
    <phoneticPr fontId="1"/>
  </si>
  <si>
    <t>2/6</t>
    <phoneticPr fontId="1"/>
  </si>
  <si>
    <t>dead</t>
    <phoneticPr fontId="1"/>
  </si>
  <si>
    <t>Various</t>
    <phoneticPr fontId="1"/>
  </si>
  <si>
    <t>5</t>
    <phoneticPr fontId="1"/>
  </si>
  <si>
    <t>??</t>
    <phoneticPr fontId="1"/>
  </si>
  <si>
    <t>Miss Yokohamaadult</t>
    <phoneticPr fontId="1"/>
  </si>
  <si>
    <t>Eyes of A Child</t>
    <phoneticPr fontId="1"/>
  </si>
  <si>
    <t>LP</t>
    <phoneticPr fontId="1"/>
  </si>
  <si>
    <t>Bye Be</t>
    <phoneticPr fontId="1"/>
  </si>
  <si>
    <t>1st.</t>
    <phoneticPr fontId="1"/>
  </si>
  <si>
    <t>2nd.</t>
    <phoneticPr fontId="1"/>
  </si>
  <si>
    <t>02</t>
    <phoneticPr fontId="1"/>
  </si>
  <si>
    <t>2000/10/09 Mon,fes</t>
    <phoneticPr fontId="1"/>
  </si>
  <si>
    <t>Prismy</t>
    <phoneticPr fontId="1"/>
  </si>
  <si>
    <t>9th Wave</t>
    <phoneticPr fontId="1"/>
  </si>
  <si>
    <t>Juicy a la Mode</t>
    <phoneticPr fontId="1"/>
  </si>
  <si>
    <t>Eri</t>
    <phoneticPr fontId="1"/>
  </si>
  <si>
    <t>E-Area</t>
    <phoneticPr fontId="1"/>
  </si>
  <si>
    <t>single</t>
    <phoneticPr fontId="1"/>
  </si>
  <si>
    <t>kids</t>
    <phoneticPr fontId="1"/>
  </si>
  <si>
    <t>Victor</t>
    <phoneticPr fontId="1"/>
  </si>
  <si>
    <t>PSB-23-A(VEY-2394)</t>
    <phoneticPr fontId="1"/>
  </si>
  <si>
    <t>SonoSheet/LP</t>
    <phoneticPr fontId="1"/>
  </si>
  <si>
    <t>middle</t>
    <phoneticPr fontId="1"/>
  </si>
  <si>
    <t>Rondes et Chansons de France</t>
    <phoneticPr fontId="1"/>
  </si>
  <si>
    <t>middle/book</t>
    <phoneticPr fontId="1"/>
  </si>
  <si>
    <t>Me'nard,Roland:raconte' par</t>
    <phoneticPr fontId="1"/>
  </si>
  <si>
    <t>Microsillon 45 t/m. 250.009 PAF</t>
    <phoneticPr fontId="1"/>
  </si>
  <si>
    <t>Illustre's/Disques Pergola</t>
    <phoneticPr fontId="1"/>
  </si>
  <si>
    <t>middle</t>
    <phoneticPr fontId="1"/>
  </si>
  <si>
    <t>450.170</t>
    <phoneticPr fontId="1"/>
  </si>
  <si>
    <t>Micheyl,Mick:chante' par/Astor,Bob</t>
    <phoneticPr fontId="1"/>
  </si>
  <si>
    <t>Lumie`re,Jean:chante' par/Dre'jac</t>
    <phoneticPr fontId="1"/>
  </si>
  <si>
    <t>Bonne Fe^te Maman/Ma Maman/Maman,Vous e^tets la plus Belle</t>
    <phoneticPr fontId="1"/>
  </si>
  <si>
    <t>45.195</t>
    <phoneticPr fontId="1"/>
  </si>
  <si>
    <t>Pacific</t>
    <phoneticPr fontId="1"/>
  </si>
  <si>
    <t>middle/book</t>
    <phoneticPr fontId="1"/>
  </si>
  <si>
    <t>Les Petits Chanteurs de L'Ile0de0France et Rene'e Caron</t>
    <phoneticPr fontId="1"/>
  </si>
  <si>
    <t>Jouaire,Claude:Illustrations</t>
    <phoneticPr fontId="1"/>
  </si>
  <si>
    <t>Sprengel,Didier Van:Illustrations</t>
    <phoneticPr fontId="1"/>
  </si>
  <si>
    <t>Ollivier,Ge'rard:Illustrations</t>
    <phoneticPr fontId="1"/>
  </si>
  <si>
    <t>Les Petits Fayet</t>
    <phoneticPr fontId="1"/>
  </si>
  <si>
    <t>DP</t>
    <phoneticPr fontId="1"/>
  </si>
  <si>
    <t>Les Petits Dranceens/Ch. Lacau:sous la dir. de</t>
    <phoneticPr fontId="1"/>
  </si>
  <si>
    <t>The Michael Wynn Band</t>
    <phoneticPr fontId="1"/>
  </si>
  <si>
    <t>Wynn-Wynn/Wynn-Banach-Wynn/Hauke,Peter:Production</t>
    <phoneticPr fontId="1"/>
  </si>
  <si>
    <t>Till the Ebd of the Day/Rollind Thunder</t>
    <phoneticPr fontId="1"/>
  </si>
  <si>
    <t>eurodisc</t>
    <phoneticPr fontId="1"/>
  </si>
  <si>
    <t>The Soviet Army Ensemble</t>
    <phoneticPr fontId="1"/>
  </si>
  <si>
    <t>00'02</t>
    <phoneticPr fontId="1"/>
  </si>
  <si>
    <t>06'00</t>
    <phoneticPr fontId="1"/>
  </si>
  <si>
    <t>53'53</t>
    <phoneticPr fontId="1"/>
  </si>
  <si>
    <t>3500</t>
    <phoneticPr fontId="1"/>
  </si>
  <si>
    <t>51'49</t>
    <phoneticPr fontId="1"/>
  </si>
  <si>
    <t>5710</t>
    <phoneticPr fontId="1"/>
  </si>
  <si>
    <t>55'09?</t>
    <phoneticPr fontId="1"/>
  </si>
  <si>
    <t>3375</t>
    <phoneticPr fontId="1"/>
  </si>
  <si>
    <t>48'10</t>
    <phoneticPr fontId="1"/>
  </si>
  <si>
    <t>5030</t>
    <phoneticPr fontId="1"/>
  </si>
  <si>
    <t>33'33</t>
    <phoneticPr fontId="1"/>
  </si>
  <si>
    <t>6960</t>
    <phoneticPr fontId="1"/>
  </si>
  <si>
    <t>47'07</t>
    <phoneticPr fontId="1"/>
  </si>
  <si>
    <t>6000</t>
    <phoneticPr fontId="1"/>
  </si>
  <si>
    <t>00'14</t>
    <phoneticPr fontId="1"/>
  </si>
  <si>
    <t>55'34</t>
    <phoneticPr fontId="1"/>
  </si>
  <si>
    <t>55'07</t>
    <phoneticPr fontId="1"/>
  </si>
  <si>
    <t>54'37</t>
    <phoneticPr fontId="1"/>
  </si>
  <si>
    <t>04min</t>
    <phoneticPr fontId="1"/>
  </si>
  <si>
    <t>53'52</t>
    <phoneticPr fontId="1"/>
  </si>
  <si>
    <t>3425</t>
    <phoneticPr fontId="1"/>
  </si>
  <si>
    <t>56'15</t>
    <phoneticPr fontId="1"/>
  </si>
  <si>
    <t>5890</t>
    <phoneticPr fontId="1"/>
  </si>
  <si>
    <t>55'00</t>
    <phoneticPr fontId="1"/>
  </si>
  <si>
    <t>3080</t>
    <phoneticPr fontId="1"/>
  </si>
  <si>
    <t>58'04</t>
    <phoneticPr fontId="1"/>
  </si>
  <si>
    <t>5695</t>
    <phoneticPr fontId="1"/>
  </si>
  <si>
    <t>01'00</t>
    <phoneticPr fontId="1"/>
  </si>
  <si>
    <t>33'13</t>
    <phoneticPr fontId="1"/>
  </si>
  <si>
    <t>4460</t>
    <phoneticPr fontId="1"/>
  </si>
  <si>
    <t>40'59</t>
    <phoneticPr fontId="1"/>
  </si>
  <si>
    <t>2580</t>
    <phoneticPr fontId="1"/>
  </si>
  <si>
    <t>06'50</t>
    <phoneticPr fontId="1"/>
  </si>
  <si>
    <t>35'26</t>
    <phoneticPr fontId="1"/>
  </si>
  <si>
    <t>47'44</t>
    <phoneticPr fontId="1"/>
  </si>
  <si>
    <t>2910</t>
    <phoneticPr fontId="1"/>
  </si>
  <si>
    <t>46'03</t>
    <phoneticPr fontId="1"/>
  </si>
  <si>
    <t>3090</t>
    <phoneticPr fontId="1"/>
  </si>
  <si>
    <t>04'30</t>
    <phoneticPr fontId="1"/>
  </si>
  <si>
    <t>49'54</t>
    <phoneticPr fontId="1"/>
  </si>
  <si>
    <t>3240</t>
    <phoneticPr fontId="1"/>
  </si>
  <si>
    <t>31min</t>
    <phoneticPr fontId="1"/>
  </si>
  <si>
    <t>31'03</t>
    <phoneticPr fontId="1"/>
  </si>
  <si>
    <t>69'22</t>
    <phoneticPr fontId="1"/>
  </si>
  <si>
    <t>57'11</t>
    <phoneticPr fontId="1"/>
  </si>
  <si>
    <t>3470</t>
    <phoneticPr fontId="1"/>
  </si>
  <si>
    <t>44'51/23'17+21'34</t>
    <phoneticPr fontId="1"/>
  </si>
  <si>
    <t>4730/5710</t>
    <phoneticPr fontId="1"/>
  </si>
  <si>
    <t>23.5min</t>
    <phoneticPr fontId="1"/>
  </si>
  <si>
    <t>49'49</t>
    <phoneticPr fontId="1"/>
  </si>
  <si>
    <t>5535</t>
    <phoneticPr fontId="1"/>
  </si>
  <si>
    <t>37'42</t>
    <phoneticPr fontId="1"/>
  </si>
  <si>
    <t>7070</t>
    <phoneticPr fontId="1"/>
  </si>
  <si>
    <t>03'32/11'38/05'42/33'34/06'04/20'13</t>
    <phoneticPr fontId="1"/>
  </si>
  <si>
    <t>69'47</t>
    <phoneticPr fontId="1"/>
  </si>
  <si>
    <t>3370</t>
    <phoneticPr fontId="1"/>
  </si>
  <si>
    <t>52'03</t>
    <phoneticPr fontId="1"/>
  </si>
  <si>
    <t>3330</t>
    <phoneticPr fontId="1"/>
  </si>
  <si>
    <t>51'57</t>
    <phoneticPr fontId="1"/>
  </si>
  <si>
    <t>7930</t>
    <phoneticPr fontId="1"/>
  </si>
  <si>
    <t>39'09/19'15+19'54</t>
    <phoneticPr fontId="1"/>
  </si>
  <si>
    <t>3035,****</t>
    <phoneticPr fontId="1"/>
  </si>
  <si>
    <t>01'42</t>
    <phoneticPr fontId="1"/>
  </si>
  <si>
    <t>52'28</t>
    <phoneticPr fontId="1"/>
  </si>
  <si>
    <t>SJL-1007</t>
    <phoneticPr fontId="1"/>
  </si>
  <si>
    <t>50'30</t>
    <phoneticPr fontId="1"/>
  </si>
  <si>
    <t>57'38</t>
    <phoneticPr fontId="1"/>
  </si>
  <si>
    <t>3490</t>
    <phoneticPr fontId="1"/>
  </si>
  <si>
    <t>51'18</t>
    <phoneticPr fontId="1"/>
  </si>
  <si>
    <t>5610</t>
    <phoneticPr fontId="1"/>
  </si>
  <si>
    <t>56'36</t>
    <phoneticPr fontId="1"/>
  </si>
  <si>
    <t>5650</t>
    <phoneticPr fontId="1"/>
  </si>
  <si>
    <t>42'40</t>
    <phoneticPr fontId="1"/>
  </si>
  <si>
    <t>37'14</t>
    <phoneticPr fontId="1"/>
  </si>
  <si>
    <t>5480</t>
    <phoneticPr fontId="1"/>
  </si>
  <si>
    <t>53'31</t>
    <phoneticPr fontId="1"/>
  </si>
  <si>
    <t>3295</t>
    <phoneticPr fontId="1"/>
  </si>
  <si>
    <t>48'55</t>
    <phoneticPr fontId="1"/>
  </si>
  <si>
    <t>3025</t>
    <phoneticPr fontId="1"/>
  </si>
  <si>
    <t>55'28</t>
    <phoneticPr fontId="1"/>
  </si>
  <si>
    <t>3265</t>
    <phoneticPr fontId="1"/>
  </si>
  <si>
    <t>56'40</t>
    <phoneticPr fontId="1"/>
  </si>
  <si>
    <t>1900</t>
    <phoneticPr fontId="1"/>
  </si>
  <si>
    <t>6475</t>
    <phoneticPr fontId="1"/>
  </si>
  <si>
    <t>32'17</t>
    <phoneticPr fontId="1"/>
  </si>
  <si>
    <t>various</t>
    <phoneticPr fontId="1"/>
  </si>
  <si>
    <t>03'34</t>
    <phoneticPr fontId="1"/>
  </si>
  <si>
    <t>1989</t>
    <phoneticPr fontId="1"/>
  </si>
  <si>
    <t>Elic Blau &amp; Mort Shuman with Elly Stone,Mort Shuman,Shawn Elliott,Alice Whitfield</t>
    <phoneticPr fontId="1"/>
  </si>
  <si>
    <t>various</t>
    <phoneticPr fontId="1"/>
  </si>
  <si>
    <t>LP</t>
    <phoneticPr fontId="1"/>
  </si>
  <si>
    <t>Simha Aron:Realisation et prise de son</t>
    <phoneticPr fontId="1"/>
  </si>
  <si>
    <t>Chants et Danses de la Foret Centrafricaine</t>
    <phoneticPr fontId="1"/>
  </si>
  <si>
    <t>Dans la Meme Collection/Musique d'Abord</t>
    <phoneticPr fontId="1"/>
  </si>
  <si>
    <r>
      <t>King Sunny Ade'</t>
    </r>
    <r>
      <rPr>
        <sz val="8"/>
        <rFont val="Consolas"/>
        <family val="3"/>
      </rPr>
      <t xml:space="preserve"> &amp; his African Beats</t>
    </r>
    <rPh sb="0" eb="15">
      <t>キング・サニー・アデ</t>
    </rPh>
    <rPh sb="18" eb="21">
      <t>ヒズ</t>
    </rPh>
    <rPh sb="22" eb="29">
      <t>アフリカン</t>
    </rPh>
    <rPh sb="30" eb="35">
      <t>ビーツ</t>
    </rPh>
    <phoneticPr fontId="1"/>
  </si>
  <si>
    <t>a</t>
    <phoneticPr fontId="1"/>
  </si>
  <si>
    <t>b</t>
    <phoneticPr fontId="1"/>
  </si>
  <si>
    <r>
      <t>Webern</t>
    </r>
    <r>
      <rPr>
        <sz val="11"/>
        <rFont val="Consolas"/>
        <family val="3"/>
      </rPr>
      <t>,Anton von</t>
    </r>
    <rPh sb="0" eb="6">
      <t>ウェーベルン</t>
    </rPh>
    <rPh sb="7" eb="16">
      <t>アントン　フォン</t>
    </rPh>
    <phoneticPr fontId="1"/>
  </si>
  <si>
    <t>etc.</t>
    <phoneticPr fontId="1"/>
  </si>
  <si>
    <t>Music of Changes</t>
    <phoneticPr fontId="1"/>
  </si>
  <si>
    <t>Herbert Henck:p</t>
    <phoneticPr fontId="1"/>
  </si>
  <si>
    <t>Stefan de Haan:translation</t>
    <phoneticPr fontId="1"/>
  </si>
  <si>
    <r>
      <t>Milhaud</t>
    </r>
    <r>
      <rPr>
        <sz val="11"/>
        <rFont val="Consolas"/>
        <family val="3"/>
      </rPr>
      <t>,Darious</t>
    </r>
    <rPh sb="0" eb="7">
      <t>ミヨー</t>
    </rPh>
    <rPh sb="8" eb="15">
      <t>ダリウス</t>
    </rPh>
    <phoneticPr fontId="1"/>
  </si>
  <si>
    <t>1/2 Le Boeuf sur le Toit/La Creation du Monde</t>
    <phoneticPr fontId="1"/>
  </si>
  <si>
    <t>2/2 Le Boeuf sur le Toit/La Creation du Monde</t>
    <phoneticPr fontId="1"/>
  </si>
  <si>
    <t>Hugues Cuenod:voice</t>
    <phoneticPr fontId="1"/>
  </si>
  <si>
    <t>Geoffrey Parsons:p</t>
    <phoneticPr fontId="1"/>
  </si>
  <si>
    <t>02</t>
    <phoneticPr fontId="1"/>
  </si>
  <si>
    <t>a/b</t>
    <phoneticPr fontId="1"/>
  </si>
  <si>
    <t>Various</t>
    <phoneticPr fontId="1"/>
  </si>
  <si>
    <t>Alfred Deller</t>
    <phoneticPr fontId="1"/>
  </si>
  <si>
    <t>c</t>
    <phoneticPr fontId="1"/>
  </si>
  <si>
    <t>d</t>
    <phoneticPr fontId="1"/>
  </si>
  <si>
    <t>jazz</t>
    <phoneticPr fontId="1"/>
  </si>
  <si>
    <t>vo</t>
    <phoneticPr fontId="1"/>
  </si>
  <si>
    <t>fl</t>
    <phoneticPr fontId="1"/>
  </si>
  <si>
    <t>p</t>
    <phoneticPr fontId="1"/>
  </si>
  <si>
    <t>key</t>
    <phoneticPr fontId="1"/>
  </si>
  <si>
    <t>p/vib</t>
    <phoneticPr fontId="1"/>
  </si>
  <si>
    <t>ts</t>
    <phoneticPr fontId="1"/>
  </si>
  <si>
    <t>as</t>
    <phoneticPr fontId="1"/>
  </si>
  <si>
    <t>syn</t>
    <phoneticPr fontId="1"/>
  </si>
  <si>
    <t>g</t>
    <phoneticPr fontId="1"/>
  </si>
  <si>
    <t>vc</t>
    <phoneticPr fontId="1"/>
  </si>
  <si>
    <t>Vini Reilly/Fact244</t>
    <phoneticPr fontId="1"/>
  </si>
  <si>
    <t>Another Setting</t>
    <phoneticPr fontId="1"/>
  </si>
  <si>
    <t>All Tomorrows Parties</t>
    <phoneticPr fontId="1"/>
  </si>
  <si>
    <t>Escape from Domination</t>
    <phoneticPr fontId="1"/>
  </si>
  <si>
    <t>Electric Univers</t>
    <phoneticPr fontId="1"/>
  </si>
  <si>
    <t>Chinese Wall</t>
    <phoneticPr fontId="1"/>
  </si>
  <si>
    <t>Daydream Believer</t>
    <phoneticPr fontId="1"/>
  </si>
  <si>
    <t>I Can't Stand Still</t>
    <phoneticPr fontId="1"/>
  </si>
  <si>
    <t>I'm in You</t>
    <phoneticPr fontId="1"/>
  </si>
  <si>
    <t>One to One</t>
    <phoneticPr fontId="1"/>
  </si>
  <si>
    <t>Dream into Action</t>
    <phoneticPr fontId="1"/>
  </si>
  <si>
    <t>Turn Back</t>
    <phoneticPr fontId="1"/>
  </si>
  <si>
    <t>2 &gt; 40 (Two Low for Zero)</t>
    <phoneticPr fontId="1"/>
  </si>
  <si>
    <t>Mad Man</t>
    <phoneticPr fontId="1"/>
  </si>
  <si>
    <t>Rhythm of the Night</t>
    <phoneticPr fontId="1"/>
  </si>
  <si>
    <t>All Night Long</t>
    <phoneticPr fontId="1"/>
  </si>
  <si>
    <t>Romance 1600</t>
    <phoneticPr fontId="1"/>
  </si>
  <si>
    <t>First America</t>
    <phoneticPr fontId="1"/>
  </si>
  <si>
    <t>Get Closer</t>
    <phoneticPr fontId="1"/>
  </si>
  <si>
    <t>P-Model</t>
    <phoneticPr fontId="1"/>
  </si>
  <si>
    <t>Min &amp; Klina-Men</t>
    <phoneticPr fontId="1"/>
  </si>
  <si>
    <t>Timeless Garden</t>
    <phoneticPr fontId="1"/>
  </si>
  <si>
    <t>Silent Film</t>
    <phoneticPr fontId="1"/>
  </si>
  <si>
    <t>Carlos Alomar:g</t>
    <phoneticPr fontId="1"/>
  </si>
  <si>
    <t>Memory Theatre</t>
    <phoneticPr fontId="1"/>
  </si>
  <si>
    <t>Neo-Plant</t>
    <phoneticPr fontId="1"/>
  </si>
  <si>
    <t>6'41</t>
    <phoneticPr fontId="1"/>
  </si>
  <si>
    <t>02'21</t>
    <phoneticPr fontId="1"/>
  </si>
  <si>
    <t>3'39</t>
    <phoneticPr fontId="1"/>
  </si>
  <si>
    <t>02'40</t>
    <phoneticPr fontId="1"/>
  </si>
  <si>
    <t>2'23</t>
    <phoneticPr fontId="1"/>
  </si>
  <si>
    <t>mono</t>
    <phoneticPr fontId="1"/>
  </si>
  <si>
    <t>02'46</t>
    <phoneticPr fontId="1"/>
  </si>
  <si>
    <t>02'31</t>
    <phoneticPr fontId="1"/>
  </si>
  <si>
    <t>3'52</t>
    <phoneticPr fontId="1"/>
  </si>
  <si>
    <t>2007/11/</t>
    <phoneticPr fontId="1"/>
  </si>
  <si>
    <t>02'50</t>
    <phoneticPr fontId="1"/>
  </si>
  <si>
    <t>3'41</t>
    <phoneticPr fontId="1"/>
  </si>
  <si>
    <t>mono</t>
    <phoneticPr fontId="1"/>
  </si>
  <si>
    <t>02'40</t>
    <phoneticPr fontId="1"/>
  </si>
  <si>
    <t>5'10</t>
    <phoneticPr fontId="1"/>
  </si>
  <si>
    <t>02'37</t>
    <phoneticPr fontId="1"/>
  </si>
  <si>
    <t>5'04</t>
    <phoneticPr fontId="1"/>
  </si>
  <si>
    <t>02'23</t>
    <phoneticPr fontId="1"/>
  </si>
  <si>
    <t>03'09</t>
    <phoneticPr fontId="1"/>
  </si>
  <si>
    <t>02'53</t>
    <phoneticPr fontId="1"/>
  </si>
  <si>
    <t>03'21</t>
    <phoneticPr fontId="1"/>
  </si>
  <si>
    <t>2007/11/</t>
    <phoneticPr fontId="1"/>
  </si>
  <si>
    <t>03'02</t>
    <phoneticPr fontId="1"/>
  </si>
  <si>
    <t>02'29</t>
    <phoneticPr fontId="1"/>
  </si>
  <si>
    <t>02'13</t>
    <phoneticPr fontId="1"/>
  </si>
  <si>
    <t>2007/11/</t>
    <phoneticPr fontId="1"/>
  </si>
  <si>
    <t>mono</t>
    <phoneticPr fontId="1"/>
  </si>
  <si>
    <t>02'32</t>
    <phoneticPr fontId="1"/>
  </si>
  <si>
    <t>02'06</t>
    <phoneticPr fontId="1"/>
  </si>
  <si>
    <t>02'17</t>
    <phoneticPr fontId="1"/>
  </si>
  <si>
    <t>02'18</t>
    <phoneticPr fontId="1"/>
  </si>
  <si>
    <t>04'17</t>
    <phoneticPr fontId="1"/>
  </si>
  <si>
    <t>03'43</t>
    <phoneticPr fontId="1"/>
  </si>
  <si>
    <t>mono</t>
    <phoneticPr fontId="1"/>
  </si>
  <si>
    <t>Fujino, Shigeki / Umiversal Recording studio</t>
    <phoneticPr fontId="1"/>
  </si>
  <si>
    <t>Mastered</t>
    <phoneticPr fontId="1"/>
  </si>
  <si>
    <t>Art Direction</t>
    <phoneticPr fontId="1"/>
  </si>
  <si>
    <t>Fujiwara, Kunihisa</t>
    <phoneticPr fontId="1"/>
  </si>
  <si>
    <t>Designed</t>
    <phoneticPr fontId="1"/>
  </si>
  <si>
    <t>Wakabayashi, Fumiko</t>
    <phoneticPr fontId="1"/>
  </si>
  <si>
    <t>Production Coordination</t>
    <phoneticPr fontId="1"/>
  </si>
  <si>
    <t>Mr. Andy McKaie / UMG Recordings, Inc. &amp; Ms. Sandra Grausso / MCA Records, Inc.</t>
    <phoneticPr fontId="1"/>
  </si>
  <si>
    <t>Thanks to</t>
    <phoneticPr fontId="1"/>
  </si>
  <si>
    <t>Special Thanks to</t>
    <phoneticPr fontId="1"/>
  </si>
  <si>
    <t>2007/02/10</t>
    <phoneticPr fontId="1"/>
  </si>
  <si>
    <t>2007/12/</t>
    <phoneticPr fontId="1"/>
  </si>
  <si>
    <t>mono</t>
    <phoneticPr fontId="1"/>
  </si>
  <si>
    <t>2007/11/</t>
    <phoneticPr fontId="1"/>
  </si>
  <si>
    <t>mono</t>
    <phoneticPr fontId="1"/>
  </si>
  <si>
    <t>mono</t>
    <phoneticPr fontId="1"/>
  </si>
  <si>
    <t>mono=&gt;stereo</t>
    <phoneticPr fontId="1"/>
  </si>
  <si>
    <t>mono=&gt;stereo</t>
    <phoneticPr fontId="1"/>
  </si>
  <si>
    <t>4/8</t>
    <phoneticPr fontId="1"/>
  </si>
  <si>
    <t>Return</t>
    <phoneticPr fontId="1"/>
  </si>
  <si>
    <t>Library</t>
    <phoneticPr fontId="1"/>
  </si>
  <si>
    <t>Top page</t>
    <phoneticPr fontId="1"/>
  </si>
  <si>
    <t>Ma_ho_Ma_ho_Family</t>
    <phoneticPr fontId="1"/>
  </si>
  <si>
    <t>Refer</t>
    <phoneticPr fontId="1"/>
  </si>
  <si>
    <t>Live Information</t>
    <phoneticPr fontId="1"/>
  </si>
  <si>
    <t>[ZubiZuva]</t>
    <phoneticPr fontId="1"/>
  </si>
  <si>
    <t>sound</t>
    <phoneticPr fontId="1"/>
  </si>
  <si>
    <t>LP</t>
    <phoneticPr fontId="1"/>
  </si>
  <si>
    <t>MD</t>
    <phoneticPr fontId="1"/>
  </si>
  <si>
    <t>ethnic</t>
    <phoneticPr fontId="1"/>
  </si>
  <si>
    <t>single</t>
    <phoneticPr fontId="1"/>
  </si>
  <si>
    <t>Top</t>
    <phoneticPr fontId="1"/>
  </si>
  <si>
    <t>Bottom</t>
    <phoneticPr fontId="1"/>
  </si>
  <si>
    <t>visual</t>
    <phoneticPr fontId="1"/>
  </si>
  <si>
    <t>VHD</t>
    <phoneticPr fontId="1"/>
  </si>
  <si>
    <t>Video Disc</t>
    <phoneticPr fontId="1"/>
  </si>
  <si>
    <t>LD</t>
    <phoneticPr fontId="1"/>
  </si>
  <si>
    <t>Laser Disc</t>
    <phoneticPr fontId="1"/>
  </si>
  <si>
    <t>VHS</t>
    <phoneticPr fontId="1"/>
  </si>
  <si>
    <t>cinema</t>
    <phoneticPr fontId="1"/>
  </si>
  <si>
    <t>child</t>
    <phoneticPr fontId="1"/>
  </si>
  <si>
    <t>&lt;time&gt;</t>
    <phoneticPr fontId="1"/>
  </si>
  <si>
    <t>Various</t>
    <phoneticPr fontId="1"/>
  </si>
  <si>
    <t>03:04,06:24,07:13,03:43,03:28,05,44
01:19,01:36,01:14,02:19,01:20,03:05,03:55</t>
    <phoneticPr fontId="1"/>
  </si>
  <si>
    <t>03'05</t>
    <phoneticPr fontId="1"/>
  </si>
  <si>
    <t>mono</t>
    <phoneticPr fontId="1"/>
  </si>
  <si>
    <t>03'04</t>
    <phoneticPr fontId="1"/>
  </si>
  <si>
    <t>2'26</t>
    <phoneticPr fontId="1"/>
  </si>
  <si>
    <t>02'45</t>
    <phoneticPr fontId="1"/>
  </si>
  <si>
    <t xml:space="preserve">   am anfang</t>
    <phoneticPr fontId="1"/>
  </si>
  <si>
    <t>3'26</t>
    <phoneticPr fontId="1"/>
  </si>
  <si>
    <t>5'18</t>
    <phoneticPr fontId="1"/>
  </si>
  <si>
    <t>2008/04/</t>
    <phoneticPr fontId="1"/>
  </si>
  <si>
    <t>02'21</t>
    <phoneticPr fontId="1"/>
  </si>
  <si>
    <t xml:space="preserve">   den den</t>
    <phoneticPr fontId="1"/>
  </si>
  <si>
    <t>4'01</t>
    <phoneticPr fontId="1"/>
  </si>
  <si>
    <t>02'55</t>
    <phoneticPr fontId="1"/>
  </si>
  <si>
    <t>02'52</t>
    <phoneticPr fontId="1"/>
  </si>
  <si>
    <t>1'55</t>
    <phoneticPr fontId="1"/>
  </si>
  <si>
    <t>mono</t>
    <phoneticPr fontId="1"/>
  </si>
  <si>
    <t>03'02</t>
    <phoneticPr fontId="1"/>
  </si>
  <si>
    <t>15/16</t>
    <phoneticPr fontId="1"/>
  </si>
  <si>
    <t>16/16</t>
    <phoneticPr fontId="1"/>
  </si>
  <si>
    <t>01/15</t>
    <phoneticPr fontId="1"/>
  </si>
  <si>
    <t>02/15</t>
    <phoneticPr fontId="1"/>
  </si>
  <si>
    <t>03/15</t>
    <phoneticPr fontId="1"/>
  </si>
  <si>
    <t>04/15</t>
    <phoneticPr fontId="1"/>
  </si>
  <si>
    <t>05/15</t>
    <phoneticPr fontId="1"/>
  </si>
  <si>
    <t>05/15</t>
    <phoneticPr fontId="1"/>
  </si>
  <si>
    <t>06/15</t>
    <phoneticPr fontId="1"/>
  </si>
  <si>
    <t>07/15</t>
    <phoneticPr fontId="1"/>
  </si>
  <si>
    <t>08/15</t>
    <phoneticPr fontId="1"/>
  </si>
  <si>
    <t>09/15</t>
    <phoneticPr fontId="1"/>
  </si>
  <si>
    <t>10/15</t>
    <phoneticPr fontId="1"/>
  </si>
  <si>
    <t>11/15</t>
    <phoneticPr fontId="1"/>
  </si>
  <si>
    <t>12/15</t>
    <phoneticPr fontId="1"/>
  </si>
  <si>
    <t>13/15</t>
    <phoneticPr fontId="1"/>
  </si>
  <si>
    <t>14/15</t>
    <phoneticPr fontId="1"/>
  </si>
  <si>
    <t>15/15</t>
    <phoneticPr fontId="1"/>
  </si>
  <si>
    <t>LD</t>
    <phoneticPr fontId="1"/>
  </si>
  <si>
    <t>La Saga De La Chanson Francaise</t>
    <phoneticPr fontId="1"/>
  </si>
  <si>
    <t>6800</t>
    <phoneticPr fontId="1"/>
  </si>
  <si>
    <t>01/04</t>
    <phoneticPr fontId="1"/>
  </si>
  <si>
    <t>Ring of Fire</t>
    <phoneticPr fontId="1"/>
  </si>
  <si>
    <t>Spice Island Saga</t>
    <phoneticPr fontId="1"/>
  </si>
  <si>
    <t>90000Rp</t>
    <phoneticPr fontId="1"/>
  </si>
  <si>
    <t>02/04</t>
    <phoneticPr fontId="1"/>
  </si>
  <si>
    <t>dance of the Warriors</t>
    <phoneticPr fontId="1"/>
  </si>
  <si>
    <t>03/04</t>
    <phoneticPr fontId="1"/>
  </si>
  <si>
    <t>East of Krakatoa</t>
    <phoneticPr fontId="1"/>
  </si>
  <si>
    <t>04/04</t>
    <phoneticPr fontId="1"/>
  </si>
  <si>
    <t>Dream Wanderers of Borneo</t>
    <phoneticPr fontId="1"/>
  </si>
  <si>
    <t>dead</t>
    <phoneticPr fontId="1"/>
  </si>
  <si>
    <t>Indonesia Selayang/Pandang Melalui/Taman Mini Indonesia/Indah</t>
    <phoneticPr fontId="1"/>
  </si>
  <si>
    <t>The Death Ceremony of the Torajans</t>
    <phoneticPr fontId="1"/>
  </si>
  <si>
    <t>40000Rp</t>
    <phoneticPr fontId="1"/>
  </si>
  <si>
    <t>40'00</t>
    <phoneticPr fontId="1"/>
  </si>
  <si>
    <t>15500Rp</t>
    <phoneticPr fontId="1"/>
  </si>
  <si>
    <t>52'00</t>
    <phoneticPr fontId="1"/>
  </si>
  <si>
    <t>60'00</t>
    <phoneticPr fontId="1"/>
  </si>
  <si>
    <t>?</t>
    <phoneticPr fontId="1"/>
  </si>
  <si>
    <t>20'00</t>
    <phoneticPr fontId="1"/>
  </si>
  <si>
    <t>40</t>
    <phoneticPr fontId="1"/>
  </si>
  <si>
    <t>15'00</t>
    <phoneticPr fontId="1"/>
  </si>
  <si>
    <t>23'00</t>
    <phoneticPr fontId="1"/>
  </si>
  <si>
    <t>VHS</t>
    <phoneticPr fontId="1"/>
  </si>
  <si>
    <t>Book</t>
    <phoneticPr fontId="1"/>
  </si>
  <si>
    <t>MZ Maori Arts &amp; Crafts Institute</t>
    <phoneticPr fontId="1"/>
  </si>
  <si>
    <t>Te Amokura</t>
    <phoneticPr fontId="1"/>
  </si>
  <si>
    <t>at Te Aronui-A-Rua</t>
    <phoneticPr fontId="1"/>
  </si>
  <si>
    <t>New Zealand VIDEO TOURS</t>
    <phoneticPr fontId="1"/>
  </si>
  <si>
    <t>Polynesian Cultural Center</t>
    <phoneticPr fontId="1"/>
  </si>
  <si>
    <t>Memories of Greatest Live series</t>
    <phoneticPr fontId="1"/>
  </si>
  <si>
    <t>VHS</t>
    <phoneticPr fontId="1"/>
  </si>
  <si>
    <t>1/3</t>
    <phoneticPr fontId="1"/>
  </si>
  <si>
    <t>2/3</t>
    <phoneticPr fontId="1"/>
  </si>
  <si>
    <t>3/3</t>
    <phoneticPr fontId="1"/>
  </si>
  <si>
    <t>01/03</t>
    <phoneticPr fontId="1"/>
  </si>
  <si>
    <t>1/3</t>
    <phoneticPr fontId="1"/>
  </si>
  <si>
    <t>02/03</t>
    <phoneticPr fontId="1"/>
  </si>
  <si>
    <t>03/03</t>
    <phoneticPr fontId="1"/>
  </si>
  <si>
    <t>01/02</t>
    <phoneticPr fontId="1"/>
  </si>
  <si>
    <t>1/2</t>
    <phoneticPr fontId="1"/>
  </si>
  <si>
    <t>02/02</t>
    <phoneticPr fontId="1"/>
  </si>
  <si>
    <t>2/2</t>
    <phoneticPr fontId="1"/>
  </si>
  <si>
    <t>cinema</t>
    <phoneticPr fontId="1"/>
  </si>
  <si>
    <t>medecine</t>
    <phoneticPr fontId="1"/>
  </si>
  <si>
    <t>foreign</t>
    <phoneticPr fontId="1"/>
  </si>
  <si>
    <r>
      <t>Discovery Health</t>
    </r>
    <r>
      <rPr>
        <sz val="8"/>
        <rFont val="Consolas"/>
        <family val="3"/>
      </rPr>
      <t xml:space="preserve"> CHANNEL</t>
    </r>
    <r>
      <rPr>
        <sz val="11"/>
        <rFont val="Consolas"/>
        <family val="3"/>
      </rPr>
      <t>/</t>
    </r>
    <r>
      <rPr>
        <sz val="9"/>
        <rFont val="Consolas"/>
        <family val="3"/>
      </rPr>
      <t xml:space="preserve">Inside </t>
    </r>
    <r>
      <rPr>
        <sz val="11"/>
        <rFont val="Consolas"/>
        <family val="3"/>
      </rPr>
      <t>Human Body</t>
    </r>
    <rPh sb="25" eb="31">
      <t>インサイド・</t>
    </rPh>
    <rPh sb="32" eb="42">
      <t>ヒューマンボディ</t>
    </rPh>
    <phoneticPr fontId="1"/>
  </si>
  <si>
    <t>What a Wonderful Worid</t>
    <phoneticPr fontId="1"/>
  </si>
  <si>
    <t>R.E.M.</t>
    <phoneticPr fontId="1"/>
  </si>
  <si>
    <t>9/9</t>
    <phoneticPr fontId="1"/>
  </si>
  <si>
    <t>1/4</t>
    <phoneticPr fontId="1"/>
  </si>
  <si>
    <t>2/4</t>
    <phoneticPr fontId="1"/>
  </si>
  <si>
    <t>3/4</t>
    <phoneticPr fontId="1"/>
  </si>
  <si>
    <t>4/4</t>
    <phoneticPr fontId="1"/>
  </si>
  <si>
    <t>dance</t>
    <phoneticPr fontId="1"/>
  </si>
  <si>
    <t>45or02:15min</t>
    <phoneticPr fontId="1"/>
  </si>
  <si>
    <t>50min</t>
    <phoneticPr fontId="1"/>
  </si>
  <si>
    <t>35min</t>
    <phoneticPr fontId="1"/>
  </si>
  <si>
    <t>ancient</t>
    <phoneticPr fontId="1"/>
  </si>
  <si>
    <t>15min</t>
    <phoneticPr fontId="1"/>
  </si>
  <si>
    <t>10min</t>
    <phoneticPr fontId="1"/>
  </si>
  <si>
    <t>1/5</t>
    <phoneticPr fontId="1"/>
  </si>
  <si>
    <t>180min</t>
    <phoneticPr fontId="1"/>
  </si>
  <si>
    <t>5/5</t>
    <phoneticPr fontId="1"/>
  </si>
  <si>
    <r>
      <t>Kermit The Best</t>
    </r>
    <r>
      <rPr>
        <sz val="8"/>
        <rFont val="Consolas"/>
        <family val="3"/>
      </rPr>
      <t xml:space="preserve"> on Sesami Street</t>
    </r>
    <rPh sb="0" eb="6">
      <t>カーミット</t>
    </rPh>
    <rPh sb="7" eb="15">
      <t>ザ　ベスト</t>
    </rPh>
    <rPh sb="16" eb="18">
      <t>オン　</t>
    </rPh>
    <rPh sb="19" eb="32">
      <t>セサミ　ストリート</t>
    </rPh>
    <phoneticPr fontId="1"/>
  </si>
  <si>
    <t>5720</t>
    <phoneticPr fontId="1"/>
  </si>
  <si>
    <t>2/2</t>
    <phoneticPr fontId="1"/>
  </si>
  <si>
    <t>60'00</t>
    <phoneticPr fontId="1"/>
  </si>
  <si>
    <t>3460</t>
    <phoneticPr fontId="1"/>
  </si>
  <si>
    <t>1/2</t>
    <phoneticPr fontId="1"/>
  </si>
  <si>
    <t>58'00</t>
    <phoneticPr fontId="1"/>
  </si>
  <si>
    <t>5620</t>
    <phoneticPr fontId="1"/>
  </si>
  <si>
    <t>3010</t>
    <phoneticPr fontId="1"/>
  </si>
  <si>
    <t>5765</t>
    <phoneticPr fontId="1"/>
  </si>
  <si>
    <t>57'00</t>
    <phoneticPr fontId="1"/>
  </si>
  <si>
    <t>53'00</t>
    <phoneticPr fontId="1"/>
  </si>
  <si>
    <t>59'00</t>
    <phoneticPr fontId="1"/>
  </si>
  <si>
    <t>8mm</t>
    <phoneticPr fontId="1"/>
  </si>
  <si>
    <t>49'00</t>
    <phoneticPr fontId="1"/>
  </si>
  <si>
    <t>60'00</t>
    <phoneticPr fontId="1"/>
  </si>
  <si>
    <t>42'00</t>
    <phoneticPr fontId="1"/>
  </si>
  <si>
    <t>1/5</t>
    <phoneticPr fontId="1"/>
  </si>
  <si>
    <t>58'00</t>
    <phoneticPr fontId="1"/>
  </si>
  <si>
    <t>32'00</t>
    <phoneticPr fontId="1"/>
  </si>
  <si>
    <t>3/5</t>
    <phoneticPr fontId="1"/>
  </si>
  <si>
    <t>45'00</t>
    <phoneticPr fontId="1"/>
  </si>
  <si>
    <t>4/5</t>
    <phoneticPr fontId="1"/>
  </si>
  <si>
    <t>03min</t>
    <phoneticPr fontId="1"/>
  </si>
  <si>
    <t>03'00</t>
    <phoneticPr fontId="1"/>
  </si>
  <si>
    <t>5/5</t>
    <phoneticPr fontId="1"/>
  </si>
  <si>
    <t>25'00</t>
    <phoneticPr fontId="1"/>
  </si>
  <si>
    <t>1/4</t>
    <phoneticPr fontId="1"/>
  </si>
  <si>
    <t>4860</t>
    <phoneticPr fontId="1"/>
  </si>
  <si>
    <t>2/4</t>
    <phoneticPr fontId="1"/>
  </si>
  <si>
    <t>33'00</t>
    <phoneticPr fontId="1"/>
  </si>
  <si>
    <t>3/4</t>
    <phoneticPr fontId="1"/>
  </si>
  <si>
    <t>48'00</t>
    <phoneticPr fontId="1"/>
  </si>
  <si>
    <t>4/4</t>
    <phoneticPr fontId="1"/>
  </si>
  <si>
    <t>46'00</t>
    <phoneticPr fontId="1"/>
  </si>
  <si>
    <t>31'00</t>
    <phoneticPr fontId="1"/>
  </si>
  <si>
    <t>44'00</t>
    <phoneticPr fontId="1"/>
  </si>
  <si>
    <t>57'00</t>
    <phoneticPr fontId="1"/>
  </si>
  <si>
    <t>30'00</t>
    <phoneticPr fontId="1"/>
  </si>
  <si>
    <t>07min</t>
    <phoneticPr fontId="1"/>
  </si>
  <si>
    <t>1/5</t>
    <phoneticPr fontId="1"/>
  </si>
  <si>
    <t>2/5</t>
    <phoneticPr fontId="1"/>
  </si>
  <si>
    <t>7435</t>
    <phoneticPr fontId="1"/>
  </si>
  <si>
    <t>34'00</t>
    <phoneticPr fontId="1"/>
  </si>
  <si>
    <t>Melanesia/Australia/Aboligini</t>
    <rPh sb="0" eb="9">
      <t>メラネシア</t>
    </rPh>
    <rPh sb="10" eb="19">
      <t>オーストラリア</t>
    </rPh>
    <rPh sb="20" eb="29">
      <t>アボリジニ</t>
    </rPh>
    <phoneticPr fontId="1"/>
  </si>
  <si>
    <t>Earth dance</t>
    <rPh sb="0" eb="11">
      <t>アース　ダンス</t>
    </rPh>
    <phoneticPr fontId="1"/>
  </si>
  <si>
    <t>Sweet Movie</t>
    <rPh sb="0" eb="5">
      <t>スウィート</t>
    </rPh>
    <rPh sb="6" eb="11">
      <t>ムーヴィー</t>
    </rPh>
    <phoneticPr fontId="1"/>
  </si>
  <si>
    <t>Man Ray</t>
    <rPh sb="0" eb="7">
      <t>マン　レイ</t>
    </rPh>
    <phoneticPr fontId="1"/>
  </si>
  <si>
    <t>Elis Island</t>
    <rPh sb="0" eb="11">
      <t>エリス　アイランド</t>
    </rPh>
    <phoneticPr fontId="1"/>
  </si>
  <si>
    <t>Book of Days</t>
    <rPh sb="0" eb="12">
      <t>ブック　オブ　デイズ</t>
    </rPh>
    <phoneticPr fontId="1"/>
  </si>
  <si>
    <t>Laulupuu/Suomalaisia Kansanlauluja</t>
    <rPh sb="0" eb="8">
      <t>ラウルプー</t>
    </rPh>
    <phoneticPr fontId="1"/>
  </si>
  <si>
    <t>III</t>
  </si>
  <si>
    <t>Music ZoneIII</t>
    <rPh sb="0" eb="5">
      <t>ミュージック</t>
    </rPh>
    <rPh sb="6" eb="10">
      <t>ゾーン</t>
    </rPh>
    <phoneticPr fontId="1"/>
  </si>
  <si>
    <t>EuropaIII Lituamie/Latvia/Estonie/Finland/Suede</t>
    <rPh sb="0" eb="6">
      <t>ヨーロッパ</t>
    </rPh>
    <rPh sb="10" eb="18">
      <t>リトアニア</t>
    </rPh>
    <rPh sb="19" eb="25">
      <t>ラトヴィア</t>
    </rPh>
    <rPh sb="26" eb="33">
      <t>エストニア</t>
    </rPh>
    <rPh sb="34" eb="41">
      <t>フィンランド</t>
    </rPh>
    <rPh sb="42" eb="47">
      <t>スウェーデン</t>
    </rPh>
    <phoneticPr fontId="1"/>
  </si>
  <si>
    <t>Hi9</t>
  </si>
  <si>
    <t>Roumanie/Yougoslavie/Bulgaria/Albanie/Albania</t>
    <rPh sb="0" eb="8">
      <t>ルーマニア</t>
    </rPh>
    <rPh sb="9" eb="20">
      <t>ユーゴスラヴィア</t>
    </rPh>
    <rPh sb="30" eb="45">
      <t>アルバニア</t>
    </rPh>
    <phoneticPr fontId="1"/>
  </si>
  <si>
    <t>Sanctus</t>
    <rPh sb="0" eb="7">
      <t>サンクトゥス</t>
    </rPh>
    <phoneticPr fontId="1"/>
  </si>
  <si>
    <t>Bread &amp; Circus</t>
    <rPh sb="0" eb="5">
      <t>ブレッド</t>
    </rPh>
    <rPh sb="8" eb="14">
      <t>サーカス</t>
    </rPh>
    <phoneticPr fontId="1"/>
  </si>
  <si>
    <t>Univers Zero</t>
    <rPh sb="0" eb="7">
      <t>ユニヴェル</t>
    </rPh>
    <rPh sb="8" eb="12">
      <t>ゼロ</t>
    </rPh>
    <phoneticPr fontId="1"/>
  </si>
  <si>
    <t>Heatwave</t>
    <rPh sb="0" eb="4">
      <t>ヒート</t>
    </rPh>
    <rPh sb="4" eb="8">
      <t>ウェイヴ</t>
    </rPh>
    <phoneticPr fontId="1"/>
  </si>
  <si>
    <t>CD</t>
  </si>
  <si>
    <t>*</t>
  </si>
  <si>
    <t>Elgar,Edward,Sir</t>
    <rPh sb="0" eb="5">
      <t>エルガー</t>
    </rPh>
    <rPh sb="6" eb="12">
      <t>エドワード</t>
    </rPh>
    <rPh sb="13" eb="16">
      <t>サー</t>
    </rPh>
    <phoneticPr fontId="1"/>
  </si>
  <si>
    <t>Barbirolli,John,Sir</t>
    <rPh sb="0" eb="10">
      <t>バルビローリ</t>
    </rPh>
    <rPh sb="11" eb="15">
      <t>ジョン</t>
    </rPh>
    <rPh sb="16" eb="19">
      <t>サー</t>
    </rPh>
    <phoneticPr fontId="1"/>
  </si>
  <si>
    <t>Astor Piazzolla</t>
    <rPh sb="0" eb="5">
      <t>アストル</t>
    </rPh>
    <rPh sb="6" eb="15">
      <t>ピアソラ</t>
    </rPh>
    <phoneticPr fontId="1"/>
  </si>
  <si>
    <t>Astor Piazzolla 10-CD WALLET BOX</t>
    <rPh sb="0" eb="5">
      <t>アストル</t>
    </rPh>
    <rPh sb="6" eb="15">
      <t>ピアソラ</t>
    </rPh>
    <phoneticPr fontId="1"/>
  </si>
  <si>
    <t>Deban Bhattacharya:Field Recordings by Ethno-Musicologist</t>
    <phoneticPr fontId="1"/>
  </si>
  <si>
    <t>Ensemble David</t>
    <phoneticPr fontId="1"/>
  </si>
  <si>
    <t>Howard Jones</t>
    <rPh sb="0" eb="6">
      <t>ハワード</t>
    </rPh>
    <rPh sb="7" eb="12">
      <t>ジョーンズ</t>
    </rPh>
    <phoneticPr fontId="1"/>
  </si>
  <si>
    <t>Stevie Wonder</t>
    <rPh sb="0" eb="6">
      <t>スティーヴィー</t>
    </rPh>
    <rPh sb="7" eb="13">
      <t>ワンダー</t>
    </rPh>
    <phoneticPr fontId="1"/>
  </si>
  <si>
    <t>Moonriders</t>
    <rPh sb="0" eb="10">
      <t>ムーンライダーズ</t>
    </rPh>
    <phoneticPr fontId="1"/>
  </si>
  <si>
    <t>Secret Garden</t>
    <rPh sb="0" eb="6">
      <t>シークレット</t>
    </rPh>
    <rPh sb="7" eb="13">
      <t>ガーデン</t>
    </rPh>
    <phoneticPr fontId="1"/>
  </si>
  <si>
    <t>Aventure</t>
    <rPh sb="0" eb="8">
      <t>アヴァンテュール</t>
    </rPh>
    <phoneticPr fontId="1"/>
  </si>
  <si>
    <t>London/KING</t>
    <rPh sb="0" eb="6">
      <t>ロンドン</t>
    </rPh>
    <rPh sb="7" eb="11">
      <t>キング</t>
    </rPh>
    <phoneticPr fontId="1"/>
  </si>
  <si>
    <t>Glazunov,Alexander</t>
    <rPh sb="0" eb="8">
      <t>グラズノフ</t>
    </rPh>
    <rPh sb="9" eb="18">
      <t>アレクサンダー</t>
    </rPh>
    <phoneticPr fontId="1"/>
  </si>
  <si>
    <t>Die Berlin Solisten</t>
    <rPh sb="4" eb="19">
      <t>ベルリン　ゾリステン</t>
    </rPh>
    <phoneticPr fontId="1"/>
  </si>
  <si>
    <t>Schreier,Peter</t>
    <rPh sb="0" eb="8">
      <t>シュライアー</t>
    </rPh>
    <rPh sb="9" eb="14">
      <t>ペーター</t>
    </rPh>
    <phoneticPr fontId="1"/>
  </si>
  <si>
    <t>Cheap Imitation</t>
    <rPh sb="0" eb="5">
      <t>チープ</t>
    </rPh>
    <rPh sb="6" eb="15">
      <t>イミテイション</t>
    </rPh>
    <phoneticPr fontId="1"/>
  </si>
  <si>
    <t>Rock Bottom</t>
    <rPh sb="0" eb="4">
      <t>ロック</t>
    </rPh>
    <rPh sb="5" eb="11">
      <t>ボトム</t>
    </rPh>
    <phoneticPr fontId="1"/>
  </si>
  <si>
    <t>05'30</t>
    <phoneticPr fontId="1"/>
  </si>
  <si>
    <t>Shahid Parvez</t>
    <rPh sb="0" eb="6">
      <t>シャヒード</t>
    </rPh>
    <rPh sb="7" eb="13">
      <t>パルヴェーズ</t>
    </rPh>
    <phoneticPr fontId="1"/>
  </si>
  <si>
    <t>Orff,Carl</t>
    <rPh sb="0" eb="4">
      <t>オルフ</t>
    </rPh>
    <rPh sb="5" eb="9">
      <t>カール</t>
    </rPh>
    <phoneticPr fontId="1"/>
  </si>
  <si>
    <t>Carmina Burana</t>
    <rPh sb="0" eb="14">
      <t>カルミナ・ブラーナ</t>
    </rPh>
    <phoneticPr fontId="1"/>
  </si>
  <si>
    <t>Coconuts Disk</t>
    <rPh sb="0" eb="8">
      <t>ココナッツ</t>
    </rPh>
    <rPh sb="9" eb="13">
      <t>ディスク</t>
    </rPh>
    <phoneticPr fontId="1"/>
  </si>
  <si>
    <t>Nina Hagen</t>
    <rPh sb="0" eb="4">
      <t>ニナ</t>
    </rPh>
    <rPh sb="5" eb="10">
      <t>ハーゲン</t>
    </rPh>
    <phoneticPr fontId="1"/>
  </si>
  <si>
    <t>Coming Soon</t>
    <rPh sb="0" eb="6">
      <t>カミング</t>
    </rPh>
    <rPh sb="7" eb="11">
      <t>スーン</t>
    </rPh>
    <phoneticPr fontId="1"/>
  </si>
  <si>
    <t>Missa Solemnis</t>
    <rPh sb="0" eb="5">
      <t>ミサ</t>
    </rPh>
    <rPh sb="6" eb="14">
      <t>ソレムニス</t>
    </rPh>
    <phoneticPr fontId="1"/>
  </si>
  <si>
    <t>Dear Yuming</t>
    <rPh sb="0" eb="11">
      <t>ディア・ユーミン</t>
    </rPh>
    <phoneticPr fontId="1"/>
  </si>
  <si>
    <t>Elton John</t>
    <rPh sb="0" eb="10">
      <t>エルトン・ジョン</t>
    </rPh>
    <phoneticPr fontId="1"/>
  </si>
  <si>
    <t>WPCS-4044</t>
  </si>
  <si>
    <t>POCL-1681</t>
  </si>
  <si>
    <t>Africa 10-CD WALLET BOX</t>
    <rPh sb="0" eb="6">
      <t>アフリカ</t>
    </rPh>
    <phoneticPr fontId="1"/>
  </si>
  <si>
    <t>Africa/223515/ISBN:978-3-86562-666-1</t>
    <rPh sb="0" eb="6">
      <t>アフリカ</t>
    </rPh>
    <phoneticPr fontId="1"/>
  </si>
  <si>
    <t>Louis Armstrong</t>
    <rPh sb="0" eb="5">
      <t>ルイ</t>
    </rPh>
    <rPh sb="6" eb="15">
      <t>アームストロング</t>
    </rPh>
    <phoneticPr fontId="1"/>
  </si>
  <si>
    <t>it's Louis Armstrong 10-CD WALLET BOX</t>
    <rPh sb="0" eb="4">
      <t>イッツ</t>
    </rPh>
    <rPh sb="5" eb="10">
      <t>ルイ</t>
    </rPh>
    <rPh sb="11" eb="20">
      <t>アームストロング</t>
    </rPh>
    <phoneticPr fontId="1"/>
  </si>
  <si>
    <t>Charlie Parker</t>
    <rPh sb="0" eb="7">
      <t>チャーリー</t>
    </rPh>
    <rPh sb="8" eb="14">
      <t>パーカー</t>
    </rPh>
    <phoneticPr fontId="1"/>
  </si>
  <si>
    <t>Charlie Parker / Now's the Time / 10-CD WALLET BOX</t>
    <rPh sb="0" eb="7">
      <t>チャーリー</t>
    </rPh>
    <rPh sb="8" eb="14">
      <t>パーカー</t>
    </rPh>
    <phoneticPr fontId="1"/>
  </si>
  <si>
    <t>Poulenc,Francis</t>
    <rPh sb="0" eb="7">
      <t>プーランク</t>
    </rPh>
    <rPh sb="8" eb="15">
      <t>フランシス</t>
    </rPh>
    <phoneticPr fontId="1"/>
  </si>
  <si>
    <t>Barbirolli,Sir John</t>
    <rPh sb="0" eb="10">
      <t>バルビローリ</t>
    </rPh>
    <rPh sb="11" eb="14">
      <t>サー</t>
    </rPh>
    <rPh sb="15" eb="19">
      <t>ジョン</t>
    </rPh>
    <phoneticPr fontId="1"/>
  </si>
  <si>
    <t>Sir John Barbirolli ~ The Brahms Symphonies ~</t>
    <rPh sb="9" eb="19">
      <t>バルビローリ</t>
    </rPh>
    <phoneticPr fontId="1"/>
  </si>
  <si>
    <t>Barbirolli MAESTRO GENTILE</t>
    <rPh sb="0" eb="10">
      <t>バルビローリ</t>
    </rPh>
    <rPh sb="11" eb="18">
      <t>マエストロ</t>
    </rPh>
    <phoneticPr fontId="1"/>
  </si>
  <si>
    <t>WPC6-8474</t>
  </si>
  <si>
    <t>COCA-10837</t>
  </si>
  <si>
    <t>COCP-50186</t>
  </si>
  <si>
    <t>&lt;mono&gt;</t>
    <phoneticPr fontId="1"/>
  </si>
  <si>
    <t>&lt;time&gt;
&lt;:&gt;</t>
    <phoneticPr fontId="1"/>
  </si>
  <si>
    <t>&lt;date&gt;</t>
    <phoneticPr fontId="1"/>
  </si>
  <si>
    <t>B25D-13012</t>
  </si>
  <si>
    <t>2007/11/</t>
    <phoneticPr fontId="1"/>
  </si>
  <si>
    <t>KKCC-6004</t>
  </si>
  <si>
    <t>KICC 8154</t>
  </si>
  <si>
    <t>Ring Links</t>
    <rPh sb="0" eb="4">
      <t>リング</t>
    </rPh>
    <rPh sb="5" eb="10">
      <t>リンクス</t>
    </rPh>
    <phoneticPr fontId="1"/>
  </si>
  <si>
    <t>AGCA-1002</t>
  </si>
  <si>
    <t>OMCA-11/12</t>
  </si>
  <si>
    <t>COCC-10975/10976</t>
  </si>
  <si>
    <t>WPCS-4542</t>
  </si>
  <si>
    <t>VICP-23065</t>
  </si>
  <si>
    <t>KICS 984/985</t>
  </si>
  <si>
    <t>33C31-7652</t>
  </si>
  <si>
    <t>TOCT-9639/9640</t>
  </si>
  <si>
    <t>TOCJ-5621</t>
  </si>
  <si>
    <t>River Songs of Bangladesh</t>
    <phoneticPr fontId="1"/>
  </si>
  <si>
    <t>Centrafrique:Anthologie de la Musique des Pygmees Aka</t>
    <phoneticPr fontId="1"/>
  </si>
  <si>
    <t>Koenig,Martin</t>
    <rPh sb="0" eb="6">
      <t>ケーニヒ</t>
    </rPh>
    <rPh sb="7" eb="13">
      <t>マーティン</t>
    </rPh>
    <phoneticPr fontId="1"/>
  </si>
  <si>
    <t>34'59</t>
    <phoneticPr fontId="1"/>
  </si>
  <si>
    <t>02</t>
    <phoneticPr fontId="1"/>
  </si>
  <si>
    <t>ethnic</t>
    <phoneticPr fontId="1"/>
  </si>
  <si>
    <t>Various</t>
    <phoneticPr fontId="1"/>
  </si>
  <si>
    <t>June Tabor</t>
    <rPh sb="0" eb="4">
      <t>ジューン</t>
    </rPh>
    <rPh sb="5" eb="10">
      <t>テイバー</t>
    </rPh>
    <phoneticPr fontId="1"/>
  </si>
  <si>
    <t>on the Edge</t>
    <rPh sb="0" eb="11">
      <t>オン　ジ　エッヂ</t>
    </rPh>
    <phoneticPr fontId="1"/>
  </si>
  <si>
    <t>ethnic</t>
    <phoneticPr fontId="1"/>
  </si>
  <si>
    <t>Handful of Earth</t>
    <rPh sb="0" eb="4">
      <t>ハンド</t>
    </rPh>
    <rPh sb="4" eb="7">
      <t>フル</t>
    </rPh>
    <rPh sb="8" eb="10">
      <t>オブ</t>
    </rPh>
    <rPh sb="11" eb="16">
      <t>アース</t>
    </rPh>
    <phoneticPr fontId="1"/>
  </si>
  <si>
    <t>Dolores Keane &amp; John Faulkner</t>
    <rPh sb="0" eb="7">
      <t>ドロレス</t>
    </rPh>
    <rPh sb="8" eb="13">
      <t>ケーン</t>
    </rPh>
    <rPh sb="16" eb="20">
      <t>ジョン</t>
    </rPh>
    <rPh sb="21" eb="29">
      <t>フォークナー</t>
    </rPh>
    <phoneticPr fontId="1"/>
  </si>
  <si>
    <t>Clannad</t>
    <rPh sb="0" eb="7">
      <t>クラナド</t>
    </rPh>
    <phoneticPr fontId="1"/>
  </si>
  <si>
    <t>Clannad 2</t>
    <rPh sb="0" eb="7">
      <t>クラナド</t>
    </rPh>
    <phoneticPr fontId="1"/>
  </si>
  <si>
    <t>ethnic</t>
    <phoneticPr fontId="1"/>
  </si>
  <si>
    <t>ethnic</t>
    <phoneticPr fontId="1"/>
  </si>
  <si>
    <t>various</t>
    <phoneticPr fontId="1"/>
  </si>
  <si>
    <t>ethnic</t>
    <phoneticPr fontId="1"/>
  </si>
  <si>
    <t>ethnic</t>
    <phoneticPr fontId="1"/>
  </si>
  <si>
    <t>france</t>
    <phoneticPr fontId="1"/>
  </si>
  <si>
    <t>*</t>
    <phoneticPr fontId="1"/>
  </si>
  <si>
    <t>Gilberto Gil</t>
    <rPh sb="0" eb="8">
      <t>ジルベルト</t>
    </rPh>
    <rPh sb="9" eb="12">
      <t>ジル</t>
    </rPh>
    <phoneticPr fontId="1"/>
  </si>
  <si>
    <t>?</t>
    <phoneticPr fontId="1"/>
  </si>
  <si>
    <t>ethnic</t>
    <phoneticPr fontId="1"/>
  </si>
  <si>
    <t>Andriessen,Louis</t>
    <rPh sb="0" eb="10">
      <t>アンドリーセン</t>
    </rPh>
    <rPh sb="11" eb="16">
      <t>ルイ</t>
    </rPh>
    <phoneticPr fontId="1"/>
  </si>
  <si>
    <t>1</t>
    <phoneticPr fontId="1"/>
  </si>
  <si>
    <t>2</t>
    <phoneticPr fontId="1"/>
  </si>
  <si>
    <t>3</t>
    <phoneticPr fontId="1"/>
  </si>
  <si>
    <t>02</t>
    <phoneticPr fontId="1"/>
  </si>
  <si>
    <t>1</t>
    <phoneticPr fontId="1"/>
  </si>
  <si>
    <t>2</t>
    <phoneticPr fontId="1"/>
  </si>
  <si>
    <t>3</t>
    <phoneticPr fontId="1"/>
  </si>
  <si>
    <t>4</t>
    <phoneticPr fontId="1"/>
  </si>
  <si>
    <t>1</t>
    <phoneticPr fontId="1"/>
  </si>
  <si>
    <t>2</t>
    <phoneticPr fontId="1"/>
  </si>
  <si>
    <t>2</t>
    <phoneticPr fontId="1"/>
  </si>
  <si>
    <t>1</t>
    <phoneticPr fontId="1"/>
  </si>
  <si>
    <t>1</t>
    <phoneticPr fontId="1"/>
  </si>
  <si>
    <t>france</t>
    <phoneticPr fontId="1"/>
  </si>
  <si>
    <t>Lara,Agusti'n &amp; Lara,Maria Teresa</t>
    <rPh sb="0" eb="4">
      <t>ララ</t>
    </rPh>
    <rPh sb="5" eb="13">
      <t>アグスティン</t>
    </rPh>
    <rPh sb="16" eb="20">
      <t>ララ</t>
    </rPh>
    <rPh sb="21" eb="33">
      <t>マリア　テレサ</t>
    </rPh>
    <phoneticPr fontId="1"/>
  </si>
  <si>
    <t>france</t>
    <phoneticPr fontId="1"/>
  </si>
  <si>
    <t>Bizet,Georges</t>
    <rPh sb="0" eb="5">
      <t>ビゼー</t>
    </rPh>
    <rPh sb="6" eb="13">
      <t>ジョルジュ</t>
    </rPh>
    <phoneticPr fontId="1"/>
  </si>
  <si>
    <t>1/3</t>
    <phoneticPr fontId="1"/>
  </si>
  <si>
    <t>2/3</t>
    <phoneticPr fontId="1"/>
  </si>
  <si>
    <t>3/3</t>
    <phoneticPr fontId="1"/>
  </si>
  <si>
    <t>1</t>
    <phoneticPr fontId="1"/>
  </si>
  <si>
    <t>2</t>
    <phoneticPr fontId="1"/>
  </si>
  <si>
    <t>CD</t>
    <phoneticPr fontId="1"/>
  </si>
  <si>
    <t>classics</t>
    <phoneticPr fontId="1"/>
  </si>
  <si>
    <t>Cessac,Catherine:restitution</t>
    <rPh sb="0" eb="6">
      <t>セサック</t>
    </rPh>
    <rPh sb="7" eb="16">
      <t>カトリーヌ</t>
    </rPh>
    <phoneticPr fontId="1"/>
  </si>
  <si>
    <t>jazz</t>
    <phoneticPr fontId="1"/>
  </si>
  <si>
    <t>japan</t>
    <phoneticPr fontId="1"/>
  </si>
  <si>
    <t>Graham Gouldman</t>
    <rPh sb="0" eb="6">
      <t>グラハム</t>
    </rPh>
    <rPh sb="7" eb="15">
      <t>グールドマン</t>
    </rPh>
    <phoneticPr fontId="1"/>
  </si>
  <si>
    <t>Wasp Star/Apple Venus vol.2</t>
    <rPh sb="0" eb="4">
      <t>ワスプ</t>
    </rPh>
    <rPh sb="5" eb="9">
      <t>スター</t>
    </rPh>
    <rPh sb="10" eb="15">
      <t>アップル</t>
    </rPh>
    <rPh sb="16" eb="21">
      <t>ヴィーナス</t>
    </rPh>
    <phoneticPr fontId="1"/>
  </si>
  <si>
    <t>japan</t>
    <phoneticPr fontId="1"/>
  </si>
  <si>
    <t>2</t>
    <phoneticPr fontId="1"/>
  </si>
  <si>
    <t>Cioccolata</t>
    <rPh sb="0" eb="10">
      <t>ショコラータ</t>
    </rPh>
    <phoneticPr fontId="1"/>
  </si>
  <si>
    <t>Agnes Chan</t>
    <rPh sb="0" eb="5">
      <t>アグネス</t>
    </rPh>
    <rPh sb="6" eb="10">
      <t>チャン</t>
    </rPh>
    <phoneticPr fontId="1"/>
  </si>
  <si>
    <t>Off Off Mother Goose</t>
    <rPh sb="0" eb="3">
      <t>オフ</t>
    </rPh>
    <rPh sb="4" eb="7">
      <t>オフ</t>
    </rPh>
    <rPh sb="8" eb="14">
      <t>マザー</t>
    </rPh>
    <rPh sb="15" eb="20">
      <t>グース</t>
    </rPh>
    <phoneticPr fontId="1"/>
  </si>
  <si>
    <t>Sounds of Museum Vol. 1</t>
    <rPh sb="0" eb="16">
      <t>サウンズ・オブ・ミュージアム</t>
    </rPh>
    <phoneticPr fontId="1"/>
  </si>
  <si>
    <t>OMAGATOKI</t>
    <rPh sb="0" eb="9">
      <t>オーマガトキ</t>
    </rPh>
    <phoneticPr fontId="1"/>
  </si>
  <si>
    <t>SYZYGYS</t>
    <rPh sb="0" eb="7">
      <t>シジジーズ</t>
    </rPh>
    <phoneticPr fontId="1"/>
  </si>
  <si>
    <t>ethnic</t>
    <phoneticPr fontId="1"/>
  </si>
  <si>
    <t>*</t>
    <phoneticPr fontId="1"/>
  </si>
  <si>
    <t>3</t>
    <phoneticPr fontId="1"/>
  </si>
  <si>
    <t>4</t>
    <phoneticPr fontId="1"/>
  </si>
  <si>
    <r>
      <t>Hindemith</t>
    </r>
    <r>
      <rPr>
        <sz val="11"/>
        <rFont val="Consolas"/>
        <family val="3"/>
      </rPr>
      <t>,Paul</t>
    </r>
    <rPh sb="0" eb="9">
      <t>ヒンデミット</t>
    </rPh>
    <rPh sb="10" eb="14">
      <t>パウル</t>
    </rPh>
    <phoneticPr fontId="1"/>
  </si>
  <si>
    <r>
      <t>Granados</t>
    </r>
    <r>
      <rPr>
        <sz val="11"/>
        <rFont val="Consolas"/>
        <family val="3"/>
      </rPr>
      <t>,Enrique</t>
    </r>
    <rPh sb="0" eb="8">
      <t>グラナドス</t>
    </rPh>
    <rPh sb="9" eb="16">
      <t>エンリク</t>
    </rPh>
    <phoneticPr fontId="1"/>
  </si>
  <si>
    <r>
      <t>Webern</t>
    </r>
    <r>
      <rPr>
        <sz val="11"/>
        <rFont val="Consolas"/>
        <family val="3"/>
      </rPr>
      <t>,Anton von</t>
    </r>
    <rPh sb="0" eb="6">
      <t>ウェーベルン</t>
    </rPh>
    <rPh sb="7" eb="12">
      <t>アントン</t>
    </rPh>
    <rPh sb="13" eb="16">
      <t>フォン</t>
    </rPh>
    <phoneticPr fontId="1"/>
  </si>
  <si>
    <r>
      <t>Koda'ly</t>
    </r>
    <r>
      <rPr>
        <sz val="11"/>
        <rFont val="Consolas"/>
        <family val="3"/>
      </rPr>
      <t>,Zolta'n</t>
    </r>
    <rPh sb="0" eb="7">
      <t>コダーイ</t>
    </rPh>
    <rPh sb="8" eb="15">
      <t>ゾルタン</t>
    </rPh>
    <phoneticPr fontId="1"/>
  </si>
  <si>
    <r>
      <t>Webern</t>
    </r>
    <r>
      <rPr>
        <sz val="11"/>
        <rFont val="Consolas"/>
        <family val="3"/>
      </rPr>
      <t>,Anton von</t>
    </r>
    <rPh sb="0" eb="6">
      <t>ウェーベルン</t>
    </rPh>
    <rPh sb="6" eb="16">
      <t>，アントン　フォン</t>
    </rPh>
    <phoneticPr fontId="1"/>
  </si>
  <si>
    <r>
      <t>Hindemith</t>
    </r>
    <r>
      <rPr>
        <sz val="11"/>
        <rFont val="Consolas"/>
        <family val="3"/>
      </rPr>
      <t>,Paul</t>
    </r>
    <rPh sb="0" eb="9">
      <t>ヒンデミット</t>
    </rPh>
    <phoneticPr fontId="1"/>
  </si>
  <si>
    <r>
      <t>Falla</t>
    </r>
    <r>
      <rPr>
        <sz val="11"/>
        <rFont val="Consolas"/>
        <family val="3"/>
      </rPr>
      <t>,Manuel de</t>
    </r>
    <rPh sb="0" eb="5">
      <t>ファリャ</t>
    </rPh>
    <rPh sb="6" eb="12">
      <t>マヌエル</t>
    </rPh>
    <rPh sb="13" eb="15">
      <t>デ</t>
    </rPh>
    <phoneticPr fontId="1"/>
  </si>
  <si>
    <r>
      <t>Scriabin</t>
    </r>
    <r>
      <rPr>
        <sz val="11"/>
        <rFont val="Consolas"/>
        <family val="3"/>
      </rPr>
      <t>,Alexander Nikolayevitch</t>
    </r>
    <rPh sb="0" eb="8">
      <t>スクリャービン</t>
    </rPh>
    <rPh sb="9" eb="18">
      <t>アレクサンダー</t>
    </rPh>
    <phoneticPr fontId="1"/>
  </si>
  <si>
    <r>
      <t>Sibelius</t>
    </r>
    <r>
      <rPr>
        <sz val="11"/>
        <rFont val="Consolas"/>
        <family val="3"/>
      </rPr>
      <t>,Jean</t>
    </r>
    <rPh sb="0" eb="8">
      <t>シベリウス</t>
    </rPh>
    <phoneticPr fontId="1"/>
  </si>
  <si>
    <r>
      <t>Jana'cek</t>
    </r>
    <r>
      <rPr>
        <sz val="11"/>
        <rFont val="Consolas"/>
        <family val="3"/>
      </rPr>
      <t>,Leos</t>
    </r>
    <rPh sb="0" eb="8">
      <t>ヤナーチェク</t>
    </rPh>
    <rPh sb="9" eb="13">
      <t>レオシュ</t>
    </rPh>
    <phoneticPr fontId="1"/>
  </si>
  <si>
    <t>classics</t>
    <phoneticPr fontId="1"/>
  </si>
  <si>
    <t>france</t>
    <phoneticPr fontId="1"/>
  </si>
  <si>
    <r>
      <t>Chabrier</t>
    </r>
    <r>
      <rPr>
        <sz val="11"/>
        <rFont val="Consolas"/>
        <family val="3"/>
      </rPr>
      <t>,Emmanuel</t>
    </r>
    <rPh sb="0" eb="8">
      <t>シャブリエ</t>
    </rPh>
    <rPh sb="9" eb="17">
      <t>エマニュエル</t>
    </rPh>
    <phoneticPr fontId="1"/>
  </si>
  <si>
    <r>
      <t>Delibes</t>
    </r>
    <r>
      <rPr>
        <sz val="11"/>
        <rFont val="Consolas"/>
        <family val="3"/>
      </rPr>
      <t>,Leo</t>
    </r>
    <rPh sb="0" eb="7">
      <t>ドリーブ</t>
    </rPh>
    <rPh sb="8" eb="11">
      <t>レオ</t>
    </rPh>
    <phoneticPr fontId="1"/>
  </si>
  <si>
    <t>classics</t>
    <phoneticPr fontId="1"/>
  </si>
  <si>
    <t>japan</t>
    <phoneticPr fontId="1"/>
  </si>
  <si>
    <t>instulment</t>
    <phoneticPr fontId="1"/>
  </si>
  <si>
    <t>foreign</t>
    <phoneticPr fontId="1"/>
  </si>
  <si>
    <t>1988</t>
    <phoneticPr fontId="1"/>
  </si>
  <si>
    <t>VHS</t>
    <phoneticPr fontId="1"/>
  </si>
  <si>
    <t>Book</t>
    <phoneticPr fontId="1"/>
  </si>
  <si>
    <t>jazz</t>
    <phoneticPr fontId="1"/>
  </si>
  <si>
    <t>01/02</t>
    <phoneticPr fontId="1"/>
  </si>
  <si>
    <t>1/2</t>
    <phoneticPr fontId="1"/>
  </si>
  <si>
    <t>02/02</t>
    <phoneticPr fontId="1"/>
  </si>
  <si>
    <t>2/2</t>
    <phoneticPr fontId="1"/>
  </si>
  <si>
    <t>france</t>
    <phoneticPr fontId="1"/>
  </si>
  <si>
    <t>ethnic</t>
    <phoneticPr fontId="1"/>
  </si>
  <si>
    <t>japan</t>
    <phoneticPr fontId="1"/>
  </si>
  <si>
    <t>1/3</t>
    <phoneticPr fontId="1"/>
  </si>
  <si>
    <t>2/3</t>
    <phoneticPr fontId="1"/>
  </si>
  <si>
    <t>3/3</t>
    <phoneticPr fontId="1"/>
  </si>
  <si>
    <t>ancient</t>
    <phoneticPr fontId="1"/>
  </si>
  <si>
    <t>VHS</t>
    <phoneticPr fontId="1"/>
  </si>
  <si>
    <t>cinema</t>
    <phoneticPr fontId="1"/>
  </si>
  <si>
    <t>filler</t>
    <phoneticPr fontId="1"/>
  </si>
  <si>
    <t>In-Style</t>
    <phoneticPr fontId="1"/>
  </si>
  <si>
    <t>VHS</t>
    <phoneticPr fontId="1"/>
  </si>
  <si>
    <t>child</t>
    <phoneticPr fontId="1"/>
  </si>
  <si>
    <t>DVD</t>
    <phoneticPr fontId="1"/>
  </si>
  <si>
    <t>foreign</t>
    <phoneticPr fontId="1"/>
  </si>
  <si>
    <t>GUMBY/Making History Everytime</t>
    <rPh sb="0" eb="5">
      <t>ガンビー</t>
    </rPh>
    <phoneticPr fontId="1"/>
  </si>
  <si>
    <t>chronicle books</t>
    <phoneticPr fontId="1"/>
  </si>
  <si>
    <t>2002/05/04 Sat,fes</t>
    <phoneticPr fontId="1"/>
  </si>
  <si>
    <t>04</t>
    <phoneticPr fontId="1"/>
  </si>
  <si>
    <t>CD</t>
    <phoneticPr fontId="1"/>
  </si>
  <si>
    <t>01/03</t>
    <phoneticPr fontId="1"/>
  </si>
  <si>
    <t>02</t>
    <phoneticPr fontId="1"/>
  </si>
  <si>
    <t>Hi8</t>
    <phoneticPr fontId="1"/>
  </si>
  <si>
    <t>filler</t>
    <phoneticPr fontId="1"/>
  </si>
  <si>
    <t>30min/SP/HG</t>
    <phoneticPr fontId="1"/>
  </si>
  <si>
    <t>30'00/SP/HG</t>
    <phoneticPr fontId="1"/>
  </si>
  <si>
    <t>49min/SP/HG</t>
    <phoneticPr fontId="1"/>
  </si>
  <si>
    <t>49'00/SP/HG</t>
    <phoneticPr fontId="1"/>
  </si>
  <si>
    <t>filler</t>
    <phoneticPr fontId="1"/>
  </si>
  <si>
    <t>49'00/SP/HG</t>
    <phoneticPr fontId="1"/>
  </si>
  <si>
    <t>Hi8</t>
    <phoneticPr fontId="1"/>
  </si>
  <si>
    <t>ethnic</t>
    <phoneticPr fontId="1"/>
  </si>
  <si>
    <t>8mm</t>
    <phoneticPr fontId="1"/>
  </si>
  <si>
    <t>japan</t>
    <phoneticPr fontId="1"/>
  </si>
  <si>
    <t>3447</t>
    <phoneticPr fontId="1"/>
  </si>
  <si>
    <t>1/2</t>
    <phoneticPr fontId="1"/>
  </si>
  <si>
    <t>2/2</t>
    <phoneticPr fontId="1"/>
  </si>
  <si>
    <t>60'00</t>
    <phoneticPr fontId="1"/>
  </si>
  <si>
    <t>3460</t>
    <phoneticPr fontId="1"/>
  </si>
  <si>
    <t>8mm</t>
    <phoneticPr fontId="1"/>
  </si>
  <si>
    <t>03min</t>
    <phoneticPr fontId="1"/>
  </si>
  <si>
    <t>03'00</t>
    <phoneticPr fontId="1"/>
  </si>
  <si>
    <t>59'00</t>
    <phoneticPr fontId="1"/>
  </si>
  <si>
    <t>japan</t>
    <phoneticPr fontId="1"/>
  </si>
  <si>
    <t>Polynesian Cultural Center</t>
    <phoneticPr fontId="1"/>
  </si>
  <si>
    <t>Forever Hawaii(a video portrait)</t>
    <phoneticPr fontId="1"/>
  </si>
  <si>
    <t>The 28th Annual Merrie Monarch/Hula festival</t>
    <phoneticPr fontId="1"/>
  </si>
  <si>
    <t>The Hula Lessons 1 &amp; 2 (featuring Carol“Kalola"Lorenzo)(“Lovely Hula Hands"&amp;“Little Brown Gal")</t>
    <phoneticPr fontId="1"/>
  </si>
  <si>
    <t>83'00</t>
    <phoneticPr fontId="1"/>
  </si>
  <si>
    <t>4390</t>
    <phoneticPr fontId="1"/>
  </si>
  <si>
    <t>48'53</t>
    <phoneticPr fontId="1"/>
  </si>
  <si>
    <t>5240</t>
    <phoneticPr fontId="1"/>
  </si>
  <si>
    <t>32min/LP/ME</t>
    <phoneticPr fontId="1"/>
  </si>
  <si>
    <t>32'00/LP/ME</t>
    <phoneticPr fontId="1"/>
  </si>
  <si>
    <t>japan</t>
    <phoneticPr fontId="1"/>
  </si>
  <si>
    <t>japan</t>
    <phoneticPr fontId="1"/>
  </si>
  <si>
    <t>47'00</t>
    <phoneticPr fontId="1"/>
  </si>
  <si>
    <t>dead</t>
    <phoneticPr fontId="1"/>
  </si>
  <si>
    <t>3/3</t>
    <phoneticPr fontId="1"/>
  </si>
  <si>
    <t>115'00</t>
    <phoneticPr fontId="1"/>
  </si>
  <si>
    <t>6125</t>
    <phoneticPr fontId="1"/>
  </si>
  <si>
    <t>3510</t>
    <phoneticPr fontId="1"/>
  </si>
  <si>
    <t>cinema</t>
    <phoneticPr fontId="1"/>
  </si>
  <si>
    <t>japan/france</t>
    <phoneticPr fontId="1"/>
  </si>
  <si>
    <t>france</t>
    <phoneticPr fontId="1"/>
  </si>
  <si>
    <t>10.00</t>
    <phoneticPr fontId="1"/>
  </si>
  <si>
    <t>3300</t>
    <phoneticPr fontId="1"/>
  </si>
  <si>
    <t>5655</t>
    <phoneticPr fontId="1"/>
  </si>
  <si>
    <t>2/5</t>
    <phoneticPr fontId="1"/>
  </si>
  <si>
    <t>7640</t>
    <phoneticPr fontId="1"/>
  </si>
  <si>
    <t>3/5</t>
    <phoneticPr fontId="1"/>
  </si>
  <si>
    <t>cinema</t>
    <phoneticPr fontId="1"/>
  </si>
  <si>
    <t>subculture</t>
    <phoneticPr fontId="1"/>
  </si>
  <si>
    <t>31'00</t>
    <phoneticPr fontId="1"/>
  </si>
  <si>
    <t>8145</t>
    <phoneticPr fontId="1"/>
  </si>
  <si>
    <t>4/5</t>
    <phoneticPr fontId="1"/>
  </si>
  <si>
    <t>12min</t>
    <phoneticPr fontId="1"/>
  </si>
  <si>
    <t>12'00</t>
    <phoneticPr fontId="1"/>
  </si>
  <si>
    <t>5/5</t>
    <phoneticPr fontId="1"/>
  </si>
  <si>
    <t>52'00</t>
    <phoneticPr fontId="1"/>
  </si>
  <si>
    <t>1885</t>
    <phoneticPr fontId="1"/>
  </si>
  <si>
    <t>3500</t>
    <phoneticPr fontId="1"/>
  </si>
  <si>
    <t>ethnic</t>
    <phoneticPr fontId="1"/>
  </si>
  <si>
    <t>53'00</t>
    <phoneticPr fontId="1"/>
  </si>
  <si>
    <t>4725</t>
    <phoneticPr fontId="1"/>
  </si>
  <si>
    <t>39'00</t>
    <phoneticPr fontId="1"/>
  </si>
  <si>
    <t>5570</t>
    <phoneticPr fontId="1"/>
  </si>
  <si>
    <t>29'00</t>
    <phoneticPr fontId="1"/>
  </si>
  <si>
    <t>6130</t>
    <phoneticPr fontId="1"/>
  </si>
  <si>
    <t>75'00</t>
    <phoneticPr fontId="1"/>
  </si>
  <si>
    <t>41'00</t>
    <phoneticPr fontId="1"/>
  </si>
  <si>
    <t>8160</t>
    <phoneticPr fontId="1"/>
  </si>
  <si>
    <t>11min</t>
    <phoneticPr fontId="1"/>
  </si>
  <si>
    <t>11'00</t>
    <phoneticPr fontId="1"/>
  </si>
  <si>
    <t>3712</t>
    <phoneticPr fontId="1"/>
  </si>
  <si>
    <t>5675</t>
    <phoneticPr fontId="1"/>
  </si>
  <si>
    <t>6460</t>
    <phoneticPr fontId="1"/>
  </si>
  <si>
    <t>7920</t>
    <phoneticPr fontId="1"/>
  </si>
  <si>
    <t>8115</t>
    <phoneticPr fontId="1"/>
  </si>
  <si>
    <t>14min</t>
    <phoneticPr fontId="1"/>
  </si>
  <si>
    <t>14'00</t>
    <phoneticPr fontId="1"/>
  </si>
  <si>
    <t>subculture</t>
    <phoneticPr fontId="1"/>
  </si>
  <si>
    <t>1</t>
    <phoneticPr fontId="1"/>
  </si>
  <si>
    <t>2</t>
    <phoneticPr fontId="1"/>
  </si>
  <si>
    <t>8mm</t>
    <phoneticPr fontId="1"/>
  </si>
  <si>
    <t>3</t>
    <phoneticPr fontId="1"/>
  </si>
  <si>
    <t>1</t>
    <phoneticPr fontId="1"/>
  </si>
  <si>
    <t>2</t>
    <phoneticPr fontId="1"/>
  </si>
  <si>
    <t>cinema</t>
    <phoneticPr fontId="1"/>
  </si>
  <si>
    <t>subculture</t>
    <phoneticPr fontId="1"/>
  </si>
  <si>
    <t>84'00</t>
    <phoneticPr fontId="1"/>
  </si>
  <si>
    <t>2000/11/23 Thu,fes</t>
    <phoneticPr fontId="1"/>
  </si>
  <si>
    <t>3</t>
    <phoneticPr fontId="1"/>
  </si>
  <si>
    <t>105'00</t>
    <phoneticPr fontId="1"/>
  </si>
  <si>
    <t>LP</t>
    <phoneticPr fontId="1"/>
  </si>
  <si>
    <t>france</t>
    <phoneticPr fontId="1"/>
  </si>
  <si>
    <t>Z</t>
    <phoneticPr fontId="1"/>
  </si>
  <si>
    <t>1/3</t>
    <phoneticPr fontId="1"/>
  </si>
  <si>
    <t>2/3</t>
    <phoneticPr fontId="1"/>
  </si>
  <si>
    <t>27min</t>
    <phoneticPr fontId="1"/>
  </si>
  <si>
    <t>27'00</t>
    <phoneticPr fontId="1"/>
  </si>
  <si>
    <t>3/3</t>
    <phoneticPr fontId="1"/>
  </si>
  <si>
    <t>2/3</t>
    <phoneticPr fontId="1"/>
  </si>
  <si>
    <t>94min</t>
    <phoneticPr fontId="1"/>
  </si>
  <si>
    <t>theatre</t>
    <phoneticPr fontId="1"/>
  </si>
  <si>
    <t>1/2</t>
    <phoneticPr fontId="1"/>
  </si>
  <si>
    <t>2/2</t>
    <phoneticPr fontId="1"/>
  </si>
  <si>
    <t>92'00</t>
    <phoneticPr fontId="1"/>
  </si>
  <si>
    <t>1/3</t>
    <phoneticPr fontId="1"/>
  </si>
  <si>
    <t>65'00</t>
    <phoneticPr fontId="1"/>
  </si>
  <si>
    <t>?</t>
    <phoneticPr fontId="1"/>
  </si>
  <si>
    <t>100'00</t>
    <phoneticPr fontId="1"/>
  </si>
  <si>
    <t>classics</t>
    <phoneticPr fontId="1"/>
  </si>
  <si>
    <t>05'00</t>
    <phoneticPr fontId="1"/>
  </si>
  <si>
    <t>5/8</t>
    <phoneticPr fontId="1"/>
  </si>
  <si>
    <t>6/8</t>
    <phoneticPr fontId="1"/>
  </si>
  <si>
    <t>7/8</t>
    <phoneticPr fontId="1"/>
  </si>
  <si>
    <t>jazz</t>
    <phoneticPr fontId="1"/>
  </si>
  <si>
    <t>8/8</t>
    <phoneticPr fontId="1"/>
  </si>
  <si>
    <t>dead</t>
    <phoneticPr fontId="1"/>
  </si>
  <si>
    <t>Hi8</t>
    <phoneticPr fontId="1"/>
  </si>
  <si>
    <t>foreign</t>
    <phoneticPr fontId="1"/>
  </si>
  <si>
    <t>33min</t>
    <phoneticPr fontId="1"/>
  </si>
  <si>
    <t>U2</t>
    <phoneticPr fontId="1"/>
  </si>
  <si>
    <t>kids</t>
    <phoneticPr fontId="1"/>
  </si>
  <si>
    <t>kids</t>
    <phoneticPr fontId="1"/>
  </si>
  <si>
    <t>theatre</t>
    <phoneticPr fontId="1"/>
  </si>
  <si>
    <t>88'00</t>
    <phoneticPr fontId="1"/>
  </si>
  <si>
    <t>3080</t>
    <phoneticPr fontId="1"/>
  </si>
  <si>
    <t>The Bells of Notre Dame</t>
    <phoneticPr fontId="1"/>
  </si>
  <si>
    <t>91'00</t>
    <phoneticPr fontId="1"/>
  </si>
  <si>
    <t>5285</t>
    <phoneticPr fontId="1"/>
  </si>
  <si>
    <t>4</t>
    <phoneticPr fontId="1"/>
  </si>
  <si>
    <t>2000/11/23 Thu,fes</t>
    <phoneticPr fontId="1"/>
  </si>
  <si>
    <t>5</t>
    <phoneticPr fontId="1"/>
  </si>
  <si>
    <t>25'00</t>
    <phoneticPr fontId="1"/>
  </si>
  <si>
    <t>1997/Virdiana Productions/Canal+</t>
    <phoneticPr fontId="1"/>
  </si>
  <si>
    <t>6</t>
    <phoneticPr fontId="1"/>
  </si>
  <si>
    <t>15'00?</t>
    <phoneticPr fontId="1"/>
  </si>
  <si>
    <t>“Celebration"Visual Shock Vol.2.5</t>
    <phoneticPr fontId="1"/>
  </si>
  <si>
    <t>1/4</t>
    <phoneticPr fontId="1"/>
  </si>
  <si>
    <t>2/4</t>
    <phoneticPr fontId="1"/>
  </si>
  <si>
    <t>05'00</t>
    <phoneticPr fontId="1"/>
  </si>
  <si>
    <t>3/4</t>
    <phoneticPr fontId="1"/>
  </si>
  <si>
    <t>ethnic</t>
    <phoneticPr fontId="1"/>
  </si>
  <si>
    <t>29'00</t>
    <phoneticPr fontId="1"/>
  </si>
  <si>
    <t>4/4</t>
    <phoneticPr fontId="1"/>
  </si>
  <si>
    <t>Bottom</t>
    <phoneticPr fontId="1"/>
  </si>
  <si>
    <t>Go</t>
    <phoneticPr fontId="1"/>
  </si>
  <si>
    <t>=&gt;</t>
    <phoneticPr fontId="1"/>
  </si>
  <si>
    <t>MD</t>
    <phoneticPr fontId="1"/>
  </si>
  <si>
    <t>LP</t>
    <phoneticPr fontId="1"/>
  </si>
  <si>
    <t>france</t>
    <phoneticPr fontId="1"/>
  </si>
  <si>
    <t>Various</t>
    <phoneticPr fontId="1"/>
  </si>
  <si>
    <t>ethnic</t>
    <phoneticPr fontId="1"/>
  </si>
  <si>
    <t>Tihati's South Seas Spectacular</t>
    <phoneticPr fontId="1"/>
  </si>
  <si>
    <t>Maamoon El Shenawi=Sout el Hob:Cairo:Warda:eih walla eih</t>
    <phoneticPr fontId="1"/>
  </si>
  <si>
    <t>Rappeneau,Leon:presentation par</t>
    <phoneticPr fontId="1"/>
  </si>
  <si>
    <t>various</t>
    <phoneticPr fontId="1"/>
  </si>
  <si>
    <t>LP</t>
    <phoneticPr fontId="1"/>
  </si>
  <si>
    <t>ethnic</t>
    <phoneticPr fontId="1"/>
  </si>
  <si>
    <t>various</t>
    <phoneticPr fontId="1"/>
  </si>
  <si>
    <t>Various</t>
    <phoneticPr fontId="1"/>
  </si>
  <si>
    <t>02</t>
    <phoneticPr fontId="1"/>
  </si>
  <si>
    <t>japan</t>
    <phoneticPr fontId="1"/>
  </si>
  <si>
    <t>LP</t>
    <phoneticPr fontId="1"/>
  </si>
  <si>
    <t>ethnic</t>
    <phoneticPr fontId="1"/>
  </si>
  <si>
    <t>japan</t>
    <phoneticPr fontId="1"/>
  </si>
  <si>
    <t>02</t>
    <phoneticPr fontId="1"/>
  </si>
  <si>
    <t>foreigner</t>
    <phoneticPr fontId="1"/>
  </si>
  <si>
    <t>Various</t>
    <phoneticPr fontId="1"/>
  </si>
  <si>
    <t>a</t>
    <phoneticPr fontId="1"/>
  </si>
  <si>
    <t>b</t>
    <phoneticPr fontId="1"/>
  </si>
  <si>
    <t>etc.</t>
    <phoneticPr fontId="1"/>
  </si>
  <si>
    <t>LP</t>
    <phoneticPr fontId="1"/>
  </si>
  <si>
    <t>*</t>
    <phoneticPr fontId="1"/>
  </si>
  <si>
    <t>LP</t>
    <phoneticPr fontId="1"/>
  </si>
  <si>
    <t>Secret Message</t>
    <phoneticPr fontId="1"/>
  </si>
  <si>
    <t>LP</t>
    <phoneticPr fontId="1"/>
  </si>
  <si>
    <t>Mistery Boy</t>
    <phoneticPr fontId="1"/>
  </si>
  <si>
    <t>House on Fire</t>
    <phoneticPr fontId="1"/>
  </si>
  <si>
    <t>Nectar</t>
    <phoneticPr fontId="1"/>
  </si>
  <si>
    <t>Recycled</t>
    <phoneticPr fontId="1"/>
  </si>
  <si>
    <t>1976</t>
    <phoneticPr fontId="1"/>
  </si>
  <si>
    <t>Passport Records/Bellaphon Records</t>
    <phoneticPr fontId="1"/>
  </si>
  <si>
    <t>?</t>
    <phoneticPr fontId="1"/>
  </si>
  <si>
    <t>ethnic</t>
    <phoneticPr fontId="1"/>
  </si>
  <si>
    <t>japan</t>
    <phoneticPr fontId="1"/>
  </si>
  <si>
    <t>other</t>
    <phoneticPr fontId="1"/>
  </si>
  <si>
    <t>Ippu-Do</t>
    <rPh sb="0" eb="7">
      <t>イップウドウ</t>
    </rPh>
    <phoneticPr fontId="1"/>
  </si>
  <si>
    <t>middle</t>
    <phoneticPr fontId="1"/>
  </si>
  <si>
    <t>ethnic</t>
    <phoneticPr fontId="1"/>
  </si>
  <si>
    <t>LP</t>
    <phoneticPr fontId="1"/>
  </si>
  <si>
    <t>Bottom</t>
    <phoneticPr fontId="1"/>
  </si>
  <si>
    <t>jazz</t>
    <phoneticPr fontId="1"/>
  </si>
  <si>
    <t>japan</t>
    <phoneticPr fontId="1"/>
  </si>
  <si>
    <t>foreign</t>
    <phoneticPr fontId="1"/>
  </si>
  <si>
    <t>various</t>
    <phoneticPr fontId="1"/>
  </si>
  <si>
    <t>48'10</t>
    <phoneticPr fontId="1"/>
  </si>
  <si>
    <t>5030</t>
    <phoneticPr fontId="1"/>
  </si>
  <si>
    <t>MD</t>
    <phoneticPr fontId="1"/>
  </si>
  <si>
    <t>61'47</t>
    <phoneticPr fontId="1"/>
  </si>
  <si>
    <t>8315</t>
    <phoneticPr fontId="1"/>
  </si>
  <si>
    <t>54'52</t>
    <phoneticPr fontId="1"/>
  </si>
  <si>
    <t>01'00</t>
    <phoneticPr fontId="1"/>
  </si>
  <si>
    <t>43'38</t>
    <phoneticPr fontId="1"/>
  </si>
  <si>
    <t>2890</t>
    <phoneticPr fontId="1"/>
  </si>
  <si>
    <t>MD</t>
    <phoneticPr fontId="1"/>
  </si>
  <si>
    <t>filler</t>
    <phoneticPr fontId="1"/>
  </si>
  <si>
    <t>3</t>
    <phoneticPr fontId="1"/>
  </si>
  <si>
    <t>1</t>
    <phoneticPr fontId="1"/>
  </si>
  <si>
    <t>2</t>
    <phoneticPr fontId="1"/>
  </si>
  <si>
    <t>51'23</t>
    <phoneticPr fontId="1"/>
  </si>
  <si>
    <t>MD</t>
    <phoneticPr fontId="1"/>
  </si>
  <si>
    <t>filler</t>
    <phoneticPr fontId="1"/>
  </si>
  <si>
    <t>25'30</t>
    <phoneticPr fontId="1"/>
  </si>
  <si>
    <t>25'27</t>
    <phoneticPr fontId="1"/>
  </si>
  <si>
    <t>4</t>
    <phoneticPr fontId="1"/>
  </si>
  <si>
    <t>8375</t>
    <phoneticPr fontId="1"/>
  </si>
  <si>
    <t>filler</t>
    <phoneticPr fontId="1"/>
  </si>
  <si>
    <t>2/6</t>
    <phoneticPr fontId="1"/>
  </si>
  <si>
    <t>1937</t>
    <phoneticPr fontId="1"/>
  </si>
  <si>
    <t>MD</t>
    <phoneticPr fontId="1"/>
  </si>
  <si>
    <t>3</t>
    <phoneticPr fontId="1"/>
  </si>
  <si>
    <t>filler</t>
    <phoneticPr fontId="1"/>
  </si>
  <si>
    <t>00'05</t>
    <phoneticPr fontId="1"/>
  </si>
  <si>
    <t>1</t>
    <phoneticPr fontId="1"/>
  </si>
  <si>
    <t>57'22</t>
    <phoneticPr fontId="1"/>
  </si>
  <si>
    <t>2</t>
    <phoneticPr fontId="1"/>
  </si>
  <si>
    <t>66:01</t>
    <phoneticPr fontId="1"/>
  </si>
  <si>
    <t>5560</t>
    <phoneticPr fontId="1"/>
  </si>
  <si>
    <t>74'40</t>
    <phoneticPr fontId="1"/>
  </si>
  <si>
    <t>8320</t>
    <phoneticPr fontId="1"/>
  </si>
  <si>
    <t>06'18</t>
    <phoneticPr fontId="1"/>
  </si>
  <si>
    <t>50'44</t>
    <phoneticPr fontId="1"/>
  </si>
  <si>
    <t>3050</t>
    <phoneticPr fontId="1"/>
  </si>
  <si>
    <t>60'49</t>
    <phoneticPr fontId="1"/>
  </si>
  <si>
    <t>4720</t>
    <phoneticPr fontId="1"/>
  </si>
  <si>
    <t>59'19</t>
    <phoneticPr fontId="1"/>
  </si>
  <si>
    <t>7110</t>
    <phoneticPr fontId="1"/>
  </si>
  <si>
    <t>japan</t>
    <phoneticPr fontId="1"/>
  </si>
  <si>
    <t>07'00</t>
    <phoneticPr fontId="1"/>
  </si>
  <si>
    <t>1936</t>
    <phoneticPr fontId="1"/>
  </si>
  <si>
    <t>MD</t>
    <phoneticPr fontId="1"/>
  </si>
  <si>
    <t>3</t>
    <phoneticPr fontId="1"/>
  </si>
  <si>
    <t>filler</t>
    <phoneticPr fontId="1"/>
  </si>
  <si>
    <t>00'40</t>
    <phoneticPr fontId="1"/>
  </si>
  <si>
    <t>1</t>
    <phoneticPr fontId="1"/>
  </si>
  <si>
    <t>ethnic</t>
    <phoneticPr fontId="1"/>
  </si>
  <si>
    <t>68'52</t>
    <phoneticPr fontId="1"/>
  </si>
  <si>
    <t>4000</t>
    <phoneticPr fontId="1"/>
  </si>
  <si>
    <t>2</t>
    <phoneticPr fontId="1"/>
  </si>
  <si>
    <t>60'30</t>
    <phoneticPr fontId="1"/>
  </si>
  <si>
    <t>6340</t>
    <phoneticPr fontId="1"/>
  </si>
  <si>
    <t>19'59</t>
    <phoneticPr fontId="1"/>
  </si>
  <si>
    <t>07'58</t>
    <phoneticPr fontId="1"/>
  </si>
  <si>
    <t>21'31</t>
    <phoneticPr fontId="1"/>
  </si>
  <si>
    <t>2435</t>
    <phoneticPr fontId="1"/>
  </si>
  <si>
    <t>625</t>
    <phoneticPr fontId="1"/>
  </si>
  <si>
    <t>4</t>
    <phoneticPr fontId="1"/>
  </si>
  <si>
    <t>00'51</t>
    <phoneticPr fontId="1"/>
  </si>
  <si>
    <t>dead</t>
    <phoneticPr fontId="1"/>
  </si>
  <si>
    <t>5</t>
    <phoneticPr fontId="1"/>
  </si>
  <si>
    <t>ethnic/classics</t>
    <phoneticPr fontId="1"/>
  </si>
  <si>
    <t>Various</t>
    <phoneticPr fontId="1"/>
  </si>
  <si>
    <t>etc.</t>
    <phoneticPr fontId="1"/>
  </si>
  <si>
    <t>LP mode</t>
    <phoneticPr fontId="1"/>
  </si>
  <si>
    <t>1935</t>
    <phoneticPr fontId="1"/>
  </si>
  <si>
    <t>MD</t>
    <phoneticPr fontId="1"/>
  </si>
  <si>
    <t>3</t>
    <phoneticPr fontId="1"/>
  </si>
  <si>
    <t>filler</t>
    <phoneticPr fontId="1"/>
  </si>
  <si>
    <t>1</t>
    <phoneticPr fontId="1"/>
  </si>
  <si>
    <t>ethnic</t>
    <phoneticPr fontId="1"/>
  </si>
  <si>
    <t>japan</t>
    <phoneticPr fontId="1"/>
  </si>
  <si>
    <t>68'29</t>
    <phoneticPr fontId="1"/>
  </si>
  <si>
    <t>4140</t>
    <phoneticPr fontId="1"/>
  </si>
  <si>
    <t>2</t>
    <phoneticPr fontId="1"/>
  </si>
  <si>
    <t>11'35</t>
    <phoneticPr fontId="1"/>
  </si>
  <si>
    <t>6/6</t>
    <phoneticPr fontId="1"/>
  </si>
  <si>
    <t>1956</t>
    <phoneticPr fontId="1"/>
  </si>
  <si>
    <t>22'45</t>
    <phoneticPr fontId="1"/>
  </si>
  <si>
    <t>3/6</t>
    <phoneticPr fontId="1"/>
  </si>
  <si>
    <t>1955</t>
    <phoneticPr fontId="1"/>
  </si>
  <si>
    <t>3/6</t>
    <phoneticPr fontId="1"/>
  </si>
  <si>
    <t>1963</t>
    <phoneticPr fontId="1"/>
  </si>
  <si>
    <t>MD</t>
    <phoneticPr fontId="1"/>
  </si>
  <si>
    <t>4</t>
    <phoneticPr fontId="1"/>
  </si>
  <si>
    <t>ethnic</t>
    <phoneticPr fontId="1"/>
  </si>
  <si>
    <t>japan</t>
    <phoneticPr fontId="1"/>
  </si>
  <si>
    <t>15'30</t>
    <phoneticPr fontId="1"/>
  </si>
  <si>
    <t>3/6</t>
    <phoneticPr fontId="1"/>
  </si>
  <si>
    <t>5</t>
    <phoneticPr fontId="1"/>
  </si>
  <si>
    <t>4/6</t>
    <phoneticPr fontId="1"/>
  </si>
  <si>
    <t>1959</t>
    <phoneticPr fontId="1"/>
  </si>
  <si>
    <t>6</t>
    <phoneticPr fontId="1"/>
  </si>
  <si>
    <t>filler</t>
    <phoneticPr fontId="1"/>
  </si>
  <si>
    <t>1</t>
    <phoneticPr fontId="1"/>
  </si>
  <si>
    <t>2</t>
    <phoneticPr fontId="1"/>
  </si>
  <si>
    <t>1939</t>
    <phoneticPr fontId="1"/>
  </si>
  <si>
    <t>6265</t>
    <phoneticPr fontId="1"/>
  </si>
  <si>
    <t>5/6</t>
    <phoneticPr fontId="1"/>
  </si>
  <si>
    <t>1954</t>
    <phoneticPr fontId="1"/>
  </si>
  <si>
    <t>4</t>
    <phoneticPr fontId="1"/>
  </si>
  <si>
    <t>21'35</t>
    <phoneticPr fontId="1"/>
  </si>
  <si>
    <t>5</t>
    <phoneticPr fontId="1"/>
  </si>
  <si>
    <t>60'03</t>
    <phoneticPr fontId="1"/>
  </si>
  <si>
    <t>8300</t>
    <phoneticPr fontId="1"/>
  </si>
  <si>
    <t>25'30</t>
    <phoneticPr fontId="1"/>
  </si>
  <si>
    <t>6905</t>
    <phoneticPr fontId="1"/>
  </si>
  <si>
    <t>5/6</t>
    <phoneticPr fontId="1"/>
  </si>
  <si>
    <t>1940</t>
    <phoneticPr fontId="1"/>
  </si>
  <si>
    <t>16'02</t>
    <phoneticPr fontId="1"/>
  </si>
  <si>
    <t>2300</t>
    <phoneticPr fontId="1"/>
  </si>
  <si>
    <t>17'26</t>
    <phoneticPr fontId="1"/>
  </si>
  <si>
    <t>4060</t>
    <phoneticPr fontId="1"/>
  </si>
  <si>
    <t>1991</t>
    <phoneticPr fontId="1"/>
  </si>
  <si>
    <t>21'41</t>
    <phoneticPr fontId="1"/>
  </si>
  <si>
    <t>21'45</t>
    <phoneticPr fontId="1"/>
  </si>
  <si>
    <t>2/6</t>
    <phoneticPr fontId="1"/>
  </si>
  <si>
    <t>1955</t>
    <phoneticPr fontId="1"/>
  </si>
  <si>
    <t>28'00</t>
    <phoneticPr fontId="1"/>
  </si>
  <si>
    <t>1/6</t>
    <phoneticPr fontId="1"/>
  </si>
  <si>
    <t>1953</t>
    <phoneticPr fontId="1"/>
  </si>
  <si>
    <t>3</t>
    <phoneticPr fontId="1"/>
  </si>
  <si>
    <t>27'09</t>
    <phoneticPr fontId="1"/>
  </si>
  <si>
    <t>3500</t>
    <phoneticPr fontId="1"/>
  </si>
  <si>
    <t>1935</t>
    <phoneticPr fontId="1"/>
  </si>
  <si>
    <t>03'38</t>
    <phoneticPr fontId="1"/>
  </si>
  <si>
    <t>10'23</t>
    <phoneticPr fontId="1"/>
  </si>
  <si>
    <t>02'10</t>
    <phoneticPr fontId="1"/>
  </si>
  <si>
    <t>09'38</t>
    <phoneticPr fontId="1"/>
  </si>
  <si>
    <t>67'20</t>
    <phoneticPr fontId="1"/>
  </si>
  <si>
    <t>13'37</t>
    <phoneticPr fontId="1"/>
  </si>
  <si>
    <t>18'27</t>
    <phoneticPr fontId="1"/>
  </si>
  <si>
    <t>70'58</t>
    <phoneticPr fontId="1"/>
  </si>
  <si>
    <t>16'06</t>
    <phoneticPr fontId="1"/>
  </si>
  <si>
    <t>france</t>
    <phoneticPr fontId="1"/>
  </si>
  <si>
    <t>11'10</t>
    <phoneticPr fontId="1"/>
  </si>
  <si>
    <t>07'07</t>
    <phoneticPr fontId="1"/>
  </si>
  <si>
    <t>05'31</t>
    <phoneticPr fontId="1"/>
  </si>
  <si>
    <t>3260</t>
    <phoneticPr fontId="1"/>
  </si>
  <si>
    <t>06'20</t>
    <phoneticPr fontId="1"/>
  </si>
  <si>
    <t>29'37</t>
    <phoneticPr fontId="1"/>
  </si>
  <si>
    <t>42'37</t>
    <phoneticPr fontId="1"/>
  </si>
  <si>
    <t>00'00</t>
    <phoneticPr fontId="1"/>
  </si>
  <si>
    <t>01'25</t>
    <phoneticPr fontId="1"/>
  </si>
  <si>
    <t>37'15</t>
    <phoneticPr fontId="1"/>
  </si>
  <si>
    <t>43'33</t>
    <phoneticPr fontId="1"/>
  </si>
  <si>
    <t>49'38</t>
    <phoneticPr fontId="1"/>
  </si>
  <si>
    <t>31'11</t>
    <phoneticPr fontId="1"/>
  </si>
  <si>
    <t>53'41</t>
    <phoneticPr fontId="1"/>
  </si>
  <si>
    <t>4656</t>
    <phoneticPr fontId="1"/>
  </si>
  <si>
    <t>2nd.</t>
    <phoneticPr fontId="1"/>
  </si>
  <si>
    <t>27'26</t>
    <phoneticPr fontId="1"/>
  </si>
  <si>
    <t>42'54</t>
    <phoneticPr fontId="1"/>
  </si>
  <si>
    <t>1986</t>
    <phoneticPr fontId="1"/>
  </si>
  <si>
    <t>38'02</t>
    <phoneticPr fontId="1"/>
  </si>
  <si>
    <t>00'15</t>
    <phoneticPr fontId="1"/>
  </si>
  <si>
    <t>06'38</t>
    <phoneticPr fontId="1"/>
  </si>
  <si>
    <t>61'12</t>
    <phoneticPr fontId="1"/>
  </si>
  <si>
    <t>59'53</t>
    <phoneticPr fontId="1"/>
  </si>
  <si>
    <t>40'00/18'02,19'08</t>
    <phoneticPr fontId="1"/>
  </si>
  <si>
    <t>2120?</t>
    <phoneticPr fontId="1"/>
  </si>
  <si>
    <t>2955</t>
    <phoneticPr fontId="1"/>
  </si>
  <si>
    <t>6320/8320</t>
    <phoneticPr fontId="1"/>
  </si>
  <si>
    <t>8375</t>
    <phoneticPr fontId="1"/>
  </si>
  <si>
    <t>02'38</t>
    <phoneticPr fontId="1"/>
  </si>
  <si>
    <t>LP</t>
    <phoneticPr fontId="1"/>
  </si>
  <si>
    <t>01'33</t>
    <phoneticPr fontId="1"/>
  </si>
  <si>
    <t>18'00+18'00</t>
    <phoneticPr fontId="1"/>
  </si>
  <si>
    <t>4080/****</t>
    <phoneticPr fontId="1"/>
  </si>
  <si>
    <t>37.65'00/19'23+18.85'00</t>
    <phoneticPr fontId="1"/>
  </si>
  <si>
    <t>1967/1st/1968/A&amp;M Pop &amp; Rock Classics 50</t>
    <phoneticPr fontId="1"/>
  </si>
  <si>
    <t>3rd/1989/A&amp;M Pop &amp; Rock Classics 50</t>
    <phoneticPr fontId="1"/>
  </si>
  <si>
    <t>32'35</t>
    <phoneticPr fontId="1"/>
  </si>
  <si>
    <t>1971/4th</t>
    <phoneticPr fontId="1"/>
  </si>
  <si>
    <t>1970/5th/1993</t>
    <phoneticPr fontId="1"/>
  </si>
  <si>
    <t>1972/6th/1993</t>
    <phoneticPr fontId="1"/>
  </si>
  <si>
    <t>01'53</t>
    <phoneticPr fontId="1"/>
  </si>
  <si>
    <t>72'59/70'40</t>
    <phoneticPr fontId="1"/>
  </si>
  <si>
    <t>6512/</t>
    <phoneticPr fontId="1"/>
  </si>
  <si>
    <t>3465</t>
    <phoneticPr fontId="1"/>
  </si>
  <si>
    <t>6121/8092</t>
    <phoneticPr fontId="1"/>
  </si>
  <si>
    <t>07'25</t>
    <phoneticPr fontId="1"/>
  </si>
  <si>
    <t>Actrices/1968</t>
    <phoneticPr fontId="1"/>
  </si>
  <si>
    <t>Actrices/1983</t>
    <phoneticPr fontId="1"/>
  </si>
  <si>
    <t>06'40</t>
    <phoneticPr fontId="1"/>
  </si>
  <si>
    <t>1st/1991</t>
    <phoneticPr fontId="1"/>
  </si>
  <si>
    <t>2nd/1994</t>
    <phoneticPr fontId="1"/>
  </si>
  <si>
    <t>1989</t>
    <phoneticPr fontId="1"/>
  </si>
  <si>
    <t>1990</t>
    <phoneticPr fontId="1"/>
  </si>
  <si>
    <t>1993</t>
    <phoneticPr fontId="1"/>
  </si>
  <si>
    <t>07'29</t>
    <phoneticPr fontId="1"/>
  </si>
  <si>
    <t>1st/1987</t>
    <phoneticPr fontId="1"/>
  </si>
  <si>
    <t>2nd/1990</t>
    <phoneticPr fontId="1"/>
  </si>
  <si>
    <t>1st/1988</t>
    <phoneticPr fontId="1"/>
  </si>
  <si>
    <t>25'45</t>
    <phoneticPr fontId="1"/>
  </si>
  <si>
    <t>4th/1992</t>
    <phoneticPr fontId="1"/>
  </si>
  <si>
    <t>7440</t>
    <phoneticPr fontId="1"/>
  </si>
  <si>
    <t>6th/</t>
    <phoneticPr fontId="1"/>
  </si>
  <si>
    <t>07'52</t>
    <phoneticPr fontId="1"/>
  </si>
  <si>
    <t>5th/1993</t>
    <phoneticPr fontId="1"/>
  </si>
  <si>
    <t>01'09</t>
    <phoneticPr fontId="1"/>
  </si>
  <si>
    <t>26'37</t>
    <phoneticPr fontId="1"/>
  </si>
  <si>
    <t>3rd/1992</t>
    <phoneticPr fontId="1"/>
  </si>
  <si>
    <t>03min40</t>
    <phoneticPr fontId="1"/>
  </si>
  <si>
    <t>8375</t>
    <phoneticPr fontId="1"/>
  </si>
  <si>
    <t>6475</t>
    <phoneticPr fontId="1"/>
  </si>
  <si>
    <t>52'31</t>
    <phoneticPr fontId="1"/>
  </si>
  <si>
    <t>3255</t>
    <phoneticPr fontId="1"/>
  </si>
  <si>
    <t>50'38</t>
    <phoneticPr fontId="1"/>
  </si>
  <si>
    <t>5645</t>
    <phoneticPr fontId="1"/>
  </si>
  <si>
    <t>55'12</t>
    <phoneticPr fontId="1"/>
  </si>
  <si>
    <t>3380</t>
    <phoneticPr fontId="1"/>
  </si>
  <si>
    <t>40'33</t>
    <phoneticPr fontId="1"/>
  </si>
  <si>
    <t>5110</t>
    <phoneticPr fontId="1"/>
  </si>
  <si>
    <t>54'22</t>
    <phoneticPr fontId="1"/>
  </si>
  <si>
    <t>7010</t>
    <phoneticPr fontId="1"/>
  </si>
  <si>
    <t>155min</t>
    <phoneticPr fontId="1"/>
  </si>
  <si>
    <t>155'00</t>
    <phoneticPr fontId="1"/>
  </si>
  <si>
    <t>66'02</t>
    <phoneticPr fontId="1"/>
  </si>
  <si>
    <t>4015</t>
    <phoneticPr fontId="1"/>
  </si>
  <si>
    <t>51'30</t>
    <phoneticPr fontId="1"/>
  </si>
  <si>
    <t>6175</t>
    <phoneticPr fontId="1"/>
  </si>
  <si>
    <t>49'35</t>
    <phoneticPr fontId="1"/>
  </si>
  <si>
    <t>3205</t>
    <phoneticPr fontId="1"/>
  </si>
  <si>
    <t>6105</t>
    <phoneticPr fontId="1"/>
  </si>
  <si>
    <t>50'41</t>
    <phoneticPr fontId="1"/>
  </si>
  <si>
    <t>7900</t>
    <phoneticPr fontId="1"/>
  </si>
  <si>
    <t>64'56</t>
    <phoneticPr fontId="1"/>
  </si>
  <si>
    <t>5840</t>
    <phoneticPr fontId="1"/>
  </si>
  <si>
    <t>28'42/22'44/22'39</t>
    <phoneticPr fontId="1"/>
  </si>
  <si>
    <t>74'16</t>
    <phoneticPr fontId="1"/>
  </si>
  <si>
    <t>8430</t>
    <phoneticPr fontId="1"/>
  </si>
  <si>
    <t>47'49</t>
    <phoneticPr fontId="1"/>
  </si>
  <si>
    <t>57'51</t>
    <phoneticPr fontId="1"/>
  </si>
  <si>
    <t>5730</t>
    <phoneticPr fontId="1"/>
  </si>
  <si>
    <t>72'51</t>
    <phoneticPr fontId="1"/>
  </si>
  <si>
    <t>8285</t>
    <phoneticPr fontId="1"/>
  </si>
  <si>
    <t>72'22</t>
    <phoneticPr fontId="1"/>
  </si>
  <si>
    <t>4315</t>
    <phoneticPr fontId="1"/>
  </si>
  <si>
    <t>47'14</t>
    <phoneticPr fontId="1"/>
  </si>
  <si>
    <t>6255</t>
    <phoneticPr fontId="1"/>
  </si>
  <si>
    <t>61'48</t>
    <phoneticPr fontId="1"/>
  </si>
  <si>
    <t>8380</t>
    <phoneticPr fontId="1"/>
  </si>
  <si>
    <t>69'12</t>
    <phoneticPr fontId="1"/>
  </si>
  <si>
    <t>56'59</t>
    <phoneticPr fontId="1"/>
  </si>
  <si>
    <t>48'24</t>
    <phoneticPr fontId="1"/>
  </si>
  <si>
    <t>3125/3670/190,490,800,820,1175,1285,1285,1460,1602,1860,2160,2310,2435,2645,2795,2965,3140</t>
    <phoneticPr fontId="1"/>
  </si>
  <si>
    <t>58'20</t>
    <phoneticPr fontId="1"/>
  </si>
  <si>
    <t>28min</t>
    <phoneticPr fontId="1"/>
  </si>
  <si>
    <t>56'50</t>
    <phoneticPr fontId="1"/>
  </si>
  <si>
    <t>3575</t>
    <phoneticPr fontId="1"/>
  </si>
  <si>
    <t>58'33</t>
    <phoneticPr fontId="1"/>
  </si>
  <si>
    <t>6100</t>
    <phoneticPr fontId="1"/>
  </si>
  <si>
    <t>62'12</t>
    <phoneticPr fontId="1"/>
  </si>
  <si>
    <t>04min</t>
    <phoneticPr fontId="1"/>
  </si>
  <si>
    <t>04'00</t>
    <phoneticPr fontId="1"/>
  </si>
  <si>
    <t>57'18</t>
    <phoneticPr fontId="1"/>
  </si>
  <si>
    <t>3630/3592</t>
    <phoneticPr fontId="1"/>
  </si>
  <si>
    <t>6765</t>
    <phoneticPr fontId="1"/>
  </si>
  <si>
    <t>47'48</t>
    <phoneticPr fontId="1"/>
  </si>
  <si>
    <t>74'12</t>
    <phoneticPr fontId="1"/>
  </si>
  <si>
    <t>4375/915,1415,</t>
    <phoneticPr fontId="1"/>
  </si>
  <si>
    <t>52'33</t>
    <phoneticPr fontId="1"/>
  </si>
  <si>
    <t>49'44</t>
    <phoneticPr fontId="1"/>
  </si>
  <si>
    <t>8220</t>
    <phoneticPr fontId="1"/>
  </si>
  <si>
    <t>52'24</t>
    <phoneticPr fontId="1"/>
  </si>
  <si>
    <t>3365</t>
    <phoneticPr fontId="1"/>
  </si>
  <si>
    <t>43'18</t>
    <phoneticPr fontId="1"/>
  </si>
  <si>
    <t>44'22</t>
    <phoneticPr fontId="1"/>
  </si>
  <si>
    <t>7000</t>
    <phoneticPr fontId="1"/>
  </si>
  <si>
    <t>41min</t>
    <phoneticPr fontId="1"/>
  </si>
  <si>
    <t>47'51</t>
    <phoneticPr fontId="1"/>
  </si>
  <si>
    <t>3130</t>
    <phoneticPr fontId="1"/>
  </si>
  <si>
    <t>42'27</t>
    <phoneticPr fontId="1"/>
  </si>
  <si>
    <t>5120</t>
    <phoneticPr fontId="1"/>
  </si>
  <si>
    <t>48'52</t>
    <phoneticPr fontId="1"/>
  </si>
  <si>
    <t>6970</t>
    <phoneticPr fontId="1"/>
  </si>
  <si>
    <t>43min</t>
    <phoneticPr fontId="1"/>
  </si>
  <si>
    <t>43'00</t>
    <phoneticPr fontId="1"/>
  </si>
  <si>
    <t>53'53</t>
    <phoneticPr fontId="1"/>
  </si>
  <si>
    <t>51'49</t>
    <phoneticPr fontId="1"/>
  </si>
  <si>
    <t>5710</t>
    <phoneticPr fontId="1"/>
  </si>
  <si>
    <t>33'33</t>
    <phoneticPr fontId="1"/>
  </si>
  <si>
    <t>6960</t>
    <phoneticPr fontId="1"/>
  </si>
  <si>
    <t>44min</t>
    <phoneticPr fontId="1"/>
  </si>
  <si>
    <t>44'00</t>
    <phoneticPr fontId="1"/>
  </si>
  <si>
    <t>55'09?</t>
    <phoneticPr fontId="1"/>
  </si>
  <si>
    <t>3375</t>
    <phoneticPr fontId="1"/>
  </si>
  <si>
    <t>55'34</t>
    <phoneticPr fontId="1"/>
  </si>
  <si>
    <t>55'07</t>
    <phoneticPr fontId="1"/>
  </si>
  <si>
    <t>54'37</t>
    <phoneticPr fontId="1"/>
  </si>
  <si>
    <t>53'52</t>
    <phoneticPr fontId="1"/>
  </si>
  <si>
    <t>3425</t>
    <phoneticPr fontId="1"/>
  </si>
  <si>
    <t>56'15</t>
    <phoneticPr fontId="1"/>
  </si>
  <si>
    <t>5890</t>
    <phoneticPr fontId="1"/>
  </si>
  <si>
    <t>55'00</t>
    <phoneticPr fontId="1"/>
  </si>
  <si>
    <t>52'03</t>
    <phoneticPr fontId="1"/>
  </si>
  <si>
    <t>3330</t>
    <phoneticPr fontId="1"/>
  </si>
  <si>
    <t>52'28</t>
    <phoneticPr fontId="1"/>
  </si>
  <si>
    <t>50'30</t>
    <phoneticPr fontId="1"/>
  </si>
  <si>
    <t>46'03</t>
    <phoneticPr fontId="1"/>
  </si>
  <si>
    <t>3090</t>
    <phoneticPr fontId="1"/>
  </si>
  <si>
    <t>58'04</t>
    <phoneticPr fontId="1"/>
  </si>
  <si>
    <t>5695</t>
    <phoneticPr fontId="1"/>
  </si>
  <si>
    <t>32'45</t>
    <phoneticPr fontId="1"/>
  </si>
  <si>
    <t>2220</t>
    <phoneticPr fontId="1"/>
  </si>
  <si>
    <t>60'45</t>
    <phoneticPr fontId="1"/>
  </si>
  <si>
    <t>5020</t>
    <phoneticPr fontId="1"/>
  </si>
  <si>
    <t>20'24/11'23/27'20</t>
    <phoneticPr fontId="1"/>
  </si>
  <si>
    <t>59'19</t>
    <phoneticPr fontId="1"/>
  </si>
  <si>
    <t>7110</t>
    <phoneticPr fontId="1"/>
  </si>
  <si>
    <t>51'22</t>
    <phoneticPr fontId="1"/>
  </si>
  <si>
    <t>5520(5239)</t>
    <phoneticPr fontId="1"/>
  </si>
  <si>
    <t>46'01</t>
    <phoneticPr fontId="1"/>
  </si>
  <si>
    <t>7104</t>
    <phoneticPr fontId="1"/>
  </si>
  <si>
    <t>57'11</t>
    <phoneticPr fontId="1"/>
  </si>
  <si>
    <t>3470</t>
    <phoneticPr fontId="1"/>
  </si>
  <si>
    <t>49'49</t>
    <phoneticPr fontId="1"/>
  </si>
  <si>
    <t>5535</t>
    <phoneticPr fontId="1"/>
  </si>
  <si>
    <t>43'53</t>
    <phoneticPr fontId="1"/>
  </si>
  <si>
    <t>3515</t>
    <phoneticPr fontId="1"/>
  </si>
  <si>
    <t>55'54</t>
    <phoneticPr fontId="1"/>
  </si>
  <si>
    <t>5790</t>
    <phoneticPr fontId="1"/>
  </si>
  <si>
    <t>37'42</t>
    <phoneticPr fontId="1"/>
  </si>
  <si>
    <t>7070</t>
    <phoneticPr fontId="1"/>
  </si>
  <si>
    <t>57'38</t>
    <phoneticPr fontId="1"/>
  </si>
  <si>
    <t>3490</t>
    <phoneticPr fontId="1"/>
  </si>
  <si>
    <t>51'18</t>
    <phoneticPr fontId="1"/>
  </si>
  <si>
    <t>5610</t>
    <phoneticPr fontId="1"/>
  </si>
  <si>
    <t>42'40</t>
    <phoneticPr fontId="1"/>
  </si>
  <si>
    <t>53'31</t>
    <phoneticPr fontId="1"/>
  </si>
  <si>
    <t>3295</t>
    <phoneticPr fontId="1"/>
  </si>
  <si>
    <t>56'36</t>
    <phoneticPr fontId="1"/>
  </si>
  <si>
    <t>5650</t>
    <phoneticPr fontId="1"/>
  </si>
  <si>
    <t>56'40</t>
    <phoneticPr fontId="1"/>
  </si>
  <si>
    <t>1900</t>
    <phoneticPr fontId="1"/>
  </si>
  <si>
    <t>05min</t>
    <phoneticPr fontId="1"/>
  </si>
  <si>
    <t>51'23</t>
    <phoneticPr fontId="1"/>
  </si>
  <si>
    <t>33'13</t>
    <phoneticPr fontId="1"/>
  </si>
  <si>
    <t>4460</t>
    <phoneticPr fontId="1"/>
  </si>
  <si>
    <t>35'26</t>
    <phoneticPr fontId="1"/>
  </si>
  <si>
    <t>02min</t>
    <phoneticPr fontId="1"/>
  </si>
  <si>
    <t>02'00</t>
    <phoneticPr fontId="1"/>
  </si>
  <si>
    <t>40'59</t>
    <phoneticPr fontId="1"/>
  </si>
  <si>
    <t>2580</t>
    <phoneticPr fontId="1"/>
  </si>
  <si>
    <t>80min</t>
    <phoneticPr fontId="1"/>
  </si>
  <si>
    <t>80'00</t>
    <phoneticPr fontId="1"/>
  </si>
  <si>
    <t>55'28</t>
    <phoneticPr fontId="1"/>
  </si>
  <si>
    <t>3265</t>
    <phoneticPr fontId="1"/>
  </si>
  <si>
    <t>66'03</t>
    <phoneticPr fontId="1"/>
  </si>
  <si>
    <t>48'55</t>
    <phoneticPr fontId="1"/>
  </si>
  <si>
    <t>3025</t>
    <phoneticPr fontId="1"/>
  </si>
  <si>
    <t>73'06</t>
    <phoneticPr fontId="1"/>
  </si>
  <si>
    <t>47'44</t>
    <phoneticPr fontId="1"/>
  </si>
  <si>
    <t>2910</t>
    <phoneticPr fontId="1"/>
  </si>
  <si>
    <t>75min</t>
    <phoneticPr fontId="1"/>
  </si>
  <si>
    <t>70'00</t>
    <phoneticPr fontId="1"/>
  </si>
  <si>
    <t>3120</t>
    <phoneticPr fontId="1"/>
  </si>
  <si>
    <t>47'07</t>
    <phoneticPr fontId="1"/>
  </si>
  <si>
    <t>6000</t>
    <phoneticPr fontId="1"/>
  </si>
  <si>
    <t>67'17</t>
    <phoneticPr fontId="1"/>
  </si>
  <si>
    <t>3780</t>
    <phoneticPr fontId="1"/>
  </si>
  <si>
    <t>51'57</t>
    <phoneticPr fontId="1"/>
  </si>
  <si>
    <t>5690</t>
    <phoneticPr fontId="1"/>
  </si>
  <si>
    <t>45'22</t>
    <phoneticPr fontId="1"/>
  </si>
  <si>
    <t>28'42</t>
    <phoneticPr fontId="1"/>
  </si>
  <si>
    <t>47min</t>
    <phoneticPr fontId="1"/>
  </si>
  <si>
    <t>52'38</t>
    <phoneticPr fontId="1"/>
  </si>
  <si>
    <t>68min</t>
    <phoneticPr fontId="1"/>
  </si>
  <si>
    <t>68'00</t>
    <phoneticPr fontId="1"/>
  </si>
  <si>
    <t>57'22</t>
    <phoneticPr fontId="1"/>
  </si>
  <si>
    <t>63'34</t>
    <phoneticPr fontId="1"/>
  </si>
  <si>
    <t>50'44</t>
    <phoneticPr fontId="1"/>
  </si>
  <si>
    <t>3050</t>
    <phoneticPr fontId="1"/>
  </si>
  <si>
    <t>70min</t>
    <phoneticPr fontId="1"/>
  </si>
  <si>
    <t>46'48</t>
    <phoneticPr fontId="1"/>
  </si>
  <si>
    <t>2455</t>
    <phoneticPr fontId="1"/>
  </si>
  <si>
    <t>RCA</t>
    <phoneticPr fontId="1"/>
  </si>
  <si>
    <t>46'41</t>
    <phoneticPr fontId="1"/>
  </si>
  <si>
    <t>4300</t>
    <phoneticPr fontId="1"/>
  </si>
  <si>
    <t>46'16</t>
    <phoneticPr fontId="1"/>
  </si>
  <si>
    <t>5950</t>
    <phoneticPr fontId="1"/>
  </si>
  <si>
    <t>43.5min</t>
    <phoneticPr fontId="1"/>
  </si>
  <si>
    <t>43'30</t>
    <phoneticPr fontId="1"/>
  </si>
  <si>
    <t>69'47</t>
    <phoneticPr fontId="1"/>
  </si>
  <si>
    <t>3370</t>
    <phoneticPr fontId="1"/>
  </si>
  <si>
    <t>05'58/04'40/10'39/07'55/08'48/10'53</t>
    <phoneticPr fontId="1"/>
  </si>
  <si>
    <t>64min</t>
    <phoneticPr fontId="1"/>
  </si>
  <si>
    <t>64'00</t>
    <phoneticPr fontId="1"/>
  </si>
  <si>
    <t>49'54</t>
    <phoneticPr fontId="1"/>
  </si>
  <si>
    <t>3240</t>
    <phoneticPr fontId="1"/>
  </si>
  <si>
    <t>45'49/14'45/08'45</t>
    <phoneticPr fontId="1"/>
  </si>
  <si>
    <t>69'22</t>
    <phoneticPr fontId="1"/>
  </si>
  <si>
    <t>63.5min</t>
    <phoneticPr fontId="1"/>
  </si>
  <si>
    <t>63'30</t>
    <phoneticPr fontId="1"/>
  </si>
  <si>
    <t>ethnic/ancient</t>
    <phoneticPr fontId="1"/>
  </si>
  <si>
    <t>49'35/25'48+22'24</t>
    <phoneticPr fontId="1"/>
  </si>
  <si>
    <t>60'49</t>
    <phoneticPr fontId="1"/>
  </si>
  <si>
    <t>4720</t>
    <phoneticPr fontId="1"/>
  </si>
  <si>
    <t>73min</t>
    <phoneticPr fontId="1"/>
  </si>
  <si>
    <t>73'00</t>
    <phoneticPr fontId="1"/>
  </si>
  <si>
    <t>40'18/21'06+19'12</t>
    <phoneticPr fontId="1"/>
  </si>
  <si>
    <t>1300,2240</t>
    <phoneticPr fontId="1"/>
  </si>
  <si>
    <t>39'09/19'15+19'54</t>
    <phoneticPr fontId="1"/>
  </si>
  <si>
    <t>3035,****</t>
    <phoneticPr fontId="1"/>
  </si>
  <si>
    <t>44'51/23'17+21'34</t>
    <phoneticPr fontId="1"/>
  </si>
  <si>
    <t>4730/5710</t>
    <phoneticPr fontId="1"/>
  </si>
  <si>
    <t>49'30/25'42+23'48</t>
    <phoneticPr fontId="1"/>
  </si>
  <si>
    <t>41'18</t>
    <phoneticPr fontId="1"/>
  </si>
  <si>
    <t>Djivan Gasparyan</t>
    <phoneticPr fontId="1"/>
  </si>
  <si>
    <t>1989</t>
    <phoneticPr fontId="1"/>
  </si>
  <si>
    <t>7930</t>
    <phoneticPr fontId="1"/>
  </si>
  <si>
    <t>Oce'ane Production</t>
    <phoneticPr fontId="1"/>
  </si>
  <si>
    <t>1992</t>
    <phoneticPr fontId="1"/>
  </si>
  <si>
    <t>1988</t>
    <phoneticPr fontId="1"/>
  </si>
  <si>
    <t>74'40</t>
    <phoneticPr fontId="1"/>
  </si>
  <si>
    <t>8320</t>
    <phoneticPr fontId="1"/>
  </si>
  <si>
    <t>625</t>
    <phoneticPr fontId="1"/>
  </si>
  <si>
    <t>6240</t>
    <phoneticPr fontId="1"/>
  </si>
  <si>
    <t>ethnic/classics</t>
    <phoneticPr fontId="1"/>
  </si>
  <si>
    <t>etc.</t>
    <phoneticPr fontId="1"/>
  </si>
  <si>
    <t>LP mode</t>
    <phoneticPr fontId="1"/>
  </si>
  <si>
    <t>Various</t>
    <phoneticPr fontId="1"/>
  </si>
  <si>
    <t>28'00</t>
    <phoneticPr fontId="1"/>
  </si>
  <si>
    <t>1/6</t>
    <phoneticPr fontId="1"/>
  </si>
  <si>
    <t>1953</t>
    <phoneticPr fontId="1"/>
  </si>
  <si>
    <t>27'09</t>
    <phoneticPr fontId="1"/>
  </si>
  <si>
    <t>1935</t>
    <phoneticPr fontId="1"/>
  </si>
  <si>
    <t>19'36</t>
    <phoneticPr fontId="1"/>
  </si>
  <si>
    <t>2/6</t>
    <phoneticPr fontId="1"/>
  </si>
  <si>
    <t>13'30</t>
    <phoneticPr fontId="1"/>
  </si>
  <si>
    <t>21'45</t>
    <phoneticPr fontId="1"/>
  </si>
  <si>
    <t>09'17</t>
    <phoneticPr fontId="1"/>
  </si>
  <si>
    <t>5880</t>
    <phoneticPr fontId="1"/>
  </si>
  <si>
    <t>22'45</t>
    <phoneticPr fontId="1"/>
  </si>
  <si>
    <t>3/6</t>
    <phoneticPr fontId="1"/>
  </si>
  <si>
    <t>15'30</t>
    <phoneticPr fontId="1"/>
  </si>
  <si>
    <t>4080</t>
    <phoneticPr fontId="1"/>
  </si>
  <si>
    <t>4/6</t>
    <phoneticPr fontId="1"/>
  </si>
  <si>
    <t>1959</t>
    <phoneticPr fontId="1"/>
  </si>
  <si>
    <t>1939</t>
    <phoneticPr fontId="1"/>
  </si>
  <si>
    <t>6265</t>
    <phoneticPr fontId="1"/>
  </si>
  <si>
    <t>5/6</t>
    <phoneticPr fontId="1"/>
  </si>
  <si>
    <t>25'30</t>
    <phoneticPr fontId="1"/>
  </si>
  <si>
    <t>6905</t>
    <phoneticPr fontId="1"/>
  </si>
  <si>
    <t>1940</t>
    <phoneticPr fontId="1"/>
  </si>
  <si>
    <t>21'35</t>
    <phoneticPr fontId="1"/>
  </si>
  <si>
    <t>6/6</t>
    <phoneticPr fontId="1"/>
  </si>
  <si>
    <t>1956</t>
    <phoneticPr fontId="1"/>
  </si>
  <si>
    <t>11'35</t>
    <phoneticPr fontId="1"/>
  </si>
  <si>
    <t>16'02</t>
    <phoneticPr fontId="1"/>
  </si>
  <si>
    <t>2300</t>
    <phoneticPr fontId="1"/>
  </si>
  <si>
    <t>1955</t>
    <phoneticPr fontId="1"/>
  </si>
  <si>
    <t>17'26</t>
    <phoneticPr fontId="1"/>
  </si>
  <si>
    <t>4060</t>
    <phoneticPr fontId="1"/>
  </si>
  <si>
    <t>1991</t>
    <phoneticPr fontId="1"/>
  </si>
  <si>
    <t>67'20</t>
    <phoneticPr fontId="1"/>
  </si>
  <si>
    <t>09min</t>
    <phoneticPr fontId="1"/>
  </si>
  <si>
    <t>09'00</t>
    <phoneticPr fontId="1"/>
  </si>
  <si>
    <t>7100</t>
    <phoneticPr fontId="1"/>
  </si>
  <si>
    <t>70'58</t>
    <phoneticPr fontId="1"/>
  </si>
  <si>
    <t>1345/2640</t>
    <phoneticPr fontId="1"/>
  </si>
  <si>
    <t>73'49</t>
    <phoneticPr fontId="1"/>
  </si>
  <si>
    <t>4230</t>
    <phoneticPr fontId="1"/>
  </si>
  <si>
    <t>70'57</t>
    <phoneticPr fontId="1"/>
  </si>
  <si>
    <t>6865</t>
    <phoneticPr fontId="1"/>
  </si>
  <si>
    <t>68'52</t>
    <phoneticPr fontId="1"/>
  </si>
  <si>
    <t>4000</t>
    <phoneticPr fontId="1"/>
  </si>
  <si>
    <t>60'30</t>
    <phoneticPr fontId="1"/>
  </si>
  <si>
    <t>6340</t>
    <phoneticPr fontId="1"/>
  </si>
  <si>
    <t>51'48</t>
    <phoneticPr fontId="1"/>
  </si>
  <si>
    <t>3335</t>
    <phoneticPr fontId="1"/>
  </si>
  <si>
    <t>64'19</t>
    <phoneticPr fontId="1"/>
  </si>
  <si>
    <t>62'03</t>
    <phoneticPr fontId="1"/>
  </si>
  <si>
    <t>53'48</t>
    <phoneticPr fontId="1"/>
  </si>
  <si>
    <t>3430</t>
    <phoneticPr fontId="1"/>
  </si>
  <si>
    <t>57'02</t>
    <phoneticPr fontId="1"/>
  </si>
  <si>
    <t>5940</t>
    <phoneticPr fontId="1"/>
  </si>
  <si>
    <t>62'32</t>
    <phoneticPr fontId="1"/>
  </si>
  <si>
    <t>58'50</t>
    <phoneticPr fontId="1"/>
  </si>
  <si>
    <t>3670</t>
    <phoneticPr fontId="1"/>
  </si>
  <si>
    <t>59'29</t>
    <phoneticPr fontId="1"/>
  </si>
  <si>
    <t>6215</t>
    <phoneticPr fontId="1"/>
  </si>
  <si>
    <t>60'03</t>
    <phoneticPr fontId="1"/>
  </si>
  <si>
    <t>8300</t>
    <phoneticPr fontId="1"/>
  </si>
  <si>
    <t>57'08</t>
    <phoneticPr fontId="1"/>
  </si>
  <si>
    <t>3595</t>
    <phoneticPr fontId="1"/>
  </si>
  <si>
    <t>60'40</t>
    <phoneticPr fontId="1"/>
  </si>
  <si>
    <t>6190</t>
    <phoneticPr fontId="1"/>
  </si>
  <si>
    <t>53'37</t>
    <phoneticPr fontId="1"/>
  </si>
  <si>
    <t>8065</t>
    <phoneticPr fontId="1"/>
  </si>
  <si>
    <t>68'29</t>
    <phoneticPr fontId="1"/>
  </si>
  <si>
    <t>4140</t>
    <phoneticPr fontId="1"/>
  </si>
  <si>
    <t>72'23</t>
    <phoneticPr fontId="1"/>
  </si>
  <si>
    <t>7020</t>
    <phoneticPr fontId="1"/>
  </si>
  <si>
    <t>*</t>
    <phoneticPr fontId="1"/>
  </si>
  <si>
    <t>62'00</t>
    <phoneticPr fontId="1"/>
  </si>
  <si>
    <t>3835</t>
    <phoneticPr fontId="1"/>
  </si>
  <si>
    <t>37'14</t>
    <phoneticPr fontId="1"/>
  </si>
  <si>
    <t>5480</t>
    <phoneticPr fontId="1"/>
  </si>
  <si>
    <t>2435</t>
    <phoneticPr fontId="1"/>
  </si>
  <si>
    <t>66:01</t>
    <phoneticPr fontId="1"/>
  </si>
  <si>
    <t>5560</t>
    <phoneticPr fontId="1"/>
  </si>
  <si>
    <t>60min</t>
    <phoneticPr fontId="1"/>
  </si>
  <si>
    <t>6320/8320</t>
    <phoneticPr fontId="1"/>
  </si>
  <si>
    <t>49'38</t>
    <phoneticPr fontId="1"/>
  </si>
  <si>
    <t>42'37</t>
    <phoneticPr fontId="1"/>
  </si>
  <si>
    <t>00'00</t>
    <phoneticPr fontId="1"/>
  </si>
  <si>
    <t>3260</t>
    <phoneticPr fontId="1"/>
  </si>
  <si>
    <t>37'15</t>
    <phoneticPr fontId="1"/>
  </si>
  <si>
    <t>07'03</t>
    <phoneticPr fontId="1"/>
  </si>
  <si>
    <t>1st/1991</t>
    <phoneticPr fontId="1"/>
  </si>
  <si>
    <t>2nd/1994</t>
    <phoneticPr fontId="1"/>
  </si>
  <si>
    <t>18'00+18'00</t>
    <phoneticPr fontId="1"/>
  </si>
  <si>
    <t>51min</t>
    <phoneticPr fontId="1"/>
  </si>
  <si>
    <t>51'00</t>
    <phoneticPr fontId="1"/>
  </si>
  <si>
    <t>53min</t>
    <phoneticPr fontId="1"/>
  </si>
  <si>
    <t>72'59/70'40</t>
    <phoneticPr fontId="1"/>
  </si>
  <si>
    <t>6512/</t>
    <phoneticPr fontId="1"/>
  </si>
  <si>
    <t>3465</t>
    <phoneticPr fontId="1"/>
  </si>
  <si>
    <t>53'41</t>
    <phoneticPr fontId="1"/>
  </si>
  <si>
    <t>4656</t>
    <phoneticPr fontId="1"/>
  </si>
  <si>
    <t>2nd.</t>
    <phoneticPr fontId="1"/>
  </si>
  <si>
    <t>42min</t>
    <phoneticPr fontId="1"/>
  </si>
  <si>
    <t>42'00</t>
    <phoneticPr fontId="1"/>
  </si>
  <si>
    <t>Actrices/1968</t>
    <phoneticPr fontId="1"/>
  </si>
  <si>
    <t>Actrices/1983</t>
    <phoneticPr fontId="1"/>
  </si>
  <si>
    <t>45min</t>
    <phoneticPr fontId="1"/>
  </si>
  <si>
    <t>1st/1988</t>
    <phoneticPr fontId="1"/>
  </si>
  <si>
    <t>3rd/1992</t>
    <phoneticPr fontId="1"/>
  </si>
  <si>
    <t>2nd/1990</t>
    <phoneticPr fontId="1"/>
  </si>
  <si>
    <t>42'54</t>
    <phoneticPr fontId="1"/>
  </si>
  <si>
    <t>1986</t>
    <phoneticPr fontId="1"/>
  </si>
  <si>
    <t>02min40</t>
    <phoneticPr fontId="1"/>
  </si>
  <si>
    <t>02'40</t>
    <phoneticPr fontId="1"/>
  </si>
  <si>
    <t>1st/1987</t>
    <phoneticPr fontId="1"/>
  </si>
  <si>
    <t>61min30</t>
    <phoneticPr fontId="1"/>
  </si>
  <si>
    <t>61'30</t>
    <phoneticPr fontId="1"/>
  </si>
  <si>
    <t>4th/1992</t>
    <phoneticPr fontId="1"/>
  </si>
  <si>
    <t>5th/1993</t>
    <phoneticPr fontId="1"/>
  </si>
  <si>
    <t>7440</t>
    <phoneticPr fontId="1"/>
  </si>
  <si>
    <t>6th/</t>
    <phoneticPr fontId="1"/>
  </si>
  <si>
    <t>1990</t>
    <phoneticPr fontId="1"/>
  </si>
  <si>
    <t>1993</t>
    <phoneticPr fontId="1"/>
  </si>
  <si>
    <t>25'45</t>
    <phoneticPr fontId="1"/>
  </si>
  <si>
    <t>40'00/18'02,19'08</t>
    <phoneticPr fontId="1"/>
  </si>
  <si>
    <t>2120?</t>
    <phoneticPr fontId="1"/>
  </si>
  <si>
    <t>2955</t>
    <phoneticPr fontId="1"/>
  </si>
  <si>
    <t>6121/8092</t>
    <phoneticPr fontId="1"/>
  </si>
  <si>
    <t>10min</t>
    <phoneticPr fontId="1"/>
  </si>
  <si>
    <t>10'00</t>
    <phoneticPr fontId="1"/>
  </si>
  <si>
    <t>4080/****</t>
    <phoneticPr fontId="1"/>
  </si>
  <si>
    <t>37.65'00/19'23+18.85'00</t>
    <phoneticPr fontId="1"/>
  </si>
  <si>
    <t>61'12</t>
    <phoneticPr fontId="1"/>
  </si>
  <si>
    <t>59'53</t>
    <phoneticPr fontId="1"/>
  </si>
  <si>
    <t>1967/1st/1968/A&amp;M Pop &amp; Rock Classics 50</t>
    <phoneticPr fontId="1"/>
  </si>
  <si>
    <t>3rd/1989/A&amp;M Pop &amp; Rock Classics 50</t>
    <phoneticPr fontId="1"/>
  </si>
  <si>
    <t>1971/4th</t>
    <phoneticPr fontId="1"/>
  </si>
  <si>
    <t>1970/5th/1993</t>
    <phoneticPr fontId="1"/>
  </si>
  <si>
    <t>1972/6th/1993</t>
    <phoneticPr fontId="1"/>
  </si>
  <si>
    <t>pcm-Hi8</t>
    <phoneticPr fontId="1"/>
  </si>
  <si>
    <t>50'53</t>
    <phoneticPr fontId="1"/>
  </si>
  <si>
    <t>3270</t>
    <phoneticPr fontId="1"/>
  </si>
  <si>
    <t>53'16</t>
    <phoneticPr fontId="1"/>
  </si>
  <si>
    <t>5670</t>
    <phoneticPr fontId="1"/>
  </si>
  <si>
    <t>54'23</t>
    <phoneticPr fontId="1"/>
  </si>
  <si>
    <t>3450</t>
    <phoneticPr fontId="1"/>
  </si>
  <si>
    <t>51'38</t>
    <phoneticPr fontId="1"/>
  </si>
  <si>
    <t>5738</t>
    <phoneticPr fontId="1"/>
  </si>
  <si>
    <t>53'04</t>
    <phoneticPr fontId="1"/>
  </si>
  <si>
    <t>52'35</t>
    <phoneticPr fontId="1"/>
  </si>
  <si>
    <t>51'12</t>
    <phoneticPr fontId="1"/>
  </si>
  <si>
    <t>53'55</t>
    <phoneticPr fontId="1"/>
  </si>
  <si>
    <t>53'36</t>
    <phoneticPr fontId="1"/>
  </si>
  <si>
    <t>52'54</t>
    <phoneticPr fontId="1"/>
  </si>
  <si>
    <t>52'26</t>
    <phoneticPr fontId="1"/>
  </si>
  <si>
    <t>54'16</t>
    <phoneticPr fontId="1"/>
  </si>
  <si>
    <t>54'50</t>
    <phoneticPr fontId="1"/>
  </si>
  <si>
    <t>52'17</t>
    <phoneticPr fontId="1"/>
  </si>
  <si>
    <t>5980</t>
    <phoneticPr fontId="1"/>
  </si>
  <si>
    <t>56'42</t>
    <phoneticPr fontId="1"/>
  </si>
  <si>
    <t>56'46</t>
    <phoneticPr fontId="1"/>
  </si>
  <si>
    <t>55'31</t>
    <phoneticPr fontId="1"/>
  </si>
  <si>
    <t>6245</t>
    <phoneticPr fontId="1"/>
  </si>
  <si>
    <t>55'19</t>
    <phoneticPr fontId="1"/>
  </si>
  <si>
    <t>61'07</t>
    <phoneticPr fontId="1"/>
  </si>
  <si>
    <t>3769</t>
    <phoneticPr fontId="1"/>
  </si>
  <si>
    <t>58'36</t>
    <phoneticPr fontId="1"/>
  </si>
  <si>
    <t>5824</t>
    <phoneticPr fontId="1"/>
  </si>
  <si>
    <t>58'23</t>
    <phoneticPr fontId="1"/>
  </si>
  <si>
    <t>3636</t>
    <phoneticPr fontId="1"/>
  </si>
  <si>
    <t>61'18</t>
    <phoneticPr fontId="1"/>
  </si>
  <si>
    <t>6238</t>
    <phoneticPr fontId="1"/>
  </si>
  <si>
    <t>62'24</t>
    <phoneticPr fontId="1"/>
  </si>
  <si>
    <t>63'17</t>
    <phoneticPr fontId="1"/>
  </si>
  <si>
    <t>3870</t>
    <phoneticPr fontId="1"/>
  </si>
  <si>
    <t>64'37</t>
    <phoneticPr fontId="1"/>
  </si>
  <si>
    <t>5855</t>
    <phoneticPr fontId="1"/>
  </si>
  <si>
    <t>63'42</t>
    <phoneticPr fontId="1"/>
  </si>
  <si>
    <t>8095</t>
    <phoneticPr fontId="1"/>
  </si>
  <si>
    <t>Century</t>
    <phoneticPr fontId="1"/>
  </si>
  <si>
    <t>2400/4172</t>
    <phoneticPr fontId="1"/>
  </si>
  <si>
    <t>Pale Cocoon</t>
    <phoneticPr fontId="1"/>
  </si>
  <si>
    <t>2670/?</t>
    <phoneticPr fontId="1"/>
  </si>
  <si>
    <t>1st</t>
    <phoneticPr fontId="1"/>
  </si>
  <si>
    <t>Cliché</t>
    <rPh sb="0" eb="6">
      <t>クリシェ</t>
    </rPh>
    <phoneticPr fontId="1"/>
  </si>
  <si>
    <t>2nd</t>
    <phoneticPr fontId="1"/>
  </si>
  <si>
    <t>3000</t>
    <phoneticPr fontId="1"/>
  </si>
  <si>
    <t>1st/1973/1990.11.15</t>
    <phoneticPr fontId="1"/>
  </si>
  <si>
    <t>4963</t>
    <phoneticPr fontId="1"/>
  </si>
  <si>
    <t>2nd/1974/Forever Young series</t>
    <phoneticPr fontId="1"/>
  </si>
  <si>
    <t>7720</t>
    <phoneticPr fontId="1"/>
  </si>
  <si>
    <t>3rd/1975/Forever Young series</t>
    <phoneticPr fontId="1"/>
  </si>
  <si>
    <t>5th/1977</t>
    <phoneticPr fontId="1"/>
  </si>
  <si>
    <t>6th/1978</t>
    <phoneticPr fontId="1"/>
  </si>
  <si>
    <t>7th/1980.09</t>
    <phoneticPr fontId="1"/>
  </si>
  <si>
    <t>1977</t>
    <phoneticPr fontId="1"/>
  </si>
  <si>
    <t>43'41</t>
    <phoneticPr fontId="1"/>
  </si>
  <si>
    <t>1971.07~12/1991</t>
    <phoneticPr fontId="1"/>
  </si>
  <si>
    <t>1971.07~12/1992</t>
    <phoneticPr fontId="1"/>
  </si>
  <si>
    <t>14th/1992</t>
    <phoneticPr fontId="1"/>
  </si>
  <si>
    <t>15th/1993</t>
    <phoneticPr fontId="1"/>
  </si>
  <si>
    <t>A Nickel's Worth of Dreams</t>
    <phoneticPr fontId="1"/>
  </si>
  <si>
    <t>1975/1993</t>
    <phoneticPr fontId="1"/>
  </si>
  <si>
    <t>4090</t>
    <phoneticPr fontId="1"/>
  </si>
  <si>
    <t>6385/8298</t>
    <phoneticPr fontId="1"/>
  </si>
  <si>
    <t>4 to 3</t>
    <phoneticPr fontId="1"/>
  </si>
  <si>
    <t>En Avant La Zizique</t>
    <phoneticPr fontId="1"/>
  </si>
  <si>
    <t>2635</t>
    <phoneticPr fontId="1"/>
  </si>
  <si>
    <t>1982</t>
    <phoneticPr fontId="1"/>
  </si>
  <si>
    <t>giant</t>
    <phoneticPr fontId="1"/>
  </si>
  <si>
    <t>5720</t>
    <phoneticPr fontId="1"/>
  </si>
  <si>
    <t>1972.11/1st</t>
    <phoneticPr fontId="1"/>
  </si>
  <si>
    <t>MCA</t>
    <phoneticPr fontId="1"/>
  </si>
  <si>
    <t>Kamakiriad</t>
    <phoneticPr fontId="1"/>
  </si>
  <si>
    <t>4730</t>
    <phoneticPr fontId="1"/>
  </si>
  <si>
    <t>04'50</t>
    <phoneticPr fontId="1"/>
  </si>
  <si>
    <t>7760</t>
    <phoneticPr fontId="1"/>
  </si>
  <si>
    <t>1985</t>
    <phoneticPr fontId="1"/>
  </si>
  <si>
    <t>05'04/32'22</t>
    <phoneticPr fontId="1"/>
  </si>
  <si>
    <t>Here at the Western World</t>
    <phoneticPr fontId="1"/>
  </si>
  <si>
    <t>04'01/32'22</t>
    <phoneticPr fontId="1"/>
  </si>
  <si>
    <t>Century's End</t>
    <phoneticPr fontId="1"/>
  </si>
  <si>
    <t>05'31/32'22</t>
    <phoneticPr fontId="1"/>
  </si>
  <si>
    <t>True Companion</t>
    <phoneticPr fontId="1"/>
  </si>
  <si>
    <t>05'1032'22</t>
    <phoneticPr fontId="1"/>
  </si>
  <si>
    <t>07'43/32'22</t>
    <phoneticPr fontId="1"/>
  </si>
  <si>
    <t>6050</t>
    <phoneticPr fontId="1"/>
  </si>
  <si>
    <t>58'15</t>
    <phoneticPr fontId="1"/>
  </si>
  <si>
    <t>1973/2nd</t>
    <phoneticPr fontId="1"/>
  </si>
  <si>
    <t>1974/3rd</t>
    <phoneticPr fontId="1"/>
  </si>
  <si>
    <t>1975/4th</t>
    <phoneticPr fontId="1"/>
  </si>
  <si>
    <t>This All Too Mobile Home</t>
    <phoneticPr fontId="1"/>
  </si>
  <si>
    <t>41'20</t>
    <phoneticPr fontId="1"/>
  </si>
  <si>
    <t>1976/5th</t>
    <phoneticPr fontId="1"/>
  </si>
  <si>
    <t>4700</t>
    <phoneticPr fontId="1"/>
  </si>
  <si>
    <t>1977/6th</t>
    <phoneticPr fontId="1"/>
  </si>
  <si>
    <t>6250</t>
    <phoneticPr fontId="1"/>
  </si>
  <si>
    <t>1980/7th</t>
    <phoneticPr fontId="1"/>
  </si>
  <si>
    <t>2730/4435</t>
    <phoneticPr fontId="1"/>
  </si>
  <si>
    <t>1969</t>
    <phoneticPr fontId="1"/>
  </si>
  <si>
    <t>6160/7645</t>
    <phoneticPr fontId="1"/>
  </si>
  <si>
    <t>1975</t>
    <phoneticPr fontId="1"/>
  </si>
  <si>
    <t>19min</t>
    <phoneticPr fontId="1"/>
  </si>
  <si>
    <t>19'00</t>
    <phoneticPr fontId="1"/>
  </si>
  <si>
    <t>1971</t>
    <phoneticPr fontId="1"/>
  </si>
  <si>
    <t>2715/?</t>
    <phoneticPr fontId="1"/>
  </si>
  <si>
    <t>1973</t>
    <phoneticPr fontId="1"/>
  </si>
  <si>
    <t>+1500/+1330</t>
    <phoneticPr fontId="1"/>
  </si>
  <si>
    <t>1978</t>
    <phoneticPr fontId="1"/>
  </si>
  <si>
    <t>1976/4th</t>
    <phoneticPr fontId="1"/>
  </si>
  <si>
    <t>1972</t>
    <phoneticPr fontId="1"/>
  </si>
  <si>
    <t>XTC</t>
    <phoneticPr fontId="1"/>
  </si>
  <si>
    <t>2975</t>
    <phoneticPr fontId="1"/>
  </si>
  <si>
    <t>mid-eighties</t>
    <phoneticPr fontId="1"/>
  </si>
  <si>
    <t>54'43</t>
    <phoneticPr fontId="1"/>
  </si>
  <si>
    <t>2770</t>
    <phoneticPr fontId="1"/>
  </si>
  <si>
    <t>Infest</t>
    <phoneticPr fontId="1"/>
  </si>
  <si>
    <t>76'22</t>
    <phoneticPr fontId="1"/>
  </si>
  <si>
    <t>5340</t>
    <phoneticPr fontId="1"/>
  </si>
  <si>
    <t>49'56</t>
    <phoneticPr fontId="1"/>
  </si>
  <si>
    <t>Stonehenge</t>
    <phoneticPr fontId="1"/>
  </si>
  <si>
    <t>68'39</t>
    <phoneticPr fontId="1"/>
  </si>
  <si>
    <t>3310</t>
    <phoneticPr fontId="1"/>
  </si>
  <si>
    <t>Graviyaunosch</t>
    <phoneticPr fontId="1"/>
  </si>
  <si>
    <t>44'30</t>
    <phoneticPr fontId="1"/>
  </si>
  <si>
    <t>4815</t>
    <phoneticPr fontId="1"/>
  </si>
  <si>
    <t>51'26</t>
    <phoneticPr fontId="1"/>
  </si>
  <si>
    <t>Amadinda Percussion Group</t>
    <phoneticPr fontId="1"/>
  </si>
  <si>
    <t>Three Constructions</t>
    <phoneticPr fontId="1"/>
  </si>
  <si>
    <t>35'03</t>
    <phoneticPr fontId="1"/>
  </si>
  <si>
    <t>Donald Knaack</t>
    <phoneticPr fontId="1"/>
  </si>
  <si>
    <t>Sonatas &amp; Interludes for Prepared Piano</t>
    <phoneticPr fontId="1"/>
  </si>
  <si>
    <t>58'10</t>
    <phoneticPr fontId="1"/>
  </si>
  <si>
    <t>Darryl Rosenberg</t>
    <phoneticPr fontId="1"/>
  </si>
  <si>
    <t>Complete String Quartets vol.1</t>
    <phoneticPr fontId="1"/>
  </si>
  <si>
    <t>65'19</t>
    <phoneticPr fontId="1"/>
  </si>
  <si>
    <t>Works for Piano &amp; Prepared Piano</t>
    <phoneticPr fontId="1"/>
  </si>
  <si>
    <t>60'29</t>
    <phoneticPr fontId="1"/>
  </si>
  <si>
    <t>Pierce:p</t>
    <phoneticPr fontId="1"/>
  </si>
  <si>
    <t>Jonas:p</t>
    <phoneticPr fontId="1"/>
  </si>
  <si>
    <t>36'24</t>
    <phoneticPr fontId="1"/>
  </si>
  <si>
    <t>55'03</t>
    <phoneticPr fontId="1"/>
  </si>
  <si>
    <t>Bruno Laplante</t>
    <phoneticPr fontId="1"/>
  </si>
  <si>
    <t>71'31</t>
    <phoneticPr fontId="1"/>
  </si>
  <si>
    <t>Jeff Cohen:p</t>
    <phoneticPr fontId="1"/>
  </si>
  <si>
    <t>41'15</t>
    <phoneticPr fontId="1"/>
  </si>
  <si>
    <t>53'42</t>
    <phoneticPr fontId="1"/>
  </si>
  <si>
    <t>66'43</t>
    <phoneticPr fontId="1"/>
  </si>
  <si>
    <t>55'29</t>
    <phoneticPr fontId="1"/>
  </si>
  <si>
    <t>74'07</t>
    <phoneticPr fontId="1"/>
  </si>
  <si>
    <t>Pugliese</t>
    <phoneticPr fontId="1"/>
  </si>
  <si>
    <t>David Tudor</t>
    <phoneticPr fontId="1"/>
  </si>
  <si>
    <t>nova musicha n.1</t>
    <phoneticPr fontId="1"/>
  </si>
  <si>
    <t>36'47</t>
    <phoneticPr fontId="1"/>
  </si>
  <si>
    <t>Hidalgo</t>
    <phoneticPr fontId="1"/>
  </si>
  <si>
    <t>Marchetti</t>
    <phoneticPr fontId="1"/>
  </si>
  <si>
    <t>Simonetti</t>
    <phoneticPr fontId="1"/>
  </si>
  <si>
    <t>Strators</t>
    <phoneticPr fontId="1"/>
  </si>
  <si>
    <t>48'47</t>
    <phoneticPr fontId="1"/>
  </si>
  <si>
    <t>Triadic Memories</t>
    <phoneticPr fontId="1"/>
  </si>
  <si>
    <t>60'19</t>
    <phoneticPr fontId="1"/>
  </si>
  <si>
    <t>45'11</t>
    <phoneticPr fontId="1"/>
  </si>
  <si>
    <t>72'54</t>
    <phoneticPr fontId="1"/>
  </si>
  <si>
    <t>65'17</t>
    <phoneticPr fontId="1"/>
  </si>
  <si>
    <t>67'54</t>
    <phoneticPr fontId="1"/>
  </si>
  <si>
    <t>69'31</t>
    <phoneticPr fontId="1"/>
  </si>
  <si>
    <t>71'34</t>
    <phoneticPr fontId="1"/>
  </si>
  <si>
    <t>39'47</t>
    <phoneticPr fontId="1"/>
  </si>
  <si>
    <t>57'04</t>
    <phoneticPr fontId="1"/>
  </si>
  <si>
    <t>43'27</t>
    <phoneticPr fontId="1"/>
  </si>
  <si>
    <t>65'30</t>
    <phoneticPr fontId="1"/>
  </si>
  <si>
    <t>52'10</t>
    <phoneticPr fontId="1"/>
  </si>
  <si>
    <t>59'33</t>
    <phoneticPr fontId="1"/>
  </si>
  <si>
    <t>49'11</t>
    <phoneticPr fontId="1"/>
  </si>
  <si>
    <t>37'34</t>
    <phoneticPr fontId="1"/>
  </si>
  <si>
    <t>44'44</t>
    <phoneticPr fontId="1"/>
  </si>
  <si>
    <t>Do You Be/Our Lady of Late</t>
    <phoneticPr fontId="1"/>
  </si>
  <si>
    <t>43'36</t>
    <phoneticPr fontId="1"/>
  </si>
  <si>
    <t>49'40</t>
    <phoneticPr fontId="1"/>
  </si>
  <si>
    <t>55'32</t>
    <phoneticPr fontId="1"/>
  </si>
  <si>
    <t>46'44</t>
    <phoneticPr fontId="1"/>
  </si>
  <si>
    <t>Unfinished Music No.1:Two Virgins</t>
    <phoneticPr fontId="1"/>
  </si>
  <si>
    <t>33'05</t>
    <phoneticPr fontId="1"/>
  </si>
  <si>
    <t>Unfinished Music No.2:Life with the Lions</t>
    <phoneticPr fontId="1"/>
  </si>
  <si>
    <t>55'27</t>
    <phoneticPr fontId="1"/>
  </si>
  <si>
    <t>31min</t>
    <phoneticPr fontId="1"/>
  </si>
  <si>
    <t>125min</t>
    <phoneticPr fontId="1"/>
  </si>
  <si>
    <t>125'00</t>
    <phoneticPr fontId="1"/>
  </si>
  <si>
    <t>ancient</t>
    <phoneticPr fontId="1"/>
  </si>
  <si>
    <t>3965</t>
    <phoneticPr fontId="1"/>
  </si>
  <si>
    <t>2765</t>
    <phoneticPr fontId="1"/>
  </si>
  <si>
    <t>24min</t>
    <phoneticPr fontId="1"/>
  </si>
  <si>
    <t>24'00</t>
    <phoneticPr fontId="1"/>
  </si>
  <si>
    <t>37'06</t>
    <phoneticPr fontId="1"/>
  </si>
  <si>
    <t>4330</t>
    <phoneticPr fontId="1"/>
  </si>
  <si>
    <t>62min</t>
    <phoneticPr fontId="1"/>
  </si>
  <si>
    <t>56min</t>
    <phoneticPr fontId="1"/>
  </si>
  <si>
    <t>56'00</t>
    <phoneticPr fontId="1"/>
  </si>
  <si>
    <t>54'41</t>
    <phoneticPr fontId="1"/>
  </si>
  <si>
    <t>127min</t>
    <phoneticPr fontId="1"/>
  </si>
  <si>
    <t>127'00</t>
    <phoneticPr fontId="1"/>
  </si>
  <si>
    <t>47'35/23'17+24'18</t>
    <phoneticPr fontId="1"/>
  </si>
  <si>
    <t>2385</t>
    <phoneticPr fontId="1"/>
  </si>
  <si>
    <t>69'03</t>
    <phoneticPr fontId="1"/>
  </si>
  <si>
    <t>68'05+61'02</t>
    <phoneticPr fontId="1"/>
  </si>
  <si>
    <t>3290/****</t>
    <phoneticPr fontId="1"/>
  </si>
  <si>
    <t>3600/6000/8035</t>
    <phoneticPr fontId="1"/>
  </si>
  <si>
    <t>Asphodel</t>
    <phoneticPr fontId="1"/>
  </si>
  <si>
    <t>73'50</t>
    <phoneticPr fontId="1"/>
  </si>
  <si>
    <t>4375</t>
    <phoneticPr fontId="1"/>
  </si>
  <si>
    <t>VHD</t>
    <phoneticPr fontId="1"/>
  </si>
  <si>
    <t>03/16</t>
    <phoneticPr fontId="1"/>
  </si>
  <si>
    <t>04/16</t>
    <phoneticPr fontId="1"/>
  </si>
  <si>
    <t>05/16</t>
    <phoneticPr fontId="1"/>
  </si>
  <si>
    <t>VHD</t>
    <phoneticPr fontId="1"/>
  </si>
  <si>
    <t>05/16</t>
    <phoneticPr fontId="1"/>
  </si>
  <si>
    <t>06/16</t>
    <phoneticPr fontId="1"/>
  </si>
  <si>
    <t>1</t>
    <phoneticPr fontId="1"/>
  </si>
  <si>
    <t>ethnic</t>
    <phoneticPr fontId="1"/>
  </si>
  <si>
    <t>VHD</t>
    <phoneticPr fontId="1"/>
  </si>
  <si>
    <t>06/16</t>
    <phoneticPr fontId="1"/>
  </si>
  <si>
    <t>07/16</t>
    <phoneticPr fontId="1"/>
  </si>
  <si>
    <t>VHD</t>
    <phoneticPr fontId="1"/>
  </si>
  <si>
    <t>07/16</t>
    <phoneticPr fontId="1"/>
  </si>
  <si>
    <t>08/16</t>
    <phoneticPr fontId="1"/>
  </si>
  <si>
    <t>09/16</t>
    <phoneticPr fontId="1"/>
  </si>
  <si>
    <t>VHD</t>
    <phoneticPr fontId="1"/>
  </si>
  <si>
    <t>09/16</t>
    <phoneticPr fontId="1"/>
  </si>
  <si>
    <t>10/16</t>
    <phoneticPr fontId="1"/>
  </si>
  <si>
    <t>10/16</t>
    <phoneticPr fontId="1"/>
  </si>
  <si>
    <t>11/16</t>
    <phoneticPr fontId="1"/>
  </si>
  <si>
    <t>12/16</t>
    <phoneticPr fontId="1"/>
  </si>
  <si>
    <t>13/16</t>
    <phoneticPr fontId="1"/>
  </si>
  <si>
    <t>14/16</t>
    <phoneticPr fontId="1"/>
  </si>
  <si>
    <t>14/16</t>
    <phoneticPr fontId="1"/>
  </si>
  <si>
    <t>08/CD Ethnic Sound series</t>
    <rPh sb="6" eb="18">
      <t>エスニック　サウンド　</t>
    </rPh>
    <rPh sb="19" eb="25">
      <t>シリーズ</t>
    </rPh>
    <phoneticPr fontId="1"/>
  </si>
  <si>
    <t>Howard Jones</t>
    <rPh sb="0" eb="12">
      <t>ハワード　ジョーンズ</t>
    </rPh>
    <phoneticPr fontId="1"/>
  </si>
  <si>
    <t>Alpha</t>
    <rPh sb="0" eb="5">
      <t>アルファ</t>
    </rPh>
    <phoneticPr fontId="1"/>
  </si>
  <si>
    <t>Machine Head</t>
    <rPh sb="0" eb="12">
      <t>マシン　ヘッド</t>
    </rPh>
    <phoneticPr fontId="1"/>
  </si>
  <si>
    <t>No Protection</t>
    <rPh sb="0" eb="13">
      <t>ノー　プロテクション</t>
    </rPh>
    <phoneticPr fontId="1"/>
  </si>
  <si>
    <t>Parade</t>
    <rPh sb="0" eb="6">
      <t>パレード</t>
    </rPh>
    <phoneticPr fontId="1"/>
  </si>
  <si>
    <t>Middle Man</t>
    <rPh sb="0" eb="10">
      <t>ミドル　マン</t>
    </rPh>
    <phoneticPr fontId="1"/>
  </si>
  <si>
    <t>Early Works</t>
    <rPh sb="0" eb="11">
      <t>アーリーワークス</t>
    </rPh>
    <phoneticPr fontId="1"/>
  </si>
  <si>
    <t>The Tear Garden</t>
    <rPh sb="0" eb="3">
      <t>ザ</t>
    </rPh>
    <rPh sb="4" eb="8">
      <t>ティア</t>
    </rPh>
    <rPh sb="9" eb="15">
      <t>ガーデン</t>
    </rPh>
    <phoneticPr fontId="1"/>
  </si>
  <si>
    <t>Munich Philharmonic</t>
    <rPh sb="0" eb="19">
      <t>ミュンヘン　フィルハーモニック</t>
    </rPh>
    <phoneticPr fontId="1"/>
  </si>
  <si>
    <t>Walt Disney</t>
    <rPh sb="0" eb="4">
      <t>ウォルト</t>
    </rPh>
    <rPh sb="5" eb="11">
      <t>ディズニー</t>
    </rPh>
    <phoneticPr fontId="1"/>
  </si>
  <si>
    <t>Sesami Street</t>
    <rPh sb="0" eb="6">
      <t>セサミ</t>
    </rPh>
    <rPh sb="7" eb="13">
      <t>ストリート</t>
    </rPh>
    <phoneticPr fontId="1"/>
  </si>
  <si>
    <t>Europa Lituamie/Latvia/Estonie/Finland/Suede/Russie</t>
    <rPh sb="0" eb="6">
      <t>ヨーロッパ</t>
    </rPh>
    <rPh sb="7" eb="15">
      <t>リトアニア</t>
    </rPh>
    <rPh sb="16" eb="22">
      <t>ラトヴィア</t>
    </rPh>
    <rPh sb="23" eb="30">
      <t>エストニア</t>
    </rPh>
    <rPh sb="31" eb="38">
      <t>フィンランド</t>
    </rPh>
    <rPh sb="39" eb="44">
      <t>スウェーデン</t>
    </rPh>
    <rPh sb="45" eb="51">
      <t>ロシア</t>
    </rPh>
    <phoneticPr fontId="1"/>
  </si>
  <si>
    <t>Israel Philharmonic</t>
    <rPh sb="0" eb="19">
      <t>イスラエル　フィルハーモニック</t>
    </rPh>
    <phoneticPr fontId="1"/>
  </si>
  <si>
    <t>Yugoslavia</t>
    <rPh sb="0" eb="10">
      <t>ユーゴスラビア</t>
    </rPh>
    <phoneticPr fontId="1"/>
  </si>
  <si>
    <t>UCCP-1071</t>
  </si>
  <si>
    <t>Golden Anthology</t>
    <rPh sb="0" eb="16">
      <t>ゴールデン　アンソロジー</t>
    </rPh>
    <phoneticPr fontId="1"/>
  </si>
  <si>
    <t>Will</t>
    <rPh sb="0" eb="4">
      <t>ウィル</t>
    </rPh>
    <phoneticPr fontId="1"/>
  </si>
  <si>
    <t>Acoustic Moon</t>
    <rPh sb="0" eb="13">
      <t>アコースティック　ムーン</t>
    </rPh>
    <phoneticPr fontId="1"/>
  </si>
  <si>
    <t>Windy Shadoe</t>
    <rPh sb="0" eb="12">
      <t>ウィンディ　シャドウ</t>
    </rPh>
    <phoneticPr fontId="1"/>
  </si>
  <si>
    <t>Strauberry Time</t>
    <rPh sb="0" eb="15">
      <t>ストロベリー　タイム</t>
    </rPh>
    <phoneticPr fontId="1"/>
  </si>
  <si>
    <t>Bahia</t>
    <rPh sb="0" eb="5">
      <t>バイーア</t>
    </rPh>
    <phoneticPr fontId="1"/>
  </si>
  <si>
    <t>TropicalResort series/02</t>
    <rPh sb="0" eb="8">
      <t>トロピカル</t>
    </rPh>
    <rPh sb="8" eb="14">
      <t>リゾート</t>
    </rPh>
    <rPh sb="15" eb="21">
      <t>シリーズ</t>
    </rPh>
    <phoneticPr fontId="1"/>
  </si>
  <si>
    <t>Musique Traditionnelle des Balkans</t>
    <rPh sb="0" eb="7">
      <t>ミュジーク</t>
    </rPh>
    <rPh sb="8" eb="22">
      <t>トラディショネル</t>
    </rPh>
    <rPh sb="23" eb="26">
      <t>デ</t>
    </rPh>
    <rPh sb="27" eb="33">
      <t>バルカン</t>
    </rPh>
    <phoneticPr fontId="1"/>
  </si>
  <si>
    <t>Nikola et ses Amis</t>
    <rPh sb="0" eb="6">
      <t>ニコラ</t>
    </rPh>
    <rPh sb="7" eb="9">
      <t>エ</t>
    </rPh>
    <rPh sb="10" eb="18">
      <t>セザミ</t>
    </rPh>
    <phoneticPr fontId="1"/>
  </si>
  <si>
    <t>Baul Song</t>
    <rPh sb="0" eb="9">
      <t>バウル　ソング</t>
    </rPh>
    <phoneticPr fontId="1"/>
  </si>
  <si>
    <t>Rakoto Frah/Randafision Sylvestre/Patrice Ratsimbazafy</t>
    <rPh sb="0" eb="6">
      <t>ラコト</t>
    </rPh>
    <rPh sb="7" eb="11">
      <t>フラー</t>
    </rPh>
    <rPh sb="12" eb="23">
      <t>ランダフィゾン</t>
    </rPh>
    <rPh sb="24" eb="33">
      <t>シルヴェストル</t>
    </rPh>
    <rPh sb="34" eb="41">
      <t>パトリス</t>
    </rPh>
    <rPh sb="42" eb="54">
      <t>ラツィンバザフィ</t>
    </rPh>
    <phoneticPr fontId="1"/>
  </si>
  <si>
    <t>Poopy</t>
    <rPh sb="0" eb="5">
      <t>プッピ</t>
    </rPh>
    <phoneticPr fontId="1"/>
  </si>
  <si>
    <t>Pillow Talk Re-mix</t>
    <rPh sb="0" eb="6">
      <t>ピロー</t>
    </rPh>
    <rPh sb="7" eb="11">
      <t>トーク</t>
    </rPh>
    <rPh sb="12" eb="18">
      <t>リミックス</t>
    </rPh>
    <phoneticPr fontId="1"/>
  </si>
  <si>
    <t>Cle'mentine</t>
    <rPh sb="0" eb="11">
      <t>クレモンティーヌ</t>
    </rPh>
    <phoneticPr fontId="1"/>
  </si>
  <si>
    <t>Hawaiian Deluxe</t>
    <rPh sb="0" eb="15">
      <t>ハワイアン　デラックス</t>
    </rPh>
    <phoneticPr fontId="1"/>
  </si>
  <si>
    <t>Roaratorio:An Irish Circus on Finnegans Wake/for Speaker,Irish Musicians and 62-track tape/1979</t>
    <rPh sb="0" eb="10">
      <t>ロアラトリオ</t>
    </rPh>
    <phoneticPr fontId="1"/>
  </si>
  <si>
    <t>Oh Them Rats is Mean in My Kitchen</t>
  </si>
  <si>
    <t>house</t>
    <rPh sb="0" eb="5">
      <t>ハウス</t>
    </rPh>
    <phoneticPr fontId="1"/>
  </si>
  <si>
    <t>Belgie</t>
    <rPh sb="0" eb="6">
      <t>ベルギー</t>
    </rPh>
    <phoneticPr fontId="1"/>
  </si>
  <si>
    <t>Nakid Voice</t>
    <rPh sb="0" eb="5">
      <t>ネイキッド</t>
    </rPh>
    <rPh sb="6" eb="11">
      <t>ヴォイス</t>
    </rPh>
    <phoneticPr fontId="1"/>
  </si>
  <si>
    <t>Phoebe Snow</t>
    <rPh sb="0" eb="6">
      <t>フィービ</t>
    </rPh>
    <rPh sb="7" eb="11">
      <t>スノウ</t>
    </rPh>
    <phoneticPr fontId="1"/>
  </si>
  <si>
    <t>Crepuscule au Japon</t>
    <rPh sb="0" eb="10">
      <t>クレプスキュール</t>
    </rPh>
    <rPh sb="11" eb="13">
      <t>オ</t>
    </rPh>
    <rPh sb="14" eb="19">
      <t>ジャポン</t>
    </rPh>
    <phoneticPr fontId="1"/>
  </si>
  <si>
    <t>Mikado</t>
    <rPh sb="0" eb="6">
      <t>ミカド</t>
    </rPh>
    <phoneticPr fontId="1"/>
  </si>
  <si>
    <t>77'06</t>
  </si>
  <si>
    <t>37'29</t>
  </si>
  <si>
    <t>2355</t>
  </si>
  <si>
    <t>37'24</t>
  </si>
  <si>
    <t>4065</t>
  </si>
  <si>
    <t>King Crimson</t>
    <rPh sb="0" eb="12">
      <t>キング　クリムゾン</t>
    </rPh>
    <phoneticPr fontId="1"/>
  </si>
  <si>
    <t>Human Crysis</t>
    <rPh sb="0" eb="5">
      <t>ヒューマン</t>
    </rPh>
    <rPh sb="6" eb="12">
      <t>クライシス</t>
    </rPh>
    <phoneticPr fontId="1"/>
  </si>
  <si>
    <t>Euro Trad Collection 05/England</t>
    <rPh sb="0" eb="4">
      <t>ユーロ</t>
    </rPh>
    <rPh sb="5" eb="9">
      <t>トラッド</t>
    </rPh>
    <rPh sb="10" eb="20">
      <t>コレクション　</t>
    </rPh>
    <rPh sb="24" eb="31">
      <t>イングランド</t>
    </rPh>
    <phoneticPr fontId="1"/>
  </si>
  <si>
    <t>1989/Euro Trad Collection 09/Finland</t>
    <rPh sb="5" eb="9">
      <t>ユーロ</t>
    </rPh>
    <rPh sb="10" eb="14">
      <t>トラッド</t>
    </rPh>
    <rPh sb="15" eb="25">
      <t>コレクション　</t>
    </rPh>
    <rPh sb="29" eb="36">
      <t>フィンランド</t>
    </rPh>
    <phoneticPr fontId="1"/>
  </si>
  <si>
    <t>Euro Trad Collection 21/Ecosse</t>
    <rPh sb="0" eb="4">
      <t>ユーロ</t>
    </rPh>
    <rPh sb="5" eb="9">
      <t>トラッド</t>
    </rPh>
    <rPh sb="10" eb="20">
      <t>コレクション　</t>
    </rPh>
    <phoneticPr fontId="1"/>
  </si>
  <si>
    <t>Euro Trad Collection 20/Ecosse</t>
    <rPh sb="0" eb="4">
      <t>ユーロ</t>
    </rPh>
    <rPh sb="5" eb="9">
      <t>トラッド</t>
    </rPh>
    <rPh sb="10" eb="20">
      <t>コレクション　</t>
    </rPh>
    <phoneticPr fontId="1"/>
  </si>
  <si>
    <t>Etzakit</t>
    <rPh sb="0" eb="7">
      <t>エツァキット</t>
    </rPh>
    <phoneticPr fontId="1"/>
  </si>
  <si>
    <t>72'51</t>
    <phoneticPr fontId="1"/>
  </si>
  <si>
    <t>8285</t>
    <phoneticPr fontId="1"/>
  </si>
  <si>
    <t>Radio France/1993/Ocora</t>
    <rPh sb="0" eb="5">
      <t>ラジオ</t>
    </rPh>
    <rPh sb="6" eb="12">
      <t>フランス</t>
    </rPh>
    <rPh sb="18" eb="23">
      <t>オコラ</t>
    </rPh>
    <phoneticPr fontId="1"/>
  </si>
  <si>
    <t>Mercury/PolyGram/1999.04.21(1999.04.20)</t>
    <rPh sb="0" eb="7">
      <t>マーキュリー</t>
    </rPh>
    <rPh sb="8" eb="16">
      <t>ポリグラム</t>
    </rPh>
    <phoneticPr fontId="1"/>
  </si>
  <si>
    <t>35/CD Ethnic Sound series</t>
    <rPh sb="6" eb="18">
      <t>エスニック　サウンド　</t>
    </rPh>
    <rPh sb="19" eb="25">
      <t>シリーズ</t>
    </rPh>
    <phoneticPr fontId="1"/>
  </si>
  <si>
    <t>36/CD Ethnic Sound series</t>
    <rPh sb="6" eb="18">
      <t>エスニック　サウンド　</t>
    </rPh>
    <rPh sb="19" eb="25">
      <t>シリーズ</t>
    </rPh>
    <phoneticPr fontId="1"/>
  </si>
  <si>
    <t>El Pasodoble - El Flamenco</t>
    <rPh sb="0" eb="2">
      <t>エル</t>
    </rPh>
    <rPh sb="3" eb="12">
      <t>パソドブレ</t>
    </rPh>
    <rPh sb="15" eb="17">
      <t>エル</t>
    </rPh>
    <rPh sb="18" eb="26">
      <t>フラメンコ</t>
    </rPh>
    <phoneticPr fontId="1"/>
  </si>
  <si>
    <t>Vanessa Paradis/Lenny Kravitz:Produce</t>
    <rPh sb="0" eb="15">
      <t>ヴァネッサ　パラディ</t>
    </rPh>
    <rPh sb="16" eb="29">
      <t>レニー　クラヴィッツ</t>
    </rPh>
    <rPh sb="30" eb="37">
      <t>プロデュース</t>
    </rPh>
    <phoneticPr fontId="1"/>
  </si>
  <si>
    <t>Paris Walk/Cle'mentine Sings Ben Sidran</t>
    <rPh sb="0" eb="10">
      <t>パリス　ウォーク</t>
    </rPh>
    <rPh sb="11" eb="22">
      <t>クレモンティーヌ</t>
    </rPh>
    <rPh sb="23" eb="28">
      <t>シングズ</t>
    </rPh>
    <rPh sb="29" eb="39">
      <t>ベン　シドラン</t>
    </rPh>
    <phoneticPr fontId="1"/>
  </si>
  <si>
    <t>Continent Blue</t>
    <rPh sb="0" eb="9">
      <t>コンティノン</t>
    </rPh>
    <rPh sb="10" eb="14">
      <t>ブリュ</t>
    </rPh>
    <phoneticPr fontId="1"/>
  </si>
  <si>
    <t>Mes Nuis,Mes Jours</t>
    <rPh sb="0" eb="8">
      <t>メ･ニュイ</t>
    </rPh>
    <rPh sb="9" eb="18">
      <t>メ･ジュール</t>
    </rPh>
    <phoneticPr fontId="1"/>
  </si>
  <si>
    <t>John Storm Roberts:Recorded in The Islands by</t>
    <rPh sb="0" eb="4">
      <t>ジョン</t>
    </rPh>
    <phoneticPr fontId="1"/>
  </si>
  <si>
    <t>38/CD Ethnic Sound series</t>
    <rPh sb="6" eb="18">
      <t>エスニック　サウンド　</t>
    </rPh>
    <rPh sb="19" eb="25">
      <t>シリーズ</t>
    </rPh>
    <phoneticPr fontId="1"/>
  </si>
  <si>
    <t>03/CD Ethnic Sound series</t>
    <rPh sb="6" eb="18">
      <t>エスニック　サウンド　</t>
    </rPh>
    <rPh sb="19" eb="25">
      <t>シリーズ</t>
    </rPh>
    <phoneticPr fontId="1"/>
  </si>
  <si>
    <t>First Construction(in Metal)</t>
    <rPh sb="0" eb="5">
      <t>ファースト</t>
    </rPh>
    <rPh sb="6" eb="18">
      <t>コントラクション</t>
    </rPh>
    <rPh sb="19" eb="27">
      <t>イン　メタル</t>
    </rPh>
    <phoneticPr fontId="1"/>
  </si>
  <si>
    <t>Ionisation</t>
    <rPh sb="0" eb="10">
      <t>イオニゼイション</t>
    </rPh>
    <phoneticPr fontId="1"/>
  </si>
  <si>
    <t>Kabelac,Miloslav</t>
    <rPh sb="0" eb="7">
      <t>カベラッツ</t>
    </rPh>
    <phoneticPr fontId="1"/>
  </si>
  <si>
    <t>MVCM-18011</t>
  </si>
  <si>
    <t>25P2-2465</t>
  </si>
  <si>
    <t>7900</t>
    <phoneticPr fontId="1"/>
  </si>
  <si>
    <t>Flock of Seagals</t>
    <rPh sb="0" eb="5">
      <t>フロック</t>
    </rPh>
    <rPh sb="6" eb="8">
      <t>オブ</t>
    </rPh>
    <rPh sb="9" eb="16">
      <t>シーガルズ</t>
    </rPh>
    <phoneticPr fontId="1"/>
  </si>
  <si>
    <t>Piaf,Edith</t>
    <rPh sb="0" eb="4">
      <t>ピアフ</t>
    </rPh>
    <rPh sb="5" eb="10">
      <t>エディット</t>
    </rPh>
    <phoneticPr fontId="1"/>
  </si>
  <si>
    <t>Savage!</t>
  </si>
  <si>
    <t>МЕЛЬНИЦА</t>
  </si>
  <si>
    <t>ПЕСНИ ИГОРЯ НИКОΛАЕВА</t>
  </si>
  <si>
    <t>Oce'anie/Polynesia</t>
    <rPh sb="0" eb="8">
      <t>オセアニア</t>
    </rPh>
    <rPh sb="9" eb="18">
      <t>ポリネシア</t>
    </rPh>
    <phoneticPr fontId="1"/>
  </si>
  <si>
    <t>Various</t>
  </si>
  <si>
    <t>2</t>
  </si>
  <si>
    <t>Symphony of the Air</t>
    <rPh sb="0" eb="19">
      <t>シンフォニー　オブ　ジ　エア</t>
    </rPh>
    <phoneticPr fontId="1"/>
  </si>
  <si>
    <t>Crosby,Stills,Nash &amp; Young</t>
    <rPh sb="0" eb="6">
      <t>クロスビー</t>
    </rPh>
    <rPh sb="7" eb="13">
      <t>スティルス</t>
    </rPh>
    <rPh sb="14" eb="18">
      <t>ナッシュ</t>
    </rPh>
    <rPh sb="21" eb="26">
      <t>ヤング</t>
    </rPh>
    <phoneticPr fontId="1"/>
  </si>
  <si>
    <t>De'ja` vu</t>
    <rPh sb="0" eb="9">
      <t>デジャ=ヴ</t>
    </rPh>
    <phoneticPr fontId="1"/>
  </si>
  <si>
    <t>triki/Basque Kaleidoscope vol.9</t>
    <phoneticPr fontId="1"/>
  </si>
  <si>
    <t>Kansas</t>
    <rPh sb="0" eb="6">
      <t>カンサス</t>
    </rPh>
    <phoneticPr fontId="1"/>
  </si>
  <si>
    <t>Cecil Tailor</t>
    <rPh sb="0" eb="12">
      <t>セシル　テイラー</t>
    </rPh>
    <phoneticPr fontId="1"/>
  </si>
  <si>
    <t>Rain dance</t>
    <rPh sb="0" eb="10">
      <t>レイン　ダンス</t>
    </rPh>
    <phoneticPr fontId="1"/>
  </si>
  <si>
    <t>Bush dance</t>
    <rPh sb="0" eb="10">
      <t>ブッシュ　ダンス</t>
    </rPh>
    <phoneticPr fontId="1"/>
  </si>
  <si>
    <t>Urban Sax</t>
    <rPh sb="0" eb="9">
      <t>アーバン　サックス</t>
    </rPh>
    <phoneticPr fontId="1"/>
  </si>
  <si>
    <t>48'24</t>
    <phoneticPr fontId="1"/>
  </si>
  <si>
    <t>Anima Music</t>
    <rPh sb="0" eb="5">
      <t>アニマ</t>
    </rPh>
    <rPh sb="6" eb="11">
      <t>ミュージック</t>
    </rPh>
    <phoneticPr fontId="1"/>
  </si>
  <si>
    <t>Muriel Dacq</t>
    <rPh sb="0" eb="11">
      <t>ミュリエル　ダック</t>
    </rPh>
    <phoneticPr fontId="1"/>
  </si>
  <si>
    <t>Isabelle Adjani</t>
    <rPh sb="0" eb="15">
      <t>イザベル　アジャーニ</t>
    </rPh>
    <phoneticPr fontId="1"/>
  </si>
  <si>
    <t>Jeanne Moreau</t>
    <rPh sb="0" eb="13">
      <t>ジャンヌ モロー</t>
    </rPh>
    <phoneticPr fontId="1"/>
  </si>
  <si>
    <t>Vanessa Paradis</t>
    <rPh sb="0" eb="15">
      <t>ヴァネッサ　パラディ</t>
    </rPh>
    <phoneticPr fontId="1"/>
  </si>
  <si>
    <t>M &amp; J</t>
    <rPh sb="0" eb="5">
      <t>マリリン ＆ ジョン</t>
    </rPh>
    <phoneticPr fontId="1"/>
  </si>
  <si>
    <t>Old American Country Set</t>
    <rPh sb="0" eb="3">
      <t>オールド</t>
    </rPh>
    <rPh sb="4" eb="12">
      <t>アメリカン</t>
    </rPh>
    <rPh sb="13" eb="20">
      <t>カントリー</t>
    </rPh>
    <rPh sb="21" eb="24">
      <t>セット</t>
    </rPh>
    <phoneticPr fontId="1"/>
  </si>
  <si>
    <t>42'52/44'09</t>
  </si>
  <si>
    <t>41'15</t>
  </si>
  <si>
    <t>2395</t>
  </si>
  <si>
    <t>Rouge Records</t>
    <rPh sb="0" eb="5">
      <t>ルージュ</t>
    </rPh>
    <rPh sb="6" eb="13">
      <t>レコーズ</t>
    </rPh>
    <phoneticPr fontId="1"/>
  </si>
  <si>
    <t>Piros Disques</t>
    <rPh sb="6" eb="13">
      <t>ディスク</t>
    </rPh>
    <phoneticPr fontId="1"/>
  </si>
  <si>
    <t>Brigitte Fontaine</t>
    <rPh sb="0" eb="17">
      <t>ブリジット　フォンテーニュ</t>
    </rPh>
    <phoneticPr fontId="1"/>
  </si>
  <si>
    <t>Pale Face</t>
  </si>
  <si>
    <t>Me'lodie</t>
    <rPh sb="0" eb="8">
      <t>メロディ</t>
    </rPh>
    <phoneticPr fontId="1"/>
  </si>
  <si>
    <t>Miss M</t>
  </si>
  <si>
    <t>2/4 Larrocha/Mompou Re'cital</t>
    <rPh sb="4" eb="12">
      <t>ラローチャ</t>
    </rPh>
    <rPh sb="13" eb="19">
      <t>モンポウ</t>
    </rPh>
    <rPh sb="20" eb="28">
      <t>リサイタル</t>
    </rPh>
    <phoneticPr fontId="1"/>
  </si>
  <si>
    <t>3/4 Larrocha/Mompou Re'cital</t>
    <rPh sb="4" eb="12">
      <t>ラローチャ</t>
    </rPh>
    <rPh sb="13" eb="19">
      <t>モンポウ</t>
    </rPh>
    <rPh sb="20" eb="28">
      <t>リサイタル</t>
    </rPh>
    <phoneticPr fontId="1"/>
  </si>
  <si>
    <t>4/4 Larrocha/Mompou Re'cital</t>
    <rPh sb="4" eb="12">
      <t>ラローチャ</t>
    </rPh>
    <rPh sb="13" eb="19">
      <t>モンポウ</t>
    </rPh>
    <rPh sb="20" eb="28">
      <t>リサイタル</t>
    </rPh>
    <phoneticPr fontId="1"/>
  </si>
  <si>
    <t>Almond:vn</t>
  </si>
  <si>
    <t>52'50</t>
  </si>
  <si>
    <t>75'34</t>
  </si>
  <si>
    <t>49'26</t>
  </si>
  <si>
    <t>dangerous</t>
    <rPh sb="0" eb="9">
      <t>デンジャラス</t>
    </rPh>
    <phoneticPr fontId="1"/>
  </si>
  <si>
    <t>Heartattack and Vine</t>
    <rPh sb="0" eb="5">
      <t>ハート</t>
    </rPh>
    <rPh sb="5" eb="11">
      <t>アタック</t>
    </rPh>
    <rPh sb="12" eb="15">
      <t>アンド</t>
    </rPh>
    <rPh sb="16" eb="20">
      <t>ヴァイン</t>
    </rPh>
    <phoneticPr fontId="1"/>
  </si>
  <si>
    <t>Bizarre/Straight</t>
    <rPh sb="0" eb="7">
      <t>ビザール</t>
    </rPh>
    <rPh sb="8" eb="16">
      <t>ストレート</t>
    </rPh>
    <phoneticPr fontId="1"/>
  </si>
  <si>
    <t>1998/mono</t>
    <rPh sb="5" eb="9">
      <t>モノ</t>
    </rPh>
    <phoneticPr fontId="1"/>
  </si>
  <si>
    <t>Elektra</t>
    <rPh sb="0" eb="7">
      <t>エレクトラ</t>
    </rPh>
    <phoneticPr fontId="1"/>
  </si>
  <si>
    <t>Blue Valentine</t>
    <rPh sb="0" eb="4">
      <t>ブルー</t>
    </rPh>
    <rPh sb="5" eb="14">
      <t>ヴァレンタイン</t>
    </rPh>
    <phoneticPr fontId="1"/>
  </si>
  <si>
    <t>48'25</t>
  </si>
  <si>
    <t>3145</t>
  </si>
  <si>
    <t>5015</t>
  </si>
  <si>
    <t>33'00</t>
  </si>
  <si>
    <t>L'oiseau-Lyre/PolyGram</t>
    <rPh sb="0" eb="13">
      <t>ロワゾ=リール</t>
    </rPh>
    <rPh sb="14" eb="22">
      <t>ポリグラム</t>
    </rPh>
    <phoneticPr fontId="1"/>
  </si>
  <si>
    <t>28'00</t>
  </si>
  <si>
    <t>3575</t>
    <phoneticPr fontId="1"/>
  </si>
  <si>
    <t>1/2 Contemporary Piano Music</t>
  </si>
  <si>
    <t>2/2 Contemporary Piano Music</t>
  </si>
  <si>
    <t>Four Songs of Solitude</t>
  </si>
  <si>
    <t>2910</t>
    <phoneticPr fontId="1"/>
  </si>
  <si>
    <t>Alicia de Larrocha</t>
    <rPh sb="0" eb="18">
      <t>アリシア･デ･ラローチャ</t>
    </rPh>
    <phoneticPr fontId="1"/>
  </si>
  <si>
    <t>Street</t>
    <rPh sb="0" eb="6">
      <t>ストリート</t>
    </rPh>
    <phoneticPr fontId="1"/>
  </si>
  <si>
    <t>76'26</t>
  </si>
  <si>
    <t>40'53</t>
  </si>
  <si>
    <t>41'27</t>
  </si>
  <si>
    <t>44'51</t>
  </si>
  <si>
    <t>Robert</t>
    <rPh sb="0" eb="6">
      <t>ロベール</t>
    </rPh>
    <phoneticPr fontId="1"/>
  </si>
  <si>
    <t>Sine</t>
    <rPh sb="0" eb="4">
      <t>シィヌ</t>
    </rPh>
    <phoneticPr fontId="1"/>
  </si>
  <si>
    <t>French Kiss</t>
    <rPh sb="0" eb="6">
      <t>フレンチ</t>
    </rPh>
    <rPh sb="7" eb="11">
      <t>キス</t>
    </rPh>
    <phoneticPr fontId="1"/>
  </si>
  <si>
    <t>4535</t>
  </si>
  <si>
    <t>33'02</t>
  </si>
  <si>
    <t>5915</t>
  </si>
  <si>
    <t>Sugar Dream</t>
    <rPh sb="0" eb="5">
      <t>シュガー</t>
    </rPh>
    <rPh sb="6" eb="11">
      <t>ドリーム</t>
    </rPh>
    <phoneticPr fontId="1"/>
  </si>
  <si>
    <t>MinOn</t>
    <rPh sb="0" eb="5">
      <t>ミンオン</t>
    </rPh>
    <phoneticPr fontId="1"/>
  </si>
  <si>
    <t>Madagascar Gal</t>
    <rPh sb="0" eb="10">
      <t>マダガスカル</t>
    </rPh>
    <rPh sb="11" eb="14">
      <t>ギャル</t>
    </rPh>
    <phoneticPr fontId="1"/>
  </si>
  <si>
    <t>Marginal Polynesia/Fiji/Wallis and Futuna/Tuvalu</t>
    <rPh sb="0" eb="18">
      <t>マージナル　ポリネシア</t>
    </rPh>
    <rPh sb="19" eb="23">
      <t>フィジー</t>
    </rPh>
    <rPh sb="24" eb="41">
      <t>ウォリス　アンド　フトゥナ</t>
    </rPh>
    <rPh sb="42" eb="48">
      <t>トゥヴァル</t>
    </rPh>
    <phoneticPr fontId="1"/>
  </si>
  <si>
    <t>43'15</t>
  </si>
  <si>
    <t>2/3 Sylvia/Coppe'lia/Faust</t>
    <rPh sb="4" eb="10">
      <t>シルヴィア</t>
    </rPh>
    <rPh sb="11" eb="20">
      <t>コッペリア</t>
    </rPh>
    <rPh sb="21" eb="26">
      <t>ファウスト</t>
    </rPh>
    <phoneticPr fontId="1"/>
  </si>
  <si>
    <t>3/3 Sylvia/Coppe'lia/Faust</t>
    <rPh sb="4" eb="10">
      <t>シルヴィア</t>
    </rPh>
    <rPh sb="11" eb="20">
      <t>コッペリア</t>
    </rPh>
    <rPh sb="21" eb="26">
      <t>ファウスト</t>
    </rPh>
    <phoneticPr fontId="1"/>
  </si>
  <si>
    <t>filler</t>
  </si>
  <si>
    <t>45'00</t>
  </si>
  <si>
    <t>Triangle/EEC</t>
    <rPh sb="0" eb="8">
      <t>トライアングル</t>
    </rPh>
    <phoneticPr fontId="1"/>
  </si>
  <si>
    <t>daniele SEPE</t>
    <rPh sb="0" eb="7">
      <t>ダニエレ</t>
    </rPh>
    <rPh sb="8" eb="12">
      <t>セペ</t>
    </rPh>
    <phoneticPr fontId="1"/>
  </si>
  <si>
    <t>Maurane,Camille</t>
    <rPh sb="0" eb="7">
      <t>モラーヌ</t>
    </rPh>
    <rPh sb="8" eb="15">
      <t>カミーユ</t>
    </rPh>
    <phoneticPr fontId="1"/>
  </si>
  <si>
    <t>Ligeti,Gyoergy</t>
    <rPh sb="0" eb="6">
      <t>リゲティ</t>
    </rPh>
    <rPh sb="7" eb="14">
      <t>ジェルジ</t>
    </rPh>
    <phoneticPr fontId="1"/>
  </si>
  <si>
    <t>Jacques Higelin</t>
    <rPh sb="0" eb="7">
      <t>ジャック</t>
    </rPh>
    <rPh sb="8" eb="15">
      <t>イジュラン</t>
    </rPh>
    <phoneticPr fontId="1"/>
  </si>
  <si>
    <t>Henry Cow</t>
    <rPh sb="0" eb="5">
      <t>ヘンリー</t>
    </rPh>
    <rPh sb="6" eb="9">
      <t>カウ</t>
    </rPh>
    <phoneticPr fontId="1"/>
  </si>
  <si>
    <t>Africa/Tchad/Chad/Cameroun</t>
    <rPh sb="0" eb="6">
      <t>アフリカ</t>
    </rPh>
    <rPh sb="7" eb="17">
      <t>チャド</t>
    </rPh>
    <rPh sb="18" eb="26">
      <t>カメルーン</t>
    </rPh>
    <phoneticPr fontId="1"/>
  </si>
  <si>
    <t>35'50</t>
  </si>
  <si>
    <t>2320</t>
  </si>
  <si>
    <t>4231</t>
  </si>
  <si>
    <t>KICH 2384</t>
  </si>
  <si>
    <t>Fa'a-Samoa/The Samoan way…between conch shell and disco</t>
    <rPh sb="5" eb="10">
      <t>サモア</t>
    </rPh>
    <phoneticPr fontId="1"/>
  </si>
  <si>
    <t>La Folia de la Spagna</t>
    <rPh sb="0" eb="2">
      <t>ラ</t>
    </rPh>
    <rPh sb="3" eb="8">
      <t>フォリア</t>
    </rPh>
    <rPh sb="9" eb="11">
      <t>ドゥ</t>
    </rPh>
    <rPh sb="12" eb="14">
      <t>ラ</t>
    </rPh>
    <rPh sb="15" eb="21">
      <t>スパーニャ</t>
    </rPh>
    <phoneticPr fontId="1"/>
  </si>
  <si>
    <t>Musique de la Grece Antique</t>
    <rPh sb="0" eb="7">
      <t>ミュジーク</t>
    </rPh>
    <rPh sb="8" eb="10">
      <t>ドゥ</t>
    </rPh>
    <rPh sb="11" eb="13">
      <t>ラ</t>
    </rPh>
    <rPh sb="20" eb="27">
      <t>アンティーク</t>
    </rPh>
    <phoneticPr fontId="1"/>
  </si>
  <si>
    <t>Sainkho</t>
    <rPh sb="0" eb="7">
      <t>サインホ</t>
    </rPh>
    <phoneticPr fontId="1"/>
  </si>
  <si>
    <t>KING International</t>
    <rPh sb="0" eb="4">
      <t>キング</t>
    </rPh>
    <rPh sb="5" eb="18">
      <t>インターナショナル</t>
    </rPh>
    <phoneticPr fontId="1"/>
  </si>
  <si>
    <t>1992.09.21</t>
  </si>
  <si>
    <t>03'56</t>
  </si>
  <si>
    <t>Mackerras,Sir Charles</t>
    <rPh sb="0" eb="9">
      <t>マッケラス</t>
    </rPh>
    <rPh sb="10" eb="21">
      <t>サー　チャールズ</t>
    </rPh>
    <phoneticPr fontId="1"/>
  </si>
  <si>
    <t>Royal Philharmonic</t>
    <rPh sb="0" eb="18">
      <t>ロイヤル　フィルハーモニック</t>
    </rPh>
    <phoneticPr fontId="1"/>
  </si>
  <si>
    <t>1/3 Sylvia/Coppe'lia/Faust</t>
    <rPh sb="4" eb="10">
      <t>シルヴィア</t>
    </rPh>
    <rPh sb="11" eb="20">
      <t>コッペリア</t>
    </rPh>
    <rPh sb="21" eb="26">
      <t>ファウスト</t>
    </rPh>
    <phoneticPr fontId="1"/>
  </si>
  <si>
    <t>Ry Cooder:produce</t>
    <rPh sb="0" eb="2">
      <t>ライ</t>
    </rPh>
    <rPh sb="3" eb="9">
      <t>クーダー</t>
    </rPh>
    <phoneticPr fontId="1"/>
  </si>
  <si>
    <t>Joni Michell</t>
    <rPh sb="0" eb="4">
      <t>ジョニ</t>
    </rPh>
    <rPh sb="5" eb="12">
      <t>ミッチェル</t>
    </rPh>
    <phoneticPr fontId="1"/>
  </si>
  <si>
    <t>6900</t>
  </si>
  <si>
    <t>42'25</t>
  </si>
  <si>
    <t>8320</t>
  </si>
  <si>
    <t>03'40</t>
  </si>
  <si>
    <t>50'39</t>
  </si>
  <si>
    <t>playa Sound</t>
    <rPh sb="6" eb="11">
      <t>サウンド</t>
    </rPh>
    <phoneticPr fontId="1"/>
  </si>
  <si>
    <t>Rakoto</t>
    <rPh sb="0" eb="6">
      <t>ラコト</t>
    </rPh>
    <phoneticPr fontId="1"/>
  </si>
  <si>
    <t>Rossy</t>
    <rPh sb="0" eb="5">
      <t>ロッス</t>
    </rPh>
    <phoneticPr fontId="1"/>
  </si>
  <si>
    <t>Fighting Pop !</t>
    <rPh sb="0" eb="8">
      <t>ファイティング</t>
    </rPh>
    <rPh sb="9" eb="12">
      <t>ポップ</t>
    </rPh>
    <phoneticPr fontId="1"/>
  </si>
  <si>
    <t>Paanyagurumin</t>
    <rPh sb="0" eb="6">
      <t>パニャ</t>
    </rPh>
    <rPh sb="6" eb="13">
      <t>グルミン</t>
    </rPh>
    <phoneticPr fontId="1"/>
  </si>
  <si>
    <t>Childisc</t>
    <rPh sb="0" eb="8">
      <t>チャイルディスク</t>
    </rPh>
    <phoneticPr fontId="1"/>
  </si>
  <si>
    <t>VFD-1059/mono/stereo:06</t>
    <rPh sb="9" eb="13">
      <t>モノ</t>
    </rPh>
    <rPh sb="14" eb="20">
      <t>ステレオ</t>
    </rPh>
    <phoneticPr fontId="1"/>
  </si>
  <si>
    <t>VFD-1059/mono/stereo:12~16</t>
    <rPh sb="9" eb="13">
      <t>モノ</t>
    </rPh>
    <rPh sb="14" eb="20">
      <t>ステレオ</t>
    </rPh>
    <phoneticPr fontId="1"/>
  </si>
  <si>
    <t>Anna Prucnal</t>
    <rPh sb="0" eb="12">
      <t>アンナ　プリュクナル</t>
    </rPh>
    <phoneticPr fontId="1"/>
  </si>
  <si>
    <t>Poland</t>
    <rPh sb="0" eb="6">
      <t>ポーランド</t>
    </rPh>
    <phoneticPr fontId="1"/>
  </si>
  <si>
    <t>Wien Modern 1992</t>
    <rPh sb="0" eb="11">
      <t>ウィーン　モデルン</t>
    </rPh>
    <phoneticPr fontId="1"/>
  </si>
  <si>
    <t>Wien Modern</t>
    <rPh sb="0" eb="11">
      <t>ウィーン　モデルン</t>
    </rPh>
    <phoneticPr fontId="1"/>
  </si>
  <si>
    <t>Verdi</t>
    <rPh sb="0" eb="5">
      <t>ヴェルディ</t>
    </rPh>
    <phoneticPr fontId="1"/>
  </si>
  <si>
    <t>Look Hear</t>
    <rPh sb="0" eb="4">
      <t>ルック！</t>
    </rPh>
    <rPh sb="5" eb="9">
      <t>ヒア！</t>
    </rPh>
    <phoneticPr fontId="1"/>
  </si>
  <si>
    <t>Acoustics</t>
    <rPh sb="0" eb="8">
      <t>アコースティック</t>
    </rPh>
    <rPh sb="8" eb="9">
      <t>ス</t>
    </rPh>
    <phoneticPr fontId="1"/>
  </si>
  <si>
    <t>Africa/Mali</t>
    <rPh sb="0" eb="6">
      <t>アフリカ</t>
    </rPh>
    <rPh sb="7" eb="11">
      <t>マリ</t>
    </rPh>
    <phoneticPr fontId="1"/>
  </si>
  <si>
    <t>Concertgebouw Orchestra Amsterdam</t>
    <rPh sb="0" eb="33">
      <t>コンセルトヘボウ　オーケストラ　アムステルダム</t>
    </rPh>
    <phoneticPr fontId="1"/>
  </si>
  <si>
    <t xml:space="preserve">TDK </t>
  </si>
  <si>
    <t>Nimbus Records/Columbia</t>
    <rPh sb="0" eb="6">
      <t>ニンバス</t>
    </rPh>
    <rPh sb="7" eb="14">
      <t>レコーズ</t>
    </rPh>
    <rPh sb="15" eb="23">
      <t>コロムビア</t>
    </rPh>
    <phoneticPr fontId="1"/>
  </si>
  <si>
    <t>Radio France/Ocora/KING</t>
    <rPh sb="0" eb="5">
      <t>ラジオ</t>
    </rPh>
    <rPh sb="6" eb="12">
      <t>フランス</t>
    </rPh>
    <rPh sb="13" eb="18">
      <t>オコラ</t>
    </rPh>
    <rPh sb="19" eb="23">
      <t>キング</t>
    </rPh>
    <phoneticPr fontId="1"/>
  </si>
  <si>
    <t>Glass Works</t>
    <rPh sb="0" eb="5">
      <t>グラス</t>
    </rPh>
    <rPh sb="6" eb="10">
      <t>ワーク</t>
    </rPh>
    <rPh sb="10" eb="11">
      <t>ス</t>
    </rPh>
    <phoneticPr fontId="1"/>
  </si>
  <si>
    <t>The Photographer</t>
    <rPh sb="0" eb="3">
      <t>ザ</t>
    </rPh>
    <rPh sb="4" eb="16">
      <t>フォトグラファー</t>
    </rPh>
    <phoneticPr fontId="1"/>
  </si>
  <si>
    <t>Jigsaw</t>
    <rPh sb="0" eb="6">
      <t>ジグソー</t>
    </rPh>
    <phoneticPr fontId="1"/>
  </si>
  <si>
    <t>Countdown Show</t>
    <rPh sb="0" eb="14">
      <t>カウントダウン　ショー</t>
    </rPh>
    <phoneticPr fontId="1"/>
  </si>
  <si>
    <t>1989.12.04/ETV8</t>
  </si>
  <si>
    <t>dance</t>
  </si>
  <si>
    <t>10min</t>
  </si>
  <si>
    <t>cinema</t>
  </si>
  <si>
    <t>Authentic Music of The American Indian</t>
    <rPh sb="0" eb="9">
      <t>オーセンティック</t>
    </rPh>
    <rPh sb="10" eb="15">
      <t>ミュージック</t>
    </rPh>
    <rPh sb="16" eb="18">
      <t>オブ</t>
    </rPh>
    <rPh sb="19" eb="22">
      <t>ジ</t>
    </rPh>
    <rPh sb="23" eb="31">
      <t>アメリカン</t>
    </rPh>
    <rPh sb="32" eb="38">
      <t>インディアン</t>
    </rPh>
    <phoneticPr fontId="1"/>
  </si>
  <si>
    <t>Short Stories</t>
    <rPh sb="0" eb="5">
      <t>ショート</t>
    </rPh>
    <rPh sb="6" eb="13">
      <t>ストーリーズ</t>
    </rPh>
    <phoneticPr fontId="1"/>
  </si>
  <si>
    <t>42'04/41'55</t>
  </si>
  <si>
    <t>Chailly,Riccardo</t>
    <rPh sb="0" eb="7">
      <t>シャイー</t>
    </rPh>
    <rPh sb="8" eb="16">
      <t>リッカルド</t>
    </rPh>
    <phoneticPr fontId="1"/>
  </si>
  <si>
    <t>VFD-1059/stereo/mono:01~03</t>
    <rPh sb="9" eb="15">
      <t>ステレオ</t>
    </rPh>
    <rPh sb="16" eb="20">
      <t>モノ</t>
    </rPh>
    <phoneticPr fontId="1"/>
  </si>
  <si>
    <t>VFD-1059/stereo/mono:01~04</t>
    <rPh sb="9" eb="15">
      <t>ステレオ</t>
    </rPh>
    <rPh sb="16" eb="20">
      <t>モノ</t>
    </rPh>
    <phoneticPr fontId="1"/>
  </si>
  <si>
    <t>VFD-1059/stereo/mono:01~07</t>
    <rPh sb="9" eb="15">
      <t>ステレオ</t>
    </rPh>
    <rPh sb="16" eb="20">
      <t>モノ</t>
    </rPh>
    <phoneticPr fontId="1"/>
  </si>
  <si>
    <t>VFD-1059/stereo</t>
    <rPh sb="9" eb="15">
      <t>ステレオ</t>
    </rPh>
    <phoneticPr fontId="1"/>
  </si>
  <si>
    <t>VFD-1060/stereo</t>
    <rPh sb="9" eb="15">
      <t>ステレオ</t>
    </rPh>
    <phoneticPr fontId="1"/>
  </si>
  <si>
    <t>VFD-1061/stereo</t>
    <rPh sb="9" eb="15">
      <t>ステレオ</t>
    </rPh>
    <phoneticPr fontId="1"/>
  </si>
  <si>
    <t>VFD-1062/stereo</t>
    <rPh sb="9" eb="15">
      <t>ステレオ</t>
    </rPh>
    <phoneticPr fontId="1"/>
  </si>
  <si>
    <t>VFD-1063/stereo</t>
    <rPh sb="9" eb="15">
      <t>ステレオ</t>
    </rPh>
    <phoneticPr fontId="1"/>
  </si>
  <si>
    <t>VFD-1065/stereo</t>
    <rPh sb="9" eb="15">
      <t>ステレオ</t>
    </rPh>
    <phoneticPr fontId="1"/>
  </si>
  <si>
    <t>London Exellent 22/50</t>
    <rPh sb="0" eb="6">
      <t>ロンドン</t>
    </rPh>
    <phoneticPr fontId="1"/>
  </si>
  <si>
    <t>Greco,Juliette</t>
    <rPh sb="0" eb="5">
      <t>グレコ</t>
    </rPh>
    <rPh sb="6" eb="14">
      <t>ジュリエット</t>
    </rPh>
    <phoneticPr fontId="1"/>
  </si>
  <si>
    <t>TOCE-8576</t>
  </si>
  <si>
    <t>Areski(Brigitte)Fontaine</t>
    <rPh sb="0" eb="6">
      <t>アレスキー</t>
    </rPh>
    <rPh sb="7" eb="15">
      <t>ブリジット</t>
    </rPh>
    <rPh sb="16" eb="24">
      <t>フォンテーヌ</t>
    </rPh>
    <phoneticPr fontId="1"/>
  </si>
  <si>
    <t>Saravah/RCA</t>
    <rPh sb="0" eb="7">
      <t>サラヴァ</t>
    </rPh>
    <phoneticPr fontId="1"/>
  </si>
  <si>
    <t>Hunter</t>
    <rPh sb="0" eb="6">
      <t>ハンター</t>
    </rPh>
    <phoneticPr fontId="1"/>
  </si>
  <si>
    <t>2337</t>
  </si>
  <si>
    <t>32'35</t>
  </si>
  <si>
    <t>4020</t>
  </si>
  <si>
    <t>36'38</t>
  </si>
  <si>
    <t>5600</t>
  </si>
  <si>
    <t>39'35</t>
  </si>
  <si>
    <t>7077</t>
  </si>
  <si>
    <t>37'39</t>
  </si>
  <si>
    <t>Made in Bulgaria/Gega/KING International</t>
    <rPh sb="0" eb="7">
      <t>メイド　イン</t>
    </rPh>
    <rPh sb="8" eb="16">
      <t>ブルガリア</t>
    </rPh>
    <rPh sb="22" eb="40">
      <t>キング　インターナショナル</t>
    </rPh>
    <phoneticPr fontId="1"/>
  </si>
  <si>
    <t>Homespun</t>
    <rPh sb="0" eb="4">
      <t>ホーム</t>
    </rPh>
    <rPh sb="4" eb="8">
      <t>スパン</t>
    </rPh>
    <phoneticPr fontId="1"/>
  </si>
  <si>
    <t>Apple Venus vol.1</t>
    <rPh sb="0" eb="5">
      <t>アップル</t>
    </rPh>
    <rPh sb="6" eb="11">
      <t>ヴィーナス</t>
    </rPh>
    <phoneticPr fontId="1"/>
  </si>
  <si>
    <t>Nonsuch</t>
    <rPh sb="0" eb="7">
      <t>ノンサッチ</t>
    </rPh>
    <phoneticPr fontId="1"/>
  </si>
  <si>
    <t>Oranges &amp; Lemons</t>
    <rPh sb="0" eb="6">
      <t>オレンジ</t>
    </rPh>
    <rPh sb="6" eb="7">
      <t>ズ</t>
    </rPh>
    <rPh sb="10" eb="15">
      <t>レモン</t>
    </rPh>
    <rPh sb="15" eb="16">
      <t>ズ</t>
    </rPh>
    <phoneticPr fontId="1"/>
  </si>
  <si>
    <t>58'04</t>
    <phoneticPr fontId="1"/>
  </si>
  <si>
    <t>32'45</t>
    <phoneticPr fontId="1"/>
  </si>
  <si>
    <t>2220</t>
    <phoneticPr fontId="1"/>
  </si>
  <si>
    <t>Rock Opera:Tommy</t>
    <rPh sb="0" eb="10">
      <t>ロック　オペラ</t>
    </rPh>
    <rPh sb="11" eb="16">
      <t>トミー</t>
    </rPh>
    <phoneticPr fontId="1"/>
  </si>
  <si>
    <t>Cage,John/etc.</t>
    <rPh sb="0" eb="4">
      <t>ケージ</t>
    </rPh>
    <rPh sb="5" eb="9">
      <t>ジョン</t>
    </rPh>
    <phoneticPr fontId="1"/>
  </si>
  <si>
    <t>73'14</t>
  </si>
  <si>
    <t>7353</t>
  </si>
  <si>
    <t>Citron</t>
    <rPh sb="0" eb="6">
      <t>シトロン</t>
    </rPh>
    <phoneticPr fontId="1"/>
  </si>
  <si>
    <t>Circus 1</t>
    <rPh sb="0" eb="6">
      <t>サーカス</t>
    </rPh>
    <phoneticPr fontId="1"/>
  </si>
  <si>
    <t>Circus</t>
    <rPh sb="0" eb="6">
      <t>サーカス</t>
    </rPh>
    <phoneticPr fontId="1"/>
  </si>
  <si>
    <t>Candies</t>
    <rPh sb="0" eb="7">
      <t>キャンディーズ</t>
    </rPh>
    <phoneticPr fontId="1"/>
  </si>
  <si>
    <t>Super Deluxe</t>
    <rPh sb="0" eb="12">
      <t>スーパー　デラックス</t>
    </rPh>
    <phoneticPr fontId="1"/>
  </si>
  <si>
    <t>Special I Love You</t>
    <rPh sb="0" eb="7">
      <t>スペシャル</t>
    </rPh>
    <rPh sb="8" eb="9">
      <t>アイ</t>
    </rPh>
    <rPh sb="10" eb="14">
      <t>ラヴ</t>
    </rPh>
    <rPh sb="15" eb="18">
      <t>ユー</t>
    </rPh>
    <phoneticPr fontId="1"/>
  </si>
  <si>
    <t>Best Sellection</t>
    <rPh sb="0" eb="15">
      <t>ベスト　セレクション</t>
    </rPh>
    <phoneticPr fontId="1"/>
  </si>
  <si>
    <t>Sound Sampling Collection</t>
    <rPh sb="0" eb="5">
      <t>サウンド</t>
    </rPh>
    <rPh sb="6" eb="14">
      <t>サンプリング</t>
    </rPh>
    <rPh sb="15" eb="25">
      <t>コレクション</t>
    </rPh>
    <phoneticPr fontId="1"/>
  </si>
  <si>
    <t>Nimbus World Music series</t>
    <rPh sb="0" eb="6">
      <t>ニンバス</t>
    </rPh>
    <rPh sb="7" eb="18">
      <t>ワールド　ミュージック</t>
    </rPh>
    <rPh sb="19" eb="25">
      <t>シリーズ</t>
    </rPh>
    <phoneticPr fontId="1"/>
  </si>
  <si>
    <t>7660</t>
  </si>
  <si>
    <t>Stockhausen,Karlheinz</t>
    <rPh sb="0" eb="11">
      <t>シュトックハウゼン</t>
    </rPh>
    <rPh sb="12" eb="21">
      <t>カールハインツ</t>
    </rPh>
    <phoneticPr fontId="1"/>
  </si>
  <si>
    <t>Golden Prize/GP1</t>
    <rPh sb="0" eb="12">
      <t>ゴールデン　プライズ</t>
    </rPh>
    <phoneticPr fontId="1"/>
  </si>
  <si>
    <t>Charles Aznavour</t>
    <rPh sb="0" eb="16">
      <t>シャルル　アズナヴール</t>
    </rPh>
    <phoneticPr fontId="1"/>
  </si>
  <si>
    <t>Gilbert Becaud</t>
    <rPh sb="0" eb="14">
      <t>ジルベール　ベコー</t>
    </rPh>
    <phoneticPr fontId="1"/>
  </si>
  <si>
    <t>Simone</t>
    <rPh sb="0" eb="6">
      <t>シモーネ</t>
    </rPh>
    <phoneticPr fontId="1"/>
  </si>
  <si>
    <t>50'38</t>
    <phoneticPr fontId="1"/>
  </si>
  <si>
    <t>5645</t>
    <phoneticPr fontId="1"/>
  </si>
  <si>
    <t>POCP-2637</t>
  </si>
  <si>
    <t>PolyGram</t>
    <rPh sb="0" eb="8">
      <t>ポリグラム</t>
    </rPh>
    <phoneticPr fontId="1"/>
  </si>
  <si>
    <t>Aniversary 6</t>
    <rPh sb="0" eb="10">
      <t>アニヴァーサリー</t>
    </rPh>
    <phoneticPr fontId="1"/>
  </si>
  <si>
    <t>Crimson</t>
    <rPh sb="0" eb="7">
      <t>クリムゾン</t>
    </rPh>
    <phoneticPr fontId="1"/>
  </si>
  <si>
    <t>M'Syndrome</t>
    <rPh sb="2" eb="10">
      <t>シンドローム</t>
    </rPh>
    <phoneticPr fontId="1"/>
  </si>
  <si>
    <t>Laulupuu</t>
    <rPh sb="0" eb="8">
      <t>ラウルプー</t>
    </rPh>
    <phoneticPr fontId="1"/>
  </si>
  <si>
    <t>Au Kabaret de la Derniere Chance/Last Chance Cabaret</t>
    <rPh sb="33" eb="52">
      <t>ラスト　チャンス　キャバレー</t>
    </rPh>
    <phoneticPr fontId="1"/>
  </si>
  <si>
    <t>Barbara</t>
    <rPh sb="0" eb="7">
      <t>バルバラ</t>
    </rPh>
    <phoneticPr fontId="1"/>
  </si>
  <si>
    <t>39/World Music Library</t>
    <rPh sb="3" eb="8">
      <t>ワールド</t>
    </rPh>
    <rPh sb="9" eb="14">
      <t>ミュージック</t>
    </rPh>
    <rPh sb="15" eb="22">
      <t>ライブラリ</t>
    </rPh>
    <phoneticPr fontId="1"/>
  </si>
  <si>
    <t>18/World Music Library</t>
    <rPh sb="3" eb="8">
      <t>ワールド</t>
    </rPh>
    <rPh sb="9" eb="14">
      <t>ミュージック</t>
    </rPh>
    <rPh sb="15" eb="22">
      <t>ライブラリ</t>
    </rPh>
    <phoneticPr fontId="1"/>
  </si>
  <si>
    <t>10/World Music Library</t>
    <rPh sb="3" eb="8">
      <t>ワールド</t>
    </rPh>
    <rPh sb="9" eb="14">
      <t>ミュージック</t>
    </rPh>
    <rPh sb="15" eb="22">
      <t>ライブラリ</t>
    </rPh>
    <phoneticPr fontId="1"/>
  </si>
  <si>
    <t>FM/New Version</t>
    <rPh sb="0" eb="2">
      <t>エフエム</t>
    </rPh>
    <rPh sb="3" eb="6">
      <t>ニュー</t>
    </rPh>
    <rPh sb="7" eb="14">
      <t>ヴァージョン</t>
    </rPh>
    <phoneticPr fontId="1"/>
  </si>
  <si>
    <t>Africa/Rwanda</t>
    <rPh sb="0" eb="6">
      <t>アフリカ</t>
    </rPh>
    <rPh sb="7" eb="13">
      <t>ルワンダ</t>
    </rPh>
    <phoneticPr fontId="1"/>
  </si>
  <si>
    <t>Jean=Fe'ry Rebel</t>
    <rPh sb="0" eb="4">
      <t>ジャン</t>
    </rPh>
    <rPh sb="5" eb="10">
      <t>フェリ</t>
    </rPh>
    <rPh sb="11" eb="16">
      <t>ルベル</t>
    </rPh>
    <phoneticPr fontId="1"/>
  </si>
  <si>
    <t>Caramel Mama</t>
    <rPh sb="0" eb="7">
      <t>キャラメル</t>
    </rPh>
    <rPh sb="8" eb="12">
      <t>ママ</t>
    </rPh>
    <phoneticPr fontId="1"/>
  </si>
  <si>
    <t>BVCG-21003</t>
  </si>
  <si>
    <t>5766</t>
  </si>
  <si>
    <t>60'40</t>
  </si>
  <si>
    <t>59'03</t>
  </si>
  <si>
    <t>4200</t>
  </si>
  <si>
    <t>56'28</t>
  </si>
  <si>
    <t>5510</t>
  </si>
  <si>
    <t>69'25</t>
  </si>
  <si>
    <t>4785</t>
  </si>
  <si>
    <t>6540</t>
  </si>
  <si>
    <t>6820</t>
  </si>
  <si>
    <t>7690</t>
  </si>
  <si>
    <t>47'49</t>
    <phoneticPr fontId="1"/>
  </si>
  <si>
    <t>Vie^t-nam/Cambodge</t>
    <rPh sb="0" eb="9">
      <t>ヴェトナム</t>
    </rPh>
    <rPh sb="10" eb="18">
      <t>カンボジア</t>
    </rPh>
    <phoneticPr fontId="1"/>
  </si>
  <si>
    <t>Portrait of Polynesia</t>
    <rPh sb="0" eb="8">
      <t>ポートレイト</t>
    </rPh>
    <rPh sb="9" eb="11">
      <t>オブ</t>
    </rPh>
    <rPh sb="12" eb="21">
      <t>ポリネシア</t>
    </rPh>
    <phoneticPr fontId="1"/>
  </si>
  <si>
    <t>Fantasy of Japan</t>
    <rPh sb="0" eb="7">
      <t>ファンタジー</t>
    </rPh>
    <rPh sb="8" eb="10">
      <t>オブ</t>
    </rPh>
    <rPh sb="11" eb="16">
      <t>ジャパン</t>
    </rPh>
    <phoneticPr fontId="1"/>
  </si>
  <si>
    <t>Holiday in Nippon</t>
    <rPh sb="0" eb="7">
      <t>ホリデイ</t>
    </rPh>
    <rPh sb="8" eb="10">
      <t>イン</t>
    </rPh>
    <rPh sb="11" eb="17">
      <t>ニッポン</t>
    </rPh>
    <phoneticPr fontId="1"/>
  </si>
  <si>
    <t>TOCP-7961</t>
  </si>
  <si>
    <t>Folk Music from the Balkan</t>
    <rPh sb="0" eb="4">
      <t>フォーク</t>
    </rPh>
    <rPh sb="5" eb="10">
      <t>ミュージック</t>
    </rPh>
    <rPh sb="11" eb="15">
      <t>フロム</t>
    </rPh>
    <rPh sb="16" eb="19">
      <t>ザ</t>
    </rPh>
    <rPh sb="20" eb="26">
      <t>バルカン</t>
    </rPh>
    <phoneticPr fontId="1"/>
  </si>
  <si>
    <t>Forever Hawaii(a video portrait)</t>
    <rPh sb="8" eb="14">
      <t>ハワイ</t>
    </rPh>
    <phoneticPr fontId="1"/>
  </si>
  <si>
    <t>30'19</t>
  </si>
  <si>
    <t>6235</t>
  </si>
  <si>
    <t>61'41</t>
  </si>
  <si>
    <t>66'55</t>
  </si>
  <si>
    <t>WPCS-22029</t>
  </si>
  <si>
    <t>boudin bar</t>
    <rPh sb="0" eb="10">
      <t>ブーダン・バー</t>
    </rPh>
    <phoneticPr fontId="1"/>
  </si>
  <si>
    <t>boudin bar…Tabac/From Paris-France</t>
    <rPh sb="0" eb="10">
      <t>ブーダン・バー</t>
    </rPh>
    <rPh sb="17" eb="21">
      <t>フロム</t>
    </rPh>
    <rPh sb="22" eb="27">
      <t>パリ</t>
    </rPh>
    <rPh sb="28" eb="34">
      <t>フランス</t>
    </rPh>
    <phoneticPr fontId="1"/>
  </si>
  <si>
    <t>Mad French</t>
    <rPh sb="0" eb="3">
      <t>マッド</t>
    </rPh>
    <rPh sb="4" eb="10">
      <t>フレンチ</t>
    </rPh>
    <phoneticPr fontId="1"/>
  </si>
  <si>
    <t>Taiieb,Jacqueline</t>
    <rPh sb="0" eb="6">
      <t>タイエブ</t>
    </rPh>
    <rPh sb="7" eb="17">
      <t>ジャクリーヌ</t>
    </rPh>
    <phoneticPr fontId="1"/>
  </si>
  <si>
    <t>Sappho</t>
    <rPh sb="0" eb="6">
      <t>サッフォー</t>
    </rPh>
    <phoneticPr fontId="1"/>
  </si>
  <si>
    <t>Lolita Chick '68</t>
    <rPh sb="0" eb="12">
      <t>ロリータ・チック</t>
    </rPh>
    <phoneticPr fontId="1"/>
  </si>
  <si>
    <t>KKCC-4300</t>
  </si>
  <si>
    <t>Kirollos,Georges</t>
    <rPh sb="0" eb="8">
      <t>キロロス</t>
    </rPh>
    <rPh sb="9" eb="16">
      <t>ゲオルゲス</t>
    </rPh>
    <phoneticPr fontId="1"/>
  </si>
  <si>
    <t>Africa/Egypt/Ethiopia/Arab</t>
    <rPh sb="0" eb="6">
      <t>アフリカ</t>
    </rPh>
    <rPh sb="7" eb="12">
      <t>エジプト</t>
    </rPh>
    <rPh sb="13" eb="21">
      <t>エチオピア</t>
    </rPh>
    <rPh sb="22" eb="26">
      <t>アラブ</t>
    </rPh>
    <phoneticPr fontId="1"/>
  </si>
  <si>
    <t>ARC</t>
    <phoneticPr fontId="1"/>
  </si>
  <si>
    <t>51'00*2</t>
  </si>
  <si>
    <t>58'18</t>
  </si>
  <si>
    <t>7810</t>
  </si>
  <si>
    <t>45'50</t>
  </si>
  <si>
    <t>3005</t>
  </si>
  <si>
    <t>56'00</t>
  </si>
  <si>
    <t>Sirtos Ensemble</t>
    <rPh sb="0" eb="6">
      <t>シルトス</t>
    </rPh>
    <rPh sb="7" eb="15">
      <t>アンサンブル</t>
    </rPh>
    <phoneticPr fontId="1"/>
  </si>
  <si>
    <t>Sony</t>
    <rPh sb="0" eb="4">
      <t>ソニー</t>
    </rPh>
    <phoneticPr fontId="1"/>
  </si>
  <si>
    <t>Schumann</t>
    <rPh sb="0" eb="8">
      <t>シューマン</t>
    </rPh>
    <phoneticPr fontId="1"/>
  </si>
  <si>
    <t>39'15</t>
  </si>
  <si>
    <t>6935</t>
  </si>
  <si>
    <t>40'00</t>
  </si>
  <si>
    <t>57'48</t>
  </si>
  <si>
    <t>3615</t>
  </si>
  <si>
    <t>47'54</t>
  </si>
  <si>
    <t>The Graham Gouldman Thing</t>
    <rPh sb="0" eb="3">
      <t>ザ</t>
    </rPh>
    <rPh sb="4" eb="10">
      <t>グラハム</t>
    </rPh>
    <rPh sb="11" eb="19">
      <t>グールドマン</t>
    </rPh>
    <phoneticPr fontId="1"/>
  </si>
  <si>
    <t>Red Shoes</t>
    <rPh sb="0" eb="9">
      <t>レッド･シューズ</t>
    </rPh>
    <phoneticPr fontId="1"/>
  </si>
  <si>
    <t>64/JCV World Sounds/66/CD Ethnic Sound series</t>
    <rPh sb="26" eb="38">
      <t>エスニック　サウンド　</t>
    </rPh>
    <rPh sb="39" eb="45">
      <t>シリーズ</t>
    </rPh>
    <phoneticPr fontId="1"/>
  </si>
  <si>
    <t>2000/nonesuch/World Circuit 1997</t>
    <rPh sb="5" eb="13">
      <t>ノンサッチ</t>
    </rPh>
    <rPh sb="14" eb="19">
      <t>ワールド</t>
    </rPh>
    <rPh sb="20" eb="27">
      <t>サーキット</t>
    </rPh>
    <phoneticPr fontId="1"/>
  </si>
  <si>
    <t>Ry Cooder</t>
    <rPh sb="0" eb="2">
      <t>ライ</t>
    </rPh>
    <rPh sb="3" eb="9">
      <t>クーダー</t>
    </rPh>
    <phoneticPr fontId="1"/>
  </si>
  <si>
    <t>New Philharmonic</t>
    <rPh sb="0" eb="16">
      <t>ニュー　フィルハーモニック</t>
    </rPh>
    <phoneticPr fontId="1"/>
  </si>
  <si>
    <t>Khatchatourian,Aram</t>
    <rPh sb="0" eb="14">
      <t>ハチァトゥリアン</t>
    </rPh>
    <rPh sb="15" eb="19">
      <t>アラム</t>
    </rPh>
    <phoneticPr fontId="1"/>
  </si>
  <si>
    <t>Armenia</t>
    <rPh sb="0" eb="7">
      <t>アルメニア</t>
    </rPh>
    <phoneticPr fontId="1"/>
  </si>
  <si>
    <t>Teichiku Records</t>
    <rPh sb="0" eb="8">
      <t>テイチク</t>
    </rPh>
    <rPh sb="9" eb="16">
      <t>レコーズ</t>
    </rPh>
    <phoneticPr fontId="1"/>
  </si>
  <si>
    <t>Abyssinians</t>
    <rPh sb="0" eb="10">
      <t>アビシニアン</t>
    </rPh>
    <phoneticPr fontId="1"/>
  </si>
  <si>
    <t>Lilienthal</t>
    <rPh sb="0" eb="10">
      <t>リリエンタール</t>
    </rPh>
    <phoneticPr fontId="1"/>
  </si>
  <si>
    <t>Downtown Blues</t>
    <rPh sb="0" eb="4">
      <t>ダウン</t>
    </rPh>
    <rPh sb="4" eb="8">
      <t>タウン</t>
    </rPh>
    <rPh sb="9" eb="14">
      <t>ブルース</t>
    </rPh>
    <phoneticPr fontId="1"/>
  </si>
  <si>
    <t>New Child</t>
    <rPh sb="0" eb="9">
      <t>ニュー　チャイルド</t>
    </rPh>
    <phoneticPr fontId="1"/>
  </si>
  <si>
    <t>Can't Buy a Thrill</t>
    <rPh sb="0" eb="18">
      <t>キャント　バイ　ア　スリル</t>
    </rPh>
    <phoneticPr fontId="1"/>
  </si>
  <si>
    <t>English Settlement</t>
    <rPh sb="0" eb="7">
      <t>イングリッシュ</t>
    </rPh>
    <rPh sb="8" eb="18">
      <t>セトゥルメント</t>
    </rPh>
    <phoneticPr fontId="1"/>
  </si>
  <si>
    <t>Zoo</t>
    <rPh sb="0" eb="3">
      <t>ズー</t>
    </rPh>
    <phoneticPr fontId="1"/>
  </si>
  <si>
    <t>The Best of Satie</t>
    <rPh sb="0" eb="3">
      <t>ザ</t>
    </rPh>
    <rPh sb="4" eb="8">
      <t>ベスト</t>
    </rPh>
    <rPh sb="9" eb="11">
      <t>オブ</t>
    </rPh>
    <rPh sb="12" eb="17">
      <t>サティ</t>
    </rPh>
    <phoneticPr fontId="1"/>
  </si>
  <si>
    <t>Jazz/7th</t>
    <rPh sb="0" eb="4">
      <t>ジャズ</t>
    </rPh>
    <phoneticPr fontId="1"/>
  </si>
  <si>
    <t>hat Art 2005/1984</t>
    <rPh sb="4" eb="7">
      <t>アート</t>
    </rPh>
    <phoneticPr fontId="1"/>
  </si>
  <si>
    <t>Mariachi Vargas de Tecalitlan</t>
    <rPh sb="0" eb="8">
      <t>マリアッチ</t>
    </rPh>
    <phoneticPr fontId="1"/>
  </si>
  <si>
    <t>Medore</t>
    <rPh sb="0" eb="6">
      <t>メドレー</t>
    </rPh>
    <phoneticPr fontId="1"/>
  </si>
  <si>
    <t>Polynesia/Tahiti</t>
    <rPh sb="0" eb="9">
      <t>ポリネシア</t>
    </rPh>
    <rPh sb="10" eb="16">
      <t>タヒチ</t>
    </rPh>
    <phoneticPr fontId="1"/>
  </si>
  <si>
    <t>Polynesia/New Zealand</t>
    <rPh sb="0" eb="9">
      <t>ポリネシア</t>
    </rPh>
    <rPh sb="10" eb="21">
      <t>ニュージーランド</t>
    </rPh>
    <phoneticPr fontId="1"/>
  </si>
  <si>
    <t>Richard-Strauss</t>
    <rPh sb="0" eb="15">
      <t>リヒャルト=シュトラウス</t>
    </rPh>
    <phoneticPr fontId="1"/>
  </si>
  <si>
    <t>Melanesia/Australia-Aboligini</t>
    <rPh sb="0" eb="9">
      <t>メラネシア</t>
    </rPh>
    <rPh sb="10" eb="19">
      <t>オーストラリア</t>
    </rPh>
    <rPh sb="20" eb="29">
      <t>アボリジニ</t>
    </rPh>
    <phoneticPr fontId="1"/>
  </si>
  <si>
    <t>Interview at PFC</t>
    <rPh sb="0" eb="9">
      <t>インタヴュー</t>
    </rPh>
    <phoneticPr fontId="1"/>
  </si>
  <si>
    <t>3/5 The Best of Marche</t>
    <rPh sb="4" eb="22">
      <t>ザ　ベスト　オブ　マーチ</t>
    </rPh>
    <phoneticPr fontId="1"/>
  </si>
  <si>
    <t>4/5 The Best of Marche</t>
    <rPh sb="4" eb="22">
      <t>ザ　ベスト　オブ　マーチ</t>
    </rPh>
    <phoneticPr fontId="1"/>
  </si>
  <si>
    <t>5/5 The Best of Marche</t>
    <rPh sb="4" eb="22">
      <t>ザ　ベスト　オブ　マーチ</t>
    </rPh>
    <phoneticPr fontId="1"/>
  </si>
  <si>
    <t>Gypsy Airs(Gypsy Mood)</t>
    <rPh sb="0" eb="5">
      <t>ジプシー</t>
    </rPh>
    <rPh sb="11" eb="16">
      <t>ジプシー</t>
    </rPh>
    <rPh sb="17" eb="21">
      <t>ムード</t>
    </rPh>
    <phoneticPr fontId="1"/>
  </si>
  <si>
    <t>Nimbus</t>
    <rPh sb="0" eb="6">
      <t>ニンバス</t>
    </rPh>
    <phoneticPr fontId="1"/>
  </si>
  <si>
    <t>TOCP-66155</t>
  </si>
  <si>
    <t>2390</t>
  </si>
  <si>
    <t>41'42</t>
  </si>
  <si>
    <t>6300</t>
  </si>
  <si>
    <t>29'33</t>
  </si>
  <si>
    <t>7360</t>
  </si>
  <si>
    <t>30'58</t>
  </si>
  <si>
    <t>8380</t>
  </si>
  <si>
    <t>33'50</t>
  </si>
  <si>
    <t>Gin Tonic</t>
    <rPh sb="0" eb="9">
      <t>ジン　トニック</t>
    </rPh>
    <phoneticPr fontId="1"/>
  </si>
  <si>
    <t>Micronesia/Guam/Northern Marianas/F.S.M./Marshall Islands</t>
    <rPh sb="0" eb="10">
      <t>ミクロネシア</t>
    </rPh>
    <rPh sb="11" eb="15">
      <t>グァム</t>
    </rPh>
    <rPh sb="16" eb="33">
      <t>ノーザン マリアナ</t>
    </rPh>
    <rPh sb="41" eb="57">
      <t>マーシャル　アイランズ</t>
    </rPh>
    <phoneticPr fontId="1"/>
  </si>
  <si>
    <t>Polynesia/Tuamotu/Austral Islands</t>
    <rPh sb="0" eb="9">
      <t>ポリネシア</t>
    </rPh>
    <rPh sb="10" eb="17">
      <t>ツアモツ</t>
    </rPh>
    <rPh sb="18" eb="33">
      <t>オーストラル　アイランズ</t>
    </rPh>
    <phoneticPr fontId="1"/>
  </si>
  <si>
    <t>Label</t>
    <rPh sb="0" eb="5">
      <t>レーベル</t>
    </rPh>
    <phoneticPr fontId="1"/>
  </si>
  <si>
    <t>Saipan</t>
    <rPh sb="0" eb="6">
      <t>サイパン</t>
    </rPh>
    <phoneticPr fontId="1"/>
  </si>
  <si>
    <t>Chet Baker</t>
    <rPh sb="0" eb="10">
      <t>チェット　ベイカー</t>
    </rPh>
    <phoneticPr fontId="1"/>
  </si>
  <si>
    <t>The Beatniks</t>
    <rPh sb="0" eb="12">
      <t>ビートニクス</t>
    </rPh>
    <phoneticPr fontId="1"/>
  </si>
  <si>
    <t>TOCE-9226</t>
  </si>
  <si>
    <t>Ring of Fire</t>
    <rPh sb="0" eb="4">
      <t>リング</t>
    </rPh>
    <rPh sb="5" eb="7">
      <t>オブ</t>
    </rPh>
    <rPh sb="8" eb="12">
      <t>ファイア</t>
    </rPh>
    <phoneticPr fontId="1"/>
  </si>
  <si>
    <t>Vanessa Paradis/Be My Baby</t>
    <rPh sb="0" eb="15">
      <t>ヴァネッサ　パラディ</t>
    </rPh>
    <rPh sb="16" eb="26">
      <t>ビー　マイ　ベイビー</t>
    </rPh>
    <phoneticPr fontId="1"/>
  </si>
  <si>
    <t>Turkey/Iran/Iraq/Liban/Qatar</t>
    <rPh sb="0" eb="6">
      <t>トルコ</t>
    </rPh>
    <rPh sb="7" eb="11">
      <t>イラン</t>
    </rPh>
    <rPh sb="12" eb="16">
      <t>イラク</t>
    </rPh>
    <rPh sb="17" eb="22">
      <t>レバノン</t>
    </rPh>
    <rPh sb="23" eb="28">
      <t>カタール</t>
    </rPh>
    <phoneticPr fontId="1"/>
  </si>
  <si>
    <t>Sri Lanka/Nepal/Bhoutan</t>
    <rPh sb="0" eb="9">
      <t>スリランカ</t>
    </rPh>
    <rPh sb="10" eb="15">
      <t>ネパール</t>
    </rPh>
    <rPh sb="16" eb="23">
      <t>ブータン</t>
    </rPh>
    <phoneticPr fontId="1"/>
  </si>
  <si>
    <t>51'57</t>
    <phoneticPr fontId="1"/>
  </si>
  <si>
    <t>Tuva TV vol.2</t>
    <rPh sb="0" eb="4">
      <t>トゥヴァ</t>
    </rPh>
    <phoneticPr fontId="1"/>
  </si>
  <si>
    <t>Innocent</t>
    <rPh sb="0" eb="8">
      <t>イノセント</t>
    </rPh>
    <phoneticPr fontId="1"/>
  </si>
  <si>
    <t>Tommy Original Sound Track</t>
    <rPh sb="0" eb="5">
      <t>トミー</t>
    </rPh>
    <rPh sb="6" eb="14">
      <t>オリジナル</t>
    </rPh>
    <rPh sb="15" eb="20">
      <t>サウンド　</t>
    </rPh>
    <rPh sb="21" eb="26">
      <t>トラック</t>
    </rPh>
    <phoneticPr fontId="1"/>
  </si>
  <si>
    <t>Who's Next</t>
    <rPh sb="0" eb="5">
      <t>フーズ</t>
    </rPh>
    <rPh sb="6" eb="10">
      <t>ネクスト</t>
    </rPh>
    <phoneticPr fontId="1"/>
  </si>
  <si>
    <t>Polynesia/America/Hawaii</t>
    <rPh sb="0" eb="9">
      <t>ポリネシア</t>
    </rPh>
    <rPh sb="10" eb="17">
      <t>アメリカ</t>
    </rPh>
    <rPh sb="18" eb="24">
      <t>ハワイ</t>
    </rPh>
    <phoneticPr fontId="1"/>
  </si>
  <si>
    <t>Liszt,Franz</t>
    <rPh sb="0" eb="5">
      <t>リスト</t>
    </rPh>
    <rPh sb="6" eb="11">
      <t>フランツ</t>
    </rPh>
    <phoneticPr fontId="1"/>
  </si>
  <si>
    <t>Wild Field</t>
    <rPh sb="0" eb="4">
      <t>ワイルド</t>
    </rPh>
    <rPh sb="5" eb="10">
      <t>フィールド</t>
    </rPh>
    <phoneticPr fontId="1"/>
  </si>
  <si>
    <t>Vissotsky,Vladimir Semyonovich</t>
    <rPh sb="0" eb="9">
      <t>ヴィソツキー</t>
    </rPh>
    <rPh sb="10" eb="18">
      <t>ウラジーミル</t>
    </rPh>
    <phoneticPr fontId="1"/>
  </si>
  <si>
    <t>Beethoven</t>
    <rPh sb="0" eb="9">
      <t>ベートーヴェン</t>
    </rPh>
    <phoneticPr fontId="1"/>
  </si>
  <si>
    <t>4500</t>
  </si>
  <si>
    <t>3610</t>
  </si>
  <si>
    <t>JCV/Victor</t>
    <rPh sb="4" eb="10">
      <t>ビクター</t>
    </rPh>
    <phoneticPr fontId="1"/>
  </si>
  <si>
    <t>World Music Library</t>
    <rPh sb="0" eb="11">
      <t>ワールド　ミュージック</t>
    </rPh>
    <rPh sb="12" eb="19">
      <t>ライブラリ</t>
    </rPh>
    <phoneticPr fontId="1"/>
  </si>
  <si>
    <t>Symphonic dance from West Side Story</t>
    <rPh sb="0" eb="15">
      <t>シンフォニック　ダンス</t>
    </rPh>
    <rPh sb="16" eb="20">
      <t>フロム</t>
    </rPh>
    <rPh sb="21" eb="36">
      <t>ウェスト　サイド　ストーリー</t>
    </rPh>
    <phoneticPr fontId="1"/>
  </si>
  <si>
    <t>Dream Come True</t>
    <rPh sb="0" eb="5">
      <t>ドリーム</t>
    </rPh>
    <rPh sb="6" eb="10">
      <t>カム</t>
    </rPh>
    <rPh sb="11" eb="15">
      <t>トゥルー</t>
    </rPh>
    <phoneticPr fontId="1"/>
  </si>
  <si>
    <t>TOTO</t>
    <rPh sb="0" eb="4">
      <t>トト</t>
    </rPh>
    <phoneticPr fontId="1"/>
  </si>
  <si>
    <t>Shoenberg,Arnold</t>
    <rPh sb="0" eb="9">
      <t>シェーンベルク</t>
    </rPh>
    <rPh sb="10" eb="16">
      <t>アーノルド</t>
    </rPh>
    <phoneticPr fontId="1"/>
  </si>
  <si>
    <t>Czech Philharmonic</t>
    <rPh sb="0" eb="18">
      <t>チェコ　フィルハーモニック</t>
    </rPh>
    <phoneticPr fontId="1"/>
  </si>
  <si>
    <t>Ohlsson,Garrick</t>
    <rPh sb="0" eb="7">
      <t>オールソン</t>
    </rPh>
    <rPh sb="8" eb="15">
      <t>ギャリック</t>
    </rPh>
    <phoneticPr fontId="1"/>
  </si>
  <si>
    <t>Pesek,Libor</t>
    <rPh sb="0" eb="5">
      <t>ペシェク</t>
    </rPh>
    <rPh sb="6" eb="11">
      <t>リボル</t>
    </rPh>
    <phoneticPr fontId="1"/>
  </si>
  <si>
    <t>Daniele Vidal</t>
    <rPh sb="0" eb="7">
      <t>ダニエル</t>
    </rPh>
    <rPh sb="8" eb="13">
      <t>ヴィダル</t>
    </rPh>
    <phoneticPr fontId="1"/>
  </si>
  <si>
    <t>Les Champs-Elysees/Daniele Vidal</t>
    <rPh sb="0" eb="18">
      <t>オー・ シャンゼリゼ</t>
    </rPh>
    <rPh sb="19" eb="26">
      <t>ダニエル</t>
    </rPh>
    <rPh sb="27" eb="32">
      <t>ヴィダル</t>
    </rPh>
    <phoneticPr fontId="1"/>
  </si>
  <si>
    <t>41'43</t>
  </si>
  <si>
    <t>5145</t>
  </si>
  <si>
    <t>40'33</t>
  </si>
  <si>
    <t>6720</t>
  </si>
  <si>
    <t>51'00</t>
  </si>
  <si>
    <t>37/CD Ethnic Sound series</t>
    <rPh sb="6" eb="18">
      <t>エスニック　サウンド　</t>
    </rPh>
    <rPh sb="19" eb="25">
      <t>シリーズ</t>
    </rPh>
    <phoneticPr fontId="1"/>
  </si>
  <si>
    <t>Kama Sutra</t>
    <rPh sb="0" eb="4">
      <t>カーマ</t>
    </rPh>
    <rPh sb="5" eb="10">
      <t>スートラ</t>
    </rPh>
    <phoneticPr fontId="1"/>
  </si>
  <si>
    <t>Michel Polnareff</t>
    <rPh sb="0" eb="6">
      <t>ミシェル</t>
    </rPh>
    <rPh sb="7" eb="16">
      <t>ポルナレフ</t>
    </rPh>
    <phoneticPr fontId="1"/>
  </si>
  <si>
    <t>Marlene Dietrich</t>
    <rPh sb="0" eb="7">
      <t>マレーネ</t>
    </rPh>
    <rPh sb="8" eb="16">
      <t>ディートリヒ</t>
    </rPh>
    <phoneticPr fontId="1"/>
  </si>
  <si>
    <t>Marlene Dietrich/Burt Bacharach</t>
    <rPh sb="0" eb="7">
      <t>マレーネ</t>
    </rPh>
    <rPh sb="8" eb="16">
      <t>ディートリヒ</t>
    </rPh>
    <rPh sb="17" eb="31">
      <t>バート　バカラック</t>
    </rPh>
    <phoneticPr fontId="1"/>
  </si>
  <si>
    <t>Vicky</t>
    <rPh sb="0" eb="5">
      <t>ヴィッキー</t>
    </rPh>
    <phoneticPr fontId="1"/>
  </si>
  <si>
    <t>Phonogram</t>
    <rPh sb="0" eb="9">
      <t>フォノグラム</t>
    </rPh>
    <phoneticPr fontId="1"/>
  </si>
  <si>
    <t>Music for Merce Cunningham</t>
    <rPh sb="0" eb="5">
      <t>ミュージック</t>
    </rPh>
    <rPh sb="6" eb="9">
      <t>フォー</t>
    </rPh>
    <rPh sb="10" eb="15">
      <t>マース</t>
    </rPh>
    <rPh sb="16" eb="26">
      <t>カニングハム</t>
    </rPh>
    <phoneticPr fontId="1"/>
  </si>
  <si>
    <t>2/2</t>
  </si>
  <si>
    <t>44:26</t>
  </si>
  <si>
    <t>London/1997.05.25(1993.08.01)</t>
    <rPh sb="0" eb="6">
      <t>ロンドン</t>
    </rPh>
    <phoneticPr fontId="1"/>
  </si>
  <si>
    <t>Euro Trad Essence/Essence of European Traditional Music</t>
    <rPh sb="0" eb="4">
      <t>ユーロ</t>
    </rPh>
    <rPh sb="5" eb="9">
      <t>トラッド</t>
    </rPh>
    <rPh sb="10" eb="17">
      <t>エッセンス</t>
    </rPh>
    <phoneticPr fontId="1"/>
  </si>
  <si>
    <t>Modern Vision</t>
    <rPh sb="0" eb="6">
      <t>モダン</t>
    </rPh>
    <rPh sb="7" eb="13">
      <t>ヴィジョン</t>
    </rPh>
    <phoneticPr fontId="1"/>
  </si>
  <si>
    <t>Seventh Avenue South</t>
    <rPh sb="0" eb="7">
      <t>セヴンス</t>
    </rPh>
    <rPh sb="8" eb="14">
      <t>アヴェニュー</t>
    </rPh>
    <rPh sb="15" eb="20">
      <t>サウス</t>
    </rPh>
    <phoneticPr fontId="1"/>
  </si>
  <si>
    <t>Mr.Black</t>
    <rPh sb="0" eb="3">
      <t>ミスター</t>
    </rPh>
    <rPh sb="3" eb="8">
      <t>ブラック</t>
    </rPh>
    <phoneticPr fontId="1"/>
  </si>
  <si>
    <t>06/World Music Library</t>
    <rPh sb="3" eb="8">
      <t>ワールド</t>
    </rPh>
    <rPh sb="9" eb="14">
      <t>ミュージック</t>
    </rPh>
    <rPh sb="15" eb="22">
      <t>ライブラリ</t>
    </rPh>
    <phoneticPr fontId="1"/>
  </si>
  <si>
    <t>7350</t>
  </si>
  <si>
    <t>32'41</t>
  </si>
  <si>
    <t>39'07</t>
  </si>
  <si>
    <t>2635</t>
  </si>
  <si>
    <t>76'50</t>
  </si>
  <si>
    <t>6110</t>
  </si>
  <si>
    <t>63'14</t>
  </si>
  <si>
    <t>3880</t>
  </si>
  <si>
    <t>COCF-14477</t>
  </si>
  <si>
    <t>Natural High</t>
    <rPh sb="0" eb="7">
      <t>ナチュラル</t>
    </rPh>
    <rPh sb="8" eb="12">
      <t>ハイ</t>
    </rPh>
    <phoneticPr fontId="1"/>
  </si>
  <si>
    <t>Save Our Soul</t>
    <rPh sb="0" eb="4">
      <t>セイヴ</t>
    </rPh>
    <rPh sb="5" eb="8">
      <t>アワ</t>
    </rPh>
    <rPh sb="9" eb="13">
      <t>ソウル</t>
    </rPh>
    <phoneticPr fontId="1"/>
  </si>
  <si>
    <t>Bernstein,Lenard</t>
    <rPh sb="0" eb="9">
      <t>バーンスタイン</t>
    </rPh>
    <rPh sb="10" eb="16">
      <t>レナード</t>
    </rPh>
    <phoneticPr fontId="1"/>
  </si>
  <si>
    <t>Hakuhodo/Americana</t>
    <rPh sb="0" eb="8">
      <t>ハクホウドウ</t>
    </rPh>
    <rPh sb="9" eb="18">
      <t>アメリカーナ</t>
    </rPh>
    <phoneticPr fontId="1"/>
  </si>
  <si>
    <t>Sanyo Sound from Imaginator</t>
    <rPh sb="0" eb="5">
      <t>サンヨー</t>
    </rPh>
    <rPh sb="6" eb="11">
      <t>サウンド</t>
    </rPh>
    <rPh sb="12" eb="16">
      <t>フロム</t>
    </rPh>
    <rPh sb="17" eb="27">
      <t>イマジネイター</t>
    </rPh>
    <phoneticPr fontId="1"/>
  </si>
  <si>
    <t>Legacy International</t>
    <rPh sb="0" eb="6">
      <t>レガシー</t>
    </rPh>
    <rPh sb="7" eb="20">
      <t>インターナショナル</t>
    </rPh>
    <phoneticPr fontId="1"/>
  </si>
  <si>
    <t>Ferry Janoska und sein Ensemble/Edi v.Csoka mit seinem Zigeunerorchester u.Chor</t>
    <rPh sb="0" eb="5">
      <t>フェリ</t>
    </rPh>
    <rPh sb="6" eb="13">
      <t>ヤノシュカ</t>
    </rPh>
    <rPh sb="14" eb="17">
      <t>ウント</t>
    </rPh>
    <rPh sb="18" eb="22">
      <t>ザイン</t>
    </rPh>
    <rPh sb="23" eb="31">
      <t>アンサンブル</t>
    </rPh>
    <rPh sb="32" eb="35">
      <t>エディ</t>
    </rPh>
    <rPh sb="38" eb="43">
      <t>チョカ</t>
    </rPh>
    <rPh sb="44" eb="47">
      <t>ミット</t>
    </rPh>
    <rPh sb="48" eb="54">
      <t>ザイネム</t>
    </rPh>
    <rPh sb="55" eb="63">
      <t>ツィゴイネル</t>
    </rPh>
    <rPh sb="63" eb="72">
      <t>オーケストラ</t>
    </rPh>
    <rPh sb="73" eb="75">
      <t>ウント</t>
    </rPh>
    <rPh sb="75" eb="79">
      <t>コーラス</t>
    </rPh>
    <phoneticPr fontId="1"/>
  </si>
  <si>
    <t>New Standard/Polygram</t>
    <rPh sb="0" eb="3">
      <t>ニュー</t>
    </rPh>
    <rPh sb="4" eb="12">
      <t>スタンダード</t>
    </rPh>
    <rPh sb="13" eb="21">
      <t>ポリグラム</t>
    </rPh>
    <phoneticPr fontId="1"/>
  </si>
  <si>
    <t>The 28th Annual Merrie Monarch/Hula festival</t>
  </si>
  <si>
    <t>CC30-9033</t>
  </si>
  <si>
    <t>Oce'anie/Micronesia/Melanesia/Australia</t>
    <rPh sb="0" eb="8">
      <t>オセアニア</t>
    </rPh>
    <rPh sb="9" eb="19">
      <t>ミクロネシア</t>
    </rPh>
    <rPh sb="20" eb="29">
      <t>メラネシア</t>
    </rPh>
    <rPh sb="30" eb="39">
      <t>オーストラリア</t>
    </rPh>
    <phoneticPr fontId="1"/>
  </si>
  <si>
    <t>Turangalila Symphony/1946~48</t>
    <rPh sb="0" eb="11">
      <t>トゥランガリーラ</t>
    </rPh>
    <rPh sb="12" eb="20">
      <t>シンフォニー</t>
    </rPh>
    <phoneticPr fontId="1"/>
  </si>
  <si>
    <t>Concert duo for Violin and Piano</t>
    <rPh sb="0" eb="7">
      <t>コンサート</t>
    </rPh>
    <rPh sb="8" eb="11">
      <t>デュオ</t>
    </rPh>
    <rPh sb="12" eb="15">
      <t>フォー</t>
    </rPh>
    <rPh sb="16" eb="22">
      <t>ヴァイオリン</t>
    </rPh>
    <rPh sb="23" eb="26">
      <t>アンド</t>
    </rPh>
    <rPh sb="27" eb="32">
      <t>ピアノ</t>
    </rPh>
    <phoneticPr fontId="1"/>
  </si>
  <si>
    <t>Be True</t>
  </si>
  <si>
    <t>2420</t>
  </si>
  <si>
    <t>60'46</t>
  </si>
  <si>
    <t>5300</t>
  </si>
  <si>
    <t>54'47</t>
  </si>
  <si>
    <t>Night on Earth</t>
    <rPh sb="0" eb="5">
      <t>ナイト</t>
    </rPh>
    <rPh sb="6" eb="8">
      <t>オン</t>
    </rPh>
    <rPh sb="9" eb="14">
      <t>アース</t>
    </rPh>
    <phoneticPr fontId="1"/>
  </si>
  <si>
    <t>Original Soundtrack Recording</t>
    <rPh sb="0" eb="8">
      <t>オリジナル　</t>
    </rPh>
    <rPh sb="9" eb="14">
      <t>サウンド</t>
    </rPh>
    <rPh sb="14" eb="19">
      <t>トラック　</t>
    </rPh>
    <rPh sb="20" eb="29">
      <t>レコーディング</t>
    </rPh>
    <phoneticPr fontId="1"/>
  </si>
  <si>
    <t>Lobster Records</t>
    <rPh sb="0" eb="7">
      <t>ロブスター</t>
    </rPh>
    <rPh sb="8" eb="15">
      <t>レコーズ</t>
    </rPh>
    <phoneticPr fontId="1"/>
  </si>
  <si>
    <t>1976.12.18 at Bottom Line_NY/1990_Italy</t>
    <rPh sb="11" eb="13">
      <t>アット</t>
    </rPh>
    <rPh sb="14" eb="25">
      <t>ボトム　ライン</t>
    </rPh>
    <rPh sb="34" eb="39">
      <t>イタリア</t>
    </rPh>
    <phoneticPr fontId="1"/>
  </si>
  <si>
    <t>1974,1975/1992_Italy</t>
    <rPh sb="15" eb="20">
      <t>イタリア</t>
    </rPh>
    <phoneticPr fontId="1"/>
  </si>
  <si>
    <t>Big Music/Ain't No Limits</t>
    <rPh sb="0" eb="9">
      <t>ビッグ　ミュージック</t>
    </rPh>
    <phoneticPr fontId="1"/>
  </si>
  <si>
    <t>Bone Machine</t>
    <rPh sb="0" eb="4">
      <t>ボーン</t>
    </rPh>
    <rPh sb="5" eb="12">
      <t>マシーン</t>
    </rPh>
    <phoneticPr fontId="1"/>
  </si>
  <si>
    <t>The Black Rider</t>
    <rPh sb="4" eb="9">
      <t>ブラック</t>
    </rPh>
    <rPh sb="10" eb="15">
      <t>ライダー</t>
    </rPh>
    <phoneticPr fontId="1"/>
  </si>
  <si>
    <t>UCCW-1031</t>
  </si>
  <si>
    <t>BVCC-31068</t>
  </si>
  <si>
    <t>VFD-1054/mono</t>
    <rPh sb="9" eb="13">
      <t>モノ</t>
    </rPh>
    <phoneticPr fontId="1"/>
  </si>
  <si>
    <t>VFD-1056/mono</t>
    <rPh sb="9" eb="13">
      <t>モノ</t>
    </rPh>
    <phoneticPr fontId="1"/>
  </si>
  <si>
    <t>VFD-1057/mono</t>
    <rPh sb="9" eb="13">
      <t>モノ</t>
    </rPh>
    <phoneticPr fontId="1"/>
  </si>
  <si>
    <t>French Pops</t>
    <rPh sb="0" eb="11">
      <t>フレンチ　ポップス</t>
    </rPh>
    <phoneticPr fontId="1"/>
  </si>
  <si>
    <t>Beat</t>
    <rPh sb="0" eb="4">
      <t>ビート</t>
    </rPh>
    <phoneticPr fontId="1"/>
  </si>
  <si>
    <t>Mahler,Gustav</t>
    <rPh sb="0" eb="6">
      <t>マーラー</t>
    </rPh>
    <rPh sb="7" eb="13">
      <t>グスタフ</t>
    </rPh>
    <phoneticPr fontId="1"/>
  </si>
  <si>
    <t>Haimovitz,Matt</t>
    <rPh sb="0" eb="9">
      <t>ハイモヴィッツ</t>
    </rPh>
    <rPh sb="10" eb="14">
      <t>マット</t>
    </rPh>
    <phoneticPr fontId="1"/>
  </si>
  <si>
    <t>BMG/Victor</t>
    <rPh sb="4" eb="10">
      <t>ビクター</t>
    </rPh>
    <phoneticPr fontId="1"/>
  </si>
  <si>
    <t>Celte</t>
    <rPh sb="0" eb="5">
      <t>ケルト</t>
    </rPh>
    <phoneticPr fontId="1"/>
  </si>
  <si>
    <t>Cowboy Song</t>
    <rPh sb="0" eb="11">
      <t>カウボーイ　ソング</t>
    </rPh>
    <phoneticPr fontId="1"/>
  </si>
  <si>
    <t>Amsterdam Loeki</t>
    <rPh sb="0" eb="9">
      <t>アムステルダム</t>
    </rPh>
    <rPh sb="10" eb="15">
      <t>ルッキ</t>
    </rPh>
    <phoneticPr fontId="1"/>
  </si>
  <si>
    <t>nonesuch/Warner Pioneer</t>
    <rPh sb="0" eb="8">
      <t>ノンサッチ</t>
    </rPh>
    <rPh sb="9" eb="15">
      <t>ワーナー</t>
    </rPh>
    <rPh sb="16" eb="23">
      <t>パイオニア</t>
    </rPh>
    <phoneticPr fontId="1"/>
  </si>
  <si>
    <t>71'19</t>
  </si>
  <si>
    <t>6740</t>
  </si>
  <si>
    <t>3820</t>
  </si>
  <si>
    <t>Theatre</t>
  </si>
  <si>
    <t>Pologne/Czecho-Slovakia/Hungary</t>
    <rPh sb="0" eb="7">
      <t>ポーランド</t>
    </rPh>
    <rPh sb="8" eb="23">
      <t>チェコ－スロヴァキア</t>
    </rPh>
    <rPh sb="24" eb="31">
      <t>ハンガリー</t>
    </rPh>
    <phoneticPr fontId="1"/>
  </si>
  <si>
    <t>Tre'net,Charles</t>
    <rPh sb="0" eb="7">
      <t>トレネ</t>
    </rPh>
    <rPh sb="8" eb="15">
      <t>シャルル</t>
    </rPh>
    <phoneticPr fontId="1"/>
  </si>
  <si>
    <t>Mozart</t>
    <rPh sb="0" eb="6">
      <t>モーツァルト</t>
    </rPh>
    <phoneticPr fontId="1"/>
  </si>
  <si>
    <t>other</t>
  </si>
  <si>
    <t>Donald Fagen/Michael McDonald/Phoebe Snow/Boz Scaggs/Charles Brown/Eddie &amp; David Brigati/etc.</t>
    <rPh sb="0" eb="12">
      <t>ドナルド　フェイゲン</t>
    </rPh>
    <rPh sb="13" eb="20">
      <t>マイケル</t>
    </rPh>
    <rPh sb="21" eb="29">
      <t>マクドナルド</t>
    </rPh>
    <rPh sb="30" eb="36">
      <t>フィービ</t>
    </rPh>
    <rPh sb="37" eb="41">
      <t>スノウ</t>
    </rPh>
    <rPh sb="42" eb="45">
      <t>ボズ</t>
    </rPh>
    <rPh sb="46" eb="52">
      <t>スキャッグス</t>
    </rPh>
    <rPh sb="53" eb="60">
      <t>チャールズ</t>
    </rPh>
    <rPh sb="61" eb="66">
      <t>ブラウン</t>
    </rPh>
    <rPh sb="67" eb="72">
      <t>エディ</t>
    </rPh>
    <rPh sb="75" eb="80">
      <t>デイヴィッド</t>
    </rPh>
    <rPh sb="81" eb="88">
      <t>ブリガッティ</t>
    </rPh>
    <phoneticPr fontId="1"/>
  </si>
  <si>
    <t>Flamenco</t>
    <rPh sb="0" eb="8">
      <t>フラメンコ</t>
    </rPh>
    <phoneticPr fontId="1"/>
  </si>
  <si>
    <t>CRI</t>
  </si>
  <si>
    <t>Disques Cellier</t>
    <rPh sb="0" eb="7">
      <t>ディスク</t>
    </rPh>
    <phoneticPr fontId="1"/>
  </si>
  <si>
    <t>Lion series</t>
    <rPh sb="5" eb="11">
      <t>シリーズ</t>
    </rPh>
    <phoneticPr fontId="1"/>
  </si>
  <si>
    <t>Sampler of the World/Welcome to Our World</t>
    <rPh sb="0" eb="7">
      <t>サンプラー</t>
    </rPh>
    <rPh sb="8" eb="10">
      <t>オブ</t>
    </rPh>
    <rPh sb="11" eb="14">
      <t>ザ</t>
    </rPh>
    <rPh sb="15" eb="20">
      <t>ワールド</t>
    </rPh>
    <phoneticPr fontId="1"/>
  </si>
  <si>
    <t>Graciela Susana</t>
    <rPh sb="0" eb="15">
      <t>グラシェラ･スサーナ</t>
    </rPh>
    <phoneticPr fontId="1"/>
  </si>
  <si>
    <t>Dalida</t>
    <rPh sb="0" eb="6">
      <t>ダリダ</t>
    </rPh>
    <phoneticPr fontId="1"/>
  </si>
  <si>
    <t>Cziffra,Georges:p</t>
    <rPh sb="0" eb="7">
      <t>シフラ</t>
    </rPh>
    <rPh sb="8" eb="15">
      <t>ジョルジュ</t>
    </rPh>
    <phoneticPr fontId="1"/>
  </si>
  <si>
    <t>Melanesia/Fiji</t>
    <rPh sb="0" eb="9">
      <t>メラネシア</t>
    </rPh>
    <rPh sb="10" eb="14">
      <t>フィジー</t>
    </rPh>
    <phoneticPr fontId="1"/>
  </si>
  <si>
    <t>Columbia</t>
    <rPh sb="0" eb="8">
      <t>コロムビア</t>
    </rPh>
    <phoneticPr fontId="1"/>
  </si>
  <si>
    <t>IV1</t>
  </si>
  <si>
    <t>IV2</t>
  </si>
  <si>
    <t>IV3</t>
  </si>
  <si>
    <t>IV4/67'37/4080</t>
  </si>
  <si>
    <t>IV4/67'37</t>
  </si>
  <si>
    <t>IV</t>
  </si>
  <si>
    <t>EuropaIV Russie</t>
    <rPh sb="0" eb="6">
      <t>ヨーロッパ</t>
    </rPh>
    <rPh sb="9" eb="15">
      <t>ロシア</t>
    </rPh>
    <phoneticPr fontId="1"/>
  </si>
  <si>
    <t>SymphonieIV</t>
    <rPh sb="0" eb="9">
      <t>シンフォニー</t>
    </rPh>
    <phoneticPr fontId="1"/>
  </si>
  <si>
    <t>Gregorio Paniagua</t>
    <rPh sb="0" eb="8">
      <t>グレゴリオ</t>
    </rPh>
    <rPh sb="9" eb="17">
      <t>パニアグワ</t>
    </rPh>
    <phoneticPr fontId="1"/>
  </si>
  <si>
    <t>Roge,Pascal</t>
    <rPh sb="0" eb="4">
      <t>ロジェ</t>
    </rPh>
    <rPh sb="5" eb="11">
      <t>パスカル</t>
    </rPh>
    <phoneticPr fontId="1"/>
  </si>
  <si>
    <t>03/16</t>
    <phoneticPr fontId="1"/>
  </si>
  <si>
    <t>Lamine Konte</t>
    <rPh sb="0" eb="6">
      <t>ラミン</t>
    </rPh>
    <rPh sb="7" eb="12">
      <t>コンテ</t>
    </rPh>
    <phoneticPr fontId="1"/>
  </si>
  <si>
    <t>Kakraba Lobi</t>
    <rPh sb="0" eb="7">
      <t>カクラバ</t>
    </rPh>
    <rPh sb="8" eb="12">
      <t>ロビ</t>
    </rPh>
    <phoneticPr fontId="1"/>
  </si>
  <si>
    <t>MCA Victor</t>
    <rPh sb="4" eb="10">
      <t>ビクター</t>
    </rPh>
    <phoneticPr fontId="1"/>
  </si>
  <si>
    <t>Sheet Music</t>
    <rPh sb="0" eb="11">
      <t>シート　ミュージック</t>
    </rPh>
    <phoneticPr fontId="1"/>
  </si>
  <si>
    <t>The Original Soundtrack</t>
    <rPh sb="0" eb="23">
      <t>ジ　オリジナル　サウンドトラック</t>
    </rPh>
    <phoneticPr fontId="1"/>
  </si>
  <si>
    <t>Innervisions</t>
    <rPh sb="0" eb="12">
      <t>インナーヴィジョンズ</t>
    </rPh>
    <phoneticPr fontId="1"/>
  </si>
  <si>
    <t>The Police</t>
    <rPh sb="4" eb="10">
      <t>ポリス</t>
    </rPh>
    <phoneticPr fontId="1"/>
  </si>
  <si>
    <t>Szymanowsky</t>
    <rPh sb="0" eb="11">
      <t>シマノフスキ</t>
    </rPh>
    <phoneticPr fontId="1"/>
  </si>
  <si>
    <t>Various/Vian,Boris</t>
    <rPh sb="8" eb="12">
      <t>ヴィアン</t>
    </rPh>
    <rPh sb="13" eb="18">
      <t>ボリス</t>
    </rPh>
    <phoneticPr fontId="1"/>
  </si>
  <si>
    <t>1994.08Istanbul/20bit recording</t>
    <rPh sb="7" eb="15">
      <t>イスタンブール</t>
    </rPh>
    <rPh sb="18" eb="21">
      <t>ビット</t>
    </rPh>
    <rPh sb="22" eb="31">
      <t>レコーディング</t>
    </rPh>
    <phoneticPr fontId="1"/>
  </si>
  <si>
    <t>Original</t>
    <rPh sb="0" eb="8">
      <t>オリジナル</t>
    </rPh>
    <phoneticPr fontId="1"/>
  </si>
  <si>
    <t>En Public Olympia 1961</t>
    <rPh sb="10" eb="17">
      <t>オランピア</t>
    </rPh>
    <phoneticPr fontId="1"/>
  </si>
  <si>
    <t>En Public Olympia 1964</t>
    <rPh sb="10" eb="17">
      <t>オランピア</t>
    </rPh>
    <phoneticPr fontId="1"/>
  </si>
  <si>
    <t>Cuneiform Records</t>
    <rPh sb="10" eb="17">
      <t>レコーズ</t>
    </rPh>
    <phoneticPr fontId="1"/>
  </si>
  <si>
    <t>Vous et Nous</t>
    <phoneticPr fontId="1"/>
  </si>
  <si>
    <t>11/CD Ethnic Sound series</t>
    <rPh sb="6" eb="18">
      <t>エスニック　サウンド　</t>
    </rPh>
    <rPh sb="19" eb="25">
      <t>シリーズ</t>
    </rPh>
    <phoneticPr fontId="1"/>
  </si>
  <si>
    <t>Physical Graffity/II</t>
    <rPh sb="0" eb="17">
      <t>フィジカル　グラフィティ</t>
    </rPh>
    <phoneticPr fontId="1"/>
  </si>
  <si>
    <t>Polynesia/Samoa/Tonga</t>
    <rPh sb="0" eb="9">
      <t>ポリネシア</t>
    </rPh>
    <rPh sb="10" eb="15">
      <t>サモア</t>
    </rPh>
    <rPh sb="16" eb="21">
      <t>トンガ</t>
    </rPh>
    <phoneticPr fontId="1"/>
  </si>
  <si>
    <t>The Rpyal Phil</t>
  </si>
  <si>
    <t>Offenbach,Jacques</t>
    <rPh sb="0" eb="9">
      <t>オッフェンバック</t>
    </rPh>
    <rPh sb="10" eb="17">
      <t>ジャック</t>
    </rPh>
    <phoneticPr fontId="1"/>
  </si>
  <si>
    <t>Aska Strings project</t>
    <rPh sb="0" eb="4">
      <t>アスカ</t>
    </rPh>
    <rPh sb="5" eb="12">
      <t>ストリングス</t>
    </rPh>
    <rPh sb="13" eb="20">
      <t>プロジェクト</t>
    </rPh>
    <phoneticPr fontId="1"/>
  </si>
  <si>
    <t>A Neon Rome/New Heroin/ROSE111</t>
    <phoneticPr fontId="1"/>
  </si>
  <si>
    <t>Forgotten Frontiery</t>
    <phoneticPr fontId="1"/>
  </si>
  <si>
    <t>18min</t>
  </si>
  <si>
    <t>III2</t>
  </si>
  <si>
    <t>III1</t>
  </si>
  <si>
    <t>III3</t>
  </si>
  <si>
    <t>III4/66'55</t>
  </si>
  <si>
    <t>Funky Mushroom Records</t>
    <rPh sb="0" eb="14">
      <t>ファンキー　マッシュルーム　</t>
    </rPh>
    <rPh sb="15" eb="22">
      <t>レコーズ</t>
    </rPh>
    <phoneticPr fontId="1"/>
  </si>
  <si>
    <t>Brooklyn/Fabrique' au Canada</t>
    <rPh sb="0" eb="8">
      <t>プルックリン</t>
    </rPh>
    <rPh sb="22" eb="28">
      <t>カナダ</t>
    </rPh>
    <phoneticPr fontId="1"/>
  </si>
  <si>
    <t>Alpine Jodel Best/Jodler Best</t>
    <rPh sb="0" eb="6">
      <t>アルペン</t>
    </rPh>
    <rPh sb="7" eb="12">
      <t>ヨーデル</t>
    </rPh>
    <rPh sb="13" eb="17">
      <t>ベスト</t>
    </rPh>
    <rPh sb="25" eb="29">
      <t>ベスト</t>
    </rPh>
    <phoneticPr fontId="1"/>
  </si>
  <si>
    <t>1/3</t>
  </si>
  <si>
    <t>2/3</t>
  </si>
  <si>
    <t>3/3</t>
  </si>
  <si>
    <t>Grieg,Edvard</t>
    <rPh sb="0" eb="5">
      <t>グリーグ</t>
    </rPh>
    <phoneticPr fontId="1"/>
  </si>
  <si>
    <t>Harbison,John</t>
    <rPh sb="9" eb="13">
      <t>ジョン</t>
    </rPh>
    <phoneticPr fontId="1"/>
  </si>
  <si>
    <t>Carter,Elliott</t>
    <rPh sb="0" eb="6">
      <t>カーター</t>
    </rPh>
    <rPh sb="7" eb="14">
      <t>エリオット</t>
    </rPh>
    <phoneticPr fontId="1"/>
  </si>
  <si>
    <t>180'00</t>
  </si>
  <si>
    <t>8mm</t>
  </si>
  <si>
    <t>45'12</t>
  </si>
  <si>
    <t>Stokowski,Leopold</t>
    <rPh sb="0" eb="9">
      <t>ストコフスキー</t>
    </rPh>
    <rPh sb="10" eb="17">
      <t>レオポルト</t>
    </rPh>
    <phoneticPr fontId="1"/>
  </si>
  <si>
    <t>Garvey,John</t>
    <rPh sb="7" eb="11">
      <t>ジョン</t>
    </rPh>
    <phoneticPr fontId="1"/>
  </si>
  <si>
    <t>Thibaudet,Jean-Yves:p</t>
    <rPh sb="0" eb="9">
      <t>ティポーデ</t>
    </rPh>
    <rPh sb="10" eb="19">
      <t>ジャン=イヴ</t>
    </rPh>
    <phoneticPr fontId="1"/>
  </si>
  <si>
    <t>Erato</t>
    <rPh sb="0" eb="5">
      <t>エラート</t>
    </rPh>
    <phoneticPr fontId="1"/>
  </si>
  <si>
    <t>Langas &amp; Manganiyars</t>
    <rPh sb="0" eb="6">
      <t>ランガ</t>
    </rPh>
    <rPh sb="7" eb="8">
      <t>アンド</t>
    </rPh>
    <rPh sb="9" eb="20">
      <t>マンガニヤール</t>
    </rPh>
    <phoneticPr fontId="1"/>
  </si>
  <si>
    <t>Katz,Gary:Produce</t>
    <rPh sb="10" eb="17">
      <t>プロデュース</t>
    </rPh>
    <phoneticPr fontId="1"/>
  </si>
  <si>
    <t>7</t>
  </si>
  <si>
    <t>Becker &amp; Fagen Founders of Steely Dan/Original Steely Dan</t>
    <rPh sb="0" eb="6">
      <t>ベッカー</t>
    </rPh>
    <rPh sb="9" eb="14">
      <t>フェイゲン</t>
    </rPh>
    <rPh sb="27" eb="37">
      <t>スティーリー・ダン</t>
    </rPh>
    <rPh sb="47" eb="57">
      <t>スティーリー・ダン</t>
    </rPh>
    <phoneticPr fontId="1"/>
  </si>
  <si>
    <t>4175</t>
  </si>
  <si>
    <t>The open Road/1947</t>
  </si>
  <si>
    <t>55'54</t>
    <phoneticPr fontId="1"/>
  </si>
  <si>
    <t>5790</t>
    <phoneticPr fontId="1"/>
  </si>
  <si>
    <t>Calamus</t>
    <rPh sb="0" eb="7">
      <t>カラムス</t>
    </rPh>
    <phoneticPr fontId="1"/>
  </si>
  <si>
    <t>Miserere</t>
    <rPh sb="0" eb="8">
      <t>ミゼレーレ</t>
    </rPh>
    <phoneticPr fontId="1"/>
  </si>
  <si>
    <t>Musical Traditional of Portugal</t>
    <rPh sb="0" eb="7">
      <t>ミュージカル</t>
    </rPh>
    <rPh sb="8" eb="19">
      <t>トラディショナル</t>
    </rPh>
    <rPh sb="20" eb="22">
      <t>オブ</t>
    </rPh>
    <rPh sb="23" eb="31">
      <t>ポルトガル</t>
    </rPh>
    <phoneticPr fontId="1"/>
  </si>
  <si>
    <t>FM</t>
    <rPh sb="0" eb="2">
      <t>エフエム</t>
    </rPh>
    <phoneticPr fontId="1"/>
  </si>
  <si>
    <t>Amadeus</t>
    <rPh sb="0" eb="7">
      <t>アマデウス</t>
    </rPh>
    <phoneticPr fontId="1"/>
  </si>
  <si>
    <t>Tahiti/Bora-Bora/Le Juillet Polynesien</t>
    <rPh sb="0" eb="6">
      <t>タヒチ</t>
    </rPh>
    <phoneticPr fontId="1"/>
  </si>
  <si>
    <t>VA/Tahiti hits</t>
    <rPh sb="3" eb="9">
      <t>タヒチ</t>
    </rPh>
    <rPh sb="10" eb="14">
      <t>ヒッツ</t>
    </rPh>
    <phoneticPr fontId="1"/>
  </si>
  <si>
    <t>Full House</t>
    <rPh sb="0" eb="4">
      <t>フル</t>
    </rPh>
    <rPh sb="5" eb="10">
      <t>ハウス</t>
    </rPh>
    <phoneticPr fontId="1"/>
  </si>
  <si>
    <t>Dawn of a New Century</t>
    <rPh sb="10" eb="13">
      <t>ニュー</t>
    </rPh>
    <rPh sb="14" eb="21">
      <t>センチュリー</t>
    </rPh>
    <phoneticPr fontId="1"/>
  </si>
  <si>
    <t>Omagatoki</t>
    <rPh sb="0" eb="9">
      <t>オーマガトキ</t>
    </rPh>
    <phoneticPr fontId="1"/>
  </si>
  <si>
    <t>Flying Fish Records</t>
    <rPh sb="12" eb="19">
      <t>レコーズ</t>
    </rPh>
    <phoneticPr fontId="1"/>
  </si>
  <si>
    <t>Klezmer Music/Ben Bazyler</t>
    <rPh sb="0" eb="7">
      <t>クレツマー</t>
    </rPh>
    <rPh sb="8" eb="13">
      <t>ミュージック</t>
    </rPh>
    <phoneticPr fontId="1"/>
  </si>
  <si>
    <t>Buda Records</t>
    <rPh sb="5" eb="12">
      <t>レコーズ</t>
    </rPh>
    <phoneticPr fontId="1"/>
  </si>
  <si>
    <t>49'52</t>
  </si>
  <si>
    <t>3220</t>
  </si>
  <si>
    <t>47'05</t>
  </si>
  <si>
    <t>5370</t>
  </si>
  <si>
    <t>40'10</t>
  </si>
  <si>
    <t>Melanesia/Australia/Vanuatu/solomon Islands/Papua New Guinea/New Caledonia</t>
    <rPh sb="0" eb="9">
      <t>メラネシア</t>
    </rPh>
    <rPh sb="10" eb="19">
      <t>オーストラリア</t>
    </rPh>
    <rPh sb="20" eb="27">
      <t>ヴァヌアトゥ</t>
    </rPh>
    <rPh sb="28" eb="43">
      <t>ソロモン　アイランズ</t>
    </rPh>
    <rPh sb="44" eb="60">
      <t>パプア　ニュー　ギニア</t>
    </rPh>
    <rPh sb="61" eb="74">
      <t>ニューカレドニア</t>
    </rPh>
    <phoneticPr fontId="1"/>
  </si>
  <si>
    <t>3255</t>
  </si>
  <si>
    <t>44'03</t>
  </si>
  <si>
    <t>5275</t>
  </si>
  <si>
    <t>42'08</t>
  </si>
  <si>
    <t>6880</t>
  </si>
  <si>
    <t>The Trio Bulgarka</t>
    <rPh sb="0" eb="3">
      <t>ザ</t>
    </rPh>
    <rPh sb="4" eb="8">
      <t>トリオ</t>
    </rPh>
    <rPh sb="9" eb="17">
      <t>ブルガリカ</t>
    </rPh>
    <phoneticPr fontId="1"/>
  </si>
  <si>
    <t>Fish Inn</t>
    <rPh sb="0" eb="4">
      <t>フィッシュ</t>
    </rPh>
    <rPh sb="5" eb="8">
      <t>イン</t>
    </rPh>
    <phoneticPr fontId="1"/>
  </si>
  <si>
    <t>Weill,Kurt</t>
    <rPh sb="0" eb="5">
      <t>ワイル</t>
    </rPh>
    <rPh sb="6" eb="10">
      <t>クルト</t>
    </rPh>
    <phoneticPr fontId="1"/>
  </si>
  <si>
    <t>Berlin Rias Sinfonietta</t>
    <rPh sb="0" eb="6">
      <t>ベルリン</t>
    </rPh>
    <rPh sb="7" eb="11">
      <t>リアス</t>
    </rPh>
    <rPh sb="12" eb="23">
      <t>シンフォニエッタ</t>
    </rPh>
    <phoneticPr fontId="1"/>
  </si>
  <si>
    <t>Lemper,Ute</t>
    <rPh sb="0" eb="6">
      <t>レンパー</t>
    </rPh>
    <rPh sb="7" eb="10">
      <t>ウテ</t>
    </rPh>
    <phoneticPr fontId="1"/>
  </si>
  <si>
    <t>Mauceri,John</t>
    <rPh sb="0" eb="7">
      <t>モーセリ</t>
    </rPh>
    <rPh sb="8" eb="12">
      <t>ジョン</t>
    </rPh>
    <phoneticPr fontId="1"/>
  </si>
  <si>
    <t>Cohen,Jeffrey:p</t>
    <rPh sb="0" eb="5">
      <t>コーエン</t>
    </rPh>
    <rPh sb="6" eb="13">
      <t>ジェフリー</t>
    </rPh>
    <phoneticPr fontId="1"/>
  </si>
  <si>
    <t>Love</t>
    <rPh sb="0" eb="4">
      <t>ラヴ</t>
    </rPh>
    <phoneticPr fontId="1"/>
  </si>
  <si>
    <t>Briliant Corners</t>
    <rPh sb="0" eb="8">
      <t>ブリリアント</t>
    </rPh>
    <rPh sb="9" eb="16">
      <t>コーナーズ</t>
    </rPh>
    <phoneticPr fontId="1"/>
  </si>
  <si>
    <t>Paradise &amp; Lunch/4th</t>
    <rPh sb="0" eb="8">
      <t>パラダイス</t>
    </rPh>
    <rPh sb="11" eb="16">
      <t>ランチ</t>
    </rPh>
    <phoneticPr fontId="1"/>
  </si>
  <si>
    <t>Perrault,Charles:conte d'apre`s</t>
    <rPh sb="0" eb="8">
      <t>ペロー</t>
    </rPh>
    <rPh sb="9" eb="16">
      <t>シャルル</t>
    </rPh>
    <phoneticPr fontId="1"/>
  </si>
  <si>
    <t>Pergola/Philips</t>
    <rPh sb="8" eb="15">
      <t>フィリップス</t>
    </rPh>
    <phoneticPr fontId="1"/>
  </si>
  <si>
    <t>Vian,Boris</t>
    <rPh sb="0" eb="4">
      <t>ヴィアン</t>
    </rPh>
    <rPh sb="5" eb="10">
      <t>ボリス</t>
    </rPh>
    <phoneticPr fontId="1"/>
  </si>
  <si>
    <t>1/2 1993.02.13</t>
  </si>
  <si>
    <t>03min</t>
  </si>
  <si>
    <t>03'00</t>
  </si>
  <si>
    <t>01'34</t>
  </si>
  <si>
    <t>cinama</t>
  </si>
  <si>
    <t>4050</t>
  </si>
  <si>
    <t>60'19</t>
  </si>
  <si>
    <t>75'17</t>
  </si>
  <si>
    <t>41'14</t>
  </si>
  <si>
    <t>2760</t>
  </si>
  <si>
    <t>25'25</t>
  </si>
  <si>
    <t>54'02</t>
  </si>
  <si>
    <t>6305</t>
  </si>
  <si>
    <t>7200</t>
  </si>
  <si>
    <t>7670</t>
  </si>
  <si>
    <t>7755</t>
  </si>
  <si>
    <t>45'27</t>
  </si>
  <si>
    <t>2990</t>
  </si>
  <si>
    <t>Mikhail Chernyakhovsky:vn</t>
  </si>
  <si>
    <t>Victor Simon:vc</t>
  </si>
  <si>
    <t>Metrofarce</t>
    <rPh sb="0" eb="10">
      <t>メトロファルス</t>
    </rPh>
    <phoneticPr fontId="1"/>
  </si>
  <si>
    <t>Onobox</t>
    <rPh sb="0" eb="3">
      <t>オノ</t>
    </rPh>
    <rPh sb="3" eb="6">
      <t>ボックス</t>
    </rPh>
    <phoneticPr fontId="1"/>
  </si>
  <si>
    <t>box</t>
    <rPh sb="0" eb="3">
      <t>ボックス</t>
    </rPh>
    <phoneticPr fontId="1"/>
  </si>
  <si>
    <t>vienna Art Orchestra</t>
    <rPh sb="0" eb="20">
      <t>ウィーン　アート　オーケストラ</t>
    </rPh>
    <phoneticPr fontId="1"/>
  </si>
  <si>
    <t>Orchestra</t>
    <rPh sb="0" eb="9">
      <t>オーケストラ</t>
    </rPh>
    <phoneticPr fontId="1"/>
  </si>
  <si>
    <t>UICY-4003</t>
  </si>
  <si>
    <t>ESCA 7770</t>
  </si>
  <si>
    <t>Tom Waits</t>
    <rPh sb="0" eb="3">
      <t>トム</t>
    </rPh>
    <rPh sb="4" eb="9">
      <t>ウェイツ</t>
    </rPh>
    <phoneticPr fontId="1"/>
  </si>
  <si>
    <t>Various/Iva Bittova/Dagmar Andrtova'/Jablkon~/Hana Ulrychova' plus her band Javory/</t>
    <rPh sb="8" eb="11">
      <t>イヴァ</t>
    </rPh>
    <rPh sb="12" eb="19">
      <t>ビトヴァ</t>
    </rPh>
    <rPh sb="20" eb="26">
      <t>ダグマル</t>
    </rPh>
    <rPh sb="27" eb="36">
      <t>アンドルトヴァ</t>
    </rPh>
    <rPh sb="37" eb="45">
      <t>ヤブルコーニ</t>
    </rPh>
    <rPh sb="46" eb="50">
      <t>ハナ</t>
    </rPh>
    <rPh sb="51" eb="61">
      <t>ウリホバ</t>
    </rPh>
    <phoneticPr fontId="1"/>
  </si>
  <si>
    <t>Lam Barena/Bach to Africa</t>
    <rPh sb="0" eb="10">
      <t>ランバレナ</t>
    </rPh>
    <rPh sb="11" eb="15">
      <t>バッハ</t>
    </rPh>
    <rPh sb="16" eb="18">
      <t>トゥ</t>
    </rPh>
    <rPh sb="19" eb="25">
      <t>アフリカ</t>
    </rPh>
    <phoneticPr fontId="1"/>
  </si>
  <si>
    <t>Higelin/aux heros de la voltige</t>
    <rPh sb="0" eb="7">
      <t>イジュラン</t>
    </rPh>
    <phoneticPr fontId="1"/>
  </si>
  <si>
    <t>Enrico Macias</t>
    <rPh sb="0" eb="6">
      <t>エンリコ</t>
    </rPh>
    <rPh sb="7" eb="13">
      <t>マシアス</t>
    </rPh>
    <phoneticPr fontId="1"/>
  </si>
  <si>
    <t>Milva</t>
    <rPh sb="0" eb="5">
      <t>ミルヴァ</t>
    </rPh>
    <phoneticPr fontId="1"/>
  </si>
  <si>
    <t>Stravinsky</t>
    <rPh sb="0" eb="10">
      <t>ストラヴィンスキー</t>
    </rPh>
    <phoneticPr fontId="1"/>
  </si>
  <si>
    <t>Saint-Saens</t>
    <rPh sb="0" eb="11">
      <t>サン=サーンス</t>
    </rPh>
    <phoneticPr fontId="1"/>
  </si>
  <si>
    <t>Todd Rundgren</t>
    <rPh sb="0" eb="4">
      <t>トッド</t>
    </rPh>
    <rPh sb="5" eb="13">
      <t>ラングレン</t>
    </rPh>
    <phoneticPr fontId="1"/>
  </si>
  <si>
    <t>4515</t>
  </si>
  <si>
    <t>75'07</t>
  </si>
  <si>
    <t>7450</t>
  </si>
  <si>
    <t>48'07</t>
  </si>
  <si>
    <t>3150</t>
  </si>
  <si>
    <t>Flying Fish Records</t>
    <rPh sb="0" eb="11">
      <t>フライイング フィシュ</t>
    </rPh>
    <rPh sb="12" eb="19">
      <t>レコーズ</t>
    </rPh>
    <phoneticPr fontId="1"/>
  </si>
  <si>
    <t>time</t>
    <phoneticPr fontId="1"/>
  </si>
  <si>
    <t>Orchestra/cho</t>
    <rPh sb="0" eb="9">
      <t>オーケストラ</t>
    </rPh>
    <phoneticPr fontId="1"/>
  </si>
  <si>
    <t>track</t>
    <phoneticPr fontId="1"/>
  </si>
  <si>
    <t>solist</t>
    <phoneticPr fontId="1"/>
  </si>
  <si>
    <t>counter</t>
    <phoneticPr fontId="1"/>
  </si>
  <si>
    <t>1/2</t>
  </si>
  <si>
    <t>32XL-125</t>
  </si>
  <si>
    <t>74321-40711-2</t>
  </si>
  <si>
    <t>54'48</t>
  </si>
  <si>
    <t>Prokofiev,Sergei</t>
    <rPh sb="0" eb="9">
      <t>プロコフィエフ</t>
    </rPh>
    <rPh sb="10" eb="16">
      <t>セルゲイ</t>
    </rPh>
    <phoneticPr fontId="1"/>
  </si>
  <si>
    <t>Victor Orchestra</t>
    <rPh sb="0" eb="6">
      <t>ビクター</t>
    </rPh>
    <rPh sb="7" eb="16">
      <t>オーケストラ</t>
    </rPh>
    <phoneticPr fontId="1"/>
  </si>
  <si>
    <t>Tuva:Voices from the Center of Asia</t>
    <rPh sb="0" eb="4">
      <t>トゥヴァ</t>
    </rPh>
    <phoneticPr fontId="1"/>
  </si>
  <si>
    <t>Francoise Hardy</t>
    <rPh sb="0" eb="15">
      <t>フランソワーズ　アルディ</t>
    </rPh>
    <phoneticPr fontId="1"/>
  </si>
  <si>
    <t>74'43</t>
  </si>
  <si>
    <t>67'42</t>
  </si>
  <si>
    <t>55'51/55'13</t>
  </si>
  <si>
    <t>47'48</t>
    <phoneticPr fontId="1"/>
  </si>
  <si>
    <t>74'12</t>
    <phoneticPr fontId="1"/>
  </si>
  <si>
    <t>4375/915,1415,</t>
    <phoneticPr fontId="1"/>
  </si>
  <si>
    <t>52'33</t>
    <phoneticPr fontId="1"/>
  </si>
  <si>
    <t>49'44</t>
    <phoneticPr fontId="1"/>
  </si>
  <si>
    <t>8220</t>
    <phoneticPr fontId="1"/>
  </si>
  <si>
    <t>52'24</t>
    <phoneticPr fontId="1"/>
  </si>
  <si>
    <t>3365</t>
    <phoneticPr fontId="1"/>
  </si>
  <si>
    <t>Columbia World Music series</t>
    <rPh sb="0" eb="8">
      <t>コロムビア</t>
    </rPh>
    <rPh sb="9" eb="27">
      <t>ワールド　ミュージック　シリーズ</t>
    </rPh>
    <phoneticPr fontId="1"/>
  </si>
  <si>
    <t>Hungarian</t>
    <rPh sb="0" eb="9">
      <t>ハンガリアン</t>
    </rPh>
    <phoneticPr fontId="1"/>
  </si>
  <si>
    <t>Pink Floyd</t>
    <rPh sb="0" eb="4">
      <t>ピンク</t>
    </rPh>
    <rPh sb="5" eb="10">
      <t>フロイド</t>
    </rPh>
    <phoneticPr fontId="1"/>
  </si>
  <si>
    <t>Siren</t>
    <rPh sb="0" eb="5">
      <t>サイレン</t>
    </rPh>
    <phoneticPr fontId="1"/>
  </si>
  <si>
    <t>UCCD-3120</t>
  </si>
  <si>
    <t>WPC7-10159</t>
  </si>
  <si>
    <t>Knappertsbusch,Hans</t>
    <rPh sb="0" eb="14">
      <t>クナッパーツブッシュ</t>
    </rPh>
    <rPh sb="15" eb="19">
      <t>ハンス</t>
    </rPh>
    <phoneticPr fontId="1"/>
  </si>
  <si>
    <t>Hotter,Hans</t>
    <phoneticPr fontId="1"/>
  </si>
  <si>
    <t>Brigitte Fontaine &amp; Areski Belkacem</t>
    <rPh sb="0" eb="17">
      <t>ブリジット　フォンテーヌ</t>
    </rPh>
    <rPh sb="20" eb="35">
      <t>アレスキー　ベルカセム</t>
    </rPh>
    <phoneticPr fontId="1"/>
  </si>
  <si>
    <t>51'48</t>
  </si>
  <si>
    <t>6028</t>
  </si>
  <si>
    <t>68'03</t>
  </si>
  <si>
    <t>62'59</t>
  </si>
  <si>
    <t>3865</t>
  </si>
  <si>
    <t>62'42</t>
  </si>
  <si>
    <t>Asia</t>
    <rPh sb="0" eb="4">
      <t>アジア</t>
    </rPh>
    <phoneticPr fontId="1"/>
  </si>
  <si>
    <t>Brave Old World</t>
    <rPh sb="0" eb="5">
      <t>ブレイヴ</t>
    </rPh>
    <rPh sb="6" eb="9">
      <t>オールド</t>
    </rPh>
    <rPh sb="10" eb="15">
      <t>ワールド</t>
    </rPh>
    <phoneticPr fontId="1"/>
  </si>
  <si>
    <t>Gaucho</t>
    <rPh sb="0" eb="6">
      <t>ガウチョ</t>
    </rPh>
    <phoneticPr fontId="1"/>
  </si>
  <si>
    <t>Richter,Sviatoslav:p</t>
    <rPh sb="0" eb="7">
      <t>リヒテル</t>
    </rPh>
    <rPh sb="8" eb="18">
      <t>スヴャトスラフ</t>
    </rPh>
    <phoneticPr fontId="1"/>
  </si>
  <si>
    <t>Walter,Bruno</t>
    <rPh sb="0" eb="6">
      <t>ワルター</t>
    </rPh>
    <rPh sb="7" eb="12">
      <t>ブルーノ</t>
    </rPh>
    <phoneticPr fontId="1"/>
  </si>
  <si>
    <t>Solti,Sir Georg</t>
    <rPh sb="0" eb="5">
      <t>ショルティ</t>
    </rPh>
    <rPh sb="6" eb="9">
      <t>サー</t>
    </rPh>
    <rPh sb="10" eb="15">
      <t>ゲオルグ</t>
    </rPh>
    <phoneticPr fontId="1"/>
  </si>
  <si>
    <t>1th</t>
  </si>
  <si>
    <t>V1</t>
  </si>
  <si>
    <t>V2/49'04</t>
  </si>
  <si>
    <t>Jazz</t>
    <rPh sb="0" eb="4">
      <t>ジャズ</t>
    </rPh>
    <phoneticPr fontId="1"/>
  </si>
  <si>
    <t>Eagles</t>
    <rPh sb="0" eb="6">
      <t>イーグルス</t>
    </rPh>
    <phoneticPr fontId="1"/>
  </si>
  <si>
    <t>Brazil 10-CD WALLET BOX</t>
    <rPh sb="0" eb="6">
      <t>ブラジル</t>
    </rPh>
    <phoneticPr fontId="1"/>
  </si>
  <si>
    <t>PUNK 10-CD WALLET BOX/original masters/Parental ADVISORY Horrible Punk</t>
    <rPh sb="0" eb="4">
      <t>パンク</t>
    </rPh>
    <phoneticPr fontId="1"/>
  </si>
  <si>
    <t>boogie woogie 10-CD WALLET BOX/original masters</t>
    <rPh sb="0" eb="6">
      <t>ブギ</t>
    </rPh>
    <rPh sb="7" eb="13">
      <t>ウギ</t>
    </rPh>
    <phoneticPr fontId="1"/>
  </si>
  <si>
    <t>Brazil/223512/ISBN:978-3-86562-665-3</t>
    <rPh sb="0" eb="6">
      <t>ブラジル</t>
    </rPh>
    <phoneticPr fontId="1"/>
  </si>
  <si>
    <t>Top Ranking REGGAE 10-CD WALLET BOX</t>
    <rPh sb="12" eb="18">
      <t>レゲエ</t>
    </rPh>
    <phoneticPr fontId="1"/>
  </si>
  <si>
    <t>reggae/224073/ISBN:978-3-86562-734-6</t>
    <rPh sb="0" eb="6">
      <t>レゲエ</t>
    </rPh>
    <phoneticPr fontId="1"/>
  </si>
  <si>
    <t>VFD-1041/mono</t>
    <rPh sb="9" eb="13">
      <t>モノ</t>
    </rPh>
    <phoneticPr fontId="1"/>
  </si>
  <si>
    <t>VFD-1042/mono</t>
    <rPh sb="9" eb="13">
      <t>モノ</t>
    </rPh>
    <phoneticPr fontId="1"/>
  </si>
  <si>
    <t>VFD-1043/mono</t>
    <rPh sb="9" eb="13">
      <t>モノ</t>
    </rPh>
    <phoneticPr fontId="1"/>
  </si>
  <si>
    <t>VFD-1044/mono</t>
    <rPh sb="9" eb="13">
      <t>モノ</t>
    </rPh>
    <phoneticPr fontId="1"/>
  </si>
  <si>
    <t>VFD-1045/mono</t>
    <rPh sb="9" eb="13">
      <t>モノ</t>
    </rPh>
    <phoneticPr fontId="1"/>
  </si>
  <si>
    <t>VFD-1046/mono</t>
    <rPh sb="9" eb="13">
      <t>モノ</t>
    </rPh>
    <phoneticPr fontId="1"/>
  </si>
  <si>
    <t>VFD-1047/mono</t>
    <rPh sb="9" eb="13">
      <t>モノ</t>
    </rPh>
    <phoneticPr fontId="1"/>
  </si>
  <si>
    <t>VFD-1048/mono</t>
    <rPh sb="9" eb="13">
      <t>モノ</t>
    </rPh>
    <phoneticPr fontId="1"/>
  </si>
  <si>
    <t>VFD-1049/mono</t>
    <rPh sb="9" eb="13">
      <t>モノ</t>
    </rPh>
    <phoneticPr fontId="1"/>
  </si>
  <si>
    <t>VFD-1050/mono</t>
    <rPh sb="9" eb="13">
      <t>モノ</t>
    </rPh>
    <phoneticPr fontId="1"/>
  </si>
  <si>
    <t>VFD-1051/mono</t>
    <rPh sb="9" eb="13">
      <t>モノ</t>
    </rPh>
    <phoneticPr fontId="1"/>
  </si>
  <si>
    <t>VFD-1052/mono</t>
    <rPh sb="9" eb="13">
      <t>モノ</t>
    </rPh>
    <phoneticPr fontId="1"/>
  </si>
  <si>
    <t>VFD-1053/mono</t>
    <rPh sb="9" eb="13">
      <t>モノ</t>
    </rPh>
    <phoneticPr fontId="1"/>
  </si>
  <si>
    <t>Tchaiikovsky</t>
    <rPh sb="0" eb="12">
      <t>チャイコフスキー</t>
    </rPh>
    <phoneticPr fontId="1"/>
  </si>
  <si>
    <t>Francoise</t>
    <rPh sb="0" eb="9">
      <t>フランソワーズ</t>
    </rPh>
    <phoneticPr fontId="1"/>
  </si>
  <si>
    <t>AmericaV Belize/Brazil/Chile/Chili/Columbia/Guatemala/Guyana</t>
    <rPh sb="0" eb="7">
      <t>アメリカ</t>
    </rPh>
    <rPh sb="9" eb="15">
      <t>ベリーズ</t>
    </rPh>
    <rPh sb="16" eb="22">
      <t>ブラジル</t>
    </rPh>
    <rPh sb="23" eb="34">
      <t>チリ</t>
    </rPh>
    <rPh sb="35" eb="43">
      <t>コロムビア</t>
    </rPh>
    <rPh sb="44" eb="53">
      <t>グァテマラ</t>
    </rPh>
    <rPh sb="54" eb="60">
      <t>ガイアナ</t>
    </rPh>
    <phoneticPr fontId="1"/>
  </si>
  <si>
    <t>VI1</t>
  </si>
  <si>
    <t>VI2/46'40</t>
  </si>
  <si>
    <t>AmericaVI Mexico/Nicaragua/Pe'rou/Venezuela</t>
    <rPh sb="0" eb="7">
      <t>アメリカ</t>
    </rPh>
    <rPh sb="10" eb="16">
      <t>メキシコ</t>
    </rPh>
    <rPh sb="17" eb="26">
      <t>ニカラグア</t>
    </rPh>
    <rPh sb="27" eb="33">
      <t>ペルー</t>
    </rPh>
    <rPh sb="34" eb="43">
      <t>ヴェネズエラ</t>
    </rPh>
    <phoneticPr fontId="1"/>
  </si>
  <si>
    <t>Coffee Break</t>
    <rPh sb="0" eb="12">
      <t>コーヒーブレイク</t>
    </rPh>
    <phoneticPr fontId="1"/>
  </si>
  <si>
    <t>Walt Disney</t>
    <rPh sb="0" eb="4">
      <t>ウォルト　</t>
    </rPh>
    <rPh sb="5" eb="11">
      <t>ディズニー</t>
    </rPh>
    <phoneticPr fontId="1"/>
  </si>
  <si>
    <t>Maazel,Lorin</t>
    <rPh sb="0" eb="6">
      <t>マゼール</t>
    </rPh>
    <rPh sb="7" eb="12">
      <t>ロリン</t>
    </rPh>
    <phoneticPr fontId="1"/>
  </si>
  <si>
    <t>PercussionGroup72</t>
    <rPh sb="0" eb="10">
      <t>パーカッション</t>
    </rPh>
    <rPh sb="10" eb="15">
      <t>グループ</t>
    </rPh>
    <phoneticPr fontId="1"/>
  </si>
  <si>
    <t>Martti Pokela</t>
    <rPh sb="0" eb="6">
      <t>マルッティ</t>
    </rPh>
    <rPh sb="7" eb="13">
      <t>ポケラ</t>
    </rPh>
    <phoneticPr fontId="1"/>
  </si>
  <si>
    <t>Samson Francois</t>
    <rPh sb="0" eb="6">
      <t>サンソン</t>
    </rPh>
    <rPh sb="7" eb="15">
      <t>フランソワ</t>
    </rPh>
    <phoneticPr fontId="1"/>
  </si>
  <si>
    <t>London Philharmonic</t>
    <rPh sb="0" eb="19">
      <t>ロンドン　フィルハーモニック</t>
    </rPh>
    <phoneticPr fontId="1"/>
  </si>
  <si>
    <t>New London Consort</t>
    <rPh sb="0" eb="18">
      <t>ニュー　ロンドン　コンソート</t>
    </rPh>
    <phoneticPr fontId="1"/>
  </si>
  <si>
    <t>TOCT-4133</t>
  </si>
  <si>
    <t>POCL-2491</t>
  </si>
  <si>
    <t>Nara Leao</t>
    <rPh sb="0" eb="9">
      <t>ナラ　レオン</t>
    </rPh>
    <phoneticPr fontId="1"/>
  </si>
  <si>
    <t>polydor</t>
    <rPh sb="0" eb="7">
      <t>ポリドール</t>
    </rPh>
    <phoneticPr fontId="1"/>
  </si>
  <si>
    <t>Victor</t>
    <rPh sb="0" eb="6">
      <t>ビクター</t>
    </rPh>
    <phoneticPr fontId="1"/>
  </si>
  <si>
    <t>5835</t>
  </si>
  <si>
    <t>47'51</t>
  </si>
  <si>
    <t>7606</t>
  </si>
  <si>
    <t>Aznavour,Charles/Mauriat,Paul</t>
    <rPh sb="0" eb="8">
      <t>アズナヴール</t>
    </rPh>
    <rPh sb="9" eb="16">
      <t>シャルル</t>
    </rPh>
    <rPh sb="17" eb="24">
      <t>モーリア</t>
    </rPh>
    <rPh sb="25" eb="29">
      <t>ポール</t>
    </rPh>
    <phoneticPr fontId="1"/>
  </si>
  <si>
    <t>Bangladesh</t>
    <rPh sb="0" eb="10">
      <t>バングラデシュ</t>
    </rPh>
    <phoneticPr fontId="1"/>
  </si>
  <si>
    <t>Omnibus</t>
    <rPh sb="0" eb="7">
      <t>オムニバス</t>
    </rPh>
    <phoneticPr fontId="1"/>
  </si>
  <si>
    <t>Art of Tea</t>
    <rPh sb="0" eb="10">
      <t>アート　オブ　ティー</t>
    </rPh>
    <phoneticPr fontId="1"/>
  </si>
  <si>
    <t>God</t>
    <rPh sb="0" eb="3">
      <t>ゴッド</t>
    </rPh>
    <phoneticPr fontId="1"/>
  </si>
  <si>
    <t>Gypsy</t>
    <rPh sb="0" eb="5">
      <t>ジプシー</t>
    </rPh>
    <phoneticPr fontId="1"/>
  </si>
  <si>
    <t>64min</t>
  </si>
  <si>
    <t>64'00</t>
  </si>
  <si>
    <t>Blues</t>
    <rPh sb="0" eb="5">
      <t>ブルース</t>
    </rPh>
    <phoneticPr fontId="1"/>
  </si>
  <si>
    <t>John Cage/Satie/Feldman</t>
    <rPh sb="0" eb="9">
      <t>ジョン　ケージ</t>
    </rPh>
    <rPh sb="10" eb="15">
      <t>サティ</t>
    </rPh>
    <rPh sb="16" eb="23">
      <t>フェルドマン</t>
    </rPh>
    <phoneticPr fontId="1"/>
  </si>
  <si>
    <t>Bruckner,Anton</t>
    <rPh sb="0" eb="8">
      <t>ブルックナー</t>
    </rPh>
    <rPh sb="9" eb="14">
      <t>アントン</t>
    </rPh>
    <phoneticPr fontId="1"/>
  </si>
  <si>
    <t>Chopin,Fre'de'ric</t>
    <rPh sb="0" eb="6">
      <t>ショパン</t>
    </rPh>
    <rPh sb="7" eb="17">
      <t>フレデリック</t>
    </rPh>
    <phoneticPr fontId="1"/>
  </si>
  <si>
    <t>38'25</t>
  </si>
  <si>
    <t>5630</t>
  </si>
  <si>
    <t>3115</t>
  </si>
  <si>
    <t>2710</t>
  </si>
  <si>
    <t>42'54</t>
  </si>
  <si>
    <t>36'25</t>
  </si>
  <si>
    <t>44'52</t>
  </si>
  <si>
    <t>2775</t>
  </si>
  <si>
    <t>36'28</t>
  </si>
  <si>
    <t>Ixion/1958~62</t>
  </si>
  <si>
    <t>VICL-60951/60952</t>
  </si>
  <si>
    <t>Saravah Cinema</t>
    <rPh sb="0" eb="14">
      <t>サラヴァ　シネマ</t>
    </rPh>
    <phoneticPr fontId="1"/>
  </si>
  <si>
    <t>Spread Your Wings</t>
    <rPh sb="0" eb="17">
      <t>スプレッド　ユア　ウィングス</t>
    </rPh>
    <phoneticPr fontId="1"/>
  </si>
  <si>
    <t>00'00</t>
    <phoneticPr fontId="1"/>
  </si>
  <si>
    <t>Polynesia/New Zealand/Cook Islands</t>
    <rPh sb="0" eb="9">
      <t>ポリネシア</t>
    </rPh>
    <rPh sb="10" eb="21">
      <t>ニュージーランド</t>
    </rPh>
    <rPh sb="22" eb="34">
      <t>クック　アイランズ</t>
    </rPh>
    <phoneticPr fontId="1"/>
  </si>
  <si>
    <t>Nouvelles Vagues</t>
    <rPh sb="0" eb="9">
      <t>ヌーヴェル</t>
    </rPh>
    <rPh sb="10" eb="16">
      <t>ヴァーグ</t>
    </rPh>
    <phoneticPr fontId="1"/>
  </si>
  <si>
    <t>Modern Music</t>
    <rPh sb="0" eb="6">
      <t>モダーン</t>
    </rPh>
    <rPh sb="7" eb="12">
      <t>ミュージック</t>
    </rPh>
    <phoneticPr fontId="1"/>
  </si>
  <si>
    <t>Amateur Academy</t>
    <rPh sb="0" eb="7">
      <t>アマチュア</t>
    </rPh>
    <rPh sb="8" eb="15">
      <t>アカデミー</t>
    </rPh>
    <phoneticPr fontId="1"/>
  </si>
  <si>
    <t>Polynesia</t>
    <rPh sb="0" eb="9">
      <t>ポリネシア</t>
    </rPh>
    <phoneticPr fontId="1"/>
  </si>
  <si>
    <t>Satie,Erik</t>
    <rPh sb="0" eb="5">
      <t>サティ</t>
    </rPh>
    <rPh sb="6" eb="10">
      <t>エリック</t>
    </rPh>
    <phoneticPr fontId="1"/>
  </si>
  <si>
    <t>Everest Records</t>
    <rPh sb="0" eb="7">
      <t>エヴェレスト</t>
    </rPh>
    <rPh sb="8" eb="15">
      <t>レコーズ</t>
    </rPh>
    <phoneticPr fontId="1"/>
  </si>
  <si>
    <t>1993/Atlantic</t>
    <rPh sb="5" eb="13">
      <t>アトランティック</t>
    </rPh>
    <phoneticPr fontId="1"/>
  </si>
  <si>
    <t>Imaginary Landscape</t>
    <rPh sb="0" eb="19">
      <t>イマージナリ・ランドスケイプ</t>
    </rPh>
    <phoneticPr fontId="1"/>
  </si>
  <si>
    <t>Music for the Movies</t>
    <rPh sb="0" eb="20">
      <t>ミュージック　フォー　ザ　ムーヴィーズ</t>
    </rPh>
    <phoneticPr fontId="1"/>
  </si>
  <si>
    <t>Roots,Rock Reggae</t>
    <rPh sb="0" eb="5">
      <t>ルーツ</t>
    </rPh>
    <rPh sb="6" eb="10">
      <t>ロック</t>
    </rPh>
    <rPh sb="11" eb="17">
      <t>レゲエ</t>
    </rPh>
    <phoneticPr fontId="1"/>
  </si>
  <si>
    <t>BVCC-31059</t>
  </si>
  <si>
    <t>Chostakovitch</t>
    <rPh sb="0" eb="13">
      <t>ショスタコーヴィチ</t>
    </rPh>
    <phoneticPr fontId="1"/>
  </si>
  <si>
    <t>Extra Bright</t>
    <rPh sb="0" eb="5">
      <t>エクストラ</t>
    </rPh>
    <rPh sb="6" eb="12">
      <t>ブライト</t>
    </rPh>
    <phoneticPr fontId="1"/>
  </si>
  <si>
    <t>Familia</t>
    <rPh sb="0" eb="7">
      <t>ファミリア</t>
    </rPh>
    <phoneticPr fontId="1"/>
  </si>
  <si>
    <t>Marilyn Monroe</t>
    <rPh sb="0" eb="14">
      <t>マリリン　モンロー</t>
    </rPh>
    <phoneticPr fontId="1"/>
  </si>
  <si>
    <t>Harb Alpert Presents</t>
    <rPh sb="0" eb="11">
      <t>ハーブ　アルパート</t>
    </rPh>
    <rPh sb="12" eb="20">
      <t>プレゼンツ</t>
    </rPh>
    <phoneticPr fontId="1"/>
  </si>
  <si>
    <t>15'00</t>
  </si>
  <si>
    <t>1/2 Sche'he'razade/Ansermet</t>
    <rPh sb="4" eb="18">
      <t>シェエラザード</t>
    </rPh>
    <rPh sb="19" eb="27">
      <t>アンセルメ</t>
    </rPh>
    <phoneticPr fontId="1"/>
  </si>
  <si>
    <t>2/2 Sche'he'razade/Ansermet</t>
    <rPh sb="4" eb="18">
      <t>シェエラザード</t>
    </rPh>
    <rPh sb="19" eb="27">
      <t>アンセルメ</t>
    </rPh>
    <phoneticPr fontId="1"/>
  </si>
  <si>
    <t>Borodin,Alexandre</t>
    <rPh sb="0" eb="7">
      <t>ポロディン</t>
    </rPh>
    <rPh sb="8" eb="17">
      <t>アレキサンドル</t>
    </rPh>
    <phoneticPr fontId="1"/>
  </si>
  <si>
    <t>Blues Creation</t>
    <rPh sb="0" eb="5">
      <t>ブルース</t>
    </rPh>
    <rPh sb="6" eb="14">
      <t>クリエイション</t>
    </rPh>
    <phoneticPr fontId="1"/>
  </si>
  <si>
    <t>1/2 Fantasy of Japan/Holiday in Nippon</t>
    <rPh sb="4" eb="20">
      <t>ファンタジー　オブ　ジャパン</t>
    </rPh>
    <rPh sb="21" eb="38">
      <t>ホリデイ　イン　ニッポン</t>
    </rPh>
    <phoneticPr fontId="1"/>
  </si>
  <si>
    <t>Salome'</t>
    <rPh sb="0" eb="7">
      <t>サロメ</t>
    </rPh>
    <phoneticPr fontId="1"/>
  </si>
  <si>
    <t>28CM-631</t>
  </si>
  <si>
    <t>30/CD Ethnic Sound series</t>
    <rPh sb="6" eb="18">
      <t>エスニック　サウンド　</t>
    </rPh>
    <rPh sb="19" eb="25">
      <t>シリーズ</t>
    </rPh>
    <phoneticPr fontId="1"/>
  </si>
  <si>
    <t>10/CD Ethnic Sound series</t>
    <rPh sb="6" eb="18">
      <t>エスニック　サウンド　</t>
    </rPh>
    <rPh sb="19" eb="25">
      <t>シリーズ</t>
    </rPh>
    <phoneticPr fontId="1"/>
  </si>
  <si>
    <t>16/CD Ethnic Sound series</t>
    <rPh sb="6" eb="18">
      <t>エスニック　サウンド　</t>
    </rPh>
    <rPh sb="19" eb="25">
      <t>シリーズ</t>
    </rPh>
    <phoneticPr fontId="1"/>
  </si>
  <si>
    <t>harmonia mundi</t>
    <rPh sb="0" eb="8">
      <t>ハルモニア　</t>
    </rPh>
    <rPh sb="9" eb="14">
      <t>ムンディ</t>
    </rPh>
    <phoneticPr fontId="1"/>
  </si>
  <si>
    <t>Smithsonian/Folkways</t>
    <rPh sb="0" eb="11">
      <t>スミソニアン</t>
    </rPh>
    <rPh sb="12" eb="20">
      <t>フォークウェイズ</t>
    </rPh>
    <phoneticPr fontId="1"/>
  </si>
  <si>
    <t>CIMC01/Hibiscus</t>
    <rPh sb="7" eb="15">
      <t>ハイビスカス</t>
    </rPh>
    <phoneticPr fontId="1"/>
  </si>
  <si>
    <t>TOCT-8842</t>
  </si>
  <si>
    <t>KING International</t>
    <rPh sb="0" eb="18">
      <t>キング　インターナショナル</t>
    </rPh>
    <phoneticPr fontId="1"/>
  </si>
  <si>
    <t>Japanese Girl</t>
    <rPh sb="0" eb="8">
      <t>ジャパニーズ</t>
    </rPh>
    <rPh sb="9" eb="13">
      <t>ガール</t>
    </rPh>
    <phoneticPr fontId="1"/>
  </si>
  <si>
    <t>early years</t>
    <rPh sb="0" eb="11">
      <t>アーリー･イヤーズ</t>
    </rPh>
    <phoneticPr fontId="1"/>
  </si>
  <si>
    <t>Cred in Us/1942</t>
    <rPh sb="0" eb="4">
      <t>クレド</t>
    </rPh>
    <rPh sb="5" eb="7">
      <t>イン</t>
    </rPh>
    <rPh sb="8" eb="10">
      <t>アス</t>
    </rPh>
    <phoneticPr fontId="1"/>
  </si>
  <si>
    <t>Street Scien</t>
    <rPh sb="0" eb="6">
      <t>ストリート</t>
    </rPh>
    <rPh sb="7" eb="12">
      <t>シーン</t>
    </rPh>
    <phoneticPr fontId="1"/>
  </si>
  <si>
    <t>WPCS-11354</t>
  </si>
  <si>
    <t>World Music Library</t>
    <rPh sb="0" eb="11">
      <t>ワールド　ミュージック　</t>
    </rPh>
    <rPh sb="12" eb="19">
      <t>ライブラリ</t>
    </rPh>
    <phoneticPr fontId="1"/>
  </si>
  <si>
    <t>Live</t>
    <rPh sb="0" eb="4">
      <t>ライヴ</t>
    </rPh>
    <phoneticPr fontId="1"/>
  </si>
  <si>
    <t>Best</t>
    <rPh sb="0" eb="4">
      <t>ベスト</t>
    </rPh>
    <phoneticPr fontId="1"/>
  </si>
  <si>
    <t>Sylvia</t>
    <rPh sb="0" eb="6">
      <t>シルヴィア</t>
    </rPh>
    <phoneticPr fontId="1"/>
  </si>
  <si>
    <t>Bonynge,Richard</t>
    <rPh sb="0" eb="7">
      <t>ボニング</t>
    </rPh>
    <rPh sb="8" eb="15">
      <t>リチャード</t>
    </rPh>
    <phoneticPr fontId="1"/>
  </si>
  <si>
    <t>Cronus SQ</t>
    <rPh sb="0" eb="6">
      <t>クロノス</t>
    </rPh>
    <phoneticPr fontId="1"/>
  </si>
  <si>
    <t>Rodeo</t>
    <rPh sb="0" eb="5">
      <t>ロデオ</t>
    </rPh>
    <phoneticPr fontId="1"/>
  </si>
  <si>
    <t>Chrysler</t>
    <rPh sb="0" eb="8">
      <t>クライスラー</t>
    </rPh>
    <phoneticPr fontId="1"/>
  </si>
  <si>
    <t>Harris</t>
    <rPh sb="0" eb="6">
      <t>ハリス</t>
    </rPh>
    <phoneticPr fontId="1"/>
  </si>
  <si>
    <t>Authentic Music of The American Indian</t>
    <rPh sb="0" eb="9">
      <t>オーセッンティック</t>
    </rPh>
    <rPh sb="10" eb="15">
      <t>ミュージック</t>
    </rPh>
    <rPh sb="16" eb="18">
      <t>オブ</t>
    </rPh>
    <rPh sb="19" eb="22">
      <t>ジ</t>
    </rPh>
    <rPh sb="23" eb="31">
      <t>アメリカン</t>
    </rPh>
    <rPh sb="32" eb="38">
      <t>インディアン</t>
    </rPh>
    <phoneticPr fontId="1"/>
  </si>
  <si>
    <t>Domingo,Pla'cido</t>
    <rPh sb="0" eb="7">
      <t>ドミンゴ</t>
    </rPh>
    <rPh sb="8" eb="16">
      <t>プラシド</t>
    </rPh>
    <phoneticPr fontId="1"/>
  </si>
  <si>
    <t>Pavarotti,Luciano</t>
    <rPh sb="0" eb="9">
      <t>パヴァロッティ</t>
    </rPh>
    <rPh sb="10" eb="17">
      <t>ルチアーノ</t>
    </rPh>
    <phoneticPr fontId="1"/>
  </si>
  <si>
    <t>Dvor^a'k,Antini'n</t>
    <rPh sb="0" eb="8">
      <t>ドヴォルザーク</t>
    </rPh>
    <phoneticPr fontId="1"/>
  </si>
  <si>
    <t>Kubelik,Rafael</t>
    <rPh sb="0" eb="7">
      <t>クーベリック</t>
    </rPh>
    <rPh sb="8" eb="14">
      <t>ラファエル</t>
    </rPh>
    <phoneticPr fontId="1"/>
  </si>
  <si>
    <t>New York Philharmonic</t>
    <rPh sb="0" eb="21">
      <t>ニューヨーク　フィルハーモニック</t>
    </rPh>
    <phoneticPr fontId="1"/>
  </si>
  <si>
    <t>Previn,Andre'</t>
    <rPh sb="0" eb="6">
      <t>プレヴィン</t>
    </rPh>
    <rPh sb="7" eb="13">
      <t>アンドレ</t>
    </rPh>
    <phoneticPr fontId="1"/>
  </si>
  <si>
    <t>Dutoit,Charles</t>
    <rPh sb="0" eb="6">
      <t>デュトワ</t>
    </rPh>
    <rPh sb="7" eb="14">
      <t>シャルル</t>
    </rPh>
    <phoneticPr fontId="1"/>
  </si>
  <si>
    <t>Sting Super Live</t>
    <rPh sb="0" eb="5">
      <t>スティング</t>
    </rPh>
    <rPh sb="6" eb="11">
      <t>スーパー</t>
    </rPh>
    <rPh sb="12" eb="16">
      <t>ライヴ</t>
    </rPh>
    <phoneticPr fontId="1"/>
  </si>
  <si>
    <t>Sting</t>
    <rPh sb="0" eb="5">
      <t>スティング</t>
    </rPh>
    <phoneticPr fontId="1"/>
  </si>
  <si>
    <t>Bryars,Gavin</t>
    <rPh sb="0" eb="6">
      <t>ブライアーズ</t>
    </rPh>
    <rPh sb="7" eb="12">
      <t>ギャビン</t>
    </rPh>
    <phoneticPr fontId="1"/>
  </si>
  <si>
    <t>1943.01.16_Yorkshire</t>
    <rPh sb="11" eb="20">
      <t>ヨークシャー</t>
    </rPh>
    <phoneticPr fontId="1"/>
  </si>
  <si>
    <t>Melanesia/Australia-Aboligini/Vanuatu/solomon Islands/Papua New Guinea/New Caledonia</t>
    <rPh sb="0" eb="9">
      <t>メラネシア</t>
    </rPh>
    <rPh sb="10" eb="19">
      <t>オーストラリア</t>
    </rPh>
    <rPh sb="20" eb="29">
      <t>アボリジニ</t>
    </rPh>
    <rPh sb="30" eb="37">
      <t>ヴァヌアトゥ</t>
    </rPh>
    <rPh sb="38" eb="53">
      <t>ソロモン　アイランズ</t>
    </rPh>
    <rPh sb="54" eb="70">
      <t>パプア　ニュー　ギニア</t>
    </rPh>
    <rPh sb="71" eb="84">
      <t>ニューカレドニア</t>
    </rPh>
    <phoneticPr fontId="1"/>
  </si>
  <si>
    <t>Tribal Voice</t>
    <rPh sb="0" eb="6">
      <t>トライバル</t>
    </rPh>
    <rPh sb="7" eb="12">
      <t>ヴォイス</t>
    </rPh>
    <phoneticPr fontId="1"/>
  </si>
  <si>
    <t>Djapana/Sunset Dreaming</t>
    <rPh sb="8" eb="14">
      <t>サンセット</t>
    </rPh>
    <rPh sb="15" eb="23">
      <t>ドリーミング</t>
    </rPh>
    <phoneticPr fontId="1"/>
  </si>
  <si>
    <t>Mushroom Records</t>
    <rPh sb="0" eb="8">
      <t>マッシュルーム</t>
    </rPh>
    <rPh sb="9" eb="16">
      <t>レコーズ</t>
    </rPh>
    <phoneticPr fontId="1"/>
  </si>
  <si>
    <t>Saydisc</t>
    <rPh sb="0" eb="3">
      <t>セイ</t>
    </rPh>
    <rPh sb="3" eb="7">
      <t>ディスク</t>
    </rPh>
    <phoneticPr fontId="1"/>
  </si>
  <si>
    <t>Opal</t>
    <rPh sb="0" eb="4">
      <t>オパール</t>
    </rPh>
    <phoneticPr fontId="1"/>
  </si>
  <si>
    <t>The Dmitri Pokrovsky Ensemble</t>
    <rPh sb="0" eb="3">
      <t>ザ</t>
    </rPh>
    <rPh sb="4" eb="10">
      <t>ドミトリ</t>
    </rPh>
    <rPh sb="21" eb="29">
      <t>アンサンブル</t>
    </rPh>
    <phoneticPr fontId="1"/>
  </si>
  <si>
    <t>Womad/Realworld</t>
    <rPh sb="6" eb="10">
      <t>リアル</t>
    </rPh>
    <rPh sb="10" eb="15">
      <t>ワールド</t>
    </rPh>
    <phoneticPr fontId="1"/>
  </si>
  <si>
    <t>18'00</t>
  </si>
  <si>
    <t>mini LP</t>
    <phoneticPr fontId="1"/>
  </si>
  <si>
    <t>The Tear Garden</t>
    <phoneticPr fontId="1"/>
  </si>
  <si>
    <t>Band of Outsiders</t>
    <phoneticPr fontId="1"/>
  </si>
  <si>
    <t>Everything Takes Forever</t>
    <phoneticPr fontId="1"/>
  </si>
  <si>
    <t>57'33</t>
  </si>
  <si>
    <t>Live in Hambourg 1977</t>
    <rPh sb="8" eb="16">
      <t>ハンブルク</t>
    </rPh>
    <phoneticPr fontId="1"/>
  </si>
  <si>
    <t>Island</t>
    <rPh sb="0" eb="6">
      <t>アイランド</t>
    </rPh>
    <phoneticPr fontId="1"/>
  </si>
  <si>
    <t>America/Cowboy</t>
    <rPh sb="0" eb="7">
      <t>アメリカ</t>
    </rPh>
    <rPh sb="8" eb="14">
      <t>カウボーイ</t>
    </rPh>
    <phoneticPr fontId="1"/>
  </si>
  <si>
    <t>Runt:The Ballad of Todd Rundgren</t>
  </si>
  <si>
    <t>Hitchcock</t>
    <rPh sb="0" eb="9">
      <t>ヒッチコック</t>
    </rPh>
    <phoneticPr fontId="1"/>
  </si>
  <si>
    <t>Exorcist</t>
    <rPh sb="0" eb="8">
      <t>エクソシスト</t>
    </rPh>
    <phoneticPr fontId="1"/>
  </si>
  <si>
    <t>Compilation/1996</t>
    <rPh sb="0" eb="11">
      <t>コンピレイション</t>
    </rPh>
    <phoneticPr fontId="1"/>
  </si>
  <si>
    <t>Robert Wyatt</t>
    <rPh sb="0" eb="6">
      <t>ロバート</t>
    </rPh>
    <rPh sb="7" eb="12">
      <t>ワイアット</t>
    </rPh>
    <phoneticPr fontId="1"/>
  </si>
  <si>
    <t>Yoko Ono/John Lennon</t>
    <rPh sb="0" eb="4">
      <t>ヨーコ</t>
    </rPh>
    <rPh sb="5" eb="8">
      <t>オノ</t>
    </rPh>
    <rPh sb="9" eb="13">
      <t>ジョン</t>
    </rPh>
    <rPh sb="14" eb="20">
      <t>レノン</t>
    </rPh>
    <phoneticPr fontId="1"/>
  </si>
  <si>
    <t>Song is Love</t>
    <rPh sb="0" eb="12">
      <t>ソング　イズ　ラヴ</t>
    </rPh>
    <phoneticPr fontId="1"/>
  </si>
  <si>
    <t>On the Street Corner</t>
    <rPh sb="0" eb="20">
      <t>オン　ザ　ストリート　コーナー</t>
    </rPh>
    <phoneticPr fontId="1"/>
  </si>
  <si>
    <t>Wan-Gan King</t>
    <rPh sb="0" eb="12">
      <t>ワンガン　キング</t>
    </rPh>
    <phoneticPr fontId="1"/>
  </si>
  <si>
    <t>B-2 Unit</t>
    <rPh sb="4" eb="8">
      <t>ユニット</t>
    </rPh>
    <phoneticPr fontId="1"/>
  </si>
  <si>
    <t>Canyon</t>
    <rPh sb="0" eb="6">
      <t>キャニオン</t>
    </rPh>
    <phoneticPr fontId="1"/>
  </si>
  <si>
    <t>Russie</t>
    <rPh sb="0" eb="6">
      <t>ロシア</t>
    </rPh>
    <phoneticPr fontId="1"/>
  </si>
  <si>
    <t>Tchad/Chad/Cameroun</t>
    <rPh sb="0" eb="10">
      <t>チャド</t>
    </rPh>
    <rPh sb="11" eb="19">
      <t>カメルーン</t>
    </rPh>
    <phoneticPr fontId="1"/>
  </si>
  <si>
    <t>Barenboim,Daniel:p</t>
    <rPh sb="0" eb="9">
      <t>バレンボイム</t>
    </rPh>
    <rPh sb="10" eb="16">
      <t>ダニエル</t>
    </rPh>
    <phoneticPr fontId="1"/>
  </si>
  <si>
    <t>Zukerman,Pinchas:vn &amp; va</t>
    <rPh sb="0" eb="8">
      <t>ズッカーマン</t>
    </rPh>
    <rPh sb="9" eb="16">
      <t>ピンカス</t>
    </rPh>
    <phoneticPr fontId="1"/>
  </si>
  <si>
    <t>Harrell,Lynn:vc</t>
    <rPh sb="0" eb="7">
      <t>ハレル</t>
    </rPh>
    <rPh sb="8" eb="12">
      <t>リン</t>
    </rPh>
    <phoneticPr fontId="1"/>
  </si>
  <si>
    <t>Mackerras,Sir Charles</t>
    <rPh sb="0" eb="9">
      <t>マッケラス</t>
    </rPh>
    <rPh sb="10" eb="13">
      <t>サー</t>
    </rPh>
    <rPh sb="14" eb="21">
      <t>チャールズ</t>
    </rPh>
    <phoneticPr fontId="1"/>
  </si>
  <si>
    <t>R25E-1020</t>
  </si>
  <si>
    <t>Hi8</t>
  </si>
  <si>
    <t>1975/Virgin Records</t>
    <rPh sb="5" eb="11">
      <t>ヴァージン</t>
    </rPh>
    <rPh sb="12" eb="19">
      <t>レコーズ</t>
    </rPh>
    <phoneticPr fontId="1"/>
  </si>
  <si>
    <t>24'04</t>
    <phoneticPr fontId="1"/>
  </si>
  <si>
    <t>24min</t>
    <phoneticPr fontId="1"/>
  </si>
  <si>
    <t>05'49</t>
    <phoneticPr fontId="1"/>
  </si>
  <si>
    <t>Duduk Music from Armenia</t>
    <rPh sb="0" eb="5">
      <t>ドゥドゥーク</t>
    </rPh>
    <rPh sb="6" eb="11">
      <t>ミュージック</t>
    </rPh>
    <rPh sb="12" eb="16">
      <t>フロム</t>
    </rPh>
    <rPh sb="17" eb="24">
      <t>アルメニア</t>
    </rPh>
    <phoneticPr fontId="1"/>
  </si>
  <si>
    <t>Cage,John</t>
    <rPh sb="0" eb="4">
      <t>ケージ</t>
    </rPh>
    <rPh sb="5" eb="9">
      <t>ジョン</t>
    </rPh>
    <phoneticPr fontId="1"/>
  </si>
  <si>
    <t>Kurtag,Gyorgy</t>
    <rPh sb="0" eb="6">
      <t>クルターク</t>
    </rPh>
    <rPh sb="7" eb="13">
      <t>ジョルジ</t>
    </rPh>
    <phoneticPr fontId="1"/>
  </si>
  <si>
    <t>1973/Spain/Universal/Polydor/Polygram</t>
    <rPh sb="5" eb="10">
      <t>スペイン</t>
    </rPh>
    <rPh sb="11" eb="20">
      <t>ユニヴァーサル</t>
    </rPh>
    <rPh sb="21" eb="28">
      <t>ポリドール</t>
    </rPh>
    <rPh sb="29" eb="37">
      <t>ポリグラム</t>
    </rPh>
    <phoneticPr fontId="1"/>
  </si>
  <si>
    <t>Petrushka</t>
    <rPh sb="0" eb="9">
      <t>ペトルーシュカ</t>
    </rPh>
    <phoneticPr fontId="1"/>
  </si>
  <si>
    <t>Poulanc</t>
    <rPh sb="0" eb="7">
      <t>プーランク</t>
    </rPh>
    <phoneticPr fontId="1"/>
  </si>
  <si>
    <t>Durutti Column</t>
    <rPh sb="0" eb="7">
      <t>ドゥルッティ</t>
    </rPh>
    <rPh sb="8" eb="14">
      <t>コラム</t>
    </rPh>
    <phoneticPr fontId="1"/>
  </si>
  <si>
    <t>Thomas Dolby</t>
    <rPh sb="0" eb="6">
      <t>トーマス</t>
    </rPh>
    <rPh sb="7" eb="12">
      <t>ドルビー</t>
    </rPh>
    <phoneticPr fontId="1"/>
  </si>
  <si>
    <t>10cc</t>
    <rPh sb="0" eb="4">
      <t>テンシーシー</t>
    </rPh>
    <phoneticPr fontId="1"/>
  </si>
  <si>
    <t>Roxy Music</t>
    <rPh sb="0" eb="4">
      <t>ロキシー</t>
    </rPh>
    <rPh sb="5" eb="10">
      <t>ミュージック</t>
    </rPh>
    <phoneticPr fontId="1"/>
  </si>
  <si>
    <t>Nico</t>
    <rPh sb="0" eb="4">
      <t>ニコ</t>
    </rPh>
    <phoneticPr fontId="1"/>
  </si>
  <si>
    <t>Japan</t>
    <rPh sb="0" eb="5">
      <t>ジャパン</t>
    </rPh>
    <phoneticPr fontId="1"/>
  </si>
  <si>
    <t>Realworld</t>
    <rPh sb="0" eb="4">
      <t>リアル</t>
    </rPh>
    <rPh sb="4" eb="9">
      <t>ワールド</t>
    </rPh>
    <phoneticPr fontId="1"/>
  </si>
  <si>
    <t>Pony Canyon</t>
    <rPh sb="0" eb="4">
      <t>ポニー</t>
    </rPh>
    <rPh sb="5" eb="11">
      <t>キャニオン</t>
    </rPh>
    <phoneticPr fontId="1"/>
  </si>
  <si>
    <t>Blue</t>
    <rPh sb="0" eb="4">
      <t>ブルー</t>
    </rPh>
    <phoneticPr fontId="1"/>
  </si>
  <si>
    <t>Buena Vista Social Club</t>
    <rPh sb="0" eb="23">
      <t>ブエナ　ヴィスタ　ソシアル　クラブ</t>
    </rPh>
    <phoneticPr fontId="1"/>
  </si>
  <si>
    <t>Vivaldi,Antonio</t>
    <rPh sb="0" eb="7">
      <t>ヴィヴァルディ</t>
    </rPh>
    <rPh sb="8" eb="15">
      <t>アントニオ</t>
    </rPh>
    <phoneticPr fontId="1"/>
  </si>
  <si>
    <t>Atelier</t>
    <rPh sb="0" eb="7">
      <t>アトリエ</t>
    </rPh>
    <phoneticPr fontId="1"/>
  </si>
  <si>
    <t>Coconut</t>
    <rPh sb="0" eb="7">
      <t>ココナッツ</t>
    </rPh>
    <phoneticPr fontId="1"/>
  </si>
  <si>
    <t>72'57</t>
  </si>
  <si>
    <t>4365</t>
  </si>
  <si>
    <t>59'26</t>
  </si>
  <si>
    <t>6745</t>
  </si>
  <si>
    <t>44'44</t>
  </si>
  <si>
    <t>Cowell,Henry</t>
    <rPh sb="0" eb="6">
      <t>カウエル</t>
    </rPh>
    <rPh sb="7" eb="12">
      <t>ヘンリー</t>
    </rPh>
    <phoneticPr fontId="1"/>
  </si>
  <si>
    <t>American Melting Pot</t>
    <rPh sb="0" eb="8">
      <t>アメリカン</t>
    </rPh>
    <rPh sb="9" eb="20">
      <t>メルティング　ポット</t>
    </rPh>
    <phoneticPr fontId="1"/>
  </si>
  <si>
    <t>Enzo Enzo</t>
    <rPh sb="0" eb="9">
      <t>エンゾ・エンゾ</t>
    </rPh>
    <phoneticPr fontId="1"/>
  </si>
  <si>
    <t>Coppe'lia</t>
    <rPh sb="0" eb="9">
      <t>コッペリア</t>
    </rPh>
    <phoneticPr fontId="1"/>
  </si>
  <si>
    <t>Weddind Album</t>
    <rPh sb="0" eb="7">
      <t>ウェディング</t>
    </rPh>
    <rPh sb="8" eb="13">
      <t>アルバム</t>
    </rPh>
    <phoneticPr fontId="1"/>
  </si>
  <si>
    <t>35'22</t>
  </si>
  <si>
    <t>80'00</t>
  </si>
  <si>
    <t>69'47</t>
  </si>
  <si>
    <t>4190</t>
  </si>
  <si>
    <t>52'00</t>
  </si>
  <si>
    <t>6341</t>
  </si>
  <si>
    <t>61'15/61'33</t>
  </si>
  <si>
    <t>6386</t>
  </si>
  <si>
    <t>57'08</t>
  </si>
  <si>
    <t>61'49</t>
  </si>
  <si>
    <t>3810</t>
  </si>
  <si>
    <t>One Pattern</t>
    <rPh sb="0" eb="3">
      <t>ワン</t>
    </rPh>
    <rPh sb="4" eb="11">
      <t>パターン</t>
    </rPh>
    <phoneticPr fontId="1"/>
  </si>
  <si>
    <t>Jungle City</t>
    <rPh sb="0" eb="6">
      <t>ジャングル</t>
    </rPh>
    <rPh sb="7" eb="11">
      <t>シティ</t>
    </rPh>
    <phoneticPr fontId="1"/>
  </si>
  <si>
    <t>Still</t>
    <rPh sb="0" eb="5">
      <t>スティル</t>
    </rPh>
    <phoneticPr fontId="1"/>
  </si>
  <si>
    <t>Twilight Zone</t>
    <rPh sb="0" eb="8">
      <t>トワイライト</t>
    </rPh>
    <rPh sb="9" eb="13">
      <t>ゾーン</t>
    </rPh>
    <phoneticPr fontId="1"/>
  </si>
  <si>
    <t>Lunatic Menu</t>
    <rPh sb="0" eb="7">
      <t>ルナテイック</t>
    </rPh>
    <rPh sb="8" eb="12">
      <t>メニュー</t>
    </rPh>
    <phoneticPr fontId="1"/>
  </si>
  <si>
    <t>Istanbul Mambo</t>
    <rPh sb="0" eb="8">
      <t>イスタンブール</t>
    </rPh>
    <rPh sb="9" eb="14">
      <t>マンボ</t>
    </rPh>
    <phoneticPr fontId="1"/>
  </si>
  <si>
    <t>KING Records</t>
    <rPh sb="0" eb="12">
      <t>キング　レコーズ</t>
    </rPh>
    <phoneticPr fontId="1"/>
  </si>
  <si>
    <t>Brigitte Fontaine</t>
    <rPh sb="0" eb="8">
      <t>ブリジット</t>
    </rPh>
    <rPh sb="9" eb="17">
      <t>フォンテーヌ</t>
    </rPh>
    <phoneticPr fontId="1"/>
  </si>
  <si>
    <t>Brigitte Fontaine/Disques Jacques Canetti/Rive Gauche-Rive Droite</t>
    <rPh sb="0" eb="8">
      <t>ブリジット</t>
    </rPh>
    <rPh sb="9" eb="17">
      <t>フォンテーヌ</t>
    </rPh>
    <rPh sb="18" eb="25">
      <t>ディスク</t>
    </rPh>
    <rPh sb="26" eb="33">
      <t>ジャック</t>
    </rPh>
    <rPh sb="34" eb="41">
      <t>カネッティ</t>
    </rPh>
    <phoneticPr fontId="1"/>
  </si>
  <si>
    <t>Francoise Hardy</t>
    <rPh sb="0" eb="9">
      <t>フランソワーズ</t>
    </rPh>
    <rPh sb="10" eb="15">
      <t>アルディ</t>
    </rPh>
    <phoneticPr fontId="1"/>
  </si>
  <si>
    <t>Pierre Barouh/Jacques Higelin/Brigitte Fontaine/Areski Belkacem/etc</t>
    <rPh sb="0" eb="6">
      <t>ピエール</t>
    </rPh>
    <rPh sb="7" eb="13">
      <t>バルー</t>
    </rPh>
    <rPh sb="14" eb="21">
      <t>ジャック</t>
    </rPh>
    <rPh sb="22" eb="29">
      <t>イジュラン</t>
    </rPh>
    <rPh sb="30" eb="38">
      <t>ブリジット</t>
    </rPh>
    <rPh sb="39" eb="47">
      <t>フォニテーヌ</t>
    </rPh>
    <rPh sb="48" eb="54">
      <t>アレスキ</t>
    </rPh>
    <rPh sb="55" eb="63">
      <t>ベルカセム</t>
    </rPh>
    <phoneticPr fontId="1"/>
  </si>
  <si>
    <t>De'calages</t>
    <rPh sb="0" eb="10">
      <t>デカラージュ</t>
    </rPh>
    <phoneticPr fontId="1"/>
  </si>
  <si>
    <t>Legends</t>
    <rPh sb="0" eb="7">
      <t>レジェンズ</t>
    </rPh>
    <phoneticPr fontId="1"/>
  </si>
  <si>
    <t>Schubert</t>
    <rPh sb="0" eb="8">
      <t>シューベルト</t>
    </rPh>
    <phoneticPr fontId="1"/>
  </si>
  <si>
    <t>Haydn,Joseph</t>
    <rPh sb="0" eb="5">
      <t>ハイドン</t>
    </rPh>
    <phoneticPr fontId="1"/>
  </si>
  <si>
    <t>40'21</t>
  </si>
  <si>
    <t>40'27</t>
  </si>
  <si>
    <t>Madagascar/CoteSud-Ouest/Possession et  Poesies</t>
    <rPh sb="0" eb="10">
      <t>マダガスカル</t>
    </rPh>
    <phoneticPr fontId="1"/>
  </si>
  <si>
    <t>74'16</t>
  </si>
  <si>
    <t>69'45</t>
  </si>
  <si>
    <t>3875</t>
  </si>
  <si>
    <t>51'05</t>
  </si>
  <si>
    <t>73'43</t>
  </si>
  <si>
    <t>4040</t>
  </si>
  <si>
    <t>36'48</t>
  </si>
  <si>
    <t>5400</t>
  </si>
  <si>
    <t>75'23</t>
  </si>
  <si>
    <t>4105</t>
  </si>
  <si>
    <t>5383</t>
  </si>
  <si>
    <t>75'20</t>
  </si>
  <si>
    <t>4110</t>
  </si>
  <si>
    <t>74'32</t>
  </si>
  <si>
    <t>58'06</t>
  </si>
  <si>
    <t>3631</t>
  </si>
  <si>
    <t>66'06</t>
  </si>
  <si>
    <t>6429</t>
  </si>
  <si>
    <t>55'00</t>
  </si>
  <si>
    <t>47'21</t>
  </si>
  <si>
    <t>3086</t>
  </si>
  <si>
    <t>49'13</t>
  </si>
  <si>
    <t>5250</t>
  </si>
  <si>
    <t>POCL-9579</t>
  </si>
  <si>
    <t>BVCC-8837</t>
  </si>
  <si>
    <t>1983.11Wien Live/Orfeo</t>
    <rPh sb="12" eb="16">
      <t>ライヴ</t>
    </rPh>
    <rPh sb="17" eb="22">
      <t>オルフェオ</t>
    </rPh>
    <phoneticPr fontId="1"/>
  </si>
  <si>
    <t>Salzburg,Fes.1966.7.27</t>
    <rPh sb="0" eb="8">
      <t>ザルツブルク</t>
    </rPh>
    <phoneticPr fontId="1"/>
  </si>
  <si>
    <t>Debussy,Claude</t>
    <rPh sb="0" eb="7">
      <t>ドビュッシー</t>
    </rPh>
    <rPh sb="8" eb="14">
      <t>クロード</t>
    </rPh>
    <phoneticPr fontId="1"/>
  </si>
  <si>
    <t>pcm-VHS</t>
    <phoneticPr fontId="1"/>
  </si>
  <si>
    <t>Animal Index</t>
    <rPh sb="0" eb="6">
      <t>アニマル</t>
    </rPh>
    <rPh sb="7" eb="12">
      <t>インデクス</t>
    </rPh>
    <phoneticPr fontId="1"/>
  </si>
  <si>
    <t>Eros</t>
    <rPh sb="0" eb="4">
      <t>エロス</t>
    </rPh>
    <phoneticPr fontId="1"/>
  </si>
  <si>
    <t>I</t>
  </si>
  <si>
    <t>Gregorio I</t>
    <rPh sb="0" eb="8">
      <t>グレゴリオ</t>
    </rPh>
    <phoneticPr fontId="1"/>
  </si>
  <si>
    <t>SequenzaI/1958</t>
    <rPh sb="0" eb="8">
      <t>セクエンツァ</t>
    </rPh>
    <phoneticPr fontId="1"/>
  </si>
  <si>
    <t>Physical Graffity/I</t>
    <rPh sb="0" eb="17">
      <t>フィジカル　グラフィティ</t>
    </rPh>
    <phoneticPr fontId="1"/>
  </si>
  <si>
    <t>Bulgarian PolyphoniesI</t>
    <rPh sb="0" eb="9">
      <t>ブルガリアン</t>
    </rPh>
    <rPh sb="10" eb="21">
      <t>ポリフォニー</t>
    </rPh>
    <phoneticPr fontId="1"/>
  </si>
  <si>
    <t>I1</t>
  </si>
  <si>
    <t>I2</t>
  </si>
  <si>
    <t>Music ZoneI</t>
    <rPh sb="0" eb="5">
      <t>ミュージック</t>
    </rPh>
    <rPh sb="6" eb="10">
      <t>ゾーン</t>
    </rPh>
    <phoneticPr fontId="1"/>
  </si>
  <si>
    <t>Bulgarian PolyphoniesII</t>
    <rPh sb="0" eb="9">
      <t>ブルガリアン</t>
    </rPh>
    <rPh sb="10" eb="21">
      <t>ポリフォニー</t>
    </rPh>
    <phoneticPr fontId="1"/>
  </si>
  <si>
    <t>II1</t>
  </si>
  <si>
    <t>II2</t>
  </si>
  <si>
    <t>II3</t>
  </si>
  <si>
    <t>II4</t>
  </si>
  <si>
    <t>II</t>
  </si>
  <si>
    <t>II &amp; 19 Numbers</t>
  </si>
  <si>
    <t>Music ZoneII</t>
    <rPh sb="0" eb="5">
      <t>ミュージック</t>
    </rPh>
    <rPh sb="6" eb="10">
      <t>ゾーン</t>
    </rPh>
    <phoneticPr fontId="1"/>
  </si>
  <si>
    <t>The Last Great Concert My Favorite Songs Vol.I&amp;II</t>
    <rPh sb="0" eb="22">
      <t>ザ　ラスト　グレート　コンサート</t>
    </rPh>
    <rPh sb="23" eb="25">
      <t>マイ</t>
    </rPh>
    <rPh sb="26" eb="34">
      <t>フェイヴァリット</t>
    </rPh>
    <rPh sb="35" eb="39">
      <t>ソング</t>
    </rPh>
    <rPh sb="39" eb="40">
      <t>ス</t>
    </rPh>
    <phoneticPr fontId="1"/>
  </si>
  <si>
    <t>AfricaII Gambie/Guinea/Libe'ria/Ghana/Nige'ria</t>
    <rPh sb="0" eb="6">
      <t>アフリカ</t>
    </rPh>
    <rPh sb="9" eb="15">
      <t>ガンビア</t>
    </rPh>
    <rPh sb="16" eb="22">
      <t>ギニア</t>
    </rPh>
    <rPh sb="23" eb="31">
      <t>リベリア</t>
    </rPh>
    <rPh sb="32" eb="37">
      <t>ガーナ</t>
    </rPh>
    <rPh sb="38" eb="46">
      <t>ナイジェリア</t>
    </rPh>
    <phoneticPr fontId="1"/>
  </si>
  <si>
    <t>EuropaII France/Spain/Italie/Serbie/Roumanie</t>
    <rPh sb="0" eb="6">
      <t>ヨーロッパ</t>
    </rPh>
    <rPh sb="9" eb="15">
      <t>フランス</t>
    </rPh>
    <rPh sb="16" eb="21">
      <t>スペイン</t>
    </rPh>
    <rPh sb="22" eb="28">
      <t>イタリア</t>
    </rPh>
    <rPh sb="29" eb="35">
      <t>セルビア</t>
    </rPh>
    <rPh sb="36" eb="44">
      <t>ルーマニア</t>
    </rPh>
    <phoneticPr fontId="1"/>
  </si>
  <si>
    <t>QueenII</t>
    <rPh sb="0" eb="5">
      <t>クィーン</t>
    </rPh>
    <phoneticPr fontId="1"/>
  </si>
  <si>
    <t>Mako II</t>
  </si>
  <si>
    <t>Serkin,Peter</t>
    <rPh sb="0" eb="6">
      <t>ゼルキン</t>
    </rPh>
    <rPh sb="7" eb="12">
      <t>ピーター</t>
    </rPh>
    <phoneticPr fontId="1"/>
  </si>
  <si>
    <t>49'34</t>
  </si>
  <si>
    <t>3204</t>
  </si>
  <si>
    <t>37'21</t>
  </si>
  <si>
    <t>4950</t>
  </si>
  <si>
    <t>50'33</t>
  </si>
  <si>
    <t>Faust</t>
    <rPh sb="0" eb="5">
      <t>ファウスト</t>
    </rPh>
    <phoneticPr fontId="1"/>
  </si>
  <si>
    <t>Motown/Polydor</t>
    <rPh sb="0" eb="6">
      <t>モータウン</t>
    </rPh>
    <rPh sb="7" eb="14">
      <t>ポリドール</t>
    </rPh>
    <phoneticPr fontId="1"/>
  </si>
  <si>
    <t>Cool Touch</t>
    <rPh sb="0" eb="4">
      <t>クール</t>
    </rPh>
    <rPh sb="5" eb="10">
      <t>タッチ</t>
    </rPh>
    <phoneticPr fontId="1"/>
  </si>
  <si>
    <t>Yoko Ono</t>
    <rPh sb="0" eb="4">
      <t>ヨーコ</t>
    </rPh>
    <rPh sb="5" eb="8">
      <t>オノ</t>
    </rPh>
    <phoneticPr fontId="1"/>
  </si>
  <si>
    <t>Nena</t>
    <rPh sb="0" eb="4">
      <t>ネーナ</t>
    </rPh>
    <phoneticPr fontId="1"/>
  </si>
  <si>
    <t>OXO</t>
    <rPh sb="0" eb="3">
      <t>オクソ</t>
    </rPh>
    <phoneticPr fontId="1"/>
  </si>
  <si>
    <t>Sarasvati</t>
    <rPh sb="0" eb="9">
      <t>サラスヴァティ</t>
    </rPh>
    <phoneticPr fontId="1"/>
  </si>
  <si>
    <t>Tabo's project</t>
    <rPh sb="0" eb="6">
      <t>ターボーズ</t>
    </rPh>
    <rPh sb="7" eb="14">
      <t>プロジェクト</t>
    </rPh>
    <phoneticPr fontId="1"/>
  </si>
  <si>
    <t>Alice</t>
    <rPh sb="0" eb="5">
      <t>アリス</t>
    </rPh>
    <phoneticPr fontId="1"/>
  </si>
  <si>
    <t>Myanma</t>
    <rPh sb="0" eb="6">
      <t>ミャンマー</t>
    </rPh>
    <phoneticPr fontId="1"/>
  </si>
  <si>
    <t>Polynesia/Tahiti/sosiety Islands</t>
    <rPh sb="0" eb="9">
      <t>ポリネシア</t>
    </rPh>
    <rPh sb="10" eb="16">
      <t>タヒチ</t>
    </rPh>
    <rPh sb="17" eb="32">
      <t>ソサエティ　アイランズ</t>
    </rPh>
    <phoneticPr fontId="1"/>
  </si>
  <si>
    <t>In through the out Door</t>
    <rPh sb="0" eb="2">
      <t>イン</t>
    </rPh>
    <rPh sb="3" eb="10">
      <t>スルー</t>
    </rPh>
    <rPh sb="11" eb="14">
      <t>ジ</t>
    </rPh>
    <rPh sb="15" eb="18">
      <t>アウト</t>
    </rPh>
    <rPh sb="19" eb="23">
      <t>ドア</t>
    </rPh>
    <phoneticPr fontId="1"/>
  </si>
  <si>
    <t>Ocora/The World Music 22</t>
    <rPh sb="0" eb="5">
      <t>オコラ</t>
    </rPh>
    <rPh sb="6" eb="9">
      <t>ザ</t>
    </rPh>
    <rPh sb="10" eb="15">
      <t>ワールド</t>
    </rPh>
    <rPh sb="16" eb="21">
      <t>ミュージック</t>
    </rPh>
    <rPh sb="22" eb="24">
      <t>　</t>
    </rPh>
    <phoneticPr fontId="1"/>
  </si>
  <si>
    <t>6406</t>
  </si>
  <si>
    <t>36'33</t>
  </si>
  <si>
    <t>2500</t>
  </si>
  <si>
    <t>42'15</t>
  </si>
  <si>
    <t>43'30</t>
  </si>
  <si>
    <t>6366</t>
  </si>
  <si>
    <t>8080</t>
  </si>
  <si>
    <t>48'23</t>
  </si>
  <si>
    <t>40'22</t>
  </si>
  <si>
    <t>early years 2</t>
    <rPh sb="0" eb="11">
      <t>アーリー･イヤーズ</t>
    </rPh>
    <phoneticPr fontId="1"/>
  </si>
  <si>
    <t>Mainstreet</t>
    <rPh sb="0" eb="4">
      <t>メイン</t>
    </rPh>
    <rPh sb="4" eb="10">
      <t>ストリート</t>
    </rPh>
    <phoneticPr fontId="1"/>
  </si>
  <si>
    <t>Brent McMunn:p</t>
  </si>
  <si>
    <t>Ronald Copes:vn</t>
  </si>
  <si>
    <t>After the Requiem</t>
    <rPh sb="0" eb="5">
      <t>アフター</t>
    </rPh>
    <rPh sb="6" eb="9">
      <t>ザ</t>
    </rPh>
    <rPh sb="10" eb="17">
      <t>レクィエム</t>
    </rPh>
    <phoneticPr fontId="1"/>
  </si>
  <si>
    <t>Piano Circus</t>
    <rPh sb="0" eb="12">
      <t>ピアノ　サーカス</t>
    </rPh>
    <phoneticPr fontId="1"/>
  </si>
  <si>
    <t>liars</t>
    <rPh sb="0" eb="5">
      <t>ライアーズ</t>
    </rPh>
    <phoneticPr fontId="1"/>
  </si>
  <si>
    <t>Minton,Yvonne:Reciter</t>
    <rPh sb="0" eb="6">
      <t>ミントン</t>
    </rPh>
    <rPh sb="7" eb="13">
      <t>イヴォンヌ</t>
    </rPh>
    <phoneticPr fontId="1"/>
  </si>
  <si>
    <t>Martin,Janis:s</t>
    <rPh sb="0" eb="6">
      <t>マーティン</t>
    </rPh>
    <rPh sb="7" eb="12">
      <t>ジャニス</t>
    </rPh>
    <phoneticPr fontId="1"/>
  </si>
  <si>
    <t>Debost,Michel:fl &amp; piccolo</t>
    <rPh sb="0" eb="6">
      <t>デボスト</t>
    </rPh>
    <rPh sb="7" eb="13">
      <t>ミシェル</t>
    </rPh>
    <rPh sb="19" eb="26">
      <t>ピッコロ</t>
    </rPh>
    <phoneticPr fontId="1"/>
  </si>
  <si>
    <t>Norman,Jessye</t>
    <rPh sb="0" eb="6">
      <t>ノーマン</t>
    </rPh>
    <rPh sb="7" eb="13">
      <t>ジェシー</t>
    </rPh>
    <phoneticPr fontId="1"/>
  </si>
  <si>
    <t>Gounod,Charles</t>
    <rPh sb="0" eb="6">
      <t>グノー</t>
    </rPh>
    <rPh sb="7" eb="14">
      <t>シャルル</t>
    </rPh>
    <phoneticPr fontId="1"/>
  </si>
  <si>
    <t>Ravel,Maurice</t>
    <rPh sb="0" eb="5">
      <t>ラヴェル</t>
    </rPh>
    <rPh sb="6" eb="13">
      <t>モーリス</t>
    </rPh>
    <phoneticPr fontId="1"/>
  </si>
  <si>
    <t>2</t>
    <phoneticPr fontId="1"/>
  </si>
  <si>
    <t>ethnic</t>
    <phoneticPr fontId="1"/>
  </si>
  <si>
    <t>Gershwin,George</t>
    <rPh sb="0" eb="8">
      <t>ガーシュウィン</t>
    </rPh>
    <rPh sb="9" eb="15">
      <t>ジョージ</t>
    </rPh>
    <phoneticPr fontId="1"/>
  </si>
  <si>
    <t>Mendelssohn</t>
    <rPh sb="0" eb="11">
      <t>メンデルスゾーン</t>
    </rPh>
    <phoneticPr fontId="1"/>
  </si>
  <si>
    <t>1992.09.20</t>
  </si>
  <si>
    <t>40'35</t>
  </si>
  <si>
    <t>02</t>
    <phoneticPr fontId="1"/>
  </si>
  <si>
    <t>P58P-25013</t>
  </si>
  <si>
    <t>filler</t>
    <phoneticPr fontId="1"/>
  </si>
  <si>
    <t>france</t>
    <phoneticPr fontId="1"/>
  </si>
  <si>
    <t>Polynesia/Tahiti/Sosiety Islands</t>
    <rPh sb="0" eb="9">
      <t>ポリネシア</t>
    </rPh>
    <rPh sb="10" eb="16">
      <t>タヒチ</t>
    </rPh>
    <rPh sb="17" eb="32">
      <t>ソサエティ　アイランズ</t>
    </rPh>
    <phoneticPr fontId="1"/>
  </si>
  <si>
    <t>Jurgens, Udo</t>
    <rPh sb="0" eb="12">
      <t>ウド・ユルゲンス</t>
    </rPh>
    <phoneticPr fontId="1"/>
  </si>
  <si>
    <t>japan</t>
    <phoneticPr fontId="1"/>
  </si>
  <si>
    <t>LP</t>
    <phoneticPr fontId="1"/>
  </si>
  <si>
    <t>Feldman,Morton</t>
    <rPh sb="0" eb="7">
      <t>フェルドマン</t>
    </rPh>
    <rPh sb="8" eb="14">
      <t>モートン</t>
    </rPh>
    <phoneticPr fontId="1"/>
  </si>
  <si>
    <t>Cage,John</t>
  </si>
  <si>
    <t>1/2 Cage,John</t>
  </si>
  <si>
    <t>2/2 Cage,John</t>
  </si>
  <si>
    <t>45'49:Alap/14'45:Dhrupad/08'45:Dhamar</t>
    <rPh sb="6" eb="10">
      <t>アーラープ</t>
    </rPh>
    <rPh sb="17" eb="24">
      <t>ドゥルパド</t>
    </rPh>
    <rPh sb="31" eb="37">
      <t>ダーマル</t>
    </rPh>
    <phoneticPr fontId="1"/>
  </si>
  <si>
    <t>CD</t>
    <phoneticPr fontId="1"/>
  </si>
  <si>
    <t>Portrait of Polynesia</t>
    <rPh sb="12" eb="21">
      <t>ポリネシア</t>
    </rPh>
    <phoneticPr fontId="1"/>
  </si>
  <si>
    <t>Starker,Ja'nos</t>
    <rPh sb="0" eb="7">
      <t>シュタルケル</t>
    </rPh>
    <rPh sb="8" eb="14">
      <t>ヤーノシュ</t>
    </rPh>
    <phoneticPr fontId="1"/>
  </si>
  <si>
    <t>Ghost in the Machine</t>
    <rPh sb="0" eb="20">
      <t>ゴウスト　イン　ザ　マシーン</t>
    </rPh>
    <phoneticPr fontId="1"/>
  </si>
  <si>
    <t>Adagio from Ensemble</t>
    <rPh sb="0" eb="6">
      <t>アダージョ</t>
    </rPh>
    <rPh sb="7" eb="11">
      <t>フロム</t>
    </rPh>
    <rPh sb="12" eb="20">
      <t>アンサンブル</t>
    </rPh>
    <phoneticPr fontId="1"/>
  </si>
  <si>
    <t>Air</t>
    <rPh sb="0" eb="3">
      <t>エア</t>
    </rPh>
    <phoneticPr fontId="1"/>
  </si>
  <si>
    <t>Businessman News</t>
    <rPh sb="0" eb="16">
      <t>ビジネスマン　ニュース</t>
    </rPh>
    <phoneticPr fontId="1"/>
  </si>
  <si>
    <t>Honegger</t>
    <rPh sb="0" eb="8">
      <t>オネゲル</t>
    </rPh>
    <phoneticPr fontId="1"/>
  </si>
  <si>
    <t>PHCP-1475</t>
  </si>
  <si>
    <t>WPCS-6340</t>
  </si>
  <si>
    <t>CBS/Sony</t>
    <rPh sb="4" eb="8">
      <t>ソニー</t>
    </rPh>
    <phoneticPr fontId="1"/>
  </si>
  <si>
    <t>Nimbus Records</t>
    <rPh sb="0" eb="6">
      <t>ニンバス</t>
    </rPh>
    <rPh sb="7" eb="14">
      <t>レコーズ</t>
    </rPh>
    <phoneticPr fontId="1"/>
  </si>
  <si>
    <t>MD</t>
    <phoneticPr fontId="1"/>
  </si>
  <si>
    <t>classics</t>
    <phoneticPr fontId="1"/>
  </si>
  <si>
    <t>CD ethnic Sound series 24</t>
    <rPh sb="3" eb="9">
      <t>エスニック</t>
    </rPh>
    <rPh sb="10" eb="15">
      <t>サウンド　</t>
    </rPh>
    <rPh sb="16" eb="22">
      <t>シリーズ</t>
    </rPh>
    <phoneticPr fontId="1"/>
  </si>
  <si>
    <t>CD ethnic Sound series 05</t>
    <rPh sb="3" eb="9">
      <t>エスニック</t>
    </rPh>
    <rPh sb="10" eb="15">
      <t>サウンド　</t>
    </rPh>
    <rPh sb="16" eb="22">
      <t>シリーズ</t>
    </rPh>
    <phoneticPr fontId="1"/>
  </si>
  <si>
    <t>Africa/Zimbabwe</t>
    <rPh sb="0" eb="6">
      <t>アフリカ</t>
    </rPh>
    <rPh sb="7" eb="15">
      <t>ジンバブエ</t>
    </rPh>
    <phoneticPr fontId="1"/>
  </si>
  <si>
    <t>for Once in my Life</t>
    <rPh sb="0" eb="19">
      <t>フォー　ワンス　イン　マイ　ライフ</t>
    </rPh>
    <phoneticPr fontId="1"/>
  </si>
  <si>
    <t>pcm-Hi8</t>
    <phoneticPr fontId="1"/>
  </si>
  <si>
    <t>WoManiac</t>
    <rPh sb="0" eb="8">
      <t>ウーマニアック</t>
    </rPh>
    <phoneticPr fontId="1"/>
  </si>
  <si>
    <t>67'55</t>
  </si>
  <si>
    <t>34'42</t>
  </si>
  <si>
    <t>9mm</t>
  </si>
  <si>
    <t>4 American Composers/Philip Glass</t>
    <rPh sb="0" eb="20">
      <t>フォー  アメリカン コンポーザーズ</t>
    </rPh>
    <rPh sb="21" eb="27">
      <t>フィリップ</t>
    </rPh>
    <rPh sb="28" eb="33">
      <t>グラス</t>
    </rPh>
    <phoneticPr fontId="1"/>
  </si>
  <si>
    <t>4</t>
    <phoneticPr fontId="1"/>
  </si>
  <si>
    <t>Parallel World</t>
    <rPh sb="0" eb="14">
      <t>パラレル　ワールド</t>
    </rPh>
    <phoneticPr fontId="1"/>
  </si>
  <si>
    <t>Green Dolphin</t>
    <rPh sb="0" eb="13">
      <t>グリーン　ドルフィン</t>
    </rPh>
    <phoneticPr fontId="1"/>
  </si>
  <si>
    <t>Reunion Blues</t>
    <rPh sb="0" eb="7">
      <t>リユニオン</t>
    </rPh>
    <rPh sb="8" eb="13">
      <t>ブルース</t>
    </rPh>
    <phoneticPr fontId="1"/>
  </si>
  <si>
    <t>California Shower</t>
    <rPh sb="0" eb="17">
      <t>カリフォルニア　シャワー</t>
    </rPh>
    <phoneticPr fontId="1"/>
  </si>
  <si>
    <t>Chicken Skin Music</t>
    <rPh sb="0" eb="18">
      <t>チキン　スキン　ミュージック</t>
    </rPh>
    <phoneticPr fontId="1"/>
  </si>
  <si>
    <t>Borderline</t>
    <rPh sb="0" eb="10">
      <t>ボーダーライン</t>
    </rPh>
    <phoneticPr fontId="1"/>
  </si>
  <si>
    <t>Long Courrier</t>
    <rPh sb="0" eb="13">
      <t>ロン･コリエ</t>
    </rPh>
    <phoneticPr fontId="1"/>
  </si>
  <si>
    <t>Atoll</t>
    <rPh sb="0" eb="5">
      <t>アトール</t>
    </rPh>
    <phoneticPr fontId="1"/>
  </si>
  <si>
    <t>Mystery Ticket</t>
    <rPh sb="0" eb="14">
      <t>ミステリー　ティケット</t>
    </rPh>
    <phoneticPr fontId="1"/>
  </si>
  <si>
    <t>Philips</t>
    <rPh sb="0" eb="7">
      <t>フィリップス</t>
    </rPh>
    <phoneticPr fontId="1"/>
  </si>
  <si>
    <t>Buck-Tick</t>
    <rPh sb="0" eb="9">
      <t>バクチク</t>
    </rPh>
    <phoneticPr fontId="1"/>
  </si>
  <si>
    <t>Romantique</t>
    <rPh sb="0" eb="10">
      <t>ロマンティーク</t>
    </rPh>
    <phoneticPr fontId="1"/>
  </si>
  <si>
    <t>*</t>
    <phoneticPr fontId="1"/>
  </si>
  <si>
    <t>44'51/23'17+21'34</t>
    <phoneticPr fontId="1"/>
  </si>
  <si>
    <t>4730/5710</t>
    <phoneticPr fontId="1"/>
  </si>
  <si>
    <t>Special Bali/A Souvenir Video</t>
    <rPh sb="0" eb="7">
      <t>スペシャル</t>
    </rPh>
    <rPh sb="8" eb="12">
      <t>バリ</t>
    </rPh>
    <phoneticPr fontId="1"/>
  </si>
  <si>
    <t>Best Selection</t>
    <rPh sb="0" eb="14">
      <t>ベスト・セレクション</t>
    </rPh>
    <phoneticPr fontId="1"/>
  </si>
  <si>
    <t>1/4 Larrocha/Mompou Re'cital</t>
    <rPh sb="4" eb="12">
      <t>ラローチャ</t>
    </rPh>
    <rPh sb="13" eb="19">
      <t>モンポウ</t>
    </rPh>
    <rPh sb="20" eb="28">
      <t>リサイタル</t>
    </rPh>
    <phoneticPr fontId="1"/>
  </si>
  <si>
    <t>03'00</t>
    <phoneticPr fontId="1"/>
  </si>
  <si>
    <t>55'00</t>
    <phoneticPr fontId="1"/>
  </si>
  <si>
    <t>Becker &amp; Fagen the Collection</t>
    <rPh sb="0" eb="6">
      <t>ベッカー</t>
    </rPh>
    <rPh sb="9" eb="14">
      <t>フェイゲン</t>
    </rPh>
    <rPh sb="15" eb="18">
      <t>ザ</t>
    </rPh>
    <rPh sb="19" eb="29">
      <t>コレクション</t>
    </rPh>
    <phoneticPr fontId="1"/>
  </si>
  <si>
    <t>Pony Canyon</t>
    <rPh sb="0" eb="11">
      <t>ポニー　キャニオン</t>
    </rPh>
    <phoneticPr fontId="1"/>
  </si>
  <si>
    <t>1988/Demo</t>
    <rPh sb="5" eb="9">
      <t>デモ</t>
    </rPh>
    <phoneticPr fontId="1"/>
  </si>
  <si>
    <t>1974.03.20/Los Angels</t>
    <rPh sb="11" eb="21">
      <t>ロサンジェルス</t>
    </rPh>
    <phoneticPr fontId="1"/>
  </si>
  <si>
    <t>Italy</t>
    <rPh sb="0" eb="5">
      <t>イタリア</t>
    </rPh>
    <phoneticPr fontId="1"/>
  </si>
  <si>
    <t>The Nightfly</t>
    <rPh sb="4" eb="12">
      <t>ナイトフライ</t>
    </rPh>
    <phoneticPr fontId="1"/>
  </si>
  <si>
    <t>The New York Rock and Soul Revue/Live at the Beacon</t>
    <rPh sb="0" eb="3">
      <t>ザ</t>
    </rPh>
    <rPh sb="4" eb="12">
      <t>ニューヨーク</t>
    </rPh>
    <rPh sb="13" eb="17">
      <t>ロック</t>
    </rPh>
    <rPh sb="18" eb="21">
      <t>アンド</t>
    </rPh>
    <rPh sb="22" eb="26">
      <t>ソウル</t>
    </rPh>
    <rPh sb="27" eb="32">
      <t>レヴュー</t>
    </rPh>
    <rPh sb="33" eb="37">
      <t>ライヴ</t>
    </rPh>
    <rPh sb="38" eb="40">
      <t>アット</t>
    </rPh>
    <rPh sb="41" eb="44">
      <t>ザ</t>
    </rPh>
    <rPh sb="45" eb="51">
      <t>ビーコン</t>
    </rPh>
    <phoneticPr fontId="1"/>
  </si>
  <si>
    <t>25/CD Ethnic Sound series</t>
    <rPh sb="6" eb="18">
      <t>エスニック　サウンド　</t>
    </rPh>
    <rPh sb="19" eb="25">
      <t>シリーズ</t>
    </rPh>
    <phoneticPr fontId="1"/>
  </si>
  <si>
    <t>22/CD Ethnic Sound series</t>
    <rPh sb="6" eb="18">
      <t>エスニック　サウンド　</t>
    </rPh>
    <rPh sb="19" eb="25">
      <t>シリーズ</t>
    </rPh>
    <phoneticPr fontId="1"/>
  </si>
  <si>
    <t>09/CD Ethnic Sound series</t>
    <rPh sb="6" eb="18">
      <t>エスニック　サウンド　</t>
    </rPh>
    <rPh sb="19" eb="25">
      <t>シリーズ</t>
    </rPh>
    <phoneticPr fontId="1"/>
  </si>
  <si>
    <t>06/CD Ethnic Sound series</t>
    <rPh sb="6" eb="18">
      <t>エスニック　サウンド　</t>
    </rPh>
    <rPh sb="19" eb="25">
      <t>シリーズ</t>
    </rPh>
    <phoneticPr fontId="1"/>
  </si>
  <si>
    <t>28/CD Ethnic Sound series</t>
    <rPh sb="6" eb="18">
      <t>エスニック　サウンド　</t>
    </rPh>
    <rPh sb="19" eb="25">
      <t>シリーズ</t>
    </rPh>
    <phoneticPr fontId="1"/>
  </si>
  <si>
    <t>19/CD Ethnic Sound series</t>
    <rPh sb="6" eb="18">
      <t>エスニック　サウンド　</t>
    </rPh>
    <rPh sb="19" eb="25">
      <t>シリーズ</t>
    </rPh>
    <phoneticPr fontId="1"/>
  </si>
  <si>
    <t>23/CD Ethnic Sound series</t>
    <rPh sb="6" eb="18">
      <t>エスニック　サウンド　</t>
    </rPh>
    <rPh sb="19" eb="25">
      <t>シリーズ</t>
    </rPh>
    <phoneticPr fontId="1"/>
  </si>
  <si>
    <t>Donatoni,Franco</t>
    <rPh sb="0" eb="8">
      <t>ドナトーニ</t>
    </rPh>
    <rPh sb="9" eb="15">
      <t>フランコ</t>
    </rPh>
    <phoneticPr fontId="1"/>
  </si>
  <si>
    <t>Dillon,James</t>
    <rPh sb="0" eb="6">
      <t>ディロン</t>
    </rPh>
    <rPh sb="7" eb="12">
      <t>ジェイムズ</t>
    </rPh>
    <phoneticPr fontId="1"/>
  </si>
  <si>
    <t>VICS-60050</t>
  </si>
  <si>
    <t>8075</t>
  </si>
  <si>
    <t>8365</t>
  </si>
  <si>
    <t>3</t>
    <phoneticPr fontId="1"/>
  </si>
  <si>
    <t>Steely Dan</t>
    <rPh sb="0" eb="10">
      <t>スティーリー・ダン</t>
    </rPh>
    <phoneticPr fontId="1"/>
  </si>
  <si>
    <t>Steely Dan featuring Walter Becker &amp; Donald Fagen</t>
    <rPh sb="0" eb="10">
      <t>スティーリー・ダン</t>
    </rPh>
    <rPh sb="11" eb="20">
      <t>フィーチュアリング</t>
    </rPh>
    <rPh sb="21" eb="27">
      <t>ウォルター</t>
    </rPh>
    <rPh sb="28" eb="34">
      <t>ベッカー</t>
    </rPh>
    <rPh sb="37" eb="43">
      <t>ドナルド</t>
    </rPh>
    <rPh sb="44" eb="49">
      <t>フェイゲン</t>
    </rPh>
    <phoneticPr fontId="1"/>
  </si>
  <si>
    <t>55'09?</t>
    <phoneticPr fontId="1"/>
  </si>
  <si>
    <t>3375</t>
    <phoneticPr fontId="1"/>
  </si>
  <si>
    <t>Big Express</t>
    <rPh sb="0" eb="3">
      <t>ビッグ</t>
    </rPh>
    <rPh sb="4" eb="11">
      <t>エキスプレス</t>
    </rPh>
    <phoneticPr fontId="1"/>
  </si>
  <si>
    <t>Fischer-Dieskau,Dietrich:bs</t>
    <rPh sb="0" eb="15">
      <t>フィッシャー－ディースカウ</t>
    </rPh>
    <rPh sb="16" eb="24">
      <t>ディートリヒ</t>
    </rPh>
    <phoneticPr fontId="1"/>
  </si>
  <si>
    <t>Gould,Glen</t>
    <rPh sb="0" eb="5">
      <t>グールド</t>
    </rPh>
    <rPh sb="6" eb="10">
      <t>グレン</t>
    </rPh>
    <phoneticPr fontId="1"/>
  </si>
  <si>
    <t>Boulez,Pierre</t>
    <rPh sb="0" eb="6">
      <t>ブレーズ</t>
    </rPh>
    <rPh sb="7" eb="13">
      <t>ピエール</t>
    </rPh>
    <phoneticPr fontId="1"/>
  </si>
  <si>
    <t>The Who</t>
    <rPh sb="0" eb="7">
      <t>ザ・フー</t>
    </rPh>
    <phoneticPr fontId="1"/>
  </si>
  <si>
    <t>The Who/Ken Russell/Various</t>
    <rPh sb="0" eb="7">
      <t>ザ・フー</t>
    </rPh>
    <rPh sb="8" eb="11">
      <t>ケン</t>
    </rPh>
    <rPh sb="12" eb="19">
      <t>ラッセル</t>
    </rPh>
    <phoneticPr fontId="1"/>
  </si>
  <si>
    <t>The Who/Various</t>
    <rPh sb="0" eb="7">
      <t>ザ・フー</t>
    </rPh>
    <phoneticPr fontId="1"/>
  </si>
  <si>
    <t>1979.09/mono</t>
    <rPh sb="8" eb="12">
      <t>モノ</t>
    </rPh>
    <phoneticPr fontId="1"/>
  </si>
  <si>
    <t>Tommy:All Star Cast</t>
    <rPh sb="0" eb="5">
      <t>トミー</t>
    </rPh>
    <rPh sb="6" eb="19">
      <t>オール　スター　キャスト</t>
    </rPh>
    <phoneticPr fontId="1"/>
  </si>
  <si>
    <t>Ode Records</t>
    <rPh sb="4" eb="11">
      <t>レコーズ</t>
    </rPh>
    <phoneticPr fontId="1"/>
  </si>
  <si>
    <t>43'25</t>
  </si>
  <si>
    <t>2860</t>
  </si>
  <si>
    <t>55'42</t>
  </si>
  <si>
    <t>5358</t>
  </si>
  <si>
    <t>1</t>
    <phoneticPr fontId="1"/>
  </si>
  <si>
    <t>Poe'sie et Chanson vol.4</t>
    <rPh sb="0" eb="18">
      <t>ポエジー ＝エ＝ シャンソン</t>
    </rPh>
    <phoneticPr fontId="1"/>
  </si>
  <si>
    <t>45or02'15</t>
  </si>
  <si>
    <t>50'00</t>
  </si>
  <si>
    <t>40'28</t>
  </si>
  <si>
    <t>54'58</t>
  </si>
  <si>
    <t>39'27</t>
  </si>
  <si>
    <t>EMI</t>
  </si>
  <si>
    <t>44'58</t>
  </si>
  <si>
    <t>World out of Time</t>
    <rPh sb="0" eb="5">
      <t>ワールド</t>
    </rPh>
    <rPh sb="6" eb="9">
      <t>アウト</t>
    </rPh>
    <rPh sb="10" eb="12">
      <t>オブ</t>
    </rPh>
    <rPh sb="13" eb="17">
      <t>タイム</t>
    </rPh>
    <phoneticPr fontId="1"/>
  </si>
  <si>
    <t>::</t>
    <phoneticPr fontId="1"/>
  </si>
  <si>
    <t>Jeff Glixman</t>
    <rPh sb="0" eb="4">
      <t>ジェフ</t>
    </rPh>
    <rPh sb="5" eb="12">
      <t>グリックスマン</t>
    </rPh>
    <phoneticPr fontId="1"/>
  </si>
  <si>
    <t>Lenny Kravitz</t>
    <rPh sb="0" eb="13">
      <t>レニー　クラヴィッツ</t>
    </rPh>
    <phoneticPr fontId="1"/>
  </si>
  <si>
    <t>carla bruni</t>
    <rPh sb="0" eb="5">
      <t>カーラ</t>
    </rPh>
    <rPh sb="6" eb="11">
      <t>ブルーニ</t>
    </rPh>
    <phoneticPr fontId="1"/>
  </si>
  <si>
    <t>Chantal Goya</t>
    <rPh sb="0" eb="7">
      <t>シャンタル</t>
    </rPh>
    <rPh sb="8" eb="12">
      <t>ゴヤ</t>
    </rPh>
    <phoneticPr fontId="1"/>
  </si>
  <si>
    <t>Hukwe Ubi Zawose</t>
    <rPh sb="0" eb="5">
      <t>フクウェ</t>
    </rPh>
    <rPh sb="10" eb="16">
      <t>ザウォセ</t>
    </rPh>
    <phoneticPr fontId="1"/>
  </si>
  <si>
    <t>eclipse</t>
    <rPh sb="0" eb="7">
      <t>エクリプス</t>
    </rPh>
    <phoneticPr fontId="1"/>
  </si>
  <si>
    <t>Silieas</t>
    <rPh sb="0" eb="7">
      <t>シリース</t>
    </rPh>
    <phoneticPr fontId="1"/>
  </si>
  <si>
    <t>Delighted with harps</t>
    <rPh sb="0" eb="9">
      <t>ディライテッド</t>
    </rPh>
    <rPh sb="10" eb="14">
      <t>ウィズ</t>
    </rPh>
    <rPh sb="15" eb="19">
      <t>ハープ</t>
    </rPh>
    <phoneticPr fontId="1"/>
  </si>
  <si>
    <t>Yoko Ono &amp; John Lenon</t>
    <rPh sb="0" eb="4">
      <t>ヨーコ</t>
    </rPh>
    <rPh sb="5" eb="8">
      <t>オノ</t>
    </rPh>
    <rPh sb="11" eb="15">
      <t>ジョン</t>
    </rPh>
    <rPh sb="16" eb="21">
      <t>レノン</t>
    </rPh>
    <phoneticPr fontId="1"/>
  </si>
  <si>
    <t>Street of Crocodile</t>
    <rPh sb="0" eb="6">
      <t>ストリート</t>
    </rPh>
    <rPh sb="7" eb="9">
      <t>オブ</t>
    </rPh>
    <rPh sb="10" eb="19">
      <t>クロコダイル</t>
    </rPh>
    <phoneticPr fontId="1"/>
  </si>
  <si>
    <t>Double Decca series</t>
    <rPh sb="0" eb="6">
      <t>ダブル</t>
    </rPh>
    <rPh sb="7" eb="12">
      <t>デッカ</t>
    </rPh>
    <rPh sb="13" eb="19">
      <t>シリーズ</t>
    </rPh>
    <phoneticPr fontId="1"/>
  </si>
  <si>
    <t>London/Polydor/1972</t>
    <rPh sb="0" eb="6">
      <t>ロンドン</t>
    </rPh>
    <rPh sb="7" eb="14">
      <t>ポリドール</t>
    </rPh>
    <phoneticPr fontId="1"/>
  </si>
  <si>
    <t>London/Polydor/1984</t>
    <rPh sb="0" eb="6">
      <t>ロンドン</t>
    </rPh>
    <rPh sb="7" eb="14">
      <t>ポリドール</t>
    </rPh>
    <phoneticPr fontId="1"/>
  </si>
  <si>
    <t>73'38</t>
  </si>
  <si>
    <t>1/2 Tropp/Tchaiikovsky &amp; Rachmaninov</t>
    <rPh sb="4" eb="9">
      <t>トロップ</t>
    </rPh>
    <rPh sb="10" eb="22">
      <t>チャイコフスキー</t>
    </rPh>
    <rPh sb="25" eb="36">
      <t>ラフマニノフ</t>
    </rPh>
    <phoneticPr fontId="1"/>
  </si>
  <si>
    <t>2/2 Tropp/Tchaiikovsky &amp; Rachmaninov</t>
    <rPh sb="4" eb="9">
      <t>トロップ</t>
    </rPh>
    <rPh sb="10" eb="22">
      <t>チャイコフスキー</t>
    </rPh>
    <rPh sb="25" eb="36">
      <t>ラフマニノフ</t>
    </rPh>
    <phoneticPr fontId="1"/>
  </si>
  <si>
    <t>Tropp,Vladimir:p</t>
    <rPh sb="0" eb="5">
      <t>トロップ</t>
    </rPh>
    <rPh sb="6" eb="14">
      <t>ウラジーミル</t>
    </rPh>
    <phoneticPr fontId="1"/>
  </si>
  <si>
    <t>Rachmaninov,Sergei</t>
    <rPh sb="0" eb="11">
      <t>ラフマニノフ</t>
    </rPh>
    <rPh sb="12" eb="18">
      <t>セルゲイ</t>
    </rPh>
    <phoneticPr fontId="1"/>
  </si>
  <si>
    <t>Rimsky-Korsakov</t>
    <rPh sb="0" eb="15">
      <t>リムスキー=コルサコフ</t>
    </rPh>
    <phoneticPr fontId="1"/>
  </si>
  <si>
    <t>Deep Purple</t>
    <rPh sb="0" eb="11">
      <t>ディープ　パープル</t>
    </rPh>
    <phoneticPr fontId="1"/>
  </si>
  <si>
    <t>Europa</t>
    <rPh sb="0" eb="6">
      <t>ヨーロッパ</t>
    </rPh>
    <phoneticPr fontId="1"/>
  </si>
  <si>
    <t>Big Country</t>
    <rPh sb="0" eb="11">
      <t>ビッグ　カントリー</t>
    </rPh>
    <phoneticPr fontId="1"/>
  </si>
  <si>
    <t>Havana Moon</t>
    <rPh sb="0" eb="11">
      <t>ハバナ　ムーン</t>
    </rPh>
    <phoneticPr fontId="1"/>
  </si>
  <si>
    <t>12/Ethnic Sound Collection</t>
    <rPh sb="3" eb="15">
      <t>エスニック　サウンド　</t>
    </rPh>
    <rPh sb="16" eb="26">
      <t>コレクション</t>
    </rPh>
    <phoneticPr fontId="1"/>
  </si>
  <si>
    <t>08/Ethnic Sound Collection</t>
    <rPh sb="3" eb="15">
      <t>エスニック　サウンド　</t>
    </rPh>
    <rPh sb="16" eb="26">
      <t>コレクション</t>
    </rPh>
    <phoneticPr fontId="1"/>
  </si>
  <si>
    <t>MGM</t>
  </si>
  <si>
    <t>Messiaen,Olivier</t>
    <rPh sb="0" eb="8">
      <t>メシアン</t>
    </rPh>
    <rPh sb="9" eb="16">
      <t>オリヴィエ</t>
    </rPh>
    <phoneticPr fontId="1"/>
  </si>
  <si>
    <t>Manifesto</t>
    <rPh sb="0" eb="9">
      <t>マニフェスト</t>
    </rPh>
    <phoneticPr fontId="1"/>
  </si>
  <si>
    <t>Nico in Tokyo</t>
    <rPh sb="0" eb="4">
      <t>ニコ</t>
    </rPh>
    <rPh sb="5" eb="13">
      <t>イン　トーキョー</t>
    </rPh>
    <phoneticPr fontId="1"/>
  </si>
  <si>
    <t>Steely Dan</t>
    <rPh sb="0" eb="6">
      <t>スティーリー</t>
    </rPh>
    <rPh sb="7" eb="10">
      <t>ダン</t>
    </rPh>
    <phoneticPr fontId="1"/>
  </si>
  <si>
    <t>The Beatles</t>
    <rPh sb="0" eb="3">
      <t>ザ</t>
    </rPh>
    <rPh sb="4" eb="11">
      <t>ビートルズ</t>
    </rPh>
    <phoneticPr fontId="1"/>
  </si>
  <si>
    <t>Kurtag:Song Cycles/Quasi una Fantasia</t>
    <rPh sb="0" eb="6">
      <t>クルターク</t>
    </rPh>
    <rPh sb="7" eb="11">
      <t>ソング</t>
    </rPh>
    <rPh sb="12" eb="17">
      <t>サイクル</t>
    </rPh>
    <rPh sb="17" eb="18">
      <t>ズ</t>
    </rPh>
    <phoneticPr fontId="1"/>
  </si>
  <si>
    <t>Nono,Luigi</t>
    <rPh sb="0" eb="4">
      <t>ノーノ</t>
    </rPh>
    <rPh sb="5" eb="10">
      <t>ルイジ</t>
    </rPh>
    <phoneticPr fontId="1"/>
  </si>
  <si>
    <t>Varese,Edgar</t>
    <rPh sb="0" eb="6">
      <t>ヴァレーズ</t>
    </rPh>
    <rPh sb="7" eb="12">
      <t>エドガー</t>
    </rPh>
    <phoneticPr fontId="1"/>
  </si>
  <si>
    <t>VHD</t>
    <phoneticPr fontId="1"/>
  </si>
  <si>
    <t>02/16</t>
    <phoneticPr fontId="1"/>
  </si>
  <si>
    <t>3675/6060</t>
  </si>
  <si>
    <t>POCG-3807</t>
  </si>
  <si>
    <t>Trans-Island Skyway</t>
    <rPh sb="0" eb="5">
      <t>トランス</t>
    </rPh>
    <rPh sb="6" eb="12">
      <t>アイランド</t>
    </rPh>
    <rPh sb="13" eb="16">
      <t>スカイ</t>
    </rPh>
    <rPh sb="16" eb="19">
      <t>ウェイ</t>
    </rPh>
    <phoneticPr fontId="1"/>
  </si>
  <si>
    <t>1994/EP/mini Album</t>
    <rPh sb="8" eb="18">
      <t>ミニ　アルバム</t>
    </rPh>
    <phoneticPr fontId="1"/>
  </si>
  <si>
    <t>Walter Becker:Produce</t>
    <rPh sb="0" eb="6">
      <t>ウォルター</t>
    </rPh>
    <rPh sb="7" eb="13">
      <t>ベッカー</t>
    </rPh>
    <rPh sb="14" eb="21">
      <t>プロデュース</t>
    </rPh>
    <phoneticPr fontId="1"/>
  </si>
  <si>
    <t>Warner</t>
    <rPh sb="0" eb="6">
      <t>ワーナー</t>
    </rPh>
    <phoneticPr fontId="1"/>
  </si>
  <si>
    <t>giant/Warner</t>
    <rPh sb="6" eb="12">
      <t>ワーナー</t>
    </rPh>
    <phoneticPr fontId="1"/>
  </si>
  <si>
    <t>66'02</t>
    <phoneticPr fontId="1"/>
  </si>
  <si>
    <t>4015</t>
    <phoneticPr fontId="1"/>
  </si>
  <si>
    <t>51'30</t>
    <phoneticPr fontId="1"/>
  </si>
  <si>
    <t>6175</t>
    <phoneticPr fontId="1"/>
  </si>
  <si>
    <t>3</t>
  </si>
  <si>
    <t>Island Life</t>
    <rPh sb="0" eb="11">
      <t>アイランド　ライフ</t>
    </rPh>
    <phoneticPr fontId="1"/>
  </si>
  <si>
    <t>Inside Story</t>
    <rPh sb="0" eb="12">
      <t>インサイド　ストーリー</t>
    </rPh>
    <phoneticPr fontId="1"/>
  </si>
  <si>
    <t>Living My Life</t>
    <rPh sb="0" eb="14">
      <t>リヴィング　マイ　ライフ</t>
    </rPh>
    <phoneticPr fontId="1"/>
  </si>
  <si>
    <t>Don't Stand Me Down</t>
    <rPh sb="0" eb="19">
      <t>ドント　スタンド　ミー　ダウン</t>
    </rPh>
    <phoneticPr fontId="1"/>
  </si>
  <si>
    <t>Moonlight Shadow</t>
    <rPh sb="0" eb="16">
      <t>ムーンライト　シャドウ</t>
    </rPh>
    <phoneticPr fontId="1"/>
  </si>
  <si>
    <t>Five Miles Out</t>
    <rPh sb="0" eb="14">
      <t>ファイヴ　マイルズ　アウト</t>
    </rPh>
    <phoneticPr fontId="1"/>
  </si>
  <si>
    <t>Discovery</t>
    <rPh sb="0" eb="9">
      <t>ディスカヴァリー</t>
    </rPh>
    <phoneticPr fontId="1"/>
  </si>
  <si>
    <t>Killing Field</t>
    <rPh sb="0" eb="13">
      <t>キリング　フィールド</t>
    </rPh>
    <phoneticPr fontId="1"/>
  </si>
  <si>
    <t>Boulat Okoudjava</t>
    <rPh sb="0" eb="6">
      <t>ブラート</t>
    </rPh>
    <rPh sb="7" eb="16">
      <t>オクジャワ</t>
    </rPh>
    <phoneticPr fontId="1"/>
  </si>
  <si>
    <t>17'21/19'12</t>
  </si>
  <si>
    <t>Cronus Quartett</t>
    <rPh sb="0" eb="15">
      <t>クロノス　クヮルテット</t>
    </rPh>
    <phoneticPr fontId="1"/>
  </si>
  <si>
    <t>La Spagna</t>
    <rPh sb="0" eb="2">
      <t>ラ</t>
    </rPh>
    <rPh sb="3" eb="9">
      <t>スパーニャ</t>
    </rPh>
    <phoneticPr fontId="1"/>
  </si>
  <si>
    <t>Atrium Musicae</t>
    <rPh sb="0" eb="14">
      <t>アトリウム ムジケー</t>
    </rPh>
    <phoneticPr fontId="1"/>
  </si>
  <si>
    <t>Part of the Game</t>
    <rPh sb="0" eb="16">
      <t>パート　オブ　ザ　ゲーム</t>
    </rPh>
    <phoneticPr fontId="1"/>
  </si>
  <si>
    <t>Shelter/San Francisco Bay Blues</t>
    <rPh sb="0" eb="7">
      <t>シェルター</t>
    </rPh>
    <rPh sb="8" eb="31">
      <t>サンフランシスコ　ベイ　ブルース</t>
    </rPh>
    <phoneticPr fontId="1"/>
  </si>
  <si>
    <t>Dagar Brothers</t>
    <rPh sb="0" eb="14">
      <t>ダーガル　ブラザーズ</t>
    </rPh>
    <phoneticPr fontId="1"/>
  </si>
  <si>
    <t>America/Africa</t>
    <rPh sb="0" eb="7">
      <t>アメリカ</t>
    </rPh>
    <rPh sb="8" eb="14">
      <t>アフリカ</t>
    </rPh>
    <phoneticPr fontId="1"/>
  </si>
  <si>
    <t>SJL-1008</t>
  </si>
  <si>
    <t>France</t>
    <rPh sb="0" eb="6">
      <t>フランス</t>
    </rPh>
    <phoneticPr fontId="1"/>
  </si>
  <si>
    <t>Sugar Me</t>
    <rPh sb="0" eb="5">
      <t>シュガー</t>
    </rPh>
    <rPh sb="6" eb="8">
      <t>ミー</t>
    </rPh>
    <phoneticPr fontId="1"/>
  </si>
  <si>
    <t>Kenji</t>
    <rPh sb="0" eb="5">
      <t>ケンジ</t>
    </rPh>
    <phoneticPr fontId="1"/>
  </si>
  <si>
    <t>Niyago</t>
    <rPh sb="0" eb="6">
      <t>ニヤーゴ</t>
    </rPh>
    <phoneticPr fontId="1"/>
  </si>
  <si>
    <t>Hommages</t>
    <rPh sb="0" eb="7">
      <t>オマージュ</t>
    </rPh>
    <phoneticPr fontId="1"/>
  </si>
  <si>
    <t>Black Angels</t>
    <rPh sb="0" eb="5">
      <t>ブラック</t>
    </rPh>
    <rPh sb="6" eb="12">
      <t>エンジェルズ</t>
    </rPh>
    <phoneticPr fontId="1"/>
  </si>
  <si>
    <t>2/2 Fantasy of Japan/Holiday in Nippon</t>
    <rPh sb="4" eb="20">
      <t>ファンタジー　オブ　ジャパン</t>
    </rPh>
    <rPh sb="21" eb="38">
      <t>ホリデイ　イン　ニッポン</t>
    </rPh>
    <phoneticPr fontId="1"/>
  </si>
  <si>
    <t>DISCO 1</t>
  </si>
  <si>
    <t>61'35</t>
    <phoneticPr fontId="1"/>
  </si>
  <si>
    <t>Einem,Gottfried von</t>
    <rPh sb="0" eb="5">
      <t>アイネム</t>
    </rPh>
    <phoneticPr fontId="1"/>
  </si>
  <si>
    <t>Andy Partridge/Harold Budd</t>
    <rPh sb="0" eb="4">
      <t>アンディ</t>
    </rPh>
    <rPh sb="5" eb="14">
      <t>パートリッヂ</t>
    </rPh>
    <phoneticPr fontId="1"/>
  </si>
  <si>
    <t>Skylarking</t>
    <rPh sb="0" eb="10">
      <t>スカイラーキング</t>
    </rPh>
    <phoneticPr fontId="1"/>
  </si>
  <si>
    <t>English Settlement</t>
    <rPh sb="0" eb="7">
      <t>インギリッシュ</t>
    </rPh>
    <rPh sb="8" eb="18">
      <t>セトゥルメント</t>
    </rPh>
    <phoneticPr fontId="1"/>
  </si>
  <si>
    <t>03</t>
    <phoneticPr fontId="1"/>
  </si>
  <si>
    <t>46'01</t>
    <phoneticPr fontId="1"/>
  </si>
  <si>
    <t>7104</t>
    <phoneticPr fontId="1"/>
  </si>
  <si>
    <t>Led Zeppelin</t>
    <rPh sb="0" eb="12">
      <t>レッド・ツェッペリン</t>
    </rPh>
    <phoneticPr fontId="1"/>
  </si>
  <si>
    <t>The Complete studio Recordings</t>
    <rPh sb="0" eb="30">
      <t>ザ コンプリート スタジオ レコーディングス</t>
    </rPh>
    <phoneticPr fontId="1"/>
  </si>
  <si>
    <t>Presence</t>
    <rPh sb="0" eb="8">
      <t>プレゼンス</t>
    </rPh>
    <phoneticPr fontId="1"/>
  </si>
  <si>
    <t>Antonio Carlos Jobin</t>
    <rPh sb="0" eb="20">
      <t>アントニオ　カルロス　ジョビン</t>
    </rPh>
    <phoneticPr fontId="1"/>
  </si>
  <si>
    <t>Eisler,Hans</t>
    <rPh sb="0" eb="6">
      <t>アイスラー</t>
    </rPh>
    <rPh sb="7" eb="11">
      <t>ハンス</t>
    </rPh>
    <phoneticPr fontId="1"/>
  </si>
  <si>
    <t>Members of The University of Illinois Musical Ensemble</t>
  </si>
  <si>
    <t>Warner-Pioneer</t>
    <rPh sb="0" eb="14">
      <t>ワーナー=パイオニア</t>
    </rPh>
    <phoneticPr fontId="1"/>
  </si>
  <si>
    <t>Nimbus World Music Collection 7</t>
    <rPh sb="0" eb="6">
      <t>ニンバス</t>
    </rPh>
    <rPh sb="7" eb="18">
      <t>ワールド　ミュージック</t>
    </rPh>
    <rPh sb="19" eb="29">
      <t>コレクション</t>
    </rPh>
    <phoneticPr fontId="1"/>
  </si>
  <si>
    <t>KING</t>
    <rPh sb="0" eb="4">
      <t>キング</t>
    </rPh>
    <phoneticPr fontId="1"/>
  </si>
  <si>
    <t>Ocora</t>
    <rPh sb="0" eb="5">
      <t>オコラ</t>
    </rPh>
    <phoneticPr fontId="1"/>
  </si>
  <si>
    <t>Bachibouzouk</t>
    <rPh sb="0" eb="12">
      <t>バシブズーク</t>
    </rPh>
    <phoneticPr fontId="1"/>
  </si>
  <si>
    <t>Arthur H.</t>
    <rPh sb="0" eb="6">
      <t>アルチュール</t>
    </rPh>
    <rPh sb="7" eb="9">
      <t>アッシュ</t>
    </rPh>
    <phoneticPr fontId="1"/>
  </si>
  <si>
    <t>OMCX-1029</t>
  </si>
  <si>
    <t>Veronique Sanson</t>
    <rPh sb="0" eb="16">
      <t>ヴェロニク･サンソン</t>
    </rPh>
    <phoneticPr fontId="1"/>
  </si>
  <si>
    <t>1972/Spain/Universal/Polydor/Polygram</t>
    <rPh sb="5" eb="10">
      <t>スペイン</t>
    </rPh>
    <rPh sb="11" eb="20">
      <t>ユニヴァーサル</t>
    </rPh>
    <rPh sb="21" eb="28">
      <t>ポリドール</t>
    </rPh>
    <rPh sb="29" eb="37">
      <t>ポリグラム</t>
    </rPh>
    <phoneticPr fontId="1"/>
  </si>
  <si>
    <t>VICL-23050</t>
  </si>
  <si>
    <t>Urbanner,Erich</t>
    <rPh sb="0" eb="8">
      <t>ウルバンナー</t>
    </rPh>
    <phoneticPr fontId="1"/>
  </si>
  <si>
    <t>Mozart,Amadeus</t>
    <rPh sb="0" eb="6">
      <t>モーツァルト</t>
    </rPh>
    <rPh sb="7" eb="14">
      <t>アマデウス</t>
    </rPh>
    <phoneticPr fontId="1"/>
  </si>
  <si>
    <t>Ama'lia Alma de Portugal - Trajeto'ria da grande cantora</t>
    <phoneticPr fontId="1"/>
  </si>
  <si>
    <t>mono</t>
  </si>
  <si>
    <t>WPCS-6370</t>
  </si>
  <si>
    <t>Mon-jah</t>
    <rPh sb="0" eb="7">
      <t>モンジャ</t>
    </rPh>
    <phoneticPr fontId="1"/>
  </si>
  <si>
    <t>series</t>
    <rPh sb="0" eb="6">
      <t>シリーズ</t>
    </rPh>
    <phoneticPr fontId="1"/>
  </si>
  <si>
    <t>Title</t>
    <rPh sb="0" eb="5">
      <t>タイトル</t>
    </rPh>
    <phoneticPr fontId="1"/>
  </si>
  <si>
    <t>40'33</t>
    <phoneticPr fontId="1"/>
  </si>
  <si>
    <t>5110</t>
    <phoneticPr fontId="1"/>
  </si>
  <si>
    <t>54'22</t>
    <phoneticPr fontId="1"/>
  </si>
  <si>
    <t>7010</t>
    <phoneticPr fontId="1"/>
  </si>
  <si>
    <t>4</t>
  </si>
  <si>
    <t>5</t>
  </si>
  <si>
    <t>6</t>
  </si>
  <si>
    <t>No More to The dance</t>
    <rPh sb="0" eb="2">
      <t>ノー</t>
    </rPh>
    <rPh sb="3" eb="7">
      <t>モア</t>
    </rPh>
    <rPh sb="8" eb="10">
      <t>トゥ</t>
    </rPh>
    <rPh sb="11" eb="14">
      <t>ザ</t>
    </rPh>
    <rPh sb="15" eb="20">
      <t>ダンス</t>
    </rPh>
    <phoneticPr fontId="1"/>
  </si>
  <si>
    <t>Ifanihi</t>
    <phoneticPr fontId="1"/>
  </si>
  <si>
    <t>Haitink,Bernard</t>
    <rPh sb="0" eb="7">
      <t>ハイティンク</t>
    </rPh>
    <rPh sb="8" eb="15">
      <t>ベルナルト</t>
    </rPh>
    <phoneticPr fontId="1"/>
  </si>
  <si>
    <t>Fedoseev,Vladimir</t>
    <rPh sb="0" eb="8">
      <t>フェドセーエフ</t>
    </rPh>
    <rPh sb="9" eb="17">
      <t>ウラジーミル</t>
    </rPh>
    <phoneticPr fontId="1"/>
  </si>
  <si>
    <t>Taneyev SQ</t>
    <rPh sb="0" eb="7">
      <t>タネーエフ</t>
    </rPh>
    <phoneticPr fontId="1"/>
  </si>
  <si>
    <t>35/World Music Library</t>
    <rPh sb="3" eb="8">
      <t>ワールド</t>
    </rPh>
    <rPh sb="9" eb="14">
      <t>ミュージック</t>
    </rPh>
    <rPh sb="15" eb="22">
      <t>ライブラリ</t>
    </rPh>
    <phoneticPr fontId="1"/>
  </si>
  <si>
    <t>/Ethnic Sound Collection</t>
    <rPh sb="1" eb="13">
      <t>エスニック　サウンド　</t>
    </rPh>
    <rPh sb="14" eb="24">
      <t>コレクション</t>
    </rPh>
    <phoneticPr fontId="1"/>
  </si>
  <si>
    <t>High Adventure</t>
    <rPh sb="0" eb="14">
      <t>ハイ　アドヴェンチャー</t>
    </rPh>
    <phoneticPr fontId="1"/>
  </si>
  <si>
    <t>The Distance</t>
    <rPh sb="0" eb="12">
      <t>ザ　ディスタンス</t>
    </rPh>
    <phoneticPr fontId="1"/>
  </si>
  <si>
    <t>Season of Glass</t>
    <rPh sb="0" eb="15">
      <t>シーズン　オブ　グラス</t>
    </rPh>
    <phoneticPr fontId="1"/>
  </si>
  <si>
    <t>It's All Right</t>
    <rPh sb="0" eb="14">
      <t>イッツ　オール　ライト</t>
    </rPh>
    <phoneticPr fontId="1"/>
  </si>
  <si>
    <t>Thriller</t>
    <rPh sb="0" eb="8">
      <t>スリラー</t>
    </rPh>
    <phoneticPr fontId="1"/>
  </si>
  <si>
    <t>Rio</t>
    <rPh sb="0" eb="3">
      <t>リオ</t>
    </rPh>
    <phoneticPr fontId="1"/>
  </si>
  <si>
    <t>Let's dance</t>
    <rPh sb="0" eb="11">
      <t>レッツ　ダンス</t>
    </rPh>
    <phoneticPr fontId="1"/>
  </si>
  <si>
    <t>Victory</t>
    <rPh sb="0" eb="7">
      <t>ヴィクトリー</t>
    </rPh>
    <phoneticPr fontId="1"/>
  </si>
  <si>
    <t>A Capella</t>
    <rPh sb="0" eb="9">
      <t>ア　カペラ</t>
    </rPh>
    <phoneticPr fontId="1"/>
  </si>
  <si>
    <t>Platinum</t>
    <rPh sb="0" eb="8">
      <t>プラチナム</t>
    </rPh>
    <phoneticPr fontId="1"/>
  </si>
  <si>
    <t>Islands</t>
    <rPh sb="0" eb="7">
      <t>アイランズ</t>
    </rPh>
    <phoneticPr fontId="1"/>
  </si>
  <si>
    <t>38/World Music Library</t>
    <rPh sb="3" eb="8">
      <t>ワールド</t>
    </rPh>
    <rPh sb="9" eb="14">
      <t>ミュージック</t>
    </rPh>
    <rPh sb="15" eb="22">
      <t>ライブラリ</t>
    </rPh>
    <phoneticPr fontId="1"/>
  </si>
  <si>
    <t>Asia</t>
  </si>
  <si>
    <t>Hot Space</t>
    <rPh sb="0" eb="9">
      <t>ホット　スペース</t>
    </rPh>
    <phoneticPr fontId="1"/>
  </si>
  <si>
    <t>Long Run</t>
    <rPh sb="0" eb="8">
      <t>ロング　ラン</t>
    </rPh>
    <phoneticPr fontId="1"/>
  </si>
  <si>
    <t>Touch Me</t>
    <rPh sb="0" eb="8">
      <t>タッチ　ミー</t>
    </rPh>
    <phoneticPr fontId="1"/>
  </si>
  <si>
    <t>Hold Out</t>
    <rPh sb="0" eb="8">
      <t>ホールド　アウト</t>
    </rPh>
    <phoneticPr fontId="1"/>
  </si>
  <si>
    <t>15/CD Ethnic Sound series</t>
    <rPh sb="6" eb="18">
      <t>エスニック　サウンド　</t>
    </rPh>
    <rPh sb="19" eb="25">
      <t>シリーズ</t>
    </rPh>
    <phoneticPr fontId="1"/>
  </si>
  <si>
    <t>Il Giardino Armonico</t>
    <rPh sb="0" eb="20">
      <t>イル・ジャルディーノ・アルモニコ</t>
    </rPh>
    <phoneticPr fontId="1"/>
  </si>
  <si>
    <t>Sly &amp; the Family Stone</t>
    <rPh sb="0" eb="3">
      <t>スライ</t>
    </rPh>
    <rPh sb="6" eb="22">
      <t>ザ・ファミリー・ストーン</t>
    </rPh>
    <phoneticPr fontId="1"/>
  </si>
  <si>
    <t>34/CD Ethnic Sound series</t>
    <rPh sb="6" eb="18">
      <t>エスニック　サウンド　</t>
    </rPh>
    <rPh sb="19" eb="25">
      <t>シリーズ</t>
    </rPh>
    <phoneticPr fontId="1"/>
  </si>
  <si>
    <t>Today's Girl</t>
  </si>
  <si>
    <t>72'22</t>
    <phoneticPr fontId="1"/>
  </si>
  <si>
    <t>4315</t>
    <phoneticPr fontId="1"/>
  </si>
  <si>
    <t>47'14</t>
    <phoneticPr fontId="1"/>
  </si>
  <si>
    <t>6255</t>
    <phoneticPr fontId="1"/>
  </si>
  <si>
    <t>61'48</t>
    <phoneticPr fontId="1"/>
  </si>
  <si>
    <t>8380</t>
    <phoneticPr fontId="1"/>
  </si>
  <si>
    <t>M</t>
    <rPh sb="0" eb="1">
      <t>エム</t>
    </rPh>
    <phoneticPr fontId="1"/>
  </si>
  <si>
    <t>4 American Composers/Cage,John</t>
    <rPh sb="0" eb="20">
      <t>フォー アメリカン コンポーザーズ</t>
    </rPh>
    <rPh sb="21" eb="25">
      <t>ケージ</t>
    </rPh>
    <rPh sb="26" eb="30">
      <t>ジョン</t>
    </rPh>
    <phoneticPr fontId="1"/>
  </si>
  <si>
    <t>2/3 Cage(vol.6)</t>
    <rPh sb="4" eb="8">
      <t>ケージ</t>
    </rPh>
    <phoneticPr fontId="1"/>
  </si>
  <si>
    <t>3/3 Cage(vol.6)</t>
    <rPh sb="4" eb="8">
      <t>ケージ</t>
    </rPh>
    <phoneticPr fontId="1"/>
  </si>
  <si>
    <t>Rooley,Anthony</t>
    <rPh sb="0" eb="6">
      <t>ルーリー</t>
    </rPh>
    <rPh sb="7" eb="14">
      <t>アントニー</t>
    </rPh>
    <phoneticPr fontId="1"/>
  </si>
  <si>
    <t>Kirkby,Emma</t>
    <rPh sb="0" eb="6">
      <t>カークビー</t>
    </rPh>
    <rPh sb="7" eb="11">
      <t>エマ</t>
    </rPh>
    <phoneticPr fontId="1"/>
  </si>
  <si>
    <t>BVCT-1513</t>
  </si>
  <si>
    <t>FOCD3417</t>
  </si>
  <si>
    <t>Henze,Hans Werner</t>
    <rPh sb="0" eb="5">
      <t>ヘンツェ</t>
    </rPh>
    <rPh sb="6" eb="10">
      <t>ハンス</t>
    </rPh>
    <rPh sb="11" eb="17">
      <t>ヴェルナー</t>
    </rPh>
    <phoneticPr fontId="1"/>
  </si>
  <si>
    <t>Barto'k,Be'la</t>
    <rPh sb="0" eb="7">
      <t>バルトーク</t>
    </rPh>
    <rPh sb="8" eb="13">
      <t>ベラ</t>
    </rPh>
    <phoneticPr fontId="1"/>
  </si>
  <si>
    <t>Fontec Records</t>
    <rPh sb="0" eb="6">
      <t>フォンテック</t>
    </rPh>
    <rPh sb="7" eb="14">
      <t>レコーズ</t>
    </rPh>
    <phoneticPr fontId="1"/>
  </si>
  <si>
    <t>3 of a Perfect Pair</t>
    <rPh sb="0" eb="1">
      <t>スリー</t>
    </rPh>
    <rPh sb="2" eb="4">
      <t>オブ</t>
    </rPh>
    <rPh sb="5" eb="6">
      <t>ア</t>
    </rPh>
    <rPh sb="7" eb="14">
      <t>パーフェクト</t>
    </rPh>
    <rPh sb="15" eb="19">
      <t>ペア</t>
    </rPh>
    <phoneticPr fontId="1"/>
  </si>
  <si>
    <t>Mike Stern</t>
    <rPh sb="0" eb="4">
      <t>マイク</t>
    </rPh>
    <rPh sb="5" eb="10">
      <t>スターン</t>
    </rPh>
    <phoneticPr fontId="1"/>
  </si>
  <si>
    <t>17/Ethnic Sound Collection</t>
    <rPh sb="3" eb="15">
      <t>エスニック　サウンド　</t>
    </rPh>
    <rPh sb="16" eb="26">
      <t>コレクション</t>
    </rPh>
    <phoneticPr fontId="1"/>
  </si>
  <si>
    <t>format</t>
    <phoneticPr fontId="1"/>
  </si>
  <si>
    <t>?</t>
  </si>
  <si>
    <t>ancient</t>
  </si>
  <si>
    <t>classics</t>
  </si>
  <si>
    <t>DISCO 3</t>
  </si>
  <si>
    <t>Pay,Anthony:Cl &amp; Bass Cl</t>
    <rPh sb="0" eb="3">
      <t>ペイ</t>
    </rPh>
    <rPh sb="4" eb="11">
      <t>アントニー</t>
    </rPh>
    <phoneticPr fontId="1"/>
  </si>
  <si>
    <t>Ashkenazy,Vladimir</t>
    <rPh sb="0" eb="9">
      <t>アシュケナージ</t>
    </rPh>
    <rPh sb="10" eb="18">
      <t>ウラジーミル</t>
    </rPh>
    <phoneticPr fontId="1"/>
  </si>
  <si>
    <t>Karajan,Herbert von</t>
    <rPh sb="0" eb="7">
      <t>カラヤン</t>
    </rPh>
    <rPh sb="8" eb="19">
      <t>ヘルベルト　フォン</t>
    </rPh>
    <phoneticPr fontId="1"/>
  </si>
  <si>
    <t>Berlin Philharmonic</t>
    <rPh sb="0" eb="19">
      <t>ベルリン　フィルハーモニック</t>
    </rPh>
    <phoneticPr fontId="1"/>
  </si>
  <si>
    <t>Kocsis,Zolta'n:p</t>
    <rPh sb="0" eb="6">
      <t>コチシュ</t>
    </rPh>
    <rPh sb="7" eb="14">
      <t>ゾルタン</t>
    </rPh>
    <phoneticPr fontId="1"/>
  </si>
  <si>
    <t>Who are You</t>
    <rPh sb="0" eb="3">
      <t>フー</t>
    </rPh>
    <rPh sb="4" eb="7">
      <t>アー</t>
    </rPh>
    <rPh sb="8" eb="11">
      <t>ユー</t>
    </rPh>
    <phoneticPr fontId="1"/>
  </si>
  <si>
    <t>Stein,Horst</t>
    <phoneticPr fontId="1"/>
  </si>
  <si>
    <t>Chor und Orchester der Wiener Staatsoper</t>
    <phoneticPr fontId="1"/>
  </si>
  <si>
    <t>Ludwig,Christa</t>
    <phoneticPr fontId="1"/>
  </si>
  <si>
    <t>Waechter,Eberhard</t>
    <phoneticPr fontId="1"/>
  </si>
  <si>
    <t>Beirer,Hans</t>
    <phoneticPr fontId="1"/>
  </si>
  <si>
    <t>Loose,Emmy</t>
    <phoneticPr fontId="1"/>
  </si>
  <si>
    <t>Asia/Polynesia</t>
    <rPh sb="0" eb="4">
      <t>アジア</t>
    </rPh>
    <rPh sb="5" eb="14">
      <t>ポリネシア</t>
    </rPh>
    <phoneticPr fontId="1"/>
  </si>
  <si>
    <t>Fischer-Dieskau,Dietrich:bs</t>
    <rPh sb="0" eb="7">
      <t>フィッシャー</t>
    </rPh>
    <rPh sb="7" eb="8">
      <t>=</t>
    </rPh>
    <rPh sb="8" eb="15">
      <t>ディースカウ</t>
    </rPh>
    <rPh sb="16" eb="24">
      <t>ディートリヒ</t>
    </rPh>
    <phoneticPr fontId="1"/>
  </si>
  <si>
    <t>02'00</t>
    <phoneticPr fontId="1"/>
  </si>
  <si>
    <t>2/2 Milhaud:La Creation du Monde/Stravinsky:L'Histoire du Soldat</t>
    <rPh sb="4" eb="11">
      <t>ミヨー</t>
    </rPh>
    <rPh sb="33" eb="43">
      <t>ストラヴィンスキー</t>
    </rPh>
    <phoneticPr fontId="1"/>
  </si>
  <si>
    <t>Berio,Luciano</t>
    <rPh sb="0" eb="5">
      <t>ベリオ</t>
    </rPh>
    <rPh sb="6" eb="13">
      <t>ルチアーノ</t>
    </rPh>
    <phoneticPr fontId="1"/>
  </si>
  <si>
    <t>Hungarian Folk Music series</t>
    <rPh sb="0" eb="27">
      <t>ハンガリアン　フォーク　ミュージック　シリーズ</t>
    </rPh>
    <phoneticPr fontId="1"/>
  </si>
  <si>
    <t>POCH-1960/1961</t>
  </si>
  <si>
    <t>Folk</t>
    <rPh sb="0" eb="4">
      <t>フォーク</t>
    </rPh>
    <phoneticPr fontId="1"/>
  </si>
  <si>
    <t>New Music</t>
    <rPh sb="0" eb="9">
      <t>ニュー　ミュージック</t>
    </rPh>
    <phoneticPr fontId="1"/>
  </si>
  <si>
    <t>pcm</t>
  </si>
  <si>
    <t>Piano Rag-Music</t>
    <rPh sb="0" eb="5">
      <t>ピアノ</t>
    </rPh>
    <rPh sb="6" eb="15">
      <t>ラグ=ミュージック</t>
    </rPh>
    <phoneticPr fontId="1"/>
  </si>
  <si>
    <t>Grammophon/Polydor</t>
    <rPh sb="0" eb="10">
      <t>グラモフォン</t>
    </rPh>
    <rPh sb="11" eb="18">
      <t>ポリドール</t>
    </rPh>
    <phoneticPr fontId="1"/>
  </si>
  <si>
    <t>Arturo Toscanini Best Sellection 9/mono</t>
    <rPh sb="0" eb="16">
      <t>アルトゥーロ　トスカニーニ</t>
    </rPh>
    <rPh sb="17" eb="32">
      <t>ベスト　セレクション</t>
    </rPh>
    <rPh sb="35" eb="39">
      <t>モノ</t>
    </rPh>
    <phoneticPr fontId="1"/>
  </si>
  <si>
    <t>Toscanini,Arturo/Robert Shaw</t>
    <rPh sb="0" eb="9">
      <t>トスカニーニ</t>
    </rPh>
    <rPh sb="10" eb="16">
      <t>アルトゥーロ</t>
    </rPh>
    <phoneticPr fontId="1"/>
  </si>
  <si>
    <t>Britten,Benjamin:p</t>
    <rPh sb="0" eb="7">
      <t>ブリテン</t>
    </rPh>
    <rPh sb="8" eb="16">
      <t>ベンジャミン</t>
    </rPh>
    <phoneticPr fontId="1"/>
  </si>
  <si>
    <t>Steelheart</t>
    <rPh sb="0" eb="10">
      <t>スティールハート</t>
    </rPh>
    <phoneticPr fontId="1"/>
  </si>
  <si>
    <t>Dry</t>
    <rPh sb="0" eb="3">
      <t>ドライ</t>
    </rPh>
    <phoneticPr fontId="1"/>
  </si>
  <si>
    <t>Sex &amp; Death</t>
    <rPh sb="0" eb="3">
      <t>セックス</t>
    </rPh>
    <rPh sb="6" eb="11">
      <t>デス</t>
    </rPh>
    <phoneticPr fontId="1"/>
  </si>
  <si>
    <t>Fidelity</t>
    <rPh sb="0" eb="8">
      <t>フィデリティ</t>
    </rPh>
    <phoneticPr fontId="1"/>
  </si>
  <si>
    <t>UCCG-1015</t>
  </si>
  <si>
    <t>WPCS-5262</t>
  </si>
  <si>
    <t>Cle'mentine/Ben Sidran</t>
    <rPh sb="0" eb="11">
      <t>クレモンティーヌ</t>
    </rPh>
    <rPh sb="12" eb="15">
      <t>ベン</t>
    </rPh>
    <rPh sb="16" eb="22">
      <t>シドラン</t>
    </rPh>
    <phoneticPr fontId="1"/>
  </si>
  <si>
    <t>Grand Jacques</t>
    <rPh sb="0" eb="5">
      <t>グランド</t>
    </rPh>
    <rPh sb="6" eb="13">
      <t>ジャック</t>
    </rPh>
    <phoneticPr fontId="1"/>
  </si>
  <si>
    <t>JCV World Sounds Special</t>
    <rPh sb="4" eb="9">
      <t>ワールド</t>
    </rPh>
    <rPh sb="10" eb="16">
      <t>サウンズ</t>
    </rPh>
    <rPh sb="17" eb="24">
      <t>スペシャル</t>
    </rPh>
    <phoneticPr fontId="1"/>
  </si>
  <si>
    <t>Schumann,William</t>
    <rPh sb="0" eb="8">
      <t>シューマン</t>
    </rPh>
    <rPh sb="9" eb="16">
      <t>ウィリアム</t>
    </rPh>
    <phoneticPr fontId="1"/>
  </si>
  <si>
    <t>Rhapsodie in Blue</t>
    <rPh sb="0" eb="17">
      <t>ラプソディ　イン　ブルー</t>
    </rPh>
    <phoneticPr fontId="1"/>
  </si>
  <si>
    <t>Zucchero</t>
    <rPh sb="0" eb="8">
      <t>ズッケロ</t>
    </rPh>
    <phoneticPr fontId="1"/>
  </si>
  <si>
    <t>Merce Cunningham</t>
    <rPh sb="0" eb="5">
      <t>マース</t>
    </rPh>
    <rPh sb="6" eb="16">
      <t>カニングハム</t>
    </rPh>
    <phoneticPr fontId="1"/>
  </si>
  <si>
    <t>Brian Ino</t>
    <rPh sb="0" eb="5">
      <t>ブライアン</t>
    </rPh>
    <rPh sb="6" eb="9">
      <t>イーノ</t>
    </rPh>
    <phoneticPr fontId="1"/>
  </si>
  <si>
    <t>Polynesia/Easter Island/Marquesas Islands</t>
    <rPh sb="0" eb="9">
      <t>ポリネシア</t>
    </rPh>
    <rPh sb="10" eb="23">
      <t>イースター　アイランド</t>
    </rPh>
    <rPh sb="24" eb="41">
      <t>マルケサス　アイランズ</t>
    </rPh>
    <phoneticPr fontId="1"/>
  </si>
  <si>
    <t>Madagascar</t>
    <rPh sb="0" eb="10">
      <t>マダガスカル</t>
    </rPh>
    <phoneticPr fontId="1"/>
  </si>
  <si>
    <t>Pasion-Sources</t>
    <rPh sb="0" eb="6">
      <t>パッション</t>
    </rPh>
    <phoneticPr fontId="1"/>
  </si>
  <si>
    <t>25 Solid Gold Maori Songs</t>
    <rPh sb="3" eb="8">
      <t>ソリッド</t>
    </rPh>
    <rPh sb="9" eb="13">
      <t>ゴールド</t>
    </rPh>
    <rPh sb="14" eb="19">
      <t>マオリ</t>
    </rPh>
    <rPh sb="20" eb="25">
      <t>ソングズ</t>
    </rPh>
    <phoneticPr fontId="1"/>
  </si>
  <si>
    <t>Polynesia/New Zealand/Maori</t>
    <rPh sb="0" eb="9">
      <t>ポリネシア</t>
    </rPh>
    <rPh sb="10" eb="21">
      <t>ニュージーランド</t>
    </rPh>
    <rPh sb="22" eb="27">
      <t>マオリ</t>
    </rPh>
    <phoneticPr fontId="1"/>
  </si>
  <si>
    <t>Mombasa in Taarab~Wedding Special</t>
    <rPh sb="0" eb="7">
      <t>モンバサ</t>
    </rPh>
    <rPh sb="8" eb="10">
      <t>イン</t>
    </rPh>
    <rPh sb="11" eb="17">
      <t>ターラブ</t>
    </rPh>
    <rPh sb="18" eb="25">
      <t>ウェディング</t>
    </rPh>
    <rPh sb="26" eb="33">
      <t>スペシャル</t>
    </rPh>
    <phoneticPr fontId="1"/>
  </si>
  <si>
    <t>DISCO 4</t>
  </si>
  <si>
    <t>Hannibal Records</t>
    <rPh sb="0" eb="8">
      <t>ハンニバル</t>
    </rPh>
    <rPh sb="9" eb="16">
      <t>レコーズ</t>
    </rPh>
    <phoneticPr fontId="1"/>
  </si>
  <si>
    <t>Midi Inc.</t>
    <rPh sb="0" eb="4">
      <t>ミディ</t>
    </rPh>
    <phoneticPr fontId="1"/>
  </si>
  <si>
    <t>Zsaratnok Ensemble</t>
    <rPh sb="0" eb="9">
      <t>ジャラートノク</t>
    </rPh>
    <rPh sb="10" eb="18">
      <t>アンサンブル</t>
    </rPh>
    <phoneticPr fontId="1"/>
  </si>
  <si>
    <t>Live at Bourbon House</t>
  </si>
  <si>
    <t>Marc Almond</t>
    <rPh sb="0" eb="11">
      <t>マーク　アーモンド</t>
    </rPh>
    <phoneticPr fontId="1"/>
  </si>
  <si>
    <t>3170</t>
  </si>
  <si>
    <t>5735</t>
  </si>
  <si>
    <t>35'02</t>
  </si>
  <si>
    <t>2410</t>
  </si>
  <si>
    <t>47'08</t>
  </si>
  <si>
    <t>4735</t>
  </si>
  <si>
    <t>37'42</t>
  </si>
  <si>
    <t>6255</t>
  </si>
  <si>
    <t>39'36</t>
  </si>
  <si>
    <t>2665</t>
  </si>
  <si>
    <t>78'13</t>
  </si>
  <si>
    <t>Jacques</t>
    <rPh sb="0" eb="7">
      <t>ジャック</t>
    </rPh>
    <phoneticPr fontId="1"/>
  </si>
  <si>
    <t>Ivan Lins</t>
    <rPh sb="0" eb="9">
      <t>イヴァン・リンス</t>
    </rPh>
    <phoneticPr fontId="1"/>
  </si>
  <si>
    <t>:</t>
    <phoneticPr fontId="1"/>
  </si>
  <si>
    <t>1967/09 Paris/Chateaux et Cathedrales/Erato</t>
    <rPh sb="8" eb="13">
      <t>パリ</t>
    </rPh>
    <phoneticPr fontId="1"/>
  </si>
  <si>
    <t>Philidor/Dampierre/Lully</t>
    <rPh sb="0" eb="8">
      <t>フィリドール</t>
    </rPh>
    <rPh sb="9" eb="18">
      <t>ダンピエール</t>
    </rPh>
    <rPh sb="19" eb="24">
      <t>リュリ</t>
    </rPh>
    <phoneticPr fontId="1"/>
  </si>
  <si>
    <t>cho</t>
    <phoneticPr fontId="1"/>
  </si>
  <si>
    <t>Inaki Urtizberea</t>
    <rPh sb="0" eb="5">
      <t>イニャーキ</t>
    </rPh>
    <rPh sb="6" eb="16">
      <t>ウルティツベレア</t>
    </rPh>
    <phoneticPr fontId="1"/>
  </si>
  <si>
    <t>Atrium Musicae de Madrid</t>
    <rPh sb="0" eb="14">
      <t>アトリウム ムジケー</t>
    </rPh>
    <rPh sb="15" eb="17">
      <t>ドゥ</t>
    </rPh>
    <rPh sb="18" eb="24">
      <t>マドリッド</t>
    </rPh>
    <phoneticPr fontId="1"/>
  </si>
  <si>
    <t>Sarah Vaughan</t>
    <rPh sb="0" eb="5">
      <t>サラ</t>
    </rPh>
    <rPh sb="6" eb="13">
      <t>ヴォーン</t>
    </rPh>
    <phoneticPr fontId="1"/>
  </si>
  <si>
    <t>Produce</t>
    <rPh sb="0" eb="7">
      <t>プロデュース</t>
    </rPh>
    <phoneticPr fontId="1"/>
  </si>
  <si>
    <t>Harmonium</t>
    <rPh sb="0" eb="9">
      <t>ハーモニウム</t>
    </rPh>
    <phoneticPr fontId="1"/>
  </si>
  <si>
    <t>Purcell,Henry</t>
    <rPh sb="0" eb="7">
      <t>パーセル</t>
    </rPh>
    <rPh sb="8" eb="13">
      <t>ヘンリー</t>
    </rPh>
    <phoneticPr fontId="1"/>
  </si>
  <si>
    <t>Jungle</t>
    <rPh sb="0" eb="6">
      <t>ジャングル</t>
    </rPh>
    <phoneticPr fontId="1"/>
  </si>
  <si>
    <t>35'00</t>
  </si>
  <si>
    <t>Mono/1995</t>
    <rPh sb="0" eb="4">
      <t>モノ</t>
    </rPh>
    <phoneticPr fontId="1"/>
  </si>
  <si>
    <t>Indone'sie</t>
    <rPh sb="0" eb="10">
      <t>インドネシア</t>
    </rPh>
    <phoneticPr fontId="1"/>
  </si>
  <si>
    <t>Inde</t>
    <rPh sb="0" eb="4">
      <t>インド</t>
    </rPh>
    <phoneticPr fontId="1"/>
  </si>
  <si>
    <t>Bangladesh/Pakistan</t>
    <rPh sb="0" eb="10">
      <t>バングラデシュ</t>
    </rPh>
    <rPh sb="11" eb="19">
      <t>パキスタン</t>
    </rPh>
    <phoneticPr fontId="1"/>
  </si>
  <si>
    <t>Bradley,Desmond:vn</t>
    <rPh sb="0" eb="7">
      <t>ブラドレー</t>
    </rPh>
    <rPh sb="8" eb="15">
      <t>デズモンド</t>
    </rPh>
    <phoneticPr fontId="1"/>
  </si>
  <si>
    <t>Sax,Sidney:vn</t>
    <rPh sb="0" eb="3">
      <t>サックス</t>
    </rPh>
    <rPh sb="4" eb="10">
      <t>シドニー</t>
    </rPh>
    <phoneticPr fontId="1"/>
  </si>
  <si>
    <t>Kelly,Thomas:Cl</t>
    <rPh sb="0" eb="5">
      <t>ケリー</t>
    </rPh>
    <rPh sb="6" eb="12">
      <t>トーマス</t>
    </rPh>
    <phoneticPr fontId="1"/>
  </si>
  <si>
    <t>Turtle Dreams</t>
    <rPh sb="0" eb="6">
      <t>タートル</t>
    </rPh>
    <rPh sb="7" eb="12">
      <t>ドリーム</t>
    </rPh>
    <rPh sb="12" eb="13">
      <t>ズ</t>
    </rPh>
    <phoneticPr fontId="1"/>
  </si>
  <si>
    <t>Tablet</t>
    <rPh sb="0" eb="6">
      <t>タブレット</t>
    </rPh>
    <phoneticPr fontId="1"/>
  </si>
  <si>
    <t>Song from the Hill</t>
    <rPh sb="0" eb="4">
      <t>ソング</t>
    </rPh>
    <rPh sb="5" eb="9">
      <t>フロム</t>
    </rPh>
    <rPh sb="10" eb="13">
      <t>ザ</t>
    </rPh>
    <rPh sb="14" eb="18">
      <t>ヒル</t>
    </rPh>
    <phoneticPr fontId="1"/>
  </si>
  <si>
    <t>3191</t>
  </si>
  <si>
    <t>54'33</t>
  </si>
  <si>
    <t>5650</t>
  </si>
  <si>
    <t>26'16</t>
  </si>
  <si>
    <t>6641</t>
  </si>
  <si>
    <t>27'44</t>
  </si>
  <si>
    <t>52'11</t>
  </si>
  <si>
    <t>53'06</t>
  </si>
  <si>
    <t>47'42</t>
  </si>
  <si>
    <t>3073</t>
  </si>
  <si>
    <t>51'45</t>
  </si>
  <si>
    <t>5449</t>
  </si>
  <si>
    <t>44'11</t>
  </si>
  <si>
    <t>Get Away</t>
    <rPh sb="0" eb="8">
      <t>ゲッタウェイ</t>
    </rPh>
    <phoneticPr fontId="1"/>
  </si>
  <si>
    <t>Polynesia/Tonga</t>
    <rPh sb="0" eb="9">
      <t>ポリネシア</t>
    </rPh>
    <rPh sb="10" eb="15">
      <t>トンガ</t>
    </rPh>
    <phoneticPr fontId="1"/>
  </si>
  <si>
    <t>VFD-1055/mono/stereo:13~16</t>
    <rPh sb="9" eb="13">
      <t>モノ</t>
    </rPh>
    <rPh sb="14" eb="20">
      <t>ステレオ</t>
    </rPh>
    <phoneticPr fontId="1"/>
  </si>
  <si>
    <t>Oce'anie Melanesia/Polynesia/Australia</t>
    <rPh sb="0" eb="8">
      <t>オセアニア</t>
    </rPh>
    <rPh sb="9" eb="18">
      <t>メラネシア</t>
    </rPh>
    <rPh sb="19" eb="28">
      <t>ポリネシア</t>
    </rPh>
    <rPh sb="29" eb="38">
      <t>オーストラリア</t>
    </rPh>
    <phoneticPr fontId="1"/>
  </si>
  <si>
    <t>Writing for The Second Time Through Finnegans Wake/1976~79</t>
  </si>
  <si>
    <t>Book of Days</t>
    <rPh sb="0" eb="4">
      <t>ブック</t>
    </rPh>
    <rPh sb="5" eb="7">
      <t>オブ</t>
    </rPh>
    <rPh sb="8" eb="12">
      <t>デイズ</t>
    </rPh>
    <phoneticPr fontId="1"/>
  </si>
  <si>
    <t>Facing North</t>
    <rPh sb="0" eb="6">
      <t>フェイシング</t>
    </rPh>
    <rPh sb="7" eb="12">
      <t>ノース</t>
    </rPh>
    <phoneticPr fontId="1"/>
  </si>
  <si>
    <t>Dolmen Music</t>
    <rPh sb="0" eb="6">
      <t>ドルメン</t>
    </rPh>
    <rPh sb="7" eb="12">
      <t>ミュージック</t>
    </rPh>
    <phoneticPr fontId="1"/>
  </si>
  <si>
    <t>42'27</t>
    <phoneticPr fontId="1"/>
  </si>
  <si>
    <t>5120</t>
    <phoneticPr fontId="1"/>
  </si>
  <si>
    <t>48'52</t>
    <phoneticPr fontId="1"/>
  </si>
  <si>
    <t>6970</t>
    <phoneticPr fontId="1"/>
  </si>
  <si>
    <t>Slapp Happy</t>
    <rPh sb="0" eb="11">
      <t>スラップ　ハッピー</t>
    </rPh>
    <phoneticPr fontId="1"/>
  </si>
  <si>
    <t>Casablanca Moon + Desperate Straights</t>
    <rPh sb="0" eb="15">
      <t>カサブランカ　ムーン</t>
    </rPh>
    <rPh sb="18" eb="37">
      <t>デスプリット　ストレイツ</t>
    </rPh>
    <phoneticPr fontId="1"/>
  </si>
  <si>
    <t>Virgin/Locus Solus</t>
    <rPh sb="0" eb="6">
      <t>ヴァージン</t>
    </rPh>
    <rPh sb="7" eb="18">
      <t>ロクス　ソルス</t>
    </rPh>
    <phoneticPr fontId="1"/>
  </si>
  <si>
    <t>aksak maboul</t>
    <rPh sb="0" eb="5">
      <t>アクサク</t>
    </rPh>
    <rPh sb="6" eb="12">
      <t>マブール</t>
    </rPh>
    <phoneticPr fontId="1"/>
  </si>
  <si>
    <t>vol.1</t>
  </si>
  <si>
    <t>73'58</t>
  </si>
  <si>
    <t>42'09</t>
  </si>
  <si>
    <t>49'39</t>
  </si>
  <si>
    <t>44'33</t>
  </si>
  <si>
    <t>67'46</t>
  </si>
  <si>
    <t>2890</t>
  </si>
  <si>
    <t>44'20</t>
  </si>
  <si>
    <t>4984</t>
  </si>
  <si>
    <t>53'46</t>
  </si>
  <si>
    <t>ethnic/ancient</t>
    <phoneticPr fontId="1"/>
  </si>
  <si>
    <t>Argo/Polydor</t>
    <rPh sb="0" eb="4">
      <t>アルゴ</t>
    </rPh>
    <rPh sb="5" eb="12">
      <t>ポリドール</t>
    </rPh>
    <phoneticPr fontId="1"/>
  </si>
  <si>
    <t>Nonesuch</t>
    <rPh sb="0" eb="8">
      <t>ノンサッチ</t>
    </rPh>
    <phoneticPr fontId="1"/>
  </si>
  <si>
    <t>Raslila</t>
    <rPh sb="0" eb="7">
      <t>ラースリラ</t>
    </rPh>
    <phoneticPr fontId="1"/>
  </si>
  <si>
    <t>Hispavox</t>
    <rPh sb="0" eb="8">
      <t>イスパヴォックス</t>
    </rPh>
    <phoneticPr fontId="1"/>
  </si>
  <si>
    <t>Roots! African Drums/Afrikanisch Trommeln/Racines! Les Tambours Africains</t>
    <rPh sb="0" eb="6">
      <t>ルーツ！</t>
    </rPh>
    <rPh sb="7" eb="19">
      <t>アフリカン　ドラム</t>
    </rPh>
    <phoneticPr fontId="1"/>
  </si>
  <si>
    <t>Petrushka/Complete-Original 1911 Ver.</t>
    <rPh sb="0" eb="9">
      <t>ペトルーシュカ</t>
    </rPh>
    <rPh sb="10" eb="27">
      <t>コンプリート－オリジナル</t>
    </rPh>
    <phoneticPr fontId="1"/>
  </si>
  <si>
    <t>Keisuke Kuwata</t>
    <rPh sb="0" eb="7">
      <t>ケイスケ</t>
    </rPh>
    <rPh sb="8" eb="14">
      <t>クワタ</t>
    </rPh>
    <phoneticPr fontId="1"/>
  </si>
  <si>
    <t>Music for Living Sound</t>
    <rPh sb="0" eb="5">
      <t>ミュージック</t>
    </rPh>
    <rPh sb="6" eb="9">
      <t>フォー</t>
    </rPh>
    <rPh sb="10" eb="16">
      <t>リヴィング</t>
    </rPh>
    <rPh sb="17" eb="22">
      <t>サウンド</t>
    </rPh>
    <phoneticPr fontId="1"/>
  </si>
  <si>
    <t>Murmur</t>
    <rPh sb="0" eb="6">
      <t>マーマー</t>
    </rPh>
    <phoneticPr fontId="1"/>
  </si>
  <si>
    <t>Animals</t>
    <rPh sb="0" eb="7">
      <t>アニマルズ</t>
    </rPh>
    <phoneticPr fontId="1"/>
  </si>
  <si>
    <t>Key of Life</t>
    <rPh sb="0" eb="11">
      <t>キー　オブ　ライフ</t>
    </rPh>
    <phoneticPr fontId="1"/>
  </si>
  <si>
    <t>Gazer</t>
    <rPh sb="0" eb="5">
      <t>ゲイザー</t>
    </rPh>
    <phoneticPr fontId="1"/>
  </si>
  <si>
    <t>Key</t>
    <rPh sb="0" eb="3">
      <t>キー</t>
    </rPh>
    <phoneticPr fontId="1"/>
  </si>
  <si>
    <t>Spell</t>
    <rPh sb="0" eb="5">
      <t>スペル</t>
    </rPh>
    <phoneticPr fontId="1"/>
  </si>
  <si>
    <t>Strasbourg Percussion</t>
    <rPh sb="0" eb="10">
      <t>ストラスブール</t>
    </rPh>
    <rPh sb="11" eb="21">
      <t>パーカッション</t>
    </rPh>
    <phoneticPr fontId="1"/>
  </si>
  <si>
    <t>Copland,Aaron</t>
    <rPh sb="0" eb="7">
      <t>コープランド</t>
    </rPh>
    <rPh sb="8" eb="13">
      <t>アーロン</t>
    </rPh>
    <phoneticPr fontId="1"/>
  </si>
  <si>
    <t>59'41</t>
  </si>
  <si>
    <t>3710</t>
  </si>
  <si>
    <t>39'41</t>
  </si>
  <si>
    <t>5430</t>
  </si>
  <si>
    <t>Lama,Serge</t>
    <rPh sb="0" eb="4">
      <t>ラマ</t>
    </rPh>
    <rPh sb="5" eb="10">
      <t>セルジュ</t>
    </rPh>
    <phoneticPr fontId="1"/>
  </si>
  <si>
    <t>Veeramani Daasan</t>
    <phoneticPr fontId="1"/>
  </si>
  <si>
    <t>Sri Aadai/Paraa Shakthi</t>
    <phoneticPr fontId="1"/>
  </si>
  <si>
    <t>Weiss,Harald</t>
    <rPh sb="0" eb="5">
      <t>ヴァイス</t>
    </rPh>
    <rPh sb="6" eb="12">
      <t>ハラルト</t>
    </rPh>
    <phoneticPr fontId="1"/>
  </si>
  <si>
    <t>MAGAIBUTSU Sampler vol.2(Yoshida Tatsuya Compilation)</t>
    <rPh sb="0" eb="10">
      <t>マガイブツ</t>
    </rPh>
    <phoneticPr fontId="1"/>
  </si>
  <si>
    <t>26'00</t>
  </si>
  <si>
    <t>46min</t>
  </si>
  <si>
    <t>46'00</t>
  </si>
  <si>
    <t>pcm-Hi8</t>
  </si>
  <si>
    <t>Faure',Gabriel</t>
    <rPh sb="0" eb="6">
      <t>フォーレ</t>
    </rPh>
    <rPh sb="7" eb="14">
      <t>ガブリエル</t>
    </rPh>
    <phoneticPr fontId="1"/>
  </si>
  <si>
    <t>Ohana,Maurice</t>
    <rPh sb="0" eb="5">
      <t>オハナ</t>
    </rPh>
    <rPh sb="6" eb="13">
      <t>モーリス</t>
    </rPh>
    <phoneticPr fontId="1"/>
  </si>
  <si>
    <t>The Minimalism of Satie,Erik</t>
    <rPh sb="0" eb="3">
      <t>ザ</t>
    </rPh>
    <rPh sb="4" eb="14">
      <t>ミニマリズム</t>
    </rPh>
    <rPh sb="15" eb="17">
      <t>オブ</t>
    </rPh>
    <phoneticPr fontId="1"/>
  </si>
  <si>
    <t>3275</t>
  </si>
  <si>
    <t>60'12</t>
  </si>
  <si>
    <t>5605</t>
  </si>
  <si>
    <t>KICG-3077</t>
  </si>
  <si>
    <t>VHD:Video Disc</t>
    <rPh sb="4" eb="14">
      <t>ヴィデオ　ディスク</t>
    </rPh>
    <phoneticPr fontId="1"/>
  </si>
  <si>
    <t>Constant,Marius</t>
    <rPh sb="0" eb="8">
      <t>コンスタン</t>
    </rPh>
    <rPh sb="9" eb="15">
      <t>マリウス</t>
    </rPh>
    <phoneticPr fontId="1"/>
  </si>
  <si>
    <t>Berlioz,Hector</t>
    <rPh sb="0" eb="7">
      <t>ベルリオーズ</t>
    </rPh>
    <phoneticPr fontId="1"/>
  </si>
  <si>
    <t>Juifs</t>
    <rPh sb="0" eb="5">
      <t>ユダヤ</t>
    </rPh>
    <phoneticPr fontId="1"/>
  </si>
  <si>
    <t>40'39/41'44</t>
  </si>
  <si>
    <t>37'37/37'52</t>
  </si>
  <si>
    <t>Tre'net Re'cital '87</t>
    <rPh sb="0" eb="7">
      <t>トレネ</t>
    </rPh>
    <rPh sb="8" eb="16">
      <t>リサイタル</t>
    </rPh>
    <phoneticPr fontId="1"/>
  </si>
  <si>
    <t>Brel,Jacques</t>
    <rPh sb="0" eb="4">
      <t>ブレル</t>
    </rPh>
    <rPh sb="5" eb="12">
      <t>ジャック</t>
    </rPh>
    <phoneticPr fontId="1"/>
  </si>
  <si>
    <t>Lama,Serge/Brel,Jacques</t>
    <rPh sb="0" eb="4">
      <t>ラマ</t>
    </rPh>
    <rPh sb="5" eb="10">
      <t>セルジュ</t>
    </rPh>
    <rPh sb="11" eb="15">
      <t>ブレル</t>
    </rPh>
    <rPh sb="16" eb="23">
      <t>ジャック</t>
    </rPh>
    <phoneticPr fontId="1"/>
  </si>
  <si>
    <t>Ferre',Le'o</t>
    <rPh sb="0" eb="6">
      <t>フェレ</t>
    </rPh>
    <rPh sb="7" eb="11">
      <t>レオ</t>
    </rPh>
    <phoneticPr fontId="1"/>
  </si>
  <si>
    <t>Montand,Yves</t>
    <rPh sb="0" eb="7">
      <t>モンタン</t>
    </rPh>
    <rPh sb="8" eb="12">
      <t>イヴ</t>
    </rPh>
    <phoneticPr fontId="1"/>
  </si>
  <si>
    <t>Brassens,Georges</t>
    <rPh sb="0" eb="8">
      <t>ブラッサンス</t>
    </rPh>
    <rPh sb="9" eb="16">
      <t>ジョルジュ</t>
    </rPh>
    <phoneticPr fontId="1"/>
  </si>
  <si>
    <t>Africa/Guinea</t>
    <rPh sb="0" eb="6">
      <t>アフリカ</t>
    </rPh>
    <rPh sb="7" eb="13">
      <t>ギニア</t>
    </rPh>
    <phoneticPr fontId="1"/>
  </si>
  <si>
    <t>Africa/Tanzania Pops</t>
    <rPh sb="0" eb="6">
      <t>アフリカ</t>
    </rPh>
    <rPh sb="7" eb="20">
      <t>タンザニア　ポップス</t>
    </rPh>
    <phoneticPr fontId="1"/>
  </si>
  <si>
    <t>27/CD Ethnic Sound series</t>
    <rPh sb="6" eb="18">
      <t>エスニック　サウンド　</t>
    </rPh>
    <rPh sb="19" eb="25">
      <t>シリーズ</t>
    </rPh>
    <phoneticPr fontId="1"/>
  </si>
  <si>
    <t>Deluxe Double series</t>
    <rPh sb="0" eb="6">
      <t>デラックス</t>
    </rPh>
    <rPh sb="7" eb="13">
      <t>ダブル</t>
    </rPh>
    <rPh sb="14" eb="20">
      <t>シリーズ</t>
    </rPh>
    <phoneticPr fontId="1"/>
  </si>
  <si>
    <t>33/CD Ethnic Sound series</t>
    <rPh sb="6" eb="18">
      <t>エスニック　サウンド　</t>
    </rPh>
    <rPh sb="19" eb="25">
      <t>シリーズ</t>
    </rPh>
    <phoneticPr fontId="1"/>
  </si>
  <si>
    <t>Toure Kunda</t>
    <rPh sb="0" eb="11">
      <t>トゥレ･クンダ</t>
    </rPh>
    <phoneticPr fontId="1"/>
  </si>
  <si>
    <t>Casamance au clair de lune</t>
    <rPh sb="0" eb="9">
      <t>カザマンス</t>
    </rPh>
    <phoneticPr fontId="1"/>
  </si>
  <si>
    <t>Africa/Senegal</t>
    <rPh sb="0" eb="6">
      <t>アフリカ</t>
    </rPh>
    <rPh sb="7" eb="14">
      <t>セネガル</t>
    </rPh>
    <phoneticPr fontId="1"/>
  </si>
  <si>
    <t>Synchro System</t>
    <rPh sb="0" eb="14">
      <t>シンクロ　システム</t>
    </rPh>
    <phoneticPr fontId="1"/>
  </si>
  <si>
    <t>Africa/Nige'ria</t>
    <rPh sb="0" eb="6">
      <t>アフリカ</t>
    </rPh>
    <rPh sb="7" eb="15">
      <t>ナイジェリア</t>
    </rPh>
    <phoneticPr fontId="1"/>
  </si>
  <si>
    <t>Jacques Brel is ALive and Well and Living in Paris/Brel Lives!</t>
    <rPh sb="0" eb="7">
      <t>ジャック</t>
    </rPh>
    <rPh sb="8" eb="12">
      <t>ブレル</t>
    </rPh>
    <rPh sb="42" eb="44">
      <t>イン</t>
    </rPh>
    <rPh sb="45" eb="50">
      <t>パリ</t>
    </rPh>
    <rPh sb="51" eb="55">
      <t>ブレル</t>
    </rPh>
    <phoneticPr fontId="1"/>
  </si>
  <si>
    <t>Kate Bush</t>
    <rPh sb="0" eb="9">
      <t>ケイト　ブッシュ</t>
    </rPh>
    <phoneticPr fontId="1"/>
  </si>
  <si>
    <t>Egypte/Tunusie/Maroc/Mali/Cameroun/Zaiire/Tanzania</t>
    <rPh sb="0" eb="6">
      <t>エジプト</t>
    </rPh>
    <rPh sb="7" eb="14">
      <t>チュニジア</t>
    </rPh>
    <rPh sb="15" eb="20">
      <t>モロッコ</t>
    </rPh>
    <rPh sb="21" eb="25">
      <t>マリ</t>
    </rPh>
    <rPh sb="26" eb="34">
      <t>カメルーン</t>
    </rPh>
    <rPh sb="35" eb="41">
      <t>ザイール</t>
    </rPh>
    <rPh sb="42" eb="50">
      <t>タンザニア</t>
    </rPh>
    <phoneticPr fontId="1"/>
  </si>
  <si>
    <t>Africa/Egypte/Tunusie/Maroc/Mali/Cameroun/Zaiire/Tanzania</t>
    <rPh sb="0" eb="6">
      <t>アフリカ</t>
    </rPh>
    <rPh sb="7" eb="13">
      <t>エジプト</t>
    </rPh>
    <rPh sb="14" eb="21">
      <t>チュニジア</t>
    </rPh>
    <rPh sb="22" eb="27">
      <t>モロッコ</t>
    </rPh>
    <rPh sb="28" eb="32">
      <t>マリ</t>
    </rPh>
    <rPh sb="33" eb="41">
      <t>カメルーン</t>
    </rPh>
    <rPh sb="42" eb="48">
      <t>ザイール</t>
    </rPh>
    <rPh sb="49" eb="57">
      <t>タンザニア</t>
    </rPh>
    <phoneticPr fontId="1"/>
  </si>
  <si>
    <t>jamiroquai</t>
    <rPh sb="0" eb="10">
      <t>ジャミロクワイ</t>
    </rPh>
    <phoneticPr fontId="1"/>
  </si>
  <si>
    <t>High Times:Singles 1992-2006</t>
    <rPh sb="0" eb="10">
      <t>ハイ・タイムズ</t>
    </rPh>
    <rPh sb="11" eb="18">
      <t>シンクセルズ</t>
    </rPh>
    <phoneticPr fontId="1"/>
  </si>
  <si>
    <t>Franck,Cesar</t>
    <rPh sb="0" eb="6">
      <t>フランク</t>
    </rPh>
    <rPh sb="7" eb="12">
      <t>セザール</t>
    </rPh>
    <phoneticPr fontId="1"/>
  </si>
  <si>
    <t>Harry Partch</t>
    <rPh sb="0" eb="5">
      <t>ハリー</t>
    </rPh>
    <rPh sb="6" eb="12">
      <t>パーチ</t>
    </rPh>
    <phoneticPr fontId="1"/>
  </si>
  <si>
    <t>London/Polydor/1991</t>
    <rPh sb="0" eb="6">
      <t>ロンドン</t>
    </rPh>
    <rPh sb="7" eb="14">
      <t>ポリドール</t>
    </rPh>
    <phoneticPr fontId="1"/>
  </si>
  <si>
    <t>Martland,Steve</t>
    <rPh sb="0" eb="8">
      <t>モウランド</t>
    </rPh>
    <rPh sb="9" eb="14">
      <t>スティーヴ</t>
    </rPh>
    <phoneticPr fontId="1"/>
  </si>
  <si>
    <t>Nyman,Michael</t>
    <rPh sb="0" eb="5">
      <t>ナイマン</t>
    </rPh>
    <rPh sb="6" eb="13">
      <t>マイケル</t>
    </rPh>
    <phoneticPr fontId="1"/>
  </si>
  <si>
    <t>Ensemble InterContemporain</t>
    <rPh sb="0" eb="26">
      <t>アンサンブル・アンタルコンタンプラン</t>
    </rPh>
    <phoneticPr fontId="1"/>
  </si>
  <si>
    <t>DeAGOSTINI</t>
    <rPh sb="0" eb="10">
      <t>デアゴスティーニ</t>
    </rPh>
    <phoneticPr fontId="1"/>
  </si>
  <si>
    <t>Berganza,Teresa:Ms</t>
    <rPh sb="0" eb="8">
      <t>ベルガンサ</t>
    </rPh>
    <rPh sb="9" eb="15">
      <t>テレサ</t>
    </rPh>
    <phoneticPr fontId="1"/>
  </si>
  <si>
    <t>02mim</t>
  </si>
  <si>
    <t>02'00</t>
  </si>
  <si>
    <t>Fischer,Iva'n</t>
    <rPh sb="0" eb="7">
      <t>フィッシャー</t>
    </rPh>
    <rPh sb="8" eb="13">
      <t>イヴァン</t>
    </rPh>
    <phoneticPr fontId="1"/>
  </si>
  <si>
    <t>Sgothan/1984</t>
    <rPh sb="0" eb="7">
      <t>ゴタン</t>
    </rPh>
    <phoneticPr fontId="1"/>
  </si>
  <si>
    <t>Rolling Stones</t>
    <rPh sb="0" eb="14">
      <t>ローリング・ストーンズ</t>
    </rPh>
    <phoneticPr fontId="1"/>
  </si>
  <si>
    <t>The Best of Marche</t>
    <rPh sb="0" eb="18">
      <t>ザ　ベスト　オブ　マーチ</t>
    </rPh>
    <phoneticPr fontId="1"/>
  </si>
  <si>
    <t>1/5 The Best of Marche</t>
    <rPh sb="4" eb="22">
      <t>ザ　ベスト　オブ　マーチ</t>
    </rPh>
    <phoneticPr fontId="1"/>
  </si>
  <si>
    <t>Africa/Maghreb/Algeria</t>
    <rPh sb="0" eb="6">
      <t>アフリカ</t>
    </rPh>
    <rPh sb="7" eb="14">
      <t>マグレブ</t>
    </rPh>
    <rPh sb="15" eb="22">
      <t>アルジェリア</t>
    </rPh>
    <phoneticPr fontId="1"/>
  </si>
  <si>
    <t>Barclay/London/Polydor</t>
    <rPh sb="0" eb="7">
      <t>バークレイ</t>
    </rPh>
    <rPh sb="8" eb="14">
      <t>ロンドン</t>
    </rPh>
    <rPh sb="15" eb="22">
      <t>ポリドール</t>
    </rPh>
    <phoneticPr fontId="1"/>
  </si>
  <si>
    <t>Copland conducts Copland</t>
    <rPh sb="0" eb="7">
      <t>コープランド</t>
    </rPh>
    <rPh sb="8" eb="16">
      <t>コンダクツ</t>
    </rPh>
    <rPh sb="17" eb="24">
      <t>コープランド</t>
    </rPh>
    <phoneticPr fontId="1"/>
  </si>
  <si>
    <t>Lemper,Ute/Weill,Kurt</t>
    <rPh sb="0" eb="6">
      <t>レンパー</t>
    </rPh>
    <rPh sb="7" eb="10">
      <t>ウテ</t>
    </rPh>
    <rPh sb="11" eb="16">
      <t>ワイル</t>
    </rPh>
    <rPh sb="17" eb="21">
      <t>クルト</t>
    </rPh>
    <phoneticPr fontId="1"/>
  </si>
  <si>
    <t>Mignonne</t>
    <rPh sb="0" eb="8">
      <t>ミニヨン</t>
    </rPh>
    <phoneticPr fontId="1"/>
  </si>
  <si>
    <t>Signifie</t>
    <rPh sb="0" eb="8">
      <t>シニフィエ</t>
    </rPh>
    <phoneticPr fontId="1"/>
  </si>
  <si>
    <t>Pioneer</t>
    <rPh sb="0" eb="7">
      <t>パイオニア</t>
    </rPh>
    <phoneticPr fontId="1"/>
  </si>
  <si>
    <t>Uplink</t>
    <rPh sb="0" eb="6">
      <t>アップリンク</t>
    </rPh>
    <phoneticPr fontId="1"/>
  </si>
  <si>
    <t>71'10</t>
  </si>
  <si>
    <t>46'44</t>
  </si>
  <si>
    <t>44'05</t>
  </si>
  <si>
    <t>41'17</t>
  </si>
  <si>
    <t>35'21</t>
  </si>
  <si>
    <t>Senza tempo</t>
  </si>
  <si>
    <t>62'02</t>
  </si>
  <si>
    <t>Tarika Sammy</t>
    <rPh sb="0" eb="6">
      <t>タリク</t>
    </rPh>
    <rPh sb="7" eb="12">
      <t>サミ</t>
    </rPh>
    <phoneticPr fontId="1"/>
  </si>
  <si>
    <t>Fanafody</t>
    <rPh sb="0" eb="8">
      <t>ファナフーディ</t>
    </rPh>
    <phoneticPr fontId="1"/>
  </si>
  <si>
    <t>Latvia/Estonie/Lituamie/Bie'rorussie/Ukraine/Moldavie</t>
    <rPh sb="0" eb="6">
      <t>ラトヴィア</t>
    </rPh>
    <rPh sb="7" eb="14">
      <t>エストニア</t>
    </rPh>
    <rPh sb="15" eb="23">
      <t>リトアニア</t>
    </rPh>
    <rPh sb="24" eb="36">
      <t>ベロルシア</t>
    </rPh>
    <rPh sb="37" eb="44">
      <t>ウクライナ</t>
    </rPh>
    <phoneticPr fontId="1"/>
  </si>
  <si>
    <t>Carmine Meo/Jean-Patrick Capdevielle's/Emma Shapplin &amp; The French Opera Choir</t>
    <rPh sb="0" eb="7">
      <t>カルミネ</t>
    </rPh>
    <rPh sb="8" eb="11">
      <t>メオ</t>
    </rPh>
    <rPh sb="12" eb="16">
      <t>ジャン</t>
    </rPh>
    <rPh sb="16" eb="17">
      <t>＝</t>
    </rPh>
    <rPh sb="17" eb="24">
      <t>パトリック</t>
    </rPh>
    <rPh sb="25" eb="36">
      <t>キャプドヴィエイユ</t>
    </rPh>
    <rPh sb="39" eb="43">
      <t>エンマ</t>
    </rPh>
    <rPh sb="44" eb="52">
      <t>シャプラン</t>
    </rPh>
    <rPh sb="55" eb="58">
      <t>ザ</t>
    </rPh>
    <rPh sb="59" eb="65">
      <t>フレンチ</t>
    </rPh>
    <rPh sb="66" eb="71">
      <t>オペラ</t>
    </rPh>
    <rPh sb="72" eb="77">
      <t>クワイア</t>
    </rPh>
    <phoneticPr fontId="1"/>
  </si>
  <si>
    <t>1/3 Cage(vol.6)</t>
    <rPh sb="4" eb="8">
      <t>ケージ</t>
    </rPh>
    <phoneticPr fontId="1"/>
  </si>
  <si>
    <t>London Sinfonietta</t>
    <rPh sb="0" eb="18">
      <t>ロンドン　シンフォニエッタ</t>
    </rPh>
    <phoneticPr fontId="1"/>
  </si>
  <si>
    <t>Virgin/EMI</t>
    <rPh sb="0" eb="6">
      <t>ヴァージン</t>
    </rPh>
    <phoneticPr fontId="1"/>
  </si>
  <si>
    <t>Riddle,Frederick:va</t>
    <rPh sb="0" eb="6">
      <t>リドル</t>
    </rPh>
    <rPh sb="7" eb="16">
      <t>フレデリック</t>
    </rPh>
    <phoneticPr fontId="1"/>
  </si>
  <si>
    <t>Dagar Brothers</t>
    <rPh sb="0" eb="5">
      <t>ダーガル</t>
    </rPh>
    <rPh sb="6" eb="14">
      <t>ブラザーズ</t>
    </rPh>
    <phoneticPr fontId="1"/>
  </si>
  <si>
    <t>74/World Music Library</t>
    <rPh sb="3" eb="8">
      <t>ワールド</t>
    </rPh>
    <rPh sb="9" eb="14">
      <t>ミュージック</t>
    </rPh>
    <rPh sb="15" eb="22">
      <t>ライブラリ</t>
    </rPh>
    <phoneticPr fontId="1"/>
  </si>
  <si>
    <t>36/World Music Library</t>
    <rPh sb="3" eb="8">
      <t>ワールド</t>
    </rPh>
    <rPh sb="9" eb="14">
      <t>ミュージック</t>
    </rPh>
    <rPh sb="15" eb="22">
      <t>ライブラリ</t>
    </rPh>
    <phoneticPr fontId="1"/>
  </si>
  <si>
    <t>ethnic</t>
  </si>
  <si>
    <t>france</t>
  </si>
  <si>
    <t>Hawaii</t>
    <rPh sb="0" eb="6">
      <t>ハワイ</t>
    </rPh>
    <phoneticPr fontId="1"/>
  </si>
  <si>
    <t>Qawwali</t>
    <rPh sb="0" eb="7">
      <t>カッワーリー</t>
    </rPh>
    <phoneticPr fontId="1"/>
  </si>
  <si>
    <t>Mefano,Paul</t>
    <rPh sb="0" eb="6">
      <t>メファノ</t>
    </rPh>
    <rPh sb="7" eb="11">
      <t>ポール</t>
    </rPh>
    <phoneticPr fontId="1"/>
  </si>
  <si>
    <t>/World Music Library</t>
    <rPh sb="1" eb="6">
      <t>ワールド</t>
    </rPh>
    <rPh sb="7" eb="12">
      <t>ミュージック</t>
    </rPh>
    <rPh sb="13" eb="20">
      <t>ライブラリ</t>
    </rPh>
    <phoneticPr fontId="1"/>
  </si>
  <si>
    <t>1/2 Milhaud:La Creation du Monde/Stravinsky:L'Histoire du Soldat</t>
    <rPh sb="4" eb="11">
      <t>ミヨー</t>
    </rPh>
    <rPh sb="33" eb="43">
      <t>ストラヴィンスキー</t>
    </rPh>
    <phoneticPr fontId="1"/>
  </si>
  <si>
    <t>In the Running</t>
    <rPh sb="0" eb="14">
      <t>イン　ザ　ランニン</t>
    </rPh>
    <phoneticPr fontId="1"/>
  </si>
  <si>
    <t>Can Do</t>
    <rPh sb="0" eb="6">
      <t>キャン　ドゥ</t>
    </rPh>
    <phoneticPr fontId="1"/>
  </si>
  <si>
    <t>6020</t>
  </si>
  <si>
    <t>12/CD Ethnic Sound series</t>
    <rPh sb="6" eb="18">
      <t>エスニック　サウンド　</t>
    </rPh>
    <rPh sb="19" eb="25">
      <t>シリーズ</t>
    </rPh>
    <phoneticPr fontId="1"/>
  </si>
  <si>
    <t>Soup Record</t>
    <rPh sb="0" eb="11">
      <t>スープ　レコード</t>
    </rPh>
    <phoneticPr fontId="1"/>
  </si>
  <si>
    <t>Nusrat Fateh Ali Khan &amp; his Party:Qawwali</t>
    <rPh sb="0" eb="21">
      <t>ヌスラット・ファテ・アリー・ハーン</t>
    </rPh>
    <rPh sb="22" eb="23">
      <t>アンド</t>
    </rPh>
    <rPh sb="24" eb="33">
      <t>　ヒズ　パーティ</t>
    </rPh>
    <rPh sb="34" eb="41">
      <t>カッワーリー</t>
    </rPh>
    <phoneticPr fontId="1"/>
  </si>
  <si>
    <t>Tears &amp; Reasons</t>
    <rPh sb="0" eb="5">
      <t>ティアーズ</t>
    </rPh>
    <rPh sb="6" eb="7">
      <t>アンド</t>
    </rPh>
    <rPh sb="8" eb="15">
      <t>リーズンズ</t>
    </rPh>
    <phoneticPr fontId="1"/>
  </si>
  <si>
    <t>The Dancing Sun/28th</t>
    <rPh sb="0" eb="3">
      <t>ザ</t>
    </rPh>
    <rPh sb="4" eb="11">
      <t>ダンシング</t>
    </rPh>
    <rPh sb="12" eb="15">
      <t>サン</t>
    </rPh>
    <phoneticPr fontId="1"/>
  </si>
  <si>
    <t>Not Enough</t>
    <rPh sb="0" eb="3">
      <t>ノット</t>
    </rPh>
    <rPh sb="4" eb="10">
      <t>イナフ</t>
    </rPh>
    <phoneticPr fontId="1"/>
  </si>
  <si>
    <t>88th</t>
    <rPh sb="0" eb="4">
      <t>エイティエイス</t>
    </rPh>
    <phoneticPr fontId="1"/>
  </si>
  <si>
    <t>Lonvoq-Toh1</t>
    <rPh sb="0" eb="6">
      <t>ロンボク</t>
    </rPh>
    <rPh sb="7" eb="10">
      <t>トウ</t>
    </rPh>
    <phoneticPr fontId="1"/>
  </si>
  <si>
    <t>P.O.N.</t>
    <rPh sb="0" eb="6">
      <t>ポン</t>
    </rPh>
    <phoneticPr fontId="1"/>
  </si>
  <si>
    <t>Ashik Kerib</t>
    <rPh sb="0" eb="5">
      <t>アシク</t>
    </rPh>
    <rPh sb="6" eb="11">
      <t>ケリブ</t>
    </rPh>
    <phoneticPr fontId="1"/>
  </si>
  <si>
    <t>KICP2799</t>
  </si>
  <si>
    <t>Pinocchio</t>
    <rPh sb="0" eb="9">
      <t>ピノキオ</t>
    </rPh>
    <phoneticPr fontId="1"/>
  </si>
  <si>
    <t>G-Clef</t>
    <rPh sb="0" eb="1">
      <t>ジー</t>
    </rPh>
    <rPh sb="2" eb="6">
      <t>クレフ</t>
    </rPh>
    <phoneticPr fontId="1"/>
  </si>
  <si>
    <t>Magma</t>
    <rPh sb="0" eb="5">
      <t>マグマ</t>
    </rPh>
    <phoneticPr fontId="1"/>
  </si>
  <si>
    <t>34/World Music Library</t>
    <rPh sb="3" eb="8">
      <t>ワールド</t>
    </rPh>
    <rPh sb="9" eb="14">
      <t>ミュージック</t>
    </rPh>
    <rPh sb="15" eb="22">
      <t>ライブラリ</t>
    </rPh>
    <phoneticPr fontId="1"/>
  </si>
  <si>
    <t>33/World Music Library</t>
    <rPh sb="3" eb="8">
      <t>ワールド</t>
    </rPh>
    <rPh sb="9" eb="14">
      <t>ミュージック</t>
    </rPh>
    <rPh sb="15" eb="22">
      <t>ライブラリ</t>
    </rPh>
    <phoneticPr fontId="1"/>
  </si>
  <si>
    <t>Claudine Longet</t>
    <rPh sb="0" eb="15">
      <t>クロディーヌ　ロンジェ</t>
    </rPh>
    <phoneticPr fontId="1"/>
  </si>
  <si>
    <t>Claudine</t>
    <rPh sb="0" eb="8">
      <t>クロディーヌ</t>
    </rPh>
    <phoneticPr fontId="1"/>
  </si>
  <si>
    <t>Let's Spend the Night Together</t>
    <rPh sb="0" eb="30">
      <t>レッツ　スペンド　ザ　ナイト　トゥゲザー</t>
    </rPh>
    <phoneticPr fontId="1"/>
  </si>
  <si>
    <t>Colours</t>
    <rPh sb="0" eb="7">
      <t>カラーズ</t>
    </rPh>
    <phoneticPr fontId="1"/>
  </si>
  <si>
    <t>65'57</t>
  </si>
  <si>
    <t>6610</t>
  </si>
  <si>
    <t>50'42</t>
  </si>
  <si>
    <t>Best Hits</t>
    <rPh sb="0" eb="4">
      <t>ベスト</t>
    </rPh>
    <rPh sb="5" eb="9">
      <t>ヒッツ</t>
    </rPh>
    <phoneticPr fontId="1"/>
  </si>
  <si>
    <t>Parco</t>
    <rPh sb="0" eb="5">
      <t>パルコ</t>
    </rPh>
    <phoneticPr fontId="1"/>
  </si>
  <si>
    <t>The Best of English Folk</t>
    <rPh sb="0" eb="3">
      <t>ザ</t>
    </rPh>
    <rPh sb="4" eb="8">
      <t>ベスト</t>
    </rPh>
    <rPh sb="9" eb="11">
      <t>オブ</t>
    </rPh>
    <rPh sb="12" eb="19">
      <t>イングリッシュ</t>
    </rPh>
    <rPh sb="20" eb="24">
      <t>フォーク</t>
    </rPh>
    <phoneticPr fontId="1"/>
  </si>
  <si>
    <t>mono</t>
    <rPh sb="0" eb="4">
      <t>モノ</t>
    </rPh>
    <phoneticPr fontId="1"/>
  </si>
  <si>
    <t>Je t'aime…Moi non plus</t>
    <rPh sb="0" eb="22">
      <t>ジュ･テーム･モワ･ノン･プリュ</t>
    </rPh>
    <phoneticPr fontId="1"/>
  </si>
  <si>
    <t>Perez Prado</t>
    <rPh sb="0" eb="11">
      <t>ペレス　プラード</t>
    </rPh>
    <phoneticPr fontId="1"/>
  </si>
  <si>
    <t>Sergio Mendes &amp; Brazil'66</t>
    <rPh sb="0" eb="13">
      <t>セルジオ･メンデス</t>
    </rPh>
    <rPh sb="16" eb="22">
      <t>ブラジル</t>
    </rPh>
    <phoneticPr fontId="1"/>
  </si>
  <si>
    <t>Pepe Romero</t>
    <rPh sb="0" eb="11">
      <t>ペペ･ロメロ</t>
    </rPh>
    <phoneticPr fontId="1"/>
  </si>
  <si>
    <t>Chacksfield</t>
    <rPh sb="0" eb="11">
      <t>チャックスフィールド</t>
    </rPh>
    <phoneticPr fontId="1"/>
  </si>
  <si>
    <t>Samson Francois</t>
    <rPh sb="0" eb="15">
      <t>サンソン　フランソワ</t>
    </rPh>
    <phoneticPr fontId="1"/>
  </si>
  <si>
    <t>Compil Creole</t>
    <rPh sb="7" eb="13">
      <t>クレオール</t>
    </rPh>
    <phoneticPr fontId="1"/>
  </si>
  <si>
    <t>Rude &amp; Inge Meixner/Hilde Otto/Tho Ferstl und sein Ensemble/Trude Maly/Raimond and his Orchestra</t>
    <rPh sb="0" eb="4">
      <t>ルディ</t>
    </rPh>
    <rPh sb="7" eb="11">
      <t>インゲ</t>
    </rPh>
    <rPh sb="12" eb="19">
      <t>マイクスナー</t>
    </rPh>
    <rPh sb="20" eb="25">
      <t>ヒルデ</t>
    </rPh>
    <rPh sb="26" eb="30">
      <t>オットー</t>
    </rPh>
    <rPh sb="31" eb="34">
      <t>テオ</t>
    </rPh>
    <rPh sb="35" eb="41">
      <t>フォルシュトゥル</t>
    </rPh>
    <rPh sb="42" eb="45">
      <t>ウント</t>
    </rPh>
    <rPh sb="46" eb="50">
      <t>ザイン</t>
    </rPh>
    <rPh sb="51" eb="59">
      <t>アンサンブル</t>
    </rPh>
    <rPh sb="60" eb="65">
      <t>トゥルーデ</t>
    </rPh>
    <rPh sb="66" eb="70">
      <t>マリー</t>
    </rPh>
    <rPh sb="71" eb="78">
      <t>ライモンド</t>
    </rPh>
    <rPh sb="79" eb="82">
      <t>アンド</t>
    </rPh>
    <rPh sb="83" eb="96">
      <t>ヒズ　オーケストラ</t>
    </rPh>
    <phoneticPr fontId="1"/>
  </si>
  <si>
    <t>Zein Musical party</t>
    <rPh sb="0" eb="4">
      <t>ゼイン</t>
    </rPh>
    <rPh sb="5" eb="12">
      <t>ミュージカル</t>
    </rPh>
    <rPh sb="13" eb="18">
      <t>パーティー</t>
    </rPh>
    <phoneticPr fontId="1"/>
  </si>
  <si>
    <t>51'22</t>
    <phoneticPr fontId="1"/>
  </si>
  <si>
    <t>BMG Japan/1998.10.21(1974.10.25)</t>
    <rPh sb="4" eb="9">
      <t>ジャパン</t>
    </rPh>
    <phoneticPr fontId="1"/>
  </si>
  <si>
    <t>Brazilian Romance</t>
    <rPh sb="0" eb="9">
      <t>ブラジリアン</t>
    </rPh>
    <rPh sb="10" eb="17">
      <t>ロマンス</t>
    </rPh>
    <phoneticPr fontId="1"/>
  </si>
  <si>
    <t>Adams,John</t>
    <rPh sb="0" eb="5">
      <t>アダムス</t>
    </rPh>
    <rPh sb="6" eb="10">
      <t>ジョン</t>
    </rPh>
    <phoneticPr fontId="1"/>
  </si>
  <si>
    <t>Harrison,Lou</t>
    <rPh sb="0" eb="8">
      <t>ハリスン</t>
    </rPh>
    <rPh sb="9" eb="12">
      <t>ルー</t>
    </rPh>
    <phoneticPr fontId="1"/>
  </si>
  <si>
    <t>Haieff,Alexei</t>
    <rPh sb="7" eb="13">
      <t>アレクセイ</t>
    </rPh>
    <phoneticPr fontId="1"/>
  </si>
  <si>
    <t>Dawn Purple</t>
    <rPh sb="0" eb="4">
      <t>ドーン</t>
    </rPh>
    <rPh sb="5" eb="11">
      <t>パーブル</t>
    </rPh>
    <phoneticPr fontId="1"/>
  </si>
  <si>
    <t>POCG-1680</t>
  </si>
  <si>
    <t>TOCG-5432</t>
  </si>
  <si>
    <t>hungaroton/1985.01</t>
    <rPh sb="0" eb="10">
      <t>フンガロトン</t>
    </rPh>
    <phoneticPr fontId="1"/>
  </si>
  <si>
    <t>WDR/Sony Classical</t>
    <rPh sb="4" eb="8">
      <t>ソニー</t>
    </rPh>
    <rPh sb="9" eb="18">
      <t>クラシカル</t>
    </rPh>
    <phoneticPr fontId="1"/>
  </si>
  <si>
    <t>ECM New series</t>
    <rPh sb="4" eb="7">
      <t>ニュー</t>
    </rPh>
    <rPh sb="8" eb="14">
      <t>シリーズ</t>
    </rPh>
    <phoneticPr fontId="1"/>
  </si>
  <si>
    <t>New World Recordes</t>
    <rPh sb="0" eb="3">
      <t>ニュー</t>
    </rPh>
    <rPh sb="4" eb="9">
      <t>ワールド</t>
    </rPh>
    <rPh sb="10" eb="18">
      <t>レコーズ</t>
    </rPh>
    <phoneticPr fontId="1"/>
  </si>
  <si>
    <t>Hybrid</t>
    <rPh sb="0" eb="6">
      <t>ハイブリッド</t>
    </rPh>
    <phoneticPr fontId="1"/>
  </si>
  <si>
    <t>26/CD Ethnic Sound series</t>
    <rPh sb="6" eb="18">
      <t>エスニック　サウンド　</t>
    </rPh>
    <rPh sb="19" eb="25">
      <t>シリーズ</t>
    </rPh>
    <phoneticPr fontId="1"/>
  </si>
  <si>
    <t>43'18</t>
    <phoneticPr fontId="1"/>
  </si>
  <si>
    <t>44'22</t>
    <phoneticPr fontId="1"/>
  </si>
  <si>
    <t>7000</t>
    <phoneticPr fontId="1"/>
  </si>
  <si>
    <t>Bryars,Gavin with Tom Waits</t>
    <rPh sb="0" eb="6">
      <t>ブライアーズ</t>
    </rPh>
    <rPh sb="7" eb="12">
      <t>ギャビン</t>
    </rPh>
    <rPh sb="13" eb="17">
      <t>ウィズ</t>
    </rPh>
    <rPh sb="18" eb="21">
      <t>トム</t>
    </rPh>
    <rPh sb="22" eb="27">
      <t>ウェイツ</t>
    </rPh>
    <phoneticPr fontId="1"/>
  </si>
  <si>
    <t>Riesman,Michael</t>
    <rPh sb="0" eb="7">
      <t>リースマン</t>
    </rPh>
    <rPh sb="8" eb="15">
      <t>マイケル</t>
    </rPh>
    <phoneticPr fontId="1"/>
  </si>
  <si>
    <t>Orchestra &amp; Chorus</t>
    <rPh sb="0" eb="9">
      <t>オーケストラ</t>
    </rPh>
    <rPh sb="12" eb="18">
      <t>コーラス</t>
    </rPh>
    <phoneticPr fontId="1"/>
  </si>
  <si>
    <t>Williams,John</t>
    <rPh sb="0" eb="8">
      <t>ウィリアムズ</t>
    </rPh>
    <rPh sb="9" eb="13">
      <t>ジョン</t>
    </rPh>
    <phoneticPr fontId="1"/>
  </si>
  <si>
    <t>Holst,Gustav Theodore</t>
    <rPh sb="0" eb="5">
      <t>ホルスト</t>
    </rPh>
    <rPh sb="6" eb="12">
      <t>グスタフ</t>
    </rPh>
    <rPh sb="13" eb="21">
      <t>セオドア</t>
    </rPh>
    <phoneticPr fontId="1"/>
  </si>
  <si>
    <t>Mehta,Zubin</t>
    <rPh sb="0" eb="5">
      <t>メータ</t>
    </rPh>
    <rPh sb="6" eb="11">
      <t>ズービン</t>
    </rPh>
    <phoneticPr fontId="1"/>
  </si>
  <si>
    <t>Star Wars, Suite</t>
    <rPh sb="0" eb="9">
      <t>スター・ウォーズ</t>
    </rPh>
    <phoneticPr fontId="1"/>
  </si>
  <si>
    <t>21/CD Ethnic Sound series</t>
    <rPh sb="6" eb="18">
      <t>エスニック　サウンド　</t>
    </rPh>
    <rPh sb="19" eb="25">
      <t>シリーズ</t>
    </rPh>
    <phoneticPr fontId="1"/>
  </si>
  <si>
    <t>44/JCV World Sounds</t>
    <rPh sb="7" eb="12">
      <t>ワールド</t>
    </rPh>
    <rPh sb="13" eb="19">
      <t>サウンズ</t>
    </rPh>
    <phoneticPr fontId="1"/>
  </si>
  <si>
    <t>56'45</t>
  </si>
  <si>
    <t>8385</t>
  </si>
  <si>
    <t>Baligh Hamdy</t>
  </si>
  <si>
    <t>1976EMI</t>
  </si>
  <si>
    <t>I.R.M.</t>
  </si>
  <si>
    <t>VAL-3010/Video Arts Japan</t>
    <rPh sb="9" eb="14">
      <t>ビデオ</t>
    </rPh>
    <rPh sb="15" eb="19">
      <t>アーツ</t>
    </rPh>
    <rPh sb="20" eb="25">
      <t>ジャパン</t>
    </rPh>
    <phoneticPr fontId="1"/>
  </si>
  <si>
    <t>Thaii/Birma</t>
    <rPh sb="0" eb="5">
      <t>タイ</t>
    </rPh>
    <rPh sb="6" eb="11">
      <t>ビルマ</t>
    </rPh>
    <phoneticPr fontId="1"/>
  </si>
  <si>
    <t>Malaysia/Philippin</t>
    <rPh sb="0" eb="8">
      <t>マレーシア</t>
    </rPh>
    <rPh sb="9" eb="18">
      <t>フィリピン</t>
    </rPh>
    <phoneticPr fontId="1"/>
  </si>
  <si>
    <t>78'20</t>
  </si>
  <si>
    <t>4600</t>
  </si>
  <si>
    <t>62'52</t>
  </si>
  <si>
    <t>7060</t>
  </si>
  <si>
    <t>62'20</t>
  </si>
  <si>
    <t>35'59</t>
  </si>
  <si>
    <t>5440</t>
  </si>
  <si>
    <t>38'18</t>
  </si>
  <si>
    <t>Europa/Lituamie/Latvia/Estonie/Finland/Suede</t>
    <rPh sb="0" eb="6">
      <t>ヨーロッパ</t>
    </rPh>
    <rPh sb="7" eb="15">
      <t>リトアニア</t>
    </rPh>
    <rPh sb="16" eb="22">
      <t>ラトヴィア</t>
    </rPh>
    <rPh sb="23" eb="30">
      <t>エストニア</t>
    </rPh>
    <rPh sb="31" eb="38">
      <t>フィンランド</t>
    </rPh>
    <rPh sb="39" eb="44">
      <t>スウェーデン</t>
    </rPh>
    <phoneticPr fontId="1"/>
  </si>
  <si>
    <t>47'44</t>
    <phoneticPr fontId="1"/>
  </si>
  <si>
    <t>Persian Set</t>
    <rPh sb="0" eb="11">
      <t>ペルシアン セット</t>
    </rPh>
    <phoneticPr fontId="1"/>
  </si>
  <si>
    <t>The London Symphony Orchestra Chamber Group</t>
    <rPh sb="0" eb="43">
      <t>ザ　ロンドン　シンフォニー　オーケストラ　シツナイ　グループ</t>
    </rPh>
    <phoneticPr fontId="1"/>
  </si>
  <si>
    <t>American Indian dance Theatre</t>
    <rPh sb="0" eb="8">
      <t>アメリカン</t>
    </rPh>
    <rPh sb="9" eb="15">
      <t>インディアン</t>
    </rPh>
    <rPh sb="16" eb="21">
      <t>ダンス</t>
    </rPh>
    <rPh sb="22" eb="29">
      <t>シアター</t>
    </rPh>
    <phoneticPr fontId="1"/>
  </si>
  <si>
    <t>Bumbry</t>
  </si>
  <si>
    <t>pcm-Hi9</t>
  </si>
  <si>
    <t>London/Polydor/1989</t>
    <rPh sb="0" eb="6">
      <t>ロンドン</t>
    </rPh>
    <rPh sb="7" eb="14">
      <t>ポリドール</t>
    </rPh>
    <phoneticPr fontId="1"/>
  </si>
  <si>
    <t>London/Polydor/1983</t>
    <rPh sb="0" eb="6">
      <t>ロンドン</t>
    </rPh>
    <rPh sb="7" eb="14">
      <t>ポリドール</t>
    </rPh>
    <phoneticPr fontId="1"/>
  </si>
  <si>
    <t>49'25/45'19</t>
  </si>
  <si>
    <t>71'42</t>
  </si>
  <si>
    <t>3970</t>
  </si>
  <si>
    <t>47'17</t>
  </si>
  <si>
    <t>5710</t>
  </si>
  <si>
    <t>5320</t>
  </si>
  <si>
    <t>46'53</t>
  </si>
  <si>
    <t>7090</t>
  </si>
  <si>
    <t>43'06</t>
  </si>
  <si>
    <t>1990/Euro Trad Collection</t>
    <rPh sb="5" eb="9">
      <t>ユーロ</t>
    </rPh>
    <rPh sb="10" eb="14">
      <t>トラッド</t>
    </rPh>
    <rPh sb="15" eb="25">
      <t>コレクション　</t>
    </rPh>
    <phoneticPr fontId="1"/>
  </si>
  <si>
    <t>Various/Martti Pokela/etc.</t>
    <rPh sb="8" eb="14">
      <t>マルッティ</t>
    </rPh>
    <rPh sb="15" eb="21">
      <t>ポケラ</t>
    </rPh>
    <phoneticPr fontId="1"/>
  </si>
  <si>
    <t>37'31</t>
  </si>
  <si>
    <t>2535</t>
  </si>
  <si>
    <t>43'31</t>
  </si>
  <si>
    <t>Club Lunatica</t>
    <rPh sb="0" eb="4">
      <t>クラブ</t>
    </rPh>
    <rPh sb="5" eb="13">
      <t>ルナティカ</t>
    </rPh>
    <phoneticPr fontId="1"/>
  </si>
  <si>
    <t>TOCE-11405</t>
  </si>
  <si>
    <t>Argo/Decca/London/Polydor</t>
    <rPh sb="0" eb="4">
      <t>アルゴ</t>
    </rPh>
    <rPh sb="5" eb="10">
      <t>デッカ</t>
    </rPh>
    <rPh sb="11" eb="17">
      <t>ロンドン</t>
    </rPh>
    <rPh sb="18" eb="25">
      <t>ポリドール</t>
    </rPh>
    <phoneticPr fontId="1"/>
  </si>
  <si>
    <t>Vienna Philharmonic</t>
    <rPh sb="0" eb="19">
      <t>ウィーン　フィルハーモニック</t>
    </rPh>
    <phoneticPr fontId="1"/>
  </si>
  <si>
    <t>Vox/Warner Pioneer</t>
    <rPh sb="0" eb="3">
      <t>ヴォックス</t>
    </rPh>
    <rPh sb="4" eb="10">
      <t>ワーナー</t>
    </rPh>
    <rPh sb="11" eb="18">
      <t>パイオニア</t>
    </rPh>
    <phoneticPr fontId="1"/>
  </si>
  <si>
    <t>Grey Skies</t>
    <rPh sb="0" eb="4">
      <t>グレイ</t>
    </rPh>
    <rPh sb="5" eb="9">
      <t>スカイズ</t>
    </rPh>
    <phoneticPr fontId="1"/>
  </si>
  <si>
    <t>Sunshower</t>
    <rPh sb="0" eb="3">
      <t>サン</t>
    </rPh>
    <rPh sb="3" eb="9">
      <t>シャワー</t>
    </rPh>
    <phoneticPr fontId="1"/>
  </si>
  <si>
    <t>Bloody Tourist</t>
    <rPh sb="0" eb="6">
      <t>ブラディ</t>
    </rPh>
    <rPh sb="7" eb="14">
      <t>ツーリスト</t>
    </rPh>
    <phoneticPr fontId="1"/>
  </si>
  <si>
    <t>Europa/France/Spain/Italie/Serbie/Roumanie</t>
    <rPh sb="0" eb="6">
      <t>ヨーロッパ</t>
    </rPh>
    <rPh sb="7" eb="13">
      <t>フランス</t>
    </rPh>
    <rPh sb="14" eb="19">
      <t>スペイン</t>
    </rPh>
    <rPh sb="20" eb="26">
      <t>イタリア</t>
    </rPh>
    <rPh sb="27" eb="33">
      <t>セルビア</t>
    </rPh>
    <rPh sb="34" eb="42">
      <t>ルーマニア</t>
    </rPh>
    <phoneticPr fontId="1"/>
  </si>
  <si>
    <t>Henry Kaiser &amp; David Lindley in Madagascar</t>
    <rPh sb="0" eb="5">
      <t>ヘンリー</t>
    </rPh>
    <rPh sb="6" eb="12">
      <t>カイザー</t>
    </rPh>
    <rPh sb="15" eb="20">
      <t>デヴィッド</t>
    </rPh>
    <rPh sb="21" eb="28">
      <t>リンドレイ</t>
    </rPh>
    <rPh sb="29" eb="31">
      <t>イン</t>
    </rPh>
    <rPh sb="32" eb="42">
      <t>マダガスカル</t>
    </rPh>
    <phoneticPr fontId="1"/>
  </si>
  <si>
    <t>Elegy Op24</t>
    <rPh sb="0" eb="5">
      <t>エレジー</t>
    </rPh>
    <phoneticPr fontId="1"/>
  </si>
  <si>
    <t>Wolff</t>
    <rPh sb="0" eb="5">
      <t>ウォルフ</t>
    </rPh>
    <phoneticPr fontId="1"/>
  </si>
  <si>
    <t>WPCS-21039</t>
  </si>
  <si>
    <t>TOCE-9183</t>
  </si>
  <si>
    <t>We are G-clef</t>
    <rPh sb="0" eb="2">
      <t>ウィ</t>
    </rPh>
    <rPh sb="3" eb="6">
      <t>アー</t>
    </rPh>
    <rPh sb="7" eb="8">
      <t>ジー</t>
    </rPh>
    <rPh sb="9" eb="13">
      <t>クレフ</t>
    </rPh>
    <phoneticPr fontId="1"/>
  </si>
  <si>
    <t>Legacy International</t>
    <rPh sb="7" eb="20">
      <t>インターナショナル</t>
    </rPh>
    <phoneticPr fontId="1"/>
  </si>
  <si>
    <t>Tangled in Reins</t>
    <rPh sb="0" eb="16">
      <t>タングルド　イン　レインズ</t>
    </rPh>
    <phoneticPr fontId="1"/>
  </si>
  <si>
    <t>Shanachie</t>
    <rPh sb="0" eb="9">
      <t>シャナチー</t>
    </rPh>
    <phoneticPr fontId="1"/>
  </si>
  <si>
    <t>BMGJapan</t>
    <rPh sb="3" eb="8">
      <t>ジャパン</t>
    </rPh>
    <phoneticPr fontId="1"/>
  </si>
  <si>
    <t>57'51</t>
    <phoneticPr fontId="1"/>
  </si>
  <si>
    <t>5730</t>
    <phoneticPr fontId="1"/>
  </si>
  <si>
    <t>Theatre des Champs-Elysees</t>
    <rPh sb="12" eb="26">
      <t>シャンゼリゼ</t>
    </rPh>
    <phoneticPr fontId="1"/>
  </si>
  <si>
    <t>56'14</t>
  </si>
  <si>
    <t>59'32</t>
  </si>
  <si>
    <t>6085</t>
  </si>
  <si>
    <t>70'14</t>
  </si>
  <si>
    <t>4210</t>
  </si>
  <si>
    <t>67'29/68'02</t>
  </si>
  <si>
    <t>1994/08/08?</t>
  </si>
  <si>
    <t>1994/08/15?</t>
  </si>
  <si>
    <t>1994/11/13?</t>
  </si>
  <si>
    <t>1995/10/15?</t>
  </si>
  <si>
    <t>1996/08/11?</t>
  </si>
  <si>
    <t>2001/10/27 Sat</t>
  </si>
  <si>
    <t>1993/04/20 Tue</t>
  </si>
  <si>
    <t>1993/04/22 Thu</t>
  </si>
  <si>
    <t>1993/04/23 Fri</t>
  </si>
  <si>
    <t>1993/04/24 Sat</t>
  </si>
  <si>
    <t>1993/04/25 Sun 15~18:30</t>
  </si>
  <si>
    <t>1993/06/25 Fri</t>
  </si>
  <si>
    <t xml:space="preserve"> </t>
    <phoneticPr fontId="1"/>
  </si>
  <si>
    <t>Gainsbourg Complet 5</t>
    <rPh sb="0" eb="10">
      <t>ゲーンスブール</t>
    </rPh>
    <rPh sb="11" eb="18">
      <t>コンプリート</t>
    </rPh>
    <phoneticPr fontId="1"/>
  </si>
  <si>
    <t>Gainsbourg Complet 7</t>
    <rPh sb="0" eb="10">
      <t>ゲーンスブール</t>
    </rPh>
    <rPh sb="11" eb="18">
      <t>コンプリート</t>
    </rPh>
    <phoneticPr fontId="1"/>
  </si>
  <si>
    <t>Initials B.B./1966~1968</t>
    <rPh sb="0" eb="8">
      <t>イニシャル</t>
    </rPh>
    <phoneticPr fontId="1"/>
  </si>
  <si>
    <t>Nippon Phonogram/Philips</t>
    <rPh sb="0" eb="16">
      <t>ニッポン　フォノグラム</t>
    </rPh>
    <rPh sb="17" eb="24">
      <t>フィリップス</t>
    </rPh>
    <phoneticPr fontId="1"/>
  </si>
  <si>
    <t>1989/Euro Trad Collection 01/Ecosse</t>
    <rPh sb="5" eb="9">
      <t>ユーロ</t>
    </rPh>
    <rPh sb="10" eb="14">
      <t>トラッド</t>
    </rPh>
    <rPh sb="15" eb="25">
      <t>コレクション　</t>
    </rPh>
    <rPh sb="29" eb="35">
      <t>スコットランド</t>
    </rPh>
    <phoneticPr fontId="1"/>
  </si>
  <si>
    <t>RCV</t>
  </si>
  <si>
    <t>RCA</t>
  </si>
  <si>
    <t>Original Orfeo Negro Soundtrack</t>
  </si>
  <si>
    <t>Kalyani Roy</t>
    <rPh sb="0" eb="7">
      <t>カリヤニ</t>
    </rPh>
    <rPh sb="8" eb="11">
      <t>ロイ</t>
    </rPh>
    <phoneticPr fontId="1"/>
  </si>
  <si>
    <t>Messiah</t>
    <rPh sb="0" eb="7">
      <t>メサイヤ</t>
    </rPh>
    <phoneticPr fontId="1"/>
  </si>
  <si>
    <t>Monteverdi</t>
    <rPh sb="0" eb="10">
      <t>モンテヴェルディ</t>
    </rPh>
    <phoneticPr fontId="1"/>
  </si>
  <si>
    <t>Cleaner</t>
    <rPh sb="0" eb="7">
      <t>クリーナー</t>
    </rPh>
    <phoneticPr fontId="1"/>
  </si>
  <si>
    <t>Taxi Driver</t>
    <rPh sb="0" eb="11">
      <t>タクシー　ドライバー</t>
    </rPh>
    <phoneticPr fontId="1"/>
  </si>
  <si>
    <t>DISCO 2</t>
  </si>
  <si>
    <t>Euro Trad Collection 04/England</t>
    <rPh sb="0" eb="4">
      <t>ユーロ　</t>
    </rPh>
    <rPh sb="5" eb="9">
      <t>トラッド</t>
    </rPh>
    <rPh sb="10" eb="20">
      <t>コレクション　</t>
    </rPh>
    <rPh sb="24" eb="31">
      <t>イングランド</t>
    </rPh>
    <phoneticPr fontId="1"/>
  </si>
  <si>
    <t>Djivan Gasparyan</t>
    <phoneticPr fontId="1"/>
  </si>
  <si>
    <t>Return to Forever</t>
    <rPh sb="0" eb="6">
      <t>リターン</t>
    </rPh>
    <rPh sb="7" eb="9">
      <t>トゥ</t>
    </rPh>
    <rPh sb="10" eb="17">
      <t>フォーエヴァー</t>
    </rPh>
    <phoneticPr fontId="1"/>
  </si>
  <si>
    <t>1st./The Sound of Music</t>
    <rPh sb="5" eb="8">
      <t>ザ</t>
    </rPh>
    <rPh sb="9" eb="14">
      <t>サウンド</t>
    </rPh>
    <rPh sb="15" eb="17">
      <t>オブ</t>
    </rPh>
    <rPh sb="18" eb="23">
      <t>ミュージック</t>
    </rPh>
    <phoneticPr fontId="1"/>
  </si>
  <si>
    <t>55'29</t>
  </si>
  <si>
    <t>Zorn, John</t>
    <rPh sb="0" eb="4">
      <t>ゾーン</t>
    </rPh>
    <rPh sb="6" eb="10">
      <t>ジョン</t>
    </rPh>
    <phoneticPr fontId="1"/>
  </si>
  <si>
    <t>Cobra/John Zorn</t>
    <rPh sb="0" eb="5">
      <t>コブラ</t>
    </rPh>
    <rPh sb="6" eb="15">
      <t>ジョン・ゾーン</t>
    </rPh>
    <phoneticPr fontId="1"/>
  </si>
  <si>
    <t>Elliott Sharp</t>
    <rPh sb="0" eb="13">
      <t>エリオット・シャープ</t>
    </rPh>
    <phoneticPr fontId="1"/>
  </si>
  <si>
    <t>Talking Book</t>
    <rPh sb="0" eb="12">
      <t>トーキング･ブック</t>
    </rPh>
    <phoneticPr fontId="1"/>
  </si>
  <si>
    <t>CD-377</t>
  </si>
  <si>
    <t>7930</t>
    <phoneticPr fontId="1"/>
  </si>
  <si>
    <t>52'31</t>
    <phoneticPr fontId="1"/>
  </si>
  <si>
    <t>Rakoto Frah</t>
    <rPh sb="0" eb="6">
      <t>ラコト</t>
    </rPh>
    <rPh sb="7" eb="11">
      <t>フラー</t>
    </rPh>
    <phoneticPr fontId="1"/>
  </si>
  <si>
    <t>Africa</t>
    <rPh sb="0" eb="6">
      <t>アフリカ</t>
    </rPh>
    <phoneticPr fontId="1"/>
  </si>
  <si>
    <t>Alpha Enterprise</t>
    <rPh sb="0" eb="5">
      <t>アルファ</t>
    </rPh>
    <rPh sb="6" eb="16">
      <t>エンタープライズ</t>
    </rPh>
    <phoneticPr fontId="1"/>
  </si>
  <si>
    <t>sung in English</t>
    <rPh sb="0" eb="4">
      <t>サング</t>
    </rPh>
    <rPh sb="5" eb="15">
      <t>イン　イングリッシュ</t>
    </rPh>
    <phoneticPr fontId="1"/>
  </si>
  <si>
    <t>Bach,Johann Sebastian</t>
    <rPh sb="0" eb="4">
      <t>バッハ</t>
    </rPh>
    <rPh sb="5" eb="21">
      <t>ヨハン　セバスチャン</t>
    </rPh>
    <phoneticPr fontId="1"/>
  </si>
  <si>
    <t>Melanesia/New Caledonia/Vanuatu</t>
    <rPh sb="0" eb="9">
      <t>メラネシア</t>
    </rPh>
    <rPh sb="10" eb="23">
      <t>ニューカレドニア</t>
    </rPh>
    <rPh sb="24" eb="31">
      <t>ヴァヌアトゥ</t>
    </rPh>
    <phoneticPr fontId="1"/>
  </si>
  <si>
    <t>World Music Library</t>
    <rPh sb="0" eb="5">
      <t>ワールド</t>
    </rPh>
    <rPh sb="6" eb="11">
      <t>ミュージック</t>
    </rPh>
    <rPh sb="12" eb="19">
      <t>ライブラリ</t>
    </rPh>
    <phoneticPr fontId="1"/>
  </si>
  <si>
    <t>07/World Music Library</t>
    <rPh sb="3" eb="8">
      <t>ワールド</t>
    </rPh>
    <rPh sb="9" eb="14">
      <t>ミュージック</t>
    </rPh>
    <rPh sb="15" eb="22">
      <t>ライブラリ</t>
    </rPh>
    <phoneticPr fontId="1"/>
  </si>
  <si>
    <t>05/World Music Library</t>
    <rPh sb="3" eb="8">
      <t>ワールド</t>
    </rPh>
    <rPh sb="9" eb="14">
      <t>ミュージック</t>
    </rPh>
    <rPh sb="15" eb="22">
      <t>ライブラリ</t>
    </rPh>
    <phoneticPr fontId="1"/>
  </si>
  <si>
    <t>Cadenza/On The Night Plain</t>
    <rPh sb="0" eb="7">
      <t>カデンツァ</t>
    </rPh>
    <phoneticPr fontId="1"/>
  </si>
  <si>
    <t>Closing Time</t>
    <rPh sb="0" eb="7">
      <t>クロージング</t>
    </rPh>
    <rPh sb="8" eb="12">
      <t>タイム</t>
    </rPh>
    <phoneticPr fontId="1"/>
  </si>
  <si>
    <t>Asylum</t>
    <rPh sb="0" eb="6">
      <t>アサイラム</t>
    </rPh>
    <phoneticPr fontId="1"/>
  </si>
  <si>
    <t>Asylum/Elektra</t>
    <rPh sb="0" eb="6">
      <t>アサイラム</t>
    </rPh>
    <rPh sb="7" eb="14">
      <t>エレクトラ</t>
    </rPh>
    <phoneticPr fontId="1"/>
  </si>
  <si>
    <t>Slapp Happy/Desperate Straights</t>
    <rPh sb="0" eb="5">
      <t>スラップ</t>
    </rPh>
    <rPh sb="6" eb="11">
      <t>ハッピー</t>
    </rPh>
    <phoneticPr fontId="1"/>
  </si>
  <si>
    <t>The Forest is Crying</t>
  </si>
  <si>
    <t>Africa</t>
  </si>
  <si>
    <t>43'28</t>
  </si>
  <si>
    <t>4465</t>
  </si>
  <si>
    <t>37'55</t>
  </si>
  <si>
    <t>2425</t>
  </si>
  <si>
    <t>34'58</t>
  </si>
  <si>
    <t>4000</t>
  </si>
  <si>
    <t>35'10</t>
  </si>
  <si>
    <t>5305</t>
  </si>
  <si>
    <t>08'25</t>
  </si>
  <si>
    <t>5594</t>
  </si>
  <si>
    <t>Best Hit Album</t>
    <rPh sb="0" eb="4">
      <t>ベスト</t>
    </rPh>
    <rPh sb="5" eb="8">
      <t>ヒット</t>
    </rPh>
    <rPh sb="9" eb="14">
      <t>アルバム</t>
    </rPh>
    <phoneticPr fontId="1"/>
  </si>
  <si>
    <t>drink!</t>
    <rPh sb="0" eb="5">
      <t>ドリンク</t>
    </rPh>
    <phoneticPr fontId="1"/>
  </si>
  <si>
    <t>Tango Europa</t>
    <rPh sb="0" eb="12">
      <t>タンゴ　ヨーロッパ</t>
    </rPh>
    <phoneticPr fontId="1"/>
  </si>
  <si>
    <t>Kimono Stereo</t>
    <rPh sb="0" eb="6">
      <t>キモノ</t>
    </rPh>
    <rPh sb="7" eb="13">
      <t>ステレオ</t>
    </rPh>
    <phoneticPr fontId="1"/>
  </si>
  <si>
    <t>Every Night</t>
    <rPh sb="0" eb="11">
      <t>エヴリ　ナイト</t>
    </rPh>
    <phoneticPr fontId="1"/>
  </si>
  <si>
    <t>Speak Low</t>
    <rPh sb="0" eb="9">
      <t>スピーク　ロウ</t>
    </rPh>
    <phoneticPr fontId="1"/>
  </si>
  <si>
    <t>Zoo Picnic</t>
    <rPh sb="0" eb="10">
      <t>ズー　ピクニック</t>
    </rPh>
    <phoneticPr fontId="1"/>
  </si>
  <si>
    <t>3255</t>
    <phoneticPr fontId="1"/>
  </si>
  <si>
    <t>Mariachi Vargas</t>
    <rPh sb="0" eb="8">
      <t>マリアチ</t>
    </rPh>
    <rPh sb="9" eb="15">
      <t>バルガス</t>
    </rPh>
    <phoneticPr fontId="1"/>
  </si>
  <si>
    <t>Requiem Op48</t>
    <rPh sb="0" eb="7">
      <t>レクィエム</t>
    </rPh>
    <phoneticPr fontId="1"/>
  </si>
  <si>
    <t>56'09</t>
  </si>
  <si>
    <t>3530</t>
  </si>
  <si>
    <t>74'02</t>
  </si>
  <si>
    <t>66'54</t>
  </si>
  <si>
    <t>4055</t>
  </si>
  <si>
    <t>Alicia de Larrocha</t>
    <rPh sb="0" eb="6">
      <t>アリシア</t>
    </rPh>
    <rPh sb="7" eb="9">
      <t>デ</t>
    </rPh>
    <rPh sb="10" eb="18">
      <t>ラローチャ</t>
    </rPh>
    <phoneticPr fontId="1"/>
  </si>
  <si>
    <t>Auvidis</t>
    <phoneticPr fontId="1"/>
  </si>
  <si>
    <t>2/5 The Best of Marche</t>
    <rPh sb="4" eb="22">
      <t>ザ　ベスト　オブ　マーチ</t>
    </rPh>
    <phoneticPr fontId="1"/>
  </si>
  <si>
    <t>Britten,Benjamin</t>
    <rPh sb="0" eb="7">
      <t>ブリテン</t>
    </rPh>
    <rPh sb="8" eb="16">
      <t>ベンジャミン</t>
    </rPh>
    <phoneticPr fontId="1"/>
  </si>
  <si>
    <t>New York Philharmonic</t>
    <rPh sb="0" eb="8">
      <t>ニューヨーク</t>
    </rPh>
    <rPh sb="9" eb="21">
      <t>フィルハーモニック</t>
    </rPh>
    <phoneticPr fontId="1"/>
  </si>
  <si>
    <t>59'48</t>
  </si>
  <si>
    <t>6185</t>
  </si>
  <si>
    <t>31'42</t>
  </si>
  <si>
    <t>7335</t>
  </si>
  <si>
    <t>39'47</t>
  </si>
  <si>
    <t>14'41</t>
  </si>
  <si>
    <t>Moustaki,Georges</t>
    <rPh sb="0" eb="8">
      <t>ムスタキ</t>
    </rPh>
    <rPh sb="9" eb="16">
      <t>ジョルジュ</t>
    </rPh>
    <phoneticPr fontId="1"/>
  </si>
  <si>
    <t>Pierre Barouh</t>
    <rPh sb="0" eb="13">
      <t>ピエール　バルー</t>
    </rPh>
    <phoneticPr fontId="1"/>
  </si>
  <si>
    <t>TDK</t>
  </si>
  <si>
    <t>Polynesia/easter Island/marquesas Islands</t>
    <rPh sb="0" eb="9">
      <t>ポリネシア</t>
    </rPh>
    <rPh sb="10" eb="23">
      <t>イースター　アイランド</t>
    </rPh>
    <rPh sb="24" eb="41">
      <t>マルケサス　アイランズ</t>
    </rPh>
    <phoneticPr fontId="1"/>
  </si>
  <si>
    <t>Amsterdam Loeki Stardust Quartet</t>
    <rPh sb="0" eb="9">
      <t>アムステルダム</t>
    </rPh>
    <rPh sb="10" eb="15">
      <t>ルッキ</t>
    </rPh>
    <rPh sb="16" eb="24">
      <t>スターダスト</t>
    </rPh>
    <rPh sb="25" eb="32">
      <t>クヮルテット</t>
    </rPh>
    <phoneticPr fontId="1"/>
  </si>
  <si>
    <t>Rossini</t>
    <rPh sb="0" eb="7">
      <t>ロッシーニ</t>
    </rPh>
    <phoneticPr fontId="1"/>
  </si>
  <si>
    <t>Madagascar/Chants des Hauts-Plateaux</t>
    <rPh sb="0" eb="10">
      <t>マダガスカル</t>
    </rPh>
    <phoneticPr fontId="1"/>
  </si>
  <si>
    <t>Polynesia/Samoa</t>
    <rPh sb="0" eb="9">
      <t>ポリネシア</t>
    </rPh>
    <rPh sb="10" eb="15">
      <t>サモア</t>
    </rPh>
    <phoneticPr fontId="1"/>
  </si>
  <si>
    <t>Martinique</t>
    <rPh sb="0" eb="10">
      <t>マルティニク</t>
    </rPh>
    <phoneticPr fontId="1"/>
  </si>
  <si>
    <t>POCP-2161</t>
  </si>
  <si>
    <t>Vezo,Mahafaly et Masikoro</t>
    <phoneticPr fontId="1"/>
  </si>
  <si>
    <t>43'53</t>
    <phoneticPr fontId="1"/>
  </si>
  <si>
    <t>3515</t>
    <phoneticPr fontId="1"/>
  </si>
  <si>
    <t>Love Minus Zero</t>
    <rPh sb="0" eb="15">
      <t>ラヴ　マイナス　ゼロ</t>
    </rPh>
    <phoneticPr fontId="1"/>
  </si>
  <si>
    <t>Hiromic World</t>
    <rPh sb="0" eb="13">
      <t>ヒロミック　ワールド</t>
    </rPh>
    <phoneticPr fontId="1"/>
  </si>
  <si>
    <t>Haubenstock-Ramati</t>
    <rPh sb="0" eb="11">
      <t>ハウベンストック</t>
    </rPh>
    <rPh sb="11" eb="12">
      <t>=</t>
    </rPh>
    <rPh sb="12" eb="18">
      <t>ラマティ</t>
    </rPh>
    <phoneticPr fontId="1"/>
  </si>
  <si>
    <t>Adamo,Salvatore</t>
    <rPh sb="0" eb="5">
      <t>アダモ</t>
    </rPh>
    <rPh sb="6" eb="15">
      <t>サルヴァトーレ</t>
    </rPh>
    <phoneticPr fontId="1"/>
  </si>
  <si>
    <t>Adamo/Twin Best Now</t>
    <rPh sb="0" eb="5">
      <t>アダモ</t>
    </rPh>
    <rPh sb="6" eb="19">
      <t>ツイン　ベスト　ナウ</t>
    </rPh>
    <phoneticPr fontId="1"/>
  </si>
  <si>
    <t>Africa/Gambie/Guinea/Libe'ria/Ghana/Nige'ria</t>
    <rPh sb="0" eb="6">
      <t>アフリカ</t>
    </rPh>
    <rPh sb="7" eb="13">
      <t>ガンビア</t>
    </rPh>
    <rPh sb="14" eb="20">
      <t>ギニア</t>
    </rPh>
    <rPh sb="21" eb="29">
      <t>リベリア</t>
    </rPh>
    <rPh sb="30" eb="35">
      <t>ガーナ</t>
    </rPh>
    <rPh sb="36" eb="44">
      <t>ナイジェリア</t>
    </rPh>
    <phoneticPr fontId="1"/>
  </si>
  <si>
    <t>Ansermet,Ernest</t>
    <rPh sb="0" eb="8">
      <t>アンセルメ</t>
    </rPh>
    <rPh sb="9" eb="15">
      <t>エルネスト</t>
    </rPh>
    <phoneticPr fontId="1"/>
  </si>
  <si>
    <t>nonesuch records</t>
    <rPh sb="0" eb="8">
      <t>ノンサッチ</t>
    </rPh>
    <rPh sb="9" eb="16">
      <t>レコーズ</t>
    </rPh>
    <phoneticPr fontId="1"/>
  </si>
  <si>
    <t>Contry Life</t>
    <rPh sb="0" eb="11">
      <t>カントリー　ライフ</t>
    </rPh>
    <phoneticPr fontId="1"/>
  </si>
  <si>
    <t>Fresh &amp; Blood</t>
    <rPh sb="0" eb="5">
      <t>フレッシュ</t>
    </rPh>
    <rPh sb="8" eb="13">
      <t>ブラッド</t>
    </rPh>
    <phoneticPr fontId="1"/>
  </si>
  <si>
    <t>Neil Young</t>
    <rPh sb="0" eb="10">
      <t>ニール　ヤング</t>
    </rPh>
    <phoneticPr fontId="1"/>
  </si>
  <si>
    <t>Betty</t>
    <rPh sb="0" eb="5">
      <t>ベティ</t>
    </rPh>
    <phoneticPr fontId="1"/>
  </si>
  <si>
    <t>TimeTravel/Joy</t>
    <rPh sb="0" eb="4">
      <t>タイム</t>
    </rPh>
    <rPh sb="4" eb="10">
      <t>トラベル</t>
    </rPh>
    <rPh sb="11" eb="14">
      <t>ジョイ</t>
    </rPh>
    <phoneticPr fontId="1"/>
  </si>
  <si>
    <t>Carry on/Wihtout You</t>
    <rPh sb="0" eb="8">
      <t>キャリー　オン</t>
    </rPh>
    <rPh sb="9" eb="20">
      <t>ウィズアウト　ユー</t>
    </rPh>
    <phoneticPr fontId="1"/>
  </si>
  <si>
    <t>Erato/RCV</t>
    <rPh sb="0" eb="5">
      <t>エラート</t>
    </rPh>
    <phoneticPr fontId="1"/>
  </si>
  <si>
    <t>Kamchatka</t>
    <rPh sb="0" eb="9">
      <t>カムチャツカ</t>
    </rPh>
    <phoneticPr fontId="1"/>
  </si>
  <si>
    <t>1995.02,Berlin</t>
    <rPh sb="8" eb="14">
      <t>ベルリン</t>
    </rPh>
    <phoneticPr fontId="1"/>
  </si>
  <si>
    <t>LD</t>
  </si>
  <si>
    <t>Grp All-Stars Live from The Record plant</t>
  </si>
  <si>
    <t>ELO</t>
  </si>
  <si>
    <t>3460</t>
  </si>
  <si>
    <t>54'19</t>
  </si>
  <si>
    <t>5855</t>
  </si>
  <si>
    <t>43'35</t>
  </si>
  <si>
    <t>34'35</t>
  </si>
  <si>
    <t>1974/Spain/Universal/Polydor/Polygram</t>
    <rPh sb="5" eb="10">
      <t>スペイン</t>
    </rPh>
    <rPh sb="11" eb="20">
      <t>ユニヴァーサル</t>
    </rPh>
    <rPh sb="21" eb="28">
      <t>ポリドール</t>
    </rPh>
    <rPh sb="29" eb="37">
      <t>ポリグラム</t>
    </rPh>
    <phoneticPr fontId="1"/>
  </si>
  <si>
    <t>1975/Spain/Universal/Polydor/Polygram</t>
    <rPh sb="5" eb="10">
      <t>スペイン</t>
    </rPh>
    <rPh sb="11" eb="20">
      <t>ユニヴァーサル</t>
    </rPh>
    <rPh sb="21" eb="28">
      <t>ポリドール</t>
    </rPh>
    <rPh sb="29" eb="37">
      <t>ポリグラム</t>
    </rPh>
    <phoneticPr fontId="1"/>
  </si>
  <si>
    <t>Crammed discs/Locus Solus</t>
    <rPh sb="14" eb="25">
      <t>ロクス　ソルス</t>
    </rPh>
    <phoneticPr fontId="1"/>
  </si>
  <si>
    <t>America Indian</t>
    <rPh sb="0" eb="14">
      <t>アメリカ　インディアン</t>
    </rPh>
    <phoneticPr fontId="1"/>
  </si>
  <si>
    <t>Hard Folk Kenji</t>
    <rPh sb="0" eb="4">
      <t>ハード</t>
    </rPh>
    <rPh sb="5" eb="9">
      <t>フォーク</t>
    </rPh>
    <rPh sb="10" eb="15">
      <t>ケンジ</t>
    </rPh>
    <phoneticPr fontId="1"/>
  </si>
  <si>
    <t>1980/Austria</t>
    <rPh sb="5" eb="12">
      <t>オーストリア</t>
    </rPh>
    <phoneticPr fontId="1"/>
  </si>
  <si>
    <t>Drug Video + Freeze &amp; Terrorism</t>
    <rPh sb="0" eb="10">
      <t>ドラッグ　ヴィデオ</t>
    </rPh>
    <rPh sb="13" eb="19">
      <t>フリーズ</t>
    </rPh>
    <rPh sb="22" eb="31">
      <t>テロリズム</t>
    </rPh>
    <phoneticPr fontId="1"/>
  </si>
  <si>
    <t>Mexico</t>
    <rPh sb="0" eb="6">
      <t>メキシコ</t>
    </rPh>
    <phoneticPr fontId="1"/>
  </si>
  <si>
    <t>2000/01/02 Tue</t>
  </si>
  <si>
    <t>1999/02/13 Sat</t>
  </si>
  <si>
    <t>1993/0?/??</t>
  </si>
  <si>
    <t>1993/??/??</t>
  </si>
  <si>
    <t>1994/02/20?</t>
  </si>
  <si>
    <t>1994/04/10?</t>
  </si>
  <si>
    <t>47'20</t>
  </si>
  <si>
    <t>3085</t>
  </si>
  <si>
    <t>48'29</t>
  </si>
  <si>
    <t>Rostropovich,Mstislav:vc</t>
    <rPh sb="0" eb="12">
      <t>ロストロポーヴィチ</t>
    </rPh>
    <rPh sb="13" eb="21">
      <t>ムスティスラフ</t>
    </rPh>
    <phoneticPr fontId="1"/>
  </si>
  <si>
    <t>Cello Sonata</t>
    <rPh sb="0" eb="12">
      <t>チェロ　ソナタ</t>
    </rPh>
    <phoneticPr fontId="1"/>
  </si>
  <si>
    <t>59'47</t>
  </si>
  <si>
    <t>2000</t>
  </si>
  <si>
    <t>LP</t>
  </si>
  <si>
    <t>61'54</t>
  </si>
  <si>
    <t>3500</t>
  </si>
  <si>
    <t>TOCE-9570</t>
  </si>
  <si>
    <t>(Part One)/Movie &amp; Radio Songs</t>
    <rPh sb="1" eb="5">
      <t>パート</t>
    </rPh>
    <rPh sb="6" eb="9">
      <t>ワン</t>
    </rPh>
    <phoneticPr fontId="1"/>
  </si>
  <si>
    <t>Jeff Glixman:Produce</t>
    <rPh sb="0" eb="4">
      <t>ジェフ</t>
    </rPh>
    <rPh sb="5" eb="12">
      <t>グリックスマン</t>
    </rPh>
    <rPh sb="13" eb="20">
      <t>プロデュース</t>
    </rPh>
    <phoneticPr fontId="1"/>
  </si>
  <si>
    <t>Vara'dy,Julia:s</t>
    <rPh sb="0" eb="7">
      <t>ヴァラディ</t>
    </rPh>
    <rPh sb="8" eb="13">
      <t>ユリア</t>
    </rPh>
    <phoneticPr fontId="1"/>
  </si>
  <si>
    <t>Wenkel,Ortrun:bs</t>
    <rPh sb="0" eb="6">
      <t>ウェンケル</t>
    </rPh>
    <rPh sb="7" eb="13">
      <t>オルトラン</t>
    </rPh>
    <phoneticPr fontId="1"/>
  </si>
  <si>
    <t>Holliger,Heinz:ob</t>
    <rPh sb="0" eb="8">
      <t>ホリガー</t>
    </rPh>
    <rPh sb="9" eb="14">
      <t>ハインツ</t>
    </rPh>
    <phoneticPr fontId="1"/>
  </si>
  <si>
    <t>Holliger,Heinz</t>
    <rPh sb="0" eb="8">
      <t>ホリガー</t>
    </rPh>
    <rPh sb="9" eb="14">
      <t>ハインツ</t>
    </rPh>
    <phoneticPr fontId="1"/>
  </si>
  <si>
    <t>Italie Baroque</t>
    <rPh sb="0" eb="14">
      <t>イタリア　バロック</t>
    </rPh>
    <phoneticPr fontId="1"/>
  </si>
  <si>
    <t>TECA-12612</t>
  </si>
  <si>
    <t>Mariachis en Acapulco!</t>
    <rPh sb="0" eb="8">
      <t>マリアッチ</t>
    </rPh>
    <rPh sb="13" eb="21">
      <t>アカプルコ</t>
    </rPh>
    <phoneticPr fontId="1"/>
  </si>
  <si>
    <t>44'13</t>
  </si>
  <si>
    <t>Donald Fagen</t>
    <rPh sb="0" eb="12">
      <t>ドナルド　フェイゲン</t>
    </rPh>
    <phoneticPr fontId="1"/>
  </si>
  <si>
    <t>51'28</t>
  </si>
  <si>
    <t>3075</t>
  </si>
  <si>
    <t>Ensemble Modern</t>
    <rPh sb="0" eb="8">
      <t>アンサンブル</t>
    </rPh>
    <rPh sb="9" eb="15">
      <t>モデルン</t>
    </rPh>
    <phoneticPr fontId="1"/>
  </si>
  <si>
    <t>Abbado,Claudio</t>
    <rPh sb="0" eb="6">
      <t>アバド</t>
    </rPh>
    <rPh sb="7" eb="14">
      <t>クラウディオ</t>
    </rPh>
    <phoneticPr fontId="1"/>
  </si>
  <si>
    <t>Pollini,Maurizio:p</t>
    <rPh sb="0" eb="7">
      <t>ポリーニ</t>
    </rPh>
    <rPh sb="8" eb="16">
      <t>マウリツィオ</t>
    </rPh>
    <phoneticPr fontId="1"/>
  </si>
  <si>
    <t>Royal Concertgebouw Orchestra</t>
    <rPh sb="0" eb="29">
      <t>ロイヤル　コンセルトヘボウ　オーケストラ</t>
    </rPh>
    <phoneticPr fontId="1"/>
  </si>
  <si>
    <t>Houston Grand Opera</t>
    <rPh sb="0" eb="19">
      <t>ヒューストン　グランド　オペラ</t>
    </rPh>
    <phoneticPr fontId="1"/>
  </si>
  <si>
    <t>Manhattan chamber Orchestra</t>
    <rPh sb="0" eb="27">
      <t>マンハッタン　シツナイ　オーケストラ</t>
    </rPh>
    <phoneticPr fontId="1"/>
  </si>
  <si>
    <t>In the Heart</t>
    <rPh sb="0" eb="12">
      <t>イン　ザ　ハート</t>
    </rPh>
    <phoneticPr fontId="1"/>
  </si>
  <si>
    <t>Montage</t>
    <rPh sb="0" eb="7">
      <t>モンタージュ</t>
    </rPh>
    <phoneticPr fontId="1"/>
  </si>
  <si>
    <t>Communication</t>
    <rPh sb="0" eb="13">
      <t>コミュニケーション</t>
    </rPh>
    <phoneticPr fontId="1"/>
  </si>
  <si>
    <t>Tequila Moon</t>
    <rPh sb="0" eb="12">
      <t>テキーラ　ムーン</t>
    </rPh>
    <phoneticPr fontId="1"/>
  </si>
  <si>
    <t>Almighty</t>
    <rPh sb="0" eb="8">
      <t>オールマイティ</t>
    </rPh>
    <phoneticPr fontId="1"/>
  </si>
  <si>
    <t>White Music</t>
    <rPh sb="0" eb="11">
      <t>ホワイト　ミュージック</t>
    </rPh>
    <phoneticPr fontId="1"/>
  </si>
  <si>
    <t>Through the Hill</t>
    <rPh sb="0" eb="16">
      <t>スルー　ザ　ヒル</t>
    </rPh>
    <phoneticPr fontId="1"/>
  </si>
  <si>
    <t>Julien Claire</t>
    <rPh sb="0" eb="6">
      <t>ジュリアン</t>
    </rPh>
    <rPh sb="7" eb="13">
      <t>クレール</t>
    </rPh>
    <phoneticPr fontId="1"/>
  </si>
  <si>
    <t>62'05</t>
  </si>
  <si>
    <t>Black Sea</t>
    <rPh sb="0" eb="5">
      <t>ブラック</t>
    </rPh>
    <rPh sb="6" eb="9">
      <t>シー</t>
    </rPh>
    <phoneticPr fontId="1"/>
  </si>
  <si>
    <t>3125/3670/190,490,800,820,1175,1285,1285,1460,1602,1860,2160,2310,2435,2645,2795,2965,3140</t>
    <phoneticPr fontId="1"/>
  </si>
  <si>
    <t>58'20</t>
    <phoneticPr fontId="1"/>
  </si>
  <si>
    <t>56'50</t>
    <phoneticPr fontId="1"/>
  </si>
  <si>
    <t>58'33</t>
    <phoneticPr fontId="1"/>
  </si>
  <si>
    <t>6100</t>
    <phoneticPr fontId="1"/>
  </si>
  <si>
    <t>62'12</t>
    <phoneticPr fontId="1"/>
  </si>
  <si>
    <t>57'18</t>
    <phoneticPr fontId="1"/>
  </si>
  <si>
    <t>3630/3592</t>
    <phoneticPr fontId="1"/>
  </si>
  <si>
    <t>6765</t>
    <phoneticPr fontId="1"/>
  </si>
  <si>
    <t>Crystal Sound Orchestra</t>
    <rPh sb="0" eb="23">
      <t>クリスタル　サウンド　オーケストラ</t>
    </rPh>
    <phoneticPr fontId="1"/>
  </si>
  <si>
    <t>Amadinda Percussion Group</t>
    <rPh sb="0" eb="8">
      <t>アマディンダ</t>
    </rPh>
    <rPh sb="9" eb="25">
      <t>パーカッション　グループ</t>
    </rPh>
    <phoneticPr fontId="1"/>
  </si>
  <si>
    <t>Ensemble Ars Nova</t>
    <rPh sb="0" eb="8">
      <t>アンサンブル</t>
    </rPh>
    <rPh sb="9" eb="17">
      <t>アルス・ノーヴァ</t>
    </rPh>
    <phoneticPr fontId="1"/>
  </si>
  <si>
    <t>49'37</t>
    <phoneticPr fontId="1"/>
  </si>
  <si>
    <t>Les Tetes Brulees</t>
    <rPh sb="0" eb="3">
      <t>レ</t>
    </rPh>
    <rPh sb="4" eb="9">
      <t>テット</t>
    </rPh>
    <rPh sb="10" eb="17">
      <t>ブリューレ</t>
    </rPh>
    <phoneticPr fontId="1"/>
  </si>
  <si>
    <t>45'52</t>
  </si>
  <si>
    <t>41'37</t>
  </si>
  <si>
    <t>Chacez,Carlos</t>
    <rPh sb="0" eb="6">
      <t>チャベス</t>
    </rPh>
    <rPh sb="7" eb="13">
      <t>カルロス</t>
    </rPh>
    <phoneticPr fontId="1"/>
  </si>
  <si>
    <t>Toccata</t>
    <rPh sb="0" eb="7">
      <t>トッカータ</t>
    </rPh>
    <phoneticPr fontId="1"/>
  </si>
  <si>
    <t>10'00</t>
  </si>
  <si>
    <t>Mademoiselle Chante</t>
    <rPh sb="0" eb="12">
      <t>マドモアゼル</t>
    </rPh>
    <rPh sb="13" eb="19">
      <t>シャントゥ</t>
    </rPh>
    <phoneticPr fontId="1"/>
  </si>
  <si>
    <t>Patricia Kaas</t>
    <rPh sb="0" eb="8">
      <t>パトリシア</t>
    </rPh>
    <rPh sb="9" eb="13">
      <t>カース</t>
    </rPh>
    <phoneticPr fontId="1"/>
  </si>
  <si>
    <t>cimema</t>
  </si>
  <si>
    <t>Auvidis-Unesco</t>
    <rPh sb="8" eb="14">
      <t>ユネスコ</t>
    </rPh>
    <phoneticPr fontId="1"/>
  </si>
  <si>
    <t>Chile/Chili</t>
    <rPh sb="0" eb="5">
      <t>チリ</t>
    </rPh>
    <phoneticPr fontId="1"/>
  </si>
  <si>
    <t>BMG Victor</t>
    <rPh sb="4" eb="10">
      <t>ビクター</t>
    </rPh>
    <phoneticPr fontId="1"/>
  </si>
  <si>
    <t>The Chieftains</t>
    <rPh sb="0" eb="14">
      <t>チーフタンズ</t>
    </rPh>
    <phoneticPr fontId="1"/>
  </si>
  <si>
    <t>Moussorgsky</t>
    <rPh sb="0" eb="11">
      <t>ムソルグスキー</t>
    </rPh>
    <phoneticPr fontId="1"/>
  </si>
  <si>
    <t>Sony Pictures</t>
    <rPh sb="0" eb="4">
      <t>ソニー</t>
    </rPh>
    <rPh sb="5" eb="12">
      <t>ピクチャー</t>
    </rPh>
    <rPh sb="12" eb="13">
      <t>ズ</t>
    </rPh>
    <phoneticPr fontId="1"/>
  </si>
  <si>
    <t>I Love You</t>
    <rPh sb="0" eb="10">
      <t>アイ　ラヴ　ユー</t>
    </rPh>
    <phoneticPr fontId="1"/>
  </si>
  <si>
    <t>Rats &amp; Star</t>
    <rPh sb="0" eb="4">
      <t>ラッツ</t>
    </rPh>
    <rPh sb="7" eb="11">
      <t>スター</t>
    </rPh>
    <phoneticPr fontId="1"/>
  </si>
  <si>
    <t>Chanels</t>
    <rPh sb="0" eb="7">
      <t>シャネルズ</t>
    </rPh>
    <phoneticPr fontId="1"/>
  </si>
  <si>
    <t>Ouganda</t>
    <rPh sb="0" eb="7">
      <t>ウガンダ</t>
    </rPh>
    <phoneticPr fontId="1"/>
  </si>
  <si>
    <t>Polydor</t>
    <rPh sb="0" eb="7">
      <t>ポリドール</t>
    </rPh>
    <phoneticPr fontId="1"/>
  </si>
  <si>
    <t>69'39</t>
  </si>
  <si>
    <t>5928</t>
  </si>
  <si>
    <t>Opal</t>
    <phoneticPr fontId="1"/>
  </si>
  <si>
    <t>Yothu Yindi</t>
    <rPh sb="0" eb="11">
      <t>ヨス・インディ</t>
    </rPh>
    <phoneticPr fontId="1"/>
  </si>
  <si>
    <t>Hymn &amp; Fuguing Tune</t>
    <rPh sb="0" eb="4">
      <t>ヒムン</t>
    </rPh>
    <phoneticPr fontId="1"/>
  </si>
  <si>
    <t>Ye'men Songs</t>
    <rPh sb="0" eb="6">
      <t>イエメン</t>
    </rPh>
    <rPh sb="7" eb="12">
      <t>ソングズ</t>
    </rPh>
    <phoneticPr fontId="1"/>
  </si>
  <si>
    <t>Brahms</t>
    <rPh sb="0" eb="6">
      <t>ブラームス</t>
    </rPh>
    <phoneticPr fontId="1"/>
  </si>
  <si>
    <t>Wagner,Richard</t>
    <rPh sb="0" eb="6">
      <t>ワグナー</t>
    </rPh>
    <rPh sb="7" eb="14">
      <t>リヒャルト</t>
    </rPh>
    <phoneticPr fontId="1"/>
  </si>
  <si>
    <t>Midnight Oile</t>
    <rPh sb="0" eb="3">
      <t>ミッド</t>
    </rPh>
    <rPh sb="3" eb="8">
      <t>ナイト</t>
    </rPh>
    <rPh sb="9" eb="13">
      <t>オイル</t>
    </rPh>
    <phoneticPr fontId="1"/>
  </si>
  <si>
    <t>57'36/55'26/57'03</t>
  </si>
  <si>
    <t>Carewe,John</t>
    <rPh sb="7" eb="11">
      <t>ジョン</t>
    </rPh>
    <phoneticPr fontId="1"/>
  </si>
  <si>
    <t>La Bohe'me</t>
    <rPh sb="0" eb="2">
      <t>ラ</t>
    </rPh>
    <rPh sb="3" eb="10">
      <t>ボエーム</t>
    </rPh>
    <phoneticPr fontId="1"/>
  </si>
  <si>
    <t>Free</t>
    <rPh sb="0" eb="4">
      <t>フリー</t>
    </rPh>
    <phoneticPr fontId="1"/>
  </si>
  <si>
    <t>Saint-Saens</t>
    <rPh sb="0" eb="11">
      <t>サン＝サーンス</t>
    </rPh>
    <phoneticPr fontId="1"/>
  </si>
  <si>
    <t>WPCS-5990</t>
  </si>
  <si>
    <t>WPCS-6459</t>
  </si>
  <si>
    <t>The World Music Video series/Beats of the Heart</t>
    <rPh sb="0" eb="3">
      <t>ザ</t>
    </rPh>
    <rPh sb="4" eb="9">
      <t>ワールド</t>
    </rPh>
    <rPh sb="10" eb="15">
      <t>ミュージック</t>
    </rPh>
    <rPh sb="16" eb="21">
      <t>ヴィデオ</t>
    </rPh>
    <rPh sb="22" eb="28">
      <t>シリーズ</t>
    </rPh>
    <phoneticPr fontId="1"/>
  </si>
  <si>
    <t>Rittoh</t>
    <rPh sb="0" eb="6">
      <t>リットー</t>
    </rPh>
    <phoneticPr fontId="1"/>
  </si>
  <si>
    <t>polano</t>
    <rPh sb="0" eb="6">
      <t>ポラーノ</t>
    </rPh>
    <phoneticPr fontId="1"/>
  </si>
  <si>
    <t>Big Time</t>
    <rPh sb="0" eb="3">
      <t>ビッグ</t>
    </rPh>
    <rPh sb="4" eb="8">
      <t>タイム</t>
    </rPh>
    <phoneticPr fontId="1"/>
  </si>
  <si>
    <t>John Denver</t>
    <rPh sb="0" eb="4">
      <t>ジョン</t>
    </rPh>
    <rPh sb="5" eb="11">
      <t>デンヴァー</t>
    </rPh>
    <phoneticPr fontId="1"/>
  </si>
  <si>
    <t>Wergo/WER60099/1961 Henmer Press Inc./1982 Wergo</t>
    <rPh sb="0" eb="5">
      <t>ウェルゴ</t>
    </rPh>
    <rPh sb="43" eb="48">
      <t>ウェルゴ</t>
    </rPh>
    <phoneticPr fontId="1"/>
  </si>
  <si>
    <t>Philip Glass</t>
    <rPh sb="0" eb="6">
      <t>フィリップ</t>
    </rPh>
    <rPh sb="7" eb="12">
      <t>グラス</t>
    </rPh>
    <phoneticPr fontId="1"/>
  </si>
  <si>
    <t>Higelin</t>
    <rPh sb="0" eb="7">
      <t>イジュラン</t>
    </rPh>
    <phoneticPr fontId="1"/>
  </si>
  <si>
    <t>Jacques Brel</t>
    <rPh sb="0" eb="7">
      <t>ジャック</t>
    </rPh>
    <rPh sb="8" eb="12">
      <t>ブレル</t>
    </rPh>
    <phoneticPr fontId="1"/>
  </si>
  <si>
    <t>Various/Peter Gabriel</t>
    <rPh sb="8" eb="13">
      <t>ピーター</t>
    </rPh>
    <rPh sb="14" eb="21">
      <t>ゲイブリエル</t>
    </rPh>
    <phoneticPr fontId="1"/>
  </si>
  <si>
    <t>1989/Womad/Realworld</t>
    <rPh sb="11" eb="15">
      <t>リアル</t>
    </rPh>
    <rPh sb="15" eb="20">
      <t>ワールド</t>
    </rPh>
    <phoneticPr fontId="1"/>
  </si>
  <si>
    <t>Virgin</t>
    <rPh sb="0" eb="6">
      <t>ヴァージン</t>
    </rPh>
    <phoneticPr fontId="1"/>
  </si>
  <si>
    <t>09/13,09/27,10/04,11/01,11/29,12/06,12/13,12/20,12/27,01/03,01/10</t>
  </si>
  <si>
    <t>02/02,02/09,02/16,</t>
  </si>
  <si>
    <t>The Hura Lessons 1 &amp; 2 (featuring Carol“Kalola"Lorenzo)(“Lovely Hula Hands"&amp;“Little Brown Gal")</t>
    <rPh sb="0" eb="3">
      <t>ザ</t>
    </rPh>
    <rPh sb="4" eb="8">
      <t>フラ</t>
    </rPh>
    <rPh sb="9" eb="15">
      <t>レッスン</t>
    </rPh>
    <rPh sb="15" eb="16">
      <t>ズ</t>
    </rPh>
    <phoneticPr fontId="1"/>
  </si>
  <si>
    <t>Charles Aznavour</t>
    <rPh sb="0" eb="7">
      <t>シャルル</t>
    </rPh>
    <rPh sb="8" eb="16">
      <t>アズナヴール</t>
    </rPh>
    <phoneticPr fontId="1"/>
  </si>
  <si>
    <t>Earth Wind &amp; Fire</t>
    <rPh sb="0" eb="5">
      <t>アース</t>
    </rPh>
    <rPh sb="6" eb="10">
      <t>ウィンド</t>
    </rPh>
    <rPh sb="11" eb="12">
      <t>アンド</t>
    </rPh>
    <rPh sb="13" eb="17">
      <t>ファイア</t>
    </rPh>
    <phoneticPr fontId="1"/>
  </si>
  <si>
    <t>Sam Harris</t>
    <rPh sb="0" eb="3">
      <t>サム</t>
    </rPh>
    <rPh sb="4" eb="10">
      <t>ハリス</t>
    </rPh>
    <phoneticPr fontId="1"/>
  </si>
  <si>
    <t>Queen</t>
    <rPh sb="0" eb="5">
      <t>クィーン</t>
    </rPh>
    <phoneticPr fontId="1"/>
  </si>
  <si>
    <t>Bill Evans Trio</t>
    <rPh sb="0" eb="15">
      <t>ビル　エヴァンス　トリオ</t>
    </rPh>
    <phoneticPr fontId="1"/>
  </si>
  <si>
    <t>Fischer-Dieskau,Dietrich:bs</t>
    <rPh sb="0" eb="15">
      <t>フィッシャー=ディースカウ</t>
    </rPh>
    <rPh sb="16" eb="24">
      <t>ディートリヒ</t>
    </rPh>
    <phoneticPr fontId="1"/>
  </si>
  <si>
    <t>Larry Carlton</t>
    <rPh sb="0" eb="5">
      <t>ラリー</t>
    </rPh>
    <rPh sb="6" eb="13">
      <t>カールトン</t>
    </rPh>
    <phoneticPr fontId="1"/>
  </si>
  <si>
    <t>69'12</t>
  </si>
  <si>
    <t>8230</t>
  </si>
  <si>
    <t>11'00</t>
  </si>
  <si>
    <t>55'12</t>
    <phoneticPr fontId="1"/>
  </si>
  <si>
    <t>3380</t>
    <phoneticPr fontId="1"/>
  </si>
  <si>
    <t>Balacahnder,S.:veena</t>
    <rPh sb="0" eb="11">
      <t>バーラチャンダ</t>
    </rPh>
    <rPh sb="15" eb="20">
      <t>ヴィーナ</t>
    </rPh>
    <phoneticPr fontId="1"/>
  </si>
  <si>
    <t>13/CD Ethnic Sound series</t>
    <rPh sb="6" eb="18">
      <t>エスニック　サウンド　</t>
    </rPh>
    <rPh sb="19" eb="25">
      <t>シリーズ</t>
    </rPh>
    <phoneticPr fontId="1"/>
  </si>
  <si>
    <t>8300</t>
  </si>
  <si>
    <t>Silly Sisters</t>
    <rPh sb="0" eb="5">
      <t>シリー</t>
    </rPh>
    <rPh sb="6" eb="13">
      <t>シスターズ</t>
    </rPh>
    <phoneticPr fontId="1"/>
  </si>
  <si>
    <t>7110</t>
  </si>
  <si>
    <t>38'50</t>
  </si>
  <si>
    <t>66'46</t>
  </si>
  <si>
    <t>41'04</t>
  </si>
  <si>
    <t>31'22</t>
  </si>
  <si>
    <t>41'25</t>
  </si>
  <si>
    <t>33'56</t>
  </si>
  <si>
    <t>35'40</t>
  </si>
  <si>
    <t>51'23</t>
  </si>
  <si>
    <t>39'53</t>
  </si>
  <si>
    <t>38'08</t>
  </si>
  <si>
    <t>62'55</t>
  </si>
  <si>
    <t>40'51/34'50</t>
  </si>
  <si>
    <t>Gontiti</t>
    <rPh sb="0" eb="7">
      <t>ゴンチチ</t>
    </rPh>
    <phoneticPr fontId="1"/>
  </si>
  <si>
    <t>Hamza A El Din</t>
    <rPh sb="0" eb="14">
      <t>ハムザ・エル＝ディン</t>
    </rPh>
    <phoneticPr fontId="1"/>
  </si>
  <si>
    <t>Gainsbourg,Serge</t>
    <rPh sb="0" eb="10">
      <t>ゲーンスブール</t>
    </rPh>
    <rPh sb="11" eb="16">
      <t>セルジュ</t>
    </rPh>
    <phoneticPr fontId="1"/>
  </si>
  <si>
    <t>Gainsbourg Complet 3</t>
    <rPh sb="0" eb="10">
      <t>ゲーンスブール</t>
    </rPh>
    <rPh sb="11" eb="18">
      <t>コンプリート</t>
    </rPh>
    <phoneticPr fontId="1"/>
  </si>
  <si>
    <t>Gainsbourg Complet 4</t>
    <rPh sb="0" eb="10">
      <t>ゲーンスブール</t>
    </rPh>
    <rPh sb="11" eb="18">
      <t>コンプリート</t>
    </rPh>
    <phoneticPr fontId="1"/>
  </si>
  <si>
    <t>1943.01.16_Yorkshire/1949.12.07~</t>
    <rPh sb="11" eb="20">
      <t>ヨークシャー</t>
    </rPh>
    <phoneticPr fontId="1"/>
  </si>
  <si>
    <t>01/CD Ethnic Sound series</t>
    <rPh sb="6" eb="18">
      <t>エスニック　サウンド　</t>
    </rPh>
    <rPh sb="19" eb="25">
      <t>シリーズ</t>
    </rPh>
    <phoneticPr fontId="1"/>
  </si>
  <si>
    <t>Delius</t>
    <rPh sb="0" eb="6">
      <t>ディーリアス</t>
    </rPh>
    <phoneticPr fontId="1"/>
  </si>
  <si>
    <t>Sugar Bean</t>
    <rPh sb="0" eb="5">
      <t>シュガー</t>
    </rPh>
    <rPh sb="6" eb="10">
      <t>ビーン</t>
    </rPh>
    <phoneticPr fontId="1"/>
  </si>
  <si>
    <t>Telecommunication</t>
    <rPh sb="0" eb="17">
      <t>テレコミュニケイション</t>
    </rPh>
    <phoneticPr fontId="1"/>
  </si>
  <si>
    <t>Listen</t>
    <rPh sb="0" eb="6">
      <t>リッスン</t>
    </rPh>
    <phoneticPr fontId="1"/>
  </si>
  <si>
    <t>About</t>
    <rPh sb="0" eb="5">
      <t>アバウト</t>
    </rPh>
    <phoneticPr fontId="1"/>
  </si>
  <si>
    <t>Flapper</t>
    <rPh sb="0" eb="7">
      <t>フラッパー</t>
    </rPh>
    <phoneticPr fontId="1"/>
  </si>
  <si>
    <t>Sugar</t>
    <rPh sb="0" eb="5">
      <t>シュガー</t>
    </rPh>
    <phoneticPr fontId="1"/>
  </si>
  <si>
    <t>Only You</t>
  </si>
  <si>
    <t>My Fantasy</t>
    <rPh sb="0" eb="10">
      <t>マイ　ファンタジー</t>
    </rPh>
    <phoneticPr fontId="1"/>
  </si>
  <si>
    <t>Whisper</t>
    <rPh sb="0" eb="7">
      <t>ウィスパー</t>
    </rPh>
    <phoneticPr fontId="1"/>
  </si>
  <si>
    <t>Oce'anie/Melanesia/Polynesia/Australia</t>
    <rPh sb="0" eb="8">
      <t>オセアニア</t>
    </rPh>
    <rPh sb="9" eb="18">
      <t>メラネシア</t>
    </rPh>
    <rPh sb="19" eb="28">
      <t>ポリネシア</t>
    </rPh>
    <rPh sb="29" eb="38">
      <t>オーストラリア</t>
    </rPh>
    <phoneticPr fontId="1"/>
  </si>
  <si>
    <t>43/JCV World Sounds</t>
    <rPh sb="7" eb="12">
      <t>ワールド</t>
    </rPh>
    <rPh sb="13" eb="19">
      <t>サウンズ</t>
    </rPh>
    <phoneticPr fontId="1"/>
  </si>
  <si>
    <t>17/CD Ethnic Sound series</t>
    <rPh sb="6" eb="18">
      <t>エスニック　サウンド　</t>
    </rPh>
    <rPh sb="19" eb="25">
      <t>シリーズ</t>
    </rPh>
    <phoneticPr fontId="1"/>
  </si>
  <si>
    <t>31/CD Ethnic Sound series</t>
    <rPh sb="6" eb="18">
      <t>エスニック　サウンド　</t>
    </rPh>
    <rPh sb="19" eb="25">
      <t>シリーズ</t>
    </rPh>
    <phoneticPr fontId="1"/>
  </si>
  <si>
    <t>3925</t>
  </si>
  <si>
    <t>62'28</t>
  </si>
  <si>
    <t>6335</t>
  </si>
  <si>
    <t>4070</t>
  </si>
  <si>
    <t>Virginia Astrey</t>
    <rPh sb="0" eb="8">
      <t>ヴァージニア</t>
    </rPh>
    <rPh sb="9" eb="15">
      <t>アシュトレイ</t>
    </rPh>
    <phoneticPr fontId="1"/>
  </si>
  <si>
    <t>Genesis</t>
    <rPh sb="0" eb="7">
      <t>ジェネシス</t>
    </rPh>
    <phoneticPr fontId="1"/>
  </si>
  <si>
    <t>Leo Sayer</t>
    <rPh sb="0" eb="3">
      <t>レオ</t>
    </rPh>
    <rPh sb="4" eb="9">
      <t>セイヤー</t>
    </rPh>
    <phoneticPr fontId="1"/>
  </si>
  <si>
    <t>CD ethnic Sound series 18</t>
    <rPh sb="3" eb="9">
      <t>エスニック</t>
    </rPh>
    <rPh sb="10" eb="15">
      <t>サウンド　</t>
    </rPh>
    <rPh sb="16" eb="22">
      <t>シリーズ</t>
    </rPh>
    <phoneticPr fontId="1"/>
  </si>
  <si>
    <t>Socrate</t>
    <rPh sb="0" eb="7">
      <t>ソクラテス</t>
    </rPh>
    <phoneticPr fontId="1"/>
  </si>
  <si>
    <t>Harvest</t>
    <rPh sb="0" eb="7">
      <t>ハーヴェスト</t>
    </rPh>
    <phoneticPr fontId="1"/>
  </si>
  <si>
    <t>JuicyFruits</t>
    <rPh sb="0" eb="5">
      <t>ジューシィ</t>
    </rPh>
    <rPh sb="5" eb="11">
      <t>フルーツ</t>
    </rPh>
    <phoneticPr fontId="1"/>
  </si>
  <si>
    <t>Larrocha/Mompou Re'cital</t>
    <rPh sb="0" eb="8">
      <t>ラローチャ</t>
    </rPh>
    <rPh sb="9" eb="15">
      <t>モンポウ</t>
    </rPh>
    <rPh sb="16" eb="24">
      <t>リサイタル</t>
    </rPh>
    <phoneticPr fontId="1"/>
  </si>
  <si>
    <t>harmonia mundi</t>
    <rPh sb="0" eb="8">
      <t>ハルモニア</t>
    </rPh>
    <rPh sb="9" eb="14">
      <t>ムンディ</t>
    </rPh>
    <phoneticPr fontId="1"/>
  </si>
  <si>
    <t>Top</t>
    <phoneticPr fontId="1"/>
  </si>
  <si>
    <t>ZubiZuva</t>
    <rPh sb="0" eb="8">
      <t>ズビズバ</t>
    </rPh>
    <phoneticPr fontId="1"/>
  </si>
  <si>
    <t>Jehovah</t>
    <rPh sb="0" eb="7">
      <t>エホバ</t>
    </rPh>
    <phoneticPr fontId="1"/>
  </si>
  <si>
    <t>49'35</t>
    <phoneticPr fontId="1"/>
  </si>
  <si>
    <t>3205</t>
    <phoneticPr fontId="1"/>
  </si>
  <si>
    <t>6105</t>
    <phoneticPr fontId="1"/>
  </si>
  <si>
    <t>50'41</t>
    <phoneticPr fontId="1"/>
  </si>
  <si>
    <t>5520(5239)</t>
    <phoneticPr fontId="1"/>
  </si>
  <si>
    <t>KC-0011</t>
    <phoneticPr fontId="1"/>
  </si>
  <si>
    <t>SRCL 5005</t>
  </si>
  <si>
    <t>SRCL 5001</t>
  </si>
  <si>
    <t>SRCL 4416</t>
  </si>
  <si>
    <t>FLCF-3863</t>
  </si>
  <si>
    <t>ZL-110</t>
  </si>
  <si>
    <t>VICL-35558</t>
    <phoneticPr fontId="1"/>
  </si>
  <si>
    <t>VICL-300</t>
    <phoneticPr fontId="1"/>
  </si>
  <si>
    <t>1992/06/27</t>
    <phoneticPr fontId="1"/>
  </si>
  <si>
    <t>2003/07/23</t>
    <phoneticPr fontId="1"/>
  </si>
  <si>
    <t>Sycamore</t>
    <rPh sb="0" eb="8">
      <t>シカモア</t>
    </rPh>
    <phoneticPr fontId="1"/>
  </si>
  <si>
    <t>What's In A Song</t>
    <rPh sb="0" eb="16">
      <t>ホワッツ・イン・ア・ソング</t>
    </rPh>
    <phoneticPr fontId="1"/>
  </si>
  <si>
    <t>Ensemble The'odore Vassilikos</t>
    <rPh sb="0" eb="29">
      <t>テオドロ・バシリコス・アンサンブル</t>
    </rPh>
    <phoneticPr fontId="1"/>
  </si>
  <si>
    <t>KKCC-5550</t>
    <phoneticPr fontId="1"/>
  </si>
  <si>
    <t>280E 52053</t>
    <phoneticPr fontId="1"/>
  </si>
  <si>
    <t>al sur</t>
    <phoneticPr fontId="1"/>
  </si>
  <si>
    <t>ALCD 111 M7 853</t>
    <phoneticPr fontId="1"/>
  </si>
  <si>
    <t>Christos Zotos &amp; L'Ensemble Skaros</t>
    <phoneticPr fontId="1"/>
  </si>
  <si>
    <t>Ocora/The World Music 48/1993 France</t>
    <rPh sb="0" eb="5">
      <t>オコラ</t>
    </rPh>
    <rPh sb="6" eb="9">
      <t>ザ</t>
    </rPh>
    <rPh sb="10" eb="15">
      <t>ワールド</t>
    </rPh>
    <rPh sb="16" eb="21">
      <t>ミュージック</t>
    </rPh>
    <phoneticPr fontId="1"/>
  </si>
  <si>
    <t>Ocora/The World Music 48/ 1982/12/09 recorded at Radio France Studio in Paris/ 1996/04/24(1987/06)</t>
    <rPh sb="0" eb="5">
      <t>オコラ</t>
    </rPh>
    <rPh sb="6" eb="9">
      <t>ザ</t>
    </rPh>
    <rPh sb="10" eb="15">
      <t>ワールド</t>
    </rPh>
    <rPh sb="16" eb="21">
      <t>ミュージック</t>
    </rPh>
    <phoneticPr fontId="1"/>
  </si>
  <si>
    <t>Euro Trad Collection 03/Ireland/1989</t>
    <rPh sb="0" eb="4">
      <t>ユーロ</t>
    </rPh>
    <rPh sb="5" eb="9">
      <t>トラッド</t>
    </rPh>
    <rPh sb="10" eb="20">
      <t>コレクション　</t>
    </rPh>
    <rPh sb="24" eb="31">
      <t>アイルランド</t>
    </rPh>
    <phoneticPr fontId="1"/>
  </si>
  <si>
    <t>82876 64683 2</t>
    <phoneticPr fontId="1"/>
  </si>
  <si>
    <t>Aber Bitte mit Sahne I &amp; II Jubilaums edition</t>
    <phoneticPr fontId="1"/>
  </si>
  <si>
    <t>Amazon</t>
    <phoneticPr fontId="1"/>
  </si>
  <si>
    <t>2004/Ariola</t>
    <phoneticPr fontId="1"/>
  </si>
  <si>
    <t>Various</t>
    <phoneticPr fontId="1"/>
  </si>
  <si>
    <t>Victor</t>
    <phoneticPr fontId="1"/>
  </si>
  <si>
    <t>2002/09/21</t>
    <phoneticPr fontId="1"/>
  </si>
  <si>
    <t>VICL-60957</t>
    <phoneticPr fontId="1"/>
  </si>
  <si>
    <t>Pierre Barouh</t>
    <rPh sb="0" eb="6">
      <t>ピエール</t>
    </rPh>
    <rPh sb="7" eb="13">
      <t>バルー</t>
    </rPh>
    <phoneticPr fontId="1"/>
  </si>
  <si>
    <t>saudade</t>
    <rPh sb="0" eb="7">
      <t>サウダージ</t>
    </rPh>
    <phoneticPr fontId="1"/>
  </si>
  <si>
    <t>SARAVAH</t>
    <rPh sb="0" eb="7">
      <t>サラヴァ</t>
    </rPh>
    <phoneticPr fontId="1"/>
  </si>
  <si>
    <t>OMCX-1075</t>
    <phoneticPr fontId="1"/>
  </si>
  <si>
    <t>DVD</t>
    <phoneticPr fontId="1"/>
  </si>
  <si>
    <t>Various</t>
    <phoneticPr fontId="1"/>
  </si>
  <si>
    <t>CD</t>
    <phoneticPr fontId="1"/>
  </si>
  <si>
    <t>Can you really feel my heart ?</t>
    <phoneticPr fontId="1"/>
  </si>
  <si>
    <t>Eccentric Aki</t>
    <phoneticPr fontId="1"/>
  </si>
  <si>
    <t>eccentric Drama</t>
    <phoneticPr fontId="1"/>
  </si>
  <si>
    <t>2011/</t>
    <phoneticPr fontId="1"/>
  </si>
  <si>
    <t>VOGUE</t>
    <phoneticPr fontId="1"/>
  </si>
  <si>
    <t>TASKE</t>
    <phoneticPr fontId="1"/>
  </si>
  <si>
    <t>2012/</t>
    <phoneticPr fontId="1"/>
  </si>
  <si>
    <t>1st ALBUM</t>
    <phoneticPr fontId="1"/>
  </si>
  <si>
    <t>Tomomichi</t>
    <phoneticPr fontId="1"/>
  </si>
  <si>
    <t>img</t>
    <phoneticPr fontId="1"/>
  </si>
  <si>
    <t>R-210011</t>
    <phoneticPr fontId="1"/>
  </si>
  <si>
    <t>R-210012</t>
  </si>
  <si>
    <t>POCT1529</t>
    <phoneticPr fontId="1"/>
  </si>
  <si>
    <t>Original Musiquarium I</t>
    <rPh sb="0" eb="8">
      <t>オリジナル</t>
    </rPh>
    <rPh sb="9" eb="20">
      <t>ミュージックエイリアム</t>
    </rPh>
    <phoneticPr fontId="1"/>
  </si>
  <si>
    <t>9</t>
    <phoneticPr fontId="1"/>
  </si>
  <si>
    <t>POCT1527/8 ISBN:B00005FMUW</t>
    <phoneticPr fontId="1"/>
  </si>
  <si>
    <t>Essential Stevie Wonder</t>
    <rPh sb="0" eb="9">
      <t>エッセンシャル</t>
    </rPh>
    <rPh sb="10" eb="16">
      <t>スティーヴィー</t>
    </rPh>
    <rPh sb="17" eb="23">
      <t>ワンダー</t>
    </rPh>
    <phoneticPr fontId="1"/>
  </si>
  <si>
    <t>2</t>
    <phoneticPr fontId="1"/>
  </si>
  <si>
    <t>DGCD24425</t>
    <phoneticPr fontId="1"/>
  </si>
  <si>
    <t>NIRVANA</t>
    <rPh sb="0" eb="7">
      <t>ニルヴァーナ</t>
    </rPh>
    <phoneticPr fontId="1"/>
  </si>
  <si>
    <t>NEVERMIND</t>
    <rPh sb="0" eb="9">
      <t>ネヴァーマインド</t>
    </rPh>
    <phoneticPr fontId="1"/>
  </si>
  <si>
    <t>DGC</t>
    <phoneticPr fontId="1"/>
  </si>
  <si>
    <t>UICO1015</t>
    <phoneticPr fontId="1"/>
  </si>
  <si>
    <t>Alize'e</t>
    <rPh sb="0" eb="7">
      <t>アリゼ</t>
    </rPh>
    <phoneticPr fontId="1"/>
  </si>
  <si>
    <t>COCY78624</t>
    <phoneticPr fontId="1"/>
  </si>
  <si>
    <t>COBY91023</t>
    <phoneticPr fontId="1"/>
  </si>
  <si>
    <t>75</t>
    <phoneticPr fontId="1"/>
  </si>
  <si>
    <t>Columbia Music Entertainment</t>
    <rPh sb="0" eb="8">
      <t>コロムビア</t>
    </rPh>
    <rPh sb="9" eb="14">
      <t>ミュージック</t>
    </rPh>
    <rPh sb="15" eb="28">
      <t>エンターテインメント</t>
    </rPh>
    <phoneticPr fontId="1"/>
  </si>
  <si>
    <t>Isis Productions/Daniel Television/1997</t>
    <phoneticPr fontId="1"/>
  </si>
  <si>
    <t>CCCD</t>
    <phoneticPr fontId="1"/>
  </si>
  <si>
    <t>TOCT4450 ASIN:B00007M8XJ</t>
    <phoneticPr fontId="1"/>
  </si>
  <si>
    <t>TOCT4774</t>
    <phoneticPr fontId="1"/>
  </si>
  <si>
    <t>DVD/CCCD</t>
    <phoneticPr fontId="1"/>
  </si>
  <si>
    <t>UPCY-6446/8</t>
    <phoneticPr fontId="1"/>
  </si>
  <si>
    <t>2007/10/24</t>
    <phoneticPr fontId="1"/>
  </si>
  <si>
    <t>USM Japan</t>
    <phoneticPr fontId="1"/>
  </si>
  <si>
    <t>Perfect Celebrity</t>
    <phoneticPr fontId="1"/>
  </si>
  <si>
    <t>Vure</t>
    <phoneticPr fontId="1"/>
  </si>
  <si>
    <t>Unknown Beauty</t>
    <phoneticPr fontId="1"/>
  </si>
  <si>
    <t>Trio the Godfree</t>
    <phoneticPr fontId="1"/>
  </si>
  <si>
    <t>miniLP</t>
    <phoneticPr fontId="1"/>
  </si>
  <si>
    <t>Montero,Germaine</t>
    <phoneticPr fontId="1"/>
  </si>
  <si>
    <t>Madrid 1925 (Café-Concert)</t>
    <phoneticPr fontId="1"/>
  </si>
  <si>
    <t>orchesire sous la direvtion de Salvador Bacarisse</t>
    <phoneticPr fontId="1"/>
  </si>
  <si>
    <t>8 euro</t>
    <phoneticPr fontId="1"/>
  </si>
  <si>
    <t>VE'GA</t>
    <phoneticPr fontId="1"/>
  </si>
  <si>
    <t>la valeur par la qualite/Serie Medium/V 35 M 819</t>
    <phoneticPr fontId="1"/>
  </si>
  <si>
    <t>Renard,Colette</t>
    <phoneticPr fontId="1"/>
  </si>
  <si>
    <t>chansons "tres" libertines</t>
    <phoneticPr fontId="1"/>
  </si>
  <si>
    <t>disques Vogue</t>
    <phoneticPr fontId="1"/>
  </si>
  <si>
    <t>chansons Gaillardes de la vieille France</t>
    <phoneticPr fontId="1"/>
  </si>
  <si>
    <t>c'est une realisation/Villetaneuse(Seine)/LD 615 30</t>
    <phoneticPr fontId="1"/>
  </si>
  <si>
    <t>c'est une realisation/Villetaneuse(Seine)/LD 616 30</t>
    <phoneticPr fontId="1"/>
  </si>
  <si>
    <t>accompagnee par Raymond Legrand et son orchestre</t>
    <phoneticPr fontId="1"/>
  </si>
  <si>
    <t>chansons recueillies et adaptees par Guy Breton</t>
    <phoneticPr fontId="1"/>
  </si>
  <si>
    <t>7 euro</t>
    <phoneticPr fontId="1"/>
  </si>
  <si>
    <t>10 euro</t>
    <phoneticPr fontId="1"/>
  </si>
  <si>
    <t>Fanfares et Venerie</t>
    <phoneticPr fontId="1"/>
  </si>
  <si>
    <t>Trompes et Fanfares de Venerie</t>
    <phoneticPr fontId="1"/>
  </si>
  <si>
    <t>une selection realisee sous le controle de Marcel Hauriac</t>
    <phoneticPr fontId="1"/>
  </si>
  <si>
    <t>PACIFIC</t>
    <phoneticPr fontId="1"/>
  </si>
  <si>
    <t>Grand Prix du disque 1954/1 disque microsillon incassable/L.D.P.F.No17/DID 92-15</t>
    <phoneticPr fontId="1"/>
  </si>
  <si>
    <t>Casiz,Dolores</t>
    <phoneticPr fontId="1"/>
  </si>
  <si>
    <t>les plus beaux chants d'Espagne</t>
    <phoneticPr fontId="1"/>
  </si>
  <si>
    <t>Lafayette Records</t>
    <phoneticPr fontId="1"/>
  </si>
  <si>
    <t>LR 204</t>
    <phoneticPr fontId="1"/>
  </si>
  <si>
    <t>Gardiens de la Paix</t>
    <phoneticPr fontId="1"/>
  </si>
  <si>
    <t>Marches Militaires Francaises</t>
    <phoneticPr fontId="1"/>
  </si>
  <si>
    <t>14F90</t>
    <phoneticPr fontId="1"/>
  </si>
  <si>
    <t>musidisc</t>
    <phoneticPr fontId="1"/>
  </si>
  <si>
    <t>collection variete/30 CV 970</t>
    <phoneticPr fontId="1"/>
  </si>
  <si>
    <t>Theo le Maguet</t>
    <phoneticPr fontId="1"/>
  </si>
  <si>
    <t>c'est toute la Bretagne</t>
    <phoneticPr fontId="1"/>
  </si>
  <si>
    <t>album 118</t>
    <phoneticPr fontId="1"/>
  </si>
  <si>
    <t>musidisc-europe</t>
    <phoneticPr fontId="1"/>
  </si>
  <si>
    <t>15 euro</t>
    <phoneticPr fontId="1"/>
  </si>
  <si>
    <t xml:space="preserve">Kate &amp; Anna NcGarrigle </t>
    <phoneticPr fontId="1"/>
  </si>
  <si>
    <t>love over and over</t>
    <phoneticPr fontId="1"/>
  </si>
  <si>
    <t>Polygram</t>
    <phoneticPr fontId="1"/>
  </si>
  <si>
    <t>12 euro</t>
    <phoneticPr fontId="1"/>
  </si>
  <si>
    <t>Quebec</t>
    <phoneticPr fontId="1"/>
  </si>
  <si>
    <t>2424 240</t>
    <phoneticPr fontId="1"/>
  </si>
  <si>
    <t>Chantal Goya</t>
    <phoneticPr fontId="1"/>
  </si>
  <si>
    <t>le monde tourne a l'envers</t>
    <phoneticPr fontId="1"/>
  </si>
  <si>
    <t>7488271 PM 264</t>
    <phoneticPr fontId="1"/>
  </si>
  <si>
    <t>6 euro</t>
    <phoneticPr fontId="1"/>
  </si>
  <si>
    <t>CCTX 240321</t>
    <phoneticPr fontId="1"/>
  </si>
  <si>
    <t>Gravure Universelle/Columbia/EMI</t>
    <phoneticPr fontId="1"/>
  </si>
  <si>
    <t>CESAR/RAIMU*CHARPIN/Dullac,Mouries,Delmont,Fouche</t>
    <phoneticPr fontId="1"/>
  </si>
  <si>
    <t>Marcel Pagnol/l'Academie Francaise</t>
    <phoneticPr fontId="1"/>
  </si>
  <si>
    <t>CD</t>
    <phoneticPr fontId="1"/>
  </si>
  <si>
    <t>ethnic</t>
    <phoneticPr fontId="1"/>
  </si>
  <si>
    <t>austria</t>
    <phoneticPr fontId="1"/>
  </si>
  <si>
    <t>BARETO</t>
    <phoneticPr fontId="1"/>
  </si>
  <si>
    <t>Impredecible</t>
    <phoneticPr fontId="1"/>
  </si>
  <si>
    <t>2015/</t>
    <phoneticPr fontId="1"/>
  </si>
  <si>
    <t>la Cakor SAC/Bareto under exclusive licence to World Village UK, a label of harmonia mundi</t>
    <phoneticPr fontId="1"/>
  </si>
  <si>
    <t>Musee du Quai Branly</t>
    <phoneticPr fontId="1"/>
  </si>
  <si>
    <t>Ambroise Pare'</t>
    <phoneticPr fontId="1"/>
  </si>
  <si>
    <t>et la musique</t>
    <phoneticPr fontId="1"/>
  </si>
  <si>
    <t>Consert vocal et instrumental au XVIe` sie`cle</t>
    <phoneticPr fontId="1"/>
  </si>
  <si>
    <t>Musee de la Medecine</t>
    <phoneticPr fontId="1"/>
  </si>
  <si>
    <t>CD</t>
    <phoneticPr fontId="1"/>
  </si>
  <si>
    <t>ancient</t>
    <phoneticPr fontId="1"/>
  </si>
  <si>
    <t>france</t>
    <phoneticPr fontId="1"/>
  </si>
  <si>
    <t>Various</t>
    <phoneticPr fontId="1"/>
  </si>
  <si>
    <t>Me'decine &amp; Musique sous le re`gne de Louis XIV</t>
    <phoneticPr fontId="1"/>
  </si>
  <si>
    <t>Musee de la Medecine</t>
    <phoneticPr fontId="1"/>
  </si>
  <si>
    <t>We have hope.</t>
    <phoneticPr fontId="1"/>
  </si>
  <si>
    <t>Welcome Cat Amber</t>
    <phoneticPr fontId="1"/>
  </si>
  <si>
    <t>FLCF-5047</t>
    <phoneticPr fontId="1"/>
  </si>
  <si>
    <t>35th Anniversary Box</t>
    <phoneticPr fontId="1"/>
  </si>
  <si>
    <t>2016/09/17</t>
    <phoneticPr fontId="1"/>
  </si>
  <si>
    <t>FORLIFE</t>
    <phoneticPr fontId="1"/>
  </si>
  <si>
    <t>2012/07/04</t>
    <phoneticPr fontId="1"/>
  </si>
  <si>
    <t>CHEERs!!</t>
    <phoneticPr fontId="1"/>
  </si>
  <si>
    <t>The BEERs</t>
    <phoneticPr fontId="1"/>
  </si>
  <si>
    <t>Dozew</t>
    <phoneticPr fontId="1"/>
  </si>
  <si>
    <t>CYBERPUNK</t>
    <phoneticPr fontId="1"/>
  </si>
  <si>
    <t>Kunio Teramoto a.k.a. moppy</t>
    <phoneticPr fontId="1"/>
  </si>
  <si>
    <t>selected</t>
    <phoneticPr fontId="1"/>
  </si>
  <si>
    <t>2015/10/18 Sun</t>
    <phoneticPr fontId="1"/>
  </si>
  <si>
    <t>Jigen</t>
    <phoneticPr fontId="1"/>
  </si>
  <si>
    <t>Miyamoto,Takeshi</t>
    <phoneticPr fontId="1"/>
  </si>
  <si>
    <t>Jigen-production</t>
    <phoneticPr fontId="1"/>
  </si>
  <si>
    <t>Title fit I felt it</t>
    <phoneticPr fontId="1"/>
  </si>
  <si>
    <t>Mobius</t>
    <rPh sb="0" eb="6">
      <t>メビウス</t>
    </rPh>
    <phoneticPr fontId="1"/>
  </si>
  <si>
    <t>Mariko Accidents</t>
    <phoneticPr fontId="1"/>
  </si>
  <si>
    <t>Kusyami Akubi Te Soenai = Hanzai</t>
    <phoneticPr fontId="1"/>
  </si>
  <si>
    <t>2007/</t>
    <phoneticPr fontId="1"/>
  </si>
  <si>
    <t>Ami-Bique</t>
    <rPh sb="0" eb="9">
      <t>アミービック</t>
    </rPh>
    <phoneticPr fontId="1"/>
  </si>
  <si>
    <t>BluRay</t>
    <phoneticPr fontId="1"/>
  </si>
  <si>
    <t>EL SISTEMA</t>
    <rPh sb="0" eb="2">
      <t>エル</t>
    </rPh>
    <rPh sb="3" eb="10">
      <t>システマ</t>
    </rPh>
    <phoneticPr fontId="1"/>
  </si>
  <si>
    <t>00289 477 7457GH</t>
    <phoneticPr fontId="1"/>
  </si>
  <si>
    <t>Dudamel,Gustavo</t>
    <phoneticPr fontId="1"/>
  </si>
  <si>
    <t>Simon Bolivar Youth Orchestra of Venezuela</t>
    <phoneticPr fontId="1"/>
  </si>
  <si>
    <t>FIESTA</t>
    <phoneticPr fontId="1"/>
  </si>
  <si>
    <t>Deutsche Grammophon</t>
    <phoneticPr fontId="1"/>
  </si>
  <si>
    <t>Revueltas,Silvestre|Carreno,Inocente|Estevez,Antonio|Romero,Aldemaro|Ginastera,Alberto|Castellanos,Evencio|Bernstein,Leonard</t>
    <rPh sb="69" eb="78">
      <t>ヒナステラ</t>
    </rPh>
    <phoneticPr fontId="1"/>
  </si>
  <si>
    <t>Dudamel,Gustavo|etc.</t>
    <phoneticPr fontId="1"/>
  </si>
  <si>
    <t>Simon Bolivar Youth Orchestra of Venezuela|etc.</t>
    <phoneticPr fontId="1"/>
  </si>
  <si>
    <t>EuroArts</t>
    <phoneticPr fontId="1"/>
  </si>
  <si>
    <t>GLN 4260051250137|2056954</t>
    <phoneticPr fontId="1"/>
  </si>
  <si>
    <t>Disny</t>
    <rPh sb="0" eb="5">
      <t>ディズニー</t>
    </rPh>
    <phoneticPr fontId="1"/>
  </si>
  <si>
    <t>We Love Disney</t>
    <phoneticPr fontId="1"/>
  </si>
  <si>
    <t>We Love Pluto</t>
    <phoneticPr fontId="1"/>
  </si>
  <si>
    <t>Disneyland ANTHOLOGY Vol.2</t>
    <phoneticPr fontId="1"/>
  </si>
  <si>
    <t>2019/03/#01</t>
    <phoneticPr fontId="1"/>
  </si>
  <si>
    <t>2019/03/#03</t>
  </si>
  <si>
    <t>2019/03/#04</t>
  </si>
  <si>
    <t>2019/03/#05</t>
  </si>
  <si>
    <t>2019/03/#06</t>
  </si>
  <si>
    <t>2019/03/#07</t>
  </si>
  <si>
    <t>2019/03/#08</t>
  </si>
  <si>
    <t>2019/03/#09</t>
  </si>
  <si>
    <t>2019/03/#10</t>
  </si>
  <si>
    <t>2019/03/#11</t>
  </si>
  <si>
    <t>yes</t>
    <rPh sb="0" eb="3">
      <t>イエス</t>
    </rPh>
    <phoneticPr fontId="1"/>
  </si>
  <si>
    <t>13</t>
    <phoneticPr fontId="1"/>
  </si>
  <si>
    <t>The Studio Albums 1969-1987</t>
    <phoneticPr fontId="1"/>
  </si>
  <si>
    <t>2019/04/#01</t>
    <phoneticPr fontId="1"/>
  </si>
  <si>
    <t>2019/03/#02</t>
    <phoneticPr fontId="1"/>
  </si>
  <si>
    <t>2019/04/#02</t>
    <phoneticPr fontId="1"/>
  </si>
  <si>
    <t>2019/05/#01</t>
    <phoneticPr fontId="1"/>
  </si>
  <si>
    <t>2019/05/#02</t>
    <phoneticPr fontId="1"/>
  </si>
  <si>
    <t>Amazon</t>
    <rPh sb="0" eb="6">
      <t>アマゾン</t>
    </rPh>
    <phoneticPr fontId="1"/>
  </si>
  <si>
    <t>2019/05/#03</t>
  </si>
  <si>
    <t>2019/05/#04</t>
  </si>
  <si>
    <t>miina</t>
    <rPh sb="0" eb="5">
      <t>ミーナ</t>
    </rPh>
    <phoneticPr fontId="1"/>
  </si>
  <si>
    <t>Smile!</t>
    <phoneticPr fontId="1"/>
  </si>
  <si>
    <t>2015</t>
    <phoneticPr fontId="1"/>
  </si>
  <si>
    <t>89</t>
    <phoneticPr fontId="1"/>
  </si>
  <si>
    <t>Coincidental Music</t>
    <rPh sb="0" eb="18">
      <t>コインシデンタル・ミュージック</t>
    </rPh>
    <phoneticPr fontId="1"/>
  </si>
  <si>
    <t>Svetlanov,Evgeni</t>
    <rPh sb="0" eb="9">
      <t>スヴェトラーノフ</t>
    </rPh>
    <rPh sb="10" eb="16">
      <t>エフゲニー</t>
    </rPh>
    <phoneticPr fontId="1"/>
  </si>
  <si>
    <t>Gauk,A.</t>
    <rPh sb="0" eb="4">
      <t>ガウク</t>
    </rPh>
    <phoneticPr fontId="1"/>
  </si>
  <si>
    <t>Amazon/Book Off Online</t>
    <rPh sb="0" eb="6">
      <t>アマゾン</t>
    </rPh>
    <rPh sb="7" eb="15">
      <t>ブックオフ</t>
    </rPh>
    <rPh sb="16" eb="22">
      <t>オンライン</t>
    </rPh>
    <phoneticPr fontId="1"/>
  </si>
  <si>
    <t>Recording Date : 1974/09/09,Moscow</t>
    <phoneticPr fontId="1"/>
  </si>
  <si>
    <t>VICC-2024</t>
    <phoneticPr fontId="1"/>
  </si>
  <si>
    <t>SICP 31336~7</t>
    <phoneticPr fontId="1"/>
  </si>
  <si>
    <t>Power To The Pop</t>
    <phoneticPr fontId="1"/>
  </si>
  <si>
    <t>Blu-spec CD2</t>
    <phoneticPr fontId="1"/>
  </si>
  <si>
    <t>AXCR-1</t>
    <phoneticPr fontId="1"/>
  </si>
  <si>
    <t>AXEC</t>
    <phoneticPr fontId="1"/>
  </si>
  <si>
    <t>Book Off</t>
    <phoneticPr fontId="1"/>
  </si>
  <si>
    <t>25DJ-3</t>
    <phoneticPr fontId="1"/>
  </si>
  <si>
    <t>TEICHIKU</t>
    <rPh sb="0" eb="8">
      <t>テイチク</t>
    </rPh>
    <phoneticPr fontId="1"/>
  </si>
  <si>
    <t>PPD-3022~24</t>
    <phoneticPr fontId="1"/>
  </si>
  <si>
    <t>PHILIPS</t>
    <phoneticPr fontId="1"/>
  </si>
  <si>
    <t>The Hungarian Gipsy Ensemble</t>
    <phoneticPr fontId="1"/>
  </si>
  <si>
    <t>Horvath, Laci:p</t>
    <phoneticPr fontId="1"/>
  </si>
  <si>
    <t>Horvath, Gusztav:cimbalom</t>
    <phoneticPr fontId="1"/>
  </si>
  <si>
    <t>Meijer, Andre:bass</t>
    <phoneticPr fontId="1"/>
  </si>
  <si>
    <t>Horvath Jr., Lajos:vn &amp; arrange</t>
    <phoneticPr fontId="1"/>
  </si>
  <si>
    <t>7243 5 25087 2 3</t>
    <phoneticPr fontId="1"/>
  </si>
  <si>
    <t>Karen Ann</t>
    <rPh sb="0" eb="9">
      <t>カレン・アン</t>
    </rPh>
    <phoneticPr fontId="1"/>
  </si>
  <si>
    <t>la biographie de Luka Philipsen</t>
    <phoneticPr fontId="1"/>
  </si>
  <si>
    <t>PHCR-16013/4</t>
    <phoneticPr fontId="1"/>
  </si>
  <si>
    <t>Reprazent feat. Roni Size</t>
    <rPh sb="0" eb="9">
      <t>レプラゼント</t>
    </rPh>
    <rPh sb="16" eb="25">
      <t>ロニ・サイズ</t>
    </rPh>
    <phoneticPr fontId="1"/>
  </si>
  <si>
    <t>Mercury M. E.</t>
    <phoneticPr fontId="1"/>
  </si>
  <si>
    <t>2020/08/</t>
    <phoneticPr fontId="1"/>
  </si>
  <si>
    <t>KEBAB RECORDS</t>
    <phoneticPr fontId="1"/>
  </si>
  <si>
    <t>2019/10/20</t>
    <phoneticPr fontId="1"/>
  </si>
  <si>
    <t>to "Hinden-san"</t>
    <phoneticPr fontId="1"/>
  </si>
  <si>
    <t>KICG-8507/8 2000/03/03</t>
    <phoneticPr fontId="1"/>
  </si>
  <si>
    <t>2020/06/17</t>
    <phoneticPr fontId="1"/>
  </si>
  <si>
    <t>TEICHIKU RECORDS</t>
    <phoneticPr fontId="1"/>
  </si>
  <si>
    <t>The Secret Museum of Mankind Vol.II Ethnic Music Classics:1925-1948</t>
    <phoneticPr fontId="1"/>
  </si>
  <si>
    <t xml:space="preserve">The Secret Museum of Mankind Vol.I Ethnic Music Classics 1925-1948 </t>
    <phoneticPr fontId="1"/>
  </si>
  <si>
    <t>Yazoo7004/1995/Shanachie</t>
    <phoneticPr fontId="1"/>
  </si>
  <si>
    <t>amazon</t>
    <phoneticPr fontId="1"/>
  </si>
  <si>
    <t>JJ107-8DT</t>
    <phoneticPr fontId="1"/>
  </si>
  <si>
    <t>Books Channel Music Shop</t>
    <phoneticPr fontId="1"/>
  </si>
  <si>
    <t>Disques Jean-Jean</t>
    <phoneticPr fontId="1"/>
  </si>
  <si>
    <t>Blu-ray</t>
    <phoneticPr fontId="1"/>
  </si>
  <si>
    <t>BCXs-1518</t>
    <phoneticPr fontId="1"/>
  </si>
  <si>
    <t>2021 about</t>
    <phoneticPr fontId="1"/>
  </si>
  <si>
    <t>Beauty &amp; Happy</t>
    <phoneticPr fontId="1"/>
  </si>
  <si>
    <r>
      <t xml:space="preserve">book </t>
    </r>
    <r>
      <rPr>
        <sz val="11"/>
        <rFont val="游ゴシック Medium"/>
        <family val="3"/>
        <charset val="128"/>
      </rPr>
      <t>の</t>
    </r>
    <r>
      <rPr>
        <sz val="11"/>
        <rFont val="Consolas"/>
        <family val="3"/>
      </rPr>
      <t xml:space="preserve"> Library </t>
    </r>
    <r>
      <rPr>
        <sz val="11"/>
        <rFont val="游ゴシック Medium"/>
        <family val="3"/>
        <charset val="128"/>
      </rPr>
      <t>は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こちら。</t>
    </r>
    <phoneticPr fontId="1"/>
  </si>
  <si>
    <r>
      <t xml:space="preserve">cassette Tape </t>
    </r>
    <r>
      <rPr>
        <sz val="11"/>
        <rFont val="游ゴシック Medium"/>
        <family val="3"/>
        <charset val="128"/>
      </rPr>
      <t>の</t>
    </r>
    <r>
      <rPr>
        <sz val="11"/>
        <rFont val="Consolas"/>
        <family val="3"/>
      </rPr>
      <t xml:space="preserve"> Library </t>
    </r>
    <r>
      <rPr>
        <sz val="11"/>
        <rFont val="游ゴシック Medium"/>
        <family val="3"/>
        <charset val="128"/>
      </rPr>
      <t>は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こちら。</t>
    </r>
    <phoneticPr fontId="1"/>
  </si>
  <si>
    <r>
      <t xml:space="preserve">cassette Tape </t>
    </r>
    <r>
      <rPr>
        <sz val="11"/>
        <rFont val="游ゴシック Medium"/>
        <family val="3"/>
        <charset val="128"/>
      </rPr>
      <t>以外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での</t>
    </r>
    <r>
      <rPr>
        <sz val="11"/>
        <rFont val="Consolas"/>
        <family val="3"/>
      </rPr>
      <t xml:space="preserve"> Library </t>
    </r>
    <r>
      <rPr>
        <sz val="11"/>
        <rFont val="游ゴシック Medium"/>
        <family val="3"/>
        <charset val="128"/>
      </rPr>
      <t>は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こちら。</t>
    </r>
    <phoneticPr fontId="1"/>
  </si>
  <si>
    <r>
      <rPr>
        <sz val="8"/>
        <rFont val="游ゴシック Medium"/>
        <family val="3"/>
        <charset val="128"/>
      </rPr>
      <t>生没年などのデータベース。</t>
    </r>
    <r>
      <rPr>
        <sz val="8"/>
        <rFont val="Consolas"/>
        <family val="3"/>
      </rPr>
      <t xml:space="preserve">Excel </t>
    </r>
    <r>
      <rPr>
        <sz val="8"/>
        <rFont val="游ゴシック Medium"/>
        <family val="3"/>
        <charset val="128"/>
      </rPr>
      <t>お持ちの方のみ。</t>
    </r>
    <phoneticPr fontId="1"/>
  </si>
  <si>
    <r>
      <t>Live</t>
    </r>
    <r>
      <rPr>
        <u/>
        <sz val="11"/>
        <color indexed="12"/>
        <rFont val="游ゴシック Medium"/>
        <family val="3"/>
        <charset val="128"/>
      </rPr>
      <t>情報</t>
    </r>
    <phoneticPr fontId="1"/>
  </si>
  <si>
    <r>
      <rPr>
        <u/>
        <sz val="11"/>
        <color indexed="12"/>
        <rFont val="游ゴシック Medium"/>
        <family val="3"/>
        <charset val="128"/>
      </rPr>
      <t>変拍子</t>
    </r>
    <r>
      <rPr>
        <u/>
        <sz val="11"/>
        <color indexed="12"/>
        <rFont val="Consolas"/>
        <family val="3"/>
      </rPr>
      <t xml:space="preserve"> &amp; </t>
    </r>
    <r>
      <rPr>
        <u/>
        <sz val="11"/>
        <color indexed="12"/>
        <rFont val="游ゴシック Medium"/>
        <family val="3"/>
        <charset val="128"/>
      </rPr>
      <t>ポリリズム・アカペラ・アンサンブル</t>
    </r>
    <phoneticPr fontId="1"/>
  </si>
  <si>
    <r>
      <t>[Shirami-tsubushi]
[</t>
    </r>
    <r>
      <rPr>
        <u/>
        <sz val="11"/>
        <color indexed="12"/>
        <rFont val="游ゴシック Medium"/>
        <family val="3"/>
        <charset val="128"/>
      </rPr>
      <t>しらみつぶし</t>
    </r>
    <r>
      <rPr>
        <u/>
        <sz val="11"/>
        <color indexed="12"/>
        <rFont val="Consolas"/>
        <family val="3"/>
      </rPr>
      <t>]</t>
    </r>
    <phoneticPr fontId="1"/>
  </si>
  <si>
    <r>
      <t>PCM</t>
    </r>
    <r>
      <rPr>
        <b/>
        <sz val="12"/>
        <rFont val="游ゴシック Medium"/>
        <family val="3"/>
        <charset val="128"/>
      </rPr>
      <t>録音</t>
    </r>
    <phoneticPr fontId="1"/>
  </si>
  <si>
    <r>
      <rPr>
        <u/>
        <sz val="9"/>
        <color indexed="12"/>
        <rFont val="游ゴシック Medium"/>
        <family val="3"/>
        <charset val="128"/>
      </rPr>
      <t>うち</t>
    </r>
    <r>
      <rPr>
        <u/>
        <sz val="9"/>
        <color indexed="12"/>
        <rFont val="Consolas"/>
        <family val="3"/>
      </rPr>
      <t>NHK</t>
    </r>
    <r>
      <rPr>
        <u/>
        <sz val="9"/>
        <color indexed="12"/>
        <rFont val="游ゴシック Medium"/>
        <family val="3"/>
        <charset val="128"/>
      </rPr>
      <t>世界の民族音楽</t>
    </r>
    <phoneticPr fontId="1"/>
  </si>
  <si>
    <r>
      <rPr>
        <u/>
        <sz val="9"/>
        <color indexed="12"/>
        <rFont val="游ゴシック Medium"/>
        <family val="3"/>
        <charset val="128"/>
      </rPr>
      <t>うち日本の民族音楽</t>
    </r>
    <phoneticPr fontId="1"/>
  </si>
  <si>
    <r>
      <rPr>
        <u/>
        <sz val="12"/>
        <color indexed="12"/>
        <rFont val="游ゴシック Medium"/>
        <family val="3"/>
        <charset val="128"/>
      </rPr>
      <t>現代音楽</t>
    </r>
    <phoneticPr fontId="1"/>
  </si>
  <si>
    <r>
      <t xml:space="preserve">VHS </t>
    </r>
    <r>
      <rPr>
        <u/>
        <sz val="9"/>
        <color indexed="12"/>
        <rFont val="游ゴシック Medium"/>
        <family val="3"/>
        <charset val="128"/>
      </rPr>
      <t>に</t>
    </r>
    <r>
      <rPr>
        <u/>
        <sz val="9"/>
        <color indexed="12"/>
        <rFont val="Consolas"/>
        <family val="3"/>
      </rPr>
      <t xml:space="preserve"> </t>
    </r>
    <r>
      <rPr>
        <u/>
        <sz val="9"/>
        <color indexed="12"/>
        <rFont val="游ゴシック Medium"/>
        <family val="3"/>
        <charset val="128"/>
      </rPr>
      <t>音声だけ</t>
    </r>
    <r>
      <rPr>
        <u/>
        <sz val="9"/>
        <color indexed="12"/>
        <rFont val="Consolas"/>
        <family val="3"/>
      </rPr>
      <t xml:space="preserve"> PCM </t>
    </r>
    <r>
      <rPr>
        <u/>
        <sz val="9"/>
        <color indexed="12"/>
        <rFont val="游ゴシック Medium"/>
        <family val="3"/>
        <charset val="128"/>
      </rPr>
      <t>録音</t>
    </r>
    <phoneticPr fontId="1"/>
  </si>
  <si>
    <r>
      <rPr>
        <sz val="9"/>
        <rFont val="游ゴシック Medium"/>
        <family val="3"/>
        <charset val="128"/>
      </rPr>
      <t>洋楽</t>
    </r>
    <phoneticPr fontId="1"/>
  </si>
  <si>
    <r>
      <rPr>
        <sz val="9"/>
        <rFont val="游ゴシック Medium"/>
        <family val="3"/>
        <charset val="128"/>
      </rPr>
      <t>邦楽</t>
    </r>
    <phoneticPr fontId="1"/>
  </si>
  <si>
    <r>
      <t xml:space="preserve">Hi8 </t>
    </r>
    <r>
      <rPr>
        <b/>
        <sz val="12"/>
        <rFont val="游ゴシック Medium"/>
        <family val="3"/>
        <charset val="128"/>
      </rPr>
      <t>または</t>
    </r>
    <r>
      <rPr>
        <b/>
        <sz val="12"/>
        <rFont val="Consolas"/>
        <family val="3"/>
      </rPr>
      <t xml:space="preserve"> 8mm</t>
    </r>
    <phoneticPr fontId="1"/>
  </si>
  <si>
    <r>
      <t xml:space="preserve">cinema </t>
    </r>
    <r>
      <rPr>
        <u/>
        <sz val="9"/>
        <color indexed="12"/>
        <rFont val="游ゴシック Medium"/>
        <family val="3"/>
        <charset val="128"/>
      </rPr>
      <t>と</t>
    </r>
    <r>
      <rPr>
        <u/>
        <sz val="9"/>
        <color indexed="12"/>
        <rFont val="Consolas"/>
        <family val="3"/>
      </rPr>
      <t xml:space="preserve"> crossover</t>
    </r>
    <phoneticPr fontId="1"/>
  </si>
  <si>
    <r>
      <t xml:space="preserve">other ( cinema </t>
    </r>
    <r>
      <rPr>
        <u/>
        <sz val="9"/>
        <color indexed="12"/>
        <rFont val="游ゴシック Medium"/>
        <family val="3"/>
        <charset val="128"/>
      </rPr>
      <t>と</t>
    </r>
    <r>
      <rPr>
        <u/>
        <sz val="9"/>
        <color indexed="12"/>
        <rFont val="Consolas"/>
        <family val="3"/>
      </rPr>
      <t xml:space="preserve"> crossover </t>
    </r>
    <r>
      <rPr>
        <u/>
        <sz val="9"/>
        <color indexed="12"/>
        <rFont val="游ゴシック Medium"/>
        <family val="3"/>
        <charset val="128"/>
      </rPr>
      <t>しているものは別</t>
    </r>
    <r>
      <rPr>
        <u/>
        <sz val="9"/>
        <color indexed="12"/>
        <rFont val="Consolas"/>
        <family val="3"/>
      </rPr>
      <t>Label )</t>
    </r>
    <phoneticPr fontId="1"/>
  </si>
  <si>
    <r>
      <rPr>
        <u/>
        <sz val="9"/>
        <color indexed="12"/>
        <rFont val="游ゴシック Medium"/>
        <family val="3"/>
        <charset val="128"/>
      </rPr>
      <t>洋楽</t>
    </r>
    <phoneticPr fontId="1"/>
  </si>
  <si>
    <r>
      <rPr>
        <u/>
        <sz val="9"/>
        <color indexed="12"/>
        <rFont val="游ゴシック Medium"/>
        <family val="3"/>
        <charset val="128"/>
      </rPr>
      <t>邦楽</t>
    </r>
    <phoneticPr fontId="1"/>
  </si>
  <si>
    <r>
      <rPr>
        <u/>
        <sz val="12"/>
        <color indexed="12"/>
        <rFont val="游ゴシック Medium"/>
        <family val="3"/>
        <charset val="128"/>
      </rPr>
      <t>身内</t>
    </r>
    <phoneticPr fontId="1"/>
  </si>
  <si>
    <r>
      <t>other/cinema/</t>
    </r>
    <r>
      <rPr>
        <u/>
        <sz val="9"/>
        <color indexed="12"/>
        <rFont val="游ゴシック Medium"/>
        <family val="3"/>
        <charset val="128"/>
      </rPr>
      <t>現代音楽</t>
    </r>
    <r>
      <rPr>
        <u/>
        <sz val="9"/>
        <color indexed="12"/>
        <rFont val="Consolas"/>
        <family val="3"/>
      </rPr>
      <t>/classics/foreign/japan</t>
    </r>
    <phoneticPr fontId="1"/>
  </si>
  <si>
    <r>
      <rPr>
        <u/>
        <sz val="9"/>
        <color indexed="12"/>
        <rFont val="游ゴシック Medium"/>
        <family val="3"/>
        <charset val="128"/>
      </rPr>
      <t>こども用</t>
    </r>
    <phoneticPr fontId="1"/>
  </si>
  <si>
    <r>
      <rPr>
        <b/>
        <sz val="11"/>
        <rFont val="游ゴシック Medium"/>
        <family val="3"/>
        <charset val="128"/>
      </rPr>
      <t>タイトル　</t>
    </r>
  </si>
  <si>
    <r>
      <t>From Barbershop to Doo-Wop to Hip-Hop - American Heritage of Group Singing/</t>
    </r>
    <r>
      <rPr>
        <sz val="11"/>
        <rFont val="游ゴシック Medium"/>
        <family val="3"/>
        <charset val="128"/>
      </rPr>
      <t>アメリカン・コーラスの歴史：バーバーショップからヒップ・ホップまで</t>
    </r>
    <phoneticPr fontId="1"/>
  </si>
  <si>
    <r>
      <rPr>
        <sz val="11"/>
        <rFont val="游ゴシック Medium"/>
        <family val="3"/>
        <charset val="128"/>
      </rPr>
      <t>池中くんの昭和歌謡</t>
    </r>
    <phoneticPr fontId="1"/>
  </si>
  <si>
    <r>
      <rPr>
        <sz val="11"/>
        <rFont val="游ゴシック Medium"/>
        <family val="3"/>
        <charset val="128"/>
      </rPr>
      <t>朱里エイコ全曲集</t>
    </r>
  </si>
  <si>
    <r>
      <rPr>
        <sz val="11"/>
        <rFont val="游ゴシック Medium"/>
        <family val="3"/>
        <charset val="128"/>
      </rPr>
      <t>世界のフォルクローレ</t>
    </r>
  </si>
  <si>
    <r>
      <rPr>
        <sz val="11"/>
        <rFont val="游ゴシック Medium"/>
        <family val="3"/>
        <charset val="128"/>
      </rPr>
      <t>新世紀ヨーロッパ国歌集：ＥＵ加盟１５カ国</t>
    </r>
  </si>
  <si>
    <r>
      <rPr>
        <sz val="11"/>
        <rFont val="游ゴシック Medium"/>
        <family val="3"/>
        <charset val="128"/>
      </rPr>
      <t>相撲甚句全曲集　決定版</t>
    </r>
  </si>
  <si>
    <r>
      <rPr>
        <sz val="11"/>
        <rFont val="游ゴシック Medium"/>
        <family val="3"/>
        <charset val="128"/>
      </rPr>
      <t>もの売り、啖呵売：日本の大道芸</t>
    </r>
  </si>
  <si>
    <r>
      <rPr>
        <sz val="11"/>
        <rFont val="游ゴシック Medium"/>
        <family val="3"/>
        <charset val="128"/>
      </rPr>
      <t>ア＝ロンネ：１９７４－７５；ロンドンの呼び売りの声：１９７３－７４／ルチアーノ・ベリオ（ＣＯＭＰ，Ｃ）</t>
    </r>
  </si>
  <si>
    <r>
      <rPr>
        <sz val="11"/>
        <rFont val="游ゴシック Medium"/>
        <family val="3"/>
        <charset val="128"/>
      </rPr>
      <t>Ｔｈｅ　ＢＥＳＴ：ハッチポッチステーション／グッチ裕三＆グッチーズ</t>
    </r>
  </si>
  <si>
    <r>
      <rPr>
        <sz val="11"/>
        <rFont val="游ゴシック Medium"/>
        <family val="3"/>
        <charset val="128"/>
      </rPr>
      <t>弦楽四重奏曲全集　＆　ピアノ五重奏曲
／ドミトリー・ショスタコーヴィチ</t>
    </r>
    <phoneticPr fontId="1"/>
  </si>
  <si>
    <r>
      <rPr>
        <sz val="11"/>
        <rFont val="游ゴシック Medium"/>
        <family val="3"/>
        <charset val="128"/>
      </rPr>
      <t>アラとロリー：スキタイ組曲：作品２０；
アレクサンドル・ネフスキー：カンタータ：作品７８／セルゲイ・プロコフィエフ</t>
    </r>
    <phoneticPr fontId="1"/>
  </si>
  <si>
    <r>
      <rPr>
        <sz val="11"/>
        <rFont val="游ゴシック Medium"/>
        <family val="3"/>
        <charset val="128"/>
      </rPr>
      <t>アラベスク：ライヴ盤／ジェーン・バーキン</t>
    </r>
    <phoneticPr fontId="1"/>
  </si>
  <si>
    <r>
      <rPr>
        <sz val="11"/>
        <rFont val="游ゴシック Medium"/>
        <family val="3"/>
        <charset val="128"/>
      </rPr>
      <t xml:space="preserve">リュートのための古風な舞曲とアリア
</t>
    </r>
    <r>
      <rPr>
        <sz val="11"/>
        <rFont val="Consolas"/>
        <family val="3"/>
      </rPr>
      <t xml:space="preserve">ANCIENT AIRS AND DANCES
</t>
    </r>
    <r>
      <rPr>
        <sz val="11"/>
        <rFont val="游ゴシック Medium"/>
        <family val="3"/>
        <charset val="128"/>
      </rPr>
      <t>／</t>
    </r>
    <r>
      <rPr>
        <sz val="11"/>
        <rFont val="Consolas"/>
        <family val="3"/>
      </rPr>
      <t>RESPIGHI</t>
    </r>
    <r>
      <rPr>
        <sz val="11"/>
        <rFont val="游ゴシック Medium"/>
        <family val="3"/>
        <charset val="128"/>
      </rPr>
      <t>曲</t>
    </r>
    <rPh sb="43" eb="51">
      <t>レスピーギ</t>
    </rPh>
    <phoneticPr fontId="1"/>
  </si>
  <si>
    <r>
      <rPr>
        <sz val="11"/>
        <rFont val="游ゴシック Medium"/>
        <family val="3"/>
        <charset val="128"/>
      </rPr>
      <t>《ローマの噴水》；《ローマの松》；《ローマの祭り》：交響詩／オットリーノ・</t>
    </r>
    <r>
      <rPr>
        <sz val="11"/>
        <rFont val="Consolas"/>
        <family val="3"/>
      </rPr>
      <t>RESPIGHI</t>
    </r>
    <rPh sb="37" eb="45">
      <t>レスピーギ</t>
    </rPh>
    <phoneticPr fontId="1"/>
  </si>
  <si>
    <r>
      <rPr>
        <sz val="11"/>
        <rFont val="游ゴシック Medium"/>
        <family val="3"/>
        <charset val="128"/>
      </rPr>
      <t>甦るオッペケペー：１９００年　パリ万博の川上一座／川上音二郎一座</t>
    </r>
  </si>
  <si>
    <r>
      <rPr>
        <sz val="11"/>
        <rFont val="游ゴシック Medium"/>
        <family val="3"/>
        <charset val="128"/>
      </rPr>
      <t>浅草オペラ珠玉集／名古屋木実（Ｓ）；黒田晋也（Ｔ）</t>
    </r>
  </si>
  <si>
    <r>
      <rPr>
        <sz val="11"/>
        <rFont val="游ゴシック Medium"/>
        <family val="3"/>
        <charset val="128"/>
      </rPr>
      <t>長篇歌謡浪曲集／三波春夫</t>
    </r>
  </si>
  <si>
    <r>
      <rPr>
        <sz val="11"/>
        <rFont val="游ゴシック Medium"/>
        <family val="3"/>
        <charset val="128"/>
      </rPr>
      <t>スカンジナヴィア・ムード</t>
    </r>
  </si>
  <si>
    <r>
      <rPr>
        <sz val="11"/>
        <rFont val="游ゴシック Medium"/>
        <family val="3"/>
        <charset val="128"/>
      </rPr>
      <t>ここでキスして。</t>
    </r>
    <phoneticPr fontId="1"/>
  </si>
  <si>
    <r>
      <rPr>
        <sz val="11"/>
        <rFont val="游ゴシック Medium"/>
        <family val="3"/>
        <charset val="128"/>
      </rPr>
      <t>ピアノ・ソナタ全集／モーツァルト</t>
    </r>
  </si>
  <si>
    <r>
      <rPr>
        <sz val="11"/>
        <rFont val="游ゴシック Medium"/>
        <family val="3"/>
        <charset val="128"/>
      </rPr>
      <t>コンチェルト・グロッソ　第１番　（１９７７）；オーボエ，　ハープと弦楽オーケストラのための協奏曲　（１９７１）；ピアノと弦楽オーケストラのための協奏曲　（１９７９）／アリフレド・シュニトケ</t>
    </r>
  </si>
  <si>
    <r>
      <rPr>
        <sz val="11"/>
        <rFont val="游ゴシック Medium"/>
        <family val="3"/>
        <charset val="128"/>
      </rPr>
      <t>ある風景の中で／ジョン・ケージ；スティーヴン・ドゥルーリー，　［鍵盤楽器］</t>
    </r>
  </si>
  <si>
    <r>
      <rPr>
        <sz val="11"/>
        <rFont val="游ゴシック Medium"/>
        <family val="3"/>
        <charset val="128"/>
      </rPr>
      <t>実験工房の音楽</t>
    </r>
  </si>
  <si>
    <r>
      <rPr>
        <sz val="11"/>
        <rFont val="游ゴシック Medium"/>
        <family val="3"/>
        <charset val="128"/>
      </rPr>
      <t>イギリスの優しき調べ：管弦楽作品集／Ａ．デイヴィス，　［指揮］</t>
    </r>
  </si>
  <si>
    <r>
      <rPr>
        <sz val="11"/>
        <rFont val="游ゴシック Medium"/>
        <family val="3"/>
        <charset val="128"/>
      </rPr>
      <t>室内音楽選集／ヒンデミット</t>
    </r>
  </si>
  <si>
    <r>
      <rPr>
        <sz val="11"/>
        <rFont val="游ゴシック Medium"/>
        <family val="3"/>
        <charset val="128"/>
      </rPr>
      <t>ＲＥＳＰＥＣＴ！：Ｔｈｅ　３０ｔｈ　Ａｎｎｉｖｅｒｓａｒｙ　ｏｆ　ＫＩＹＯＳＨＩＲＯ　ＩＭＡＷＡＮＯ</t>
    </r>
  </si>
  <si>
    <r>
      <rPr>
        <sz val="11"/>
        <rFont val="游ゴシック Medium"/>
        <family val="3"/>
        <charset val="128"/>
      </rPr>
      <t>山の夏の日：管弦楽作品集／ダンディ　；デルヴォー，　［指揮］</t>
    </r>
  </si>
  <si>
    <r>
      <rPr>
        <sz val="11"/>
        <rFont val="游ゴシック Medium"/>
        <family val="3"/>
        <charset val="128"/>
      </rPr>
      <t>ナイト・アウル</t>
    </r>
    <phoneticPr fontId="1"/>
  </si>
  <si>
    <r>
      <rPr>
        <sz val="11"/>
        <rFont val="游ゴシック Medium"/>
        <family val="3"/>
        <charset val="128"/>
      </rPr>
      <t>ステージ</t>
    </r>
    <phoneticPr fontId="1"/>
  </si>
  <si>
    <r>
      <rPr>
        <sz val="11"/>
        <rFont val="游ゴシック Medium"/>
        <family val="3"/>
        <charset val="128"/>
      </rPr>
      <t>四大元素［ほか］／ジャン＝フェリ・ルベル</t>
    </r>
  </si>
  <si>
    <r>
      <rPr>
        <sz val="11"/>
        <rFont val="游ゴシック Medium"/>
        <family val="3"/>
        <charset val="128"/>
      </rPr>
      <t>ブランデンブルク協奏曲：（全曲）：（第１版）／Ｊ．Ｓ．　バッハ</t>
    </r>
  </si>
  <si>
    <r>
      <rPr>
        <sz val="11"/>
        <rFont val="游ゴシック Medium"/>
        <family val="3"/>
        <charset val="128"/>
      </rPr>
      <t>ピアノ協奏曲名演集／ルービンシュタイン　＆　オーマンディ</t>
    </r>
  </si>
  <si>
    <r>
      <rPr>
        <sz val="11"/>
        <rFont val="游ゴシック Medium"/>
        <family val="3"/>
        <charset val="128"/>
      </rPr>
      <t>フィルモア・イースト・ライヴ</t>
    </r>
    <phoneticPr fontId="1"/>
  </si>
  <si>
    <r>
      <rPr>
        <sz val="11"/>
        <rFont val="游ゴシック Medium"/>
        <family val="3"/>
        <charset val="128"/>
      </rPr>
      <t>Ｇｒｏｏｖｅ　ｙａ！：ＭＣＡ　ｈａｓ　ａ　ｓｔｏｒｙ　ｔｏ　ｔｅｌｌ</t>
    </r>
  </si>
  <si>
    <r>
      <rPr>
        <sz val="11"/>
        <rFont val="游ゴシック Medium"/>
        <family val="3"/>
        <charset val="128"/>
      </rPr>
      <t>ウォーターマーク／エンヤ</t>
    </r>
  </si>
  <si>
    <r>
      <rPr>
        <sz val="11"/>
        <rFont val="游ゴシック Medium"/>
        <family val="3"/>
        <charset val="128"/>
      </rPr>
      <t>当世今様民謡大音習会／ザ・フォーク・クルセダーズ</t>
    </r>
  </si>
  <si>
    <r>
      <rPr>
        <sz val="11"/>
        <rFont val="游ゴシック Medium"/>
        <family val="3"/>
        <charset val="128"/>
      </rPr>
      <t>トゥー・アゲインスト・ネイチャー／スティーリー・ダン</t>
    </r>
  </si>
  <si>
    <r>
      <rPr>
        <sz val="11"/>
        <rFont val="游ゴシック Medium"/>
        <family val="3"/>
        <charset val="128"/>
      </rPr>
      <t>つづれおり／キャロル・キング</t>
    </r>
    <phoneticPr fontId="1"/>
  </si>
  <si>
    <r>
      <rPr>
        <sz val="11"/>
        <rFont val="游ゴシック Medium"/>
        <family val="3"/>
        <charset val="128"/>
      </rPr>
      <t>カラフル・クリーム／クリーム</t>
    </r>
  </si>
  <si>
    <r>
      <rPr>
        <sz val="11"/>
        <rFont val="游ゴシック Medium"/>
        <family val="3"/>
        <charset val="128"/>
      </rPr>
      <t>ヒポコンドリア：イ長調；ソナタ　第２番　ト短調；序曲　ヘ長調／ゼレンカ</t>
    </r>
    <phoneticPr fontId="1"/>
  </si>
  <si>
    <r>
      <rPr>
        <sz val="11"/>
        <rFont val="游ゴシック Medium"/>
        <family val="3"/>
        <charset val="128"/>
      </rPr>
      <t xml:space="preserve">美しき星座：１４世紀の前衛チコーニア
</t>
    </r>
    <r>
      <rPr>
        <sz val="11"/>
        <rFont val="Consolas"/>
        <family val="3"/>
      </rPr>
      <t>Sidus Preclarum</t>
    </r>
    <phoneticPr fontId="1"/>
  </si>
  <si>
    <r>
      <rPr>
        <sz val="11"/>
        <rFont val="游ゴシック Medium"/>
        <family val="3"/>
        <charset val="128"/>
      </rPr>
      <t>むすんでひらいての謎</t>
    </r>
    <phoneticPr fontId="1"/>
  </si>
  <si>
    <r>
      <rPr>
        <sz val="11"/>
        <rFont val="游ゴシック Medium"/>
        <family val="3"/>
        <charset val="128"/>
      </rPr>
      <t>ヴァイオリン・ソナタ／ヤナーチェク．ヴァイオリン・ソナタ第１番　ヘ短調　作品８０／プロコフィエフ．ヴァイオリン・ソナタ／ドビュッシー</t>
    </r>
    <phoneticPr fontId="1"/>
  </si>
  <si>
    <r>
      <rPr>
        <sz val="11"/>
        <rFont val="游ゴシック Medium"/>
        <family val="3"/>
        <charset val="128"/>
      </rPr>
      <t>時間の影／デュティユー</t>
    </r>
  </si>
  <si>
    <r>
      <rPr>
        <sz val="11"/>
        <rFont val="游ゴシック Medium"/>
        <family val="3"/>
        <charset val="128"/>
      </rPr>
      <t>レスピーギ歌曲集／松本美和子</t>
    </r>
  </si>
  <si>
    <r>
      <rPr>
        <sz val="11"/>
        <rFont val="游ゴシック Medium"/>
        <family val="3"/>
        <charset val="128"/>
      </rPr>
      <t>ピアノ名曲集／ニールセン</t>
    </r>
  </si>
  <si>
    <r>
      <rPr>
        <sz val="11"/>
        <rFont val="游ゴシック Medium"/>
        <family val="3"/>
        <charset val="128"/>
      </rPr>
      <t>クラリネット協奏曲Ｏｐ．５７／カール・ニールセン．［ほか］</t>
    </r>
  </si>
  <si>
    <r>
      <rPr>
        <sz val="11"/>
        <rFont val="游ゴシック Medium"/>
        <family val="3"/>
        <charset val="128"/>
      </rPr>
      <t>ピアノ五重奏曲ト長調／フランツ・シュミット．［ほか］</t>
    </r>
  </si>
  <si>
    <r>
      <rPr>
        <sz val="11"/>
        <rFont val="游ゴシック Medium"/>
        <family val="3"/>
        <charset val="128"/>
      </rPr>
      <t>室内楽リサイタル／シューマン；アルゲリッチ</t>
    </r>
  </si>
  <si>
    <r>
      <rPr>
        <sz val="11"/>
        <rFont val="游ゴシック Medium"/>
        <family val="3"/>
        <charset val="128"/>
      </rPr>
      <t>チェロ作品集／シューマン</t>
    </r>
  </si>
  <si>
    <r>
      <rPr>
        <sz val="11"/>
        <rFont val="游ゴシック Medium"/>
        <family val="3"/>
        <charset val="128"/>
      </rPr>
      <t>ジョージ・ガーシュウィンのピアノ音楽</t>
    </r>
  </si>
  <si>
    <r>
      <rPr>
        <sz val="11"/>
        <rFont val="游ゴシック Medium"/>
        <family val="3"/>
        <charset val="128"/>
      </rPr>
      <t>シャリアピンの芸術</t>
    </r>
  </si>
  <si>
    <r>
      <rPr>
        <sz val="11"/>
        <rFont val="游ゴシック Medium"/>
        <family val="3"/>
        <charset val="128"/>
      </rPr>
      <t>トランペット協奏曲集／モーリス・アンドレ，　トランペット</t>
    </r>
  </si>
  <si>
    <r>
      <rPr>
        <sz val="11"/>
        <rFont val="游ゴシック Medium"/>
        <family val="3"/>
        <charset val="128"/>
      </rPr>
      <t>１７世紀イタリアのヴァイオリン名曲集／アラリウス・アンサンブル</t>
    </r>
  </si>
  <si>
    <r>
      <rPr>
        <sz val="11"/>
        <rFont val="游ゴシック Medium"/>
        <family val="3"/>
        <charset val="128"/>
      </rPr>
      <t>ひらく夢などあるじゃなし</t>
    </r>
    <phoneticPr fontId="1"/>
  </si>
  <si>
    <r>
      <rPr>
        <sz val="11"/>
        <rFont val="游ゴシック Medium"/>
        <family val="3"/>
        <charset val="128"/>
      </rPr>
      <t>三上寛／ベスト・アルバム</t>
    </r>
    <phoneticPr fontId="1"/>
  </si>
  <si>
    <r>
      <rPr>
        <sz val="11"/>
        <rFont val="游ゴシック Medium"/>
        <family val="3"/>
        <charset val="128"/>
      </rPr>
      <t>寛：三上寛Ｂｅｓｔ　ｓｅｌｅｃｔｉｏｎ</t>
    </r>
  </si>
  <si>
    <r>
      <rPr>
        <sz val="11"/>
        <rFont val="游ゴシック Medium"/>
        <family val="3"/>
        <charset val="128"/>
      </rPr>
      <t>ピアノ作品集／ヤナーチェク；ルドルフ・フィルクシュニー，　ピアノ</t>
    </r>
  </si>
  <si>
    <r>
      <rPr>
        <sz val="11"/>
        <rFont val="游ゴシック Medium"/>
        <family val="3"/>
        <charset val="128"/>
      </rPr>
      <t>アネーロ：切望／ホセ・クーラ　［ヴォーカル］</t>
    </r>
  </si>
  <si>
    <r>
      <rPr>
        <sz val="11"/>
        <rFont val="游ゴシック Medium"/>
        <family val="3"/>
        <charset val="128"/>
      </rPr>
      <t>スペイン奇想曲：組曲：作品３４［ほか］／リムスキー＝コルサコフ</t>
    </r>
  </si>
  <si>
    <r>
      <rPr>
        <sz val="11"/>
        <rFont val="游ゴシック Medium"/>
        <family val="3"/>
        <charset val="128"/>
      </rPr>
      <t>恐怖と壮麗／ジョン・ハール</t>
    </r>
  </si>
  <si>
    <r>
      <rPr>
        <sz val="11"/>
        <rFont val="游ゴシック Medium"/>
        <family val="3"/>
        <charset val="128"/>
      </rPr>
      <t>ペイパードライヴァーズミュージック／キリンジ</t>
    </r>
  </si>
  <si>
    <r>
      <rPr>
        <sz val="11"/>
        <rFont val="游ゴシック Medium"/>
        <family val="3"/>
        <charset val="128"/>
      </rPr>
      <t>ボサ・ノヴァ２００１／ピチカート・ファイヴ</t>
    </r>
  </si>
  <si>
    <r>
      <rPr>
        <sz val="11"/>
        <rFont val="游ゴシック Medium"/>
        <family val="3"/>
        <charset val="128"/>
      </rPr>
      <t>ＰＩＺＺＩＣＡＴＯ　ＦＩＶＥ　ＴＭ</t>
    </r>
  </si>
  <si>
    <r>
      <rPr>
        <sz val="11"/>
        <rFont val="游ゴシック Medium"/>
        <family val="3"/>
        <charset val="128"/>
      </rPr>
      <t>Ｍｉｇｎｏｎｎｅ／大貫妙子</t>
    </r>
  </si>
  <si>
    <r>
      <rPr>
        <sz val="11"/>
        <rFont val="游ゴシック Medium"/>
        <family val="3"/>
        <charset val="128"/>
      </rPr>
      <t>ロココ風の主題による変奏曲：作品３３；弦楽六重奏曲作品７０：フィレンツェの思い出／チャイコフスキー</t>
    </r>
  </si>
  <si>
    <r>
      <rPr>
        <sz val="11"/>
        <rFont val="游ゴシック Medium"/>
        <family val="3"/>
        <charset val="128"/>
      </rPr>
      <t>スキタイ組曲：アラとロリー：作品２０／プロコフィエフ．［ほか］</t>
    </r>
  </si>
  <si>
    <r>
      <rPr>
        <sz val="11"/>
        <rFont val="游ゴシック Medium"/>
        <family val="3"/>
        <charset val="128"/>
      </rPr>
      <t>日本に来た外国詩</t>
    </r>
    <r>
      <rPr>
        <sz val="11"/>
        <rFont val="Consolas"/>
        <family val="3"/>
      </rPr>
      <t>…</t>
    </r>
    <r>
      <rPr>
        <sz val="11"/>
        <rFont val="游ゴシック Medium"/>
        <family val="3"/>
        <charset val="128"/>
      </rPr>
      <t>。／高田渡</t>
    </r>
  </si>
  <si>
    <r>
      <rPr>
        <sz val="11"/>
        <rFont val="游ゴシック Medium"/>
        <family val="3"/>
        <charset val="128"/>
      </rPr>
      <t>アナザー・ワールド／ちあきなおみ</t>
    </r>
  </si>
  <si>
    <r>
      <rPr>
        <sz val="11"/>
        <rFont val="游ゴシック Medium"/>
        <family val="3"/>
        <charset val="128"/>
      </rPr>
      <t>瀧廉太郎全曲集：没後九十年記念</t>
    </r>
  </si>
  <si>
    <r>
      <rPr>
        <sz val="11"/>
        <rFont val="游ゴシック Medium"/>
        <family val="3"/>
        <charset val="128"/>
      </rPr>
      <t>黒い瞳：ロシア愛唱歌集／赤星赤軍合唱団</t>
    </r>
  </si>
  <si>
    <r>
      <rPr>
        <sz val="11"/>
        <rFont val="游ゴシック Medium"/>
        <family val="3"/>
        <charset val="128"/>
      </rPr>
      <t>峠の幌馬車：テネシーの流れ／パティ・ペイジ［ほか］</t>
    </r>
  </si>
  <si>
    <r>
      <rPr>
        <sz val="11"/>
        <rFont val="游ゴシック Medium"/>
        <family val="3"/>
        <charset val="128"/>
      </rPr>
      <t>Ｊシャンソンの秘蜜：Ｒ（ローリー）指定：ＲＯＬＬＹ　ｐｒｅｓｅｎｔｓ</t>
    </r>
  </si>
  <si>
    <r>
      <rPr>
        <sz val="11"/>
        <rFont val="游ゴシック Medium"/>
        <family val="3"/>
        <charset val="128"/>
      </rPr>
      <t>ベスト・コレクション／庄野真代</t>
    </r>
  </si>
  <si>
    <r>
      <rPr>
        <sz val="11"/>
        <rFont val="游ゴシック Medium"/>
        <family val="3"/>
        <charset val="128"/>
      </rPr>
      <t>ダウン・タウン・ブギウギ・バンド：ツイン・ベスト</t>
    </r>
  </si>
  <si>
    <r>
      <rPr>
        <sz val="11"/>
        <rFont val="游ゴシック Medium"/>
        <family val="3"/>
        <charset val="128"/>
      </rPr>
      <t>キャピトル・ジャズ・クラシックス：ビッグ・バンド・イン・ザ・４０</t>
    </r>
    <r>
      <rPr>
        <sz val="11"/>
        <rFont val="Consolas"/>
        <family val="3"/>
      </rPr>
      <t>’</t>
    </r>
    <r>
      <rPr>
        <sz val="11"/>
        <rFont val="游ゴシック Medium"/>
        <family val="3"/>
        <charset val="128"/>
      </rPr>
      <t>Ｓ</t>
    </r>
  </si>
  <si>
    <r>
      <rPr>
        <sz val="11"/>
        <rFont val="游ゴシック Medium"/>
        <family val="3"/>
        <charset val="128"/>
      </rPr>
      <t>ナイアガラ・トライアングル：Ｖｏｌ．１</t>
    </r>
  </si>
  <si>
    <r>
      <rPr>
        <sz val="11"/>
        <rFont val="游ゴシック Medium"/>
        <family val="3"/>
        <charset val="128"/>
      </rPr>
      <t>ナイアガラ・トライアングル：ｖｏｌ．２</t>
    </r>
  </si>
  <si>
    <r>
      <rPr>
        <sz val="11"/>
        <rFont val="游ゴシック Medium"/>
        <family val="3"/>
        <charset val="128"/>
      </rPr>
      <t>にしきのあきら：ザ・ベスト：ゴールデン・Ｊポップ</t>
    </r>
  </si>
  <si>
    <r>
      <rPr>
        <sz val="11"/>
        <rFont val="游ゴシック Medium"/>
        <family val="3"/>
        <charset val="128"/>
      </rPr>
      <t>ユナイテッド・カヴァー／井上陽水</t>
    </r>
  </si>
  <si>
    <r>
      <rPr>
        <sz val="11"/>
        <rFont val="游ゴシック Medium"/>
        <family val="3"/>
        <charset val="128"/>
      </rPr>
      <t>１７　ＳＯＮＧＳ／風</t>
    </r>
  </si>
  <si>
    <r>
      <rPr>
        <b/>
        <sz val="11"/>
        <rFont val="游ゴシック Medium"/>
        <family val="3"/>
        <charset val="128"/>
      </rPr>
      <t>著作者　　</t>
    </r>
  </si>
  <si>
    <r>
      <rPr>
        <sz val="11"/>
        <rFont val="游ゴシック Medium"/>
        <family val="3"/>
        <charset val="128"/>
      </rPr>
      <t>アマリア・ロドリゲス</t>
    </r>
    <phoneticPr fontId="1"/>
  </si>
  <si>
    <r>
      <rPr>
        <sz val="11"/>
        <rFont val="游ゴシック Medium"/>
        <family val="3"/>
        <charset val="128"/>
      </rPr>
      <t>ボスウェル・シスターズ　ダニーとジュニアーズ　ジ・インク・スポッツ　ランバート，ヘンドリックス＆ロス　シュレルス　フラミンゴス　ジェッツ　ザ・ムーングロウズ　アニタ・カー・シンガーズ　ジ・インプレッションズ　アンドリュース・シスターズ　ミル</t>
    </r>
  </si>
  <si>
    <r>
      <rPr>
        <sz val="11"/>
        <rFont val="游ゴシック Medium"/>
        <family val="3"/>
        <charset val="128"/>
      </rPr>
      <t>雪村いづみ（Ｖ）ほか／池中くんプロジェクト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安斎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肇</t>
    </r>
    <r>
      <rPr>
        <sz val="11"/>
        <rFont val="Consolas"/>
        <family val="3"/>
      </rPr>
      <t xml:space="preserve"> Harold Comix, </t>
    </r>
    <r>
      <rPr>
        <sz val="11"/>
        <rFont val="游ゴシック Medium"/>
        <family val="3"/>
        <charset val="128"/>
      </rPr>
      <t>桜井鉄太郎</t>
    </r>
    <r>
      <rPr>
        <sz val="11"/>
        <rFont val="Consolas"/>
        <family val="3"/>
      </rPr>
      <t xml:space="preserve"> Runt Music, </t>
    </r>
    <r>
      <rPr>
        <sz val="11"/>
        <rFont val="游ゴシック Medium"/>
        <family val="3"/>
        <charset val="128"/>
      </rPr>
      <t>粕谷雅昭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ビクター</t>
    </r>
    <rPh sb="22" eb="24">
      <t>アンザイ</t>
    </rPh>
    <rPh sb="25" eb="26">
      <t>ハジメ</t>
    </rPh>
    <rPh sb="41" eb="43">
      <t>サクライ</t>
    </rPh>
    <rPh sb="43" eb="46">
      <t>テツタロウ</t>
    </rPh>
    <rPh sb="59" eb="61">
      <t>カスヤ</t>
    </rPh>
    <rPh sb="61" eb="63">
      <t>マサアキ</t>
    </rPh>
    <phoneticPr fontId="1"/>
  </si>
  <si>
    <r>
      <rPr>
        <sz val="11"/>
        <rFont val="游ゴシック Medium"/>
        <family val="3"/>
        <charset val="128"/>
      </rPr>
      <t>朱里，エイコ</t>
    </r>
  </si>
  <si>
    <r>
      <rPr>
        <sz val="11"/>
        <rFont val="游ゴシック Medium"/>
        <family val="3"/>
        <charset val="128"/>
      </rPr>
      <t>さまざまな演奏者</t>
    </r>
  </si>
  <si>
    <r>
      <rPr>
        <sz val="11"/>
        <rFont val="游ゴシック Medium"/>
        <family val="3"/>
        <charset val="128"/>
      </rPr>
      <t>アラ・ポョラネン，カリ　タピオラ少年少女合唱団　カレリア・ブラス　ハイドン，ヨーゼフ　ルジェ・ド・リール，クロード・ジョゼフ</t>
    </r>
  </si>
  <si>
    <r>
      <rPr>
        <sz val="11"/>
        <rFont val="游ゴシック Medium"/>
        <family val="3"/>
        <charset val="128"/>
      </rPr>
      <t>呼出し永男，　呼出し三郎，　国錦，　大納川，　沢風，　森ノ里，　床寿</t>
    </r>
  </si>
  <si>
    <r>
      <rPr>
        <sz val="11"/>
        <rFont val="游ゴシック Medium"/>
        <family val="3"/>
        <charset val="128"/>
      </rPr>
      <t>渡辺晏孝、長尾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寛、木暮金三郎、竹田法一</t>
    </r>
    <r>
      <rPr>
        <sz val="11"/>
        <rFont val="Consolas"/>
        <family val="3"/>
      </rPr>
      <t xml:space="preserve">(01~15)
</t>
    </r>
    <r>
      <rPr>
        <sz val="11"/>
        <rFont val="游ゴシック Medium"/>
        <family val="3"/>
        <charset val="128"/>
      </rPr>
      <t>坂野比呂志</t>
    </r>
    <r>
      <rPr>
        <sz val="11"/>
        <rFont val="Consolas"/>
        <family val="3"/>
      </rPr>
      <t>(16~18)</t>
    </r>
    <r>
      <rPr>
        <sz val="11"/>
        <rFont val="游ゴシック Medium"/>
        <family val="3"/>
        <charset val="128"/>
      </rPr>
      <t>、長沼錠四郎</t>
    </r>
    <r>
      <rPr>
        <sz val="11"/>
        <rFont val="Consolas"/>
        <family val="3"/>
      </rPr>
      <t>(19)</t>
    </r>
    <r>
      <rPr>
        <sz val="11"/>
        <rFont val="游ゴシック Medium"/>
        <family val="3"/>
        <charset val="128"/>
      </rPr>
      <t>、（口演）
一龍齋春水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ご案内役</t>
    </r>
    <rPh sb="5" eb="7">
      <t>ナガオ</t>
    </rPh>
    <rPh sb="8" eb="9">
      <t>ヒロシ</t>
    </rPh>
    <rPh sb="10" eb="12">
      <t>コグレ</t>
    </rPh>
    <rPh sb="12" eb="15">
      <t>キンザブロウ</t>
    </rPh>
    <rPh sb="16" eb="18">
      <t>タケダ</t>
    </rPh>
    <rPh sb="18" eb="20">
      <t>ホウイチ</t>
    </rPh>
    <rPh sb="28" eb="30">
      <t>バンノ</t>
    </rPh>
    <rPh sb="30" eb="33">
      <t>ヒロシ</t>
    </rPh>
    <rPh sb="41" eb="43">
      <t>ナガヌマ</t>
    </rPh>
    <rPh sb="43" eb="44">
      <t>ジョウ</t>
    </rPh>
    <rPh sb="44" eb="46">
      <t>シロウ</t>
    </rPh>
    <rPh sb="56" eb="59">
      <t>イチリュウサイ</t>
    </rPh>
    <rPh sb="59" eb="61">
      <t>ハルミ</t>
    </rPh>
    <rPh sb="63" eb="66">
      <t>アンナイヤク</t>
    </rPh>
    <phoneticPr fontId="1"/>
  </si>
  <si>
    <r>
      <rPr>
        <sz val="11"/>
        <rFont val="游ゴシック Medium"/>
        <family val="3"/>
        <charset val="128"/>
      </rPr>
      <t>スウィングル</t>
    </r>
    <r>
      <rPr>
        <sz val="11"/>
        <rFont val="Consolas"/>
        <family val="3"/>
      </rPr>
      <t>II</t>
    </r>
    <r>
      <rPr>
        <sz val="11"/>
        <rFont val="游ゴシック Medium"/>
        <family val="3"/>
        <charset val="128"/>
      </rPr>
      <t>（ＶＯＣ）　ルチアーノ・ベリオ（Ｃ）</t>
    </r>
  </si>
  <si>
    <r>
      <rPr>
        <sz val="11"/>
        <rFont val="游ゴシック Medium"/>
        <family val="3"/>
        <charset val="128"/>
      </rPr>
      <t>グッチ裕三＆グッチーズ</t>
    </r>
  </si>
  <si>
    <r>
      <rPr>
        <sz val="11"/>
        <rFont val="游ゴシック Medium"/>
        <family val="3"/>
        <charset val="128"/>
      </rPr>
      <t>ボロディン・カルテット　；　
スヴャトスラフ・リヒテル，　ピアノ　（第５曲）　；　
プロコフィエフ・クヮルテット　（第１７曲）</t>
    </r>
    <phoneticPr fontId="1"/>
  </si>
  <si>
    <r>
      <rPr>
        <sz val="11"/>
        <rFont val="游ゴシック Medium"/>
        <family val="3"/>
        <charset val="128"/>
      </rPr>
      <t>オリガ・ボロディナ（ＭＳ）（２）　
キーロフ歌劇場合唱団（２）　
キーロフ歌劇場管弦楽団　
ワレリー・ゲルギエフ（Ｃ）</t>
    </r>
    <phoneticPr fontId="1"/>
  </si>
  <si>
    <r>
      <rPr>
        <sz val="11"/>
        <rFont val="游ゴシック Medium"/>
        <family val="3"/>
        <charset val="128"/>
      </rPr>
      <t>ジェーン・バーキン（Ｖ）</t>
    </r>
  </si>
  <si>
    <r>
      <rPr>
        <sz val="11"/>
        <rFont val="游ゴシック Medium"/>
        <family val="3"/>
        <charset val="128"/>
      </rPr>
      <t xml:space="preserve">ロサンゼルス室内管弦楽団
</t>
    </r>
    <r>
      <rPr>
        <sz val="11"/>
        <rFont val="Consolas"/>
        <family val="3"/>
      </rPr>
      <t>LOS ANGELES CHAMBER ORCHESTRA</t>
    </r>
    <r>
      <rPr>
        <sz val="11"/>
        <rFont val="游ゴシック Medium"/>
        <family val="3"/>
        <charset val="128"/>
      </rPr>
      <t xml:space="preserve">；
ネヴィル・マリナー，　指揮
</t>
    </r>
    <r>
      <rPr>
        <sz val="11"/>
        <rFont val="Consolas"/>
        <family val="3"/>
      </rPr>
      <t>NEVILLE MARRINER</t>
    </r>
    <r>
      <rPr>
        <sz val="11"/>
        <rFont val="游ゴシック Medium"/>
        <family val="3"/>
        <charset val="128"/>
      </rPr>
      <t>：</t>
    </r>
    <r>
      <rPr>
        <sz val="11"/>
        <rFont val="Consolas"/>
        <family val="3"/>
      </rPr>
      <t>Cond.</t>
    </r>
    <phoneticPr fontId="1"/>
  </si>
  <si>
    <r>
      <rPr>
        <sz val="11"/>
        <rFont val="游ゴシック Medium"/>
        <family val="3"/>
        <charset val="128"/>
      </rPr>
      <t>ニューヨーク・フィルハーモニック　；　ジュゼッペ・シノーポリ，　指揮</t>
    </r>
  </si>
  <si>
    <r>
      <rPr>
        <sz val="11"/>
        <rFont val="游ゴシック Medium"/>
        <family val="3"/>
        <charset val="128"/>
      </rPr>
      <t>ミカラ・ペトリ（ＢＬＦＬ）</t>
    </r>
  </si>
  <si>
    <r>
      <rPr>
        <sz val="11"/>
        <rFont val="游ゴシック Medium"/>
        <family val="3"/>
        <charset val="128"/>
      </rPr>
      <t>椎名林檎</t>
    </r>
    <phoneticPr fontId="1"/>
  </si>
  <si>
    <r>
      <rPr>
        <sz val="11"/>
        <rFont val="游ゴシック Medium"/>
        <family val="3"/>
        <charset val="128"/>
      </rPr>
      <t>アンドラーシュ・シフ，　ピアノ</t>
    </r>
  </si>
  <si>
    <r>
      <rPr>
        <sz val="11"/>
        <rFont val="游ゴシック Medium"/>
        <family val="3"/>
        <charset val="128"/>
      </rPr>
      <t>クリスティアン・ベルイクヴィスト，　パトリク・スヴェトルプ，　ヴァイオリン　（第１曲）　；　ローランド・ペンティネン，ピアノ　（第１，　３曲）　；　ヘレン・ヤーレン，　オーボエ，フェル・アクセル・リール，ハープ，　（第２曲）　；　新ストックホルム室内管弦楽団　；　レフ・マルキス，　指揮</t>
    </r>
    <phoneticPr fontId="1"/>
  </si>
  <si>
    <r>
      <rPr>
        <sz val="11"/>
        <rFont val="游ゴシック Medium"/>
        <family val="3"/>
        <charset val="128"/>
      </rPr>
      <t>ＢＢＣ交響楽団　；　アンドリュー・デイヴィス，　指揮</t>
    </r>
  </si>
  <si>
    <r>
      <rPr>
        <sz val="11"/>
        <rFont val="游ゴシック Medium"/>
        <family val="3"/>
        <charset val="128"/>
      </rPr>
      <t>コルヤ・ブラヒャー，　ヴァイオリン　（第１曲）　；　ヴォルフラム・クリスト，　ヴィオラ　（第３曲）　；　ベルリン・フィルハーモニー管弦楽団；　クラウディオ・アバド，　指揮</t>
    </r>
  </si>
  <si>
    <r>
      <rPr>
        <sz val="11"/>
        <rFont val="游ゴシック Medium"/>
        <family val="3"/>
        <charset val="128"/>
      </rPr>
      <t>仲井戸麗市　井上陽水　忌野清志郎　矢野顕子　泉谷しげる　奥田民生　クロッパー，スティーヴ　三宅伸治　斉藤和義　寺岡呼人　石田長生　竹中直人　坂崎幸之助　藤井一彦　ゴスペラーズ　渡辺慎　及川光博　ロリータ１８号　ゆず　クック，サム　坂本龍一</t>
    </r>
  </si>
  <si>
    <r>
      <rPr>
        <sz val="11"/>
        <rFont val="游ゴシック Medium"/>
        <family val="3"/>
        <charset val="128"/>
      </rPr>
      <t>ロワール・フィルハーモニー管弦楽団　；　ピエール・デルヴォー，　指揮</t>
    </r>
  </si>
  <si>
    <r>
      <rPr>
        <sz val="11"/>
        <rFont val="游ゴシック Medium"/>
        <family val="3"/>
        <charset val="128"/>
      </rPr>
      <t>ドロレス・ケーン</t>
    </r>
    <phoneticPr fontId="1"/>
  </si>
  <si>
    <r>
      <rPr>
        <sz val="11"/>
        <rFont val="游ゴシック Medium"/>
        <family val="3"/>
        <charset val="128"/>
      </rPr>
      <t>ジミ・ヘンドリックス</t>
    </r>
    <phoneticPr fontId="1"/>
  </si>
  <si>
    <r>
      <rPr>
        <sz val="11"/>
        <rFont val="游ゴシック Medium"/>
        <family val="3"/>
        <charset val="128"/>
      </rPr>
      <t>ルーヴル宮音楽隊　マルク・ミンコフスキ（Ｃ）</t>
    </r>
  </si>
  <si>
    <r>
      <rPr>
        <sz val="11"/>
        <rFont val="游ゴシック Medium"/>
        <family val="3"/>
        <charset val="128"/>
      </rPr>
      <t>エンシェント室内管弦楽団　；クリストファー・ホグウッド，指揮，　ハープシコード</t>
    </r>
  </si>
  <si>
    <r>
      <rPr>
        <sz val="11"/>
        <rFont val="游ゴシック Medium"/>
        <family val="3"/>
        <charset val="128"/>
      </rPr>
      <t>アルトゥール・ルービンシュタイン，　ピアノ　；　フィラデルフィア管弦楽団　；　ユージン・オーマンディ，　指揮</t>
    </r>
  </si>
  <si>
    <r>
      <rPr>
        <sz val="11"/>
        <rFont val="游ゴシック Medium"/>
        <family val="3"/>
        <charset val="128"/>
      </rPr>
      <t>オールマン・ブラザーズ・バンド</t>
    </r>
    <phoneticPr fontId="1"/>
  </si>
  <si>
    <r>
      <rPr>
        <sz val="11"/>
        <rFont val="游ゴシック Medium"/>
        <family val="3"/>
        <charset val="128"/>
      </rPr>
      <t>プロデュース：ドナルド・フェイゲン＆ウォルター・ベッカー</t>
    </r>
  </si>
  <si>
    <r>
      <rPr>
        <sz val="11"/>
        <rFont val="游ゴシック Medium"/>
        <family val="3"/>
        <charset val="128"/>
      </rPr>
      <t>キャロル・キング</t>
    </r>
    <phoneticPr fontId="1"/>
  </si>
  <si>
    <r>
      <t>Jan Dismas Zelenka 1679-1745</t>
    </r>
    <r>
      <rPr>
        <sz val="11"/>
        <rFont val="游ゴシック Medium"/>
        <family val="3"/>
        <charset val="128"/>
      </rPr>
      <t xml:space="preserve">　；　
</t>
    </r>
    <r>
      <rPr>
        <sz val="11"/>
        <rFont val="Consolas"/>
        <family val="3"/>
      </rPr>
      <t xml:space="preserve">Concentus musicus Wien 
</t>
    </r>
    <r>
      <rPr>
        <sz val="11"/>
        <rFont val="游ゴシック Medium"/>
        <family val="3"/>
        <charset val="128"/>
      </rPr>
      <t xml:space="preserve">ウィーン・コンツェントゥス・ムジクス　；　
</t>
    </r>
    <r>
      <rPr>
        <sz val="11"/>
        <rFont val="Consolas"/>
        <family val="3"/>
      </rPr>
      <t xml:space="preserve">Nikolaus Harnoncourt </t>
    </r>
    <r>
      <rPr>
        <sz val="11"/>
        <rFont val="游ゴシック Medium"/>
        <family val="3"/>
        <charset val="128"/>
      </rPr>
      <t>ニコラウス・アーノンクール，　指揮</t>
    </r>
    <phoneticPr fontId="1"/>
  </si>
  <si>
    <r>
      <t>Johannes Ciconia 1370-1412</t>
    </r>
    <r>
      <rPr>
        <sz val="11"/>
        <rFont val="游ゴシック Medium"/>
        <family val="3"/>
        <charset val="128"/>
      </rPr>
      <t xml:space="preserve">　；　
</t>
    </r>
    <r>
      <rPr>
        <sz val="11"/>
        <rFont val="Consolas"/>
        <family val="3"/>
      </rPr>
      <t xml:space="preserve">Mala Punica </t>
    </r>
    <r>
      <rPr>
        <sz val="11"/>
        <rFont val="游ゴシック Medium"/>
        <family val="3"/>
        <charset val="128"/>
      </rPr>
      <t xml:space="preserve">マーラ・プニカ　；　
</t>
    </r>
    <r>
      <rPr>
        <sz val="11"/>
        <rFont val="Consolas"/>
        <family val="3"/>
      </rPr>
      <t xml:space="preserve">Pedro Memelsdorff </t>
    </r>
    <r>
      <rPr>
        <sz val="11"/>
        <rFont val="游ゴシック Medium"/>
        <family val="3"/>
        <charset val="128"/>
      </rPr>
      <t>ペドロ・メメルスドルフ，　指揮</t>
    </r>
    <phoneticPr fontId="1"/>
  </si>
  <si>
    <r>
      <rPr>
        <sz val="11"/>
        <rFont val="游ゴシック Medium"/>
        <family val="3"/>
        <charset val="128"/>
      </rPr>
      <t>海老澤敏監修</t>
    </r>
  </si>
  <si>
    <r>
      <rPr>
        <sz val="11"/>
        <rFont val="游ゴシック Medium"/>
        <family val="3"/>
        <charset val="128"/>
      </rPr>
      <t>ヴィクトリア・ムローヴァ，　ヴァイオリン　；　ピオター・アンデルザウスキー，　ピアノ</t>
    </r>
  </si>
  <si>
    <r>
      <rPr>
        <sz val="11"/>
        <rFont val="游ゴシック Medium"/>
        <family val="3"/>
        <charset val="128"/>
      </rPr>
      <t>ボストン交響楽団　；　小沢征爾，　指揮</t>
    </r>
  </si>
  <si>
    <r>
      <rPr>
        <sz val="11"/>
        <rFont val="游ゴシック Medium"/>
        <family val="3"/>
        <charset val="128"/>
      </rPr>
      <t>松本美和子，　ソプラノ　；　ヴィンツェンツォ・スカレーラ，ピアノ</t>
    </r>
  </si>
  <si>
    <r>
      <rPr>
        <sz val="11"/>
        <rFont val="游ゴシック Medium"/>
        <family val="3"/>
        <charset val="128"/>
      </rPr>
      <t>レイフ・オヴェ・アンスネス，ピアノ</t>
    </r>
  </si>
  <si>
    <r>
      <rPr>
        <sz val="11"/>
        <rFont val="游ゴシック Medium"/>
        <family val="3"/>
        <charset val="128"/>
      </rPr>
      <t>リチャード・ストルツマン（ＣＬ）　ワルシャワ・フィルハーモニー管弦楽団　ローレンス・レイトン・スミス（Ｃ）</t>
    </r>
  </si>
  <si>
    <r>
      <rPr>
        <sz val="11"/>
        <rFont val="游ゴシック Medium"/>
        <family val="3"/>
        <charset val="128"/>
      </rPr>
      <t>セーナ・ユリナッチ（Ｓ）（２）　イェルク・デムス（ＰＦ）（１）　バリリ四重奏団</t>
    </r>
  </si>
  <si>
    <r>
      <rPr>
        <sz val="11"/>
        <rFont val="游ゴシック Medium"/>
        <family val="3"/>
        <charset val="128"/>
      </rPr>
      <t>マルタ・アルゲリッチ　（第１－４曲），　アレクサンドル・ラビノヴィチ（第２曲），　ピアノ；　ドラ・シュヴァルツベルグ（第１曲），　ルーシー・ホール（第１曲），　ヴァイオリン　；　今井信子，　ヴィオラ　（第１，　４曲）　；　ミシャー・マイスキ</t>
    </r>
  </si>
  <si>
    <r>
      <rPr>
        <sz val="11"/>
        <rFont val="游ゴシック Medium"/>
        <family val="3"/>
        <charset val="128"/>
      </rPr>
      <t>ウィリアム・ボルコム，　ピアノ</t>
    </r>
  </si>
  <si>
    <r>
      <rPr>
        <sz val="11"/>
        <rFont val="游ゴシック Medium"/>
        <family val="3"/>
        <charset val="128"/>
      </rPr>
      <t>フョドール・シャリアピン，　バス　；　さまざまな伴奏者</t>
    </r>
  </si>
  <si>
    <r>
      <rPr>
        <sz val="11"/>
        <rFont val="游ゴシック Medium"/>
        <family val="3"/>
        <charset val="128"/>
      </rPr>
      <t>モーリス・アンドレ，　トランペット　；　マルセル・ラゴルス（第１曲），　ライオネル・アンドレ　（第６曲），　第２トランペット　；　パイヤール室内管弦楽団　（第１・４－６曲）　；　アカデミー室内管弦楽団　（第２・３曲）　；　フランツ・リスト音</t>
    </r>
  </si>
  <si>
    <r>
      <rPr>
        <sz val="11"/>
        <rFont val="游ゴシック Medium"/>
        <family val="3"/>
        <charset val="128"/>
      </rPr>
      <t>アラリウス・アンサンブル</t>
    </r>
  </si>
  <si>
    <r>
      <rPr>
        <sz val="11"/>
        <rFont val="游ゴシック Medium"/>
        <family val="3"/>
        <charset val="128"/>
      </rPr>
      <t>カルトＧＳモンスターズ　ビクター編</t>
    </r>
    <phoneticPr fontId="1"/>
  </si>
  <si>
    <r>
      <rPr>
        <sz val="11"/>
        <rFont val="游ゴシック Medium"/>
        <family val="3"/>
        <charset val="128"/>
      </rPr>
      <t>三上，寛</t>
    </r>
  </si>
  <si>
    <r>
      <rPr>
        <sz val="11"/>
        <rFont val="游ゴシック Medium"/>
        <family val="3"/>
        <charset val="128"/>
      </rPr>
      <t>バイエルン放送交響楽団員，　ラファエル・クーベリック，　指揮　（第６，　７曲）</t>
    </r>
  </si>
  <si>
    <r>
      <rPr>
        <sz val="11"/>
        <rFont val="游ゴシック Medium"/>
        <family val="3"/>
        <charset val="128"/>
      </rPr>
      <t>エルネスト・ビテッティ，　ギター　；　エドゥアルド・デルガード，　ピアノ　；　ホセ・クーラ指揮のオーケストラ</t>
    </r>
  </si>
  <si>
    <r>
      <rPr>
        <sz val="11"/>
        <rFont val="游ゴシック Medium"/>
        <family val="3"/>
        <charset val="128"/>
      </rPr>
      <t>ボリショイ交響楽団　アレクサンドル・ラザレフ（Ｃ）</t>
    </r>
  </si>
  <si>
    <r>
      <rPr>
        <sz val="11"/>
        <rFont val="游ゴシック Medium"/>
        <family val="3"/>
        <charset val="128"/>
      </rPr>
      <t>エルヴィス・コステロ（Ｖ）ほかさまざまな演奏者たち</t>
    </r>
  </si>
  <si>
    <r>
      <rPr>
        <sz val="11"/>
        <rFont val="游ゴシック Medium"/>
        <family val="3"/>
        <charset val="128"/>
      </rPr>
      <t>キリンジ</t>
    </r>
  </si>
  <si>
    <r>
      <rPr>
        <sz val="11"/>
        <rFont val="游ゴシック Medium"/>
        <family val="3"/>
        <charset val="128"/>
      </rPr>
      <t>ピチカート・ファイヴ</t>
    </r>
  </si>
  <si>
    <r>
      <rPr>
        <sz val="11"/>
        <rFont val="游ゴシック Medium"/>
        <family val="3"/>
        <charset val="128"/>
      </rPr>
      <t>ＰＩＺＺＩＣＡＴＯ　ＦＩＶＥ</t>
    </r>
  </si>
  <si>
    <r>
      <rPr>
        <sz val="11"/>
        <rFont val="游ゴシック Medium"/>
        <family val="3"/>
        <charset val="128"/>
      </rPr>
      <t>大貫妙子（Ｖ）</t>
    </r>
  </si>
  <si>
    <r>
      <rPr>
        <sz val="11"/>
        <rFont val="游ゴシック Medium"/>
        <family val="3"/>
        <charset val="128"/>
      </rPr>
      <t>ゲンリフ・タラリャーン（ＶＬＡ）（２）　ムスチスラフ・ロストロポーヴィチ（ＶＬＣ）　ボロディン四重奏団（２）　レニングラード・フィルハーモニー交響楽団（１）　ゲンナジ・ロジェストヴェンスキー（Ｃ）（１）</t>
    </r>
  </si>
  <si>
    <r>
      <rPr>
        <sz val="11"/>
        <rFont val="游ゴシック Medium"/>
        <family val="3"/>
        <charset val="128"/>
      </rPr>
      <t>スイス・ロマンド管弦楽団　エルネスト・アンセルメ（Ｃ）</t>
    </r>
  </si>
  <si>
    <r>
      <rPr>
        <sz val="11"/>
        <rFont val="游ゴシック Medium"/>
        <family val="3"/>
        <charset val="128"/>
      </rPr>
      <t>高田渡（Ｖ，ＧＴ）</t>
    </r>
  </si>
  <si>
    <r>
      <rPr>
        <sz val="11"/>
        <rFont val="游ゴシック Medium"/>
        <family val="3"/>
        <charset val="128"/>
      </rPr>
      <t>ちあきなおみ（Ｖ）</t>
    </r>
  </si>
  <si>
    <r>
      <rPr>
        <sz val="11"/>
        <rFont val="游ゴシック Medium"/>
        <family val="3"/>
        <charset val="128"/>
      </rPr>
      <t>岩崎由紀子（Ｓ）ほか　くにたちカンマーコールほか　岡本仁（Ｃ）ほか</t>
    </r>
  </si>
  <si>
    <r>
      <rPr>
        <sz val="11"/>
        <rFont val="游ゴシック Medium"/>
        <family val="3"/>
        <charset val="128"/>
      </rPr>
      <t>赤星赤軍合唱団</t>
    </r>
  </si>
  <si>
    <r>
      <rPr>
        <sz val="11"/>
        <rFont val="游ゴシック Medium"/>
        <family val="3"/>
        <charset val="128"/>
      </rPr>
      <t>パティ・ペイジ（Ｖ）ほか</t>
    </r>
  </si>
  <si>
    <r>
      <rPr>
        <sz val="11"/>
        <rFont val="游ゴシック Medium"/>
        <family val="3"/>
        <charset val="128"/>
      </rPr>
      <t>芦野宏（Ｖ）ほか</t>
    </r>
  </si>
  <si>
    <r>
      <rPr>
        <sz val="11"/>
        <rFont val="游ゴシック Medium"/>
        <family val="3"/>
        <charset val="128"/>
      </rPr>
      <t>庄野真代（Ｖ）</t>
    </r>
  </si>
  <si>
    <r>
      <rPr>
        <sz val="11"/>
        <rFont val="游ゴシック Medium"/>
        <family val="3"/>
        <charset val="128"/>
      </rPr>
      <t>ダウン・タウン・ブギウギ・バンド</t>
    </r>
  </si>
  <si>
    <r>
      <rPr>
        <sz val="11"/>
        <rFont val="游ゴシック Medium"/>
        <family val="3"/>
        <charset val="128"/>
      </rPr>
      <t>ベニー・カーター（ＳＡＸ）ほか</t>
    </r>
  </si>
  <si>
    <r>
      <rPr>
        <sz val="11"/>
        <rFont val="游ゴシック Medium"/>
        <family val="3"/>
        <charset val="128"/>
      </rPr>
      <t>ナイアガラ・トライアングル</t>
    </r>
  </si>
  <si>
    <r>
      <rPr>
        <sz val="11"/>
        <rFont val="游ゴシック Medium"/>
        <family val="3"/>
        <charset val="128"/>
      </rPr>
      <t>にしきのあきら（Ｖ）</t>
    </r>
  </si>
  <si>
    <r>
      <rPr>
        <sz val="11"/>
        <rFont val="游ゴシック Medium"/>
        <family val="3"/>
        <charset val="128"/>
      </rPr>
      <t>井上陽水（Ｖ，ＧＴ）</t>
    </r>
  </si>
  <si>
    <r>
      <rPr>
        <sz val="11"/>
        <rFont val="游ゴシック Medium"/>
        <family val="3"/>
        <charset val="128"/>
      </rPr>
      <t>風</t>
    </r>
  </si>
  <si>
    <r>
      <rPr>
        <b/>
        <sz val="11"/>
        <rFont val="游ゴシック Medium"/>
        <family val="3"/>
        <charset val="128"/>
      </rPr>
      <t>発売社　　</t>
    </r>
  </si>
  <si>
    <r>
      <rPr>
        <sz val="11"/>
        <rFont val="游ゴシック Medium"/>
        <family val="3"/>
        <charset val="128"/>
      </rPr>
      <t>東京　東芝ＥＭＩ</t>
    </r>
  </si>
  <si>
    <r>
      <rPr>
        <sz val="11"/>
        <rFont val="游ゴシック Medium"/>
        <family val="3"/>
        <charset val="128"/>
      </rPr>
      <t>アメリカ合衆国　ＭＣＡ</t>
    </r>
  </si>
  <si>
    <r>
      <rPr>
        <sz val="11"/>
        <rFont val="游ゴシック Medium"/>
        <family val="3"/>
        <charset val="128"/>
      </rPr>
      <t>東京　ビクター・エンタテインメント</t>
    </r>
  </si>
  <si>
    <r>
      <rPr>
        <sz val="11"/>
        <rFont val="游ゴシック Medium"/>
        <family val="3"/>
        <charset val="128"/>
      </rPr>
      <t>東京　ワーナー・パイオニア</t>
    </r>
  </si>
  <si>
    <r>
      <rPr>
        <sz val="11"/>
        <rFont val="游ゴシック Medium"/>
        <family val="3"/>
        <charset val="128"/>
      </rPr>
      <t>Ｔｏｋｙｏ　Ｋｉｎｇ　Ｒｅｃｏｒｄ</t>
    </r>
  </si>
  <si>
    <r>
      <rPr>
        <sz val="11"/>
        <rFont val="游ゴシック Medium"/>
        <family val="3"/>
        <charset val="128"/>
      </rPr>
      <t>ヘルシンキ　ＯＮＤＩＮＥ</t>
    </r>
  </si>
  <si>
    <r>
      <rPr>
        <sz val="11"/>
        <rFont val="游ゴシック Medium"/>
        <family val="3"/>
        <charset val="128"/>
      </rPr>
      <t>東京　日本コロムビア</t>
    </r>
  </si>
  <si>
    <r>
      <rPr>
        <sz val="11"/>
        <rFont val="游ゴシック Medium"/>
        <family val="3"/>
        <charset val="128"/>
      </rPr>
      <t>東京　キングレコード</t>
    </r>
  </si>
  <si>
    <r>
      <rPr>
        <sz val="11"/>
        <rFont val="游ゴシック Medium"/>
        <family val="3"/>
        <charset val="128"/>
      </rPr>
      <t>ロンドン　ＤＥＣＣＡ　ＭＵＳＩＣ　ＧＲＯＵＰ</t>
    </r>
  </si>
  <si>
    <r>
      <rPr>
        <sz val="11"/>
        <rFont val="游ゴシック Medium"/>
        <family val="3"/>
        <charset val="128"/>
      </rPr>
      <t>東京　ワーナーミュージック・ジャパン</t>
    </r>
  </si>
  <si>
    <r>
      <rPr>
        <sz val="11"/>
        <rFont val="游ゴシック Medium"/>
        <family val="3"/>
        <charset val="128"/>
      </rPr>
      <t>東京　ＢＭＧジャパン</t>
    </r>
  </si>
  <si>
    <r>
      <rPr>
        <sz val="11"/>
        <rFont val="游ゴシック Medium"/>
        <family val="3"/>
        <charset val="128"/>
      </rPr>
      <t>東京　ポリドール</t>
    </r>
  </si>
  <si>
    <r>
      <rPr>
        <sz val="11"/>
        <rFont val="游ゴシック Medium"/>
        <family val="3"/>
        <charset val="128"/>
      </rPr>
      <t>東京　カメラータトウキョウ</t>
    </r>
  </si>
  <si>
    <r>
      <rPr>
        <sz val="11"/>
        <rFont val="游ゴシック Medium"/>
        <family val="3"/>
        <charset val="128"/>
      </rPr>
      <t>テイチク</t>
    </r>
  </si>
  <si>
    <r>
      <rPr>
        <sz val="11"/>
        <rFont val="游ゴシック Medium"/>
        <family val="3"/>
        <charset val="128"/>
      </rPr>
      <t>東京　ＢＭＧファンハウス</t>
    </r>
  </si>
  <si>
    <r>
      <rPr>
        <sz val="11"/>
        <rFont val="游ゴシック Medium"/>
        <family val="3"/>
        <charset val="128"/>
      </rPr>
      <t>Ｄｊｕｒｓｈｏｌｍ，　ＢＩＳ</t>
    </r>
  </si>
  <si>
    <r>
      <rPr>
        <sz val="11"/>
        <rFont val="游ゴシック Medium"/>
        <family val="3"/>
        <charset val="128"/>
      </rPr>
      <t>東京　ＢＭＧビクター</t>
    </r>
  </si>
  <si>
    <r>
      <rPr>
        <sz val="11"/>
        <rFont val="游ゴシック Medium"/>
        <family val="3"/>
        <charset val="128"/>
      </rPr>
      <t>東京　フォンテック</t>
    </r>
  </si>
  <si>
    <r>
      <rPr>
        <sz val="11"/>
        <rFont val="游ゴシック Medium"/>
        <family val="3"/>
        <charset val="128"/>
      </rPr>
      <t>東京　オーマガトキ</t>
    </r>
  </si>
  <si>
    <r>
      <rPr>
        <sz val="11"/>
        <rFont val="游ゴシック Medium"/>
        <family val="3"/>
        <charset val="128"/>
      </rPr>
      <t>パリ　ＥＲＡＴＯ－ＤＩＳＱＵＥＳ</t>
    </r>
  </si>
  <si>
    <r>
      <rPr>
        <sz val="11"/>
        <rFont val="游ゴシック Medium"/>
        <family val="3"/>
        <charset val="128"/>
      </rPr>
      <t>ＢＭＧビクター</t>
    </r>
  </si>
  <si>
    <r>
      <rPr>
        <sz val="11"/>
        <rFont val="游ゴシック Medium"/>
        <family val="3"/>
        <charset val="128"/>
      </rPr>
      <t>ＭＣＡビクター</t>
    </r>
  </si>
  <si>
    <r>
      <rPr>
        <sz val="11"/>
        <rFont val="游ゴシック Medium"/>
        <family val="3"/>
        <charset val="128"/>
      </rPr>
      <t>東芝ＥＭＩ</t>
    </r>
  </si>
  <si>
    <r>
      <rPr>
        <sz val="11"/>
        <rFont val="游ゴシック Medium"/>
        <family val="3"/>
        <charset val="128"/>
      </rPr>
      <t>東京　Ｅｐｉｃ／Ｓｏｎｙ　Ｒｅｃｏｒｄｓ</t>
    </r>
  </si>
  <si>
    <r>
      <rPr>
        <sz val="11"/>
        <rFont val="游ゴシック Medium"/>
        <family val="3"/>
        <charset val="128"/>
      </rPr>
      <t>ＫＩＮＧ　ＲＥＣＯＲＤＳ</t>
    </r>
  </si>
  <si>
    <r>
      <rPr>
        <sz val="11"/>
        <rFont val="游ゴシック Medium"/>
        <family val="3"/>
        <charset val="128"/>
      </rPr>
      <t>東京　マーキュリー・ミュージックエンタテインメント</t>
    </r>
  </si>
  <si>
    <r>
      <rPr>
        <sz val="11"/>
        <rFont val="游ゴシック Medium"/>
        <family val="3"/>
        <charset val="128"/>
      </rPr>
      <t>東京　ビクターエンタテイメント</t>
    </r>
  </si>
  <si>
    <r>
      <rPr>
        <sz val="11"/>
        <rFont val="游ゴシック Medium"/>
        <family val="3"/>
        <charset val="128"/>
      </rPr>
      <t>ニューヨーク　ＢＭＧ　ＥＮＴＥＲＴＡＩＮＭＥＮＴ</t>
    </r>
  </si>
  <si>
    <r>
      <rPr>
        <sz val="11"/>
        <rFont val="游ゴシック Medium"/>
        <family val="3"/>
        <charset val="128"/>
      </rPr>
      <t>ハンブルク　ＤＥＵＴＳＣＨＥ　ＧＲＡＭＭＯＰＨＯＮ</t>
    </r>
  </si>
  <si>
    <r>
      <rPr>
        <sz val="11"/>
        <rFont val="游ゴシック Medium"/>
        <family val="3"/>
        <charset val="128"/>
      </rPr>
      <t>ハンブルク　ＴＥＬＤＥＣ　ＣＬＡＳＳＩＣＳ　ＩＮＴＥＲＮＡＴＩＯＮＡＬ</t>
    </r>
  </si>
  <si>
    <r>
      <rPr>
        <sz val="11"/>
        <rFont val="游ゴシック Medium"/>
        <family val="3"/>
        <charset val="128"/>
      </rPr>
      <t>東京　ビクター音楽産業</t>
    </r>
  </si>
  <si>
    <r>
      <rPr>
        <sz val="11"/>
        <rFont val="游ゴシック Medium"/>
        <family val="3"/>
        <charset val="128"/>
      </rPr>
      <t>東京　ポリグラム</t>
    </r>
  </si>
  <si>
    <r>
      <rPr>
        <sz val="11"/>
        <rFont val="游ゴシック Medium"/>
        <family val="3"/>
        <charset val="128"/>
      </rPr>
      <t>ロンドン　ＤＥＣＣＡ</t>
    </r>
  </si>
  <si>
    <r>
      <rPr>
        <sz val="11"/>
        <rFont val="游ゴシック Medium"/>
        <family val="3"/>
        <charset val="128"/>
      </rPr>
      <t>モスクワ　メロディア</t>
    </r>
  </si>
  <si>
    <r>
      <rPr>
        <sz val="11"/>
        <rFont val="游ゴシック Medium"/>
        <family val="3"/>
        <charset val="128"/>
      </rPr>
      <t>東京　ビクター</t>
    </r>
  </si>
  <si>
    <r>
      <rPr>
        <sz val="11"/>
        <rFont val="游ゴシック Medium"/>
        <family val="3"/>
        <charset val="128"/>
      </rPr>
      <t>日本　ナイアガラ</t>
    </r>
  </si>
  <si>
    <r>
      <rPr>
        <sz val="11"/>
        <rFont val="游ゴシック Medium"/>
        <family val="3"/>
        <charset val="128"/>
      </rPr>
      <t>東京　ソニー・ミュージックエンターテイメント</t>
    </r>
  </si>
  <si>
    <r>
      <rPr>
        <sz val="11"/>
        <rFont val="游ゴシック Medium"/>
        <family val="3"/>
        <charset val="128"/>
      </rPr>
      <t>東京　フォーライフ</t>
    </r>
  </si>
  <si>
    <r>
      <rPr>
        <sz val="11"/>
        <rFont val="游ゴシック Medium"/>
        <family val="3"/>
        <charset val="128"/>
      </rPr>
      <t>東京　日本クラウン</t>
    </r>
  </si>
  <si>
    <r>
      <rPr>
        <b/>
        <sz val="11"/>
        <rFont val="游ゴシック Medium"/>
        <family val="3"/>
        <charset val="128"/>
      </rPr>
      <t>発売日　　</t>
    </r>
  </si>
  <si>
    <r>
      <rPr>
        <sz val="11"/>
        <rFont val="游ゴシック Medium"/>
        <family val="3"/>
        <charset val="128"/>
      </rPr>
      <t>ｐ１９７９</t>
    </r>
  </si>
  <si>
    <r>
      <rPr>
        <sz val="11"/>
        <rFont val="游ゴシック Medium"/>
        <family val="3"/>
        <charset val="128"/>
      </rPr>
      <t>２００２．０８．２１</t>
    </r>
  </si>
  <si>
    <r>
      <rPr>
        <sz val="11"/>
        <rFont val="游ゴシック Medium"/>
        <family val="3"/>
        <charset val="128"/>
      </rPr>
      <t>ｐ１９８７</t>
    </r>
  </si>
  <si>
    <r>
      <rPr>
        <sz val="11"/>
        <rFont val="游ゴシック Medium"/>
        <family val="3"/>
        <charset val="128"/>
      </rPr>
      <t>２０００，　Ｐ１９９</t>
    </r>
  </si>
  <si>
    <r>
      <rPr>
        <sz val="11"/>
        <rFont val="游ゴシック Medium"/>
        <family val="3"/>
        <charset val="128"/>
      </rPr>
      <t>１９９８，　ｐ１９９</t>
    </r>
  </si>
  <si>
    <r>
      <rPr>
        <sz val="11"/>
        <rFont val="游ゴシック Medium"/>
        <family val="3"/>
        <charset val="128"/>
      </rPr>
      <t>ｐ１９９１</t>
    </r>
  </si>
  <si>
    <r>
      <rPr>
        <sz val="11"/>
        <rFont val="游ゴシック Medium"/>
        <family val="3"/>
        <charset val="128"/>
      </rPr>
      <t>１９９４，　ｐ１９８</t>
    </r>
  </si>
  <si>
    <r>
      <rPr>
        <sz val="11"/>
        <rFont val="游ゴシック Medium"/>
        <family val="3"/>
        <charset val="128"/>
      </rPr>
      <t>１９９５，　ｐ１９６</t>
    </r>
  </si>
  <si>
    <r>
      <rPr>
        <sz val="11"/>
        <rFont val="游ゴシック Medium"/>
        <family val="3"/>
        <charset val="128"/>
      </rPr>
      <t>２００３年</t>
    </r>
  </si>
  <si>
    <r>
      <rPr>
        <sz val="11"/>
        <rFont val="游ゴシック Medium"/>
        <family val="3"/>
        <charset val="128"/>
      </rPr>
      <t>１９９８，　ｐ１９７</t>
    </r>
  </si>
  <si>
    <r>
      <rPr>
        <b/>
        <sz val="11"/>
        <rFont val="游ゴシック Medium"/>
        <family val="3"/>
        <charset val="128"/>
      </rPr>
      <t>価　格　　</t>
    </r>
  </si>
  <si>
    <r>
      <rPr>
        <sz val="11"/>
        <rFont val="游ゴシック Medium"/>
        <family val="3"/>
        <charset val="128"/>
      </rPr>
      <t>２５４８円</t>
    </r>
  </si>
  <si>
    <r>
      <rPr>
        <sz val="11"/>
        <rFont val="游ゴシック Medium"/>
        <family val="3"/>
        <charset val="128"/>
      </rPr>
      <t>３１５０円</t>
    </r>
  </si>
  <si>
    <r>
      <rPr>
        <sz val="11"/>
        <rFont val="游ゴシック Medium"/>
        <family val="3"/>
        <charset val="128"/>
      </rPr>
      <t>３２００円</t>
    </r>
  </si>
  <si>
    <r>
      <rPr>
        <sz val="11"/>
        <rFont val="游ゴシック Medium"/>
        <family val="3"/>
        <charset val="128"/>
      </rPr>
      <t>３０００円</t>
    </r>
  </si>
  <si>
    <r>
      <rPr>
        <sz val="11"/>
        <rFont val="游ゴシック Medium"/>
        <family val="3"/>
        <charset val="128"/>
      </rPr>
      <t>２０００円</t>
    </r>
  </si>
  <si>
    <r>
      <rPr>
        <sz val="11"/>
        <rFont val="游ゴシック Medium"/>
        <family val="3"/>
        <charset val="128"/>
      </rPr>
      <t>９５２４円</t>
    </r>
  </si>
  <si>
    <r>
      <rPr>
        <sz val="11"/>
        <rFont val="游ゴシック Medium"/>
        <family val="3"/>
        <charset val="128"/>
      </rPr>
      <t>２５００円</t>
    </r>
  </si>
  <si>
    <r>
      <rPr>
        <sz val="11"/>
        <rFont val="游ゴシック Medium"/>
        <family val="3"/>
        <charset val="128"/>
      </rPr>
      <t>１８００円</t>
    </r>
  </si>
  <si>
    <r>
      <rPr>
        <sz val="11"/>
        <rFont val="游ゴシック Medium"/>
        <family val="3"/>
        <charset val="128"/>
      </rPr>
      <t>２８００円</t>
    </r>
  </si>
  <si>
    <r>
      <rPr>
        <sz val="11"/>
        <rFont val="游ゴシック Medium"/>
        <family val="3"/>
        <charset val="128"/>
      </rPr>
      <t>８７３８円</t>
    </r>
  </si>
  <si>
    <r>
      <rPr>
        <sz val="11"/>
        <rFont val="游ゴシック Medium"/>
        <family val="3"/>
        <charset val="128"/>
      </rPr>
      <t>２４２７円</t>
    </r>
  </si>
  <si>
    <r>
      <rPr>
        <sz val="11"/>
        <rFont val="游ゴシック Medium"/>
        <family val="3"/>
        <charset val="128"/>
      </rPr>
      <t>２９４０円</t>
    </r>
  </si>
  <si>
    <r>
      <rPr>
        <sz val="11"/>
        <rFont val="游ゴシック Medium"/>
        <family val="3"/>
        <charset val="128"/>
      </rPr>
      <t>１２００円</t>
    </r>
  </si>
  <si>
    <r>
      <rPr>
        <sz val="11"/>
        <rFont val="游ゴシック Medium"/>
        <family val="3"/>
        <charset val="128"/>
      </rPr>
      <t>２８５４円</t>
    </r>
  </si>
  <si>
    <r>
      <rPr>
        <sz val="11"/>
        <rFont val="游ゴシック Medium"/>
        <family val="3"/>
        <charset val="128"/>
      </rPr>
      <t>９７０９円</t>
    </r>
  </si>
  <si>
    <r>
      <rPr>
        <sz val="11"/>
        <rFont val="游ゴシック Medium"/>
        <family val="3"/>
        <charset val="128"/>
      </rPr>
      <t>２９１３円</t>
    </r>
  </si>
  <si>
    <r>
      <rPr>
        <sz val="11"/>
        <rFont val="游ゴシック Medium"/>
        <family val="3"/>
        <charset val="128"/>
      </rPr>
      <t>１０００円</t>
    </r>
  </si>
  <si>
    <r>
      <rPr>
        <sz val="11"/>
        <rFont val="游ゴシック Medium"/>
        <family val="3"/>
        <charset val="128"/>
      </rPr>
      <t>３５７０円</t>
    </r>
  </si>
  <si>
    <r>
      <rPr>
        <sz val="11"/>
        <rFont val="游ゴシック Medium"/>
        <family val="3"/>
        <charset val="128"/>
      </rPr>
      <t>１６５０円</t>
    </r>
  </si>
  <si>
    <r>
      <rPr>
        <sz val="11"/>
        <rFont val="游ゴシック Medium"/>
        <family val="3"/>
        <charset val="128"/>
      </rPr>
      <t>８２００円</t>
    </r>
  </si>
  <si>
    <r>
      <rPr>
        <sz val="11"/>
        <rFont val="游ゴシック Medium"/>
        <family val="3"/>
        <charset val="128"/>
      </rPr>
      <t>２１００円</t>
    </r>
  </si>
  <si>
    <r>
      <rPr>
        <sz val="11"/>
        <rFont val="游ゴシック Medium"/>
        <family val="3"/>
        <charset val="128"/>
      </rPr>
      <t>３６００円</t>
    </r>
  </si>
  <si>
    <r>
      <rPr>
        <sz val="11"/>
        <rFont val="游ゴシック Medium"/>
        <family val="3"/>
        <charset val="128"/>
      </rPr>
      <t>２４００円</t>
    </r>
  </si>
  <si>
    <r>
      <rPr>
        <sz val="11"/>
        <rFont val="游ゴシック Medium"/>
        <family val="3"/>
        <charset val="128"/>
      </rPr>
      <t>５８００円</t>
    </r>
  </si>
  <si>
    <r>
      <rPr>
        <sz val="11"/>
        <rFont val="游ゴシック Medium"/>
        <family val="3"/>
        <charset val="128"/>
      </rPr>
      <t>５４００円</t>
    </r>
  </si>
  <si>
    <r>
      <rPr>
        <sz val="11"/>
        <rFont val="游ゴシック Medium"/>
        <family val="3"/>
        <charset val="128"/>
      </rPr>
      <t>１７８５円</t>
    </r>
  </si>
  <si>
    <r>
      <rPr>
        <sz val="11"/>
        <rFont val="游ゴシック Medium"/>
        <family val="3"/>
        <charset val="128"/>
      </rPr>
      <t>１６６７円</t>
    </r>
  </si>
  <si>
    <r>
      <rPr>
        <sz val="11"/>
        <rFont val="游ゴシック Medium"/>
        <family val="3"/>
        <charset val="128"/>
      </rPr>
      <t>１８３５円</t>
    </r>
  </si>
  <si>
    <r>
      <rPr>
        <sz val="11"/>
        <rFont val="游ゴシック Medium"/>
        <family val="3"/>
        <charset val="128"/>
      </rPr>
      <t>２９００円</t>
    </r>
  </si>
  <si>
    <r>
      <rPr>
        <sz val="11"/>
        <rFont val="游ゴシック Medium"/>
        <family val="3"/>
        <charset val="128"/>
      </rPr>
      <t>１９４２円</t>
    </r>
  </si>
  <si>
    <r>
      <rPr>
        <sz val="11"/>
        <rFont val="游ゴシック Medium"/>
        <family val="3"/>
        <charset val="128"/>
      </rPr>
      <t>１５００円</t>
    </r>
  </si>
  <si>
    <r>
      <rPr>
        <sz val="11"/>
        <rFont val="游ゴシック Medium"/>
        <family val="3"/>
        <charset val="128"/>
      </rPr>
      <t>１５７５円</t>
    </r>
  </si>
  <si>
    <r>
      <rPr>
        <sz val="11"/>
        <rFont val="游ゴシック Medium"/>
        <family val="3"/>
        <charset val="128"/>
      </rPr>
      <t>２３００円</t>
    </r>
  </si>
  <si>
    <r>
      <rPr>
        <sz val="11"/>
        <rFont val="游ゴシック Medium"/>
        <family val="3"/>
        <charset val="128"/>
      </rPr>
      <t>３８８３円</t>
    </r>
  </si>
  <si>
    <r>
      <rPr>
        <sz val="11"/>
        <rFont val="游ゴシック Medium"/>
        <family val="3"/>
        <charset val="128"/>
      </rPr>
      <t>２７１８円</t>
    </r>
  </si>
  <si>
    <r>
      <rPr>
        <sz val="11"/>
        <rFont val="游ゴシック Medium"/>
        <family val="3"/>
        <charset val="128"/>
      </rPr>
      <t>３０５９円</t>
    </r>
  </si>
  <si>
    <r>
      <rPr>
        <sz val="11"/>
        <rFont val="游ゴシック Medium"/>
        <family val="3"/>
        <charset val="128"/>
      </rPr>
      <t>３９９０円</t>
    </r>
  </si>
  <si>
    <r>
      <rPr>
        <sz val="11"/>
        <rFont val="游ゴシック Medium"/>
        <family val="3"/>
        <charset val="128"/>
      </rPr>
      <t>５０００円</t>
    </r>
  </si>
  <si>
    <r>
      <rPr>
        <sz val="11"/>
        <rFont val="游ゴシック Medium"/>
        <family val="3"/>
        <charset val="128"/>
      </rPr>
      <t>３３００円</t>
    </r>
  </si>
  <si>
    <r>
      <rPr>
        <sz val="11"/>
        <rFont val="游ゴシック Medium"/>
        <family val="3"/>
        <charset val="128"/>
      </rPr>
      <t>２０３９円</t>
    </r>
  </si>
  <si>
    <r>
      <rPr>
        <b/>
        <sz val="11"/>
        <rFont val="游ゴシック Medium"/>
        <family val="3"/>
        <charset val="128"/>
      </rPr>
      <t>レーベル名</t>
    </r>
  </si>
  <si>
    <r>
      <rPr>
        <sz val="11"/>
        <rFont val="游ゴシック Medium"/>
        <family val="3"/>
        <charset val="128"/>
      </rPr>
      <t>ＥＭＩ／Ｏｄｅｏｎ</t>
    </r>
  </si>
  <si>
    <r>
      <rPr>
        <sz val="11"/>
        <rFont val="游ゴシック Medium"/>
        <family val="3"/>
        <charset val="128"/>
      </rPr>
      <t>ＭＣＡ　ＧＥＭＳ</t>
    </r>
  </si>
  <si>
    <r>
      <rPr>
        <sz val="11"/>
        <rFont val="游ゴシック Medium"/>
        <family val="3"/>
        <charset val="128"/>
      </rPr>
      <t>ＶＩＣＴＯＲ</t>
    </r>
  </si>
  <si>
    <r>
      <rPr>
        <sz val="11"/>
        <rFont val="游ゴシック Medium"/>
        <family val="3"/>
        <charset val="128"/>
      </rPr>
      <t>リブリーズ</t>
    </r>
  </si>
  <si>
    <r>
      <rPr>
        <sz val="11"/>
        <rFont val="游ゴシック Medium"/>
        <family val="3"/>
        <charset val="128"/>
      </rPr>
      <t>Ｓｅｖｅｎ　Ｓｅａｓ</t>
    </r>
  </si>
  <si>
    <r>
      <rPr>
        <sz val="11"/>
        <rFont val="游ゴシック Medium"/>
        <family val="3"/>
        <charset val="128"/>
      </rPr>
      <t>ＫＩＮＧ　ＩＮＴＥＲ</t>
    </r>
  </si>
  <si>
    <r>
      <rPr>
        <sz val="11"/>
        <rFont val="游ゴシック Medium"/>
        <family val="3"/>
        <charset val="128"/>
      </rPr>
      <t>Ｃｏｌｕｍｂｉａ</t>
    </r>
  </si>
  <si>
    <r>
      <rPr>
        <sz val="11"/>
        <rFont val="游ゴシック Medium"/>
        <family val="3"/>
        <charset val="128"/>
      </rPr>
      <t>ＫＩＮＧ</t>
    </r>
  </si>
  <si>
    <r>
      <rPr>
        <sz val="11"/>
        <rFont val="游ゴシック Medium"/>
        <family val="3"/>
        <charset val="128"/>
      </rPr>
      <t>ＤＥＣＣＡ</t>
    </r>
  </si>
  <si>
    <r>
      <rPr>
        <sz val="11"/>
        <rFont val="游ゴシック Medium"/>
        <family val="3"/>
        <charset val="128"/>
      </rPr>
      <t>ＯＲＧＡＮＯＮ</t>
    </r>
  </si>
  <si>
    <r>
      <rPr>
        <sz val="11"/>
        <rFont val="游ゴシック Medium"/>
        <family val="3"/>
        <charset val="128"/>
      </rPr>
      <t>Ｍｅｌｏｄｉｉａ</t>
    </r>
  </si>
  <si>
    <r>
      <rPr>
        <sz val="11"/>
        <rFont val="游ゴシック Medium"/>
        <family val="3"/>
        <charset val="128"/>
      </rPr>
      <t>ＰＨＩＬＩＰＳ</t>
    </r>
  </si>
  <si>
    <r>
      <rPr>
        <sz val="11"/>
        <rFont val="游ゴシック Medium"/>
        <family val="3"/>
        <charset val="128"/>
      </rPr>
      <t>ＣＡＰＩＴＯＬ</t>
    </r>
  </si>
  <si>
    <r>
      <rPr>
        <sz val="11"/>
        <rFont val="游ゴシック Medium"/>
        <family val="3"/>
        <charset val="128"/>
      </rPr>
      <t>エンジェル</t>
    </r>
  </si>
  <si>
    <r>
      <rPr>
        <sz val="11"/>
        <rFont val="游ゴシック Medium"/>
        <family val="3"/>
        <charset val="128"/>
      </rPr>
      <t>Ｄｅｕｔｓｃｈｅ　Ｇ</t>
    </r>
  </si>
  <si>
    <r>
      <rPr>
        <sz val="11"/>
        <rFont val="游ゴシック Medium"/>
        <family val="3"/>
        <charset val="128"/>
      </rPr>
      <t>ＥＭＩ　Ａｎｇｅｌ</t>
    </r>
  </si>
  <si>
    <r>
      <rPr>
        <sz val="11"/>
        <rFont val="游ゴシック Medium"/>
        <family val="3"/>
        <charset val="128"/>
      </rPr>
      <t>ＣＡＭＥＲＡＴＡ</t>
    </r>
  </si>
  <si>
    <r>
      <rPr>
        <sz val="11"/>
        <rFont val="游ゴシック Medium"/>
        <family val="3"/>
        <charset val="128"/>
      </rPr>
      <t>ＲＣＡ</t>
    </r>
  </si>
  <si>
    <r>
      <rPr>
        <sz val="11"/>
        <rFont val="游ゴシック Medium"/>
        <family val="3"/>
        <charset val="128"/>
      </rPr>
      <t>Ｅａｓｔｗｏｒｌｄ</t>
    </r>
  </si>
  <si>
    <r>
      <rPr>
        <sz val="11"/>
        <rFont val="游ゴシック Medium"/>
        <family val="3"/>
        <charset val="128"/>
      </rPr>
      <t>Ｌｏｎｄｏｎ</t>
    </r>
  </si>
  <si>
    <r>
      <rPr>
        <sz val="11"/>
        <rFont val="游ゴシック Medium"/>
        <family val="3"/>
        <charset val="128"/>
      </rPr>
      <t>ＢＩＳ</t>
    </r>
  </si>
  <si>
    <r>
      <rPr>
        <sz val="11"/>
        <rFont val="游ゴシック Medium"/>
        <family val="3"/>
        <charset val="128"/>
      </rPr>
      <t>Ｃａｔａｌｙｓｔ</t>
    </r>
  </si>
  <si>
    <r>
      <rPr>
        <sz val="11"/>
        <rFont val="游ゴシック Medium"/>
        <family val="3"/>
        <charset val="128"/>
      </rPr>
      <t>Ｆｏｎｔｅｃ</t>
    </r>
  </si>
  <si>
    <r>
      <rPr>
        <sz val="11"/>
        <rFont val="游ゴシック Medium"/>
        <family val="3"/>
        <charset val="128"/>
      </rPr>
      <t>ＴＥＬＤＥＣ</t>
    </r>
  </si>
  <si>
    <r>
      <rPr>
        <sz val="11"/>
        <rFont val="游ゴシック Medium"/>
        <family val="3"/>
        <charset val="128"/>
      </rPr>
      <t>ＥＭＩ　Ｃｌａｓｓｉ</t>
    </r>
  </si>
  <si>
    <r>
      <rPr>
        <sz val="11"/>
        <rFont val="游ゴシック Medium"/>
        <family val="3"/>
        <charset val="128"/>
      </rPr>
      <t>ＰＯＬＹＤＯＲ</t>
    </r>
  </si>
  <si>
    <r>
      <rPr>
        <sz val="11"/>
        <rFont val="游ゴシック Medium"/>
        <family val="3"/>
        <charset val="128"/>
      </rPr>
      <t>Ｏｍａｇａｔｏｋｉ</t>
    </r>
  </si>
  <si>
    <r>
      <rPr>
        <sz val="11"/>
        <rFont val="游ゴシック Medium"/>
        <family val="3"/>
        <charset val="128"/>
      </rPr>
      <t>Ｐｏｌｙｄｏｒ</t>
    </r>
  </si>
  <si>
    <r>
      <rPr>
        <sz val="11"/>
        <rFont val="游ゴシック Medium"/>
        <family val="3"/>
        <charset val="128"/>
      </rPr>
      <t>ＷＡＲＮＥＲ　ＭＵＳＩＣ　ＪＡＰＡＮ</t>
    </r>
  </si>
  <si>
    <r>
      <rPr>
        <sz val="11"/>
        <rFont val="游ゴシック Medium"/>
        <family val="3"/>
        <charset val="128"/>
      </rPr>
      <t>Ｅｄｉｔｉｏｎｓ　ｄ</t>
    </r>
  </si>
  <si>
    <r>
      <rPr>
        <sz val="11"/>
        <rFont val="游ゴシック Medium"/>
        <family val="3"/>
        <charset val="128"/>
      </rPr>
      <t>ボリドール</t>
    </r>
  </si>
  <si>
    <r>
      <rPr>
        <sz val="11"/>
        <rFont val="游ゴシック Medium"/>
        <family val="3"/>
        <charset val="128"/>
      </rPr>
      <t>ＷＥＡ</t>
    </r>
  </si>
  <si>
    <r>
      <rPr>
        <sz val="11"/>
        <rFont val="游ゴシック Medium"/>
        <family val="3"/>
        <charset val="128"/>
      </rPr>
      <t>Ｅｐｉｃ／Ｏｄｅ</t>
    </r>
  </si>
  <si>
    <r>
      <rPr>
        <sz val="11"/>
        <rFont val="游ゴシック Medium"/>
        <family val="3"/>
        <charset val="128"/>
      </rPr>
      <t>Ｔｅｌｄｅｃ</t>
    </r>
  </si>
  <si>
    <r>
      <rPr>
        <sz val="11"/>
        <rFont val="游ゴシック Medium"/>
        <family val="3"/>
        <charset val="128"/>
      </rPr>
      <t>Ｅｒａｔｏ</t>
    </r>
  </si>
  <si>
    <r>
      <rPr>
        <sz val="11"/>
        <rFont val="游ゴシック Medium"/>
        <family val="3"/>
        <charset val="128"/>
      </rPr>
      <t>Ｐｈｉｌｉｐｓ</t>
    </r>
  </si>
  <si>
    <r>
      <rPr>
        <sz val="11"/>
        <rFont val="游ゴシック Medium"/>
        <family val="3"/>
        <charset val="128"/>
      </rPr>
      <t>Ｖｉｃｔｏｒ</t>
    </r>
  </si>
  <si>
    <r>
      <rPr>
        <sz val="11"/>
        <rFont val="游ゴシック Medium"/>
        <family val="3"/>
        <charset val="128"/>
      </rPr>
      <t>Ｖｉｒｇｉｎ　Ｃｌａ</t>
    </r>
  </si>
  <si>
    <r>
      <rPr>
        <sz val="11"/>
        <rFont val="游ゴシック Medium"/>
        <family val="3"/>
        <charset val="128"/>
      </rPr>
      <t>ＷＥＳＴＭＩＮＳＴＥＲ</t>
    </r>
  </si>
  <si>
    <r>
      <rPr>
        <sz val="11"/>
        <rFont val="游ゴシック Medium"/>
        <family val="3"/>
        <charset val="128"/>
      </rPr>
      <t>ＤＥＵＴＳＣＨＥ　Ｇ</t>
    </r>
  </si>
  <si>
    <r>
      <rPr>
        <sz val="11"/>
        <rFont val="游ゴシック Medium"/>
        <family val="3"/>
        <charset val="128"/>
      </rPr>
      <t>Ｎｏｎｅｓｕｃｈ</t>
    </r>
  </si>
  <si>
    <r>
      <rPr>
        <sz val="11"/>
        <rFont val="游ゴシック Medium"/>
        <family val="3"/>
        <charset val="128"/>
      </rPr>
      <t>ＥＭＩ</t>
    </r>
  </si>
  <si>
    <r>
      <rPr>
        <sz val="11"/>
        <rFont val="游ゴシック Medium"/>
        <family val="3"/>
        <charset val="128"/>
      </rPr>
      <t>ＴＥＬＤＥＣ　ＣＬＡＳＳＩＣＳ</t>
    </r>
  </si>
  <si>
    <r>
      <rPr>
        <sz val="11"/>
        <rFont val="游ゴシック Medium"/>
        <family val="3"/>
        <charset val="128"/>
      </rPr>
      <t>ＥＲＡＴＯ</t>
    </r>
  </si>
  <si>
    <r>
      <rPr>
        <sz val="11"/>
        <rFont val="游ゴシック Medium"/>
        <family val="3"/>
        <charset val="128"/>
      </rPr>
      <t>ＡＲＧＯ</t>
    </r>
  </si>
  <si>
    <r>
      <rPr>
        <sz val="11"/>
        <rFont val="游ゴシック Medium"/>
        <family val="3"/>
        <charset val="128"/>
      </rPr>
      <t>Ａ．Ｋ．Ａ．</t>
    </r>
  </si>
  <si>
    <r>
      <rPr>
        <sz val="11"/>
        <rFont val="游ゴシック Medium"/>
        <family val="3"/>
        <charset val="128"/>
      </rPr>
      <t>ＣＯＬＵＭＢＩＡ</t>
    </r>
  </si>
  <si>
    <r>
      <rPr>
        <sz val="11"/>
        <rFont val="游ゴシック Medium"/>
        <family val="3"/>
        <charset val="128"/>
      </rPr>
      <t>＊＊＊＊＊＊＊＊＊　ＲＥＣＯＲＤＳ</t>
    </r>
  </si>
  <si>
    <r>
      <rPr>
        <sz val="11"/>
        <rFont val="游ゴシック Medium"/>
        <family val="3"/>
        <charset val="128"/>
      </rPr>
      <t>ＬＯＮＤＯＮ</t>
    </r>
  </si>
  <si>
    <r>
      <rPr>
        <sz val="11"/>
        <rFont val="游ゴシック Medium"/>
        <family val="3"/>
        <charset val="128"/>
      </rPr>
      <t>ＣＯＮＳＩＰＩＯ</t>
    </r>
  </si>
  <si>
    <r>
      <rPr>
        <sz val="11"/>
        <rFont val="游ゴシック Medium"/>
        <family val="3"/>
        <charset val="128"/>
      </rPr>
      <t>ＯＭＡＧＡＴＯＫＩ</t>
    </r>
  </si>
  <si>
    <r>
      <rPr>
        <sz val="11"/>
        <rFont val="游ゴシック Medium"/>
        <family val="3"/>
        <charset val="128"/>
      </rPr>
      <t>ＴＯＳＨＩＢＡ</t>
    </r>
  </si>
  <si>
    <r>
      <rPr>
        <sz val="11"/>
        <rFont val="游ゴシック Medium"/>
        <family val="3"/>
        <charset val="128"/>
      </rPr>
      <t>ＮＩＡＧＡＲＡ</t>
    </r>
  </si>
  <si>
    <r>
      <rPr>
        <sz val="11"/>
        <rFont val="游ゴシック Medium"/>
        <family val="3"/>
        <charset val="128"/>
      </rPr>
      <t>ＳＯＮＹ</t>
    </r>
  </si>
  <si>
    <r>
      <rPr>
        <sz val="11"/>
        <rFont val="游ゴシック Medium"/>
        <family val="3"/>
        <charset val="128"/>
      </rPr>
      <t>ＦＯＲ　ＬＩＦＥ</t>
    </r>
  </si>
  <si>
    <r>
      <rPr>
        <sz val="11"/>
        <rFont val="游ゴシック Medium"/>
        <family val="3"/>
        <charset val="128"/>
      </rPr>
      <t>ＣＲＯＷＮ</t>
    </r>
  </si>
  <si>
    <r>
      <rPr>
        <b/>
        <sz val="11"/>
        <rFont val="游ゴシック Medium"/>
        <family val="3"/>
        <charset val="128"/>
      </rPr>
      <t>資料形態　</t>
    </r>
  </si>
  <si>
    <r>
      <rPr>
        <sz val="11"/>
        <rFont val="游ゴシック Medium"/>
        <family val="3"/>
        <charset val="128"/>
      </rPr>
      <t>コンパクトディスク</t>
    </r>
  </si>
  <si>
    <r>
      <rPr>
        <b/>
        <sz val="11"/>
        <rFont val="游ゴシック Medium"/>
        <family val="3"/>
        <charset val="128"/>
      </rPr>
      <t>数　量　　</t>
    </r>
  </si>
  <si>
    <r>
      <t>4</t>
    </r>
    <r>
      <rPr>
        <sz val="11"/>
        <rFont val="游ゴシック Medium"/>
        <family val="3"/>
        <charset val="128"/>
      </rPr>
      <t>枚</t>
    </r>
    <phoneticPr fontId="1"/>
  </si>
  <si>
    <r>
      <t>1</t>
    </r>
    <r>
      <rPr>
        <sz val="11"/>
        <rFont val="游ゴシック Medium"/>
        <family val="3"/>
        <charset val="128"/>
      </rPr>
      <t>枚</t>
    </r>
  </si>
  <si>
    <r>
      <t>2</t>
    </r>
    <r>
      <rPr>
        <sz val="11"/>
        <rFont val="游ゴシック Medium"/>
        <family val="3"/>
        <charset val="128"/>
      </rPr>
      <t>枚</t>
    </r>
  </si>
  <si>
    <r>
      <t>4</t>
    </r>
    <r>
      <rPr>
        <sz val="11"/>
        <rFont val="游ゴシック Medium"/>
        <family val="3"/>
        <charset val="128"/>
      </rPr>
      <t>枚</t>
    </r>
  </si>
  <si>
    <r>
      <t>6</t>
    </r>
    <r>
      <rPr>
        <sz val="11"/>
        <rFont val="游ゴシック Medium"/>
        <family val="3"/>
        <charset val="128"/>
      </rPr>
      <t>枚</t>
    </r>
  </si>
  <si>
    <r>
      <t>5</t>
    </r>
    <r>
      <rPr>
        <sz val="11"/>
        <rFont val="游ゴシック Medium"/>
        <family val="3"/>
        <charset val="128"/>
      </rPr>
      <t>枚</t>
    </r>
  </si>
  <si>
    <r>
      <t>3</t>
    </r>
    <r>
      <rPr>
        <sz val="11"/>
        <rFont val="游ゴシック Medium"/>
        <family val="3"/>
        <charset val="128"/>
      </rPr>
      <t>枚</t>
    </r>
  </si>
  <si>
    <r>
      <rPr>
        <b/>
        <sz val="11"/>
        <rFont val="游ゴシック Medium"/>
        <family val="3"/>
        <charset val="128"/>
      </rPr>
      <t>時　間　　</t>
    </r>
  </si>
  <si>
    <r>
      <t>72</t>
    </r>
    <r>
      <rPr>
        <sz val="11"/>
        <rFont val="游ゴシック Medium"/>
        <family val="3"/>
        <charset val="128"/>
      </rPr>
      <t>分</t>
    </r>
    <r>
      <rPr>
        <sz val="11"/>
        <rFont val="Consolas"/>
        <family val="3"/>
      </rPr>
      <t>30</t>
    </r>
    <r>
      <rPr>
        <sz val="11"/>
        <rFont val="游ゴシック Medium"/>
        <family val="3"/>
        <charset val="128"/>
      </rPr>
      <t>秒</t>
    </r>
  </si>
  <si>
    <r>
      <t>31</t>
    </r>
    <r>
      <rPr>
        <sz val="11"/>
        <rFont val="游ゴシック Medium"/>
        <family val="3"/>
        <charset val="128"/>
      </rPr>
      <t>分</t>
    </r>
  </si>
  <si>
    <r>
      <t>431</t>
    </r>
    <r>
      <rPr>
        <sz val="11"/>
        <rFont val="游ゴシック Medium"/>
        <family val="3"/>
        <charset val="128"/>
      </rPr>
      <t>分</t>
    </r>
    <r>
      <rPr>
        <sz val="11"/>
        <rFont val="Consolas"/>
        <family val="3"/>
      </rPr>
      <t>18</t>
    </r>
    <r>
      <rPr>
        <sz val="11"/>
        <rFont val="游ゴシック Medium"/>
        <family val="3"/>
        <charset val="128"/>
      </rPr>
      <t>秒</t>
    </r>
  </si>
  <si>
    <r>
      <t>60</t>
    </r>
    <r>
      <rPr>
        <sz val="11"/>
        <rFont val="游ゴシック Medium"/>
        <family val="3"/>
        <charset val="128"/>
      </rPr>
      <t>分</t>
    </r>
  </si>
  <si>
    <r>
      <t>64</t>
    </r>
    <r>
      <rPr>
        <sz val="11"/>
        <rFont val="游ゴシック Medium"/>
        <family val="3"/>
        <charset val="128"/>
      </rPr>
      <t>分</t>
    </r>
  </si>
  <si>
    <r>
      <t>61</t>
    </r>
    <r>
      <rPr>
        <sz val="11"/>
        <rFont val="游ゴシック Medium"/>
        <family val="3"/>
        <charset val="128"/>
      </rPr>
      <t>分</t>
    </r>
    <r>
      <rPr>
        <sz val="11"/>
        <rFont val="Consolas"/>
        <family val="3"/>
      </rPr>
      <t xml:space="preserve"> 9</t>
    </r>
    <r>
      <rPr>
        <sz val="11"/>
        <rFont val="游ゴシック Medium"/>
        <family val="3"/>
        <charset val="128"/>
      </rPr>
      <t>秒</t>
    </r>
  </si>
  <si>
    <r>
      <t>71</t>
    </r>
    <r>
      <rPr>
        <sz val="11"/>
        <rFont val="游ゴシック Medium"/>
        <family val="3"/>
        <charset val="128"/>
      </rPr>
      <t>分</t>
    </r>
    <r>
      <rPr>
        <sz val="11"/>
        <rFont val="Consolas"/>
        <family val="3"/>
      </rPr>
      <t xml:space="preserve"> 2</t>
    </r>
    <r>
      <rPr>
        <sz val="11"/>
        <rFont val="游ゴシック Medium"/>
        <family val="3"/>
        <charset val="128"/>
      </rPr>
      <t>秒</t>
    </r>
  </si>
  <si>
    <r>
      <t>73</t>
    </r>
    <r>
      <rPr>
        <sz val="11"/>
        <rFont val="游ゴシック Medium"/>
        <family val="3"/>
        <charset val="128"/>
      </rPr>
      <t>分</t>
    </r>
  </si>
  <si>
    <r>
      <t>48</t>
    </r>
    <r>
      <rPr>
        <sz val="11"/>
        <rFont val="游ゴシック Medium"/>
        <family val="3"/>
        <charset val="128"/>
      </rPr>
      <t>分</t>
    </r>
  </si>
  <si>
    <r>
      <t>136</t>
    </r>
    <r>
      <rPr>
        <sz val="11"/>
        <rFont val="游ゴシック Medium"/>
        <family val="3"/>
        <charset val="128"/>
      </rPr>
      <t>分</t>
    </r>
    <r>
      <rPr>
        <sz val="11"/>
        <rFont val="Consolas"/>
        <family val="3"/>
      </rPr>
      <t>32</t>
    </r>
    <r>
      <rPr>
        <sz val="11"/>
        <rFont val="游ゴシック Medium"/>
        <family val="3"/>
        <charset val="128"/>
      </rPr>
      <t>秒</t>
    </r>
  </si>
  <si>
    <r>
      <t>47</t>
    </r>
    <r>
      <rPr>
        <sz val="11"/>
        <rFont val="游ゴシック Medium"/>
        <family val="3"/>
        <charset val="128"/>
      </rPr>
      <t>分</t>
    </r>
    <r>
      <rPr>
        <sz val="11"/>
        <rFont val="Consolas"/>
        <family val="3"/>
      </rPr>
      <t xml:space="preserve"> 5</t>
    </r>
    <r>
      <rPr>
        <sz val="11"/>
        <rFont val="游ゴシック Medium"/>
        <family val="3"/>
        <charset val="128"/>
      </rPr>
      <t>秒</t>
    </r>
  </si>
  <si>
    <r>
      <t>51</t>
    </r>
    <r>
      <rPr>
        <sz val="11"/>
        <rFont val="游ゴシック Medium"/>
        <family val="3"/>
        <charset val="128"/>
      </rPr>
      <t>分</t>
    </r>
    <r>
      <rPr>
        <sz val="11"/>
        <rFont val="Consolas"/>
        <family val="3"/>
      </rPr>
      <t>38</t>
    </r>
    <r>
      <rPr>
        <sz val="11"/>
        <rFont val="游ゴシック Medium"/>
        <family val="3"/>
        <charset val="128"/>
      </rPr>
      <t>秒</t>
    </r>
  </si>
  <si>
    <r>
      <t>57</t>
    </r>
    <r>
      <rPr>
        <sz val="11"/>
        <rFont val="游ゴシック Medium"/>
        <family val="3"/>
        <charset val="128"/>
      </rPr>
      <t>分</t>
    </r>
    <r>
      <rPr>
        <sz val="11"/>
        <rFont val="Consolas"/>
        <family val="3"/>
      </rPr>
      <t>41</t>
    </r>
    <r>
      <rPr>
        <sz val="11"/>
        <rFont val="游ゴシック Medium"/>
        <family val="3"/>
        <charset val="128"/>
      </rPr>
      <t>秒</t>
    </r>
  </si>
  <si>
    <r>
      <t>21</t>
    </r>
    <r>
      <rPr>
        <sz val="11"/>
        <rFont val="游ゴシック Medium"/>
        <family val="3"/>
        <charset val="128"/>
      </rPr>
      <t>分</t>
    </r>
    <r>
      <rPr>
        <sz val="11"/>
        <rFont val="Consolas"/>
        <family val="3"/>
      </rPr>
      <t>46</t>
    </r>
    <r>
      <rPr>
        <sz val="11"/>
        <rFont val="游ゴシック Medium"/>
        <family val="3"/>
        <charset val="128"/>
      </rPr>
      <t>秒</t>
    </r>
  </si>
  <si>
    <r>
      <t>66</t>
    </r>
    <r>
      <rPr>
        <sz val="11"/>
        <rFont val="游ゴシック Medium"/>
        <family val="3"/>
        <charset val="128"/>
      </rPr>
      <t>分</t>
    </r>
  </si>
  <si>
    <r>
      <t>78</t>
    </r>
    <r>
      <rPr>
        <sz val="11"/>
        <rFont val="游ゴシック Medium"/>
        <family val="3"/>
        <charset val="128"/>
      </rPr>
      <t>分</t>
    </r>
  </si>
  <si>
    <r>
      <t>69</t>
    </r>
    <r>
      <rPr>
        <sz val="11"/>
        <rFont val="游ゴシック Medium"/>
        <family val="3"/>
        <charset val="128"/>
      </rPr>
      <t>分</t>
    </r>
  </si>
  <si>
    <r>
      <t>44</t>
    </r>
    <r>
      <rPr>
        <sz val="11"/>
        <rFont val="游ゴシック Medium"/>
        <family val="3"/>
        <charset val="128"/>
      </rPr>
      <t>分</t>
    </r>
  </si>
  <si>
    <r>
      <t>115</t>
    </r>
    <r>
      <rPr>
        <sz val="11"/>
        <rFont val="游ゴシック Medium"/>
        <family val="3"/>
        <charset val="128"/>
      </rPr>
      <t>分</t>
    </r>
    <r>
      <rPr>
        <sz val="11"/>
        <rFont val="Consolas"/>
        <family val="3"/>
      </rPr>
      <t xml:space="preserve"> 2</t>
    </r>
    <r>
      <rPr>
        <sz val="11"/>
        <rFont val="游ゴシック Medium"/>
        <family val="3"/>
        <charset val="128"/>
      </rPr>
      <t>秒</t>
    </r>
  </si>
  <si>
    <r>
      <t>62</t>
    </r>
    <r>
      <rPr>
        <sz val="11"/>
        <rFont val="游ゴシック Medium"/>
        <family val="3"/>
        <charset val="128"/>
      </rPr>
      <t>分</t>
    </r>
    <r>
      <rPr>
        <sz val="11"/>
        <rFont val="Consolas"/>
        <family val="3"/>
      </rPr>
      <t xml:space="preserve"> 4</t>
    </r>
    <r>
      <rPr>
        <sz val="11"/>
        <rFont val="游ゴシック Medium"/>
        <family val="3"/>
        <charset val="128"/>
      </rPr>
      <t>秒</t>
    </r>
  </si>
  <si>
    <r>
      <t>72</t>
    </r>
    <r>
      <rPr>
        <sz val="11"/>
        <rFont val="游ゴシック Medium"/>
        <family val="3"/>
        <charset val="128"/>
      </rPr>
      <t>分</t>
    </r>
  </si>
  <si>
    <r>
      <t>54</t>
    </r>
    <r>
      <rPr>
        <sz val="11"/>
        <rFont val="游ゴシック Medium"/>
        <family val="3"/>
        <charset val="128"/>
      </rPr>
      <t>分</t>
    </r>
  </si>
  <si>
    <r>
      <t>76</t>
    </r>
    <r>
      <rPr>
        <sz val="11"/>
        <rFont val="游ゴシック Medium"/>
        <family val="3"/>
        <charset val="128"/>
      </rPr>
      <t>分</t>
    </r>
  </si>
  <si>
    <r>
      <t>117</t>
    </r>
    <r>
      <rPr>
        <sz val="11"/>
        <rFont val="游ゴシック Medium"/>
        <family val="3"/>
        <charset val="128"/>
      </rPr>
      <t>分</t>
    </r>
  </si>
  <si>
    <r>
      <rPr>
        <b/>
        <sz val="11"/>
        <rFont val="游ゴシック Medium"/>
        <family val="3"/>
        <charset val="128"/>
      </rPr>
      <t>形態的細目</t>
    </r>
  </si>
  <si>
    <r>
      <rPr>
        <sz val="11"/>
        <rFont val="游ゴシック Medium"/>
        <family val="3"/>
        <charset val="128"/>
      </rPr>
      <t>ディジタル，　１．４　ｍ／ｓ．，　モノラル　１２　ｃｍ．　パンフレット１</t>
    </r>
  </si>
  <si>
    <r>
      <rPr>
        <sz val="11"/>
        <rFont val="游ゴシック Medium"/>
        <family val="3"/>
        <charset val="128"/>
      </rPr>
      <t>１．４　ｍ／ｓ．，　ステレオ・モノラル混載　１２ｃｍ．　リーフ解説付き１</t>
    </r>
  </si>
  <si>
    <r>
      <rPr>
        <sz val="11"/>
        <rFont val="游ゴシック Medium"/>
        <family val="3"/>
        <charset val="128"/>
      </rPr>
      <t>ディジタル，１．４ｍ／ｓ．，ステ・モノ混載；１２ｃｍ＋リーフ（解説付）（日）１</t>
    </r>
    <phoneticPr fontId="1"/>
  </si>
  <si>
    <r>
      <rPr>
        <sz val="11"/>
        <rFont val="游ゴシック Medium"/>
        <family val="3"/>
        <charset val="128"/>
      </rPr>
      <t>ディジタル，　１．４　ｍ／ｓ．ステレオ　１２ｃｍ．　パンフレット１</t>
    </r>
  </si>
  <si>
    <r>
      <rPr>
        <sz val="11"/>
        <rFont val="游ゴシック Medium"/>
        <family val="3"/>
        <charset val="128"/>
      </rPr>
      <t>ディジタル，　１．４　ｍ／ｓ．，　ステレオ　１２　ｃｍ．　パンフレット１</t>
    </r>
  </si>
  <si>
    <r>
      <rPr>
        <sz val="11"/>
        <rFont val="游ゴシック Medium"/>
        <family val="3"/>
        <charset val="128"/>
      </rPr>
      <t>１．４　ｍ／ｓ．，　ステレオ　１２ｃｍ．　解説書１</t>
    </r>
  </si>
  <si>
    <r>
      <rPr>
        <sz val="11"/>
        <rFont val="游ゴシック Medium"/>
        <family val="3"/>
        <charset val="128"/>
      </rPr>
      <t>ディジタル，１．４ｍ／ｓ．，ステレオ；１２ｃｍ＋リーフ（解説付）（日）１</t>
    </r>
  </si>
  <si>
    <r>
      <rPr>
        <sz val="11"/>
        <rFont val="游ゴシック Medium"/>
        <family val="3"/>
        <charset val="128"/>
      </rPr>
      <t>ディジタル，１．４ｍ／ｓ．，ステレオ；１２ｃｍ＋リーフ（解説付）（邦訳付）１</t>
    </r>
  </si>
  <si>
    <r>
      <rPr>
        <sz val="11"/>
        <rFont val="游ゴシック Medium"/>
        <family val="3"/>
        <charset val="128"/>
      </rPr>
      <t>ディジタル，１．４ｍ／ｓ．，ステレオ；１２ｃｍ＋リーフ（歌詞のみ）（日）１</t>
    </r>
  </si>
  <si>
    <r>
      <rPr>
        <sz val="11"/>
        <rFont val="游ゴシック Medium"/>
        <family val="3"/>
        <charset val="128"/>
      </rPr>
      <t>ディジタル，　１．４　ｍ／ｓ．，　ステレオ　１２　ｃｍ．　パンフレット１</t>
    </r>
    <phoneticPr fontId="1"/>
  </si>
  <si>
    <r>
      <rPr>
        <sz val="11"/>
        <rFont val="游ゴシック Medium"/>
        <family val="3"/>
        <charset val="128"/>
      </rPr>
      <t>ディジタル，　１．４　ｍ／ｓ．，　ステレオ　１２　ｃｍ．　リーフレット１</t>
    </r>
  </si>
  <si>
    <r>
      <rPr>
        <sz val="11"/>
        <rFont val="游ゴシック Medium"/>
        <family val="3"/>
        <charset val="128"/>
      </rPr>
      <t>ディジタル，　１．４　ｍ／ｓ．，　モノラル　１２　ｃｍ．　図書１</t>
    </r>
  </si>
  <si>
    <r>
      <rPr>
        <sz val="11"/>
        <rFont val="游ゴシック Medium"/>
        <family val="3"/>
        <charset val="128"/>
      </rPr>
      <t>１．４　ｍ／ｓ．，　ステレオ　１２ｃｍ．　パンフレット１</t>
    </r>
  </si>
  <si>
    <r>
      <rPr>
        <sz val="11"/>
        <rFont val="游ゴシック Medium"/>
        <family val="3"/>
        <charset val="128"/>
      </rPr>
      <t>１．４　ｍ／ｓ．，　ステレオ　１２ｃｍ．　リーフ解説付き１</t>
    </r>
  </si>
  <si>
    <r>
      <rPr>
        <sz val="11"/>
        <rFont val="游ゴシック Medium"/>
        <family val="3"/>
        <charset val="128"/>
      </rPr>
      <t>ディジタル，　１．４　ｍ／ｓ．，　ステレオ　１２　ｃｍ．　パンフレット５</t>
    </r>
  </si>
  <si>
    <r>
      <rPr>
        <sz val="11"/>
        <rFont val="游ゴシック Medium"/>
        <family val="3"/>
        <charset val="128"/>
      </rPr>
      <t>ディジタル，　１．４　ｍ／ｓ．，　ステレオ　１２　ｃｍ．　リーフレット３</t>
    </r>
  </si>
  <si>
    <r>
      <rPr>
        <sz val="11"/>
        <rFont val="游ゴシック Medium"/>
        <family val="3"/>
        <charset val="128"/>
      </rPr>
      <t>ディジタル，　１．４　ｍ／ｓ．ステレオ　１２ｃｍ．　リーフレット２</t>
    </r>
  </si>
  <si>
    <r>
      <rPr>
        <sz val="11"/>
        <rFont val="游ゴシック Medium"/>
        <family val="3"/>
        <charset val="128"/>
      </rPr>
      <t>ディジタル，　１．４　ｍ／ｓ．，　ステレオ　１２　ｃｍ．　パンフレット２</t>
    </r>
  </si>
  <si>
    <r>
      <rPr>
        <sz val="11"/>
        <rFont val="游ゴシック Medium"/>
        <family val="3"/>
        <charset val="128"/>
      </rPr>
      <t>ディジタル，　１．４　ｍ／ｓ．　１２　ｃｍ．　パンフレット１</t>
    </r>
  </si>
  <si>
    <r>
      <rPr>
        <sz val="11"/>
        <rFont val="游ゴシック Medium"/>
        <family val="3"/>
        <charset val="128"/>
      </rPr>
      <t>ディジタル，　１．４　ｍ／ｓ．，　ステレオ　１２　ｃｍ．　パンフレットｌ</t>
    </r>
  </si>
  <si>
    <r>
      <rPr>
        <sz val="11"/>
        <rFont val="游ゴシック Medium"/>
        <family val="3"/>
        <charset val="128"/>
      </rPr>
      <t>ディジタル，１．４ｍ／ｓ．，モノラル；１２ｃｍ＋リーフ（解説付）（日）１</t>
    </r>
  </si>
  <si>
    <r>
      <rPr>
        <sz val="11"/>
        <rFont val="游ゴシック Medium"/>
        <family val="3"/>
        <charset val="128"/>
      </rPr>
      <t>ディジタル，　１．４　ｍ／ｓ．ステレオ　１２ｃｍ．　リーフレット１</t>
    </r>
  </si>
  <si>
    <r>
      <rPr>
        <sz val="11"/>
        <rFont val="游ゴシック Medium"/>
        <family val="3"/>
        <charset val="128"/>
      </rPr>
      <t>ディジタル，１．４ｍ／ｓ．，ステレオ；１２ｃｍ＋リーフ（歌詞のみ）（日）２</t>
    </r>
  </si>
  <si>
    <r>
      <rPr>
        <sz val="11"/>
        <rFont val="游ゴシック Medium"/>
        <family val="3"/>
        <charset val="128"/>
      </rPr>
      <t>ディジタル，１．４ｍ／ｓ．，ステ・モノ混載；１２ｃｍ＋リーフ（解説付）（日）１</t>
    </r>
  </si>
  <si>
    <r>
      <rPr>
        <sz val="11"/>
        <rFont val="游ゴシック Medium"/>
        <family val="3"/>
        <charset val="128"/>
      </rPr>
      <t>ディジタル，１．４ｍ／ｓ．，ステ・モノ混載；１２ｃｍ＋リーフ（歌詞のみ）（日）１</t>
    </r>
  </si>
  <si>
    <r>
      <rPr>
        <sz val="11"/>
        <rFont val="游ゴシック Medium"/>
        <family val="3"/>
        <charset val="128"/>
      </rPr>
      <t>ディジタル，１．４ｍ／ｓ．，モノラル；１２ｃｍ＋解説書（日）１</t>
    </r>
  </si>
  <si>
    <r>
      <rPr>
        <b/>
        <sz val="11"/>
        <rFont val="游ゴシック Medium"/>
        <family val="3"/>
        <charset val="128"/>
      </rPr>
      <t>シリーズ名</t>
    </r>
  </si>
  <si>
    <r>
      <rPr>
        <sz val="11"/>
        <rFont val="游ゴシック Medium"/>
        <family val="3"/>
        <charset val="128"/>
      </rPr>
      <t>ポルトガルの至宝：アマリア・ロドリゲスの軌跡／</t>
    </r>
    <r>
      <rPr>
        <sz val="11"/>
        <rFont val="Consolas"/>
        <family val="3"/>
      </rPr>
      <t>Ama'lia Rodrigues</t>
    </r>
    <rPh sb="23" eb="40">
      <t>アマリア・ロドリゲス</t>
    </rPh>
    <phoneticPr fontId="1"/>
  </si>
  <si>
    <r>
      <rPr>
        <sz val="11"/>
        <rFont val="游ゴシック Medium"/>
        <family val="3"/>
        <charset val="128"/>
      </rPr>
      <t>Ｎｅｗ　ｂｅｓｔ　ｂｏｘ</t>
    </r>
  </si>
  <si>
    <r>
      <rPr>
        <sz val="11"/>
        <rFont val="游ゴシック Medium"/>
        <family val="3"/>
        <charset val="128"/>
      </rPr>
      <t>Ａｎｇｅｌ　ｂｅｓｔ　１００</t>
    </r>
  </si>
  <si>
    <r>
      <rPr>
        <sz val="11"/>
        <rFont val="游ゴシック Medium"/>
        <family val="3"/>
        <charset val="128"/>
      </rPr>
      <t>極上演歌三十選</t>
    </r>
  </si>
  <si>
    <r>
      <rPr>
        <sz val="11"/>
        <rFont val="游ゴシック Medium"/>
        <family val="3"/>
        <charset val="128"/>
      </rPr>
      <t>フランスのエスプリ　シリーズ</t>
    </r>
  </si>
  <si>
    <r>
      <rPr>
        <sz val="11"/>
        <rFont val="游ゴシック Medium"/>
        <family val="3"/>
        <charset val="128"/>
      </rPr>
      <t>音蔵：Ｓｏｕｎｄ　ｇｒａｆｆｉｔｉ</t>
    </r>
  </si>
  <si>
    <r>
      <rPr>
        <sz val="11"/>
        <rFont val="游ゴシック Medium"/>
        <family val="3"/>
        <charset val="128"/>
      </rPr>
      <t>Ｃｏｌｌｅｃｔｉｏｎ　Ｂｏｎｓａｉ</t>
    </r>
  </si>
  <si>
    <r>
      <rPr>
        <sz val="11"/>
        <rFont val="游ゴシック Medium"/>
        <family val="3"/>
        <charset val="128"/>
      </rPr>
      <t>テレフンケン・トレジャーズ</t>
    </r>
  </si>
  <si>
    <r>
      <rPr>
        <sz val="11"/>
        <rFont val="游ゴシック Medium"/>
        <family val="3"/>
        <charset val="128"/>
      </rPr>
      <t>ソングライター・ルネッサンス</t>
    </r>
  </si>
  <si>
    <r>
      <rPr>
        <b/>
        <sz val="11"/>
        <rFont val="游ゴシック Medium"/>
        <family val="3"/>
        <charset val="128"/>
      </rPr>
      <t>発売番号　</t>
    </r>
  </si>
  <si>
    <r>
      <rPr>
        <b/>
        <sz val="11"/>
        <rFont val="游ゴシック Medium"/>
        <family val="3"/>
        <charset val="128"/>
      </rPr>
      <t>件　名　　</t>
    </r>
  </si>
  <si>
    <r>
      <rPr>
        <sz val="11"/>
        <rFont val="游ゴシック Medium"/>
        <family val="3"/>
        <charset val="128"/>
      </rPr>
      <t>ファド　ポピュラー音楽－ポルトガル</t>
    </r>
  </si>
  <si>
    <r>
      <rPr>
        <sz val="11"/>
        <rFont val="游ゴシック Medium"/>
        <family val="3"/>
        <charset val="128"/>
      </rPr>
      <t>ポピュラー音楽－日本</t>
    </r>
  </si>
  <si>
    <r>
      <rPr>
        <sz val="11"/>
        <rFont val="游ゴシック Medium"/>
        <family val="3"/>
        <charset val="128"/>
      </rPr>
      <t>民謡　民俗音楽</t>
    </r>
  </si>
  <si>
    <r>
      <rPr>
        <sz val="11"/>
        <rFont val="游ゴシック Medium"/>
        <family val="3"/>
        <charset val="128"/>
      </rPr>
      <t>国歌　ＥＵ　ミレニアム</t>
    </r>
  </si>
  <si>
    <r>
      <rPr>
        <sz val="11"/>
        <rFont val="游ゴシック Medium"/>
        <family val="3"/>
        <charset val="128"/>
      </rPr>
      <t>相撲－歌・音楽</t>
    </r>
  </si>
  <si>
    <r>
      <rPr>
        <sz val="11"/>
        <rFont val="游ゴシック Medium"/>
        <family val="3"/>
        <charset val="128"/>
      </rPr>
      <t>物売り　大道芸</t>
    </r>
  </si>
  <si>
    <r>
      <rPr>
        <sz val="11"/>
        <rFont val="游ゴシック Medium"/>
        <family val="3"/>
        <charset val="128"/>
      </rPr>
      <t>ＮＨＫ　カバーズ</t>
    </r>
  </si>
  <si>
    <r>
      <rPr>
        <sz val="11"/>
        <rFont val="游ゴシック Medium"/>
        <family val="3"/>
        <charset val="128"/>
      </rPr>
      <t>弦楽四重奏曲　ピアノ五重奏曲　弦楽八重奏曲　（ヴァイオリン　（４）・ヴィオラ　（２）・チェ</t>
    </r>
  </si>
  <si>
    <r>
      <rPr>
        <sz val="11"/>
        <rFont val="游ゴシック Medium"/>
        <family val="3"/>
        <charset val="128"/>
      </rPr>
      <t>カンタータ　世俗カンタータ</t>
    </r>
  </si>
  <si>
    <r>
      <rPr>
        <sz val="11"/>
        <rFont val="游ゴシック Medium"/>
        <family val="3"/>
        <charset val="128"/>
      </rPr>
      <t>組曲　（室内オーケストラ）</t>
    </r>
  </si>
  <si>
    <r>
      <rPr>
        <sz val="11"/>
        <rFont val="游ゴシック Medium"/>
        <family val="3"/>
        <charset val="128"/>
      </rPr>
      <t>交響詩</t>
    </r>
  </si>
  <si>
    <r>
      <rPr>
        <sz val="11"/>
        <rFont val="游ゴシック Medium"/>
        <family val="3"/>
        <charset val="128"/>
      </rPr>
      <t>演劇－日本　歌曲　（日本語）－日本</t>
    </r>
  </si>
  <si>
    <r>
      <rPr>
        <sz val="11"/>
        <rFont val="游ゴシック Medium"/>
        <family val="3"/>
        <charset val="128"/>
      </rPr>
      <t>浅草オペラ　アリア　デュエット</t>
    </r>
  </si>
  <si>
    <r>
      <rPr>
        <sz val="11"/>
        <rFont val="游ゴシック Medium"/>
        <family val="3"/>
        <charset val="128"/>
      </rPr>
      <t>リコーダー曲－編曲</t>
    </r>
  </si>
  <si>
    <r>
      <rPr>
        <sz val="11"/>
        <rFont val="游ゴシック Medium"/>
        <family val="3"/>
        <charset val="128"/>
      </rPr>
      <t>ポピュラー音楽－日本－１９９１－２０００</t>
    </r>
  </si>
  <si>
    <r>
      <rPr>
        <sz val="11"/>
        <rFont val="游ゴシック Medium"/>
        <family val="3"/>
        <charset val="128"/>
      </rPr>
      <t>ソナタ　（ピアノ）</t>
    </r>
  </si>
  <si>
    <r>
      <rPr>
        <sz val="11"/>
        <rFont val="游ゴシック Medium"/>
        <family val="3"/>
        <charset val="128"/>
      </rPr>
      <t>合奏協奏曲　協奏曲　（オーボエ・ハープと弦楽合奏）　協奏曲　（ピアノと弦楽合奏）</t>
    </r>
  </si>
  <si>
    <r>
      <rPr>
        <sz val="11"/>
        <rFont val="游ゴシック Medium"/>
        <family val="3"/>
        <charset val="128"/>
      </rPr>
      <t>ピアノ曲　プリペアード　ピアノ曲　鍵盤楽器音楽</t>
    </r>
  </si>
  <si>
    <r>
      <rPr>
        <sz val="11"/>
        <rFont val="游ゴシック Medium"/>
        <family val="3"/>
        <charset val="128"/>
      </rPr>
      <t>独奏曲　室内楽曲　音楽－日本－２０世紀</t>
    </r>
  </si>
  <si>
    <r>
      <rPr>
        <sz val="11"/>
        <rFont val="游ゴシック Medium"/>
        <family val="3"/>
        <charset val="128"/>
      </rPr>
      <t>管弦楽曲　管弦楽曲－編曲</t>
    </r>
  </si>
  <si>
    <r>
      <rPr>
        <sz val="11"/>
        <rFont val="游ゴシック Medium"/>
        <family val="3"/>
        <charset val="128"/>
      </rPr>
      <t>協奏曲　（ヴァイオリンと室内オーケストラ）　室内オーケストラ曲　ヴィオラと室内オーケストラ</t>
    </r>
  </si>
  <si>
    <r>
      <rPr>
        <sz val="11"/>
        <rFont val="游ゴシック Medium"/>
        <family val="3"/>
        <charset val="128"/>
      </rPr>
      <t>民謡　（英語）－アイルランド　ポピュラー音楽－アイルランド－１９９１－２０００</t>
    </r>
  </si>
  <si>
    <r>
      <rPr>
        <sz val="11"/>
        <rFont val="游ゴシック Medium"/>
        <family val="3"/>
        <charset val="128"/>
      </rPr>
      <t>ロック音楽－アメリカ合衆国－１９６１－１９７０</t>
    </r>
  </si>
  <si>
    <r>
      <rPr>
        <sz val="11"/>
        <rFont val="游ゴシック Medium"/>
        <family val="3"/>
        <charset val="128"/>
      </rPr>
      <t>合奏協奏曲</t>
    </r>
  </si>
  <si>
    <r>
      <rPr>
        <sz val="11"/>
        <rFont val="游ゴシック Medium"/>
        <family val="3"/>
        <charset val="128"/>
      </rPr>
      <t>ロック音楽－アメリカ合衆国－１９７１－１９８０</t>
    </r>
  </si>
  <si>
    <r>
      <rPr>
        <sz val="11"/>
        <rFont val="游ゴシック Medium"/>
        <family val="3"/>
        <charset val="128"/>
      </rPr>
      <t>ポピュラー音楽－１９８１－１９９０</t>
    </r>
  </si>
  <si>
    <r>
      <rPr>
        <sz val="11"/>
        <rFont val="游ゴシック Medium"/>
        <family val="3"/>
        <charset val="128"/>
      </rPr>
      <t>ロック音楽－アメリカ合衆国－１９９１－２０００</t>
    </r>
  </si>
  <si>
    <r>
      <rPr>
        <sz val="11"/>
        <rFont val="游ゴシック Medium"/>
        <family val="3"/>
        <charset val="128"/>
      </rPr>
      <t>ポピュラー音楽－１９７１－１９８０</t>
    </r>
  </si>
  <si>
    <r>
      <rPr>
        <sz val="11"/>
        <rFont val="游ゴシック Medium"/>
        <family val="3"/>
        <charset val="128"/>
      </rPr>
      <t>ロック音楽－イギリス－１９６１－１９７０</t>
    </r>
  </si>
  <si>
    <r>
      <rPr>
        <sz val="11"/>
        <rFont val="游ゴシック Medium"/>
        <family val="3"/>
        <charset val="128"/>
      </rPr>
      <t>組曲　（管弦楽）　四重奏曲　（オーボエ　（２）・バスーン・通奏低音）　序曲</t>
    </r>
  </si>
  <si>
    <r>
      <rPr>
        <sz val="11"/>
        <rFont val="游ゴシック Medium"/>
        <family val="3"/>
        <charset val="128"/>
      </rPr>
      <t>モテット　宗教合唱曲　（混声・器楽アンサンブル伴奏）</t>
    </r>
  </si>
  <si>
    <r>
      <rPr>
        <sz val="11"/>
        <rFont val="游ゴシック Medium"/>
        <family val="3"/>
        <charset val="128"/>
      </rPr>
      <t>ソナタ　（ヴァイオリン・ピアノ）</t>
    </r>
  </si>
  <si>
    <r>
      <rPr>
        <sz val="11"/>
        <rFont val="游ゴシック Medium"/>
        <family val="3"/>
        <charset val="128"/>
      </rPr>
      <t>管弦楽曲　ライヴ　パフォーマンス　（録音資料）　フランク，アンネ＠１９２９－１９４５</t>
    </r>
  </si>
  <si>
    <r>
      <rPr>
        <sz val="11"/>
        <rFont val="游ゴシック Medium"/>
        <family val="3"/>
        <charset val="128"/>
      </rPr>
      <t>歌曲　（イタリア語）　歌曲　（高声・ピアノ伴奏）</t>
    </r>
  </si>
  <si>
    <r>
      <rPr>
        <sz val="11"/>
        <rFont val="游ゴシック Medium"/>
        <family val="3"/>
        <charset val="128"/>
      </rPr>
      <t>シャコンヌ　（ピアノ）　組曲　（ピアノ）　ピアノ曲</t>
    </r>
  </si>
  <si>
    <r>
      <rPr>
        <sz val="11"/>
        <rFont val="游ゴシック Medium"/>
        <family val="3"/>
        <charset val="128"/>
      </rPr>
      <t>ピアノ五重奏曲　変奏曲　（ピアノ　（２）・ホルン・チェロ　（２））　チェロ・ピアノ曲　ヴィオラ・ピアノ曲</t>
    </r>
  </si>
  <si>
    <r>
      <rPr>
        <sz val="11"/>
        <rFont val="游ゴシック Medium"/>
        <family val="3"/>
        <charset val="128"/>
      </rPr>
      <t>ピアノ曲　ミュージカル－抜粋　ポピュラー器楽曲－１９７１－１９８０</t>
    </r>
  </si>
  <si>
    <r>
      <rPr>
        <sz val="11"/>
        <rFont val="游ゴシック Medium"/>
        <family val="3"/>
        <charset val="128"/>
      </rPr>
      <t>協奏曲　（トランペットと室内オーケストラ）　協奏曲　（トランペット　（２））</t>
    </r>
  </si>
  <si>
    <r>
      <rPr>
        <sz val="11"/>
        <rFont val="游ゴシック Medium"/>
        <family val="3"/>
        <charset val="128"/>
      </rPr>
      <t>トリオソナタ</t>
    </r>
  </si>
  <si>
    <r>
      <rPr>
        <sz val="11"/>
        <rFont val="游ゴシック Medium"/>
        <family val="3"/>
        <charset val="128"/>
      </rPr>
      <t>ポピュラー音楽－日本－１９７１－１９８０</t>
    </r>
  </si>
  <si>
    <r>
      <rPr>
        <sz val="11"/>
        <rFont val="游ゴシック Medium"/>
        <family val="3"/>
        <charset val="128"/>
      </rPr>
      <t>変奏曲　（ピアノ）　ピアノ曲　ソナタ　（ピアノ）　協奏曲　（ピアノと器楽アンサンブル）　ピアノ　（１手）と管楽アンサンブル</t>
    </r>
  </si>
  <si>
    <r>
      <rPr>
        <sz val="11"/>
        <rFont val="游ゴシック Medium"/>
        <family val="3"/>
        <charset val="128"/>
      </rPr>
      <t>歌曲　（スペイン語）－アルゼンチン　歌曲　（高声・ピアノ伴奏）　歌曲　（高声・器楽アンサンブル伴奏）　歌曲　（高声・ギター伴奏）</t>
    </r>
  </si>
  <si>
    <r>
      <rPr>
        <sz val="11"/>
        <rFont val="游ゴシック Medium"/>
        <family val="3"/>
        <charset val="128"/>
      </rPr>
      <t>自作自演</t>
    </r>
  </si>
  <si>
    <r>
      <rPr>
        <sz val="11"/>
        <rFont val="游ゴシック Medium"/>
        <family val="3"/>
        <charset val="128"/>
      </rPr>
      <t>ファド</t>
    </r>
  </si>
  <si>
    <r>
      <rPr>
        <sz val="11"/>
        <rFont val="游ゴシック Medium"/>
        <family val="3"/>
        <charset val="128"/>
      </rPr>
      <t>オールディーズ</t>
    </r>
  </si>
  <si>
    <r>
      <rPr>
        <sz val="11"/>
        <rFont val="游ゴシック Medium"/>
        <family val="3"/>
        <charset val="128"/>
      </rPr>
      <t>カバーズ</t>
    </r>
  </si>
  <si>
    <r>
      <rPr>
        <b/>
        <sz val="11"/>
        <rFont val="游ゴシック Medium"/>
        <family val="3"/>
        <charset val="128"/>
      </rPr>
      <t>ジャンル　</t>
    </r>
  </si>
  <si>
    <r>
      <rPr>
        <sz val="11"/>
        <rFont val="游ゴシック Medium"/>
        <family val="3"/>
        <charset val="128"/>
      </rPr>
      <t>流行歌（日本）</t>
    </r>
  </si>
  <si>
    <r>
      <rPr>
        <sz val="11"/>
        <rFont val="游ゴシック Medium"/>
        <family val="3"/>
        <charset val="128"/>
      </rPr>
      <t>〈東アジア〉　（第１，　２曲），　〈中央アジア〉　（第３－５曲），　〈東南アジア〉　（第６－１１曲），　〈南アジア〉　（第１２，　１３曲），　〈西アジア〉　（第１４－１６曲），　〈アフリカ〉　（第１７－２０曲），　〈ヨーロッパ〉　（第２１－</t>
    </r>
  </si>
  <si>
    <r>
      <rPr>
        <sz val="11"/>
        <rFont val="游ゴシック Medium"/>
        <family val="3"/>
        <charset val="128"/>
      </rPr>
      <t>その他</t>
    </r>
  </si>
  <si>
    <r>
      <rPr>
        <sz val="11"/>
        <rFont val="游ゴシック Medium"/>
        <family val="3"/>
        <charset val="128"/>
      </rPr>
      <t>独唱・重唱・合唱</t>
    </r>
  </si>
  <si>
    <r>
      <rPr>
        <sz val="11"/>
        <rFont val="游ゴシック Medium"/>
        <family val="3"/>
        <charset val="128"/>
      </rPr>
      <t>学芸・児童</t>
    </r>
  </si>
  <si>
    <r>
      <rPr>
        <sz val="11"/>
        <rFont val="游ゴシック Medium"/>
        <family val="3"/>
        <charset val="128"/>
      </rPr>
      <t>流行歌（外国）</t>
    </r>
  </si>
  <si>
    <r>
      <rPr>
        <sz val="11"/>
        <rFont val="游ゴシック Medium"/>
        <family val="3"/>
        <charset val="128"/>
      </rPr>
      <t>日本語</t>
    </r>
  </si>
  <si>
    <r>
      <rPr>
        <sz val="11"/>
        <rFont val="游ゴシック Medium"/>
        <family val="3"/>
        <charset val="128"/>
      </rPr>
      <t>管弦楽曲</t>
    </r>
  </si>
  <si>
    <r>
      <rPr>
        <sz val="11"/>
        <rFont val="游ゴシック Medium"/>
        <family val="3"/>
        <charset val="128"/>
      </rPr>
      <t>管弦楽・協奏曲</t>
    </r>
  </si>
  <si>
    <r>
      <rPr>
        <sz val="11"/>
        <rFont val="游ゴシック Medium"/>
        <family val="3"/>
        <charset val="128"/>
      </rPr>
      <t>クラシック雑集・電子音楽等</t>
    </r>
  </si>
  <si>
    <r>
      <rPr>
        <sz val="11"/>
        <rFont val="游ゴシック Medium"/>
        <family val="3"/>
        <charset val="128"/>
      </rPr>
      <t>独奏・室内楽</t>
    </r>
  </si>
  <si>
    <r>
      <rPr>
        <sz val="11"/>
        <rFont val="游ゴシック Medium"/>
        <family val="3"/>
        <charset val="128"/>
      </rPr>
      <t>録音：　１９９４年９月１８日，　Ｃｏｎｃｅｒｔｇｅｂｏｕｗ</t>
    </r>
    <r>
      <rPr>
        <sz val="11"/>
        <rFont val="Consolas"/>
        <family val="3"/>
      </rPr>
      <t>”</t>
    </r>
    <r>
      <rPr>
        <sz val="11"/>
        <rFont val="游ゴシック Medium"/>
        <family val="3"/>
        <charset val="128"/>
      </rPr>
      <t>Ｄｅ　Ｖｅｒｅｅｎｉｇｉｎｇ</t>
    </r>
    <r>
      <rPr>
        <sz val="11"/>
        <rFont val="Consolas"/>
        <family val="3"/>
      </rPr>
      <t>”</t>
    </r>
    <r>
      <rPr>
        <sz val="11"/>
        <rFont val="游ゴシック Medium"/>
        <family val="3"/>
        <charset val="128"/>
      </rPr>
      <t>，　Ｎｉｊｍｅｇｅｎ，　Ｈｏｌｌａｎｄ　（ライヴ）　タイトルは容器による</t>
    </r>
  </si>
  <si>
    <r>
      <rPr>
        <sz val="11"/>
        <rFont val="游ゴシック Medium"/>
        <family val="3"/>
        <charset val="128"/>
      </rPr>
      <t>ジャズ</t>
    </r>
  </si>
  <si>
    <r>
      <rPr>
        <b/>
        <sz val="11"/>
        <rFont val="游ゴシック Medium"/>
        <family val="3"/>
        <charset val="128"/>
      </rPr>
      <t>注　記　　</t>
    </r>
  </si>
  <si>
    <r>
      <rPr>
        <sz val="11"/>
        <rFont val="游ゴシック Medium"/>
        <family val="3"/>
        <charset val="128"/>
      </rPr>
      <t>日本語タイトルは付属資料による</t>
    </r>
    <r>
      <rPr>
        <sz val="11"/>
        <rFont val="Consolas"/>
        <family val="3"/>
      </rPr>
      <t xml:space="preserve"> / </t>
    </r>
    <r>
      <rPr>
        <sz val="11"/>
        <rFont val="游ゴシック Medium"/>
        <family val="3"/>
        <charset val="128"/>
      </rPr>
      <t>ステレオ録音：　第１８，　１９，　２１，　２２曲</t>
    </r>
    <phoneticPr fontId="1"/>
  </si>
  <si>
    <r>
      <rPr>
        <sz val="11"/>
        <rFont val="游ゴシック Medium"/>
        <family val="3"/>
        <charset val="128"/>
      </rPr>
      <t>２７曲），　〈アメリカ〉　（第２８－３２曲），　〈太平洋〉（第３３－３５曲）　付属資料のタイトル：　Ｔｈｅｗｏｒｌｄ　ｆｏｌｋｍｕｓｉｃ　一部モノラル録音</t>
    </r>
  </si>
  <si>
    <r>
      <rPr>
        <sz val="11"/>
        <rFont val="游ゴシック Medium"/>
        <family val="3"/>
        <charset val="128"/>
      </rPr>
      <t>録音：１９９９年．原語歌唱</t>
    </r>
  </si>
  <si>
    <r>
      <rPr>
        <sz val="11"/>
        <rFont val="游ゴシック Medium"/>
        <family val="3"/>
        <charset val="128"/>
      </rPr>
      <t>箱入</t>
    </r>
  </si>
  <si>
    <r>
      <rPr>
        <sz val="11"/>
        <rFont val="游ゴシック Medium"/>
        <family val="3"/>
        <charset val="128"/>
      </rPr>
      <t>録音：</t>
    </r>
    <r>
      <rPr>
        <sz val="11"/>
        <rFont val="Consolas"/>
        <family val="3"/>
      </rPr>
      <t>1976/02 &amp; 07 London</t>
    </r>
    <phoneticPr fontId="1"/>
  </si>
  <si>
    <r>
      <rPr>
        <sz val="11"/>
        <rFont val="游ゴシック Medium"/>
        <family val="3"/>
        <charset val="128"/>
      </rPr>
      <t>録音：　１９７８－１９８３年，　１９６４年　（第１７曲）タイトルは付属資料による　日本語タイトルは付属資料による　アナログ録音　帯のシリーズ：　ショスタコーヴィチ・エディション　；　Ｉ</t>
    </r>
  </si>
  <si>
    <r>
      <rPr>
        <sz val="11"/>
        <rFont val="游ゴシック Medium"/>
        <family val="3"/>
        <charset val="128"/>
      </rPr>
      <t>録音：２００２年（２曲目は５月５日モスクワにおけるライヴ録音）．</t>
    </r>
  </si>
  <si>
    <r>
      <rPr>
        <sz val="11"/>
        <rFont val="游ゴシック Medium"/>
        <family val="3"/>
        <charset val="128"/>
      </rPr>
      <t>２００２年３月パリにてライヴ録音．</t>
    </r>
  </si>
  <si>
    <r>
      <t>Recorded:25th November 1975
at Ambassador Auditorium</t>
    </r>
    <r>
      <rPr>
        <sz val="11"/>
        <rFont val="游ゴシック Medium"/>
        <family val="3"/>
        <charset val="128"/>
      </rPr>
      <t>（</t>
    </r>
    <r>
      <rPr>
        <sz val="11"/>
        <rFont val="Consolas"/>
        <family val="3"/>
      </rPr>
      <t>Los Angeles</t>
    </r>
    <r>
      <rPr>
        <sz val="11"/>
        <rFont val="游ゴシック Medium"/>
        <family val="3"/>
        <charset val="128"/>
      </rPr>
      <t xml:space="preserve">）
</t>
    </r>
    <r>
      <rPr>
        <sz val="11"/>
        <rFont val="Consolas"/>
        <family val="3"/>
      </rPr>
      <t>Producer:Christopher Bishop
Balance Engineer:Carson Taylor</t>
    </r>
    <phoneticPr fontId="1"/>
  </si>
  <si>
    <r>
      <rPr>
        <sz val="11"/>
        <rFont val="游ゴシック Medium"/>
        <family val="3"/>
        <charset val="128"/>
      </rPr>
      <t>録音：　１９９１年４月，　ニューヨーク，　マンハッタン・センター　タイトルは容器による　容器の背のタイトル：　ローマ三部作　／　レスピーギ　；　シノーポリ</t>
    </r>
  </si>
  <si>
    <r>
      <rPr>
        <sz val="11"/>
        <rFont val="游ゴシック Medium"/>
        <family val="3"/>
        <charset val="128"/>
      </rPr>
      <t>この録音には川上音二郎と女優貞奴の声は収録されておらず，　すべて座員によるものである　録音：　１９００年８月，　パリ　企画：　Ｊ．　スコット・ミラー　監修・解説：　都家歌六，　他　Ｊ．　スコット・ミラー発見のベルリナー盤による　アナログ録音</t>
    </r>
  </si>
  <si>
    <r>
      <rPr>
        <sz val="11"/>
        <rFont val="游ゴシック Medium"/>
        <family val="3"/>
        <charset val="128"/>
      </rPr>
      <t>録音：１９９９年＆２０００年．日本語歌唱．</t>
    </r>
  </si>
  <si>
    <r>
      <rPr>
        <sz val="11"/>
        <rFont val="游ゴシック Medium"/>
        <family val="3"/>
        <charset val="128"/>
      </rPr>
      <t>完全限定盤</t>
    </r>
  </si>
  <si>
    <r>
      <rPr>
        <sz val="11"/>
        <rFont val="游ゴシック Medium"/>
        <family val="3"/>
        <charset val="128"/>
      </rPr>
      <t>録音：１９９９年８月２４日＆９月１－３日ロンドン、ホイットフィールド・ストリート・スタジオ</t>
    </r>
  </si>
  <si>
    <r>
      <rPr>
        <sz val="11"/>
        <rFont val="游ゴシック Medium"/>
        <family val="3"/>
        <charset val="128"/>
      </rPr>
      <t>録音：　１９８７年８月２０，２２日　（第１，　３曲），　９月５，　６日　（第２曲），　ダンデリド・ギムナジウム
クリスティアン・ベルイクヴィスト，　パトリク・スヴェトルプ，　ヴァイオリン　（第１曲）　；　ローランド・ペンティネン，ピアノ　（第１，　３曲）　；　ヘレン・ヤーレン，　オーボエ，フェル・アクセル・リール，ハープ，　（第２曲）　；　新ストックホルム室内管弦楽団　；　レフ・マルキス，　指揮</t>
    </r>
    <phoneticPr fontId="1"/>
  </si>
  <si>
    <r>
      <rPr>
        <sz val="11"/>
        <rFont val="游ゴシック Medium"/>
        <family val="3"/>
        <charset val="128"/>
      </rPr>
      <t>録音：　１９９３年１０月４－７日，　１９９４年５月４日，　ニューヨーク，　クリントン・スタジオ　タイトルは付属資料による　演奏手段：　ピアノ　（第１，８曲），　プリペアド・ピアノ（第２，４，　６，　７曲），キーボード　（第３曲），　おもちゃのピアノ　（第５曲）</t>
    </r>
    <phoneticPr fontId="1"/>
  </si>
  <si>
    <r>
      <rPr>
        <sz val="11"/>
        <rFont val="游ゴシック Medium"/>
        <family val="3"/>
        <charset val="128"/>
      </rPr>
      <t>録音：　１９９６年６月１３日浜離宮朝日ホールにおけるライヴ録音</t>
    </r>
  </si>
  <si>
    <r>
      <rPr>
        <sz val="11"/>
        <rFont val="游ゴシック Medium"/>
        <family val="3"/>
        <charset val="128"/>
      </rPr>
      <t>録音：　１９９０－９３年，ロンドン</t>
    </r>
  </si>
  <si>
    <r>
      <rPr>
        <sz val="11"/>
        <rFont val="游ゴシック Medium"/>
        <family val="3"/>
        <charset val="128"/>
      </rPr>
      <t>録音：　１９９６年２月２３－２６，　２８日，　Ｐｈｉｌｈａｒｍｏｎｉｅ，　Ｂｅｒｌｉｎ日本語タイトルは容器による</t>
    </r>
  </si>
  <si>
    <r>
      <rPr>
        <sz val="11"/>
        <rFont val="游ゴシック Medium"/>
        <family val="3"/>
        <charset val="128"/>
      </rPr>
      <t>２０００年３月３日、日本武道館にてライヴ録音．</t>
    </r>
  </si>
  <si>
    <r>
      <rPr>
        <sz val="11"/>
        <rFont val="游ゴシック Medium"/>
        <family val="3"/>
        <charset val="128"/>
      </rPr>
      <t>録音：　１９７８年７月</t>
    </r>
  </si>
  <si>
    <r>
      <rPr>
        <sz val="11"/>
        <rFont val="游ゴシック Medium"/>
        <family val="3"/>
        <charset val="128"/>
      </rPr>
      <t>歌唱：　英語　（日本語対訳付）日本語タイトルは付属資料による</t>
    </r>
  </si>
  <si>
    <r>
      <rPr>
        <sz val="11"/>
        <rFont val="游ゴシック Medium"/>
        <family val="3"/>
        <charset val="128"/>
      </rPr>
      <t>全３６曲　欧文タイトル：　Ｓｔａｇｅｓ　モノラル録音：　Ｄｉｓｃ　２　ディスコグラフィー付き　年表付き</t>
    </r>
  </si>
  <si>
    <r>
      <rPr>
        <sz val="11"/>
        <rFont val="游ゴシック Medium"/>
        <family val="3"/>
        <charset val="128"/>
      </rPr>
      <t>録音：１９９２年．</t>
    </r>
  </si>
  <si>
    <r>
      <rPr>
        <sz val="11"/>
        <rFont val="游ゴシック Medium"/>
        <family val="3"/>
        <charset val="128"/>
      </rPr>
      <t>録音：　１９８４年３月２８日－５月１日，　Ｗａｌｔｈａｍｓｔｏｗ　Ｔｏｗｎ　Ｈａｌｌ，　Ｌｏｎｄｏｎ　タイトルは付属資料による</t>
    </r>
  </si>
  <si>
    <r>
      <rPr>
        <sz val="11"/>
        <rFont val="游ゴシック Medium"/>
        <family val="3"/>
        <charset val="128"/>
      </rPr>
      <t>録音：　１９６８－１９７４年，　フィラデルフィア</t>
    </r>
  </si>
  <si>
    <r>
      <rPr>
        <sz val="11"/>
        <rFont val="游ゴシック Medium"/>
        <family val="3"/>
        <charset val="128"/>
      </rPr>
      <t>全４５曲</t>
    </r>
  </si>
  <si>
    <r>
      <rPr>
        <sz val="11"/>
        <rFont val="游ゴシック Medium"/>
        <family val="3"/>
        <charset val="128"/>
      </rPr>
      <t>オリジナル発売日：　１９６８年１１月１日</t>
    </r>
  </si>
  <si>
    <r>
      <rPr>
        <sz val="11"/>
        <rFont val="游ゴシック Medium"/>
        <family val="3"/>
        <charset val="128"/>
      </rPr>
      <t>欧文タイトル：　Ｄｉｓｒａｅｌ，　ｇｅａｒｓ</t>
    </r>
  </si>
  <si>
    <r>
      <rPr>
        <sz val="11"/>
        <rFont val="游ゴシック Medium"/>
        <family val="3"/>
        <charset val="128"/>
      </rPr>
      <t>録音：　１９７７年３月，　１９７８年３月，　ウィーン</t>
    </r>
  </si>
  <si>
    <r>
      <rPr>
        <sz val="11"/>
        <rFont val="游ゴシック Medium"/>
        <family val="3"/>
        <charset val="128"/>
      </rPr>
      <t>歌唱：　ラテン語　（日本語対訳付）　録音：　１９９７年１１月１６－２１日，　イタリア　日本語タイトルは容器の背による</t>
    </r>
  </si>
  <si>
    <r>
      <rPr>
        <sz val="11"/>
        <rFont val="游ゴシック Medium"/>
        <family val="3"/>
        <charset val="128"/>
      </rPr>
      <t>録音：　１９９４年７月２２－２７日，　イギリス，　チャード，　フォード・アベイ　タイトルは付属資料による</t>
    </r>
  </si>
  <si>
    <r>
      <rPr>
        <sz val="11"/>
        <rFont val="游ゴシック Medium"/>
        <family val="3"/>
        <charset val="128"/>
      </rPr>
      <t>第３章は，　童声が加わる．　アンネ・フランクの「日記」に触発され，　「世界中の子供たちの無垢な魂に」捧げられている　ライヴ録音：　１９９８年３月１３，　１４日，　ボストン，　シンフォニー・ホール</t>
    </r>
  </si>
  <si>
    <r>
      <rPr>
        <sz val="11"/>
        <rFont val="游ゴシック Medium"/>
        <family val="3"/>
        <charset val="128"/>
      </rPr>
      <t>録音：　１９９９年１月１２－１５日，　ミューズ・パーク・ミュージック・ホール、秩父　；　使用楽譜：音楽之友社「最新イタリア歌曲集　Ｖ．レスピーギ歌曲集」「レスピーギ歌曲全集（上）」より（第２０曲は除く）</t>
    </r>
  </si>
  <si>
    <r>
      <rPr>
        <sz val="11"/>
        <rFont val="游ゴシック Medium"/>
        <family val="3"/>
        <charset val="128"/>
      </rPr>
      <t>録音：　１９９５年３月２７－３１日，　Ｓｔ　Ｇｅｏｒｇｅ</t>
    </r>
    <r>
      <rPr>
        <sz val="11"/>
        <rFont val="Consolas"/>
        <family val="3"/>
      </rPr>
      <t>’</t>
    </r>
    <r>
      <rPr>
        <sz val="11"/>
        <rFont val="游ゴシック Medium"/>
        <family val="3"/>
        <charset val="128"/>
      </rPr>
      <t>ｓ，　Ｂｒａｎｄｏｎ　Ｈｉｌｌタイトルは容器による　日本語タイトルは容器による</t>
    </r>
  </si>
  <si>
    <r>
      <rPr>
        <sz val="11"/>
        <rFont val="游ゴシック Medium"/>
        <family val="3"/>
        <charset val="128"/>
      </rPr>
      <t>録音：１９９９年</t>
    </r>
  </si>
  <si>
    <r>
      <rPr>
        <sz val="11"/>
        <rFont val="游ゴシック Medium"/>
        <family val="3"/>
        <charset val="128"/>
      </rPr>
      <t>録音：１９５２年（１），１９５３年（２），１９５４年（３）</t>
    </r>
  </si>
  <si>
    <r>
      <rPr>
        <sz val="11"/>
        <rFont val="游ゴシック Medium"/>
        <family val="3"/>
        <charset val="128"/>
      </rPr>
      <t>マルタ・アルゲリッチ　（第１－４曲），　アレクサンドル・ラビノヴィチ（第２曲），　ピアノ；　ドラ・シュヴァルツベルグ（第１曲），　ルーシー・ホール（第１曲），　ヴァイオリン　；　今井信子，　ヴィオラ　（第１，　４曲）　；　ミシャー・マイスキー　（第１，　２曲），　ナタリア・グートマン　（第２，３曲），　チェロ　；　マリー・ルイーズ・ノイネッカー，　ホルン　（第２曲）</t>
    </r>
    <phoneticPr fontId="1"/>
  </si>
  <si>
    <r>
      <rPr>
        <sz val="11"/>
        <rFont val="游ゴシック Medium"/>
        <family val="3"/>
        <charset val="128"/>
      </rPr>
      <t>録音：１９９９年（１－５），１９９７年（６）．</t>
    </r>
  </si>
  <si>
    <r>
      <rPr>
        <sz val="11"/>
        <rFont val="游ゴシック Medium"/>
        <family val="3"/>
        <charset val="128"/>
      </rPr>
      <t>録音：　１９７３年３月　日本語タイトルは付属資料による　帯のシリーズ：　アーリーアメリカン　ミュージック・コレクション　ＩＩ</t>
    </r>
  </si>
  <si>
    <r>
      <rPr>
        <sz val="11"/>
        <rFont val="游ゴシック Medium"/>
        <family val="3"/>
        <charset val="128"/>
      </rPr>
      <t>録音：　１９０１年－１９３１年</t>
    </r>
  </si>
  <si>
    <r>
      <rPr>
        <sz val="11"/>
        <rFont val="游ゴシック Medium"/>
        <family val="3"/>
        <charset val="128"/>
      </rPr>
      <t>モーリス・アンドレ，　トランペット　；　マルセル・ラゴルス（第１曲），　ライオネル・アンドレ　（第６曲），　第２トランペット　；　パイヤール室内管弦楽団　（第１・４－６曲）　；　アカデミー室内管弦楽団　（第２・３曲）　；　フランツ・リスト音楽院室内管弦楽団　（第７曲）；　ジャン＝フランソワ・パイヤール　（第１・４－６曲），　ネヴィル・マリナー（第２・３曲），　クリジス・サンドール　（第７曲），　指揮</t>
    </r>
    <phoneticPr fontId="1"/>
  </si>
  <si>
    <r>
      <rPr>
        <sz val="11"/>
        <rFont val="游ゴシック Medium"/>
        <family val="3"/>
        <charset val="128"/>
      </rPr>
      <t>録音：１９６８年．</t>
    </r>
  </si>
  <si>
    <r>
      <rPr>
        <sz val="11"/>
        <rFont val="游ゴシック Medium"/>
        <family val="3"/>
        <charset val="128"/>
      </rPr>
      <t>録音：　１９７５－１９７６年</t>
    </r>
  </si>
  <si>
    <r>
      <rPr>
        <sz val="11"/>
        <rFont val="游ゴシック Medium"/>
        <family val="3"/>
        <charset val="128"/>
      </rPr>
      <t>録音：　１９７１年５月，　Ｍｕｎｃｈｅｎ，　Ｒｅｓｉｄｅｎｚ，　Ｐｌｅｎａｒｓａａｌ　ｄｅｒ　Ａｋａｄｅｍｉｅ　ｄｅｒＷｉｓｓｅｎｓｃｈａｆｔｅｎ　（第１－５曲），　１９７０年１０月，　Ｍｕｎｃｈｅｎ，　Ｒｅｓｉｄｅｎｚ，　Ｈｅｒｋｕｌｅｓｓａａｌ　（第６，　７曲）タイトルは容器による　日本語タイトルは付属資料による　アナログ録音</t>
    </r>
    <phoneticPr fontId="1"/>
  </si>
  <si>
    <r>
      <rPr>
        <sz val="11"/>
        <rFont val="游ゴシック Medium"/>
        <family val="3"/>
        <charset val="128"/>
      </rPr>
      <t>ギター・ソロ　（第１２，　１４曲），　ピアノ・ソロ　（第１７曲）　歌唱：　スペイン語　（日本語対訳付）　録音：　１９９７年１２月，　フランス　日本語タイトルは容器の背による</t>
    </r>
    <phoneticPr fontId="1"/>
  </si>
  <si>
    <r>
      <rPr>
        <sz val="11"/>
        <rFont val="游ゴシック Medium"/>
        <family val="3"/>
        <charset val="128"/>
      </rPr>
      <t>録音：１９９２年。</t>
    </r>
    <phoneticPr fontId="1"/>
  </si>
  <si>
    <r>
      <rPr>
        <sz val="11"/>
        <rFont val="游ゴシック Medium"/>
        <family val="3"/>
        <charset val="128"/>
      </rPr>
      <t>録音：１９９５年～１９９６年</t>
    </r>
    <phoneticPr fontId="1"/>
  </si>
  <si>
    <r>
      <rPr>
        <sz val="11"/>
        <rFont val="游ゴシック Medium"/>
        <family val="3"/>
        <charset val="128"/>
      </rPr>
      <t>録音：１９６３年（１），１９６５年（２）</t>
    </r>
    <phoneticPr fontId="1"/>
  </si>
  <si>
    <r>
      <rPr>
        <sz val="11"/>
        <rFont val="游ゴシック Medium"/>
        <family val="3"/>
        <charset val="128"/>
      </rPr>
      <t>録音：１９５７年～１９６６年。</t>
    </r>
    <phoneticPr fontId="1"/>
  </si>
  <si>
    <r>
      <rPr>
        <sz val="11"/>
        <rFont val="游ゴシック Medium"/>
        <family val="3"/>
        <charset val="128"/>
      </rPr>
      <t>全曲日本語詞による歌</t>
    </r>
    <phoneticPr fontId="1"/>
  </si>
  <si>
    <r>
      <rPr>
        <sz val="11"/>
        <rFont val="游ゴシック Medium"/>
        <family val="3"/>
        <charset val="128"/>
      </rPr>
      <t>録音：１９９１年～１９９２年</t>
    </r>
  </si>
  <si>
    <r>
      <rPr>
        <sz val="11"/>
        <rFont val="游ゴシック Medium"/>
        <family val="3"/>
        <charset val="128"/>
      </rPr>
      <t>オールディーズ・スーパー・コレクション４</t>
    </r>
  </si>
  <si>
    <r>
      <rPr>
        <sz val="11"/>
        <rFont val="游ゴシック Medium"/>
        <family val="3"/>
        <charset val="128"/>
      </rPr>
      <t>日本語詞による（一部除く）．</t>
    </r>
  </si>
  <si>
    <r>
      <rPr>
        <b/>
        <sz val="11"/>
        <rFont val="游ゴシック Medium"/>
        <family val="3"/>
        <charset val="128"/>
      </rPr>
      <t>内容曲　　</t>
    </r>
  </si>
  <si>
    <r>
      <t>When You were Sweet Sixteen/</t>
    </r>
    <r>
      <rPr>
        <sz val="11"/>
        <rFont val="游ゴシック Medium"/>
        <family val="3"/>
        <charset val="128"/>
      </rPr>
      <t>うら若き１６歳のころ／</t>
    </r>
    <r>
      <rPr>
        <sz val="11"/>
        <rFont val="Consolas"/>
        <family val="3"/>
      </rPr>
      <t>The Milles Brothers/</t>
    </r>
    <r>
      <rPr>
        <sz val="11"/>
        <rFont val="游ゴシック Medium"/>
        <family val="3"/>
        <charset val="128"/>
      </rPr>
      <t>ミルス・ブラザーズ</t>
    </r>
    <phoneticPr fontId="1"/>
  </si>
  <si>
    <r>
      <rPr>
        <sz val="11"/>
        <rFont val="游ゴシック Medium"/>
        <family val="3"/>
        <charset val="128"/>
      </rPr>
      <t>ＶＯＬ．１　ＤＡＹＳ　ＯＦ　ＤＲＥＡＭＩＮＧ</t>
    </r>
  </si>
  <si>
    <r>
      <t>1</t>
    </r>
    <r>
      <rPr>
        <sz val="11"/>
        <rFont val="游ゴシック Medium"/>
        <family val="3"/>
        <charset val="128"/>
      </rPr>
      <t>．愛は旅びと（</t>
    </r>
    <r>
      <rPr>
        <sz val="11"/>
        <rFont val="Consolas"/>
        <family val="3"/>
      </rPr>
      <t>3</t>
    </r>
    <r>
      <rPr>
        <sz val="11"/>
        <rFont val="游ゴシック Medium"/>
        <family val="3"/>
        <charset val="128"/>
      </rPr>
      <t>：</t>
    </r>
    <r>
      <rPr>
        <sz val="11"/>
        <rFont val="Consolas"/>
        <family val="3"/>
      </rPr>
      <t>33</t>
    </r>
    <r>
      <rPr>
        <sz val="11"/>
        <rFont val="游ゴシック Medium"/>
        <family val="3"/>
        <charset val="128"/>
      </rPr>
      <t>）</t>
    </r>
  </si>
  <si>
    <r>
      <rPr>
        <sz val="11"/>
        <rFont val="游ゴシック Medium"/>
        <family val="3"/>
        <charset val="128"/>
      </rPr>
      <t>珍島アリラン：（韓国）</t>
    </r>
  </si>
  <si>
    <r>
      <rPr>
        <sz val="11"/>
        <rFont val="游ゴシック Medium"/>
        <family val="3"/>
        <charset val="128"/>
      </rPr>
      <t>マーンメ：わが祖国：フィンランド共和国</t>
    </r>
  </si>
  <si>
    <r>
      <rPr>
        <sz val="11"/>
        <rFont val="游ゴシック Medium"/>
        <family val="3"/>
        <charset val="128"/>
      </rPr>
      <t>金魚屋（２：００）</t>
    </r>
  </si>
  <si>
    <r>
      <rPr>
        <sz val="11"/>
        <rFont val="游ゴシック Medium"/>
        <family val="3"/>
        <charset val="128"/>
      </rPr>
      <t>ア＝ロンネ：１９７４－７５（２９：３６）</t>
    </r>
  </si>
  <si>
    <r>
      <rPr>
        <sz val="11"/>
        <rFont val="游ゴシック Medium"/>
        <family val="3"/>
        <charset val="128"/>
      </rPr>
      <t>ＨＯＴＣＨ　ＰＯＴＣＨ　ＳＴＡＴＩＯＮ：英語バージョン（２：５４）</t>
    </r>
  </si>
  <si>
    <r>
      <rPr>
        <sz val="11"/>
        <rFont val="游ゴシック Medium"/>
        <family val="3"/>
        <charset val="128"/>
      </rPr>
      <t>弦楽四重奏曲　第１番　ハ長調　Ｏｐ．　４９　（１９３８）　（１４：１７）</t>
    </r>
  </si>
  <si>
    <r>
      <rPr>
        <sz val="11"/>
        <rFont val="游ゴシック Medium"/>
        <family val="3"/>
        <charset val="128"/>
      </rPr>
      <t>アラとロリー：スキタイ組曲：作品２０（２３：３２）</t>
    </r>
  </si>
  <si>
    <r>
      <rPr>
        <sz val="11"/>
        <rFont val="游ゴシック Medium"/>
        <family val="3"/>
        <charset val="128"/>
      </rPr>
      <t>エリザ（７：２１）</t>
    </r>
  </si>
  <si>
    <r>
      <rPr>
        <sz val="11"/>
        <rFont val="游ゴシック Medium"/>
        <family val="3"/>
        <charset val="128"/>
      </rPr>
      <t>　第</t>
    </r>
    <r>
      <rPr>
        <sz val="11"/>
        <rFont val="Consolas"/>
        <family val="3"/>
      </rPr>
      <t>1</t>
    </r>
    <r>
      <rPr>
        <sz val="11"/>
        <rFont val="游ゴシック Medium"/>
        <family val="3"/>
        <charset val="128"/>
      </rPr>
      <t>組曲</t>
    </r>
  </si>
  <si>
    <r>
      <rPr>
        <sz val="11"/>
        <rFont val="游ゴシック Medium"/>
        <family val="3"/>
        <charset val="128"/>
      </rPr>
      <t>《ローマの噴水》：交響詩</t>
    </r>
  </si>
  <si>
    <r>
      <rPr>
        <sz val="11"/>
        <rFont val="游ゴシック Medium"/>
        <family val="3"/>
        <charset val="128"/>
      </rPr>
      <t>オッペケペー　（１：３７）／惣一座</t>
    </r>
  </si>
  <si>
    <r>
      <rPr>
        <sz val="11"/>
        <rFont val="游ゴシック Medium"/>
        <family val="3"/>
        <charset val="128"/>
      </rPr>
      <t>カルメン前奏曲：オペラ『カルメン』から／ビゼー</t>
    </r>
  </si>
  <si>
    <r>
      <rPr>
        <sz val="11"/>
        <rFont val="游ゴシック Medium"/>
        <family val="3"/>
        <charset val="128"/>
      </rPr>
      <t>俵星玄蕃：元禄名槍譜</t>
    </r>
  </si>
  <si>
    <r>
      <rPr>
        <sz val="11"/>
        <rFont val="游ゴシック Medium"/>
        <family val="3"/>
        <charset val="128"/>
      </rPr>
      <t>朝：朝の気分：「ペールギュント」第１組曲第１曲</t>
    </r>
  </si>
  <si>
    <r>
      <rPr>
        <sz val="11"/>
        <rFont val="游ゴシック Medium"/>
        <family val="3"/>
        <charset val="128"/>
      </rPr>
      <t>ここでキスして。　（４：１９）</t>
    </r>
  </si>
  <si>
    <r>
      <rPr>
        <sz val="11"/>
        <rFont val="游ゴシック Medium"/>
        <family val="3"/>
        <charset val="128"/>
      </rPr>
      <t>コンチェルト・グロッソ　第１番　（１９７７）</t>
    </r>
  </si>
  <si>
    <r>
      <rPr>
        <sz val="11"/>
        <rFont val="游ゴシック Medium"/>
        <family val="3"/>
        <charset val="128"/>
      </rPr>
      <t>ある風景の中で　（９：４３）</t>
    </r>
  </si>
  <si>
    <r>
      <rPr>
        <sz val="11"/>
        <rFont val="游ゴシック Medium"/>
        <family val="3"/>
        <charset val="128"/>
      </rPr>
      <t>２つの声　（８：１７）：フルート・ソロのための／鈴木博義</t>
    </r>
  </si>
  <si>
    <r>
      <rPr>
        <sz val="11"/>
        <rFont val="游ゴシック Medium"/>
        <family val="3"/>
        <charset val="128"/>
      </rPr>
      <t>春初めてかっこうを聞いて／ディーリアス</t>
    </r>
  </si>
  <si>
    <r>
      <rPr>
        <sz val="11"/>
        <rFont val="游ゴシック Medium"/>
        <family val="3"/>
        <charset val="128"/>
      </rPr>
      <t>室内音楽　第４番：独奏ヴァイオリンと大編成室内管弦楽のための：作品３６－３：（ヴァイオリン協奏曲）</t>
    </r>
  </si>
  <si>
    <r>
      <rPr>
        <sz val="11"/>
        <rFont val="游ゴシック Medium"/>
        <family val="3"/>
        <charset val="128"/>
      </rPr>
      <t>雨あがりの夜空に／泉谷しげる</t>
    </r>
  </si>
  <si>
    <r>
      <rPr>
        <sz val="11"/>
        <rFont val="游ゴシック Medium"/>
        <family val="3"/>
        <charset val="128"/>
      </rPr>
      <t>山の夏の日　作品６１</t>
    </r>
  </si>
  <si>
    <r>
      <rPr>
        <sz val="11"/>
        <rFont val="游ゴシック Medium"/>
        <family val="3"/>
        <charset val="128"/>
      </rPr>
      <t>デンジャラス・ダンス　（４：０５）</t>
    </r>
  </si>
  <si>
    <r>
      <rPr>
        <sz val="11"/>
        <rFont val="游ゴシック Medium"/>
        <family val="3"/>
        <charset val="128"/>
      </rPr>
      <t>［四大元素］（２３：３４）</t>
    </r>
  </si>
  <si>
    <r>
      <rPr>
        <sz val="11"/>
        <rFont val="游ゴシック Medium"/>
        <family val="3"/>
        <charset val="128"/>
      </rPr>
      <t>ピアノ協奏曲　第２番　ヘ短調　Ｏｐ．　２１／ショパン</t>
    </r>
  </si>
  <si>
    <r>
      <rPr>
        <sz val="11"/>
        <rFont val="游ゴシック Medium"/>
        <family val="3"/>
        <charset val="128"/>
      </rPr>
      <t>ステイツボロ・ブルース　（４：１９）</t>
    </r>
  </si>
  <si>
    <r>
      <rPr>
        <sz val="11"/>
        <rFont val="游ゴシック Medium"/>
        <family val="3"/>
        <charset val="128"/>
      </rPr>
      <t>恋の雨音／ラヴ・アンリミテッド</t>
    </r>
  </si>
  <si>
    <r>
      <rPr>
        <sz val="11"/>
        <rFont val="游ゴシック Medium"/>
        <family val="3"/>
        <charset val="128"/>
      </rPr>
      <t>ウォーターマーク</t>
    </r>
  </si>
  <si>
    <r>
      <rPr>
        <sz val="11"/>
        <rFont val="游ゴシック Medium"/>
        <family val="3"/>
        <charset val="128"/>
      </rPr>
      <t>フォークル・ハレンチ口上</t>
    </r>
  </si>
  <si>
    <r>
      <rPr>
        <sz val="11"/>
        <rFont val="游ゴシック Medium"/>
        <family val="3"/>
        <charset val="128"/>
      </rPr>
      <t>ガスライティング・アビー　（５：５４）</t>
    </r>
  </si>
  <si>
    <r>
      <rPr>
        <sz val="11"/>
        <rFont val="游ゴシック Medium"/>
        <family val="3"/>
        <charset val="128"/>
      </rPr>
      <t>空が落ちてくる　（２：５８）</t>
    </r>
  </si>
  <si>
    <r>
      <rPr>
        <sz val="11"/>
        <rFont val="游ゴシック Medium"/>
        <family val="3"/>
        <charset val="128"/>
      </rPr>
      <t>ストレンジ・ブルー</t>
    </r>
  </si>
  <si>
    <r>
      <t xml:space="preserve">Hipocondrie a 7 concertanti in A najor
</t>
    </r>
    <r>
      <rPr>
        <sz val="11"/>
        <rFont val="游ゴシック Medium"/>
        <family val="3"/>
        <charset val="128"/>
      </rPr>
      <t>ヒポコンドリア：イ長調</t>
    </r>
    <phoneticPr fontId="1"/>
  </si>
  <si>
    <r>
      <rPr>
        <sz val="11"/>
        <rFont val="游ゴシック Medium"/>
        <family val="3"/>
        <charset val="128"/>
      </rPr>
      <t>ああ崇敬するにふさわしい立派な男よ　（２：４５）</t>
    </r>
  </si>
  <si>
    <r>
      <rPr>
        <sz val="11"/>
        <rFont val="游ゴシック Medium"/>
        <family val="3"/>
        <charset val="128"/>
      </rPr>
      <t>むすんでひらいて＜日本－遊戯歌＞</t>
    </r>
  </si>
  <si>
    <r>
      <rPr>
        <sz val="11"/>
        <rFont val="游ゴシック Medium"/>
        <family val="3"/>
        <charset val="128"/>
      </rPr>
      <t>ヴァイオリン・ソナタ／ヤナーチェク</t>
    </r>
    <phoneticPr fontId="1"/>
  </si>
  <si>
    <r>
      <rPr>
        <sz val="11"/>
        <rFont val="游ゴシック Medium"/>
        <family val="3"/>
        <charset val="128"/>
      </rPr>
      <t>最後の陶酔　（３：０６）／Ａ．ネグリ詩</t>
    </r>
  </si>
  <si>
    <r>
      <rPr>
        <sz val="11"/>
        <rFont val="游ゴシック Medium"/>
        <family val="3"/>
        <charset val="128"/>
      </rPr>
      <t>シャコンヌ　作品３２　（１９１６）</t>
    </r>
  </si>
  <si>
    <r>
      <rPr>
        <sz val="11"/>
        <rFont val="游ゴシック Medium"/>
        <family val="3"/>
        <charset val="128"/>
      </rPr>
      <t>ダンス・プレリュード：舞踏前奏曲集：ソロ・クラリネット、パーカッション、ハープ、ピアノと弦楽のための：１９５４／ヴィトルド・ルトスワフスキ（１１：２５）</t>
    </r>
  </si>
  <si>
    <r>
      <rPr>
        <sz val="11"/>
        <rFont val="游ゴシック Medium"/>
        <family val="3"/>
        <charset val="128"/>
      </rPr>
      <t>ピアノ五重奏曲ト長調／フランツ・シュミット（３７：３９）</t>
    </r>
  </si>
  <si>
    <r>
      <rPr>
        <sz val="11"/>
        <rFont val="游ゴシック Medium"/>
        <family val="3"/>
        <charset val="128"/>
      </rPr>
      <t>ピアノ五重奏曲　変ホ長調　作品４４</t>
    </r>
  </si>
  <si>
    <r>
      <rPr>
        <sz val="11"/>
        <rFont val="游ゴシック Medium"/>
        <family val="3"/>
        <charset val="128"/>
      </rPr>
      <t>アダージョとアレグロ変イ長調作品７０</t>
    </r>
  </si>
  <si>
    <r>
      <rPr>
        <sz val="11"/>
        <rFont val="游ゴシック Medium"/>
        <family val="3"/>
        <charset val="128"/>
      </rPr>
      <t>ジョージ・ガーシュウィン・ソング・ブック</t>
    </r>
  </si>
  <si>
    <r>
      <rPr>
        <sz val="11"/>
        <rFont val="游ゴシック Medium"/>
        <family val="3"/>
        <charset val="128"/>
      </rPr>
      <t>戴冠式の場：歌劇「ボリス・ゴドゥノフ」より／ムソルグスキー</t>
    </r>
  </si>
  <si>
    <r>
      <rPr>
        <sz val="11"/>
        <rFont val="游ゴシック Medium"/>
        <family val="3"/>
        <charset val="128"/>
      </rPr>
      <t>「聖ロレンゾの祝日」のための協奏曲ハ長調：２本のトランペットのための／ヴィヴァルディ</t>
    </r>
  </si>
  <si>
    <r>
      <rPr>
        <sz val="11"/>
        <rFont val="游ゴシック Medium"/>
        <family val="3"/>
        <charset val="128"/>
      </rPr>
      <t>２つのヴァイオリンのためのソナタ：金貨千枚／ベルターリ（６：３８）</t>
    </r>
  </si>
  <si>
    <r>
      <rPr>
        <sz val="11"/>
        <rFont val="游ゴシック Medium"/>
        <family val="3"/>
        <charset val="128"/>
      </rPr>
      <t>セクシー・マシンガン</t>
    </r>
  </si>
  <si>
    <r>
      <rPr>
        <sz val="11"/>
        <rFont val="游ゴシック Medium"/>
        <family val="3"/>
        <charset val="128"/>
      </rPr>
      <t>ズデンカ変奏曲：主題と変奏：（１８８０）</t>
    </r>
  </si>
  <si>
    <r>
      <rPr>
        <sz val="11"/>
        <rFont val="游ゴシック Medium"/>
        <family val="3"/>
        <charset val="128"/>
      </rPr>
      <t>愛と死のソネットへのプレリュード　（３：０９）／クーラ</t>
    </r>
  </si>
  <si>
    <r>
      <rPr>
        <sz val="11"/>
        <rFont val="游ゴシック Medium"/>
        <family val="3"/>
        <charset val="128"/>
      </rPr>
      <t>スペイン奇想曲：組曲：作品３４（１５：２３）</t>
    </r>
  </si>
  <si>
    <r>
      <rPr>
        <sz val="11"/>
        <rFont val="游ゴシック Medium"/>
        <family val="3"/>
        <charset val="128"/>
      </rPr>
      <t>イリュリア：阿呆が狂人の世話を焼く（３：３８）</t>
    </r>
  </si>
  <si>
    <r>
      <rPr>
        <sz val="11"/>
        <rFont val="游ゴシック Medium"/>
        <family val="3"/>
        <charset val="128"/>
      </rPr>
      <t>双子座グラフィティ（４：５０）</t>
    </r>
  </si>
  <si>
    <r>
      <rPr>
        <sz val="11"/>
        <rFont val="游ゴシック Medium"/>
        <family val="3"/>
        <charset val="128"/>
      </rPr>
      <t>ロックン・ロール（２：４１）</t>
    </r>
  </si>
  <si>
    <r>
      <rPr>
        <sz val="11"/>
        <rFont val="游ゴシック Medium"/>
        <family val="3"/>
        <charset val="128"/>
      </rPr>
      <t>また恋におちてしまった（４：５８）</t>
    </r>
  </si>
  <si>
    <r>
      <rPr>
        <sz val="11"/>
        <rFont val="游ゴシック Medium"/>
        <family val="3"/>
        <charset val="128"/>
      </rPr>
      <t>じゃじゃ馬娘（４：３７）</t>
    </r>
  </si>
  <si>
    <r>
      <rPr>
        <sz val="11"/>
        <rFont val="游ゴシック Medium"/>
        <family val="3"/>
        <charset val="128"/>
      </rPr>
      <t>ロココ風の主題による変奏曲：作品３３（１８：３４）</t>
    </r>
  </si>
  <si>
    <r>
      <rPr>
        <sz val="11"/>
        <rFont val="游ゴシック Medium"/>
        <family val="3"/>
        <charset val="128"/>
      </rPr>
      <t>スキタイ組曲：アラとロリー：作品２０／プロコフィエフ（２０：４１）</t>
    </r>
  </si>
  <si>
    <r>
      <rPr>
        <sz val="11"/>
        <rFont val="游ゴシック Medium"/>
        <family val="3"/>
        <charset val="128"/>
      </rPr>
      <t>夜風のブルース：「夜風のブルース」（３：０８）</t>
    </r>
  </si>
  <si>
    <r>
      <rPr>
        <sz val="11"/>
        <rFont val="游ゴシック Medium"/>
        <family val="3"/>
        <charset val="128"/>
      </rPr>
      <t>秘恋（４：１４）</t>
    </r>
  </si>
  <si>
    <r>
      <rPr>
        <sz val="11"/>
        <rFont val="游ゴシック Medium"/>
        <family val="3"/>
        <charset val="128"/>
      </rPr>
      <t>日本男児（１：４０）</t>
    </r>
  </si>
  <si>
    <r>
      <rPr>
        <sz val="11"/>
        <rFont val="游ゴシック Medium"/>
        <family val="3"/>
        <charset val="128"/>
      </rPr>
      <t>ポーリュシカ＝ポーレ／クニッペル（２：２４）</t>
    </r>
  </si>
  <si>
    <r>
      <rPr>
        <sz val="11"/>
        <rFont val="游ゴシック Medium"/>
        <family val="3"/>
        <charset val="128"/>
      </rPr>
      <t>テネシー・ワルツ／パティ・ペイジ（２：５６）</t>
    </r>
  </si>
  <si>
    <r>
      <rPr>
        <sz val="11"/>
        <rFont val="游ゴシック Medium"/>
        <family val="3"/>
        <charset val="128"/>
      </rPr>
      <t>さっぱり編</t>
    </r>
  </si>
  <si>
    <r>
      <rPr>
        <sz val="11"/>
        <rFont val="游ゴシック Medium"/>
        <family val="3"/>
        <charset val="128"/>
      </rPr>
      <t>不在証明（シャドー・ポイント）</t>
    </r>
  </si>
  <si>
    <r>
      <rPr>
        <sz val="11"/>
        <rFont val="游ゴシック Medium"/>
        <family val="3"/>
        <charset val="128"/>
      </rPr>
      <t>身も心も（５：４２）</t>
    </r>
  </si>
  <si>
    <r>
      <rPr>
        <sz val="11"/>
        <rFont val="游ゴシック Medium"/>
        <family val="3"/>
        <charset val="128"/>
      </rPr>
      <t>ポインシアナ／ベニー・カーター（３：０３）</t>
    </r>
  </si>
  <si>
    <r>
      <rPr>
        <sz val="11"/>
        <rFont val="游ゴシック Medium"/>
        <family val="3"/>
        <charset val="128"/>
      </rPr>
      <t>ドリーミング・デイ（４：２４）</t>
    </r>
  </si>
  <si>
    <r>
      <rPr>
        <sz val="11"/>
        <rFont val="游ゴシック Medium"/>
        <family val="3"/>
        <charset val="128"/>
      </rPr>
      <t>Ａ面で恋をして（３：１２）</t>
    </r>
  </si>
  <si>
    <r>
      <rPr>
        <sz val="11"/>
        <rFont val="游ゴシック Medium"/>
        <family val="3"/>
        <charset val="128"/>
      </rPr>
      <t>もう恋なのか（３：１５）</t>
    </r>
  </si>
  <si>
    <r>
      <rPr>
        <sz val="11"/>
        <rFont val="游ゴシック Medium"/>
        <family val="3"/>
        <charset val="128"/>
      </rPr>
      <t>蛍の光：スコットランド民謡（３：２５）</t>
    </r>
  </si>
  <si>
    <r>
      <rPr>
        <sz val="11"/>
        <rFont val="游ゴシック Medium"/>
        <family val="3"/>
        <charset val="128"/>
      </rPr>
      <t>ほおづえをつく女</t>
    </r>
  </si>
  <si>
    <r>
      <rPr>
        <b/>
        <sz val="11"/>
        <rFont val="游ゴシック Medium"/>
        <family val="3"/>
        <charset val="128"/>
      </rPr>
      <t>　　　著者</t>
    </r>
  </si>
  <si>
    <r>
      <t>TUDO ESTO E' FADO</t>
    </r>
    <r>
      <rPr>
        <sz val="11"/>
        <rFont val="游ゴシック Medium"/>
        <family val="3"/>
        <charset val="128"/>
      </rPr>
      <t>／</t>
    </r>
    <r>
      <rPr>
        <sz val="11"/>
        <rFont val="Consolas"/>
        <family val="3"/>
      </rPr>
      <t>HA' FESTA NA MOUTARIA</t>
    </r>
  </si>
  <si>
    <r>
      <t>Memories of Galilee/</t>
    </r>
    <r>
      <rPr>
        <sz val="11"/>
        <rFont val="游ゴシック Medium"/>
        <family val="3"/>
        <charset val="128"/>
      </rPr>
      <t>追憶のガリラヤ／</t>
    </r>
    <r>
      <rPr>
        <sz val="11"/>
        <rFont val="Consolas"/>
        <family val="3"/>
      </rPr>
      <t>Criterion Quartet/</t>
    </r>
    <r>
      <rPr>
        <sz val="11"/>
        <rFont val="游ゴシック Medium"/>
        <family val="3"/>
        <charset val="128"/>
      </rPr>
      <t>クライテリオン・クァルテット</t>
    </r>
    <phoneticPr fontId="1"/>
  </si>
  <si>
    <r>
      <rPr>
        <sz val="11"/>
        <rFont val="游ゴシック Medium"/>
        <family val="3"/>
        <charset val="128"/>
      </rPr>
      <t>（１）チャチャチャはいかが</t>
    </r>
    <r>
      <rPr>
        <sz val="11"/>
        <rFont val="Consolas"/>
        <family val="3"/>
      </rPr>
      <t>/Ain't Cha-Cha Comin' Out T-Tonight ?</t>
    </r>
    <r>
      <rPr>
        <sz val="11"/>
        <rFont val="游ゴシック Medium"/>
        <family val="3"/>
        <charset val="128"/>
      </rPr>
      <t>／雪村いづみ（３：１６）</t>
    </r>
    <phoneticPr fontId="1"/>
  </si>
  <si>
    <r>
      <rPr>
        <sz val="11"/>
        <rFont val="游ゴシック Medium"/>
        <family val="3"/>
        <charset val="128"/>
      </rPr>
      <t>　　作詩／八坂裕子　作曲／ヘンリー・マンシーニ　編曲／梅垣達志</t>
    </r>
  </si>
  <si>
    <r>
      <rPr>
        <sz val="11"/>
        <rFont val="游ゴシック Medium"/>
        <family val="3"/>
        <charset val="128"/>
      </rPr>
      <t>茉莉花：（中国）</t>
    </r>
  </si>
  <si>
    <r>
      <rPr>
        <sz val="11"/>
        <rFont val="游ゴシック Medium"/>
        <family val="3"/>
        <charset val="128"/>
      </rPr>
      <t>ア・ポルチェゲーザ：ポルトガル共和国</t>
    </r>
  </si>
  <si>
    <r>
      <rPr>
        <sz val="11"/>
        <rFont val="游ゴシック Medium"/>
        <family val="3"/>
        <charset val="128"/>
      </rPr>
      <t>浅蜊売り（１：０７）</t>
    </r>
  </si>
  <si>
    <r>
      <t xml:space="preserve">   a</t>
    </r>
    <r>
      <rPr>
        <sz val="11"/>
        <rFont val="游ゴシック Medium"/>
        <family val="3"/>
        <charset val="128"/>
      </rPr>
      <t>：</t>
    </r>
    <r>
      <rPr>
        <sz val="11"/>
        <rFont val="Consolas"/>
        <family val="3"/>
      </rPr>
      <t>ah</t>
    </r>
    <r>
      <rPr>
        <sz val="11"/>
        <rFont val="游ゴシック Medium"/>
        <family val="3"/>
        <charset val="128"/>
      </rPr>
      <t>：</t>
    </r>
    <r>
      <rPr>
        <sz val="11"/>
        <rFont val="Consolas"/>
        <family val="3"/>
      </rPr>
      <t>ha</t>
    </r>
    <r>
      <rPr>
        <sz val="11"/>
        <rFont val="游ゴシック Medium"/>
        <family val="3"/>
        <charset val="128"/>
      </rPr>
      <t>：</t>
    </r>
    <phoneticPr fontId="1"/>
  </si>
  <si>
    <r>
      <rPr>
        <sz val="11"/>
        <rFont val="游ゴシック Medium"/>
        <family val="3"/>
        <charset val="128"/>
      </rPr>
      <t>人良のび太／作曲</t>
    </r>
  </si>
  <si>
    <r>
      <rPr>
        <sz val="11"/>
        <rFont val="游ゴシック Medium"/>
        <family val="3"/>
        <charset val="128"/>
      </rPr>
      <t>弦楽四重奏曲　第２番　イ長調　Ｏｐ．　６８　（１９４４）　（３８：１２）</t>
    </r>
  </si>
  <si>
    <r>
      <rPr>
        <sz val="11"/>
        <rFont val="游ゴシック Medium"/>
        <family val="3"/>
        <charset val="128"/>
      </rPr>
      <t>プロコフィエフ，セルゲイ・セルゲイヴィッチ／作曲</t>
    </r>
  </si>
  <si>
    <r>
      <rPr>
        <sz val="11"/>
        <rFont val="游ゴシック Medium"/>
        <family val="3"/>
        <charset val="128"/>
      </rPr>
      <t>コロンビエ，ミシェル／作曲</t>
    </r>
  </si>
  <si>
    <r>
      <rPr>
        <sz val="11"/>
        <rFont val="游ゴシック Medium"/>
        <family val="3"/>
        <charset val="128"/>
      </rPr>
      <t>小舞踏曲「オルランド伯爵」</t>
    </r>
    <phoneticPr fontId="1"/>
  </si>
  <si>
    <r>
      <rPr>
        <sz val="11"/>
        <rFont val="游ゴシック Medium"/>
        <family val="3"/>
        <charset val="128"/>
      </rPr>
      <t>《ローマの松》：交響詩</t>
    </r>
  </si>
  <si>
    <r>
      <rPr>
        <sz val="11"/>
        <rFont val="游ゴシック Medium"/>
        <family val="3"/>
        <charset val="128"/>
      </rPr>
      <t>鞍馬山　（２：４７）：長唄／富士田千之助・杵屋君三郎</t>
    </r>
  </si>
  <si>
    <r>
      <rPr>
        <sz val="11"/>
        <rFont val="游ゴシック Medium"/>
        <family val="3"/>
        <charset val="128"/>
      </rPr>
      <t>ベアトリ姐ちゃん：オペレッタ『ボッカチオ』から／スッペ</t>
    </r>
  </si>
  <si>
    <r>
      <rPr>
        <sz val="11"/>
        <rFont val="游ゴシック Medium"/>
        <family val="3"/>
        <charset val="128"/>
      </rPr>
      <t>紀伊国屋文左衛門：豪商一代</t>
    </r>
  </si>
  <si>
    <r>
      <rPr>
        <sz val="11"/>
        <rFont val="游ゴシック Medium"/>
        <family val="3"/>
        <charset val="128"/>
      </rPr>
      <t>グリーグ，エドヴァルト・ハーゲルップ／作曲</t>
    </r>
  </si>
  <si>
    <r>
      <rPr>
        <sz val="11"/>
        <rFont val="游ゴシック Medium"/>
        <family val="3"/>
        <charset val="128"/>
      </rPr>
      <t>眩暈　（４：４１）</t>
    </r>
  </si>
  <si>
    <r>
      <rPr>
        <sz val="11"/>
        <rFont val="游ゴシック Medium"/>
        <family val="3"/>
        <charset val="128"/>
      </rPr>
      <t>オーボエ，　ハープと弦楽オーケストラのための協奏曲　（１９７１）</t>
    </r>
  </si>
  <si>
    <r>
      <rPr>
        <sz val="11"/>
        <rFont val="游ゴシック Medium"/>
        <family val="3"/>
        <charset val="128"/>
      </rPr>
      <t>マルセル・デュシャンのための音楽　（６：０４）</t>
    </r>
  </si>
  <si>
    <r>
      <rPr>
        <sz val="11"/>
        <rFont val="游ゴシック Medium"/>
        <family val="3"/>
        <charset val="128"/>
      </rPr>
      <t>遮られない休息Ｉ　（２：１１）／武満　徹</t>
    </r>
  </si>
  <si>
    <r>
      <rPr>
        <sz val="11"/>
        <rFont val="游ゴシック Medium"/>
        <family val="3"/>
        <charset val="128"/>
      </rPr>
      <t>河の上の夏の夜／ディーリアス</t>
    </r>
  </si>
  <si>
    <r>
      <rPr>
        <sz val="11"/>
        <rFont val="游ゴシック Medium"/>
        <family val="3"/>
        <charset val="128"/>
      </rPr>
      <t>室内音楽　第１番：１２の独奏楽器のための：作品２４－１</t>
    </r>
  </si>
  <si>
    <r>
      <rPr>
        <sz val="11"/>
        <rFont val="游ゴシック Medium"/>
        <family val="3"/>
        <charset val="128"/>
      </rPr>
      <t>よォーこそ／及川光博，ほか</t>
    </r>
  </si>
  <si>
    <r>
      <rPr>
        <sz val="11"/>
        <rFont val="游ゴシック Medium"/>
        <family val="3"/>
        <charset val="128"/>
      </rPr>
      <t>魔の森　作品８：ウーラントの物語詩による伝説交響曲（１４：１８）</t>
    </r>
  </si>
  <si>
    <r>
      <rPr>
        <sz val="11"/>
        <rFont val="游ゴシック Medium"/>
        <family val="3"/>
        <charset val="128"/>
      </rPr>
      <t>麦を揺らす風　（４：１５）</t>
    </r>
  </si>
  <si>
    <r>
      <rPr>
        <sz val="11"/>
        <rFont val="游ゴシック Medium"/>
        <family val="3"/>
        <charset val="128"/>
      </rPr>
      <t>ルベル，ジャン・フェリ／作曲</t>
    </r>
  </si>
  <si>
    <r>
      <rPr>
        <sz val="11"/>
        <rFont val="游ゴシック Medium"/>
        <family val="3"/>
        <charset val="128"/>
      </rPr>
      <t>ピアノ協奏曲　第２番　ハ短調　Ｏｐ．　１８／ラフマニノフ</t>
    </r>
  </si>
  <si>
    <r>
      <rPr>
        <sz val="11"/>
        <rFont val="游ゴシック Medium"/>
        <family val="3"/>
        <charset val="128"/>
      </rPr>
      <t>誰かが悪かったのさ　（４：３２）</t>
    </r>
  </si>
  <si>
    <r>
      <rPr>
        <sz val="11"/>
        <rFont val="游ゴシック Medium"/>
        <family val="3"/>
        <charset val="128"/>
      </rPr>
      <t>銀河からの訪問者／スターガード</t>
    </r>
  </si>
  <si>
    <r>
      <rPr>
        <sz val="11"/>
        <rFont val="游ゴシック Medium"/>
        <family val="3"/>
        <charset val="128"/>
      </rPr>
      <t>カースム・パーフィシオ</t>
    </r>
  </si>
  <si>
    <r>
      <rPr>
        <sz val="11"/>
        <rFont val="游ゴシック Medium"/>
        <family val="3"/>
        <charset val="128"/>
      </rPr>
      <t>フォークル節</t>
    </r>
  </si>
  <si>
    <r>
      <rPr>
        <sz val="11"/>
        <rFont val="游ゴシック Medium"/>
        <family val="3"/>
        <charset val="128"/>
      </rPr>
      <t>ホワット・ア・シェイム・アバウト・ミー　（５：１７）</t>
    </r>
  </si>
  <si>
    <r>
      <rPr>
        <sz val="11"/>
        <rFont val="游ゴシック Medium"/>
        <family val="3"/>
        <charset val="128"/>
      </rPr>
      <t>去りゆく恋人　（３：５５）</t>
    </r>
  </si>
  <si>
    <r>
      <rPr>
        <sz val="11"/>
        <rFont val="游ゴシック Medium"/>
        <family val="3"/>
        <charset val="128"/>
      </rPr>
      <t>マザーズ・ラメント</t>
    </r>
  </si>
  <si>
    <r>
      <rPr>
        <sz val="11"/>
        <rFont val="游ゴシック Medium"/>
        <family val="3"/>
        <charset val="128"/>
      </rPr>
      <t>ソナタ　第２番　ト短調</t>
    </r>
  </si>
  <si>
    <r>
      <rPr>
        <sz val="11"/>
        <rFont val="游ゴシック Medium"/>
        <family val="3"/>
        <charset val="128"/>
      </rPr>
      <t>ああ幸せな聖堂よ，　喜びなさい　（３：０５）</t>
    </r>
  </si>
  <si>
    <r>
      <rPr>
        <sz val="11"/>
        <rFont val="游ゴシック Medium"/>
        <family val="3"/>
        <charset val="128"/>
      </rPr>
      <t>オペラ「村の占師」～パントミム＜スイス～フランス－歌劇＞</t>
    </r>
  </si>
  <si>
    <r>
      <rPr>
        <sz val="11"/>
        <rFont val="游ゴシック Medium"/>
        <family val="3"/>
        <charset val="128"/>
      </rPr>
      <t>ヴァイオリン・ソナタ第１番　ヘ短調　作品８０／プロコフィエフ</t>
    </r>
  </si>
  <si>
    <r>
      <rPr>
        <sz val="11"/>
        <rFont val="游ゴシック Medium"/>
        <family val="3"/>
        <charset val="128"/>
      </rPr>
      <t>短いお話　（２：３４）／Ａ．ネグリ詩</t>
    </r>
  </si>
  <si>
    <r>
      <rPr>
        <sz val="11"/>
        <rFont val="游ゴシック Medium"/>
        <family val="3"/>
        <charset val="128"/>
      </rPr>
      <t>「明けの明星」：組曲：作品４５：（１９１９－２０）</t>
    </r>
  </si>
  <si>
    <r>
      <rPr>
        <sz val="11"/>
        <rFont val="游ゴシック Medium"/>
        <family val="3"/>
        <charset val="128"/>
      </rPr>
      <t>ルトスワフスキ，ヴィトルト／作曲</t>
    </r>
  </si>
  <si>
    <r>
      <rPr>
        <sz val="11"/>
        <rFont val="游ゴシック Medium"/>
        <family val="3"/>
        <charset val="128"/>
      </rPr>
      <t>シュミット，フランツ／作曲</t>
    </r>
  </si>
  <si>
    <r>
      <rPr>
        <sz val="11"/>
        <rFont val="游ゴシック Medium"/>
        <family val="3"/>
        <charset val="128"/>
      </rPr>
      <t>２台のピアノ，　２つのチェロおよびホルンのためのアンダンテと変奏曲　作品４６</t>
    </r>
  </si>
  <si>
    <r>
      <rPr>
        <sz val="11"/>
        <rFont val="游ゴシック Medium"/>
        <family val="3"/>
        <charset val="128"/>
      </rPr>
      <t>幻想小曲集：作品７３</t>
    </r>
  </si>
  <si>
    <r>
      <rPr>
        <sz val="11"/>
        <rFont val="游ゴシック Medium"/>
        <family val="3"/>
        <charset val="128"/>
      </rPr>
      <t>劇場街のざわめき</t>
    </r>
  </si>
  <si>
    <r>
      <rPr>
        <sz val="11"/>
        <rFont val="游ゴシック Medium"/>
        <family val="3"/>
        <charset val="128"/>
      </rPr>
      <t>わしは最高の権力を得た：歌劇「ボリス・ゴドゥノフ」より／ムソルグスキー</t>
    </r>
  </si>
  <si>
    <r>
      <rPr>
        <sz val="11"/>
        <rFont val="游ゴシック Medium"/>
        <family val="3"/>
        <charset val="128"/>
      </rPr>
      <t>協奏曲ニ長調／タルティーニ</t>
    </r>
  </si>
  <si>
    <r>
      <rPr>
        <sz val="11"/>
        <rFont val="游ゴシック Medium"/>
        <family val="3"/>
        <charset val="128"/>
      </rPr>
      <t>ベルタリ，アントニオ／作曲</t>
    </r>
  </si>
  <si>
    <r>
      <rPr>
        <sz val="11"/>
        <rFont val="游ゴシック Medium"/>
        <family val="3"/>
        <charset val="128"/>
      </rPr>
      <t>僕が君になれたら</t>
    </r>
  </si>
  <si>
    <r>
      <rPr>
        <sz val="11"/>
        <rFont val="游ゴシック Medium"/>
        <family val="3"/>
        <charset val="128"/>
      </rPr>
      <t>草かげの小径にて：ピアノ小品集：（１９０１－０８）</t>
    </r>
  </si>
  <si>
    <r>
      <rPr>
        <sz val="11"/>
        <rFont val="游ゴシック Medium"/>
        <family val="3"/>
        <charset val="128"/>
      </rPr>
      <t>バラと柳　（２：５６）／グアスタビーノ</t>
    </r>
  </si>
  <si>
    <r>
      <rPr>
        <sz val="11"/>
        <rFont val="游ゴシック Medium"/>
        <family val="3"/>
        <charset val="128"/>
      </rPr>
      <t>リムスキー・コルサコフ，ニコライ／作曲</t>
    </r>
  </si>
  <si>
    <r>
      <rPr>
        <sz val="11"/>
        <rFont val="游ゴシック Medium"/>
        <family val="3"/>
        <charset val="128"/>
      </rPr>
      <t>ああ我が恋人よ（４：０２）</t>
    </r>
  </si>
  <si>
    <r>
      <rPr>
        <sz val="11"/>
        <rFont val="游ゴシック Medium"/>
        <family val="3"/>
        <charset val="128"/>
      </rPr>
      <t>堀込泰行／作曲</t>
    </r>
  </si>
  <si>
    <r>
      <rPr>
        <sz val="11"/>
        <rFont val="游ゴシック Medium"/>
        <family val="3"/>
        <charset val="128"/>
      </rPr>
      <t>小西康陽／作曲</t>
    </r>
  </si>
  <si>
    <r>
      <rPr>
        <sz val="11"/>
        <rFont val="游ゴシック Medium"/>
        <family val="3"/>
        <charset val="128"/>
      </rPr>
      <t>大貫妙子／作曲</t>
    </r>
  </si>
  <si>
    <r>
      <rPr>
        <sz val="11"/>
        <rFont val="游ゴシック Medium"/>
        <family val="3"/>
        <charset val="128"/>
      </rPr>
      <t>チャイコフスキー，ピョートル・イリイチ／作曲</t>
    </r>
  </si>
  <si>
    <r>
      <rPr>
        <sz val="11"/>
        <rFont val="游ゴシック Medium"/>
        <family val="3"/>
        <charset val="128"/>
      </rPr>
      <t>高田渡／作曲</t>
    </r>
  </si>
  <si>
    <r>
      <rPr>
        <sz val="11"/>
        <rFont val="游ゴシック Medium"/>
        <family val="3"/>
        <charset val="128"/>
      </rPr>
      <t>ちあきなおみ／ヴォーカル</t>
    </r>
  </si>
  <si>
    <r>
      <rPr>
        <sz val="11"/>
        <rFont val="游ゴシック Medium"/>
        <family val="3"/>
        <charset val="128"/>
      </rPr>
      <t>瀧廉太郎／作曲</t>
    </r>
  </si>
  <si>
    <r>
      <rPr>
        <sz val="11"/>
        <rFont val="游ゴシック Medium"/>
        <family val="3"/>
        <charset val="128"/>
      </rPr>
      <t>赤星赤軍合唱団／コーラス・グループ</t>
    </r>
  </si>
  <si>
    <r>
      <rPr>
        <sz val="11"/>
        <rFont val="游ゴシック Medium"/>
        <family val="3"/>
        <charset val="128"/>
      </rPr>
      <t>スチュアート，レッド／作曲</t>
    </r>
  </si>
  <si>
    <r>
      <rPr>
        <sz val="11"/>
        <rFont val="游ゴシック Medium"/>
        <family val="3"/>
        <charset val="128"/>
      </rPr>
      <t>（１）モン・パリ／芦野宏（２：０３）</t>
    </r>
  </si>
  <si>
    <r>
      <rPr>
        <sz val="11"/>
        <rFont val="游ゴシック Medium"/>
        <family val="3"/>
        <charset val="128"/>
      </rPr>
      <t>井上大輔／作曲</t>
    </r>
  </si>
  <si>
    <r>
      <rPr>
        <sz val="11"/>
        <rFont val="游ゴシック Medium"/>
        <family val="3"/>
        <charset val="128"/>
      </rPr>
      <t>宇崎竜童／作曲</t>
    </r>
  </si>
  <si>
    <r>
      <rPr>
        <sz val="11"/>
        <rFont val="游ゴシック Medium"/>
        <family val="3"/>
        <charset val="128"/>
      </rPr>
      <t>シモン，ナット／作曲</t>
    </r>
  </si>
  <si>
    <r>
      <rPr>
        <sz val="11"/>
        <rFont val="游ゴシック Medium"/>
        <family val="3"/>
        <charset val="128"/>
      </rPr>
      <t>山下達郎／作曲</t>
    </r>
  </si>
  <si>
    <r>
      <rPr>
        <sz val="11"/>
        <rFont val="游ゴシック Medium"/>
        <family val="3"/>
        <charset val="128"/>
      </rPr>
      <t>大瀧詠一／作曲</t>
    </r>
  </si>
  <si>
    <r>
      <rPr>
        <sz val="11"/>
        <rFont val="游ゴシック Medium"/>
        <family val="3"/>
        <charset val="128"/>
      </rPr>
      <t>浜口庫之助／作曲</t>
    </r>
  </si>
  <si>
    <r>
      <rPr>
        <sz val="11"/>
        <rFont val="游ゴシック Medium"/>
        <family val="3"/>
        <charset val="128"/>
      </rPr>
      <t>井上陽水／ヴォーカル</t>
    </r>
  </si>
  <si>
    <r>
      <rPr>
        <sz val="11"/>
        <rFont val="游ゴシック Medium"/>
        <family val="3"/>
        <charset val="128"/>
      </rPr>
      <t>伊勢正三／作曲</t>
    </r>
  </si>
  <si>
    <r>
      <t>(</t>
    </r>
    <r>
      <rPr>
        <sz val="11"/>
        <rFont val="游ゴシック Medium"/>
        <family val="3"/>
        <charset val="128"/>
      </rPr>
      <t>収録数の分、</t>
    </r>
    <rPh sb="1" eb="3">
      <t>シュウロク</t>
    </rPh>
    <rPh sb="3" eb="4">
      <t>スウ</t>
    </rPh>
    <rPh sb="5" eb="6">
      <t>ブン</t>
    </rPh>
    <phoneticPr fontId="1"/>
  </si>
  <si>
    <r>
      <rPr>
        <sz val="11"/>
        <rFont val="游ゴシック Medium"/>
        <family val="3"/>
        <charset val="128"/>
      </rPr>
      <t>これがファド／モーラリアの祭</t>
    </r>
  </si>
  <si>
    <r>
      <t>Echoes from the Hilles/</t>
    </r>
    <r>
      <rPr>
        <sz val="11"/>
        <rFont val="游ゴシック Medium"/>
        <family val="3"/>
        <charset val="128"/>
      </rPr>
      <t>山のこだま／</t>
    </r>
    <r>
      <rPr>
        <sz val="11"/>
        <rFont val="Consolas"/>
        <family val="3"/>
      </rPr>
      <t>The Sons of the Pioneers/</t>
    </r>
    <r>
      <rPr>
        <sz val="11"/>
        <rFont val="游ゴシック Medium"/>
        <family val="3"/>
        <charset val="128"/>
      </rPr>
      <t>サンズ・オヴ・ザ・パイオニアズ</t>
    </r>
    <phoneticPr fontId="1"/>
  </si>
  <si>
    <r>
      <t>Gimbel</t>
    </r>
    <r>
      <rPr>
        <sz val="11"/>
        <rFont val="游ゴシック Medium"/>
        <family val="3"/>
        <charset val="128"/>
      </rPr>
      <t>，</t>
    </r>
    <r>
      <rPr>
        <sz val="11"/>
        <rFont val="Consolas"/>
        <family val="3"/>
      </rPr>
      <t>Norman + Wilder</t>
    </r>
    <r>
      <rPr>
        <sz val="11"/>
        <rFont val="游ゴシック Medium"/>
        <family val="3"/>
        <charset val="128"/>
      </rPr>
      <t>，</t>
    </r>
    <r>
      <rPr>
        <sz val="11"/>
        <rFont val="Consolas"/>
        <family val="3"/>
      </rPr>
      <t>Alec</t>
    </r>
    <r>
      <rPr>
        <sz val="11"/>
        <rFont val="游ゴシック Medium"/>
        <family val="3"/>
        <charset val="128"/>
      </rPr>
      <t>／作曲</t>
    </r>
    <phoneticPr fontId="1"/>
  </si>
  <si>
    <r>
      <t>2</t>
    </r>
    <r>
      <rPr>
        <sz val="11"/>
        <rFont val="游ゴシック Medium"/>
        <family val="3"/>
        <charset val="128"/>
      </rPr>
      <t>．</t>
    </r>
    <r>
      <rPr>
        <sz val="11"/>
        <rFont val="Consolas"/>
        <family val="3"/>
      </rPr>
      <t>Everytime</t>
    </r>
    <r>
      <rPr>
        <sz val="11"/>
        <rFont val="游ゴシック Medium"/>
        <family val="3"/>
        <charset val="128"/>
      </rPr>
      <t>愛（</t>
    </r>
    <r>
      <rPr>
        <sz val="11"/>
        <rFont val="Consolas"/>
        <family val="3"/>
      </rPr>
      <t>3</t>
    </r>
    <r>
      <rPr>
        <sz val="11"/>
        <rFont val="游ゴシック Medium"/>
        <family val="3"/>
        <charset val="128"/>
      </rPr>
      <t>：</t>
    </r>
    <r>
      <rPr>
        <sz val="11"/>
        <rFont val="Consolas"/>
        <family val="3"/>
      </rPr>
      <t>19</t>
    </r>
    <r>
      <rPr>
        <sz val="11"/>
        <rFont val="游ゴシック Medium"/>
        <family val="3"/>
        <charset val="128"/>
      </rPr>
      <t>）</t>
    </r>
  </si>
  <si>
    <r>
      <rPr>
        <sz val="11"/>
        <rFont val="游ゴシック Medium"/>
        <family val="3"/>
        <charset val="128"/>
      </rPr>
      <t>西モンゴル地方の子守歌：（モンゴル）</t>
    </r>
  </si>
  <si>
    <r>
      <rPr>
        <sz val="11"/>
        <rFont val="游ゴシック Medium"/>
        <family val="3"/>
        <charset val="128"/>
      </rPr>
      <t>ラ・マルセイエーズ：フランス共和国</t>
    </r>
  </si>
  <si>
    <r>
      <rPr>
        <sz val="11"/>
        <rFont val="游ゴシック Medium"/>
        <family val="3"/>
        <charset val="128"/>
      </rPr>
      <t>納豆売り；どじょう屋（２：３５）</t>
    </r>
  </si>
  <si>
    <r>
      <rPr>
        <sz val="11"/>
        <rFont val="游ゴシック Medium"/>
        <family val="3"/>
        <charset val="128"/>
      </rPr>
      <t>グッチ裕三／作詞</t>
    </r>
  </si>
  <si>
    <r>
      <rPr>
        <sz val="11"/>
        <rFont val="游ゴシック Medium"/>
        <family val="3"/>
        <charset val="128"/>
      </rPr>
      <t>弦楽四重奏曲　第４番　ニ長調　Ｏｐ．　８３　（１９４９）　（２５：１２）</t>
    </r>
  </si>
  <si>
    <r>
      <rPr>
        <sz val="11"/>
        <rFont val="游ゴシック Medium"/>
        <family val="3"/>
        <charset val="128"/>
      </rPr>
      <t>ゲルギエフ，ワレリー／指揮</t>
    </r>
  </si>
  <si>
    <r>
      <rPr>
        <sz val="11"/>
        <rFont val="游ゴシック Medium"/>
        <family val="3"/>
        <charset val="128"/>
      </rPr>
      <t>ゲーンスブール，セルジュ／作曲</t>
    </r>
  </si>
  <si>
    <r>
      <rPr>
        <sz val="11"/>
        <rFont val="游ゴシック Medium"/>
        <family val="3"/>
        <charset val="128"/>
      </rPr>
      <t>ガリアード舞曲</t>
    </r>
    <phoneticPr fontId="1"/>
  </si>
  <si>
    <r>
      <rPr>
        <sz val="11"/>
        <rFont val="游ゴシック Medium"/>
        <family val="3"/>
        <charset val="128"/>
      </rPr>
      <t>《ローマの祭り》：交響詩</t>
    </r>
  </si>
  <si>
    <r>
      <rPr>
        <sz val="11"/>
        <rFont val="游ゴシック Medium"/>
        <family val="3"/>
        <charset val="128"/>
      </rPr>
      <t>勤王美談　備後三郎　院の庄の場　（２：３２）／藤川岩之助</t>
    </r>
  </si>
  <si>
    <r>
      <rPr>
        <sz val="11"/>
        <rFont val="游ゴシック Medium"/>
        <family val="3"/>
        <charset val="128"/>
      </rPr>
      <t>恋はやさしい野辺の花よ：オペレッタ『ボッカチオ』から／スッペ</t>
    </r>
  </si>
  <si>
    <r>
      <rPr>
        <sz val="11"/>
        <rFont val="游ゴシック Medium"/>
        <family val="3"/>
        <charset val="128"/>
      </rPr>
      <t>決闘高田の馬場</t>
    </r>
  </si>
  <si>
    <r>
      <rPr>
        <sz val="11"/>
        <rFont val="游ゴシック Medium"/>
        <family val="3"/>
        <charset val="128"/>
      </rPr>
      <t>テーマ：スウェーデン狂詩曲第１番Ｏｐ．１９：夏至の徹夜祭</t>
    </r>
  </si>
  <si>
    <r>
      <rPr>
        <sz val="11"/>
        <rFont val="游ゴシック Medium"/>
        <family val="3"/>
        <charset val="128"/>
      </rPr>
      <t>リモートコントローラー　（３：１５）</t>
    </r>
  </si>
  <si>
    <r>
      <rPr>
        <sz val="11"/>
        <rFont val="游ゴシック Medium"/>
        <family val="3"/>
        <charset val="128"/>
      </rPr>
      <t>ピアノと弦楽オーケストラのための協奏曲　（１９７９）</t>
    </r>
  </si>
  <si>
    <r>
      <rPr>
        <sz val="11"/>
        <rFont val="游ゴシック Medium"/>
        <family val="3"/>
        <charset val="128"/>
      </rPr>
      <t>スーヴェニア　（１１：５３）</t>
    </r>
  </si>
  <si>
    <r>
      <rPr>
        <sz val="11"/>
        <rFont val="游ゴシック Medium"/>
        <family val="3"/>
        <charset val="128"/>
      </rPr>
      <t>途絶えない詩　（１０：４６）／福島和夫</t>
    </r>
  </si>
  <si>
    <r>
      <rPr>
        <sz val="11"/>
        <rFont val="游ゴシック Medium"/>
        <family val="3"/>
        <charset val="128"/>
      </rPr>
      <t>夢の子供たち／エルガー</t>
    </r>
  </si>
  <si>
    <r>
      <rPr>
        <sz val="11"/>
        <rFont val="游ゴシック Medium"/>
        <family val="3"/>
        <charset val="128"/>
      </rPr>
      <t>室内音楽　第５番：独奏ヴィオラと大編成室内管弦楽のための：作品３６－４：（ヴィオラ協奏曲）</t>
    </r>
  </si>
  <si>
    <r>
      <rPr>
        <sz val="11"/>
        <rFont val="游ゴシック Medium"/>
        <family val="3"/>
        <charset val="128"/>
      </rPr>
      <t>宝くじは買わない／ワタナベイビー</t>
    </r>
  </si>
  <si>
    <r>
      <rPr>
        <sz val="11"/>
        <rFont val="游ゴシック Medium"/>
        <family val="3"/>
        <charset val="128"/>
      </rPr>
      <t>旅の画集　作品３６：管弦楽のための６つの小品</t>
    </r>
  </si>
  <si>
    <r>
      <rPr>
        <sz val="11"/>
        <rFont val="游ゴシック Medium"/>
        <family val="3"/>
        <charset val="128"/>
      </rPr>
      <t>ニュー・ディール　（２：５０）</t>
    </r>
  </si>
  <si>
    <r>
      <rPr>
        <sz val="11"/>
        <rFont val="游ゴシック Medium"/>
        <family val="3"/>
        <charset val="128"/>
      </rPr>
      <t>ミンコフスキ，マルク／指揮</t>
    </r>
  </si>
  <si>
    <r>
      <rPr>
        <sz val="11"/>
        <rFont val="游ゴシック Medium"/>
        <family val="3"/>
        <charset val="128"/>
      </rPr>
      <t>ピアノ協奏曲　第２番　変ロ長調　Ｏｐ．　８３／ブラームス</t>
    </r>
  </si>
  <si>
    <r>
      <rPr>
        <sz val="11"/>
        <rFont val="游ゴシック Medium"/>
        <family val="3"/>
        <charset val="128"/>
      </rPr>
      <t>ストーミー・マンデイ　（８：４５）</t>
    </r>
  </si>
  <si>
    <r>
      <rPr>
        <sz val="11"/>
        <rFont val="游ゴシック Medium"/>
        <family val="3"/>
        <charset val="128"/>
      </rPr>
      <t>愛の手ごたえ／ルーファス　＆　チャカ・カーン</t>
    </r>
  </si>
  <si>
    <r>
      <rPr>
        <sz val="11"/>
        <rFont val="游ゴシック Medium"/>
        <family val="3"/>
        <charset val="128"/>
      </rPr>
      <t>オン・ユア・ショア</t>
    </r>
  </si>
  <si>
    <r>
      <rPr>
        <sz val="11"/>
        <rFont val="游ゴシック Medium"/>
        <family val="3"/>
        <charset val="128"/>
      </rPr>
      <t>ゲ・ゲ・ゲの鬼太郎</t>
    </r>
  </si>
  <si>
    <r>
      <rPr>
        <sz val="11"/>
        <rFont val="游ゴシック Medium"/>
        <family val="3"/>
        <charset val="128"/>
      </rPr>
      <t>トゥー・アゲインスト・ネイチャー　（６：１８）</t>
    </r>
  </si>
  <si>
    <r>
      <rPr>
        <sz val="11"/>
        <rFont val="游ゴシック Medium"/>
        <family val="3"/>
        <charset val="128"/>
      </rPr>
      <t>イッツ・トゥー・レイト　（３：５３）</t>
    </r>
  </si>
  <si>
    <r>
      <rPr>
        <sz val="11"/>
        <rFont val="游ゴシック Medium"/>
        <family val="3"/>
        <charset val="128"/>
      </rPr>
      <t>サンシャイン・ラヴ</t>
    </r>
  </si>
  <si>
    <r>
      <rPr>
        <sz val="11"/>
        <rFont val="游ゴシック Medium"/>
        <family val="3"/>
        <charset val="128"/>
      </rPr>
      <t>序曲　ヘ長調</t>
    </r>
  </si>
  <si>
    <r>
      <rPr>
        <sz val="11"/>
        <rFont val="游ゴシック Medium"/>
        <family val="3"/>
        <charset val="128"/>
      </rPr>
      <t>世界に輝くヴェネツィアよ　（５：０２）</t>
    </r>
  </si>
  <si>
    <r>
      <rPr>
        <sz val="11"/>
        <rFont val="游ゴシック Medium"/>
        <family val="3"/>
        <charset val="128"/>
      </rPr>
      <t>ルソーの新ロマンス＜フランス－歌曲＞</t>
    </r>
  </si>
  <si>
    <r>
      <rPr>
        <sz val="11"/>
        <rFont val="游ゴシック Medium"/>
        <family val="3"/>
        <charset val="128"/>
      </rPr>
      <t>ヴァイオリン・ソナタ／ドビュッシー</t>
    </r>
  </si>
  <si>
    <r>
      <rPr>
        <sz val="11"/>
        <rFont val="游ゴシック Medium"/>
        <family val="3"/>
        <charset val="128"/>
      </rPr>
      <t>霧　（２：４５）／Ａ．ネグリ詩</t>
    </r>
  </si>
  <si>
    <r>
      <rPr>
        <sz val="11"/>
        <rFont val="游ゴシック Medium"/>
        <family val="3"/>
        <charset val="128"/>
      </rPr>
      <t>３つの小品　作品５９　（１９２８）</t>
    </r>
  </si>
  <si>
    <r>
      <rPr>
        <sz val="11"/>
        <rFont val="游ゴシック Medium"/>
        <family val="3"/>
        <charset val="128"/>
      </rPr>
      <t>スミス，ローレンス・レイトン／指揮</t>
    </r>
  </si>
  <si>
    <r>
      <rPr>
        <sz val="11"/>
        <rFont val="游ゴシック Medium"/>
        <family val="3"/>
        <charset val="128"/>
      </rPr>
      <t>デムス，イェルク／ピアノ</t>
    </r>
  </si>
  <si>
    <r>
      <rPr>
        <sz val="11"/>
        <rFont val="游ゴシック Medium"/>
        <family val="3"/>
        <charset val="128"/>
      </rPr>
      <t>幻想小曲集：ピアノとチェロのための：作品７３</t>
    </r>
  </si>
  <si>
    <r>
      <rPr>
        <sz val="11"/>
        <rFont val="游ゴシック Medium"/>
        <family val="3"/>
        <charset val="128"/>
      </rPr>
      <t>３つのロマンス作品９４：第１曲</t>
    </r>
  </si>
  <si>
    <r>
      <rPr>
        <sz val="11"/>
        <rFont val="游ゴシック Medium"/>
        <family val="3"/>
        <charset val="128"/>
      </rPr>
      <t>３つの前奏曲</t>
    </r>
  </si>
  <si>
    <r>
      <rPr>
        <sz val="11"/>
        <rFont val="游ゴシック Medium"/>
        <family val="3"/>
        <charset val="128"/>
      </rPr>
      <t>ボリスの苦悩：歌劇「ボリス・ゴドゥノフ」より／ムソルグスキー</t>
    </r>
  </si>
  <si>
    <r>
      <rPr>
        <sz val="11"/>
        <rFont val="游ゴシック Medium"/>
        <family val="3"/>
        <charset val="128"/>
      </rPr>
      <t>協奏曲変ロ長調／アルビノーニ</t>
    </r>
  </si>
  <si>
    <r>
      <rPr>
        <sz val="11"/>
        <rFont val="游ゴシック Medium"/>
        <family val="3"/>
        <charset val="128"/>
      </rPr>
      <t>ブリュッセル・アラリウス合奏団／アンサンブル</t>
    </r>
  </si>
  <si>
    <r>
      <rPr>
        <sz val="11"/>
        <rFont val="游ゴシック Medium"/>
        <family val="3"/>
        <charset val="128"/>
      </rPr>
      <t>ジーンズ・ブルース</t>
    </r>
  </si>
  <si>
    <r>
      <rPr>
        <sz val="11"/>
        <rFont val="游ゴシック Medium"/>
        <family val="3"/>
        <charset val="128"/>
      </rPr>
      <t>思い出：（１９２８）</t>
    </r>
  </si>
  <si>
    <r>
      <rPr>
        <sz val="11"/>
        <rFont val="游ゴシック Medium"/>
        <family val="3"/>
        <charset val="128"/>
      </rPr>
      <t>鳩のあやまち　（２：２３）／グアスタビーノ</t>
    </r>
  </si>
  <si>
    <r>
      <rPr>
        <sz val="11"/>
        <rFont val="游ゴシック Medium"/>
        <family val="3"/>
        <charset val="128"/>
      </rPr>
      <t>ラザレフ，アレクサンドル／指揮</t>
    </r>
  </si>
  <si>
    <r>
      <rPr>
        <sz val="11"/>
        <rFont val="游ゴシック Medium"/>
        <family val="3"/>
        <charset val="128"/>
      </rPr>
      <t>死よ来るがいい（４：２７）</t>
    </r>
  </si>
  <si>
    <r>
      <rPr>
        <sz val="11"/>
        <rFont val="游ゴシック Medium"/>
        <family val="3"/>
        <charset val="128"/>
      </rPr>
      <t>堀込泰行／作詞</t>
    </r>
  </si>
  <si>
    <r>
      <rPr>
        <sz val="11"/>
        <rFont val="游ゴシック Medium"/>
        <family val="3"/>
        <charset val="128"/>
      </rPr>
      <t>小西康陽／作詞</t>
    </r>
  </si>
  <si>
    <r>
      <rPr>
        <sz val="11"/>
        <rFont val="游ゴシック Medium"/>
        <family val="3"/>
        <charset val="128"/>
      </rPr>
      <t>大貫妙子／作詞</t>
    </r>
  </si>
  <si>
    <r>
      <rPr>
        <sz val="11"/>
        <rFont val="游ゴシック Medium"/>
        <family val="3"/>
        <charset val="128"/>
      </rPr>
      <t>ロジェストヴェンスキー，ゲンナジ／指揮</t>
    </r>
  </si>
  <si>
    <r>
      <rPr>
        <sz val="11"/>
        <rFont val="游ゴシック Medium"/>
        <family val="3"/>
        <charset val="128"/>
      </rPr>
      <t>アンセルメ，エルネスト／指揮</t>
    </r>
  </si>
  <si>
    <r>
      <rPr>
        <sz val="11"/>
        <rFont val="游ゴシック Medium"/>
        <family val="3"/>
        <charset val="128"/>
      </rPr>
      <t>高田渡／ヴォーカル</t>
    </r>
  </si>
  <si>
    <r>
      <rPr>
        <sz val="11"/>
        <rFont val="游ゴシック Medium"/>
        <family val="3"/>
        <charset val="128"/>
      </rPr>
      <t>黄昏（３：５２）</t>
    </r>
  </si>
  <si>
    <r>
      <rPr>
        <sz val="11"/>
        <rFont val="游ゴシック Medium"/>
        <family val="3"/>
        <charset val="128"/>
      </rPr>
      <t>岡本仁／指揮</t>
    </r>
  </si>
  <si>
    <r>
      <rPr>
        <sz val="11"/>
        <rFont val="游ゴシック Medium"/>
        <family val="3"/>
        <charset val="128"/>
      </rPr>
      <t>カリンカ：ロシア民謡（４：３５）</t>
    </r>
  </si>
  <si>
    <r>
      <rPr>
        <sz val="11"/>
        <rFont val="游ゴシック Medium"/>
        <family val="3"/>
        <charset val="128"/>
      </rPr>
      <t>キング，ピーウィー／作曲</t>
    </r>
  </si>
  <si>
    <r>
      <rPr>
        <sz val="11"/>
        <rFont val="游ゴシック Medium"/>
        <family val="3"/>
        <charset val="128"/>
      </rPr>
      <t>ボワイエ，ジャン／作曲</t>
    </r>
  </si>
  <si>
    <r>
      <rPr>
        <sz val="11"/>
        <rFont val="游ゴシック Medium"/>
        <family val="3"/>
        <charset val="128"/>
      </rPr>
      <t>売野雅勇／作詞</t>
    </r>
  </si>
  <si>
    <r>
      <rPr>
        <sz val="11"/>
        <rFont val="游ゴシック Medium"/>
        <family val="3"/>
        <charset val="128"/>
      </rPr>
      <t>阿木燿子／作詞</t>
    </r>
  </si>
  <si>
    <r>
      <rPr>
        <sz val="11"/>
        <rFont val="游ゴシック Medium"/>
        <family val="3"/>
        <charset val="128"/>
      </rPr>
      <t>バーニア，バーディ／作詞</t>
    </r>
  </si>
  <si>
    <r>
      <rPr>
        <sz val="11"/>
        <rFont val="游ゴシック Medium"/>
        <family val="3"/>
        <charset val="128"/>
      </rPr>
      <t>松本隆／作詞</t>
    </r>
  </si>
  <si>
    <r>
      <rPr>
        <sz val="11"/>
        <rFont val="游ゴシック Medium"/>
        <family val="3"/>
        <charset val="128"/>
      </rPr>
      <t>浜口庫之助／作詞</t>
    </r>
  </si>
  <si>
    <r>
      <rPr>
        <sz val="11"/>
        <rFont val="游ゴシック Medium"/>
        <family val="3"/>
        <charset val="128"/>
      </rPr>
      <t>コーヒー・ルンバ（３：０６）</t>
    </r>
  </si>
  <si>
    <r>
      <rPr>
        <sz val="11"/>
        <rFont val="游ゴシック Medium"/>
        <family val="3"/>
        <charset val="128"/>
      </rPr>
      <t>伊勢正三／作詞</t>
    </r>
  </si>
  <si>
    <r>
      <rPr>
        <sz val="11"/>
        <rFont val="游ゴシック Medium"/>
        <family val="3"/>
        <charset val="128"/>
      </rPr>
      <t>　内容曲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著者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繰り返し。</t>
    </r>
    <r>
      <rPr>
        <sz val="11"/>
        <rFont val="Consolas"/>
        <family val="3"/>
      </rPr>
      <t>)</t>
    </r>
    <rPh sb="1" eb="3">
      <t>ナイヨウ</t>
    </rPh>
    <rPh sb="3" eb="4">
      <t>キョク</t>
    </rPh>
    <rPh sb="5" eb="7">
      <t>チョシャ</t>
    </rPh>
    <rPh sb="8" eb="9">
      <t>ク</t>
    </rPh>
    <rPh sb="10" eb="11">
      <t>カエ</t>
    </rPh>
    <phoneticPr fontId="1"/>
  </si>
  <si>
    <r>
      <t>1</t>
    </r>
    <r>
      <rPr>
        <sz val="11"/>
        <rFont val="游ゴシック Medium"/>
        <family val="3"/>
        <charset val="128"/>
      </rPr>
      <t>．これがファド</t>
    </r>
    <r>
      <rPr>
        <sz val="11"/>
        <rFont val="Consolas"/>
        <family val="3"/>
      </rPr>
      <t xml:space="preserve"> 4'29"</t>
    </r>
    <phoneticPr fontId="1"/>
  </si>
  <si>
    <r>
      <t>What's the Matter now ?/</t>
    </r>
    <r>
      <rPr>
        <sz val="11"/>
        <rFont val="游ゴシック Medium"/>
        <family val="3"/>
        <charset val="128"/>
      </rPr>
      <t>ホワッツ・ザ・マター／</t>
    </r>
    <r>
      <rPr>
        <sz val="11"/>
        <rFont val="Consolas"/>
        <family val="3"/>
      </rPr>
      <t>Norfolk Jazz Quartet/</t>
    </r>
    <r>
      <rPr>
        <sz val="11"/>
        <rFont val="游ゴシック Medium"/>
        <family val="3"/>
        <charset val="128"/>
      </rPr>
      <t>ノーフォーク・ジャズ・クァルテット</t>
    </r>
    <phoneticPr fontId="1"/>
  </si>
  <si>
    <r>
      <t>Gimbel</t>
    </r>
    <r>
      <rPr>
        <sz val="11"/>
        <rFont val="游ゴシック Medium"/>
        <family val="3"/>
        <charset val="128"/>
      </rPr>
      <t>，</t>
    </r>
    <r>
      <rPr>
        <sz val="11"/>
        <rFont val="Consolas"/>
        <family val="3"/>
      </rPr>
      <t>Norman + Wilder</t>
    </r>
    <r>
      <rPr>
        <sz val="11"/>
        <rFont val="游ゴシック Medium"/>
        <family val="3"/>
        <charset val="128"/>
      </rPr>
      <t>，</t>
    </r>
    <r>
      <rPr>
        <sz val="11"/>
        <rFont val="Consolas"/>
        <family val="3"/>
      </rPr>
      <t>Alec</t>
    </r>
    <r>
      <rPr>
        <sz val="11"/>
        <rFont val="游ゴシック Medium"/>
        <family val="3"/>
        <charset val="128"/>
      </rPr>
      <t>／作詞，井田誠一／訳詞，寺岡真三／編曲</t>
    </r>
    <rPh sb="31" eb="33">
      <t>イダ</t>
    </rPh>
    <rPh sb="33" eb="35">
      <t>セイイチ</t>
    </rPh>
    <phoneticPr fontId="1"/>
  </si>
  <si>
    <r>
      <rPr>
        <sz val="11"/>
        <rFont val="游ゴシック Medium"/>
        <family val="3"/>
        <charset val="128"/>
      </rPr>
      <t>　　作詩・作曲／朱里エイコ　編曲／栗原三行</t>
    </r>
  </si>
  <si>
    <r>
      <rPr>
        <sz val="11"/>
        <rFont val="游ゴシック Medium"/>
        <family val="3"/>
        <charset val="128"/>
      </rPr>
      <t>タック・スーレイ：（ウイグル）</t>
    </r>
  </si>
  <si>
    <r>
      <rPr>
        <sz val="11"/>
        <rFont val="游ゴシック Medium"/>
        <family val="3"/>
        <charset val="128"/>
      </rPr>
      <t>古き自由な北国：スウェーデン王国</t>
    </r>
  </si>
  <si>
    <r>
      <rPr>
        <sz val="11"/>
        <rFont val="游ゴシック Medium"/>
        <family val="3"/>
        <charset val="128"/>
      </rPr>
      <t>竿竹売り［ほか］（２：３６）</t>
    </r>
  </si>
  <si>
    <r>
      <t xml:space="preserve">   e…</t>
    </r>
    <r>
      <rPr>
        <sz val="11"/>
        <rFont val="游ゴシック Medium"/>
        <family val="3"/>
        <charset val="128"/>
      </rPr>
      <t>．</t>
    </r>
    <r>
      <rPr>
        <sz val="11"/>
        <rFont val="Consolas"/>
        <family val="3"/>
      </rPr>
      <t>la…un…qui…</t>
    </r>
    <r>
      <rPr>
        <sz val="11"/>
        <rFont val="游ゴシック Medium"/>
        <family val="3"/>
        <charset val="128"/>
      </rPr>
      <t>．</t>
    </r>
    <r>
      <rPr>
        <sz val="11"/>
        <rFont val="Consolas"/>
        <family val="3"/>
      </rPr>
      <t>e</t>
    </r>
    <phoneticPr fontId="1"/>
  </si>
  <si>
    <r>
      <rPr>
        <sz val="11"/>
        <rFont val="游ゴシック Medium"/>
        <family val="3"/>
        <charset val="128"/>
      </rPr>
      <t>グッチ裕三／ヴォーカル</t>
    </r>
  </si>
  <si>
    <r>
      <rPr>
        <sz val="11"/>
        <rFont val="游ゴシック Medium"/>
        <family val="3"/>
        <charset val="128"/>
      </rPr>
      <t>弦楽四重奏曲　第３番　ヘ長調　Ｏｐ．　７３　（１９４６）　（３３：４１）</t>
    </r>
  </si>
  <si>
    <r>
      <rPr>
        <sz val="11"/>
        <rFont val="游ゴシック Medium"/>
        <family val="3"/>
        <charset val="128"/>
      </rPr>
      <t>サンクトペテルブルク・キーロフ歌劇場管弦楽団／オーケストラ</t>
    </r>
  </si>
  <si>
    <r>
      <rPr>
        <sz val="11"/>
        <rFont val="游ゴシック Medium"/>
        <family val="3"/>
        <charset val="128"/>
      </rPr>
      <t>ゲーンスブール，セルジュ／作詞</t>
    </r>
  </si>
  <si>
    <r>
      <rPr>
        <sz val="11"/>
        <rFont val="游ゴシック Medium"/>
        <family val="3"/>
        <charset val="128"/>
      </rPr>
      <t>ヴィラネルラ</t>
    </r>
    <phoneticPr fontId="1"/>
  </si>
  <si>
    <r>
      <rPr>
        <sz val="11"/>
        <rFont val="游ゴシック Medium"/>
        <family val="3"/>
        <charset val="128"/>
      </rPr>
      <t>遠山政談　滝壷　（２：１２）／高浪定二郎</t>
    </r>
  </si>
  <si>
    <r>
      <rPr>
        <sz val="11"/>
        <rFont val="游ゴシック Medium"/>
        <family val="3"/>
        <charset val="128"/>
      </rPr>
      <t>トスカーナの二重唱：オペレッタ『ボッカチオ』から／スッペ</t>
    </r>
  </si>
  <si>
    <r>
      <rPr>
        <sz val="11"/>
        <rFont val="游ゴシック Medium"/>
        <family val="3"/>
        <charset val="128"/>
      </rPr>
      <t>赤垣源蔵：元禄花の兄弟</t>
    </r>
  </si>
  <si>
    <r>
      <rPr>
        <sz val="11"/>
        <rFont val="游ゴシック Medium"/>
        <family val="3"/>
        <charset val="128"/>
      </rPr>
      <t>アルヴェーン，ヒューゴー／作曲</t>
    </r>
  </si>
  <si>
    <r>
      <rPr>
        <sz val="11"/>
        <rFont val="游ゴシック Medium"/>
        <family val="3"/>
        <charset val="128"/>
      </rPr>
      <t>季節はずれのヴァレンタイン　（３：４８）</t>
    </r>
  </si>
  <si>
    <r>
      <rPr>
        <sz val="11"/>
        <rFont val="游ゴシック Medium"/>
        <family val="3"/>
        <charset val="128"/>
      </rPr>
      <t>エカーグラ　（８：００）／福島和夫</t>
    </r>
  </si>
  <si>
    <r>
      <rPr>
        <sz val="11"/>
        <rFont val="游ゴシック Medium"/>
        <family val="3"/>
        <charset val="128"/>
      </rPr>
      <t>弦楽のためのエレジー／エルガー</t>
    </r>
  </si>
  <si>
    <r>
      <rPr>
        <sz val="11"/>
        <rFont val="游ゴシック Medium"/>
        <family val="3"/>
        <charset val="128"/>
      </rPr>
      <t>２時間３５分／坂崎幸之助</t>
    </r>
  </si>
  <si>
    <r>
      <rPr>
        <sz val="11"/>
        <rFont val="游ゴシック Medium"/>
        <family val="3"/>
        <charset val="128"/>
      </rPr>
      <t>ナイルの岸辺　（４：００）</t>
    </r>
  </si>
  <si>
    <r>
      <rPr>
        <sz val="11"/>
        <rFont val="游ゴシック Medium"/>
        <family val="3"/>
        <charset val="128"/>
      </rPr>
      <t>ルーヴル宮音楽隊／オーケストラ</t>
    </r>
  </si>
  <si>
    <r>
      <rPr>
        <sz val="11"/>
        <rFont val="游ゴシック Medium"/>
        <family val="3"/>
        <charset val="128"/>
      </rPr>
      <t>ピアノ協奏曲　第２番　ト短調　Ｏｐ．　２２／サン＝サーンス</t>
    </r>
  </si>
  <si>
    <r>
      <rPr>
        <sz val="11"/>
        <rFont val="游ゴシック Medium"/>
        <family val="3"/>
        <charset val="128"/>
      </rPr>
      <t>ユー・ドント・ラヴ・ミー　（１９：１５）</t>
    </r>
  </si>
  <si>
    <r>
      <rPr>
        <sz val="11"/>
        <rFont val="游ゴシック Medium"/>
        <family val="3"/>
        <charset val="128"/>
      </rPr>
      <t>アイム・ソー・ホット／デニス・ラサール</t>
    </r>
  </si>
  <si>
    <r>
      <rPr>
        <sz val="11"/>
        <rFont val="游ゴシック Medium"/>
        <family val="3"/>
        <charset val="128"/>
      </rPr>
      <t>ストームス・イン・アフリカ</t>
    </r>
  </si>
  <si>
    <r>
      <rPr>
        <sz val="11"/>
        <rFont val="游ゴシック Medium"/>
        <family val="3"/>
        <charset val="128"/>
      </rPr>
      <t>大統領様</t>
    </r>
  </si>
  <si>
    <r>
      <rPr>
        <sz val="11"/>
        <rFont val="游ゴシック Medium"/>
        <family val="3"/>
        <charset val="128"/>
      </rPr>
      <t>ジャニー・ランナウェイ　（４：０９）</t>
    </r>
  </si>
  <si>
    <r>
      <rPr>
        <sz val="11"/>
        <rFont val="游ゴシック Medium"/>
        <family val="3"/>
        <charset val="128"/>
      </rPr>
      <t>恋の家路　（２：２９）</t>
    </r>
  </si>
  <si>
    <r>
      <rPr>
        <sz val="11"/>
        <rFont val="游ゴシック Medium"/>
        <family val="3"/>
        <charset val="128"/>
      </rPr>
      <t>苦しみの世界</t>
    </r>
  </si>
  <si>
    <r>
      <rPr>
        <sz val="11"/>
        <rFont val="游ゴシック Medium"/>
        <family val="3"/>
        <charset val="128"/>
      </rPr>
      <t>天から送られたアルバヌスよ　（３：１３）：器楽によるディミニューション</t>
    </r>
  </si>
  <si>
    <r>
      <rPr>
        <sz val="11"/>
        <rFont val="游ゴシック Medium"/>
        <family val="3"/>
        <charset val="128"/>
      </rPr>
      <t>メリッサ＜イギリス－歌曲＞</t>
    </r>
  </si>
  <si>
    <r>
      <rPr>
        <sz val="11"/>
        <rFont val="游ゴシック Medium"/>
        <family val="3"/>
        <charset val="128"/>
      </rPr>
      <t>雪ふり　（２：２４）／Ａ．ネグリ詩</t>
    </r>
  </si>
  <si>
    <r>
      <rPr>
        <sz val="11"/>
        <rFont val="游ゴシック Medium"/>
        <family val="3"/>
        <charset val="128"/>
      </rPr>
      <t>５つの小品　作品３　（１８９０）</t>
    </r>
  </si>
  <si>
    <r>
      <rPr>
        <sz val="11"/>
        <rFont val="游ゴシック Medium"/>
        <family val="3"/>
        <charset val="128"/>
      </rPr>
      <t>ストルツマン，リチャード／クラリネット</t>
    </r>
  </si>
  <si>
    <r>
      <rPr>
        <sz val="11"/>
        <rFont val="游ゴシック Medium"/>
        <family val="3"/>
        <charset val="128"/>
      </rPr>
      <t>バリリ弦楽四重奏団／室内楽団</t>
    </r>
  </si>
  <si>
    <r>
      <rPr>
        <sz val="11"/>
        <rFont val="游ゴシック Medium"/>
        <family val="3"/>
        <charset val="128"/>
      </rPr>
      <t>「おとぎの絵本」：ピアノとヴィオラのための４つの小品：作品１１３</t>
    </r>
  </si>
  <si>
    <r>
      <rPr>
        <sz val="11"/>
        <rFont val="游ゴシック Medium"/>
        <family val="3"/>
        <charset val="128"/>
      </rPr>
      <t>民謡風の５つの小品：作品１０２</t>
    </r>
  </si>
  <si>
    <r>
      <rPr>
        <sz val="11"/>
        <rFont val="游ゴシック Medium"/>
        <family val="3"/>
        <charset val="128"/>
      </rPr>
      <t>２つの調による即興曲</t>
    </r>
  </si>
  <si>
    <r>
      <rPr>
        <sz val="11"/>
        <rFont val="游ゴシック Medium"/>
        <family val="3"/>
        <charset val="128"/>
      </rPr>
      <t>ボリスの告別：歌劇「ボリス・ゴドゥノフ」より／ムソルグスキー</t>
    </r>
  </si>
  <si>
    <r>
      <rPr>
        <sz val="11"/>
        <rFont val="游ゴシック Medium"/>
        <family val="3"/>
        <charset val="128"/>
      </rPr>
      <t>協奏曲変イ長調／ヴィヴァルディ</t>
    </r>
  </si>
  <si>
    <r>
      <rPr>
        <sz val="11"/>
        <rFont val="游ゴシック Medium"/>
        <family val="3"/>
        <charset val="128"/>
      </rPr>
      <t>３声のソナタ第３番：ラ・モレッタ／ファリーナ（１２：５９）</t>
    </r>
  </si>
  <si>
    <r>
      <rPr>
        <sz val="11"/>
        <rFont val="游ゴシック Medium"/>
        <family val="3"/>
        <charset val="128"/>
      </rPr>
      <t>そうさあの日の夜は</t>
    </r>
  </si>
  <si>
    <r>
      <rPr>
        <sz val="11"/>
        <rFont val="游ゴシック Medium"/>
        <family val="3"/>
        <charset val="128"/>
      </rPr>
      <t>１９０５年１０月１日：ピアノ・ソナタ：街頭から：（１９０５）</t>
    </r>
  </si>
  <si>
    <r>
      <rPr>
        <sz val="11"/>
        <rFont val="游ゴシック Medium"/>
        <family val="3"/>
        <charset val="128"/>
      </rPr>
      <t>ただ一つの道　（３：３４）／グアスタビーノ</t>
    </r>
  </si>
  <si>
    <r>
      <rPr>
        <sz val="11"/>
        <rFont val="游ゴシック Medium"/>
        <family val="3"/>
        <charset val="128"/>
      </rPr>
      <t>ボリショイ劇場管弦楽団／オーケストラ</t>
    </r>
  </si>
  <si>
    <r>
      <rPr>
        <sz val="11"/>
        <rFont val="游ゴシック Medium"/>
        <family val="3"/>
        <charset val="128"/>
      </rPr>
      <t>おいらが子供だった頃（５：０９）</t>
    </r>
  </si>
  <si>
    <r>
      <rPr>
        <sz val="11"/>
        <rFont val="游ゴシック Medium"/>
        <family val="3"/>
        <charset val="128"/>
      </rPr>
      <t>キリンジ／ポップス・グループ</t>
    </r>
  </si>
  <si>
    <r>
      <rPr>
        <sz val="11"/>
        <rFont val="游ゴシック Medium"/>
        <family val="3"/>
        <charset val="128"/>
      </rPr>
      <t>ピチカート・ファイヴ／ポップス・グループ</t>
    </r>
  </si>
  <si>
    <r>
      <rPr>
        <sz val="11"/>
        <rFont val="游ゴシック Medium"/>
        <family val="3"/>
        <charset val="128"/>
      </rPr>
      <t>大貫妙子／ヴォーカル</t>
    </r>
  </si>
  <si>
    <r>
      <rPr>
        <sz val="11"/>
        <rFont val="游ゴシック Medium"/>
        <family val="3"/>
        <charset val="128"/>
      </rPr>
      <t>ロストロポーヴィチ，ムスティスラフ／チェロ</t>
    </r>
  </si>
  <si>
    <r>
      <rPr>
        <sz val="11"/>
        <rFont val="游ゴシック Medium"/>
        <family val="3"/>
        <charset val="128"/>
      </rPr>
      <t>スイス・ロマンド管弦楽団／オーケストラ</t>
    </r>
  </si>
  <si>
    <r>
      <rPr>
        <sz val="11"/>
        <rFont val="游ゴシック Medium"/>
        <family val="3"/>
        <charset val="128"/>
      </rPr>
      <t>失業手当：「クビだ」（３：３４）</t>
    </r>
  </si>
  <si>
    <r>
      <rPr>
        <sz val="11"/>
        <rFont val="游ゴシック Medium"/>
        <family val="3"/>
        <charset val="128"/>
      </rPr>
      <t>くにたちカンマーコール／コーラス・グループ</t>
    </r>
  </si>
  <si>
    <r>
      <rPr>
        <sz val="11"/>
        <rFont val="游ゴシック Medium"/>
        <family val="3"/>
        <charset val="128"/>
      </rPr>
      <t>ペイジ，パティ／ヴォーカル</t>
    </r>
  </si>
  <si>
    <r>
      <rPr>
        <sz val="11"/>
        <rFont val="游ゴシック Medium"/>
        <family val="3"/>
        <charset val="128"/>
      </rPr>
      <t>スコット，ヴァンサン／作曲</t>
    </r>
  </si>
  <si>
    <r>
      <rPr>
        <sz val="11"/>
        <rFont val="游ゴシック Medium"/>
        <family val="3"/>
        <charset val="128"/>
      </rPr>
      <t>庄野真代／ヴォーカル</t>
    </r>
  </si>
  <si>
    <r>
      <rPr>
        <sz val="11"/>
        <rFont val="游ゴシック Medium"/>
        <family val="3"/>
        <charset val="128"/>
      </rPr>
      <t>ダウン・タウン・ブギウギ・バンド／ポップス・グループ</t>
    </r>
  </si>
  <si>
    <r>
      <rPr>
        <sz val="11"/>
        <rFont val="游ゴシック Medium"/>
        <family val="3"/>
        <charset val="128"/>
      </rPr>
      <t>カーター，ベニー／サクソフォン</t>
    </r>
  </si>
  <si>
    <r>
      <rPr>
        <sz val="11"/>
        <rFont val="游ゴシック Medium"/>
        <family val="3"/>
        <charset val="128"/>
      </rPr>
      <t>ナイアガラ・トライアングル／ポップス・グループ</t>
    </r>
  </si>
  <si>
    <r>
      <rPr>
        <sz val="11"/>
        <rFont val="游ゴシック Medium"/>
        <family val="3"/>
        <charset val="128"/>
      </rPr>
      <t>にしきのあきら／ヴォーカル</t>
    </r>
  </si>
  <si>
    <r>
      <rPr>
        <sz val="11"/>
        <rFont val="游ゴシック Medium"/>
        <family val="3"/>
        <charset val="128"/>
      </rPr>
      <t>ペローニ，ホセ・マンソ／作曲</t>
    </r>
  </si>
  <si>
    <r>
      <rPr>
        <sz val="11"/>
        <rFont val="游ゴシック Medium"/>
        <family val="3"/>
        <charset val="128"/>
      </rPr>
      <t>風／ポップス・グループ</t>
    </r>
  </si>
  <si>
    <r>
      <t>(</t>
    </r>
    <r>
      <rPr>
        <sz val="11"/>
        <rFont val="游ゴシック Medium"/>
        <family val="3"/>
        <charset val="128"/>
      </rPr>
      <t>最終段は↓</t>
    </r>
    <r>
      <rPr>
        <sz val="11"/>
        <rFont val="Consolas"/>
        <family val="3"/>
      </rPr>
      <t>)</t>
    </r>
    <rPh sb="1" eb="3">
      <t>サイシュウ</t>
    </rPh>
    <rPh sb="3" eb="4">
      <t>ダン</t>
    </rPh>
    <phoneticPr fontId="1"/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</si>
  <si>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TUDO ESTO E' FADO</t>
    </r>
  </si>
  <si>
    <r>
      <t>Nagasaki/</t>
    </r>
    <r>
      <rPr>
        <sz val="11"/>
        <rFont val="游ゴシック Medium"/>
        <family val="3"/>
        <charset val="128"/>
      </rPr>
      <t>ナガサキ／</t>
    </r>
    <r>
      <rPr>
        <sz val="11"/>
        <rFont val="Consolas"/>
        <family val="3"/>
      </rPr>
      <t>The Milles Brothers/</t>
    </r>
    <r>
      <rPr>
        <sz val="11"/>
        <rFont val="游ゴシック Medium"/>
        <family val="3"/>
        <charset val="128"/>
      </rPr>
      <t>ミルス・ブラザーズ</t>
    </r>
    <phoneticPr fontId="1"/>
  </si>
  <si>
    <r>
      <rPr>
        <sz val="11"/>
        <rFont val="游ゴシック Medium"/>
        <family val="3"/>
        <charset val="128"/>
      </rPr>
      <t>雪村いづみ／ヴォーカル</t>
    </r>
    <phoneticPr fontId="1"/>
  </si>
  <si>
    <r>
      <t>3</t>
    </r>
    <r>
      <rPr>
        <sz val="11"/>
        <rFont val="游ゴシック Medium"/>
        <family val="3"/>
        <charset val="128"/>
      </rPr>
      <t>．北国行きで（</t>
    </r>
    <r>
      <rPr>
        <sz val="11"/>
        <rFont val="Consolas"/>
        <family val="3"/>
      </rPr>
      <t>3</t>
    </r>
    <r>
      <rPr>
        <sz val="11"/>
        <rFont val="游ゴシック Medium"/>
        <family val="3"/>
        <charset val="128"/>
      </rPr>
      <t>：</t>
    </r>
    <r>
      <rPr>
        <sz val="11"/>
        <rFont val="Consolas"/>
        <family val="3"/>
      </rPr>
      <t>33</t>
    </r>
    <r>
      <rPr>
        <sz val="11"/>
        <rFont val="游ゴシック Medium"/>
        <family val="3"/>
        <charset val="128"/>
      </rPr>
      <t>）</t>
    </r>
  </si>
  <si>
    <r>
      <rPr>
        <sz val="11"/>
        <rFont val="游ゴシック Medium"/>
        <family val="3"/>
        <charset val="128"/>
      </rPr>
      <t>タジキスタンの花：（タジク）</t>
    </r>
  </si>
  <si>
    <r>
      <rPr>
        <sz val="11"/>
        <rFont val="游ゴシック Medium"/>
        <family val="3"/>
        <charset val="128"/>
      </rPr>
      <t>ブラバンドの歌：ベルギー王国</t>
    </r>
  </si>
  <si>
    <r>
      <rPr>
        <sz val="11"/>
        <rFont val="游ゴシック Medium"/>
        <family val="3"/>
        <charset val="128"/>
      </rPr>
      <t>豆腐屋（１：１４）</t>
    </r>
  </si>
  <si>
    <r>
      <rPr>
        <sz val="11"/>
        <rFont val="游ゴシック Medium"/>
        <family val="3"/>
        <charset val="128"/>
      </rPr>
      <t>金太郎～ソウルマン（１：２４）</t>
    </r>
  </si>
  <si>
    <r>
      <rPr>
        <sz val="11"/>
        <rFont val="游ゴシック Medium"/>
        <family val="3"/>
        <charset val="128"/>
      </rPr>
      <t>ピアノ五重奏曲　ト短調　Ｏｐ．　５７　（１９４０）　（３５：１７）</t>
    </r>
  </si>
  <si>
    <r>
      <rPr>
        <sz val="11"/>
        <rFont val="游ゴシック Medium"/>
        <family val="3"/>
        <charset val="128"/>
      </rPr>
      <t>アレクサンドル・ネフスキー：カンタータ：作品７８（３５：５０）</t>
    </r>
  </si>
  <si>
    <r>
      <rPr>
        <sz val="11"/>
        <rFont val="游ゴシック Medium"/>
        <family val="3"/>
        <charset val="128"/>
      </rPr>
      <t>バーキン，ジェーン／ヴォーカル</t>
    </r>
  </si>
  <si>
    <r>
      <rPr>
        <sz val="11"/>
        <rFont val="游ゴシック Medium"/>
        <family val="3"/>
        <charset val="128"/>
      </rPr>
      <t>パッサメッゾ舞曲と仮面舞踏会</t>
    </r>
    <phoneticPr fontId="1"/>
  </si>
  <si>
    <r>
      <rPr>
        <sz val="11"/>
        <rFont val="游ゴシック Medium"/>
        <family val="3"/>
        <charset val="128"/>
      </rPr>
      <t>秋乃色草　（２：１３）：長唄／富士田千之助・杵屋君三郎</t>
    </r>
  </si>
  <si>
    <r>
      <rPr>
        <sz val="11"/>
        <rFont val="游ゴシック Medium"/>
        <family val="3"/>
        <charset val="128"/>
      </rPr>
      <t>おてくさん：ミュージカル『カフェーの夜』から／益田太郎冠者</t>
    </r>
  </si>
  <si>
    <r>
      <rPr>
        <sz val="11"/>
        <rFont val="游ゴシック Medium"/>
        <family val="3"/>
        <charset val="128"/>
      </rPr>
      <t>ノクターン</t>
    </r>
  </si>
  <si>
    <r>
      <rPr>
        <sz val="11"/>
        <rFont val="游ゴシック Medium"/>
        <family val="3"/>
        <charset val="128"/>
      </rPr>
      <t>おもちゃのピアノのための組曲　（８：０９）</t>
    </r>
  </si>
  <si>
    <r>
      <rPr>
        <sz val="11"/>
        <rFont val="游ゴシック Medium"/>
        <family val="3"/>
        <charset val="128"/>
      </rPr>
      <t>内触覚的宇宙　（５：２６）／湯浅譲二</t>
    </r>
  </si>
  <si>
    <r>
      <rPr>
        <sz val="11"/>
        <rFont val="游ゴシック Medium"/>
        <family val="3"/>
        <charset val="128"/>
      </rPr>
      <t>ためいき／エルガー</t>
    </r>
  </si>
  <si>
    <r>
      <rPr>
        <sz val="11"/>
        <rFont val="游ゴシック Medium"/>
        <family val="3"/>
        <charset val="128"/>
      </rPr>
      <t>九月になったのに；危ないふたり：［メドレー］／竹中直人，ほか</t>
    </r>
  </si>
  <si>
    <r>
      <rPr>
        <sz val="11"/>
        <rFont val="游ゴシック Medium"/>
        <family val="3"/>
        <charset val="128"/>
      </rPr>
      <t>ダンラーヴィン・グリーン　（５：１５）</t>
    </r>
  </si>
  <si>
    <r>
      <rPr>
        <sz val="11"/>
        <rFont val="游ゴシック Medium"/>
        <family val="3"/>
        <charset val="128"/>
      </rPr>
      <t>舞踏さまざま（７：４９）</t>
    </r>
  </si>
  <si>
    <r>
      <rPr>
        <sz val="11"/>
        <rFont val="游ゴシック Medium"/>
        <family val="3"/>
        <charset val="128"/>
      </rPr>
      <t>アトランタの暑い日　（５：２０）</t>
    </r>
  </si>
  <si>
    <r>
      <rPr>
        <sz val="11"/>
        <rFont val="游ゴシック Medium"/>
        <family val="3"/>
        <charset val="128"/>
      </rPr>
      <t>キューティ・パイ／ワン・ウェイ</t>
    </r>
  </si>
  <si>
    <r>
      <rPr>
        <sz val="11"/>
        <rFont val="游ゴシック Medium"/>
        <family val="3"/>
        <charset val="128"/>
      </rPr>
      <t>エクサイル：流浪</t>
    </r>
  </si>
  <si>
    <r>
      <rPr>
        <sz val="11"/>
        <rFont val="游ゴシック Medium"/>
        <family val="3"/>
        <charset val="128"/>
      </rPr>
      <t>からっぽの世界</t>
    </r>
  </si>
  <si>
    <r>
      <rPr>
        <sz val="11"/>
        <rFont val="游ゴシック Medium"/>
        <family val="3"/>
        <charset val="128"/>
      </rPr>
      <t>オールモスト・ゴシック　（４：１０）</t>
    </r>
  </si>
  <si>
    <r>
      <rPr>
        <sz val="11"/>
        <rFont val="游ゴシック Medium"/>
        <family val="3"/>
        <charset val="128"/>
      </rPr>
      <t>ビューティフル　（３：０７）</t>
    </r>
  </si>
  <si>
    <r>
      <rPr>
        <sz val="11"/>
        <rFont val="游ゴシック Medium"/>
        <family val="3"/>
        <charset val="128"/>
      </rPr>
      <t>夜通し踊ろう</t>
    </r>
  </si>
  <si>
    <r>
      <rPr>
        <sz val="11"/>
        <rFont val="游ゴシック Medium"/>
        <family val="3"/>
        <charset val="128"/>
      </rPr>
      <t>ピエトロ・マルチェッロは　（５：３９）</t>
    </r>
  </si>
  <si>
    <r>
      <rPr>
        <sz val="11"/>
        <rFont val="游ゴシック Medium"/>
        <family val="3"/>
        <charset val="128"/>
      </rPr>
      <t>ルソーの夢～ピアノフォルテのための主題と変奏曲＜ドイツ～イギリス－歌曲＞</t>
    </r>
  </si>
  <si>
    <r>
      <rPr>
        <sz val="11"/>
        <rFont val="游ゴシック Medium"/>
        <family val="3"/>
        <charset val="128"/>
      </rPr>
      <t>たわむれ　（０：５１）／Ｃ．ヅァンガリーニ詩</t>
    </r>
  </si>
  <si>
    <r>
      <rPr>
        <sz val="11"/>
        <rFont val="游ゴシック Medium"/>
        <family val="3"/>
        <charset val="128"/>
      </rPr>
      <t>６つのユモレスク＝バガテル：作品１１　（１８９４－７）</t>
    </r>
  </si>
  <si>
    <r>
      <rPr>
        <sz val="11"/>
        <rFont val="游ゴシック Medium"/>
        <family val="3"/>
        <charset val="128"/>
      </rPr>
      <t>ワルシャワ・フィルハーモニー交響楽団／オーケストラ</t>
    </r>
  </si>
  <si>
    <r>
      <rPr>
        <sz val="11"/>
        <rFont val="游ゴシック Medium"/>
        <family val="3"/>
        <charset val="128"/>
      </rPr>
      <t>夕暮れ／オットリーノ・レスピーギ（１８：１１）</t>
    </r>
  </si>
  <si>
    <r>
      <rPr>
        <sz val="11"/>
        <rFont val="游ゴシック Medium"/>
        <family val="3"/>
        <charset val="128"/>
      </rPr>
      <t>おとぎの絵本：作品１１３：第１曲／マイスキー（編曲）</t>
    </r>
  </si>
  <si>
    <r>
      <rPr>
        <sz val="11"/>
        <rFont val="游ゴシック Medium"/>
        <family val="3"/>
        <charset val="128"/>
      </rPr>
      <t>スリー・クォーター・ブルース</t>
    </r>
  </si>
  <si>
    <r>
      <rPr>
        <sz val="11"/>
        <rFont val="游ゴシック Medium"/>
        <family val="3"/>
        <charset val="128"/>
      </rPr>
      <t>ファルラーフのロンド：歌劇「ルスランとリュドミラ」より／グリンカ</t>
    </r>
  </si>
  <si>
    <r>
      <rPr>
        <sz val="11"/>
        <rFont val="游ゴシック Medium"/>
        <family val="3"/>
        <charset val="128"/>
      </rPr>
      <t>トランペットと管弦楽のための組曲ヘ長調／ツィポーリ</t>
    </r>
  </si>
  <si>
    <r>
      <rPr>
        <sz val="11"/>
        <rFont val="游ゴシック Medium"/>
        <family val="3"/>
        <charset val="128"/>
      </rPr>
      <t>ファリーナ，カルロ／作曲</t>
    </r>
  </si>
  <si>
    <r>
      <rPr>
        <sz val="11"/>
        <rFont val="游ゴシック Medium"/>
        <family val="3"/>
        <charset val="128"/>
      </rPr>
      <t>泣けてくるよ</t>
    </r>
  </si>
  <si>
    <r>
      <rPr>
        <sz val="11"/>
        <rFont val="游ゴシック Medium"/>
        <family val="3"/>
        <charset val="128"/>
      </rPr>
      <t>霧の中で：（１９１２）</t>
    </r>
  </si>
  <si>
    <r>
      <rPr>
        <sz val="11"/>
        <rFont val="游ゴシック Medium"/>
        <family val="3"/>
        <charset val="128"/>
      </rPr>
      <t>ある雀のためのエレジー　（２：０９）／グアスタビーノ</t>
    </r>
  </si>
  <si>
    <r>
      <rPr>
        <sz val="11"/>
        <rFont val="游ゴシック Medium"/>
        <family val="3"/>
        <charset val="128"/>
      </rPr>
      <t>ロシアの復活祭：序曲：作品３６（１５：４２）</t>
    </r>
  </si>
  <si>
    <r>
      <rPr>
        <sz val="11"/>
        <rFont val="游ゴシック Medium"/>
        <family val="3"/>
        <charset val="128"/>
      </rPr>
      <t>恐怖と壮麗（２０：０６）</t>
    </r>
  </si>
  <si>
    <r>
      <rPr>
        <sz val="11"/>
        <rFont val="游ゴシック Medium"/>
        <family val="3"/>
        <charset val="128"/>
      </rPr>
      <t>風を撃て（３：４９）</t>
    </r>
  </si>
  <si>
    <r>
      <rPr>
        <sz val="11"/>
        <rFont val="游ゴシック Medium"/>
        <family val="3"/>
        <charset val="128"/>
      </rPr>
      <t>スウィート・ソウル・レヴュー（５：２１）</t>
    </r>
  </si>
  <si>
    <r>
      <rPr>
        <sz val="11"/>
        <rFont val="游ゴシック Medium"/>
        <family val="3"/>
        <charset val="128"/>
      </rPr>
      <t>ローマ（２：５７）</t>
    </r>
  </si>
  <si>
    <r>
      <rPr>
        <sz val="11"/>
        <rFont val="游ゴシック Medium"/>
        <family val="3"/>
        <charset val="128"/>
      </rPr>
      <t>横顔（３：２５）</t>
    </r>
  </si>
  <si>
    <r>
      <rPr>
        <sz val="11"/>
        <rFont val="游ゴシック Medium"/>
        <family val="3"/>
        <charset val="128"/>
      </rPr>
      <t>レニングラード・フィルハーモニー管弦楽団／オーケストラ</t>
    </r>
  </si>
  <si>
    <r>
      <rPr>
        <sz val="11"/>
        <rFont val="游ゴシック Medium"/>
        <family val="3"/>
        <charset val="128"/>
      </rPr>
      <t>イワン・スザーニン．序曲：歌劇／グリンカ（９：１２）</t>
    </r>
  </si>
  <si>
    <r>
      <rPr>
        <sz val="11"/>
        <rFont val="游ゴシック Medium"/>
        <family val="3"/>
        <charset val="128"/>
      </rPr>
      <t>嘆き（３：３８）</t>
    </r>
  </si>
  <si>
    <r>
      <rPr>
        <sz val="11"/>
        <rFont val="游ゴシック Medium"/>
        <family val="3"/>
        <charset val="128"/>
      </rPr>
      <t>春の海（０：４８）</t>
    </r>
  </si>
  <si>
    <r>
      <rPr>
        <sz val="11"/>
        <rFont val="游ゴシック Medium"/>
        <family val="3"/>
        <charset val="128"/>
      </rPr>
      <t>ヴォルガの舟歌：ロシア民謡（４：５９）</t>
    </r>
  </si>
  <si>
    <r>
      <rPr>
        <sz val="11"/>
        <rFont val="游ゴシック Medium"/>
        <family val="3"/>
        <charset val="128"/>
      </rPr>
      <t>ハイ・ヌーン／フランキー・レイン（２：３９）</t>
    </r>
  </si>
  <si>
    <r>
      <rPr>
        <sz val="11"/>
        <rFont val="游ゴシック Medium"/>
        <family val="3"/>
        <charset val="128"/>
      </rPr>
      <t>岸田辰弥／作詞</t>
    </r>
  </si>
  <si>
    <r>
      <rPr>
        <sz val="11"/>
        <rFont val="游ゴシック Medium"/>
        <family val="3"/>
        <charset val="128"/>
      </rPr>
      <t>愛のシャリオ</t>
    </r>
  </si>
  <si>
    <r>
      <rPr>
        <sz val="11"/>
        <rFont val="游ゴシック Medium"/>
        <family val="3"/>
        <charset val="128"/>
      </rPr>
      <t>港のヨーコ・ヨコハマ・ヨコスカ（４：３２）</t>
    </r>
  </si>
  <si>
    <r>
      <rPr>
        <sz val="11"/>
        <rFont val="游ゴシック Medium"/>
        <family val="3"/>
        <charset val="128"/>
      </rPr>
      <t>ラヴ・フォー・セール／ベニー・カーター（３：０１）</t>
    </r>
  </si>
  <si>
    <r>
      <rPr>
        <sz val="11"/>
        <rFont val="游ゴシック Medium"/>
        <family val="3"/>
        <charset val="128"/>
      </rPr>
      <t>パレード（５：１７）</t>
    </r>
  </si>
  <si>
    <r>
      <rPr>
        <sz val="11"/>
        <rFont val="游ゴシック Medium"/>
        <family val="3"/>
        <charset val="128"/>
      </rPr>
      <t>彼女はデリケート（３：３１）</t>
    </r>
  </si>
  <si>
    <r>
      <rPr>
        <sz val="11"/>
        <rFont val="游ゴシック Medium"/>
        <family val="3"/>
        <charset val="128"/>
      </rPr>
      <t>愛があるなら年の差なんて（３：２４）</t>
    </r>
  </si>
  <si>
    <r>
      <rPr>
        <sz val="11"/>
        <rFont val="游ゴシック Medium"/>
        <family val="3"/>
        <charset val="128"/>
      </rPr>
      <t>ペローニ，ホセ・マンソ／作詞</t>
    </r>
  </si>
  <si>
    <r>
      <rPr>
        <sz val="11"/>
        <rFont val="游ゴシック Medium"/>
        <family val="3"/>
        <charset val="128"/>
      </rPr>
      <t>トパーズ色の街</t>
    </r>
  </si>
  <si>
    <r>
      <rPr>
        <b/>
        <sz val="11"/>
        <rFont val="游ゴシック Medium"/>
        <family val="3"/>
        <charset val="128"/>
      </rPr>
      <t>言　語　　</t>
    </r>
  </si>
  <si>
    <r>
      <rPr>
        <sz val="11"/>
        <rFont val="游ゴシック Medium"/>
        <family val="3"/>
        <charset val="128"/>
      </rPr>
      <t>　（</t>
    </r>
    <r>
      <rPr>
        <sz val="11"/>
        <rFont val="Consolas"/>
        <family val="3"/>
      </rPr>
      <t>Ani'bal Nazare'</t>
    </r>
    <r>
      <rPr>
        <sz val="11"/>
        <rFont val="游ゴシック Medium"/>
        <family val="3"/>
        <charset val="128"/>
      </rPr>
      <t>／</t>
    </r>
    <r>
      <rPr>
        <sz val="11"/>
        <rFont val="Consolas"/>
        <family val="3"/>
      </rPr>
      <t>Fernando Carvalho</t>
    </r>
    <r>
      <rPr>
        <sz val="11"/>
        <rFont val="游ゴシック Medium"/>
        <family val="3"/>
        <charset val="128"/>
      </rPr>
      <t>）</t>
    </r>
  </si>
  <si>
    <r>
      <t>I'm Gonna Sit Right Down and Write Myself a Letter/</t>
    </r>
    <r>
      <rPr>
        <sz val="11"/>
        <rFont val="游ゴシック Medium"/>
        <family val="3"/>
        <charset val="128"/>
      </rPr>
      <t>手紙でも書こう／</t>
    </r>
    <r>
      <rPr>
        <sz val="11"/>
        <rFont val="Consolas"/>
        <family val="3"/>
      </rPr>
      <t>The Boswell Sisters/</t>
    </r>
    <r>
      <rPr>
        <sz val="11"/>
        <rFont val="游ゴシック Medium"/>
        <family val="3"/>
        <charset val="128"/>
      </rPr>
      <t>ボズウェル・シスターズ</t>
    </r>
    <phoneticPr fontId="1"/>
  </si>
  <si>
    <r>
      <rPr>
        <sz val="11"/>
        <rFont val="游ゴシック Medium"/>
        <family val="3"/>
        <charset val="128"/>
      </rPr>
      <t>（２）ソー・ロング・ベイブ／いしだあゆみ（２：１１）</t>
    </r>
  </si>
  <si>
    <r>
      <rPr>
        <sz val="11"/>
        <rFont val="游ゴシック Medium"/>
        <family val="3"/>
        <charset val="128"/>
      </rPr>
      <t>　　作詩／山上路夫　作曲・編曲／鈴木邦彦</t>
    </r>
  </si>
  <si>
    <r>
      <rPr>
        <sz val="11"/>
        <rFont val="游ゴシック Medium"/>
        <family val="3"/>
        <charset val="128"/>
      </rPr>
      <t>パムリナウエン：（イコロスの愛の歌）：（フィリピン）</t>
    </r>
  </si>
  <si>
    <r>
      <rPr>
        <sz val="11"/>
        <rFont val="游ゴシック Medium"/>
        <family val="3"/>
        <charset val="128"/>
      </rPr>
      <t>王の行進曲：スペイン</t>
    </r>
  </si>
  <si>
    <r>
      <rPr>
        <sz val="11"/>
        <rFont val="游ゴシック Medium"/>
        <family val="3"/>
        <charset val="128"/>
      </rPr>
      <t>煮豆屋；夕刊売り（１：３１）</t>
    </r>
  </si>
  <si>
    <r>
      <t xml:space="preserve">   am…</t>
    </r>
    <r>
      <rPr>
        <sz val="11"/>
        <rFont val="游ゴシック Medium"/>
        <family val="3"/>
        <charset val="128"/>
      </rPr>
      <t>．</t>
    </r>
    <r>
      <rPr>
        <sz val="11"/>
        <rFont val="Consolas"/>
        <family val="3"/>
      </rPr>
      <t>prin…</t>
    </r>
    <r>
      <rPr>
        <sz val="11"/>
        <rFont val="游ゴシック Medium"/>
        <family val="3"/>
        <charset val="128"/>
      </rPr>
      <t>．</t>
    </r>
    <r>
      <rPr>
        <sz val="11"/>
        <rFont val="Consolas"/>
        <family val="3"/>
      </rPr>
      <t>ci…nel…mio</t>
    </r>
    <phoneticPr fontId="1"/>
  </si>
  <si>
    <r>
      <rPr>
        <sz val="11"/>
        <rFont val="游ゴシック Medium"/>
        <family val="3"/>
        <charset val="128"/>
      </rPr>
      <t>お猿のかごや～愛して愛して愛しちゃったのよ（１：４６）</t>
    </r>
  </si>
  <si>
    <r>
      <rPr>
        <sz val="11"/>
        <rFont val="游ゴシック Medium"/>
        <family val="3"/>
        <charset val="128"/>
      </rPr>
      <t>弦楽四重奏曲　第５番　変ロ長調　Ｏｐ．　９２　（１９５２）　（３１：３６）</t>
    </r>
  </si>
  <si>
    <r>
      <rPr>
        <sz val="11"/>
        <rFont val="游ゴシック Medium"/>
        <family val="3"/>
        <charset val="128"/>
      </rPr>
      <t>それなのに（５：１１）</t>
    </r>
  </si>
  <si>
    <r>
      <rPr>
        <sz val="11"/>
        <rFont val="游ゴシック Medium"/>
        <family val="3"/>
        <charset val="128"/>
      </rPr>
      <t>　第</t>
    </r>
    <r>
      <rPr>
        <sz val="11"/>
        <rFont val="Consolas"/>
        <family val="3"/>
      </rPr>
      <t>3</t>
    </r>
    <r>
      <rPr>
        <sz val="11"/>
        <rFont val="游ゴシック Medium"/>
        <family val="3"/>
        <charset val="128"/>
      </rPr>
      <t>組曲</t>
    </r>
  </si>
  <si>
    <r>
      <rPr>
        <sz val="11"/>
        <rFont val="游ゴシック Medium"/>
        <family val="3"/>
        <charset val="128"/>
      </rPr>
      <t>さやあて　不破，　名古屋　（２：１７）／津坂幸一郎・高浪定二郎</t>
    </r>
  </si>
  <si>
    <r>
      <rPr>
        <sz val="11"/>
        <rFont val="游ゴシック Medium"/>
        <family val="3"/>
        <charset val="128"/>
      </rPr>
      <t>コロッケーの唄：ミュージカル『カフェーの夜』から／益田太郎冠者</t>
    </r>
  </si>
  <si>
    <r>
      <rPr>
        <sz val="11"/>
        <rFont val="游ゴシック Medium"/>
        <family val="3"/>
        <charset val="128"/>
      </rPr>
      <t>レヴランド，ロルフ／作曲</t>
    </r>
  </si>
  <si>
    <r>
      <rPr>
        <sz val="11"/>
        <rFont val="游ゴシック Medium"/>
        <family val="3"/>
        <charset val="128"/>
      </rPr>
      <t>バッカスの祭　（９：２６）</t>
    </r>
  </si>
  <si>
    <r>
      <rPr>
        <sz val="11"/>
        <rFont val="游ゴシック Medium"/>
        <family val="3"/>
        <charset val="128"/>
      </rPr>
      <t>メタモルフォーズ　（１１：１５）／鈴木博義</t>
    </r>
  </si>
  <si>
    <r>
      <rPr>
        <sz val="11"/>
        <rFont val="游ゴシック Medium"/>
        <family val="3"/>
        <charset val="128"/>
      </rPr>
      <t>朝の歌／エルガー</t>
    </r>
  </si>
  <si>
    <r>
      <rPr>
        <sz val="11"/>
        <rFont val="游ゴシック Medium"/>
        <family val="3"/>
        <charset val="128"/>
      </rPr>
      <t>ドック・オブ・ザ・ベイ</t>
    </r>
  </si>
  <si>
    <r>
      <rPr>
        <sz val="11"/>
        <rFont val="游ゴシック Medium"/>
        <family val="3"/>
        <charset val="128"/>
      </rPr>
      <t>バリィローン　（４：４５）</t>
    </r>
  </si>
  <si>
    <r>
      <rPr>
        <sz val="11"/>
        <rFont val="游ゴシック Medium"/>
        <family val="3"/>
        <charset val="128"/>
      </rPr>
      <t>エリザベス・リードの追憶　（１３：０５）</t>
    </r>
  </si>
  <si>
    <r>
      <rPr>
        <sz val="11"/>
        <rFont val="游ゴシック Medium"/>
        <family val="3"/>
        <charset val="128"/>
      </rPr>
      <t>ストップ・ドギン・ミー・アラウンド／クリック</t>
    </r>
  </si>
  <si>
    <r>
      <rPr>
        <sz val="11"/>
        <rFont val="游ゴシック Medium"/>
        <family val="3"/>
        <charset val="128"/>
      </rPr>
      <t>ミス・クレア・リメンバーズ</t>
    </r>
  </si>
  <si>
    <r>
      <rPr>
        <sz val="11"/>
        <rFont val="游ゴシック Medium"/>
        <family val="3"/>
        <charset val="128"/>
      </rPr>
      <t>雨の糸</t>
    </r>
  </si>
  <si>
    <r>
      <rPr>
        <sz val="11"/>
        <rFont val="游ゴシック Medium"/>
        <family val="3"/>
        <charset val="128"/>
      </rPr>
      <t>ジャック・オブ・スピード　（６：１８）</t>
    </r>
  </si>
  <si>
    <r>
      <rPr>
        <sz val="11"/>
        <rFont val="游ゴシック Medium"/>
        <family val="3"/>
        <charset val="128"/>
      </rPr>
      <t>幸福な人生　（４：４４）</t>
    </r>
  </si>
  <si>
    <r>
      <rPr>
        <sz val="11"/>
        <rFont val="游ゴシック Medium"/>
        <family val="3"/>
        <charset val="128"/>
      </rPr>
      <t>ブルー・コンディション</t>
    </r>
  </si>
  <si>
    <r>
      <rPr>
        <sz val="11"/>
        <rFont val="游ゴシック Medium"/>
        <family val="3"/>
        <charset val="128"/>
      </rPr>
      <t>主はペテロにおっしゃる　（１：３１）：入祭唱：聖ペテロと聖パウロ</t>
    </r>
  </si>
  <si>
    <r>
      <rPr>
        <sz val="11"/>
        <rFont val="游ゴシック Medium"/>
        <family val="3"/>
        <charset val="128"/>
      </rPr>
      <t>暁の女神のバラのごとくかんばしい息の甘さよ＜イタリア～イギリス－歌曲＞</t>
    </r>
  </si>
  <si>
    <r>
      <rPr>
        <sz val="11"/>
        <rFont val="游ゴシック Medium"/>
        <family val="3"/>
        <charset val="128"/>
      </rPr>
      <t>舞踏へのお誘い　（２：０３）／Ｃ．ヅァンガリーニ詩</t>
    </r>
  </si>
  <si>
    <r>
      <rPr>
        <sz val="11"/>
        <rFont val="游ゴシック Medium"/>
        <family val="3"/>
        <charset val="128"/>
      </rPr>
      <t>クラリネット協奏曲Ｏｐ．５７／カール・ニールセン（２６：０５）</t>
    </r>
  </si>
  <si>
    <r>
      <rPr>
        <sz val="11"/>
        <rFont val="游ゴシック Medium"/>
        <family val="3"/>
        <charset val="128"/>
      </rPr>
      <t>レスピーギ，オットリーノ／作曲</t>
    </r>
  </si>
  <si>
    <r>
      <rPr>
        <sz val="11"/>
        <rFont val="游ゴシック Medium"/>
        <family val="3"/>
        <charset val="128"/>
      </rPr>
      <t>チェロ協奏曲イ短調作品１２９</t>
    </r>
  </si>
  <si>
    <r>
      <rPr>
        <sz val="11"/>
        <rFont val="游ゴシック Medium"/>
        <family val="3"/>
        <charset val="128"/>
      </rPr>
      <t>メリー・アンドリュー</t>
    </r>
  </si>
  <si>
    <r>
      <rPr>
        <sz val="11"/>
        <rFont val="游ゴシック Medium"/>
        <family val="3"/>
        <charset val="128"/>
      </rPr>
      <t>ガリツキー公のアリア：歌劇「イーゴリ公」より／ボロディン</t>
    </r>
  </si>
  <si>
    <r>
      <rPr>
        <sz val="11"/>
        <rFont val="游ゴシック Medium"/>
        <family val="3"/>
        <charset val="128"/>
      </rPr>
      <t>２本のトランペットのための協奏曲ハ長調：アルビノーニ</t>
    </r>
  </si>
  <si>
    <r>
      <rPr>
        <sz val="11"/>
        <rFont val="游ゴシック Medium"/>
        <family val="3"/>
        <charset val="128"/>
      </rPr>
      <t>人間とは何か</t>
    </r>
  </si>
  <si>
    <r>
      <rPr>
        <sz val="11"/>
        <rFont val="游ゴシック Medium"/>
        <family val="3"/>
        <charset val="128"/>
      </rPr>
      <t>コンチェルティーノ　（１９２５）</t>
    </r>
  </si>
  <si>
    <r>
      <rPr>
        <sz val="11"/>
        <rFont val="游ゴシック Medium"/>
        <family val="3"/>
        <charset val="128"/>
      </rPr>
      <t>ラ・カンパニージャ　（１：２７）：（ほたるぶくろ）／グアスタビーノ</t>
    </r>
  </si>
  <si>
    <r>
      <rPr>
        <sz val="11"/>
        <rFont val="游ゴシック Medium"/>
        <family val="3"/>
        <charset val="128"/>
      </rPr>
      <t>あなたの顔を最初に見たときから（３：５０）</t>
    </r>
  </si>
  <si>
    <r>
      <rPr>
        <sz val="11"/>
        <rFont val="游ゴシック Medium"/>
        <family val="3"/>
        <charset val="128"/>
      </rPr>
      <t>弦楽六重奏曲ニ短調作品７０：フィレンツェの思い出（３４：４５）</t>
    </r>
  </si>
  <si>
    <r>
      <rPr>
        <sz val="11"/>
        <rFont val="游ゴシック Medium"/>
        <family val="3"/>
        <charset val="128"/>
      </rPr>
      <t>グリンカ，ミハイル／作曲</t>
    </r>
  </si>
  <si>
    <r>
      <rPr>
        <sz val="11"/>
        <rFont val="游ゴシック Medium"/>
        <family val="3"/>
        <charset val="128"/>
      </rPr>
      <t>高田渡／作詞</t>
    </r>
  </si>
  <si>
    <r>
      <rPr>
        <sz val="11"/>
        <rFont val="游ゴシック Medium"/>
        <family val="3"/>
        <charset val="128"/>
      </rPr>
      <t>ティオムキン，ディミトリ／作曲</t>
    </r>
  </si>
  <si>
    <r>
      <rPr>
        <sz val="11"/>
        <rFont val="游ゴシック Medium"/>
        <family val="3"/>
        <charset val="128"/>
      </rPr>
      <t>芦野宏／ヴォーカル</t>
    </r>
  </si>
  <si>
    <r>
      <rPr>
        <sz val="11"/>
        <rFont val="游ゴシック Medium"/>
        <family val="3"/>
        <charset val="128"/>
      </rPr>
      <t>モーリア，ポール／作曲</t>
    </r>
  </si>
  <si>
    <r>
      <rPr>
        <sz val="11"/>
        <rFont val="游ゴシック Medium"/>
        <family val="3"/>
        <charset val="128"/>
      </rPr>
      <t>ポーター，コール／作曲</t>
    </r>
  </si>
  <si>
    <r>
      <rPr>
        <sz val="11"/>
        <rFont val="游ゴシック Medium"/>
        <family val="3"/>
        <charset val="128"/>
      </rPr>
      <t>佐野元春／作曲</t>
    </r>
  </si>
  <si>
    <r>
      <rPr>
        <sz val="11"/>
        <rFont val="游ゴシック Medium"/>
        <family val="3"/>
        <charset val="128"/>
      </rPr>
      <t>海老沼裕／作曲</t>
    </r>
  </si>
  <si>
    <r>
      <rPr>
        <sz val="11"/>
        <rFont val="游ゴシック Medium"/>
        <family val="3"/>
        <charset val="128"/>
      </rPr>
      <t>大久保一久／作曲</t>
    </r>
  </si>
  <si>
    <r>
      <rPr>
        <b/>
        <sz val="11"/>
        <rFont val="游ゴシック Medium"/>
        <family val="3"/>
        <charset val="128"/>
      </rPr>
      <t>搬入日</t>
    </r>
    <rPh sb="0" eb="2">
      <t>ハンニュウ</t>
    </rPh>
    <rPh sb="2" eb="3">
      <t>ビ</t>
    </rPh>
    <phoneticPr fontId="1"/>
  </si>
  <si>
    <r>
      <t>2</t>
    </r>
    <r>
      <rPr>
        <sz val="11"/>
        <rFont val="游ゴシック Medium"/>
        <family val="3"/>
        <charset val="128"/>
      </rPr>
      <t>．神様</t>
    </r>
    <r>
      <rPr>
        <sz val="11"/>
        <rFont val="Consolas"/>
        <family val="3"/>
      </rPr>
      <t xml:space="preserve"> 3'40"</t>
    </r>
  </si>
  <si>
    <r>
      <t>Beer Barrel Polka/</t>
    </r>
    <r>
      <rPr>
        <sz val="11"/>
        <rFont val="游ゴシック Medium"/>
        <family val="3"/>
        <charset val="128"/>
      </rPr>
      <t>ビア樽ポルカ／</t>
    </r>
    <r>
      <rPr>
        <sz val="11"/>
        <rFont val="Consolas"/>
        <family val="3"/>
      </rPr>
      <t>The Andrews Sisters/</t>
    </r>
    <r>
      <rPr>
        <sz val="11"/>
        <rFont val="游ゴシック Medium"/>
        <family val="3"/>
        <charset val="128"/>
      </rPr>
      <t>アンドリュース・シスターズ</t>
    </r>
    <phoneticPr fontId="1"/>
  </si>
  <si>
    <r>
      <t>Shannon</t>
    </r>
    <r>
      <rPr>
        <sz val="11"/>
        <rFont val="游ゴシック Medium"/>
        <family val="3"/>
        <charset val="128"/>
      </rPr>
      <t>，</t>
    </r>
    <r>
      <rPr>
        <sz val="11"/>
        <rFont val="Consolas"/>
        <family val="3"/>
      </rPr>
      <t>Del</t>
    </r>
    <r>
      <rPr>
        <sz val="11"/>
        <rFont val="游ゴシック Medium"/>
        <family val="3"/>
        <charset val="128"/>
      </rPr>
      <t>／作曲</t>
    </r>
    <rPh sb="0" eb="7">
      <t>シャノン</t>
    </rPh>
    <rPh sb="8" eb="11">
      <t>デル</t>
    </rPh>
    <phoneticPr fontId="1"/>
  </si>
  <si>
    <r>
      <t>4</t>
    </r>
    <r>
      <rPr>
        <sz val="11"/>
        <rFont val="游ゴシック Medium"/>
        <family val="3"/>
        <charset val="128"/>
      </rPr>
      <t>．白い小鳩（</t>
    </r>
    <r>
      <rPr>
        <sz val="11"/>
        <rFont val="Consolas"/>
        <family val="3"/>
      </rPr>
      <t>3</t>
    </r>
    <r>
      <rPr>
        <sz val="11"/>
        <rFont val="游ゴシック Medium"/>
        <family val="3"/>
        <charset val="128"/>
      </rPr>
      <t>：</t>
    </r>
    <r>
      <rPr>
        <sz val="11"/>
        <rFont val="Consolas"/>
        <family val="3"/>
      </rPr>
      <t>51</t>
    </r>
    <r>
      <rPr>
        <sz val="11"/>
        <rFont val="游ゴシック Medium"/>
        <family val="3"/>
        <charset val="128"/>
      </rPr>
      <t>）</t>
    </r>
  </si>
  <si>
    <r>
      <rPr>
        <sz val="11"/>
        <rFont val="游ゴシック Medium"/>
        <family val="3"/>
        <charset val="128"/>
      </rPr>
      <t>ラオスの花：（ラオス）</t>
    </r>
  </si>
  <si>
    <r>
      <rPr>
        <sz val="11"/>
        <rFont val="游ゴシック Medium"/>
        <family val="3"/>
        <charset val="128"/>
      </rPr>
      <t>愛する国：デンマーク王国</t>
    </r>
  </si>
  <si>
    <r>
      <rPr>
        <sz val="11"/>
        <rFont val="游ゴシック Medium"/>
        <family val="3"/>
        <charset val="128"/>
      </rPr>
      <t>おでん屋：関東・関西（２：４５）</t>
    </r>
  </si>
  <si>
    <r>
      <t xml:space="preserve">   le…</t>
    </r>
    <r>
      <rPr>
        <sz val="11"/>
        <rFont val="游ゴシック Medium"/>
        <family val="3"/>
        <charset val="128"/>
      </rPr>
      <t>．</t>
    </r>
    <r>
      <rPr>
        <sz val="11"/>
        <rFont val="Consolas"/>
        <family val="3"/>
      </rPr>
      <t>my…</t>
    </r>
    <r>
      <rPr>
        <sz val="11"/>
        <rFont val="游ゴシック Medium"/>
        <family val="3"/>
        <charset val="128"/>
      </rPr>
      <t>‥</t>
    </r>
    <r>
      <rPr>
        <sz val="11"/>
        <rFont val="Consolas"/>
        <family val="3"/>
      </rPr>
      <t>con…ron…</t>
    </r>
    <r>
      <rPr>
        <sz val="11"/>
        <rFont val="游ゴシック Medium"/>
        <family val="3"/>
        <charset val="128"/>
      </rPr>
      <t>．</t>
    </r>
    <r>
      <rPr>
        <sz val="11"/>
        <rFont val="Consolas"/>
        <family val="3"/>
      </rPr>
      <t>du…mor</t>
    </r>
    <phoneticPr fontId="1"/>
  </si>
  <si>
    <r>
      <rPr>
        <sz val="11"/>
        <rFont val="游ゴシック Medium"/>
        <family val="3"/>
        <charset val="128"/>
      </rPr>
      <t>ビキニスタイルのお嬢さん（１：１５）</t>
    </r>
  </si>
  <si>
    <r>
      <rPr>
        <sz val="11"/>
        <rFont val="游ゴシック Medium"/>
        <family val="3"/>
        <charset val="128"/>
      </rPr>
      <t>弦楽四重奏曲　第６番　ト長調　Ｏｐ．　１０１　（１９５６）　（２４：０６）</t>
    </r>
  </si>
  <si>
    <r>
      <rPr>
        <sz val="11"/>
        <rFont val="游ゴシック Medium"/>
        <family val="3"/>
        <charset val="128"/>
      </rPr>
      <t>イタリアーナ</t>
    </r>
    <phoneticPr fontId="1"/>
  </si>
  <si>
    <r>
      <rPr>
        <sz val="11"/>
        <rFont val="游ゴシック Medium"/>
        <family val="3"/>
        <charset val="128"/>
      </rPr>
      <t>鬼退治　佐藤大尉陣営　（１：１５）／高浪定二郎</t>
    </r>
  </si>
  <si>
    <r>
      <rPr>
        <sz val="11"/>
        <rFont val="游ゴシック Medium"/>
        <family val="3"/>
        <charset val="128"/>
      </rPr>
      <t>ホフマンの舟歌：オペラ『ホフマン物語』から／オッフェンバック</t>
    </r>
  </si>
  <si>
    <r>
      <rPr>
        <sz val="11"/>
        <rFont val="游ゴシック Medium"/>
        <family val="3"/>
        <charset val="128"/>
      </rPr>
      <t>深い森の静けさ</t>
    </r>
  </si>
  <si>
    <r>
      <rPr>
        <sz val="11"/>
        <rFont val="游ゴシック Medium"/>
        <family val="3"/>
        <charset val="128"/>
      </rPr>
      <t>瞑想への前奏曲　（１：０２）</t>
    </r>
  </si>
  <si>
    <r>
      <rPr>
        <sz val="11"/>
        <rFont val="游ゴシック Medium"/>
        <family val="3"/>
        <charset val="128"/>
      </rPr>
      <t>ソン・カリグラフィ　Ｉ＆ＩＩＩ／武満　徹</t>
    </r>
  </si>
  <si>
    <r>
      <rPr>
        <sz val="11"/>
        <rFont val="游ゴシック Medium"/>
        <family val="3"/>
        <charset val="128"/>
      </rPr>
      <t>夜の歌／エルガー</t>
    </r>
  </si>
  <si>
    <r>
      <rPr>
        <sz val="11"/>
        <rFont val="游ゴシック Medium"/>
        <family val="3"/>
        <charset val="128"/>
      </rPr>
      <t>海辺のワインディング・ロード／矢野顕子</t>
    </r>
  </si>
  <si>
    <r>
      <rPr>
        <sz val="11"/>
        <rFont val="游ゴシック Medium"/>
        <family val="3"/>
        <charset val="128"/>
      </rPr>
      <t>エイリーン　（５：３５）</t>
    </r>
  </si>
  <si>
    <r>
      <rPr>
        <sz val="11"/>
        <rFont val="游ゴシック Medium"/>
        <family val="3"/>
        <charset val="128"/>
      </rPr>
      <t>ウィッピング・ポスト　（２３：０５）</t>
    </r>
  </si>
  <si>
    <r>
      <rPr>
        <sz val="11"/>
        <rFont val="游ゴシック Medium"/>
        <family val="3"/>
        <charset val="128"/>
      </rPr>
      <t>クール・イット・ナウ／ニュー・エディション</t>
    </r>
  </si>
  <si>
    <r>
      <rPr>
        <sz val="11"/>
        <rFont val="游ゴシック Medium"/>
        <family val="3"/>
        <charset val="128"/>
      </rPr>
      <t>オリノコ・フロウ</t>
    </r>
  </si>
  <si>
    <r>
      <rPr>
        <sz val="11"/>
        <rFont val="游ゴシック Medium"/>
        <family val="3"/>
        <charset val="128"/>
      </rPr>
      <t>戦争は知らない</t>
    </r>
  </si>
  <si>
    <r>
      <rPr>
        <sz val="11"/>
        <rFont val="游ゴシック Medium"/>
        <family val="3"/>
        <charset val="128"/>
      </rPr>
      <t>カズン・デュプリー　８５：２８）</t>
    </r>
  </si>
  <si>
    <r>
      <rPr>
        <sz val="11"/>
        <rFont val="游ゴシック Medium"/>
        <family val="3"/>
        <charset val="128"/>
      </rPr>
      <t>君の友だち　（５：０９）</t>
    </r>
  </si>
  <si>
    <r>
      <rPr>
        <sz val="11"/>
        <rFont val="游ゴシック Medium"/>
        <family val="3"/>
        <charset val="128"/>
      </rPr>
      <t>英雄ユリシーズ</t>
    </r>
  </si>
  <si>
    <r>
      <rPr>
        <sz val="11"/>
        <rFont val="游ゴシック Medium"/>
        <family val="3"/>
        <charset val="128"/>
      </rPr>
      <t>ああキリストの弟子ペテロよ　（５：１８）</t>
    </r>
  </si>
  <si>
    <r>
      <rPr>
        <sz val="11"/>
        <rFont val="游ゴシック Medium"/>
        <family val="3"/>
        <charset val="128"/>
      </rPr>
      <t>不在の日々</t>
    </r>
  </si>
  <si>
    <r>
      <rPr>
        <sz val="11"/>
        <rFont val="游ゴシック Medium"/>
        <family val="3"/>
        <charset val="128"/>
      </rPr>
      <t>ストルネッロを唄う女　（１：４７）／Ｃ．ヅァンガリーニ，Ａ．ドニーニ詩</t>
    </r>
  </si>
  <si>
    <r>
      <rPr>
        <sz val="11"/>
        <rFont val="游ゴシック Medium"/>
        <family val="3"/>
        <charset val="128"/>
      </rPr>
      <t>ニルセン，カール／作曲</t>
    </r>
  </si>
  <si>
    <r>
      <rPr>
        <sz val="11"/>
        <rFont val="游ゴシック Medium"/>
        <family val="3"/>
        <charset val="128"/>
      </rPr>
      <t>ユリナッチ，セーナ／ソプラノ</t>
    </r>
  </si>
  <si>
    <r>
      <rPr>
        <sz val="11"/>
        <rFont val="游ゴシック Medium"/>
        <family val="3"/>
        <charset val="128"/>
      </rPr>
      <t>ピアノ・プレイン・ジャズボ・ブラウン</t>
    </r>
  </si>
  <si>
    <r>
      <rPr>
        <sz val="11"/>
        <rFont val="游ゴシック Medium"/>
        <family val="3"/>
        <charset val="128"/>
      </rPr>
      <t>コンチャック汗のアリア：歌劇「イーゴリ公」より／ボロディン</t>
    </r>
  </si>
  <si>
    <r>
      <rPr>
        <sz val="11"/>
        <rFont val="游ゴシック Medium"/>
        <family val="3"/>
        <charset val="128"/>
      </rPr>
      <t>協奏曲変ホ長調／ベルリーニ</t>
    </r>
  </si>
  <si>
    <r>
      <rPr>
        <sz val="11"/>
        <rFont val="游ゴシック Medium"/>
        <family val="3"/>
        <charset val="128"/>
      </rPr>
      <t>対話形式によるソナタ《ラ・ヴィエーネ》／ロッシ（５：０２）</t>
    </r>
  </si>
  <si>
    <r>
      <rPr>
        <sz val="11"/>
        <rFont val="游ゴシック Medium"/>
        <family val="3"/>
        <charset val="128"/>
      </rPr>
      <t>せりふ</t>
    </r>
  </si>
  <si>
    <r>
      <rPr>
        <sz val="11"/>
        <rFont val="游ゴシック Medium"/>
        <family val="3"/>
        <charset val="128"/>
      </rPr>
      <t>カプリッチョ　（１９２６）</t>
    </r>
  </si>
  <si>
    <r>
      <rPr>
        <sz val="11"/>
        <rFont val="游ゴシック Medium"/>
        <family val="3"/>
        <charset val="128"/>
      </rPr>
      <t>幸運　（２：４６）／グアスタビーノ</t>
    </r>
  </si>
  <si>
    <r>
      <rPr>
        <sz val="11"/>
        <rFont val="游ゴシック Medium"/>
        <family val="3"/>
        <charset val="128"/>
      </rPr>
      <t>三羽の鴉（５：３７）</t>
    </r>
  </si>
  <si>
    <r>
      <rPr>
        <sz val="11"/>
        <rFont val="游ゴシック Medium"/>
        <family val="3"/>
        <charset val="128"/>
      </rPr>
      <t>野良の虹（４：２５）</t>
    </r>
  </si>
  <si>
    <r>
      <rPr>
        <sz val="11"/>
        <rFont val="游ゴシック Medium"/>
        <family val="3"/>
        <charset val="128"/>
      </rPr>
      <t>ＬＯＵＤＬＡＮＤ！（４：４２）</t>
    </r>
  </si>
  <si>
    <r>
      <rPr>
        <sz val="11"/>
        <rFont val="游ゴシック Medium"/>
        <family val="3"/>
        <charset val="128"/>
      </rPr>
      <t>酔いどれ船：かもめ（５：００）</t>
    </r>
  </si>
  <si>
    <r>
      <rPr>
        <sz val="11"/>
        <rFont val="游ゴシック Medium"/>
        <family val="3"/>
        <charset val="128"/>
      </rPr>
      <t>東くめ／作詞</t>
    </r>
  </si>
  <si>
    <r>
      <rPr>
        <sz val="11"/>
        <rFont val="游ゴシック Medium"/>
        <family val="3"/>
        <charset val="128"/>
      </rPr>
      <t>陽は山かげにかくれ／ブランテル（３：０３）</t>
    </r>
  </si>
  <si>
    <r>
      <rPr>
        <sz val="11"/>
        <rFont val="游ゴシック Medium"/>
        <family val="3"/>
        <charset val="128"/>
      </rPr>
      <t>ワシントン，ネッド／作詞</t>
    </r>
  </si>
  <si>
    <r>
      <rPr>
        <sz val="11"/>
        <rFont val="游ゴシック Medium"/>
        <family val="3"/>
        <charset val="128"/>
      </rPr>
      <t>（２）毛皮のマリー／美輪明宏（２：１２）</t>
    </r>
  </si>
  <si>
    <r>
      <rPr>
        <sz val="11"/>
        <rFont val="游ゴシック Medium"/>
        <family val="3"/>
        <charset val="128"/>
      </rPr>
      <t>プウルセル，フランク／作曲</t>
    </r>
  </si>
  <si>
    <r>
      <rPr>
        <sz val="11"/>
        <rFont val="游ゴシック Medium"/>
        <family val="3"/>
        <charset val="128"/>
      </rPr>
      <t>ポーター，コール／作詞</t>
    </r>
  </si>
  <si>
    <r>
      <rPr>
        <sz val="11"/>
        <rFont val="游ゴシック Medium"/>
        <family val="3"/>
        <charset val="128"/>
      </rPr>
      <t>山下達郎／作詞</t>
    </r>
  </si>
  <si>
    <r>
      <rPr>
        <sz val="11"/>
        <rFont val="游ゴシック Medium"/>
        <family val="3"/>
        <charset val="128"/>
      </rPr>
      <t>佐野元春／作詞</t>
    </r>
  </si>
  <si>
    <r>
      <rPr>
        <sz val="11"/>
        <rFont val="游ゴシック Medium"/>
        <family val="3"/>
        <charset val="128"/>
      </rPr>
      <t>有馬三恵子／作詞</t>
    </r>
  </si>
  <si>
    <r>
      <rPr>
        <sz val="11"/>
        <rFont val="游ゴシック Medium"/>
        <family val="3"/>
        <charset val="128"/>
      </rPr>
      <t>花の首飾り（４：１１）</t>
    </r>
  </si>
  <si>
    <r>
      <rPr>
        <sz val="11"/>
        <rFont val="游ゴシック Medium"/>
        <family val="3"/>
        <charset val="128"/>
      </rPr>
      <t>大久保一久／作詞</t>
    </r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</si>
  <si>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FOI DEUS</t>
    </r>
  </si>
  <si>
    <r>
      <t>If I Didn't Care/</t>
    </r>
    <r>
      <rPr>
        <sz val="11"/>
        <rFont val="游ゴシック Medium"/>
        <family val="3"/>
        <charset val="128"/>
      </rPr>
      <t>イフ・アイ・ディドント・ケア／</t>
    </r>
    <r>
      <rPr>
        <sz val="11"/>
        <rFont val="Consolas"/>
        <family val="3"/>
      </rPr>
      <t>The Ink Spots/</t>
    </r>
    <r>
      <rPr>
        <sz val="11"/>
        <rFont val="游ゴシック Medium"/>
        <family val="3"/>
        <charset val="128"/>
      </rPr>
      <t>インク・スポッツ</t>
    </r>
    <phoneticPr fontId="1"/>
  </si>
  <si>
    <r>
      <t>Shannon</t>
    </r>
    <r>
      <rPr>
        <sz val="11"/>
        <rFont val="游ゴシック Medium"/>
        <family val="3"/>
        <charset val="128"/>
      </rPr>
      <t>，</t>
    </r>
    <r>
      <rPr>
        <sz val="11"/>
        <rFont val="Consolas"/>
        <family val="3"/>
      </rPr>
      <t>Del</t>
    </r>
    <r>
      <rPr>
        <sz val="11"/>
        <rFont val="游ゴシック Medium"/>
        <family val="3"/>
        <charset val="128"/>
      </rPr>
      <t>／作詞，室生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恵／訳詞，川口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真／編曲</t>
    </r>
    <rPh sb="0" eb="7">
      <t>シャノン</t>
    </rPh>
    <rPh sb="8" eb="11">
      <t>デル</t>
    </rPh>
    <rPh sb="15" eb="17">
      <t>ムロウ</t>
    </rPh>
    <rPh sb="18" eb="19">
      <t>メグミ</t>
    </rPh>
    <rPh sb="23" eb="25">
      <t>カワグチ</t>
    </rPh>
    <rPh sb="26" eb="27">
      <t>マコト</t>
    </rPh>
    <phoneticPr fontId="1"/>
  </si>
  <si>
    <r>
      <rPr>
        <sz val="11"/>
        <rFont val="游ゴシック Medium"/>
        <family val="3"/>
        <charset val="128"/>
      </rPr>
      <t>　　作詩／山上路大　作曲・編曲／都倉俊－</t>
    </r>
  </si>
  <si>
    <r>
      <rPr>
        <sz val="11"/>
        <rFont val="游ゴシック Medium"/>
        <family val="3"/>
        <charset val="128"/>
      </rPr>
      <t>香寺参り：（ヴェトナム）</t>
    </r>
  </si>
  <si>
    <r>
      <rPr>
        <sz val="11"/>
        <rFont val="游ゴシック Medium"/>
        <family val="3"/>
        <charset val="128"/>
      </rPr>
      <t>するどき刃に：ギリシア共和国</t>
    </r>
  </si>
  <si>
    <r>
      <rPr>
        <sz val="11"/>
        <rFont val="游ゴシック Medium"/>
        <family val="3"/>
        <charset val="128"/>
      </rPr>
      <t>鍋焼きうどん売り（１：３１）</t>
    </r>
  </si>
  <si>
    <r>
      <rPr>
        <sz val="11"/>
        <rFont val="游ゴシック Medium"/>
        <family val="3"/>
        <charset val="128"/>
      </rPr>
      <t>ロンドンの呼び売りの声：１９７３－７４（１４：４８）</t>
    </r>
  </si>
  <si>
    <r>
      <rPr>
        <sz val="11"/>
        <rFont val="游ゴシック Medium"/>
        <family val="3"/>
        <charset val="128"/>
      </rPr>
      <t>ポクリス，リー／作曲</t>
    </r>
  </si>
  <si>
    <r>
      <rPr>
        <sz val="11"/>
        <rFont val="游ゴシック Medium"/>
        <family val="3"/>
        <charset val="128"/>
      </rPr>
      <t>弦楽四重奏曲　第７番　嬰ヘ短調　Ｏｐ．　１０８　（１９６０）　（１２：２９）</t>
    </r>
  </si>
  <si>
    <r>
      <rPr>
        <sz val="11"/>
        <rFont val="游ゴシック Medium"/>
        <family val="3"/>
        <charset val="128"/>
      </rPr>
      <t>ボロディナ，オリガ／メゾ・ソプラノ</t>
    </r>
  </si>
  <si>
    <r>
      <rPr>
        <sz val="11"/>
        <rFont val="游ゴシック Medium"/>
        <family val="3"/>
        <charset val="128"/>
      </rPr>
      <t>宮廷のアリア</t>
    </r>
    <phoneticPr fontId="1"/>
  </si>
  <si>
    <r>
      <rPr>
        <sz val="11"/>
        <rFont val="游ゴシック Medium"/>
        <family val="3"/>
        <charset val="128"/>
      </rPr>
      <t>寿曽我の対面　工藤の仮屋　（２：２０）／津坂幸一郎・藤川岩之助</t>
    </r>
  </si>
  <si>
    <r>
      <rPr>
        <sz val="11"/>
        <rFont val="游ゴシック Medium"/>
        <family val="3"/>
        <charset val="128"/>
      </rPr>
      <t>大将閣下の名はブンブン：オペレッタ『ブン大将』（ジェロルスタン大公妃殿下）から／オッフェンバック</t>
    </r>
  </si>
  <si>
    <r>
      <rPr>
        <sz val="11"/>
        <rFont val="游ゴシック Medium"/>
        <family val="3"/>
        <charset val="128"/>
      </rPr>
      <t>アンデルセン，ハンス・クリスチャン／作詞</t>
    </r>
  </si>
  <si>
    <r>
      <rPr>
        <sz val="11"/>
        <rFont val="游ゴシック Medium"/>
        <family val="3"/>
        <charset val="128"/>
      </rPr>
      <t>夢　（８：４３）</t>
    </r>
  </si>
  <si>
    <r>
      <rPr>
        <sz val="11"/>
        <rFont val="游ゴシック Medium"/>
        <family val="3"/>
        <charset val="128"/>
      </rPr>
      <t>５つの短詩　（８：１３）／佐藤慶次郎</t>
    </r>
  </si>
  <si>
    <r>
      <rPr>
        <sz val="11"/>
        <rFont val="游ゴシック Medium"/>
        <family val="3"/>
        <charset val="128"/>
      </rPr>
      <t>エニグマ変奏曲：ニムロッド／エルガー</t>
    </r>
  </si>
  <si>
    <r>
      <rPr>
        <sz val="11"/>
        <rFont val="游ゴシック Medium"/>
        <family val="3"/>
        <charset val="128"/>
      </rPr>
      <t>ぼくの好きな先生／ロリータ１８号</t>
    </r>
  </si>
  <si>
    <r>
      <rPr>
        <sz val="11"/>
        <rFont val="游ゴシック Medium"/>
        <family val="3"/>
        <charset val="128"/>
      </rPr>
      <t>フェア・シー・ウェル・ア・ストァ　（４：０５）</t>
    </r>
  </si>
  <si>
    <r>
      <rPr>
        <sz val="11"/>
        <rFont val="游ゴシック Medium"/>
        <family val="3"/>
        <charset val="128"/>
      </rPr>
      <t>Ｏｈ，　　シーラ／レディ・フォー・ザ・ワールド</t>
    </r>
  </si>
  <si>
    <r>
      <rPr>
        <sz val="11"/>
        <rFont val="游ゴシック Medium"/>
        <family val="3"/>
        <charset val="128"/>
      </rPr>
      <t>イヴニング・フォールズ</t>
    </r>
  </si>
  <si>
    <r>
      <rPr>
        <sz val="11"/>
        <rFont val="游ゴシック Medium"/>
        <family val="3"/>
        <charset val="128"/>
      </rPr>
      <t>帰って来たヨッパライ</t>
    </r>
  </si>
  <si>
    <r>
      <rPr>
        <sz val="11"/>
        <rFont val="游ゴシック Medium"/>
        <family val="3"/>
        <charset val="128"/>
      </rPr>
      <t>ネガティヴ・ガール　（５：３５）</t>
    </r>
  </si>
  <si>
    <r>
      <rPr>
        <sz val="11"/>
        <rFont val="游ゴシック Medium"/>
        <family val="3"/>
        <charset val="128"/>
      </rPr>
      <t>地の果てまでも　（３：２０）</t>
    </r>
  </si>
  <si>
    <r>
      <rPr>
        <sz val="11"/>
        <rFont val="游ゴシック Medium"/>
        <family val="3"/>
        <charset val="128"/>
      </rPr>
      <t>スーラバー</t>
    </r>
  </si>
  <si>
    <r>
      <rPr>
        <sz val="11"/>
        <rFont val="游ゴシック Medium"/>
        <family val="3"/>
        <charset val="128"/>
      </rPr>
      <t>あなたの後を　（２：２０）</t>
    </r>
  </si>
  <si>
    <r>
      <rPr>
        <sz val="11"/>
        <rFont val="游ゴシック Medium"/>
        <family val="3"/>
        <charset val="128"/>
      </rPr>
      <t>ルソーの夢＜アメリカ／賛美歌＞</t>
    </r>
  </si>
  <si>
    <r>
      <rPr>
        <sz val="11"/>
        <rFont val="游ゴシック Medium"/>
        <family val="3"/>
        <charset val="128"/>
      </rPr>
      <t>時に聞くと　（１：２２）：昔風の五つの歌／Ｇ．ボッカッチョ詩</t>
    </r>
  </si>
  <si>
    <r>
      <rPr>
        <sz val="11"/>
        <rFont val="游ゴシック Medium"/>
        <family val="3"/>
        <charset val="128"/>
      </rPr>
      <t>プロムナード</t>
    </r>
  </si>
  <si>
    <r>
      <rPr>
        <sz val="11"/>
        <rFont val="游ゴシック Medium"/>
        <family val="3"/>
        <charset val="128"/>
      </rPr>
      <t>ヴァイキングの歌：歌劇「サドコ」より／リムスキー＝コルサコフ</t>
    </r>
  </si>
  <si>
    <r>
      <rPr>
        <sz val="11"/>
        <rFont val="游ゴシック Medium"/>
        <family val="3"/>
        <charset val="128"/>
      </rPr>
      <t>ロッシ，サロモーネ／作曲</t>
    </r>
  </si>
  <si>
    <r>
      <rPr>
        <sz val="11"/>
        <rFont val="游ゴシック Medium"/>
        <family val="3"/>
        <charset val="128"/>
      </rPr>
      <t>オートバイの失恋</t>
    </r>
  </si>
  <si>
    <r>
      <rPr>
        <sz val="11"/>
        <rFont val="游ゴシック Medium"/>
        <family val="3"/>
        <charset val="128"/>
      </rPr>
      <t>ソネット　第４番　（２：０８）／グアスタビーノ</t>
    </r>
  </si>
  <si>
    <r>
      <rPr>
        <sz val="11"/>
        <rFont val="游ゴシック Medium"/>
        <family val="3"/>
        <charset val="128"/>
      </rPr>
      <t>本当の恋人をどうして見分けましょう？（４：５２）</t>
    </r>
  </si>
  <si>
    <r>
      <rPr>
        <sz val="11"/>
        <rFont val="游ゴシック Medium"/>
        <family val="3"/>
        <charset val="128"/>
      </rPr>
      <t>タラリャーン，ゲンリフ／ビオラ</t>
    </r>
  </si>
  <si>
    <r>
      <rPr>
        <sz val="11"/>
        <rFont val="游ゴシック Medium"/>
        <family val="3"/>
        <charset val="128"/>
      </rPr>
      <t>バイバイ：「噛みに噛むバルバラのバラード」（２：４０）</t>
    </r>
  </si>
  <si>
    <r>
      <rPr>
        <sz val="11"/>
        <rFont val="游ゴシック Medium"/>
        <family val="3"/>
        <charset val="128"/>
      </rPr>
      <t>原田茂生／バリトン</t>
    </r>
  </si>
  <si>
    <r>
      <rPr>
        <sz val="11"/>
        <rFont val="游ゴシック Medium"/>
        <family val="3"/>
        <charset val="128"/>
      </rPr>
      <t>ブランテル，マトヴェイ／作曲</t>
    </r>
  </si>
  <si>
    <r>
      <rPr>
        <sz val="11"/>
        <rFont val="游ゴシック Medium"/>
        <family val="3"/>
        <charset val="128"/>
      </rPr>
      <t>レイン，フランキー／ヴォーカル</t>
    </r>
  </si>
  <si>
    <r>
      <rPr>
        <sz val="11"/>
        <rFont val="游ゴシック Medium"/>
        <family val="3"/>
        <charset val="128"/>
      </rPr>
      <t>エイラル，マルク／作曲</t>
    </r>
  </si>
  <si>
    <r>
      <rPr>
        <sz val="11"/>
        <rFont val="游ゴシック Medium"/>
        <family val="3"/>
        <charset val="128"/>
      </rPr>
      <t>プラント，ジャック／作詞</t>
    </r>
  </si>
  <si>
    <r>
      <rPr>
        <sz val="11"/>
        <rFont val="游ゴシック Medium"/>
        <family val="3"/>
        <charset val="128"/>
      </rPr>
      <t>すぎやまこういち／作曲</t>
    </r>
  </si>
  <si>
    <r>
      <rPr>
        <sz val="11"/>
        <rFont val="游ゴシック Medium"/>
        <family val="3"/>
        <charset val="128"/>
      </rPr>
      <t>　（</t>
    </r>
    <r>
      <rPr>
        <sz val="11"/>
        <rFont val="Consolas"/>
        <family val="3"/>
      </rPr>
      <t>Alberto Janes</t>
    </r>
    <r>
      <rPr>
        <sz val="11"/>
        <rFont val="游ゴシック Medium"/>
        <family val="3"/>
        <charset val="128"/>
      </rPr>
      <t>）</t>
    </r>
  </si>
  <si>
    <r>
      <t>Pickin' a Rib/</t>
    </r>
    <r>
      <rPr>
        <sz val="11"/>
        <rFont val="游ゴシック Medium"/>
        <family val="3"/>
        <charset val="128"/>
      </rPr>
      <t>ピッキン・ア・リブ／</t>
    </r>
    <r>
      <rPr>
        <sz val="11"/>
        <rFont val="Consolas"/>
        <family val="3"/>
      </rPr>
      <t>Jones Boys Sing Band/</t>
    </r>
    <r>
      <rPr>
        <sz val="11"/>
        <rFont val="游ゴシック Medium"/>
        <family val="3"/>
        <charset val="128"/>
      </rPr>
      <t>ジョーンズ・ボーイズ・シング・バンド</t>
    </r>
    <phoneticPr fontId="1"/>
  </si>
  <si>
    <r>
      <rPr>
        <sz val="11"/>
        <rFont val="游ゴシック Medium"/>
        <family val="3"/>
        <charset val="128"/>
      </rPr>
      <t>いしだあゆみ／ヴォーカル</t>
    </r>
  </si>
  <si>
    <r>
      <t>5</t>
    </r>
    <r>
      <rPr>
        <sz val="11"/>
        <rFont val="游ゴシック Medium"/>
        <family val="3"/>
        <charset val="128"/>
      </rPr>
      <t>．心の痛み（</t>
    </r>
    <r>
      <rPr>
        <sz val="11"/>
        <rFont val="Consolas"/>
        <family val="3"/>
      </rPr>
      <t>4</t>
    </r>
    <r>
      <rPr>
        <sz val="11"/>
        <rFont val="游ゴシック Medium"/>
        <family val="3"/>
        <charset val="128"/>
      </rPr>
      <t>：</t>
    </r>
    <r>
      <rPr>
        <sz val="11"/>
        <rFont val="Consolas"/>
        <family val="3"/>
      </rPr>
      <t>12</t>
    </r>
    <r>
      <rPr>
        <sz val="11"/>
        <rFont val="游ゴシック Medium"/>
        <family val="3"/>
        <charset val="128"/>
      </rPr>
      <t>）</t>
    </r>
  </si>
  <si>
    <r>
      <rPr>
        <sz val="11"/>
        <rFont val="游ゴシック Medium"/>
        <family val="3"/>
        <charset val="128"/>
      </rPr>
      <t>ポーンラーンの踊り：（タイ）</t>
    </r>
  </si>
  <si>
    <r>
      <rPr>
        <sz val="11"/>
        <rFont val="游ゴシック Medium"/>
        <family val="3"/>
        <charset val="128"/>
      </rPr>
      <t>イタリアの同胞：イタリア共和国</t>
    </r>
  </si>
  <si>
    <r>
      <rPr>
        <sz val="11"/>
        <rFont val="游ゴシック Medium"/>
        <family val="3"/>
        <charset val="128"/>
      </rPr>
      <t>お宝売り；厄払いの声（１：１６）</t>
    </r>
  </si>
  <si>
    <r>
      <rPr>
        <sz val="11"/>
        <rFont val="游ゴシック Medium"/>
        <family val="3"/>
        <charset val="128"/>
      </rPr>
      <t>ベリオ，ルチアーノ／作曲</t>
    </r>
  </si>
  <si>
    <r>
      <rPr>
        <sz val="11"/>
        <rFont val="游ゴシック Medium"/>
        <family val="3"/>
        <charset val="128"/>
      </rPr>
      <t>ヴァンス，ポール・Ｊ／作曲</t>
    </r>
  </si>
  <si>
    <r>
      <rPr>
        <sz val="11"/>
        <rFont val="游ゴシック Medium"/>
        <family val="3"/>
        <charset val="128"/>
      </rPr>
      <t>弦楽四重奏曲　第８番　ハ短調　Ｏｐ．　１１０　（１９６０）　（２１：５０）</t>
    </r>
  </si>
  <si>
    <r>
      <rPr>
        <sz val="11"/>
        <rFont val="游ゴシック Medium"/>
        <family val="3"/>
        <charset val="128"/>
      </rPr>
      <t>シチリアーナ</t>
    </r>
    <phoneticPr fontId="1"/>
  </si>
  <si>
    <r>
      <rPr>
        <sz val="11"/>
        <rFont val="游ゴシック Medium"/>
        <family val="3"/>
        <charset val="128"/>
      </rPr>
      <t>二上り新内　三下り　（１：５３）／野垣清一</t>
    </r>
  </si>
  <si>
    <r>
      <rPr>
        <sz val="11"/>
        <rFont val="游ゴシック Medium"/>
        <family val="3"/>
        <charset val="128"/>
      </rPr>
      <t>大勝利の唄：オペレッタ『ブン大将』（ジェロルスタン大公妃殿下）から／オッフェンバック</t>
    </r>
  </si>
  <si>
    <r>
      <rPr>
        <sz val="11"/>
        <rFont val="游ゴシック Medium"/>
        <family val="3"/>
        <charset val="128"/>
      </rPr>
      <t>スコウフス，ボー／バリトン</t>
    </r>
  </si>
  <si>
    <r>
      <rPr>
        <sz val="11"/>
        <rFont val="游ゴシック Medium"/>
        <family val="3"/>
        <charset val="128"/>
      </rPr>
      <t>７人の奏者のためのプロジェクション　（１６：０６）／湯浅譲二</t>
    </r>
  </si>
  <si>
    <r>
      <rPr>
        <sz val="11"/>
        <rFont val="游ゴシック Medium"/>
        <family val="3"/>
        <charset val="128"/>
      </rPr>
      <t>愛の挨拶／エルガー</t>
    </r>
  </si>
  <si>
    <r>
      <rPr>
        <sz val="11"/>
        <rFont val="游ゴシック Medium"/>
        <family val="3"/>
        <charset val="128"/>
      </rPr>
      <t>シュー／斎藤和義</t>
    </r>
  </si>
  <si>
    <r>
      <rPr>
        <sz val="11"/>
        <rFont val="游ゴシック Medium"/>
        <family val="3"/>
        <charset val="128"/>
      </rPr>
      <t>ザ・フォージャーズ・フェアウェル　（４：３５）</t>
    </r>
  </si>
  <si>
    <r>
      <rPr>
        <sz val="11"/>
        <rFont val="游ゴシック Medium"/>
        <family val="3"/>
        <charset val="128"/>
      </rPr>
      <t>リュリ氏のトンボー（１５：５６）</t>
    </r>
  </si>
  <si>
    <r>
      <rPr>
        <sz val="11"/>
        <rFont val="游ゴシック Medium"/>
        <family val="3"/>
        <charset val="128"/>
      </rPr>
      <t>アイ・ハヴ・ラーンド・トゥ・リスペクト・ザ・パワー・オブ・ラヴ／ステファニー・ミルズ</t>
    </r>
  </si>
  <si>
    <r>
      <rPr>
        <sz val="11"/>
        <rFont val="游ゴシック Medium"/>
        <family val="3"/>
        <charset val="128"/>
      </rPr>
      <t>リヴァー</t>
    </r>
  </si>
  <si>
    <r>
      <rPr>
        <sz val="11"/>
        <rFont val="游ゴシック Medium"/>
        <family val="3"/>
        <charset val="128"/>
      </rPr>
      <t>蛇に食われて死んでいく男の悲しい悲しい物語：（王蛇の唄）</t>
    </r>
  </si>
  <si>
    <r>
      <rPr>
        <sz val="11"/>
        <rFont val="游ゴシック Medium"/>
        <family val="3"/>
        <charset val="128"/>
      </rPr>
      <t>ウェスト・オブ・ハリウッド　（８：２２）</t>
    </r>
  </si>
  <si>
    <r>
      <rPr>
        <sz val="11"/>
        <rFont val="游ゴシック Medium"/>
        <family val="3"/>
        <charset val="128"/>
      </rPr>
      <t>ウィル・ユー・ラブ・ミー・トゥモロー　（４：１２）</t>
    </r>
  </si>
  <si>
    <r>
      <rPr>
        <sz val="11"/>
        <rFont val="游ゴシック Medium"/>
        <family val="3"/>
        <charset val="128"/>
      </rPr>
      <t>間違いそうだ</t>
    </r>
  </si>
  <si>
    <r>
      <rPr>
        <sz val="11"/>
        <rFont val="游ゴシック Medium"/>
        <family val="3"/>
        <charset val="128"/>
      </rPr>
      <t>ああ祝福された灯火よ　（５：３４）</t>
    </r>
  </si>
  <si>
    <r>
      <rPr>
        <sz val="11"/>
        <rFont val="游ゴシック Medium"/>
        <family val="3"/>
        <charset val="128"/>
      </rPr>
      <t>ルソーの夢によるハープのための幻想曲と変奏曲より＜フランス‐ハープ独奏曲＞</t>
    </r>
  </si>
  <si>
    <r>
      <rPr>
        <sz val="11"/>
        <rFont val="游ゴシック Medium"/>
        <family val="3"/>
        <charset val="128"/>
      </rPr>
      <t>いかなればできよう　（１：５３）／Ｇ．ボッカッチョ詩</t>
    </r>
  </si>
  <si>
    <r>
      <rPr>
        <sz val="11"/>
        <rFont val="游ゴシック Medium"/>
        <family val="3"/>
        <charset val="128"/>
      </rPr>
      <t>ドリア旋法の弦楽四重奏曲／オットリーノ・レスピーギ（２０：５６）</t>
    </r>
  </si>
  <si>
    <r>
      <rPr>
        <sz val="11"/>
        <rFont val="游ゴシック Medium"/>
        <family val="3"/>
        <charset val="128"/>
      </rPr>
      <t>月は高く：歌劇「アレコ」より／ラフマニノフ</t>
    </r>
  </si>
  <si>
    <r>
      <rPr>
        <sz val="11"/>
        <rFont val="游ゴシック Medium"/>
        <family val="3"/>
        <charset val="128"/>
      </rPr>
      <t>あっぱれ　あっぱれ：池田福男さんに捧げる</t>
    </r>
  </si>
  <si>
    <r>
      <rPr>
        <sz val="11"/>
        <rFont val="游ゴシック Medium"/>
        <family val="3"/>
        <charset val="128"/>
      </rPr>
      <t>アネーロ　（１：３３）：切望／グアスタビーノ</t>
    </r>
  </si>
  <si>
    <r>
      <rPr>
        <sz val="11"/>
        <rFont val="游ゴシック Medium"/>
        <family val="3"/>
        <charset val="128"/>
      </rPr>
      <t>歌劇「皇帝の花嫁」：序曲（５：５２）</t>
    </r>
  </si>
  <si>
    <r>
      <rPr>
        <sz val="11"/>
        <rFont val="游ゴシック Medium"/>
        <family val="3"/>
        <charset val="128"/>
      </rPr>
      <t>野兎狩り（７：２７）</t>
    </r>
  </si>
  <si>
    <r>
      <rPr>
        <sz val="11"/>
        <rFont val="游ゴシック Medium"/>
        <family val="3"/>
        <charset val="128"/>
      </rPr>
      <t>太陽の午後（３：５３）</t>
    </r>
  </si>
  <si>
    <r>
      <rPr>
        <sz val="11"/>
        <rFont val="游ゴシック Medium"/>
        <family val="3"/>
        <charset val="128"/>
      </rPr>
      <t>マジック・カーペット・ライド（５：４９）</t>
    </r>
  </si>
  <si>
    <r>
      <rPr>
        <sz val="11"/>
        <rFont val="游ゴシック Medium"/>
        <family val="3"/>
        <charset val="128"/>
      </rPr>
      <t>眺めのいい部屋（４：４９）</t>
    </r>
  </si>
  <si>
    <r>
      <rPr>
        <sz val="11"/>
        <rFont val="游ゴシック Medium"/>
        <family val="3"/>
        <charset val="128"/>
      </rPr>
      <t>黄昏れ（３：４４）</t>
    </r>
  </si>
  <si>
    <r>
      <rPr>
        <sz val="11"/>
        <rFont val="游ゴシック Medium"/>
        <family val="3"/>
        <charset val="128"/>
      </rPr>
      <t>アラゴンのホタ／グリンカ（９：２３）</t>
    </r>
  </si>
  <si>
    <r>
      <rPr>
        <sz val="11"/>
        <rFont val="游ゴシック Medium"/>
        <family val="3"/>
        <charset val="128"/>
      </rPr>
      <t>霧笛：難船（４：３４）</t>
    </r>
  </si>
  <si>
    <r>
      <rPr>
        <sz val="11"/>
        <rFont val="游ゴシック Medium"/>
        <family val="3"/>
        <charset val="128"/>
      </rPr>
      <t>散歩（０：５８）</t>
    </r>
  </si>
  <si>
    <r>
      <rPr>
        <sz val="11"/>
        <rFont val="游ゴシック Medium"/>
        <family val="3"/>
        <charset val="128"/>
      </rPr>
      <t>峠の幌馬車／ビリー・ヴォーン楽団（１：５６）</t>
    </r>
  </si>
  <si>
    <r>
      <rPr>
        <sz val="11"/>
        <rFont val="游ゴシック Medium"/>
        <family val="3"/>
        <charset val="128"/>
      </rPr>
      <t>ヴァルネ，ロジェ／作詞</t>
    </r>
  </si>
  <si>
    <r>
      <rPr>
        <sz val="11"/>
        <rFont val="游ゴシック Medium"/>
        <family val="3"/>
        <charset val="128"/>
      </rPr>
      <t>スモーキン</t>
    </r>
    <r>
      <rPr>
        <sz val="11"/>
        <rFont val="Consolas"/>
        <family val="3"/>
      </rPr>
      <t>’</t>
    </r>
    <r>
      <rPr>
        <sz val="11"/>
        <rFont val="游ゴシック Medium"/>
        <family val="3"/>
        <charset val="128"/>
      </rPr>
      <t>ブギ（２：５０）</t>
    </r>
  </si>
  <si>
    <r>
      <rPr>
        <sz val="11"/>
        <rFont val="游ゴシック Medium"/>
        <family val="3"/>
        <charset val="128"/>
      </rPr>
      <t>アイ・キャント・エスケープ・フロム・ユー／ベニー・カーター（３：２０）</t>
    </r>
  </si>
  <si>
    <r>
      <rPr>
        <sz val="11"/>
        <rFont val="游ゴシック Medium"/>
        <family val="3"/>
        <charset val="128"/>
      </rPr>
      <t>遅すぎた別れ（４：２５）</t>
    </r>
  </si>
  <si>
    <r>
      <rPr>
        <sz val="11"/>
        <rFont val="游ゴシック Medium"/>
        <family val="3"/>
        <charset val="128"/>
      </rPr>
      <t>Ｂｙｅ　Ｂｙｅ　Ｃ－Ｂｏｙ（３：２０）</t>
    </r>
  </si>
  <si>
    <r>
      <rPr>
        <sz val="11"/>
        <rFont val="游ゴシック Medium"/>
        <family val="3"/>
        <charset val="128"/>
      </rPr>
      <t>空に太陽がある限り（２：３９）</t>
    </r>
  </si>
  <si>
    <r>
      <rPr>
        <sz val="11"/>
        <rFont val="游ゴシック Medium"/>
        <family val="3"/>
        <charset val="128"/>
      </rPr>
      <t>菅原房子／作詞</t>
    </r>
  </si>
  <si>
    <r>
      <rPr>
        <sz val="11"/>
        <rFont val="游ゴシック Medium"/>
        <family val="3"/>
        <charset val="128"/>
      </rPr>
      <t>海風</t>
    </r>
  </si>
  <si>
    <r>
      <t>3</t>
    </r>
    <r>
      <rPr>
        <sz val="11"/>
        <rFont val="游ゴシック Medium"/>
        <family val="3"/>
        <charset val="128"/>
      </rPr>
      <t>．小さなキンセンカ</t>
    </r>
    <r>
      <rPr>
        <sz val="11"/>
        <rFont val="Consolas"/>
        <family val="3"/>
      </rPr>
      <t xml:space="preserve"> 2'05"</t>
    </r>
  </si>
  <si>
    <r>
      <t>Pop Goes the Weaseal/</t>
    </r>
    <r>
      <rPr>
        <sz val="11"/>
        <rFont val="游ゴシック Medium"/>
        <family val="3"/>
        <charset val="128"/>
      </rPr>
      <t>いたちがヒョッコリ跳びだした／</t>
    </r>
    <r>
      <rPr>
        <sz val="11"/>
        <rFont val="Consolas"/>
        <family val="3"/>
      </rPr>
      <t>The Merry Macs/</t>
    </r>
    <r>
      <rPr>
        <sz val="11"/>
        <rFont val="游ゴシック Medium"/>
        <family val="3"/>
        <charset val="128"/>
      </rPr>
      <t>メリー・マックス</t>
    </r>
    <phoneticPr fontId="1"/>
  </si>
  <si>
    <r>
      <rPr>
        <sz val="11"/>
        <rFont val="游ゴシック Medium"/>
        <family val="3"/>
        <charset val="128"/>
      </rPr>
      <t>（３）はじめてのデート／小山ルミ（３：１８）</t>
    </r>
  </si>
  <si>
    <r>
      <rPr>
        <sz val="11"/>
        <rFont val="游ゴシック Medium"/>
        <family val="3"/>
        <charset val="128"/>
      </rPr>
      <t>　　作詩／山上路大　作曲・編曲／鈴木邦彦</t>
    </r>
  </si>
  <si>
    <r>
      <rPr>
        <sz val="11"/>
        <rFont val="游ゴシック Medium"/>
        <family val="3"/>
        <charset val="128"/>
      </rPr>
      <t>ミャンマーの多民族は仲良くしよう：（ミャンマー）</t>
    </r>
  </si>
  <si>
    <r>
      <rPr>
        <sz val="11"/>
        <rFont val="游ゴシック Medium"/>
        <family val="3"/>
        <charset val="128"/>
      </rPr>
      <t>兵士の歌：アイルランド</t>
    </r>
  </si>
  <si>
    <r>
      <rPr>
        <sz val="11"/>
        <rFont val="游ゴシック Medium"/>
        <family val="3"/>
        <charset val="128"/>
      </rPr>
      <t>花売り（０：４６）</t>
    </r>
  </si>
  <si>
    <r>
      <rPr>
        <sz val="11"/>
        <rFont val="游ゴシック Medium"/>
        <family val="3"/>
        <charset val="128"/>
      </rPr>
      <t>ベリオ，ルチアーノ／指揮</t>
    </r>
  </si>
  <si>
    <r>
      <rPr>
        <sz val="11"/>
        <rFont val="游ゴシック Medium"/>
        <family val="3"/>
        <charset val="128"/>
      </rPr>
      <t>弦楽四重奏曲　第９番　変ホ長調　Ｏｐ．　１１７　（１９６４）　（２６：３４）</t>
    </r>
  </si>
  <si>
    <r>
      <rPr>
        <sz val="11"/>
        <rFont val="游ゴシック Medium"/>
        <family val="3"/>
        <charset val="128"/>
      </rPr>
      <t>サンクトペテルブルク・キーロフ歌劇場合唱団／コーラス・グループ</t>
    </r>
  </si>
  <si>
    <r>
      <rPr>
        <sz val="11"/>
        <rFont val="游ゴシック Medium"/>
        <family val="3"/>
        <charset val="128"/>
      </rPr>
      <t>僕の愛（６：０６）</t>
    </r>
  </si>
  <si>
    <r>
      <rPr>
        <sz val="11"/>
        <rFont val="游ゴシック Medium"/>
        <family val="3"/>
        <charset val="128"/>
      </rPr>
      <t>パッサカリア</t>
    </r>
    <phoneticPr fontId="1"/>
  </si>
  <si>
    <r>
      <rPr>
        <sz val="11"/>
        <rFont val="游ゴシック Medium"/>
        <family val="3"/>
        <charset val="128"/>
      </rPr>
      <t>賤機帯　（１：５４）：長唄／富士田千之助・杵屋君三郎</t>
    </r>
  </si>
  <si>
    <r>
      <rPr>
        <sz val="11"/>
        <rFont val="游ゴシック Medium"/>
        <family val="3"/>
        <charset val="128"/>
      </rPr>
      <t>御寺の壁に：オペレッタ『アルカンタラの医者』から／アイヒベルク</t>
    </r>
  </si>
  <si>
    <r>
      <rPr>
        <sz val="11"/>
        <rFont val="游ゴシック Medium"/>
        <family val="3"/>
        <charset val="128"/>
      </rPr>
      <t>スピニング・トップ</t>
    </r>
  </si>
  <si>
    <r>
      <rPr>
        <sz val="11"/>
        <rFont val="游ゴシック Medium"/>
        <family val="3"/>
        <charset val="128"/>
      </rPr>
      <t>弦楽セレナード：ラルゲット／エルガー</t>
    </r>
  </si>
  <si>
    <r>
      <rPr>
        <sz val="11"/>
        <rFont val="游ゴシック Medium"/>
        <family val="3"/>
        <charset val="128"/>
      </rPr>
      <t>トランジスタ・ラジオ／寺岡呼人；藤井一彦</t>
    </r>
  </si>
  <si>
    <r>
      <rPr>
        <sz val="11"/>
        <rFont val="游ゴシック Medium"/>
        <family val="3"/>
        <charset val="128"/>
      </rPr>
      <t>ホゼ　（５：２５）</t>
    </r>
  </si>
  <si>
    <r>
      <rPr>
        <sz val="11"/>
        <rFont val="游ゴシック Medium"/>
        <family val="3"/>
        <charset val="128"/>
      </rPr>
      <t>ステイ／ザ・コントローラーズ</t>
    </r>
  </si>
  <si>
    <r>
      <rPr>
        <sz val="11"/>
        <rFont val="游ゴシック Medium"/>
        <family val="3"/>
        <charset val="128"/>
      </rPr>
      <t>ザ・ロングシップス</t>
    </r>
  </si>
  <si>
    <r>
      <rPr>
        <sz val="11"/>
        <rFont val="游ゴシック Medium"/>
        <family val="3"/>
        <charset val="128"/>
      </rPr>
      <t>きつね</t>
    </r>
  </si>
  <si>
    <r>
      <rPr>
        <sz val="11"/>
        <rFont val="游ゴシック Medium"/>
        <family val="3"/>
        <charset val="128"/>
      </rPr>
      <t>スマックウォーター・ジャック　（３：４１）</t>
    </r>
  </si>
  <si>
    <r>
      <rPr>
        <sz val="11"/>
        <rFont val="游ゴシック Medium"/>
        <family val="3"/>
        <charset val="128"/>
      </rPr>
      <t>アウトサイド・ウーマン・ブルース</t>
    </r>
  </si>
  <si>
    <r>
      <rPr>
        <sz val="11"/>
        <rFont val="游ゴシック Medium"/>
        <family val="3"/>
        <charset val="128"/>
      </rPr>
      <t>ああパドヴァよ，　美しい星よ　（２：５４）</t>
    </r>
  </si>
  <si>
    <r>
      <rPr>
        <sz val="11"/>
        <rFont val="游ゴシック Medium"/>
        <family val="3"/>
        <charset val="128"/>
      </rPr>
      <t>ルソーの夢と変奏曲より＜イギリス‐フルート作品＞</t>
    </r>
  </si>
  <si>
    <r>
      <rPr>
        <sz val="11"/>
        <rFont val="游ゴシック Medium"/>
        <family val="3"/>
        <charset val="128"/>
      </rPr>
      <t>バッラータ　（１：４３）／Ｇ．ボッカッチョ詩</t>
    </r>
  </si>
  <si>
    <r>
      <rPr>
        <sz val="11"/>
        <rFont val="游ゴシック Medium"/>
        <family val="3"/>
        <charset val="128"/>
      </rPr>
      <t>かげ口はそよ風のように：歌劇「セビリャの理髪師」より／ロッシーニ</t>
    </r>
  </si>
  <si>
    <r>
      <rPr>
        <sz val="11"/>
        <rFont val="游ゴシック Medium"/>
        <family val="3"/>
        <charset val="128"/>
      </rPr>
      <t>ヴァイオリンとヴィオローネのためのソナタ／チーマ（３：４３）</t>
    </r>
  </si>
  <si>
    <r>
      <rPr>
        <sz val="11"/>
        <rFont val="游ゴシック Medium"/>
        <family val="3"/>
        <charset val="128"/>
      </rPr>
      <t>三上工務店が歩く</t>
    </r>
  </si>
  <si>
    <r>
      <rPr>
        <sz val="11"/>
        <rFont val="游ゴシック Medium"/>
        <family val="3"/>
        <charset val="128"/>
      </rPr>
      <t>小道　（２：２２）／アギーレ</t>
    </r>
  </si>
  <si>
    <r>
      <rPr>
        <sz val="11"/>
        <rFont val="游ゴシック Medium"/>
        <family val="3"/>
        <charset val="128"/>
      </rPr>
      <t>薔薇色の血：聖職者会議（１３：３１）</t>
    </r>
  </si>
  <si>
    <r>
      <rPr>
        <sz val="11"/>
        <rFont val="游ゴシック Medium"/>
        <family val="3"/>
        <charset val="128"/>
      </rPr>
      <t>ボロディン［弦楽］四重奏団／室内楽団</t>
    </r>
  </si>
  <si>
    <r>
      <rPr>
        <sz val="11"/>
        <rFont val="游ゴシック Medium"/>
        <family val="3"/>
        <charset val="128"/>
      </rPr>
      <t>オールマン，アライン／作曲</t>
    </r>
  </si>
  <si>
    <r>
      <rPr>
        <sz val="11"/>
        <rFont val="游ゴシック Medium"/>
        <family val="3"/>
        <charset val="128"/>
      </rPr>
      <t>つばめ：アルメニヤ民謡（４：０３）</t>
    </r>
  </si>
  <si>
    <r>
      <rPr>
        <sz val="11"/>
        <rFont val="游ゴシック Medium"/>
        <family val="3"/>
        <charset val="128"/>
      </rPr>
      <t>トーレス，ジミー／作曲</t>
    </r>
  </si>
  <si>
    <r>
      <rPr>
        <sz val="11"/>
        <rFont val="游ゴシック Medium"/>
        <family val="3"/>
        <charset val="128"/>
      </rPr>
      <t>美輪明宏／ヴォーカル</t>
    </r>
  </si>
  <si>
    <r>
      <rPr>
        <sz val="11"/>
        <rFont val="游ゴシック Medium"/>
        <family val="3"/>
        <charset val="128"/>
      </rPr>
      <t>アデュー</t>
    </r>
  </si>
  <si>
    <r>
      <rPr>
        <sz val="11"/>
        <rFont val="游ゴシック Medium"/>
        <family val="3"/>
        <charset val="128"/>
      </rPr>
      <t>ホワイティング，リチャード・Ａ．／作曲</t>
    </r>
  </si>
  <si>
    <r>
      <rPr>
        <sz val="11"/>
        <rFont val="游ゴシック Medium"/>
        <family val="3"/>
        <charset val="128"/>
      </rPr>
      <t>　</t>
    </r>
    <r>
      <rPr>
        <sz val="11"/>
        <rFont val="Consolas"/>
        <family val="3"/>
      </rPr>
      <t>MALMEQUER PEQUENINO</t>
    </r>
  </si>
  <si>
    <r>
      <t>I'll Fly Away/</t>
    </r>
    <r>
      <rPr>
        <sz val="11"/>
        <rFont val="游ゴシック Medium"/>
        <family val="3"/>
        <charset val="128"/>
      </rPr>
      <t>アイル・フライ・アウェイ／</t>
    </r>
    <r>
      <rPr>
        <sz val="11"/>
        <rFont val="Consolas"/>
        <family val="3"/>
      </rPr>
      <t>Selah Jubilee Singers/</t>
    </r>
    <r>
      <rPr>
        <sz val="11"/>
        <rFont val="游ゴシック Medium"/>
        <family val="3"/>
        <charset val="128"/>
      </rPr>
      <t>セラー・ジュビリー・シンガーズ</t>
    </r>
    <phoneticPr fontId="1"/>
  </si>
  <si>
    <r>
      <rPr>
        <sz val="11"/>
        <rFont val="游ゴシック Medium"/>
        <family val="3"/>
        <charset val="128"/>
      </rPr>
      <t>曽根幸明／作曲，編曲</t>
    </r>
    <phoneticPr fontId="1"/>
  </si>
  <si>
    <r>
      <t>6</t>
    </r>
    <r>
      <rPr>
        <sz val="11"/>
        <rFont val="游ゴシック Medium"/>
        <family val="3"/>
        <charset val="128"/>
      </rPr>
      <t>．恋の衝撃（</t>
    </r>
    <r>
      <rPr>
        <sz val="11"/>
        <rFont val="Consolas"/>
        <family val="3"/>
      </rPr>
      <t>3</t>
    </r>
    <r>
      <rPr>
        <sz val="11"/>
        <rFont val="游ゴシック Medium"/>
        <family val="3"/>
        <charset val="128"/>
      </rPr>
      <t>：</t>
    </r>
    <r>
      <rPr>
        <sz val="11"/>
        <rFont val="Consolas"/>
        <family val="3"/>
      </rPr>
      <t>10</t>
    </r>
    <r>
      <rPr>
        <sz val="11"/>
        <rFont val="游ゴシック Medium"/>
        <family val="3"/>
        <charset val="128"/>
      </rPr>
      <t>）</t>
    </r>
  </si>
  <si>
    <r>
      <rPr>
        <sz val="11"/>
        <rFont val="游ゴシック Medium"/>
        <family val="3"/>
        <charset val="128"/>
      </rPr>
      <t>カランカン：（インドネシア）</t>
    </r>
  </si>
  <si>
    <r>
      <rPr>
        <sz val="11"/>
        <rFont val="游ゴシック Medium"/>
        <family val="3"/>
        <charset val="128"/>
      </rPr>
      <t>ヴィルヘルムス：オランダ王国</t>
    </r>
  </si>
  <si>
    <r>
      <rPr>
        <sz val="11"/>
        <rFont val="游ゴシック Medium"/>
        <family val="3"/>
        <charset val="128"/>
      </rPr>
      <t>朝顔売り［ほか］（３：０７）</t>
    </r>
  </si>
  <si>
    <r>
      <rPr>
        <sz val="11"/>
        <rFont val="游ゴシック Medium"/>
        <family val="3"/>
        <charset val="128"/>
      </rPr>
      <t>スウィングル</t>
    </r>
    <r>
      <rPr>
        <sz val="11"/>
        <rFont val="Consolas"/>
        <family val="3"/>
      </rPr>
      <t>II/Swingle II</t>
    </r>
    <r>
      <rPr>
        <sz val="11"/>
        <rFont val="游ゴシック Medium"/>
        <family val="3"/>
        <charset val="128"/>
      </rPr>
      <t>／ヴォーカル・グループ</t>
    </r>
  </si>
  <si>
    <r>
      <rPr>
        <sz val="11"/>
        <rFont val="游ゴシック Medium"/>
        <family val="3"/>
        <charset val="128"/>
      </rPr>
      <t>ＤＲＥＡＭ（１：４６）</t>
    </r>
  </si>
  <si>
    <r>
      <rPr>
        <sz val="11"/>
        <rFont val="游ゴシック Medium"/>
        <family val="3"/>
        <charset val="128"/>
      </rPr>
      <t>弦楽四重奏曲　第１０番　変イ長調　Ｏｐ．　１１８　（１９６４）　（２４：１７）</t>
    </r>
  </si>
  <si>
    <r>
      <rPr>
        <sz val="11"/>
        <rFont val="游ゴシック Medium"/>
        <family val="3"/>
        <charset val="128"/>
      </rPr>
      <t>　第</t>
    </r>
    <r>
      <rPr>
        <sz val="11"/>
        <rFont val="Consolas"/>
        <family val="3"/>
      </rPr>
      <t>2</t>
    </r>
    <r>
      <rPr>
        <sz val="11"/>
        <rFont val="游ゴシック Medium"/>
        <family val="3"/>
        <charset val="128"/>
      </rPr>
      <t>組曲</t>
    </r>
  </si>
  <si>
    <r>
      <rPr>
        <sz val="11"/>
        <rFont val="游ゴシック Medium"/>
        <family val="3"/>
        <charset val="128"/>
      </rPr>
      <t>雲紛衣上野初花　くらやみ丑松　（２：００）／駒井梅二郎</t>
    </r>
  </si>
  <si>
    <r>
      <rPr>
        <sz val="11"/>
        <rFont val="游ゴシック Medium"/>
        <family val="3"/>
        <charset val="128"/>
      </rPr>
      <t>恋のために：オペレッタ『アルカンタラの医者』から／アイヒベルク</t>
    </r>
  </si>
  <si>
    <r>
      <rPr>
        <sz val="11"/>
        <rFont val="游ゴシック Medium"/>
        <family val="3"/>
        <charset val="128"/>
      </rPr>
      <t>夜明け：《４つの海の間奏曲》から／ブリテン</t>
    </r>
  </si>
  <si>
    <r>
      <rPr>
        <sz val="11"/>
        <rFont val="游ゴシック Medium"/>
        <family val="3"/>
        <charset val="128"/>
      </rPr>
      <t>金もうけのために生まれたんじゃないぜ／ゆず</t>
    </r>
  </si>
  <si>
    <r>
      <rPr>
        <sz val="11"/>
        <rFont val="游ゴシック Medium"/>
        <family val="3"/>
        <charset val="128"/>
      </rPr>
      <t>メイク・ミー・ウォント・トゥ・ステイ　（３：５５）</t>
    </r>
  </si>
  <si>
    <r>
      <rPr>
        <sz val="11"/>
        <rFont val="游ゴシック Medium"/>
        <family val="3"/>
        <charset val="128"/>
      </rPr>
      <t>オー・ピープル／パティ・ラベル</t>
    </r>
  </si>
  <si>
    <r>
      <rPr>
        <sz val="11"/>
        <rFont val="游ゴシック Medium"/>
        <family val="3"/>
        <charset val="128"/>
      </rPr>
      <t>ナ・ラハ・ギィアル・モイゲ</t>
    </r>
  </si>
  <si>
    <r>
      <rPr>
        <sz val="11"/>
        <rFont val="游ゴシック Medium"/>
        <family val="3"/>
        <charset val="128"/>
      </rPr>
      <t>たぬき：（世界は二人のために）</t>
    </r>
  </si>
  <si>
    <r>
      <rPr>
        <sz val="11"/>
        <rFont val="游ゴシック Medium"/>
        <family val="3"/>
        <charset val="128"/>
      </rPr>
      <t>つづれおり　（３：１４）</t>
    </r>
  </si>
  <si>
    <r>
      <rPr>
        <sz val="11"/>
        <rFont val="游ゴシック Medium"/>
        <family val="3"/>
        <charset val="128"/>
      </rPr>
      <t>テイク・イット・バック</t>
    </r>
  </si>
  <si>
    <r>
      <rPr>
        <sz val="11"/>
        <rFont val="游ゴシック Medium"/>
        <family val="3"/>
        <charset val="128"/>
      </rPr>
      <t>アレルヤ　（１：２８）</t>
    </r>
  </si>
  <si>
    <r>
      <rPr>
        <sz val="11"/>
        <rFont val="游ゴシック Medium"/>
        <family val="3"/>
        <charset val="128"/>
      </rPr>
      <t>夕べの鐘～４手のための＜イギリス‐ピアノ連弾曲＞</t>
    </r>
  </si>
  <si>
    <r>
      <rPr>
        <sz val="11"/>
        <rFont val="游ゴシック Medium"/>
        <family val="3"/>
        <charset val="128"/>
      </rPr>
      <t>美しきルビーの扉よ　（１：３５）／Ｇ．ボッカッチョ詩</t>
    </r>
  </si>
  <si>
    <r>
      <rPr>
        <sz val="11"/>
        <rFont val="游ゴシック Medium"/>
        <family val="3"/>
        <charset val="128"/>
      </rPr>
      <t>ソナタＯｐ．９４：クラリネットと小オーケストラのための：原曲－フルート・ソナタ／セルゲイ・プロコフィエフ（２８：０２）</t>
    </r>
  </si>
  <si>
    <r>
      <rPr>
        <sz val="11"/>
        <rFont val="游ゴシック Medium"/>
        <family val="3"/>
        <charset val="128"/>
      </rPr>
      <t>金の小牛の歌：歌劇「ファウスト」より／グノー</t>
    </r>
  </si>
  <si>
    <r>
      <rPr>
        <sz val="11"/>
        <rFont val="游ゴシック Medium"/>
        <family val="3"/>
        <charset val="128"/>
      </rPr>
      <t>チーマ，ジョヴァンニ・パオロ／作曲</t>
    </r>
  </si>
  <si>
    <r>
      <rPr>
        <sz val="11"/>
        <rFont val="游ゴシック Medium"/>
        <family val="3"/>
        <charset val="128"/>
      </rPr>
      <t>関係</t>
    </r>
  </si>
  <si>
    <r>
      <rPr>
        <sz val="11"/>
        <rFont val="游ゴシック Medium"/>
        <family val="3"/>
        <charset val="128"/>
      </rPr>
      <t>夜想曲　（１：０９）／ムッシオ</t>
    </r>
  </si>
  <si>
    <r>
      <rPr>
        <sz val="11"/>
        <rFont val="游ゴシック Medium"/>
        <family val="3"/>
        <charset val="128"/>
      </rPr>
      <t>［選集］</t>
    </r>
  </si>
  <si>
    <r>
      <rPr>
        <sz val="11"/>
        <rFont val="游ゴシック Medium"/>
        <family val="3"/>
        <charset val="128"/>
      </rPr>
      <t>雨を見くびるな（４：４３）</t>
    </r>
  </si>
  <si>
    <r>
      <rPr>
        <sz val="11"/>
        <rFont val="游ゴシック Medium"/>
        <family val="3"/>
        <charset val="128"/>
      </rPr>
      <t>すかんぽ：「哀れな草」（４：１３）</t>
    </r>
  </si>
  <si>
    <r>
      <rPr>
        <sz val="11"/>
        <rFont val="游ゴシック Medium"/>
        <family val="3"/>
        <charset val="128"/>
      </rPr>
      <t>メイレレス，セシリア／作詞</t>
    </r>
  </si>
  <si>
    <r>
      <rPr>
        <sz val="11"/>
        <rFont val="游ゴシック Medium"/>
        <family val="3"/>
        <charset val="128"/>
      </rPr>
      <t>スティーブンス，リチャード／作曲</t>
    </r>
  </si>
  <si>
    <r>
      <rPr>
        <sz val="11"/>
        <rFont val="游ゴシック Medium"/>
        <family val="3"/>
        <charset val="128"/>
      </rPr>
      <t>（３）サン・トワ・マミー／岸洋子（３：３２）</t>
    </r>
  </si>
  <si>
    <r>
      <rPr>
        <sz val="11"/>
        <rFont val="游ゴシック Medium"/>
        <family val="3"/>
        <charset val="128"/>
      </rPr>
      <t>庄野真代／作曲</t>
    </r>
  </si>
  <si>
    <r>
      <rPr>
        <sz val="11"/>
        <rFont val="游ゴシック Medium"/>
        <family val="3"/>
        <charset val="128"/>
      </rPr>
      <t>新井武士／作詞</t>
    </r>
  </si>
  <si>
    <r>
      <rPr>
        <sz val="11"/>
        <rFont val="游ゴシック Medium"/>
        <family val="3"/>
        <charset val="128"/>
      </rPr>
      <t>ロビン，レオ／作詞</t>
    </r>
  </si>
  <si>
    <r>
      <rPr>
        <sz val="11"/>
        <rFont val="游ゴシック Medium"/>
        <family val="3"/>
        <charset val="128"/>
      </rPr>
      <t>伊藤銀次／作詞</t>
    </r>
  </si>
  <si>
    <r>
      <rPr>
        <sz val="11"/>
        <rFont val="游ゴシック Medium"/>
        <family val="3"/>
        <charset val="128"/>
      </rPr>
      <t>マンハッタンブリッヂにたたずんで（３：４７）</t>
    </r>
  </si>
  <si>
    <r>
      <rPr>
        <sz val="11"/>
        <rFont val="游ゴシック Medium"/>
        <family val="3"/>
        <charset val="128"/>
      </rPr>
      <t>旅人よ（３：３６）</t>
    </r>
  </si>
  <si>
    <r>
      <rPr>
        <sz val="11"/>
        <rFont val="游ゴシック Medium"/>
        <family val="3"/>
        <charset val="128"/>
      </rPr>
      <t>　（</t>
    </r>
    <r>
      <rPr>
        <sz val="11"/>
        <rFont val="Consolas"/>
        <family val="3"/>
      </rPr>
      <t>Ricardo Borges de Sousa</t>
    </r>
    <r>
      <rPr>
        <sz val="11"/>
        <rFont val="游ゴシック Medium"/>
        <family val="3"/>
        <charset val="128"/>
      </rPr>
      <t>）</t>
    </r>
  </si>
  <si>
    <r>
      <t>Something within Me/</t>
    </r>
    <r>
      <rPr>
        <sz val="11"/>
        <rFont val="游ゴシック Medium"/>
        <family val="3"/>
        <charset val="128"/>
      </rPr>
      <t>サムシング・ウィズイン・ミー／</t>
    </r>
    <r>
      <rPr>
        <sz val="11"/>
        <rFont val="Consolas"/>
        <family val="3"/>
      </rPr>
      <t>The Original Five Blind Boys of Mississippi/</t>
    </r>
    <r>
      <rPr>
        <sz val="11"/>
        <rFont val="游ゴシック Medium"/>
        <family val="3"/>
        <charset val="128"/>
      </rPr>
      <t>ファイヴ・ブラインド・ボーイズ・オヴ・ミシシッピ</t>
    </r>
    <phoneticPr fontId="1"/>
  </si>
  <si>
    <r>
      <rPr>
        <sz val="11"/>
        <rFont val="游ゴシック Medium"/>
        <family val="3"/>
        <charset val="128"/>
      </rPr>
      <t>水島哲／作詞</t>
    </r>
    <phoneticPr fontId="1"/>
  </si>
  <si>
    <r>
      <rPr>
        <sz val="11"/>
        <rFont val="游ゴシック Medium"/>
        <family val="3"/>
        <charset val="128"/>
      </rPr>
      <t>　　作詩／山上路矢　作曲／いずみたく　編曲／川口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真</t>
    </r>
    <rPh sb="22" eb="24">
      <t>カワグチ</t>
    </rPh>
    <rPh sb="25" eb="26">
      <t>マコト</t>
    </rPh>
    <phoneticPr fontId="1"/>
  </si>
  <si>
    <r>
      <rPr>
        <sz val="11"/>
        <rFont val="游ゴシック Medium"/>
        <family val="3"/>
        <charset val="128"/>
      </rPr>
      <t>かごの鳥：（バングラデシュ）</t>
    </r>
  </si>
  <si>
    <r>
      <rPr>
        <sz val="11"/>
        <rFont val="游ゴシック Medium"/>
        <family val="3"/>
        <charset val="128"/>
      </rPr>
      <t>われらがふるさと：ルクセンブルク大公国</t>
    </r>
  </si>
  <si>
    <r>
      <rPr>
        <sz val="11"/>
        <rFont val="游ゴシック Medium"/>
        <family val="3"/>
        <charset val="128"/>
      </rPr>
      <t>甘酒売り（０：４０）</t>
    </r>
  </si>
  <si>
    <r>
      <rPr>
        <sz val="11"/>
        <rFont val="游ゴシック Medium"/>
        <family val="3"/>
        <charset val="128"/>
      </rPr>
      <t>　オリーヴ・シンプソン（ソプラノ）／キャサリン・ポット（ソプラノ）</t>
    </r>
  </si>
  <si>
    <r>
      <rPr>
        <sz val="11"/>
        <rFont val="游ゴシック Medium"/>
        <family val="3"/>
        <charset val="128"/>
      </rPr>
      <t>マーサー，ジョニー／作曲</t>
    </r>
  </si>
  <si>
    <r>
      <rPr>
        <sz val="11"/>
        <rFont val="游ゴシック Medium"/>
        <family val="3"/>
        <charset val="128"/>
      </rPr>
      <t>弦楽四重奏曲　第１１番　ヘ短調　Ｏｐ．　１２２　（１９６６）　（１８：０２）</t>
    </r>
  </si>
  <si>
    <r>
      <rPr>
        <sz val="11"/>
        <rFont val="游ゴシック Medium"/>
        <family val="3"/>
        <charset val="128"/>
      </rPr>
      <t>コーヒー・カラー（４：４０）</t>
    </r>
  </si>
  <si>
    <r>
      <rPr>
        <sz val="11"/>
        <rFont val="游ゴシック Medium"/>
        <family val="3"/>
        <charset val="128"/>
      </rPr>
      <t>優雅なラウラ</t>
    </r>
    <phoneticPr fontId="1"/>
  </si>
  <si>
    <r>
      <rPr>
        <sz val="11"/>
        <rFont val="游ゴシック Medium"/>
        <family val="3"/>
        <charset val="128"/>
      </rPr>
      <t>こちゃ江婦志　（１：５２）／高浪定二郎</t>
    </r>
  </si>
  <si>
    <r>
      <rPr>
        <sz val="11"/>
        <rFont val="游ゴシック Medium"/>
        <family val="3"/>
        <charset val="128"/>
      </rPr>
      <t>女心の唄：オペラ『リゴレット』から／ヴェルディ</t>
    </r>
  </si>
  <si>
    <r>
      <rPr>
        <sz val="11"/>
        <rFont val="游ゴシック Medium"/>
        <family val="3"/>
        <charset val="128"/>
      </rPr>
      <t>子守歌</t>
    </r>
  </si>
  <si>
    <r>
      <rPr>
        <sz val="11"/>
        <rFont val="游ゴシック Medium"/>
        <family val="3"/>
        <charset val="128"/>
      </rPr>
      <t>月光：《４つの海の間奏曲》から／ブリテン</t>
    </r>
  </si>
  <si>
    <r>
      <rPr>
        <sz val="11"/>
        <rFont val="游ゴシック Medium"/>
        <family val="3"/>
        <charset val="128"/>
      </rPr>
      <t>君にだけわかる言葉／三宅伸治</t>
    </r>
  </si>
  <si>
    <r>
      <rPr>
        <sz val="11"/>
        <rFont val="游ゴシック Medium"/>
        <family val="3"/>
        <charset val="128"/>
      </rPr>
      <t>ザ・ナイト・アウル　（３：４０）：（家路）</t>
    </r>
  </si>
  <si>
    <r>
      <rPr>
        <sz val="11"/>
        <rFont val="游ゴシック Medium"/>
        <family val="3"/>
        <charset val="128"/>
      </rPr>
      <t>ラヴ・オーヴァーボード／グラディス・ナイト　＆　ザ・ピップス</t>
    </r>
  </si>
  <si>
    <r>
      <rPr>
        <sz val="11"/>
        <rFont val="游ゴシック Medium"/>
        <family val="3"/>
        <charset val="128"/>
      </rPr>
      <t>カエルの恋</t>
    </r>
  </si>
  <si>
    <r>
      <rPr>
        <sz val="11"/>
        <rFont val="游ゴシック Medium"/>
        <family val="3"/>
        <charset val="128"/>
      </rPr>
      <t>ナチュラル・ウーマン　（３：４９）</t>
    </r>
  </si>
  <si>
    <r>
      <rPr>
        <sz val="11"/>
        <rFont val="游ゴシック Medium"/>
        <family val="3"/>
        <charset val="128"/>
      </rPr>
      <t>天から送られたアルバヌスよ　（３：００）</t>
    </r>
  </si>
  <si>
    <r>
      <rPr>
        <sz val="11"/>
        <rFont val="游ゴシック Medium"/>
        <family val="3"/>
        <charset val="128"/>
      </rPr>
      <t>ルソーの主題による変奏曲より＜イタリア‐ギター独奏曲＞</t>
    </r>
  </si>
  <si>
    <r>
      <rPr>
        <sz val="11"/>
        <rFont val="游ゴシック Medium"/>
        <family val="3"/>
        <charset val="128"/>
      </rPr>
      <t>エンツォ王のカンツォーネ　（３：２３）／エンツォ王詩</t>
    </r>
  </si>
  <si>
    <r>
      <rPr>
        <sz val="11"/>
        <rFont val="游ゴシック Medium"/>
        <family val="3"/>
        <charset val="128"/>
      </rPr>
      <t>メフィストフェレスのセレナード：歌劇「ファウスト」より／グノー</t>
    </r>
  </si>
  <si>
    <r>
      <rPr>
        <sz val="11"/>
        <rFont val="游ゴシック Medium"/>
        <family val="3"/>
        <charset val="128"/>
      </rPr>
      <t>花子と太郎の恋物語</t>
    </r>
  </si>
  <si>
    <r>
      <rPr>
        <sz val="11"/>
        <rFont val="游ゴシック Medium"/>
        <family val="3"/>
        <charset val="128"/>
      </rPr>
      <t>ミロンガ　（２：０４）／カルドーソ</t>
    </r>
  </si>
  <si>
    <r>
      <rPr>
        <sz val="11"/>
        <rFont val="游ゴシック Medium"/>
        <family val="3"/>
        <charset val="128"/>
      </rPr>
      <t>ハール，ジョン／作曲</t>
    </r>
  </si>
  <si>
    <r>
      <rPr>
        <sz val="11"/>
        <rFont val="游ゴシック Medium"/>
        <family val="3"/>
        <charset val="128"/>
      </rPr>
      <t>堀込高樹／作曲</t>
    </r>
  </si>
  <si>
    <r>
      <rPr>
        <sz val="11"/>
        <rFont val="游ゴシック Medium"/>
        <family val="3"/>
        <charset val="128"/>
      </rPr>
      <t>カマリンスカヤ／グリンカ（３：３１）</t>
    </r>
  </si>
  <si>
    <r>
      <rPr>
        <sz val="11"/>
        <rFont val="游ゴシック Medium"/>
        <family val="3"/>
        <charset val="128"/>
      </rPr>
      <t>ビリー・ヴォーン・オーケストラ／オーケストラ</t>
    </r>
  </si>
  <si>
    <r>
      <rPr>
        <sz val="11"/>
        <rFont val="游ゴシック Medium"/>
        <family val="3"/>
        <charset val="128"/>
      </rPr>
      <t>アダモ／作曲</t>
    </r>
  </si>
  <si>
    <r>
      <rPr>
        <sz val="11"/>
        <rFont val="游ゴシック Medium"/>
        <family val="3"/>
        <charset val="128"/>
      </rPr>
      <t>庄野真代／作詞</t>
    </r>
  </si>
  <si>
    <r>
      <rPr>
        <sz val="11"/>
        <rFont val="游ゴシック Medium"/>
        <family val="3"/>
        <charset val="128"/>
      </rPr>
      <t>弾厚作／作曲</t>
    </r>
  </si>
  <si>
    <r>
      <t>4</t>
    </r>
    <r>
      <rPr>
        <sz val="11"/>
        <rFont val="游ゴシック Medium"/>
        <family val="3"/>
        <charset val="128"/>
      </rPr>
      <t>．エウジェニア・カマラのファド</t>
    </r>
    <r>
      <rPr>
        <sz val="11"/>
        <rFont val="Consolas"/>
        <family val="3"/>
      </rPr>
      <t xml:space="preserve"> 3'02"</t>
    </r>
  </si>
  <si>
    <r>
      <t>Just A-Sittin' and A-Rockin'/</t>
    </r>
    <r>
      <rPr>
        <sz val="11"/>
        <rFont val="游ゴシック Medium"/>
        <family val="3"/>
        <charset val="128"/>
      </rPr>
      <t>ジャスト・アシッティン・アンド・アロッキン／</t>
    </r>
    <r>
      <rPr>
        <sz val="11"/>
        <rFont val="Consolas"/>
        <family val="3"/>
      </rPr>
      <t>The Delta Rhythm Boys/</t>
    </r>
    <r>
      <rPr>
        <sz val="11"/>
        <rFont val="游ゴシック Medium"/>
        <family val="3"/>
        <charset val="128"/>
      </rPr>
      <t>デルタ・リズム・ボーイズ</t>
    </r>
    <phoneticPr fontId="1"/>
  </si>
  <si>
    <r>
      <rPr>
        <sz val="11"/>
        <rFont val="游ゴシック Medium"/>
        <family val="3"/>
        <charset val="128"/>
      </rPr>
      <t>小山ルミ／ヴォーカル</t>
    </r>
  </si>
  <si>
    <r>
      <t>7</t>
    </r>
    <r>
      <rPr>
        <sz val="11"/>
        <rFont val="游ゴシック Medium"/>
        <family val="3"/>
        <charset val="128"/>
      </rPr>
      <t>．ジェット最終便（</t>
    </r>
    <r>
      <rPr>
        <sz val="11"/>
        <rFont val="Consolas"/>
        <family val="3"/>
      </rPr>
      <t>3</t>
    </r>
    <r>
      <rPr>
        <sz val="11"/>
        <rFont val="游ゴシック Medium"/>
        <family val="3"/>
        <charset val="128"/>
      </rPr>
      <t>：</t>
    </r>
    <r>
      <rPr>
        <sz val="11"/>
        <rFont val="Consolas"/>
        <family val="3"/>
      </rPr>
      <t>17</t>
    </r>
    <r>
      <rPr>
        <sz val="11"/>
        <rFont val="游ゴシック Medium"/>
        <family val="3"/>
        <charset val="128"/>
      </rPr>
      <t>）</t>
    </r>
    <phoneticPr fontId="1"/>
  </si>
  <si>
    <r>
      <rPr>
        <sz val="11"/>
        <rFont val="游ゴシック Medium"/>
        <family val="3"/>
        <charset val="128"/>
      </rPr>
      <t>シャーバス・カランダル：（インド）</t>
    </r>
  </si>
  <si>
    <r>
      <rPr>
        <sz val="11"/>
        <rFont val="游ゴシック Medium"/>
        <family val="3"/>
        <charset val="128"/>
      </rPr>
      <t>神よ女王を守り給え：イギリス</t>
    </r>
  </si>
  <si>
    <r>
      <rPr>
        <sz val="11"/>
        <rFont val="游ゴシック Medium"/>
        <family val="3"/>
        <charset val="128"/>
      </rPr>
      <t>枇杷葉湯（びわようとう）売り（１：１７）</t>
    </r>
  </si>
  <si>
    <r>
      <rPr>
        <sz val="11"/>
        <rFont val="游ゴシック Medium"/>
        <family val="3"/>
        <charset val="128"/>
      </rPr>
      <t>　　　　　　</t>
    </r>
    <r>
      <rPr>
        <sz val="11"/>
        <rFont val="Consolas"/>
        <family val="3"/>
      </rPr>
      <t>Olive Simpson</t>
    </r>
    <r>
      <rPr>
        <sz val="11"/>
        <rFont val="游ゴシック Medium"/>
        <family val="3"/>
        <charset val="128"/>
      </rPr>
      <t>（</t>
    </r>
    <r>
      <rPr>
        <sz val="11"/>
        <rFont val="Consolas"/>
        <family val="3"/>
      </rPr>
      <t>Soprano</t>
    </r>
    <r>
      <rPr>
        <sz val="11"/>
        <rFont val="游ゴシック Medium"/>
        <family val="3"/>
        <charset val="128"/>
      </rPr>
      <t>）／</t>
    </r>
    <r>
      <rPr>
        <sz val="11"/>
        <rFont val="Consolas"/>
        <family val="3"/>
      </rPr>
      <t>Catherine Bott</t>
    </r>
    <r>
      <rPr>
        <sz val="11"/>
        <rFont val="游ゴシック Medium"/>
        <family val="3"/>
        <charset val="128"/>
      </rPr>
      <t>（</t>
    </r>
    <r>
      <rPr>
        <sz val="11"/>
        <rFont val="Consolas"/>
        <family val="3"/>
      </rPr>
      <t>Soprano</t>
    </r>
    <r>
      <rPr>
        <sz val="11"/>
        <rFont val="游ゴシック Medium"/>
        <family val="3"/>
        <charset val="128"/>
      </rPr>
      <t>）</t>
    </r>
  </si>
  <si>
    <r>
      <rPr>
        <sz val="11"/>
        <rFont val="游ゴシック Medium"/>
        <family val="3"/>
        <charset val="128"/>
      </rPr>
      <t>マーサー，ジョニー／作詞</t>
    </r>
  </si>
  <si>
    <r>
      <rPr>
        <sz val="11"/>
        <rFont val="游ゴシック Medium"/>
        <family val="3"/>
        <charset val="128"/>
      </rPr>
      <t>弦楽四重奏曲　第１２番　変ニ長調　Ｏｐ．　１３３　（１９６８）　（２７：２７）</t>
    </r>
  </si>
  <si>
    <r>
      <rPr>
        <sz val="11"/>
        <rFont val="游ゴシック Medium"/>
        <family val="3"/>
        <charset val="128"/>
      </rPr>
      <t>田園舞曲</t>
    </r>
    <phoneticPr fontId="1"/>
  </si>
  <si>
    <r>
      <rPr>
        <sz val="11"/>
        <rFont val="游ゴシック Medium"/>
        <family val="3"/>
        <charset val="128"/>
      </rPr>
      <t>楠正成　湊川民家　（２：１１）／藤川岩之助</t>
    </r>
  </si>
  <si>
    <r>
      <rPr>
        <sz val="11"/>
        <rFont val="游ゴシック Medium"/>
        <family val="3"/>
        <charset val="128"/>
      </rPr>
      <t>麗しき御名：オペラ『リゴレット』から／ヴェルディ</t>
    </r>
  </si>
  <si>
    <r>
      <rPr>
        <sz val="11"/>
        <rFont val="游ゴシック Medium"/>
        <family val="3"/>
        <charset val="128"/>
      </rPr>
      <t>ヘンリク，フィニ／作曲</t>
    </r>
  </si>
  <si>
    <r>
      <rPr>
        <sz val="11"/>
        <rFont val="游ゴシック Medium"/>
        <family val="3"/>
        <charset val="128"/>
      </rPr>
      <t>揚げひばり／ヴォーン＝ウィリアムズ</t>
    </r>
  </si>
  <si>
    <r>
      <rPr>
        <sz val="11"/>
        <rFont val="游ゴシック Medium"/>
        <family val="3"/>
        <charset val="128"/>
      </rPr>
      <t>世間知らず／石田長生　ｆｒｏｍ　ＢＡＨＯ</t>
    </r>
  </si>
  <si>
    <r>
      <rPr>
        <sz val="11"/>
        <rFont val="游ゴシック Medium"/>
        <family val="3"/>
        <charset val="128"/>
      </rPr>
      <t>ガールフレンド／ペブルス</t>
    </r>
  </si>
  <si>
    <r>
      <rPr>
        <sz val="11"/>
        <rFont val="游ゴシック Medium"/>
        <family val="3"/>
        <charset val="128"/>
      </rPr>
      <t>中国手品</t>
    </r>
  </si>
  <si>
    <r>
      <rPr>
        <sz val="11"/>
        <rFont val="游ゴシック Medium"/>
        <family val="3"/>
        <charset val="128"/>
      </rPr>
      <t>アウト・イン・ザ・コールド　（２：４５）</t>
    </r>
  </si>
  <si>
    <r>
      <rPr>
        <sz val="11"/>
        <rFont val="游ゴシック Medium"/>
        <family val="3"/>
        <charset val="128"/>
      </rPr>
      <t>アレルヤ　（３：０９）：聖フランチェスコに捧げる</t>
    </r>
  </si>
  <si>
    <r>
      <rPr>
        <sz val="11"/>
        <rFont val="游ゴシック Medium"/>
        <family val="3"/>
        <charset val="128"/>
      </rPr>
      <t>美しい眺め＜ドイツ‐歌曲＞</t>
    </r>
  </si>
  <si>
    <r>
      <rPr>
        <sz val="11"/>
        <rFont val="游ゴシック Medium"/>
        <family val="3"/>
        <charset val="128"/>
      </rPr>
      <t>見にきてちょうだい　（２：３０）：トスカーナ地方の四つの恋歌より／Ａ．Ｂｉｒｇａ詩</t>
    </r>
  </si>
  <si>
    <r>
      <rPr>
        <sz val="11"/>
        <rFont val="游ゴシック Medium"/>
        <family val="3"/>
        <charset val="128"/>
      </rPr>
      <t>のみの歌／ムソルグスキー</t>
    </r>
  </si>
  <si>
    <r>
      <rPr>
        <sz val="11"/>
        <rFont val="游ゴシック Medium"/>
        <family val="3"/>
        <charset val="128"/>
      </rPr>
      <t>３声のソナタ／チーマ（２：５１）</t>
    </r>
  </si>
  <si>
    <r>
      <rPr>
        <sz val="11"/>
        <rFont val="游ゴシック Medium"/>
        <family val="3"/>
        <charset val="128"/>
      </rPr>
      <t>海</t>
    </r>
  </si>
  <si>
    <r>
      <rPr>
        <sz val="11"/>
        <rFont val="游ゴシック Medium"/>
        <family val="3"/>
        <charset val="128"/>
      </rPr>
      <t>もの忘れの木の歌　（２：２１）／ヒナステラ</t>
    </r>
  </si>
  <si>
    <r>
      <rPr>
        <sz val="11"/>
        <rFont val="游ゴシック Medium"/>
        <family val="3"/>
        <charset val="128"/>
      </rPr>
      <t>歌劇「五月の夜」：序曲（７：２８）</t>
    </r>
  </si>
  <si>
    <r>
      <rPr>
        <sz val="11"/>
        <rFont val="游ゴシック Medium"/>
        <family val="3"/>
        <charset val="128"/>
      </rPr>
      <t>コステロ，エルヴィス／ヴォーカル</t>
    </r>
  </si>
  <si>
    <r>
      <rPr>
        <sz val="11"/>
        <rFont val="游ゴシック Medium"/>
        <family val="3"/>
        <charset val="128"/>
      </rPr>
      <t>堀込高樹／作詞</t>
    </r>
  </si>
  <si>
    <r>
      <rPr>
        <sz val="11"/>
        <rFont val="游ゴシック Medium"/>
        <family val="3"/>
        <charset val="128"/>
      </rPr>
      <t>我が名はグルーヴィー（３：２５）</t>
    </r>
  </si>
  <si>
    <r>
      <rPr>
        <sz val="11"/>
        <rFont val="游ゴシック Medium"/>
        <family val="3"/>
        <charset val="128"/>
      </rPr>
      <t>戦争は終わった（４：５７）</t>
    </r>
  </si>
  <si>
    <r>
      <rPr>
        <sz val="11"/>
        <rFont val="游ゴシック Medium"/>
        <family val="3"/>
        <charset val="128"/>
      </rPr>
      <t>空をとべたら（３：４１）</t>
    </r>
  </si>
  <si>
    <r>
      <rPr>
        <sz val="11"/>
        <rFont val="游ゴシック Medium"/>
        <family val="3"/>
        <charset val="128"/>
      </rPr>
      <t>幻想円舞曲／グリンカ（８：２２）</t>
    </r>
  </si>
  <si>
    <r>
      <rPr>
        <sz val="11"/>
        <rFont val="游ゴシック Medium"/>
        <family val="3"/>
        <charset val="128"/>
      </rPr>
      <t>酒ともだち（３：２７）</t>
    </r>
  </si>
  <si>
    <r>
      <rPr>
        <sz val="11"/>
        <rFont val="游ゴシック Medium"/>
        <family val="3"/>
        <charset val="128"/>
      </rPr>
      <t>命をすてて（２：５４）</t>
    </r>
  </si>
  <si>
    <r>
      <rPr>
        <sz val="11"/>
        <rFont val="游ゴシック Medium"/>
        <family val="3"/>
        <charset val="128"/>
      </rPr>
      <t>雨にぬれても／Ｂ．Ｊ．トーマス（３：０３）</t>
    </r>
  </si>
  <si>
    <r>
      <rPr>
        <sz val="11"/>
        <rFont val="游ゴシック Medium"/>
        <family val="3"/>
        <charset val="128"/>
      </rPr>
      <t>アダモ／作詞</t>
    </r>
  </si>
  <si>
    <r>
      <rPr>
        <sz val="11"/>
        <rFont val="游ゴシック Medium"/>
        <family val="3"/>
        <charset val="128"/>
      </rPr>
      <t>知らず知らずのうちに（３：３８）</t>
    </r>
  </si>
  <si>
    <r>
      <rPr>
        <sz val="11"/>
        <rFont val="游ゴシック Medium"/>
        <family val="3"/>
        <charset val="128"/>
      </rPr>
      <t>言い出しかねて／ベニー・カーター（２：５１）</t>
    </r>
  </si>
  <si>
    <r>
      <rPr>
        <sz val="11"/>
        <rFont val="游ゴシック Medium"/>
        <family val="3"/>
        <charset val="128"/>
      </rPr>
      <t>日射病（３：５３）</t>
    </r>
  </si>
  <si>
    <r>
      <rPr>
        <sz val="11"/>
        <rFont val="游ゴシック Medium"/>
        <family val="3"/>
        <charset val="128"/>
      </rPr>
      <t>熱い涙（３：２６）</t>
    </r>
  </si>
  <si>
    <r>
      <rPr>
        <sz val="11"/>
        <rFont val="游ゴシック Medium"/>
        <family val="3"/>
        <charset val="128"/>
      </rPr>
      <t>岩谷時子／作詞</t>
    </r>
  </si>
  <si>
    <r>
      <rPr>
        <sz val="11"/>
        <rFont val="游ゴシック Medium"/>
        <family val="3"/>
        <charset val="128"/>
      </rPr>
      <t>あいつ</t>
    </r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</si>
  <si>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FADO EUGE'NIA CA^MARA</t>
    </r>
  </si>
  <si>
    <r>
      <t>On Top of Old Smokey/</t>
    </r>
    <r>
      <rPr>
        <sz val="11"/>
        <rFont val="游ゴシック Medium"/>
        <family val="3"/>
        <charset val="128"/>
      </rPr>
      <t>スモーキーの頂上で／</t>
    </r>
    <r>
      <rPr>
        <sz val="11"/>
        <rFont val="Consolas"/>
        <family val="3"/>
      </rPr>
      <t>The Weavers/</t>
    </r>
    <r>
      <rPr>
        <sz val="11"/>
        <rFont val="游ゴシック Medium"/>
        <family val="3"/>
        <charset val="128"/>
      </rPr>
      <t>ウィーヴァーズ</t>
    </r>
    <phoneticPr fontId="1"/>
  </si>
  <si>
    <r>
      <rPr>
        <sz val="11"/>
        <rFont val="游ゴシック Medium"/>
        <family val="3"/>
        <charset val="128"/>
      </rPr>
      <t>（４）マッシュポテト／目方誠（２：５７）</t>
    </r>
  </si>
  <si>
    <r>
      <rPr>
        <sz val="11"/>
        <rFont val="游ゴシック Medium"/>
        <family val="3"/>
        <charset val="128"/>
      </rPr>
      <t>　　作詩／橋本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淳　作曲・編曲／川口　真</t>
    </r>
    <rPh sb="8" eb="9">
      <t>ジュン</t>
    </rPh>
    <phoneticPr fontId="1"/>
  </si>
  <si>
    <r>
      <rPr>
        <sz val="11"/>
        <rFont val="游ゴシック Medium"/>
        <family val="3"/>
        <charset val="128"/>
      </rPr>
      <t>可愛いアイシャ：（アフガニスタン）</t>
    </r>
  </si>
  <si>
    <r>
      <rPr>
        <sz val="11"/>
        <rFont val="游ゴシック Medium"/>
        <family val="3"/>
        <charset val="128"/>
      </rPr>
      <t>オーストリア共和国</t>
    </r>
  </si>
  <si>
    <r>
      <rPr>
        <sz val="11"/>
        <rFont val="游ゴシック Medium"/>
        <family val="3"/>
        <charset val="128"/>
      </rPr>
      <t>栗売り：関西（０：３７）</t>
    </r>
  </si>
  <si>
    <r>
      <rPr>
        <sz val="11"/>
        <rFont val="游ゴシック Medium"/>
        <family val="3"/>
        <charset val="128"/>
      </rPr>
      <t>キャロル・ホール（メッゾ・ソプラノ）／リンダ・ハースト（メッゾ・ソプラノ）</t>
    </r>
    <phoneticPr fontId="1"/>
  </si>
  <si>
    <r>
      <rPr>
        <sz val="11"/>
        <rFont val="游ゴシック Medium"/>
        <family val="3"/>
        <charset val="128"/>
      </rPr>
      <t>弦楽四重奏曲　第１３番　変ロ短調　Ｏｐ．　１３８　（１９７０）　（１９：５７）</t>
    </r>
  </si>
  <si>
    <r>
      <rPr>
        <sz val="11"/>
        <rFont val="游ゴシック Medium"/>
        <family val="3"/>
        <charset val="128"/>
      </rPr>
      <t>パリの鐘</t>
    </r>
    <phoneticPr fontId="1"/>
  </si>
  <si>
    <r>
      <rPr>
        <sz val="11"/>
        <rFont val="游ゴシック Medium"/>
        <family val="3"/>
        <charset val="128"/>
      </rPr>
      <t>笑の試験　（１：５１）／山本嘉一</t>
    </r>
  </si>
  <si>
    <r>
      <rPr>
        <sz val="11"/>
        <rFont val="游ゴシック Medium"/>
        <family val="3"/>
        <charset val="128"/>
      </rPr>
      <t>岩にもたれた：オペレッタ『フラ・ディアボロ』から／オーベール</t>
    </r>
  </si>
  <si>
    <r>
      <rPr>
        <sz val="11"/>
        <rFont val="游ゴシック Medium"/>
        <family val="3"/>
        <charset val="128"/>
      </rPr>
      <t>カラスは木の高いところにとまった</t>
    </r>
  </si>
  <si>
    <r>
      <rPr>
        <sz val="11"/>
        <rFont val="游ゴシック Medium"/>
        <family val="3"/>
        <charset val="128"/>
      </rPr>
      <t>スローバラード／ゴスペラーズ</t>
    </r>
  </si>
  <si>
    <r>
      <rPr>
        <sz val="11"/>
        <rFont val="游ゴシック Medium"/>
        <family val="3"/>
        <charset val="128"/>
      </rPr>
      <t>ルッキン・フォー・ア・ニュー・ラヴ／ジョディ・ワトリー</t>
    </r>
  </si>
  <si>
    <r>
      <rPr>
        <sz val="11"/>
        <rFont val="游ゴシック Medium"/>
        <family val="3"/>
        <charset val="128"/>
      </rPr>
      <t>女の子は強い：（マン・スマート）</t>
    </r>
  </si>
  <si>
    <r>
      <rPr>
        <sz val="11"/>
        <rFont val="游ゴシック Medium"/>
        <family val="3"/>
        <charset val="128"/>
      </rPr>
      <t>スマックウォーター・ジャック：（ライブ）　（３：２０）</t>
    </r>
  </si>
  <si>
    <r>
      <rPr>
        <sz val="11"/>
        <rFont val="游ゴシック Medium"/>
        <family val="3"/>
        <charset val="128"/>
      </rPr>
      <t>学者たちの王を　（２：３１）</t>
    </r>
  </si>
  <si>
    <r>
      <rPr>
        <sz val="11"/>
        <rFont val="游ゴシック Medium"/>
        <family val="3"/>
        <charset val="128"/>
      </rPr>
      <t>楽しい眺め＜イギリス‐歌曲＞</t>
    </r>
  </si>
  <si>
    <r>
      <rPr>
        <sz val="11"/>
        <rFont val="游ゴシック Medium"/>
        <family val="3"/>
        <charset val="128"/>
      </rPr>
      <t>遙か遠い日々　（５：１１）：五つの抒情詩より／Ｒ．アスコリ詩</t>
    </r>
  </si>
  <si>
    <r>
      <rPr>
        <sz val="11"/>
        <rFont val="游ゴシック Medium"/>
        <family val="3"/>
        <charset val="128"/>
      </rPr>
      <t>ヴォルガの舟唄：ロシア民謡／シャリアピン編</t>
    </r>
  </si>
  <si>
    <r>
      <rPr>
        <sz val="11"/>
        <rFont val="游ゴシック Medium"/>
        <family val="3"/>
        <charset val="128"/>
      </rPr>
      <t>自己嫌悪のサンバ</t>
    </r>
  </si>
  <si>
    <r>
      <rPr>
        <sz val="11"/>
        <rFont val="游ゴシック Medium"/>
        <family val="3"/>
        <charset val="128"/>
      </rPr>
      <t>アルフォンシーナと海　（４：３５）／ラミレス</t>
    </r>
  </si>
  <si>
    <r>
      <rPr>
        <sz val="11"/>
        <rFont val="游ゴシック Medium"/>
        <family val="3"/>
        <charset val="128"/>
      </rPr>
      <t>レナード，サラ／ソプラノ</t>
    </r>
  </si>
  <si>
    <r>
      <rPr>
        <sz val="11"/>
        <rFont val="游ゴシック Medium"/>
        <family val="3"/>
        <charset val="128"/>
      </rPr>
      <t>おなじみの短い手紙：「短いおなじみの手紙」（２：４１）</t>
    </r>
  </si>
  <si>
    <r>
      <rPr>
        <sz val="11"/>
        <rFont val="游ゴシック Medium"/>
        <family val="3"/>
        <charset val="128"/>
      </rPr>
      <t>バカラック，バート／作曲</t>
    </r>
  </si>
  <si>
    <r>
      <rPr>
        <sz val="11"/>
        <rFont val="游ゴシック Medium"/>
        <family val="3"/>
        <charset val="128"/>
      </rPr>
      <t>岸洋子／ヴォーカル</t>
    </r>
  </si>
  <si>
    <r>
      <rPr>
        <sz val="11"/>
        <rFont val="游ゴシック Medium"/>
        <family val="3"/>
        <charset val="128"/>
      </rPr>
      <t>そして・蜃気桜</t>
    </r>
  </si>
  <si>
    <r>
      <rPr>
        <sz val="11"/>
        <rFont val="游ゴシック Medium"/>
        <family val="3"/>
        <charset val="128"/>
      </rPr>
      <t>デューク，ヴァーノン／作曲</t>
    </r>
  </si>
  <si>
    <r>
      <rPr>
        <sz val="11"/>
        <rFont val="游ゴシック Medium"/>
        <family val="3"/>
        <charset val="128"/>
      </rPr>
      <t>伊藤銀次／作曲</t>
    </r>
  </si>
  <si>
    <r>
      <rPr>
        <sz val="11"/>
        <rFont val="游ゴシック Medium"/>
        <family val="3"/>
        <charset val="128"/>
      </rPr>
      <t>　（</t>
    </r>
    <r>
      <rPr>
        <sz val="11"/>
        <rFont val="Consolas"/>
        <family val="3"/>
      </rPr>
      <t>Pereira Coelho</t>
    </r>
    <r>
      <rPr>
        <sz val="11"/>
        <rFont val="游ゴシック Medium"/>
        <family val="3"/>
        <charset val="128"/>
      </rPr>
      <t>／</t>
    </r>
    <r>
      <rPr>
        <sz val="11"/>
        <rFont val="Consolas"/>
        <family val="3"/>
      </rPr>
      <t>RaulFerra~o</t>
    </r>
    <r>
      <rPr>
        <sz val="11"/>
        <rFont val="游ゴシック Medium"/>
        <family val="3"/>
        <charset val="128"/>
      </rPr>
      <t>）</t>
    </r>
  </si>
  <si>
    <r>
      <t>Rag-Mop/</t>
    </r>
    <r>
      <rPr>
        <sz val="11"/>
        <rFont val="游ゴシック Medium"/>
        <family val="3"/>
        <charset val="128"/>
      </rPr>
      <t>ラグモップ／</t>
    </r>
    <r>
      <rPr>
        <sz val="11"/>
        <rFont val="Consolas"/>
        <family val="3"/>
      </rPr>
      <t>The Ames Brothers/</t>
    </r>
    <r>
      <rPr>
        <sz val="11"/>
        <rFont val="游ゴシック Medium"/>
        <family val="3"/>
        <charset val="128"/>
      </rPr>
      <t>エイムス・ブラザーズ</t>
    </r>
    <phoneticPr fontId="1"/>
  </si>
  <si>
    <r>
      <t>Mann</t>
    </r>
    <r>
      <rPr>
        <sz val="11"/>
        <rFont val="游ゴシック Medium"/>
        <family val="3"/>
        <charset val="128"/>
      </rPr>
      <t>，</t>
    </r>
    <r>
      <rPr>
        <sz val="11"/>
        <rFont val="Consolas"/>
        <family val="3"/>
      </rPr>
      <t>Kal + Bernie</t>
    </r>
    <r>
      <rPr>
        <sz val="11"/>
        <rFont val="游ゴシック Medium"/>
        <family val="3"/>
        <charset val="128"/>
      </rPr>
      <t>，</t>
    </r>
    <r>
      <rPr>
        <sz val="11"/>
        <rFont val="Consolas"/>
        <family val="3"/>
      </rPr>
      <t>Lowe</t>
    </r>
    <r>
      <rPr>
        <sz val="11"/>
        <rFont val="游ゴシック Medium"/>
        <family val="3"/>
        <charset val="128"/>
      </rPr>
      <t>／作曲</t>
    </r>
    <rPh sb="0" eb="4">
      <t>マン</t>
    </rPh>
    <rPh sb="5" eb="8">
      <t>キャル</t>
    </rPh>
    <rPh sb="11" eb="17">
      <t>バーニー</t>
    </rPh>
    <rPh sb="18" eb="22">
      <t>ロウ</t>
    </rPh>
    <phoneticPr fontId="1"/>
  </si>
  <si>
    <r>
      <t>8</t>
    </r>
    <r>
      <rPr>
        <sz val="11"/>
        <rFont val="游ゴシック Medium"/>
        <family val="3"/>
        <charset val="128"/>
      </rPr>
      <t>．めぐり逢い（</t>
    </r>
    <r>
      <rPr>
        <sz val="11"/>
        <rFont val="Consolas"/>
        <family val="3"/>
      </rPr>
      <t>4</t>
    </r>
    <r>
      <rPr>
        <sz val="11"/>
        <rFont val="游ゴシック Medium"/>
        <family val="3"/>
        <charset val="128"/>
      </rPr>
      <t>：</t>
    </r>
    <r>
      <rPr>
        <sz val="11"/>
        <rFont val="Consolas"/>
        <family val="3"/>
      </rPr>
      <t>40</t>
    </r>
    <r>
      <rPr>
        <sz val="11"/>
        <rFont val="游ゴシック Medium"/>
        <family val="3"/>
        <charset val="128"/>
      </rPr>
      <t>）</t>
    </r>
  </si>
  <si>
    <r>
      <rPr>
        <sz val="11"/>
        <rFont val="游ゴシック Medium"/>
        <family val="3"/>
        <charset val="128"/>
      </rPr>
      <t>「芸術揺籃の地・イラン」：愛国歌：（イラン）</t>
    </r>
  </si>
  <si>
    <r>
      <rPr>
        <sz val="11"/>
        <rFont val="游ゴシック Medium"/>
        <family val="3"/>
        <charset val="128"/>
      </rPr>
      <t>ドイツ連邦共和国</t>
    </r>
  </si>
  <si>
    <r>
      <rPr>
        <sz val="11"/>
        <rFont val="游ゴシック Medium"/>
        <family val="3"/>
        <charset val="128"/>
      </rPr>
      <t>ふかし芋売り；焼き芋屋（関西）（１：１７）</t>
    </r>
  </si>
  <si>
    <r>
      <rPr>
        <sz val="11"/>
        <rFont val="游ゴシック Medium"/>
        <family val="3"/>
        <charset val="128"/>
      </rPr>
      <t>　　　　</t>
    </r>
    <r>
      <rPr>
        <sz val="11"/>
        <rFont val="Consolas"/>
        <family val="3"/>
      </rPr>
      <t>Carol Hall</t>
    </r>
    <r>
      <rPr>
        <sz val="11"/>
        <rFont val="游ゴシック Medium"/>
        <family val="3"/>
        <charset val="128"/>
      </rPr>
      <t>（</t>
    </r>
    <r>
      <rPr>
        <sz val="11"/>
        <rFont val="Consolas"/>
        <family val="3"/>
      </rPr>
      <t>Mezzo-Soprano</t>
    </r>
    <r>
      <rPr>
        <sz val="11"/>
        <rFont val="游ゴシック Medium"/>
        <family val="3"/>
        <charset val="128"/>
      </rPr>
      <t>）／</t>
    </r>
    <r>
      <rPr>
        <sz val="11"/>
        <rFont val="Consolas"/>
        <family val="3"/>
      </rPr>
      <t>Linda Hirst</t>
    </r>
    <r>
      <rPr>
        <sz val="11"/>
        <rFont val="游ゴシック Medium"/>
        <family val="3"/>
        <charset val="128"/>
      </rPr>
      <t>（</t>
    </r>
    <r>
      <rPr>
        <sz val="11"/>
        <rFont val="Consolas"/>
        <family val="3"/>
      </rPr>
      <t>Mezzo-Soprano</t>
    </r>
    <r>
      <rPr>
        <sz val="11"/>
        <rFont val="游ゴシック Medium"/>
        <family val="3"/>
        <charset val="128"/>
      </rPr>
      <t>）</t>
    </r>
  </si>
  <si>
    <r>
      <rPr>
        <sz val="11"/>
        <rFont val="游ゴシック Medium"/>
        <family val="3"/>
        <charset val="128"/>
      </rPr>
      <t>ぞうさん（１：２２）</t>
    </r>
  </si>
  <si>
    <r>
      <rPr>
        <sz val="11"/>
        <rFont val="游ゴシック Medium"/>
        <family val="3"/>
        <charset val="128"/>
      </rPr>
      <t>弦楽四重奏曲　第１４番　嬰ヘ短調　Ｏｐ．　１４２　（１９７３）　（２８：１９）</t>
    </r>
  </si>
  <si>
    <r>
      <rPr>
        <sz val="11"/>
        <rFont val="游ゴシック Medium"/>
        <family val="3"/>
        <charset val="128"/>
      </rPr>
      <t>ベルガマスク舞曲</t>
    </r>
    <phoneticPr fontId="1"/>
  </si>
  <si>
    <r>
      <rPr>
        <sz val="11"/>
        <rFont val="游ゴシック Medium"/>
        <family val="3"/>
        <charset val="128"/>
      </rPr>
      <t>鶴亀　（１：５５）：長唄／富士田千之助・杵屋君三郎</t>
    </r>
  </si>
  <si>
    <r>
      <rPr>
        <sz val="11"/>
        <rFont val="游ゴシック Medium"/>
        <family val="3"/>
        <charset val="128"/>
      </rPr>
      <t>波をけり：オペレッタ『コルヌビルの鐘』から／プランケット</t>
    </r>
  </si>
  <si>
    <r>
      <rPr>
        <sz val="11"/>
        <rFont val="游ゴシック Medium"/>
        <family val="3"/>
        <charset val="128"/>
      </rPr>
      <t>霧が晴れていく</t>
    </r>
  </si>
  <si>
    <r>
      <rPr>
        <sz val="11"/>
        <rFont val="游ゴシック Medium"/>
        <family val="3"/>
        <charset val="128"/>
      </rPr>
      <t>つ・き・あ・い・た・い／奥田民生</t>
    </r>
  </si>
  <si>
    <r>
      <rPr>
        <sz val="11"/>
        <rFont val="游ゴシック Medium"/>
        <family val="3"/>
        <charset val="128"/>
      </rPr>
      <t>マイ・プリロガティヴ／ボビー・ブラウン</t>
    </r>
  </si>
  <si>
    <r>
      <rPr>
        <sz val="11"/>
        <rFont val="游ゴシック Medium"/>
        <family val="3"/>
        <charset val="128"/>
      </rPr>
      <t>こきりこの唄</t>
    </r>
  </si>
  <si>
    <r>
      <rPr>
        <sz val="11"/>
        <rFont val="游ゴシック Medium"/>
        <family val="3"/>
        <charset val="128"/>
      </rPr>
      <t>英語</t>
    </r>
  </si>
  <si>
    <r>
      <rPr>
        <sz val="11"/>
        <rFont val="游ゴシック Medium"/>
        <family val="3"/>
        <charset val="128"/>
      </rPr>
      <t>おだやかなるパドヴァよ　（３：１３）：器楽によるディミニューション</t>
    </r>
  </si>
  <si>
    <r>
      <rPr>
        <sz val="11"/>
        <rFont val="游ゴシック Medium"/>
        <family val="3"/>
        <charset val="128"/>
      </rPr>
      <t>静かにおやすみ＜アメリカ‐ゆりかご賛美歌＞</t>
    </r>
  </si>
  <si>
    <r>
      <rPr>
        <sz val="11"/>
        <rFont val="游ゴシック Medium"/>
        <family val="3"/>
        <charset val="128"/>
      </rPr>
      <t>失意　（１：５３）：六つのメロディーより／Ａ．ヴィヴァンティ詩</t>
    </r>
  </si>
  <si>
    <r>
      <rPr>
        <sz val="11"/>
        <rFont val="游ゴシック Medium"/>
        <family val="3"/>
        <charset val="128"/>
      </rPr>
      <t>ペテルスカヤ街道へゆけば：ロシア民謡／シャリアピン編</t>
    </r>
  </si>
  <si>
    <r>
      <rPr>
        <sz val="11"/>
        <rFont val="游ゴシック Medium"/>
        <family val="3"/>
        <charset val="128"/>
      </rPr>
      <t>さようならと手を振って</t>
    </r>
  </si>
  <si>
    <r>
      <rPr>
        <sz val="11"/>
        <rFont val="游ゴシック Medium"/>
        <family val="3"/>
        <charset val="128"/>
      </rPr>
      <t>御者の歌　（３：２０）／ブチャルド</t>
    </r>
  </si>
  <si>
    <r>
      <rPr>
        <sz val="11"/>
        <rFont val="游ゴシック Medium"/>
        <family val="3"/>
        <charset val="128"/>
      </rPr>
      <t>ハール，ジョン／サクソフォン</t>
    </r>
  </si>
  <si>
    <r>
      <rPr>
        <sz val="11"/>
        <rFont val="游ゴシック Medium"/>
        <family val="3"/>
        <charset val="128"/>
      </rPr>
      <t>甘やかな身体（４：１８）</t>
    </r>
  </si>
  <si>
    <r>
      <rPr>
        <sz val="11"/>
        <rFont val="游ゴシック Medium"/>
        <family val="3"/>
        <charset val="128"/>
      </rPr>
      <t>キングスレイ，ハーバード／作曲</t>
    </r>
  </si>
  <si>
    <r>
      <rPr>
        <sz val="11"/>
        <rFont val="游ゴシック Medium"/>
        <family val="3"/>
        <charset val="128"/>
      </rPr>
      <t>ひとり芝居（５：２２）</t>
    </r>
  </si>
  <si>
    <r>
      <rPr>
        <sz val="11"/>
        <rFont val="游ゴシック Medium"/>
        <family val="3"/>
        <charset val="128"/>
      </rPr>
      <t>黒い瞳：ロシア・ジプシー民謡（３：２７）</t>
    </r>
  </si>
  <si>
    <r>
      <rPr>
        <sz val="11"/>
        <rFont val="游ゴシック Medium"/>
        <family val="3"/>
        <charset val="128"/>
      </rPr>
      <t>デヴィッド，ハル／作詞</t>
    </r>
  </si>
  <si>
    <r>
      <rPr>
        <sz val="11"/>
        <rFont val="游ゴシック Medium"/>
        <family val="3"/>
        <charset val="128"/>
      </rPr>
      <t>（４）オー・シャンゼリゼ／岸洋子（２：２８）</t>
    </r>
  </si>
  <si>
    <r>
      <rPr>
        <sz val="11"/>
        <rFont val="游ゴシック Medium"/>
        <family val="3"/>
        <charset val="128"/>
      </rPr>
      <t>小泉まさみ／作曲</t>
    </r>
  </si>
  <si>
    <r>
      <rPr>
        <sz val="11"/>
        <rFont val="游ゴシック Medium"/>
        <family val="3"/>
        <charset val="128"/>
      </rPr>
      <t>宇崎竜童／作詞</t>
    </r>
  </si>
  <si>
    <r>
      <rPr>
        <sz val="11"/>
        <rFont val="游ゴシック Medium"/>
        <family val="3"/>
        <charset val="128"/>
      </rPr>
      <t>ガーシュウィン，アイラ／作詞</t>
    </r>
  </si>
  <si>
    <r>
      <rPr>
        <sz val="11"/>
        <rFont val="游ゴシック Medium"/>
        <family val="3"/>
        <charset val="128"/>
      </rPr>
      <t>Ｎｏｂｏｄｙ（２：２８）</t>
    </r>
  </si>
  <si>
    <r>
      <rPr>
        <sz val="11"/>
        <rFont val="游ゴシック Medium"/>
        <family val="3"/>
        <charset val="128"/>
      </rPr>
      <t>銀座カンカン娘（３：４７）</t>
    </r>
  </si>
  <si>
    <r>
      <t>5</t>
    </r>
    <r>
      <rPr>
        <sz val="11"/>
        <rFont val="游ゴシック Medium"/>
        <family val="3"/>
        <charset val="128"/>
      </rPr>
      <t>．彼の悪口は言わないで</t>
    </r>
    <r>
      <rPr>
        <sz val="11"/>
        <rFont val="Consolas"/>
        <family val="3"/>
      </rPr>
      <t xml:space="preserve"> 3'27"</t>
    </r>
  </si>
  <si>
    <r>
      <t>Drownin' in Memories/</t>
    </r>
    <r>
      <rPr>
        <sz val="11"/>
        <rFont val="游ゴシック Medium"/>
        <family val="3"/>
        <charset val="128"/>
      </rPr>
      <t>思い出に溺れて／</t>
    </r>
    <r>
      <rPr>
        <sz val="11"/>
        <rFont val="Consolas"/>
        <family val="3"/>
      </rPr>
      <t>The McGuire Sisters/</t>
    </r>
    <r>
      <rPr>
        <sz val="11"/>
        <rFont val="游ゴシック Medium"/>
        <family val="3"/>
        <charset val="128"/>
      </rPr>
      <t>マクガイア・シスターズ</t>
    </r>
    <phoneticPr fontId="1"/>
  </si>
  <si>
    <r>
      <t>Mann</t>
    </r>
    <r>
      <rPr>
        <sz val="11"/>
        <rFont val="游ゴシック Medium"/>
        <family val="3"/>
        <charset val="128"/>
      </rPr>
      <t>，</t>
    </r>
    <r>
      <rPr>
        <sz val="11"/>
        <rFont val="Consolas"/>
        <family val="3"/>
      </rPr>
      <t>Kal + Bernie</t>
    </r>
    <r>
      <rPr>
        <sz val="11"/>
        <rFont val="游ゴシック Medium"/>
        <family val="3"/>
        <charset val="128"/>
      </rPr>
      <t>，</t>
    </r>
    <r>
      <rPr>
        <sz val="11"/>
        <rFont val="Consolas"/>
        <family val="3"/>
      </rPr>
      <t>Lowe</t>
    </r>
    <r>
      <rPr>
        <sz val="11"/>
        <rFont val="游ゴシック Medium"/>
        <family val="3"/>
        <charset val="128"/>
      </rPr>
      <t>／作詞，井田誠一／訳詞，寺岡真三／編曲</t>
    </r>
    <rPh sb="0" eb="4">
      <t>マン</t>
    </rPh>
    <rPh sb="5" eb="8">
      <t>キャル</t>
    </rPh>
    <rPh sb="11" eb="17">
      <t>バーニー</t>
    </rPh>
    <rPh sb="18" eb="22">
      <t>ロウ</t>
    </rPh>
    <phoneticPr fontId="1"/>
  </si>
  <si>
    <r>
      <rPr>
        <sz val="11"/>
        <rFont val="游ゴシック Medium"/>
        <family val="3"/>
        <charset val="128"/>
      </rPr>
      <t>　　作詩／松任谷由実　作曲／</t>
    </r>
    <r>
      <rPr>
        <sz val="11"/>
        <rFont val="Consolas"/>
        <family val="3"/>
      </rPr>
      <t>BANDY EDELMAN</t>
    </r>
    <r>
      <rPr>
        <sz val="11"/>
        <rFont val="游ゴシック Medium"/>
        <family val="3"/>
        <charset val="128"/>
      </rPr>
      <t>　編曲／新井英治</t>
    </r>
    <rPh sb="33" eb="35">
      <t>エイジ</t>
    </rPh>
    <phoneticPr fontId="1"/>
  </si>
  <si>
    <r>
      <rPr>
        <sz val="11"/>
        <rFont val="游ゴシック Medium"/>
        <family val="3"/>
        <charset val="128"/>
      </rPr>
      <t>ウシュクダラ：（トルコ）</t>
    </r>
  </si>
  <si>
    <r>
      <rPr>
        <sz val="11"/>
        <rFont val="游ゴシック Medium"/>
        <family val="3"/>
        <charset val="128"/>
      </rPr>
      <t>喜びよ、美しい神々の火花よ：ＥＵ讃歌</t>
    </r>
  </si>
  <si>
    <r>
      <rPr>
        <sz val="11"/>
        <rFont val="游ゴシック Medium"/>
        <family val="3"/>
        <charset val="128"/>
      </rPr>
      <t>がまの油売り（３：２３）</t>
    </r>
  </si>
  <si>
    <r>
      <rPr>
        <sz val="11"/>
        <rFont val="游ゴシック Medium"/>
        <family val="3"/>
        <charset val="128"/>
      </rPr>
      <t>　　ジョン・ポッター（テノール）／ワード・スウイングル（テノール）</t>
    </r>
  </si>
  <si>
    <r>
      <rPr>
        <sz val="11"/>
        <rFont val="游ゴシック Medium"/>
        <family val="3"/>
        <charset val="128"/>
      </rPr>
      <t>團伊玖磨／作曲</t>
    </r>
  </si>
  <si>
    <r>
      <rPr>
        <sz val="11"/>
        <rFont val="游ゴシック Medium"/>
        <family val="3"/>
        <charset val="128"/>
      </rPr>
      <t>弦楽四重奏曲　第１５番　変ホ短調　Ｏｐ．　１４４　（１９７４）　（３６：２３）</t>
    </r>
  </si>
  <si>
    <r>
      <rPr>
        <sz val="11"/>
        <rFont val="游ゴシック Medium"/>
        <family val="3"/>
        <charset val="128"/>
      </rPr>
      <t>アノ－クローズ・トゥ・ザ・リヴァー（２：５３）</t>
    </r>
  </si>
  <si>
    <r>
      <rPr>
        <sz val="11"/>
        <rFont val="游ゴシック Medium"/>
        <family val="3"/>
        <charset val="128"/>
      </rPr>
      <t>助六　江戸ざくら　由縁の鉢巻　（２：０１）／駒井梅二郎</t>
    </r>
  </si>
  <si>
    <r>
      <rPr>
        <sz val="11"/>
        <rFont val="游ゴシック Medium"/>
        <family val="3"/>
        <charset val="128"/>
      </rPr>
      <t>星も光りぬ：オペラ『トスカ』から／プッチーニ</t>
    </r>
  </si>
  <si>
    <r>
      <rPr>
        <sz val="11"/>
        <rFont val="游ゴシック Medium"/>
        <family val="3"/>
        <charset val="128"/>
      </rPr>
      <t>い・け・な・い・ルージュマジック／及川光博</t>
    </r>
  </si>
  <si>
    <r>
      <rPr>
        <sz val="11"/>
        <rFont val="游ゴシック Medium"/>
        <family val="3"/>
        <charset val="128"/>
      </rPr>
      <t>グルーヴ・ミー／ガイ</t>
    </r>
  </si>
  <si>
    <r>
      <rPr>
        <sz val="11"/>
        <rFont val="游ゴシック Medium"/>
        <family val="3"/>
        <charset val="128"/>
      </rPr>
      <t>悲しくてやりきれない</t>
    </r>
  </si>
  <si>
    <r>
      <rPr>
        <sz val="11"/>
        <rFont val="游ゴシック Medium"/>
        <family val="3"/>
        <charset val="128"/>
      </rPr>
      <t>ロディーおばさんに言っといで＜アメリカ‐子守歌＞</t>
    </r>
  </si>
  <si>
    <r>
      <rPr>
        <sz val="11"/>
        <rFont val="游ゴシック Medium"/>
        <family val="3"/>
        <charset val="128"/>
      </rPr>
      <t>哀れな心　（３：５０）／Ａ．グラフ詩</t>
    </r>
  </si>
  <si>
    <r>
      <rPr>
        <sz val="11"/>
        <rFont val="游ゴシック Medium"/>
        <family val="3"/>
        <charset val="128"/>
      </rPr>
      <t>ステンカ・ラージン：ロシア民謡</t>
    </r>
  </si>
  <si>
    <r>
      <rPr>
        <sz val="11"/>
        <rFont val="游ゴシック Medium"/>
        <family val="3"/>
        <charset val="128"/>
      </rPr>
      <t>２つのソプラノ旋律のためのソナタ第４番／カステルロ（５：５３）</t>
    </r>
  </si>
  <si>
    <r>
      <rPr>
        <sz val="11"/>
        <rFont val="游ゴシック Medium"/>
        <family val="3"/>
        <charset val="128"/>
      </rPr>
      <t>よいしょ　よいしょ</t>
    </r>
  </si>
  <si>
    <r>
      <rPr>
        <sz val="11"/>
        <rFont val="游ゴシック Medium"/>
        <family val="3"/>
        <charset val="128"/>
      </rPr>
      <t>インコの歌　（１：００）／ブチャルド</t>
    </r>
  </si>
  <si>
    <r>
      <rPr>
        <sz val="11"/>
        <rFont val="游ゴシック Medium"/>
        <family val="3"/>
        <charset val="128"/>
      </rPr>
      <t>シェパード，アンディ／サクソフォン</t>
    </r>
  </si>
  <si>
    <r>
      <rPr>
        <sz val="11"/>
        <rFont val="游ゴシック Medium"/>
        <family val="3"/>
        <charset val="128"/>
      </rPr>
      <t>トーマス，Ｂ．Ｊ．／ヴォーカル</t>
    </r>
  </si>
  <si>
    <r>
      <rPr>
        <sz val="11"/>
        <rFont val="游ゴシック Medium"/>
        <family val="3"/>
        <charset val="128"/>
      </rPr>
      <t>ディーガン，マイク／作曲</t>
    </r>
  </si>
  <si>
    <r>
      <rPr>
        <sz val="11"/>
        <rFont val="游ゴシック Medium"/>
        <family val="3"/>
        <charset val="128"/>
      </rPr>
      <t>服部良一／作曲</t>
    </r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</si>
  <si>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NA~O DIGAS MAL DELE</t>
    </r>
  </si>
  <si>
    <r>
      <t>Sincerely/</t>
    </r>
    <r>
      <rPr>
        <sz val="11"/>
        <rFont val="游ゴシック Medium"/>
        <family val="3"/>
        <charset val="128"/>
      </rPr>
      <t>シンシアリー／</t>
    </r>
    <r>
      <rPr>
        <sz val="11"/>
        <rFont val="Consolas"/>
        <family val="3"/>
      </rPr>
      <t>The Moonglows/</t>
    </r>
    <r>
      <rPr>
        <sz val="11"/>
        <rFont val="游ゴシック Medium"/>
        <family val="3"/>
        <charset val="128"/>
      </rPr>
      <t>ムーングロウズ</t>
    </r>
    <phoneticPr fontId="1"/>
  </si>
  <si>
    <r>
      <rPr>
        <sz val="11"/>
        <rFont val="游ゴシック Medium"/>
        <family val="3"/>
        <charset val="128"/>
      </rPr>
      <t>美樹克彦／ヴォーカル</t>
    </r>
  </si>
  <si>
    <r>
      <t>9</t>
    </r>
    <r>
      <rPr>
        <sz val="11"/>
        <rFont val="游ゴシック Medium"/>
        <family val="3"/>
        <charset val="128"/>
      </rPr>
      <t>．</t>
    </r>
    <r>
      <rPr>
        <sz val="11"/>
        <rFont val="Consolas"/>
        <family val="3"/>
      </rPr>
      <t>AH SO</t>
    </r>
    <r>
      <rPr>
        <sz val="11"/>
        <rFont val="游ゴシック Medium"/>
        <family val="3"/>
        <charset val="128"/>
      </rPr>
      <t>（ア・ソウ）（</t>
    </r>
    <r>
      <rPr>
        <sz val="11"/>
        <rFont val="Consolas"/>
        <family val="3"/>
      </rPr>
      <t>4</t>
    </r>
    <r>
      <rPr>
        <sz val="11"/>
        <rFont val="游ゴシック Medium"/>
        <family val="3"/>
        <charset val="128"/>
      </rPr>
      <t>：</t>
    </r>
    <r>
      <rPr>
        <sz val="11"/>
        <rFont val="Consolas"/>
        <family val="3"/>
      </rPr>
      <t>09</t>
    </r>
    <r>
      <rPr>
        <sz val="11"/>
        <rFont val="游ゴシック Medium"/>
        <family val="3"/>
        <charset val="128"/>
      </rPr>
      <t>）</t>
    </r>
    <phoneticPr fontId="1"/>
  </si>
  <si>
    <r>
      <rPr>
        <sz val="11"/>
        <rFont val="游ゴシック Medium"/>
        <family val="3"/>
        <charset val="128"/>
      </rPr>
      <t>夜のしじま：（エジプト）</t>
    </r>
  </si>
  <si>
    <r>
      <rPr>
        <sz val="11"/>
        <rFont val="游ゴシック Medium"/>
        <family val="3"/>
        <charset val="128"/>
      </rPr>
      <t>バナナの叩き売り（３：０９）</t>
    </r>
  </si>
  <si>
    <r>
      <rPr>
        <sz val="11"/>
        <rFont val="游ゴシック Medium"/>
        <family val="3"/>
        <charset val="128"/>
      </rPr>
      <t>　　　　　　　　</t>
    </r>
    <r>
      <rPr>
        <sz val="11"/>
        <rFont val="Consolas"/>
        <family val="3"/>
      </rPr>
      <t>John Potter</t>
    </r>
    <r>
      <rPr>
        <sz val="11"/>
        <rFont val="游ゴシック Medium"/>
        <family val="3"/>
        <charset val="128"/>
      </rPr>
      <t>（</t>
    </r>
    <r>
      <rPr>
        <sz val="11"/>
        <rFont val="Consolas"/>
        <family val="3"/>
      </rPr>
      <t>Tenor</t>
    </r>
    <r>
      <rPr>
        <sz val="11"/>
        <rFont val="游ゴシック Medium"/>
        <family val="3"/>
        <charset val="128"/>
      </rPr>
      <t>）／</t>
    </r>
    <r>
      <rPr>
        <sz val="11"/>
        <rFont val="Consolas"/>
        <family val="3"/>
      </rPr>
      <t>Ward Swingle</t>
    </r>
    <r>
      <rPr>
        <sz val="11"/>
        <rFont val="游ゴシック Medium"/>
        <family val="3"/>
        <charset val="128"/>
      </rPr>
      <t>（</t>
    </r>
    <r>
      <rPr>
        <sz val="11"/>
        <rFont val="Consolas"/>
        <family val="3"/>
      </rPr>
      <t>Tenor</t>
    </r>
    <r>
      <rPr>
        <sz val="11"/>
        <rFont val="游ゴシック Medium"/>
        <family val="3"/>
        <charset val="128"/>
      </rPr>
      <t>）</t>
    </r>
  </si>
  <si>
    <r>
      <rPr>
        <sz val="11"/>
        <rFont val="游ゴシック Medium"/>
        <family val="3"/>
        <charset val="128"/>
      </rPr>
      <t>まどみちお／作詞</t>
    </r>
  </si>
  <si>
    <r>
      <rPr>
        <sz val="11"/>
        <rFont val="游ゴシック Medium"/>
        <family val="3"/>
        <charset val="128"/>
      </rPr>
      <t>弦楽八重奏のための２つの小品　Ｏｐ．　１１　（１９２４／２５）　（１０：３３）</t>
    </r>
  </si>
  <si>
    <r>
      <rPr>
        <sz val="11"/>
        <rFont val="游ゴシック Medium"/>
        <family val="3"/>
        <charset val="128"/>
      </rPr>
      <t>勧進帳　（２：２９）：長唄／富士田千之助・杵屋君三郎</t>
    </r>
  </si>
  <si>
    <r>
      <rPr>
        <sz val="11"/>
        <rFont val="游ゴシック Medium"/>
        <family val="3"/>
        <charset val="128"/>
      </rPr>
      <t>ああそはかの人か～花から花へ：オペラ『椿姫』から／ヴェルディ</t>
    </r>
  </si>
  <si>
    <r>
      <rPr>
        <sz val="11"/>
        <rFont val="游ゴシック Medium"/>
        <family val="3"/>
        <charset val="128"/>
      </rPr>
      <t>おお、ヴェルメラント、なんと美しいのか</t>
    </r>
  </si>
  <si>
    <r>
      <rPr>
        <sz val="11"/>
        <rFont val="游ゴシック Medium"/>
        <family val="3"/>
        <charset val="128"/>
      </rPr>
      <t>いい事ばかりはありゃしない／仲井戸</t>
    </r>
    <r>
      <rPr>
        <sz val="11"/>
        <rFont val="Consolas"/>
        <family val="3"/>
      </rPr>
      <t>”</t>
    </r>
    <r>
      <rPr>
        <sz val="11"/>
        <rFont val="游ゴシック Medium"/>
        <family val="3"/>
        <charset val="128"/>
      </rPr>
      <t>ＣＨＡＢＯ</t>
    </r>
    <r>
      <rPr>
        <sz val="11"/>
        <rFont val="Consolas"/>
        <family val="3"/>
      </rPr>
      <t>”</t>
    </r>
    <r>
      <rPr>
        <sz val="11"/>
        <rFont val="游ゴシック Medium"/>
        <family val="3"/>
        <charset val="128"/>
      </rPr>
      <t>麗市</t>
    </r>
  </si>
  <si>
    <r>
      <rPr>
        <sz val="11"/>
        <rFont val="游ゴシック Medium"/>
        <family val="3"/>
        <charset val="128"/>
      </rPr>
      <t>ローゼズ・アー・レッド／マック・バンド・フィーチャリング・マッキャンベル・ブラザース</t>
    </r>
  </si>
  <si>
    <r>
      <rPr>
        <sz val="11"/>
        <rFont val="游ゴシック Medium"/>
        <family val="3"/>
        <charset val="128"/>
      </rPr>
      <t>年老いた灰色のガチョウは死んだ＜アメリカ‐民謡＞</t>
    </r>
  </si>
  <si>
    <r>
      <rPr>
        <sz val="11"/>
        <rFont val="游ゴシック Medium"/>
        <family val="3"/>
        <charset val="128"/>
      </rPr>
      <t>よろしければ　（１：２７）／Ｖ．ユゴー詩</t>
    </r>
  </si>
  <si>
    <r>
      <rPr>
        <sz val="11"/>
        <rFont val="游ゴシック Medium"/>
        <family val="3"/>
        <charset val="128"/>
      </rPr>
      <t>カステルロ，ダリオ／作曲</t>
    </r>
  </si>
  <si>
    <r>
      <rPr>
        <sz val="11"/>
        <rFont val="游ゴシック Medium"/>
        <family val="3"/>
        <charset val="128"/>
      </rPr>
      <t>誰を怨めばいいのでございましょうか</t>
    </r>
  </si>
  <si>
    <r>
      <rPr>
        <sz val="11"/>
        <rFont val="游ゴシック Medium"/>
        <family val="3"/>
        <charset val="128"/>
      </rPr>
      <t>アディオス・ノニーノ　（１０：０５）／ピアソラ</t>
    </r>
  </si>
  <si>
    <r>
      <rPr>
        <sz val="11"/>
        <rFont val="游ゴシック Medium"/>
        <family val="3"/>
        <charset val="128"/>
      </rPr>
      <t>金鶏：歌劇：組曲（２６：４８）</t>
    </r>
  </si>
  <si>
    <r>
      <rPr>
        <sz val="11"/>
        <rFont val="游ゴシック Medium"/>
        <family val="3"/>
        <charset val="128"/>
      </rPr>
      <t>ジョン・ハール・バンド／アンサンブル</t>
    </r>
  </si>
  <si>
    <r>
      <rPr>
        <sz val="11"/>
        <rFont val="游ゴシック Medium"/>
        <family val="3"/>
        <charset val="128"/>
      </rPr>
      <t>Ｐ．Ｄ．Ｍ．：Ｉｎｓｔｒｕｍｅｎｔａｌ（３：２３）</t>
    </r>
  </si>
  <si>
    <r>
      <rPr>
        <sz val="11"/>
        <rFont val="游ゴシック Medium"/>
        <family val="3"/>
        <charset val="128"/>
      </rPr>
      <t>ソフィスティケイテッド・キャッチー（２：４０）</t>
    </r>
  </si>
  <si>
    <r>
      <rPr>
        <sz val="11"/>
        <rFont val="游ゴシック Medium"/>
        <family val="3"/>
        <charset val="128"/>
      </rPr>
      <t>野いちご（４：５６）</t>
    </r>
  </si>
  <si>
    <r>
      <rPr>
        <sz val="11"/>
        <rFont val="游ゴシック Medium"/>
        <family val="3"/>
        <charset val="128"/>
      </rPr>
      <t>風のオルガン（３：２１）</t>
    </r>
  </si>
  <si>
    <r>
      <rPr>
        <sz val="11"/>
        <rFont val="游ゴシック Medium"/>
        <family val="3"/>
        <charset val="128"/>
      </rPr>
      <t>クリスマス・イヴ：組曲／リムスキー・コルサコフ（２３：２３）</t>
    </r>
  </si>
  <si>
    <r>
      <rPr>
        <sz val="11"/>
        <rFont val="游ゴシック Medium"/>
        <family val="3"/>
        <charset val="128"/>
      </rPr>
      <t>愚痴（２：５２）</t>
    </r>
  </si>
  <si>
    <r>
      <rPr>
        <sz val="11"/>
        <rFont val="游ゴシック Medium"/>
        <family val="3"/>
        <charset val="128"/>
      </rPr>
      <t>我神州（２：４８）</t>
    </r>
  </si>
  <si>
    <r>
      <rPr>
        <sz val="11"/>
        <rFont val="游ゴシック Medium"/>
        <family val="3"/>
        <charset val="128"/>
      </rPr>
      <t>熊蜂の飛行／リムスキー＝コルサコフ（１：１０）</t>
    </r>
  </si>
  <si>
    <r>
      <rPr>
        <sz val="11"/>
        <rFont val="游ゴシック Medium"/>
        <family val="3"/>
        <charset val="128"/>
      </rPr>
      <t>ルイジアナ・ママ／ジーン・ピットニー（２：１６）</t>
    </r>
  </si>
  <si>
    <r>
      <rPr>
        <sz val="11"/>
        <rFont val="游ゴシック Medium"/>
        <family val="3"/>
        <charset val="128"/>
      </rPr>
      <t>ドラノエ，ピエール／作詞</t>
    </r>
  </si>
  <si>
    <r>
      <rPr>
        <sz val="11"/>
        <rFont val="游ゴシック Medium"/>
        <family val="3"/>
        <charset val="128"/>
      </rPr>
      <t>恋のかけら（３：５３）</t>
    </r>
  </si>
  <si>
    <r>
      <rPr>
        <sz val="11"/>
        <rFont val="游ゴシック Medium"/>
        <family val="3"/>
        <charset val="128"/>
      </rPr>
      <t>アイ・サレンダー・ディア／ベニー・カーター（３：０３）</t>
    </r>
  </si>
  <si>
    <r>
      <rPr>
        <sz val="11"/>
        <rFont val="游ゴシック Medium"/>
        <family val="3"/>
        <charset val="128"/>
      </rPr>
      <t>ココナツ・ホリデイ</t>
    </r>
    <r>
      <rPr>
        <sz val="11"/>
        <rFont val="Consolas"/>
        <family val="3"/>
      </rPr>
      <t>’</t>
    </r>
    <r>
      <rPr>
        <sz val="11"/>
        <rFont val="游ゴシック Medium"/>
        <family val="3"/>
        <charset val="128"/>
      </rPr>
      <t>７６（７：１４）</t>
    </r>
  </si>
  <si>
    <r>
      <rPr>
        <sz val="11"/>
        <rFont val="游ゴシック Medium"/>
        <family val="3"/>
        <charset val="128"/>
      </rPr>
      <t>ガールフレンド（３：１７）</t>
    </r>
  </si>
  <si>
    <r>
      <rPr>
        <sz val="11"/>
        <rFont val="游ゴシック Medium"/>
        <family val="3"/>
        <charset val="128"/>
      </rPr>
      <t>心に火をつけて（３：１６）</t>
    </r>
  </si>
  <si>
    <r>
      <rPr>
        <sz val="11"/>
        <rFont val="游ゴシック Medium"/>
        <family val="3"/>
        <charset val="128"/>
      </rPr>
      <t>佐伯孝夫／作詞</t>
    </r>
  </si>
  <si>
    <r>
      <rPr>
        <sz val="11"/>
        <rFont val="游ゴシック Medium"/>
        <family val="3"/>
        <charset val="128"/>
      </rPr>
      <t>ロンリネス</t>
    </r>
  </si>
  <si>
    <r>
      <rPr>
        <sz val="11"/>
        <rFont val="游ゴシック Medium"/>
        <family val="3"/>
        <charset val="128"/>
      </rPr>
      <t>　（</t>
    </r>
    <r>
      <rPr>
        <sz val="11"/>
        <rFont val="Consolas"/>
        <family val="3"/>
      </rPr>
      <t>Linhares Barbosa</t>
    </r>
    <r>
      <rPr>
        <sz val="11"/>
        <rFont val="游ゴシック Medium"/>
        <family val="3"/>
        <charset val="128"/>
      </rPr>
      <t>／</t>
    </r>
    <r>
      <rPr>
        <sz val="11"/>
        <rFont val="Consolas"/>
        <family val="3"/>
      </rPr>
      <t>Armandinho</t>
    </r>
    <r>
      <rPr>
        <sz val="11"/>
        <rFont val="游ゴシック Medium"/>
        <family val="3"/>
        <charset val="128"/>
      </rPr>
      <t>）</t>
    </r>
  </si>
  <si>
    <r>
      <t>The Vow/</t>
    </r>
    <r>
      <rPr>
        <sz val="11"/>
        <rFont val="游ゴシック Medium"/>
        <family val="3"/>
        <charset val="128"/>
      </rPr>
      <t>ザ・ヴァウ／</t>
    </r>
    <r>
      <rPr>
        <sz val="11"/>
        <rFont val="Consolas"/>
        <family val="3"/>
      </rPr>
      <t>The Flamingos/</t>
    </r>
    <r>
      <rPr>
        <sz val="11"/>
        <rFont val="游ゴシック Medium"/>
        <family val="3"/>
        <charset val="128"/>
      </rPr>
      <t>フラミンゴズ</t>
    </r>
    <phoneticPr fontId="1"/>
  </si>
  <si>
    <r>
      <rPr>
        <sz val="11"/>
        <rFont val="游ゴシック Medium"/>
        <family val="3"/>
        <charset val="128"/>
      </rPr>
      <t>（５）フラ・フープ・ソング／水谷良重（３：１７）</t>
    </r>
  </si>
  <si>
    <r>
      <rPr>
        <sz val="11"/>
        <rFont val="游ゴシック Medium"/>
        <family val="3"/>
        <charset val="128"/>
      </rPr>
      <t>　　作詩／朱里エイコ　作曲・編曲／東海林修</t>
    </r>
  </si>
  <si>
    <r>
      <rPr>
        <sz val="11"/>
        <rFont val="游ゴシック Medium"/>
        <family val="3"/>
        <charset val="128"/>
      </rPr>
      <t>オロ：（ナイジェリア）</t>
    </r>
  </si>
  <si>
    <r>
      <rPr>
        <sz val="11"/>
        <rFont val="游ゴシック Medium"/>
        <family val="3"/>
        <charset val="128"/>
      </rPr>
      <t>薬草売り（５：１１）</t>
    </r>
  </si>
  <si>
    <r>
      <rPr>
        <sz val="11"/>
        <rFont val="游ゴシック Medium"/>
        <family val="3"/>
        <charset val="128"/>
      </rPr>
      <t>　　　ジョン・ラボック（バス）／デヴィッド・ピーヴァン（バス）</t>
    </r>
  </si>
  <si>
    <r>
      <rPr>
        <sz val="11"/>
        <rFont val="游ゴシック Medium"/>
        <family val="3"/>
        <charset val="128"/>
      </rPr>
      <t>憂鬱（０：４２）</t>
    </r>
  </si>
  <si>
    <r>
      <rPr>
        <sz val="11"/>
        <rFont val="游ゴシック Medium"/>
        <family val="3"/>
        <charset val="128"/>
      </rPr>
      <t>桜田血染之雪　桜田門外　（１：５７）／藤川岩之助</t>
    </r>
  </si>
  <si>
    <r>
      <rPr>
        <sz val="11"/>
        <rFont val="游ゴシック Medium"/>
        <family val="3"/>
        <charset val="128"/>
      </rPr>
      <t>ヴィリアの歌：オペレッタ『メリー・ウィドウ』から／レハール</t>
    </r>
  </si>
  <si>
    <r>
      <rPr>
        <sz val="11"/>
        <rFont val="游ゴシック Medium"/>
        <family val="3"/>
        <charset val="128"/>
      </rPr>
      <t>ペデルセン，ニールス‐ヘニング・エルステッド／ベース</t>
    </r>
  </si>
  <si>
    <r>
      <rPr>
        <sz val="11"/>
        <rFont val="游ゴシック Medium"/>
        <family val="3"/>
        <charset val="128"/>
      </rPr>
      <t>君が僕を知っている／ＲＵＦＦＹ　ＴＵＦＦＹ＆仲井戸</t>
    </r>
    <r>
      <rPr>
        <sz val="11"/>
        <rFont val="Consolas"/>
        <family val="3"/>
      </rPr>
      <t>”</t>
    </r>
    <r>
      <rPr>
        <sz val="11"/>
        <rFont val="游ゴシック Medium"/>
        <family val="3"/>
        <charset val="128"/>
      </rPr>
      <t>ＣＨＡＢＯ</t>
    </r>
    <r>
      <rPr>
        <sz val="11"/>
        <rFont val="Consolas"/>
        <family val="3"/>
      </rPr>
      <t>”</t>
    </r>
    <r>
      <rPr>
        <sz val="11"/>
        <rFont val="游ゴシック Medium"/>
        <family val="3"/>
        <charset val="128"/>
      </rPr>
      <t>麗市</t>
    </r>
  </si>
  <si>
    <r>
      <rPr>
        <sz val="11"/>
        <rFont val="游ゴシック Medium"/>
        <family val="3"/>
        <charset val="128"/>
      </rPr>
      <t>マイ・ハート・ビーツ・フォー・ユー／ザ・ニュートロンズ</t>
    </r>
  </si>
  <si>
    <r>
      <rPr>
        <sz val="11"/>
        <rFont val="游ゴシック Medium"/>
        <family val="3"/>
        <charset val="128"/>
      </rPr>
      <t>尚武之精神＜中国‐軍歌＞</t>
    </r>
  </si>
  <si>
    <r>
      <rPr>
        <sz val="11"/>
        <rFont val="游ゴシック Medium"/>
        <family val="3"/>
        <charset val="128"/>
      </rPr>
      <t>恋の悩み　（２：３４）／Ｓ．ブリュドム詩</t>
    </r>
  </si>
  <si>
    <r>
      <rPr>
        <sz val="11"/>
        <rFont val="游ゴシック Medium"/>
        <family val="3"/>
        <charset val="128"/>
      </rPr>
      <t>夢は夜ひらく：あしたのジョーなんかきらいだ</t>
    </r>
  </si>
  <si>
    <r>
      <rPr>
        <sz val="11"/>
        <rFont val="游ゴシック Medium"/>
        <family val="3"/>
        <charset val="128"/>
      </rPr>
      <t>君の奥深くから　（４：１３）／エレーラ</t>
    </r>
  </si>
  <si>
    <r>
      <rPr>
        <sz val="11"/>
        <rFont val="游ゴシック Medium"/>
        <family val="3"/>
        <charset val="128"/>
      </rPr>
      <t>リムスキー・コルサコフ，ニコライ／作曲</t>
    </r>
    <phoneticPr fontId="1"/>
  </si>
  <si>
    <r>
      <rPr>
        <sz val="11"/>
        <rFont val="游ゴシック Medium"/>
        <family val="3"/>
        <charset val="128"/>
      </rPr>
      <t>こいつは墓場にならなくちゃ（３：２９）</t>
    </r>
  </si>
  <si>
    <r>
      <rPr>
        <sz val="11"/>
        <rFont val="游ゴシック Medium"/>
        <family val="3"/>
        <charset val="128"/>
      </rPr>
      <t>ピットニー，ジーン／作曲</t>
    </r>
  </si>
  <si>
    <r>
      <rPr>
        <sz val="11"/>
        <rFont val="游ゴシック Medium"/>
        <family val="3"/>
        <charset val="128"/>
      </rPr>
      <t>スロウ・ボートでチャイナへ</t>
    </r>
  </si>
  <si>
    <r>
      <rPr>
        <sz val="11"/>
        <rFont val="游ゴシック Medium"/>
        <family val="3"/>
        <charset val="128"/>
      </rPr>
      <t>バリス，ハリー／作曲</t>
    </r>
  </si>
  <si>
    <r>
      <t>6</t>
    </r>
    <r>
      <rPr>
        <sz val="11"/>
        <rFont val="游ゴシック Medium"/>
        <family val="3"/>
        <charset val="128"/>
      </rPr>
      <t>．米粒</t>
    </r>
    <r>
      <rPr>
        <sz val="11"/>
        <rFont val="Consolas"/>
        <family val="3"/>
      </rPr>
      <t xml:space="preserve"> 1'56"</t>
    </r>
  </si>
  <si>
    <r>
      <t>Speak Low/</t>
    </r>
    <r>
      <rPr>
        <sz val="11"/>
        <rFont val="游ゴシック Medium"/>
        <family val="3"/>
        <charset val="128"/>
      </rPr>
      <t>スピーク・ロウ／</t>
    </r>
    <r>
      <rPr>
        <sz val="11"/>
        <rFont val="Consolas"/>
        <family val="3"/>
      </rPr>
      <t>The Hi-lo's/</t>
    </r>
    <r>
      <rPr>
        <sz val="11"/>
        <rFont val="游ゴシック Medium"/>
        <family val="3"/>
        <charset val="128"/>
      </rPr>
      <t>ハイロウズ</t>
    </r>
    <phoneticPr fontId="1"/>
  </si>
  <si>
    <r>
      <t>Maduri Jr.</t>
    </r>
    <r>
      <rPr>
        <sz val="11"/>
        <rFont val="游ゴシック Medium"/>
        <family val="3"/>
        <charset val="128"/>
      </rPr>
      <t>，</t>
    </r>
    <r>
      <rPr>
        <sz val="11"/>
        <rFont val="Consolas"/>
        <family val="3"/>
      </rPr>
      <t>Carl A.</t>
    </r>
    <r>
      <rPr>
        <sz val="11"/>
        <rFont val="游ゴシック Medium"/>
        <family val="3"/>
        <charset val="128"/>
      </rPr>
      <t>／作曲</t>
    </r>
    <phoneticPr fontId="1"/>
  </si>
  <si>
    <r>
      <t>10</t>
    </r>
    <r>
      <rPr>
        <sz val="11"/>
        <rFont val="游ゴシック Medium"/>
        <family val="3"/>
        <charset val="128"/>
      </rPr>
      <t>．別れの朝（</t>
    </r>
    <r>
      <rPr>
        <sz val="11"/>
        <rFont val="Consolas"/>
        <family val="3"/>
      </rPr>
      <t>3</t>
    </r>
    <r>
      <rPr>
        <sz val="11"/>
        <rFont val="游ゴシック Medium"/>
        <family val="3"/>
        <charset val="128"/>
      </rPr>
      <t>：</t>
    </r>
    <r>
      <rPr>
        <sz val="11"/>
        <rFont val="Consolas"/>
        <family val="3"/>
      </rPr>
      <t>2q</t>
    </r>
    <r>
      <rPr>
        <sz val="11"/>
        <rFont val="游ゴシック Medium"/>
        <family val="3"/>
        <charset val="128"/>
      </rPr>
      <t>）</t>
    </r>
  </si>
  <si>
    <r>
      <rPr>
        <sz val="11"/>
        <rFont val="游ゴシック Medium"/>
        <family val="3"/>
        <charset val="128"/>
      </rPr>
      <t>新年と収穫の祭：（タンザニア）</t>
    </r>
  </si>
  <si>
    <r>
      <rPr>
        <sz val="11"/>
        <rFont val="游ゴシック Medium"/>
        <family val="3"/>
        <charset val="128"/>
      </rPr>
      <t>百貨売（１１：１４）</t>
    </r>
  </si>
  <si>
    <r>
      <rPr>
        <sz val="11"/>
        <rFont val="游ゴシック Medium"/>
        <family val="3"/>
        <charset val="128"/>
      </rPr>
      <t>　　　　　　　　</t>
    </r>
    <r>
      <rPr>
        <sz val="11"/>
        <rFont val="Consolas"/>
        <family val="3"/>
      </rPr>
      <t>John Lubbock</t>
    </r>
    <r>
      <rPr>
        <sz val="11"/>
        <rFont val="游ゴシック Medium"/>
        <family val="3"/>
        <charset val="128"/>
      </rPr>
      <t>（</t>
    </r>
    <r>
      <rPr>
        <sz val="11"/>
        <rFont val="Consolas"/>
        <family val="3"/>
      </rPr>
      <t>Bass</t>
    </r>
    <r>
      <rPr>
        <sz val="11"/>
        <rFont val="游ゴシック Medium"/>
        <family val="3"/>
        <charset val="128"/>
      </rPr>
      <t>）／</t>
    </r>
    <r>
      <rPr>
        <sz val="11"/>
        <rFont val="Consolas"/>
        <family val="3"/>
      </rPr>
      <t>David Beavan</t>
    </r>
    <r>
      <rPr>
        <sz val="11"/>
        <rFont val="游ゴシック Medium"/>
        <family val="3"/>
        <charset val="128"/>
      </rPr>
      <t>（</t>
    </r>
    <r>
      <rPr>
        <sz val="11"/>
        <rFont val="Consolas"/>
        <family val="3"/>
      </rPr>
      <t>Bass</t>
    </r>
    <r>
      <rPr>
        <sz val="11"/>
        <rFont val="游ゴシック Medium"/>
        <family val="3"/>
        <charset val="128"/>
      </rPr>
      <t>）</t>
    </r>
  </si>
  <si>
    <r>
      <rPr>
        <sz val="11"/>
        <rFont val="游ゴシック Medium"/>
        <family val="3"/>
        <charset val="128"/>
      </rPr>
      <t>年下の男の子（１：５３）</t>
    </r>
  </si>
  <si>
    <r>
      <rPr>
        <sz val="11"/>
        <rFont val="游ゴシック Medium"/>
        <family val="3"/>
        <charset val="128"/>
      </rPr>
      <t>才六　（人肉質入裁判）　白洲之場　（１：３０）／和田巻二郎</t>
    </r>
  </si>
  <si>
    <r>
      <rPr>
        <sz val="11"/>
        <rFont val="游ゴシック Medium"/>
        <family val="3"/>
        <charset val="128"/>
      </rPr>
      <t>ワルツ：オペレッタ『メリー・ウィドウ』から／レハール</t>
    </r>
  </si>
  <si>
    <r>
      <rPr>
        <sz val="11"/>
        <rFont val="游ゴシック Medium"/>
        <family val="3"/>
        <charset val="128"/>
      </rPr>
      <t>愛のワルツ</t>
    </r>
  </si>
  <si>
    <r>
      <rPr>
        <sz val="11"/>
        <rFont val="游ゴシック Medium"/>
        <family val="3"/>
        <charset val="128"/>
      </rPr>
      <t>心の解放区／ＲＵＦＦＹ　ＴＵＦＦＹ</t>
    </r>
  </si>
  <si>
    <r>
      <rPr>
        <sz val="11"/>
        <rFont val="游ゴシック Medium"/>
        <family val="3"/>
        <charset val="128"/>
      </rPr>
      <t>ポイズン／ベル・ビヴ・デヴォー</t>
    </r>
  </si>
  <si>
    <r>
      <rPr>
        <sz val="11"/>
        <rFont val="游ゴシック Medium"/>
        <family val="3"/>
        <charset val="128"/>
      </rPr>
      <t>植松＜韓国‐唱歌</t>
    </r>
  </si>
  <si>
    <r>
      <rPr>
        <sz val="11"/>
        <rFont val="游ゴシック Medium"/>
        <family val="3"/>
        <charset val="128"/>
      </rPr>
      <t>三日月よ　（２：５７）：六つの抒情詩　第１集より／Ｇ．ダンヌンツィオ詩</t>
    </r>
  </si>
  <si>
    <r>
      <rPr>
        <sz val="11"/>
        <rFont val="游ゴシック Medium"/>
        <family val="3"/>
        <charset val="128"/>
      </rPr>
      <t>３声のソナタ／カヴァルリ（５：４９）</t>
    </r>
  </si>
  <si>
    <r>
      <rPr>
        <sz val="11"/>
        <rFont val="游ゴシック Medium"/>
        <family val="3"/>
        <charset val="128"/>
      </rPr>
      <t>教訓１１０番</t>
    </r>
  </si>
  <si>
    <r>
      <rPr>
        <sz val="11"/>
        <rFont val="游ゴシック Medium"/>
        <family val="3"/>
        <charset val="128"/>
      </rPr>
      <t>戦地からの葉書　（２：２３）／ワルシュ</t>
    </r>
  </si>
  <si>
    <r>
      <rPr>
        <sz val="11"/>
        <rFont val="游ゴシック Medium"/>
        <family val="3"/>
        <charset val="128"/>
      </rPr>
      <t>ニュータウン（４：０２）</t>
    </r>
  </si>
  <si>
    <r>
      <rPr>
        <sz val="11"/>
        <rFont val="游ゴシック Medium"/>
        <family val="3"/>
        <charset val="128"/>
      </rPr>
      <t>ＤＯＳ　ＳＡＮＴＯＳ，　ＪＯＳＥ　ＣＡＲＬＯＳ　ＡＲＹ，</t>
    </r>
  </si>
  <si>
    <r>
      <rPr>
        <sz val="11"/>
        <rFont val="游ゴシック Medium"/>
        <family val="3"/>
        <charset val="128"/>
      </rPr>
      <t>ピットニー，ジーン／作詞</t>
    </r>
  </si>
  <si>
    <r>
      <rPr>
        <sz val="11"/>
        <rFont val="游ゴシック Medium"/>
        <family val="3"/>
        <charset val="128"/>
      </rPr>
      <t>（５）パリ・カナイユ／岸洋子（２：３４）</t>
    </r>
  </si>
  <si>
    <r>
      <rPr>
        <sz val="11"/>
        <rFont val="游ゴシック Medium"/>
        <family val="3"/>
        <charset val="128"/>
      </rPr>
      <t>クリフォード，ゴードン／作詞</t>
    </r>
  </si>
  <si>
    <r>
      <rPr>
        <sz val="11"/>
        <rFont val="游ゴシック Medium"/>
        <family val="3"/>
        <charset val="128"/>
      </rPr>
      <t>大瀧詠一／作詞</t>
    </r>
  </si>
  <si>
    <r>
      <rPr>
        <sz val="11"/>
        <rFont val="游ゴシック Medium"/>
        <family val="3"/>
        <charset val="128"/>
      </rPr>
      <t>夢みる渚（３：４４）</t>
    </r>
  </si>
  <si>
    <r>
      <rPr>
        <sz val="11"/>
        <rFont val="游ゴシック Medium"/>
        <family val="3"/>
        <charset val="128"/>
      </rPr>
      <t>愛をありがとう（３：５３）</t>
    </r>
  </si>
  <si>
    <r>
      <rPr>
        <sz val="11"/>
        <rFont val="游ゴシック Medium"/>
        <family val="3"/>
        <charset val="128"/>
      </rPr>
      <t>サルビアの花（４：４６）</t>
    </r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</si>
  <si>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GRA~O DE ARROZ</t>
    </r>
  </si>
  <si>
    <r>
      <t>One O'Clock Jump/</t>
    </r>
    <r>
      <rPr>
        <sz val="11"/>
        <rFont val="游ゴシック Medium"/>
        <family val="3"/>
        <charset val="128"/>
      </rPr>
      <t>ワン・オクロック・ジャンプ／</t>
    </r>
    <r>
      <rPr>
        <sz val="11"/>
        <rFont val="Consolas"/>
        <family val="3"/>
      </rPr>
      <t>Lambert, Hendricks &amp; Ross/</t>
    </r>
    <r>
      <rPr>
        <sz val="11"/>
        <rFont val="游ゴシック Medium"/>
        <family val="3"/>
        <charset val="128"/>
      </rPr>
      <t>ランバート、ヘンドリックス＆ロス</t>
    </r>
    <phoneticPr fontId="1"/>
  </si>
  <si>
    <r>
      <t>Kohler</t>
    </r>
    <r>
      <rPr>
        <sz val="11"/>
        <rFont val="游ゴシック Medium"/>
        <family val="3"/>
        <charset val="128"/>
      </rPr>
      <t>，</t>
    </r>
    <r>
      <rPr>
        <sz val="11"/>
        <rFont val="Consolas"/>
        <family val="3"/>
      </rPr>
      <t>Donna Jeane</t>
    </r>
    <r>
      <rPr>
        <sz val="11"/>
        <rFont val="游ゴシック Medium"/>
        <family val="3"/>
        <charset val="128"/>
      </rPr>
      <t>／作詞，井田誠一／訳詞，寺岡真三／編曲</t>
    </r>
    <phoneticPr fontId="1"/>
  </si>
  <si>
    <r>
      <rPr>
        <sz val="11"/>
        <rFont val="游ゴシック Medium"/>
        <family val="3"/>
        <charset val="128"/>
      </rPr>
      <t>　　訳詩／なかにし礼　作曲／ウッド・ユルゲンス　編曲／鈴木邦彦</t>
    </r>
  </si>
  <si>
    <r>
      <rPr>
        <sz val="11"/>
        <rFont val="游ゴシック Medium"/>
        <family val="3"/>
        <charset val="128"/>
      </rPr>
      <t>聖なる太鼓：（ブルンジ）</t>
    </r>
  </si>
  <si>
    <r>
      <rPr>
        <sz val="11"/>
        <rFont val="游ゴシック Medium"/>
        <family val="3"/>
        <charset val="128"/>
      </rPr>
      <t>穂口雄右／作曲</t>
    </r>
  </si>
  <si>
    <r>
      <rPr>
        <sz val="11"/>
        <rFont val="游ゴシック Medium"/>
        <family val="3"/>
        <charset val="128"/>
      </rPr>
      <t>豪気堂々　孤鞍衝雨　（１：４６）：詩吟／野垣清一</t>
    </r>
  </si>
  <si>
    <r>
      <rPr>
        <sz val="11"/>
        <rFont val="游ゴシック Medium"/>
        <family val="3"/>
        <charset val="128"/>
      </rPr>
      <t>フィナーレ：オペレッタ『天国と地獄』のギャロップ／オッフェンバック</t>
    </r>
  </si>
  <si>
    <r>
      <rPr>
        <sz val="11"/>
        <rFont val="游ゴシック Medium"/>
        <family val="3"/>
        <charset val="128"/>
      </rPr>
      <t>ノイマン，ウルリク／作曲</t>
    </r>
  </si>
  <si>
    <r>
      <rPr>
        <sz val="11"/>
        <rFont val="游ゴシック Medium"/>
        <family val="3"/>
        <charset val="128"/>
      </rPr>
      <t>ア・チェンジ・イズ・ゴナ・カム</t>
    </r>
  </si>
  <si>
    <r>
      <rPr>
        <sz val="11"/>
        <rFont val="游ゴシック Medium"/>
        <family val="3"/>
        <charset val="128"/>
      </rPr>
      <t>センシティヴィディ／ラルフ・トレスヴァント</t>
    </r>
  </si>
  <si>
    <r>
      <rPr>
        <sz val="11"/>
        <rFont val="游ゴシック Medium"/>
        <family val="3"/>
        <charset val="128"/>
      </rPr>
      <t>ああ、きみのきみなるエホバの神よ＜日本‐賛美歌＞</t>
    </r>
  </si>
  <si>
    <r>
      <rPr>
        <sz val="11"/>
        <rFont val="游ゴシック Medium"/>
        <family val="3"/>
        <charset val="128"/>
      </rPr>
      <t>庭のなかほどに　（２：１４）／Ｊ．モレアース詩</t>
    </r>
  </si>
  <si>
    <r>
      <rPr>
        <sz val="11"/>
        <rFont val="游ゴシック Medium"/>
        <family val="3"/>
        <charset val="128"/>
      </rPr>
      <t>カヴァルリ，ピエトロ・フランチェスコ／作曲</t>
    </r>
  </si>
  <si>
    <r>
      <rPr>
        <sz val="11"/>
        <rFont val="游ゴシック Medium"/>
        <family val="3"/>
        <charset val="128"/>
      </rPr>
      <t>愛と死のソネット　（５：４４）：（恋人よ，　もし私が死んで君が残るなら－私が死ぬとき）／クーラ</t>
    </r>
  </si>
  <si>
    <r>
      <rPr>
        <sz val="11"/>
        <rFont val="游ゴシック Medium"/>
        <family val="3"/>
        <charset val="128"/>
      </rPr>
      <t>仕事の歌：ロシア民謡（４：３６）</t>
    </r>
  </si>
  <si>
    <r>
      <rPr>
        <sz val="11"/>
        <rFont val="游ゴシック Medium"/>
        <family val="3"/>
        <charset val="128"/>
      </rPr>
      <t>ピットニー，ジーン／ヴォーカル</t>
    </r>
  </si>
  <si>
    <r>
      <rPr>
        <sz val="11"/>
        <rFont val="游ゴシック Medium"/>
        <family val="3"/>
        <charset val="128"/>
      </rPr>
      <t>フェレ，レオ／作曲</t>
    </r>
  </si>
  <si>
    <r>
      <rPr>
        <sz val="11"/>
        <rFont val="游ゴシック Medium"/>
        <family val="3"/>
        <charset val="128"/>
      </rPr>
      <t>ちあき哲也／作詞</t>
    </r>
  </si>
  <si>
    <r>
      <rPr>
        <sz val="11"/>
        <rFont val="游ゴシック Medium"/>
        <family val="3"/>
        <charset val="128"/>
      </rPr>
      <t>杉真理／作曲</t>
    </r>
  </si>
  <si>
    <r>
      <rPr>
        <sz val="11"/>
        <rFont val="游ゴシック Medium"/>
        <family val="3"/>
        <charset val="128"/>
      </rPr>
      <t>早川義夫／作曲</t>
    </r>
  </si>
  <si>
    <r>
      <rPr>
        <sz val="11"/>
        <rFont val="游ゴシック Medium"/>
        <family val="3"/>
        <charset val="128"/>
      </rPr>
      <t>　（</t>
    </r>
    <r>
      <rPr>
        <sz val="11"/>
        <rFont val="Consolas"/>
        <family val="3"/>
      </rPr>
      <t>Belo Marques</t>
    </r>
    <r>
      <rPr>
        <sz val="11"/>
        <rFont val="游ゴシック Medium"/>
        <family val="3"/>
        <charset val="128"/>
      </rPr>
      <t>）</t>
    </r>
  </si>
  <si>
    <r>
      <t>At the Hop/</t>
    </r>
    <r>
      <rPr>
        <sz val="11"/>
        <rFont val="游ゴシック Medium"/>
        <family val="3"/>
        <charset val="128"/>
      </rPr>
      <t>踊りに行こうよ／</t>
    </r>
    <r>
      <rPr>
        <sz val="11"/>
        <rFont val="Consolas"/>
        <family val="3"/>
      </rPr>
      <t>Danny &amp; The Juniors/</t>
    </r>
    <r>
      <rPr>
        <sz val="11"/>
        <rFont val="游ゴシック Medium"/>
        <family val="3"/>
        <charset val="128"/>
      </rPr>
      <t>ダニー＆ジュニアーズ</t>
    </r>
    <phoneticPr fontId="1"/>
  </si>
  <si>
    <r>
      <rPr>
        <sz val="11"/>
        <rFont val="游ゴシック Medium"/>
        <family val="3"/>
        <charset val="128"/>
      </rPr>
      <t>水谷良重／ヴォーカル</t>
    </r>
  </si>
  <si>
    <r>
      <t>11</t>
    </r>
    <r>
      <rPr>
        <sz val="11"/>
        <rFont val="游ゴシック Medium"/>
        <family val="3"/>
        <charset val="128"/>
      </rPr>
      <t>．ジョーのダイヤモンド（</t>
    </r>
    <r>
      <rPr>
        <sz val="11"/>
        <rFont val="Consolas"/>
        <family val="3"/>
      </rPr>
      <t>3</t>
    </r>
    <r>
      <rPr>
        <sz val="11"/>
        <rFont val="游ゴシック Medium"/>
        <family val="3"/>
        <charset val="128"/>
      </rPr>
      <t>：</t>
    </r>
    <r>
      <rPr>
        <sz val="11"/>
        <rFont val="Consolas"/>
        <family val="3"/>
      </rPr>
      <t>47</t>
    </r>
    <r>
      <rPr>
        <sz val="11"/>
        <rFont val="游ゴシック Medium"/>
        <family val="3"/>
        <charset val="128"/>
      </rPr>
      <t>）</t>
    </r>
  </si>
  <si>
    <r>
      <rPr>
        <sz val="11"/>
        <rFont val="游ゴシック Medium"/>
        <family val="3"/>
        <charset val="128"/>
      </rPr>
      <t>月は輝く：（ロシア）</t>
    </r>
  </si>
  <si>
    <r>
      <rPr>
        <sz val="11"/>
        <rFont val="游ゴシック Medium"/>
        <family val="3"/>
        <charset val="128"/>
      </rPr>
      <t>千家和也／作詞</t>
    </r>
  </si>
  <si>
    <r>
      <rPr>
        <sz val="11"/>
        <rFont val="游ゴシック Medium"/>
        <family val="3"/>
        <charset val="128"/>
      </rPr>
      <t>米山甚句　（２：３２）：音曲　はうた／野垣清一</t>
    </r>
  </si>
  <si>
    <r>
      <rPr>
        <sz val="11"/>
        <rFont val="游ゴシック Medium"/>
        <family val="3"/>
        <charset val="128"/>
      </rPr>
      <t>夏の歌</t>
    </r>
  </si>
  <si>
    <r>
      <rPr>
        <sz val="11"/>
        <rFont val="游ゴシック Medium"/>
        <family val="3"/>
        <charset val="128"/>
      </rPr>
      <t>高齢化社会／ＲＵＦＦＹ　ＴＵＦＦＹ＆Ｓｔｅｖｅ　Ｃｒｏｐｐｅｒ</t>
    </r>
  </si>
  <si>
    <r>
      <rPr>
        <sz val="11"/>
        <rFont val="游ゴシック Medium"/>
        <family val="3"/>
        <charset val="128"/>
      </rPr>
      <t>アイ・ファウンド・ラヴィン／ジェフ・レッド</t>
    </r>
  </si>
  <si>
    <r>
      <rPr>
        <sz val="11"/>
        <rFont val="游ゴシック Medium"/>
        <family val="3"/>
        <charset val="128"/>
      </rPr>
      <t>見渡せば＜日本‐軍歌</t>
    </r>
  </si>
  <si>
    <r>
      <rPr>
        <sz val="11"/>
        <rFont val="游ゴシック Medium"/>
        <family val="3"/>
        <charset val="128"/>
      </rPr>
      <t>もし、いつかあのお人がもどられたら　（２：４２）／Ｖ．Ａ．ボンビーリ詩</t>
    </r>
  </si>
  <si>
    <r>
      <rPr>
        <sz val="11"/>
        <rFont val="游ゴシック Medium"/>
        <family val="3"/>
        <charset val="128"/>
      </rPr>
      <t>汗染みは淡いブルース（４：１６）</t>
    </r>
  </si>
  <si>
    <r>
      <rPr>
        <sz val="11"/>
        <rFont val="游ゴシック Medium"/>
        <family val="3"/>
        <charset val="128"/>
      </rPr>
      <t>ピース・ミュージック（４：４６）</t>
    </r>
  </si>
  <si>
    <r>
      <rPr>
        <sz val="11"/>
        <rFont val="游ゴシック Medium"/>
        <family val="3"/>
        <charset val="128"/>
      </rPr>
      <t>ダーリン・オブ・ディスコティック（７：３３）</t>
    </r>
  </si>
  <si>
    <r>
      <rPr>
        <sz val="11"/>
        <rFont val="游ゴシック Medium"/>
        <family val="3"/>
        <charset val="128"/>
      </rPr>
      <t>言いだせなくて（３：５２）</t>
    </r>
  </si>
  <si>
    <r>
      <rPr>
        <sz val="11"/>
        <rFont val="游ゴシック Medium"/>
        <family val="3"/>
        <charset val="128"/>
      </rPr>
      <t>ヘイ・ヘイ・ブルース（３：３６）</t>
    </r>
  </si>
  <si>
    <r>
      <rPr>
        <sz val="11"/>
        <rFont val="游ゴシック Medium"/>
        <family val="3"/>
        <charset val="128"/>
      </rPr>
      <t>始発</t>
    </r>
    <r>
      <rPr>
        <sz val="11"/>
        <rFont val="Consolas"/>
        <family val="3"/>
      </rPr>
      <t>…</t>
    </r>
    <r>
      <rPr>
        <sz val="11"/>
        <rFont val="游ゴシック Medium"/>
        <family val="3"/>
        <charset val="128"/>
      </rPr>
      <t>まで：暗いはしけ（４：０７）</t>
    </r>
  </si>
  <si>
    <r>
      <rPr>
        <sz val="11"/>
        <rFont val="游ゴシック Medium"/>
        <family val="3"/>
        <charset val="128"/>
      </rPr>
      <t>四季の瀧（３：２８）</t>
    </r>
  </si>
  <si>
    <r>
      <rPr>
        <sz val="11"/>
        <rFont val="游ゴシック Medium"/>
        <family val="3"/>
        <charset val="128"/>
      </rPr>
      <t>リリース・ミー／ドリー・バートン（２：０９）</t>
    </r>
  </si>
  <si>
    <r>
      <rPr>
        <sz val="11"/>
        <rFont val="游ゴシック Medium"/>
        <family val="3"/>
        <charset val="128"/>
      </rPr>
      <t>フェレ，レオ／作詞</t>
    </r>
  </si>
  <si>
    <r>
      <rPr>
        <sz val="11"/>
        <rFont val="游ゴシック Medium"/>
        <family val="3"/>
        <charset val="128"/>
      </rPr>
      <t>沖縄ベイ・ブルース（３：１１）</t>
    </r>
  </si>
  <si>
    <r>
      <rPr>
        <sz val="11"/>
        <rFont val="游ゴシック Medium"/>
        <family val="3"/>
        <charset val="128"/>
      </rPr>
      <t>マリブ／ベニー・カーター（３：０５）</t>
    </r>
  </si>
  <si>
    <r>
      <rPr>
        <sz val="11"/>
        <rFont val="游ゴシック Medium"/>
        <family val="3"/>
        <charset val="128"/>
      </rPr>
      <t>杉真理／作詞</t>
    </r>
  </si>
  <si>
    <r>
      <rPr>
        <sz val="11"/>
        <rFont val="游ゴシック Medium"/>
        <family val="3"/>
        <charset val="128"/>
      </rPr>
      <t>嵐の夜（３：１８）</t>
    </r>
  </si>
  <si>
    <r>
      <rPr>
        <sz val="11"/>
        <rFont val="游ゴシック Medium"/>
        <family val="3"/>
        <charset val="128"/>
      </rPr>
      <t>相沢靖子／作詞</t>
    </r>
  </si>
  <si>
    <r>
      <rPr>
        <sz val="11"/>
        <rFont val="游ゴシック Medium"/>
        <family val="3"/>
        <charset val="128"/>
      </rPr>
      <t>月が射す夜</t>
    </r>
  </si>
  <si>
    <r>
      <t>7</t>
    </r>
    <r>
      <rPr>
        <sz val="11"/>
        <rFont val="游ゴシック Medium"/>
        <family val="3"/>
        <charset val="128"/>
      </rPr>
      <t>．モーラリアの祭</t>
    </r>
    <r>
      <rPr>
        <sz val="11"/>
        <rFont val="Consolas"/>
        <family val="3"/>
      </rPr>
      <t xml:space="preserve"> 3'18"</t>
    </r>
  </si>
  <si>
    <r>
      <t>I Met Him on a Sunday/</t>
    </r>
    <r>
      <rPr>
        <sz val="11"/>
        <rFont val="游ゴシック Medium"/>
        <family val="3"/>
        <charset val="128"/>
      </rPr>
      <t>アイ・メット・ヒム・オン・サンデイ／</t>
    </r>
    <r>
      <rPr>
        <sz val="11"/>
        <rFont val="Consolas"/>
        <family val="3"/>
      </rPr>
      <t>The Shirells/</t>
    </r>
    <r>
      <rPr>
        <sz val="11"/>
        <rFont val="游ゴシック Medium"/>
        <family val="3"/>
        <charset val="128"/>
      </rPr>
      <t>シレルズ</t>
    </r>
    <phoneticPr fontId="1"/>
  </si>
  <si>
    <r>
      <rPr>
        <sz val="11"/>
        <rFont val="游ゴシック Medium"/>
        <family val="3"/>
        <charset val="128"/>
      </rPr>
      <t>（６）恋の歓び／吉永小百合；スクール・メイツ（２：３０）</t>
    </r>
    <phoneticPr fontId="1"/>
  </si>
  <si>
    <r>
      <rPr>
        <sz val="11"/>
        <rFont val="游ゴシック Medium"/>
        <family val="3"/>
        <charset val="128"/>
      </rPr>
      <t>　　作詩／なかにし礼・</t>
    </r>
    <r>
      <rPr>
        <sz val="11"/>
        <rFont val="Consolas"/>
        <family val="3"/>
      </rPr>
      <t>Paul ANKA</t>
    </r>
    <r>
      <rPr>
        <sz val="11"/>
        <rFont val="游ゴシック Medium"/>
        <family val="3"/>
        <charset val="128"/>
      </rPr>
      <t>　作曲／</t>
    </r>
    <r>
      <rPr>
        <sz val="11"/>
        <rFont val="Consolas"/>
        <family val="3"/>
      </rPr>
      <t>Paul ANKA</t>
    </r>
    <phoneticPr fontId="1"/>
  </si>
  <si>
    <r>
      <rPr>
        <sz val="11"/>
        <rFont val="游ゴシック Medium"/>
        <family val="3"/>
        <charset val="128"/>
      </rPr>
      <t>ドイナ　森のさけび：（ルーマニア）</t>
    </r>
  </si>
  <si>
    <r>
      <rPr>
        <sz val="11"/>
        <rFont val="游ゴシック Medium"/>
        <family val="3"/>
        <charset val="128"/>
      </rPr>
      <t>メロディのワルツ（６：２１）</t>
    </r>
  </si>
  <si>
    <r>
      <rPr>
        <sz val="11"/>
        <rFont val="游ゴシック Medium"/>
        <family val="3"/>
        <charset val="128"/>
      </rPr>
      <t>日清戦争　北京牢獄　（２：１４）／高浪定二郎</t>
    </r>
  </si>
  <si>
    <r>
      <rPr>
        <sz val="11"/>
        <rFont val="游ゴシック Medium"/>
        <family val="3"/>
        <charset val="128"/>
      </rPr>
      <t>ペーテルソン・ベルガー，ヴィルヘルム／作曲</t>
    </r>
  </si>
  <si>
    <r>
      <rPr>
        <sz val="11"/>
        <rFont val="游ゴシック Medium"/>
        <family val="3"/>
        <charset val="128"/>
      </rPr>
      <t>Ｓｗｅｅｔ　Ｌｏｖｉｎ</t>
    </r>
    <r>
      <rPr>
        <sz val="11"/>
        <rFont val="Consolas"/>
        <family val="3"/>
      </rPr>
      <t>’</t>
    </r>
    <r>
      <rPr>
        <sz val="11"/>
        <rFont val="游ゴシック Medium"/>
        <family val="3"/>
        <charset val="128"/>
      </rPr>
      <t>／ＲＵＦＦＹ　ＴＵＦＦＹ</t>
    </r>
  </si>
  <si>
    <r>
      <rPr>
        <sz val="11"/>
        <rFont val="游ゴシック Medium"/>
        <family val="3"/>
        <charset val="128"/>
      </rPr>
      <t>トリート・ゼム・ライク・ゼイ・ウォント・トゥ・ビー・トリーテッド／ファーザー・Ｍ．Ｃ．</t>
    </r>
  </si>
  <si>
    <r>
      <rPr>
        <sz val="11"/>
        <rFont val="游ゴシック Medium"/>
        <family val="3"/>
        <charset val="128"/>
      </rPr>
      <t>戦闘歌＜日本‐軍歌</t>
    </r>
  </si>
  <si>
    <r>
      <rPr>
        <sz val="11"/>
        <rFont val="游ゴシック Medium"/>
        <family val="3"/>
        <charset val="128"/>
      </rPr>
      <t>夜　（３：４９）：六つの抒情詩　第２集より／Ａ．ネグリ詩</t>
    </r>
  </si>
  <si>
    <r>
      <rPr>
        <sz val="11"/>
        <rFont val="游ゴシック Medium"/>
        <family val="3"/>
        <charset val="128"/>
      </rPr>
      <t>高浪敬太郎／作曲</t>
    </r>
  </si>
  <si>
    <r>
      <rPr>
        <sz val="11"/>
        <rFont val="游ゴシック Medium"/>
        <family val="3"/>
        <charset val="128"/>
      </rPr>
      <t>兵士の旅路／ソロヴィヨフ＝セドイ（３：２５）</t>
    </r>
  </si>
  <si>
    <r>
      <rPr>
        <sz val="11"/>
        <rFont val="游ゴシック Medium"/>
        <family val="3"/>
        <charset val="128"/>
      </rPr>
      <t>ミラー，エディ／作曲</t>
    </r>
  </si>
  <si>
    <r>
      <rPr>
        <sz val="11"/>
        <rFont val="游ゴシック Medium"/>
        <family val="3"/>
        <charset val="128"/>
      </rPr>
      <t>お・ん・な無限大</t>
    </r>
  </si>
  <si>
    <r>
      <rPr>
        <sz val="11"/>
        <rFont val="游ゴシック Medium"/>
        <family val="3"/>
        <charset val="128"/>
      </rPr>
      <t>幸せにさよなら（４：２８）</t>
    </r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</si>
  <si>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HA' FESTA NA MOURARIA</t>
    </r>
  </si>
  <si>
    <r>
      <t>Keep on Pushing/</t>
    </r>
    <r>
      <rPr>
        <sz val="11"/>
        <rFont val="游ゴシック Medium"/>
        <family val="3"/>
        <charset val="128"/>
      </rPr>
      <t>キープ・オン・プッシング／</t>
    </r>
    <r>
      <rPr>
        <sz val="11"/>
        <rFont val="Consolas"/>
        <family val="3"/>
      </rPr>
      <t>The Impressions/</t>
    </r>
    <r>
      <rPr>
        <sz val="11"/>
        <rFont val="游ゴシック Medium"/>
        <family val="3"/>
        <charset val="128"/>
      </rPr>
      <t>インプレッションズ</t>
    </r>
    <phoneticPr fontId="1"/>
  </si>
  <si>
    <r>
      <rPr>
        <sz val="11"/>
        <rFont val="游ゴシック Medium"/>
        <family val="3"/>
        <charset val="128"/>
      </rPr>
      <t>鈴木邦彦／作曲，編曲</t>
    </r>
    <phoneticPr fontId="1"/>
  </si>
  <si>
    <r>
      <rPr>
        <sz val="11"/>
        <rFont val="游ゴシック Medium"/>
        <family val="3"/>
        <charset val="128"/>
      </rPr>
      <t>　　編曲／竜崎孝路</t>
    </r>
  </si>
  <si>
    <r>
      <rPr>
        <sz val="11"/>
        <rFont val="游ゴシック Medium"/>
        <family val="3"/>
        <charset val="128"/>
      </rPr>
      <t>山への別れ：（ドイツ）</t>
    </r>
  </si>
  <si>
    <r>
      <rPr>
        <sz val="11"/>
        <rFont val="游ゴシック Medium"/>
        <family val="3"/>
        <charset val="128"/>
      </rPr>
      <t>ふしぎなポケット～サタデイナイト（１：３５）</t>
    </r>
  </si>
  <si>
    <r>
      <rPr>
        <sz val="11"/>
        <rFont val="游ゴシック Medium"/>
        <family val="3"/>
        <charset val="128"/>
      </rPr>
      <t>世者情浮名横櫛　源氏店　（２：０８）／駒井梅二郎</t>
    </r>
  </si>
  <si>
    <r>
      <rPr>
        <sz val="11"/>
        <rFont val="游ゴシック Medium"/>
        <family val="3"/>
        <charset val="128"/>
      </rPr>
      <t>ワルツ・フォー・ユー</t>
    </r>
  </si>
  <si>
    <r>
      <rPr>
        <sz val="11"/>
        <rFont val="游ゴシック Medium"/>
        <family val="3"/>
        <charset val="128"/>
      </rPr>
      <t>帰れない二人／井上陽水＆忌野清志郎</t>
    </r>
  </si>
  <si>
    <r>
      <rPr>
        <sz val="11"/>
        <rFont val="游ゴシック Medium"/>
        <family val="3"/>
        <charset val="128"/>
      </rPr>
      <t>ナウ・ザット・ウィ・ファウンド・ラヴ／ヘヴィ・Ｄ．　＆　ザ・ボーイズ</t>
    </r>
  </si>
  <si>
    <r>
      <rPr>
        <sz val="11"/>
        <rFont val="游ゴシック Medium"/>
        <family val="3"/>
        <charset val="128"/>
      </rPr>
      <t>進撃追撃行進曲＜日本‐行進曲＞</t>
    </r>
  </si>
  <si>
    <r>
      <rPr>
        <sz val="11"/>
        <rFont val="游ゴシック Medium"/>
        <family val="3"/>
        <charset val="128"/>
      </rPr>
      <t>ある古歌によせて　（７：１２）：四つの抒情詩より／Ｇ．ダンヌンツィオ詩</t>
    </r>
  </si>
  <si>
    <r>
      <rPr>
        <sz val="11"/>
        <rFont val="游ゴシック Medium"/>
        <family val="3"/>
        <charset val="128"/>
      </rPr>
      <t>冬のオルカ（３：３７）</t>
    </r>
  </si>
  <si>
    <r>
      <rPr>
        <sz val="11"/>
        <rFont val="游ゴシック Medium"/>
        <family val="3"/>
        <charset val="128"/>
      </rPr>
      <t>野宮真貴／作詞</t>
    </r>
  </si>
  <si>
    <r>
      <rPr>
        <sz val="11"/>
        <rFont val="游ゴシック Medium"/>
        <family val="3"/>
        <charset val="128"/>
      </rPr>
      <t>ぞれぞれのテーブル（３：２２）</t>
    </r>
  </si>
  <si>
    <r>
      <rPr>
        <sz val="11"/>
        <rFont val="游ゴシック Medium"/>
        <family val="3"/>
        <charset val="128"/>
      </rPr>
      <t>ソロヴィヨフ・セドイ，ワシーリ／作曲</t>
    </r>
  </si>
  <si>
    <r>
      <rPr>
        <sz val="11"/>
        <rFont val="游ゴシック Medium"/>
        <family val="3"/>
        <charset val="128"/>
      </rPr>
      <t>スティーヴンソン，Ｗ．Ｓ．／作曲</t>
    </r>
  </si>
  <si>
    <r>
      <rPr>
        <sz val="11"/>
        <rFont val="游ゴシック Medium"/>
        <family val="3"/>
        <charset val="128"/>
      </rPr>
      <t>（６）ラスト・ダンスは私と／岸洋子（２：５３）</t>
    </r>
  </si>
  <si>
    <r>
      <rPr>
        <sz val="11"/>
        <rFont val="游ゴシック Medium"/>
        <family val="3"/>
        <charset val="128"/>
      </rPr>
      <t>プレリュード・トゥ・ア・キス／ベニー・カーター（３：１５）</t>
    </r>
  </si>
  <si>
    <r>
      <rPr>
        <sz val="11"/>
        <rFont val="游ゴシック Medium"/>
        <family val="3"/>
        <charset val="128"/>
      </rPr>
      <t>Ｌｏｖｅ　Ｈｅｒ（３：５１）</t>
    </r>
  </si>
  <si>
    <r>
      <rPr>
        <sz val="11"/>
        <rFont val="游ゴシック Medium"/>
        <family val="3"/>
        <charset val="128"/>
      </rPr>
      <t>東京ドドンパ娘（３：１５）</t>
    </r>
  </si>
  <si>
    <r>
      <rPr>
        <sz val="11"/>
        <rFont val="游ゴシック Medium"/>
        <family val="3"/>
        <charset val="128"/>
      </rPr>
      <t>　（</t>
    </r>
    <r>
      <rPr>
        <sz val="11"/>
        <rFont val="Consolas"/>
        <family val="3"/>
      </rPr>
      <t>Anto'nio Amargo</t>
    </r>
    <r>
      <rPr>
        <sz val="11"/>
        <rFont val="游ゴシック Medium"/>
        <family val="3"/>
        <charset val="128"/>
      </rPr>
      <t>／</t>
    </r>
    <r>
      <rPr>
        <sz val="11"/>
        <rFont val="Consolas"/>
        <family val="3"/>
      </rPr>
      <t>Alfredo Duarte</t>
    </r>
    <r>
      <rPr>
        <sz val="11"/>
        <rFont val="游ゴシック Medium"/>
        <family val="3"/>
        <charset val="128"/>
      </rPr>
      <t>）</t>
    </r>
  </si>
  <si>
    <r>
      <t>You &amp; I/</t>
    </r>
    <r>
      <rPr>
        <sz val="11"/>
        <rFont val="游ゴシック Medium"/>
        <family val="3"/>
        <charset val="128"/>
      </rPr>
      <t>あなたと私／</t>
    </r>
    <r>
      <rPr>
        <sz val="11"/>
        <rFont val="Consolas"/>
        <family val="3"/>
      </rPr>
      <t>The Anita Kerr Singers/</t>
    </r>
    <r>
      <rPr>
        <sz val="11"/>
        <rFont val="游ゴシック Medium"/>
        <family val="3"/>
        <charset val="128"/>
      </rPr>
      <t>アニタ・カー・シンガーズ</t>
    </r>
    <phoneticPr fontId="1"/>
  </si>
  <si>
    <r>
      <t>12</t>
    </r>
    <r>
      <rPr>
        <sz val="11"/>
        <rFont val="游ゴシック Medium"/>
        <family val="3"/>
        <charset val="128"/>
      </rPr>
      <t>．サムライ・ニッポン（</t>
    </r>
    <r>
      <rPr>
        <sz val="11"/>
        <rFont val="Consolas"/>
        <family val="3"/>
      </rPr>
      <t>3</t>
    </r>
    <r>
      <rPr>
        <sz val="11"/>
        <rFont val="游ゴシック Medium"/>
        <family val="3"/>
        <charset val="128"/>
      </rPr>
      <t>：</t>
    </r>
    <r>
      <rPr>
        <sz val="11"/>
        <rFont val="Consolas"/>
        <family val="3"/>
      </rPr>
      <t>40</t>
    </r>
    <r>
      <rPr>
        <sz val="11"/>
        <rFont val="游ゴシック Medium"/>
        <family val="3"/>
        <charset val="128"/>
      </rPr>
      <t>）</t>
    </r>
    <phoneticPr fontId="1"/>
  </si>
  <si>
    <r>
      <rPr>
        <sz val="11"/>
        <rFont val="游ゴシック Medium"/>
        <family val="3"/>
        <charset val="128"/>
      </rPr>
      <t>わたしのママはウィーンっ子：（オーストリア）</t>
    </r>
  </si>
  <si>
    <r>
      <rPr>
        <sz val="11"/>
        <rFont val="游ゴシック Medium"/>
        <family val="3"/>
        <charset val="128"/>
      </rPr>
      <t>ブルーシャトー：替え歌バージョン（１：３０）</t>
    </r>
  </si>
  <si>
    <r>
      <rPr>
        <sz val="11"/>
        <rFont val="游ゴシック Medium"/>
        <family val="3"/>
        <charset val="128"/>
      </rPr>
      <t>愛のイニシャル（３：５１）</t>
    </r>
  </si>
  <si>
    <r>
      <rPr>
        <sz val="11"/>
        <rFont val="游ゴシック Medium"/>
        <family val="3"/>
        <charset val="128"/>
      </rPr>
      <t>廓鞘当　仲の町　（２：０７）／津坂幸一郎・高浪定二郎</t>
    </r>
  </si>
  <si>
    <r>
      <rPr>
        <sz val="11"/>
        <rFont val="游ゴシック Medium"/>
        <family val="3"/>
        <charset val="128"/>
      </rPr>
      <t>ツィーグラー，フィン／作曲</t>
    </r>
  </si>
  <si>
    <r>
      <rPr>
        <sz val="11"/>
        <rFont val="游ゴシック Medium"/>
        <family val="3"/>
        <charset val="128"/>
      </rPr>
      <t>雨あがりの夜空に／全員</t>
    </r>
  </si>
  <si>
    <r>
      <rPr>
        <sz val="11"/>
        <rFont val="游ゴシック Medium"/>
        <family val="3"/>
        <charset val="128"/>
      </rPr>
      <t>メン／グラディス・ナイト</t>
    </r>
  </si>
  <si>
    <r>
      <rPr>
        <sz val="11"/>
        <rFont val="游ゴシック Medium"/>
        <family val="3"/>
        <charset val="128"/>
      </rPr>
      <t>むすんでひらいて＜日本‐童謡＞</t>
    </r>
  </si>
  <si>
    <r>
      <rPr>
        <sz val="11"/>
        <rFont val="游ゴシック Medium"/>
        <family val="3"/>
        <charset val="128"/>
      </rPr>
      <t>冬の夜の子供の為の子守唄：「こどものための冬の唄」（２：２７）</t>
    </r>
  </si>
  <si>
    <r>
      <rPr>
        <sz val="11"/>
        <rFont val="游ゴシック Medium"/>
        <family val="3"/>
        <charset val="128"/>
      </rPr>
      <t>パートン，ドリー／ヴォーカル</t>
    </r>
  </si>
  <si>
    <r>
      <rPr>
        <sz val="11"/>
        <rFont val="游ゴシック Medium"/>
        <family val="3"/>
        <charset val="128"/>
      </rPr>
      <t>ポミュス，ドック／作曲</t>
    </r>
  </si>
  <si>
    <r>
      <rPr>
        <sz val="11"/>
        <rFont val="游ゴシック Medium"/>
        <family val="3"/>
        <charset val="128"/>
      </rPr>
      <t>エリントン，デューク／作曲</t>
    </r>
  </si>
  <si>
    <r>
      <rPr>
        <sz val="11"/>
        <rFont val="游ゴシック Medium"/>
        <family val="3"/>
        <charset val="128"/>
      </rPr>
      <t>鈴木庸一／作曲</t>
    </r>
  </si>
  <si>
    <r>
      <t>8</t>
    </r>
    <r>
      <rPr>
        <sz val="11"/>
        <rFont val="游ゴシック Medium"/>
        <family val="3"/>
        <charset val="128"/>
      </rPr>
      <t>．イラリオのファド</t>
    </r>
    <r>
      <rPr>
        <sz val="11"/>
        <rFont val="Consolas"/>
        <family val="3"/>
      </rPr>
      <t xml:space="preserve"> 2'38"</t>
    </r>
  </si>
  <si>
    <r>
      <t>Are You from Dixie/</t>
    </r>
    <r>
      <rPr>
        <sz val="11"/>
        <rFont val="游ゴシック Medium"/>
        <family val="3"/>
        <charset val="128"/>
      </rPr>
      <t>君も南部出身かい？／</t>
    </r>
    <r>
      <rPr>
        <sz val="11"/>
        <rFont val="Consolas"/>
        <family val="3"/>
      </rPr>
      <t>The Western Continentals/</t>
    </r>
    <r>
      <rPr>
        <sz val="11"/>
        <rFont val="游ゴシック Medium"/>
        <family val="3"/>
        <charset val="128"/>
      </rPr>
      <t>ウェスタン・コンティネンタルズ</t>
    </r>
    <phoneticPr fontId="1"/>
  </si>
  <si>
    <r>
      <rPr>
        <sz val="11"/>
        <rFont val="游ゴシック Medium"/>
        <family val="3"/>
        <charset val="128"/>
      </rPr>
      <t>吉永小百合／ヴォーカル</t>
    </r>
  </si>
  <si>
    <r>
      <rPr>
        <sz val="11"/>
        <rFont val="游ゴシック Medium"/>
        <family val="3"/>
        <charset val="128"/>
      </rPr>
      <t>　　日本語詩／麻生香太郎　作詩／マルコ・ブルーノ</t>
    </r>
    <phoneticPr fontId="1"/>
  </si>
  <si>
    <r>
      <rPr>
        <sz val="11"/>
        <rFont val="游ゴシック Medium"/>
        <family val="3"/>
        <charset val="128"/>
      </rPr>
      <t>蛍の光：（スコットランド）</t>
    </r>
  </si>
  <si>
    <r>
      <rPr>
        <sz val="11"/>
        <rFont val="游ゴシック Medium"/>
        <family val="3"/>
        <charset val="128"/>
      </rPr>
      <t>井上忠夫／作曲</t>
    </r>
  </si>
  <si>
    <r>
      <rPr>
        <sz val="11"/>
        <rFont val="游ゴシック Medium"/>
        <family val="3"/>
        <charset val="128"/>
      </rPr>
      <t>廓鞘当　仲の町　（１：５０）／津坂幸一郎・高浪定二郎</t>
    </r>
  </si>
  <si>
    <r>
      <rPr>
        <sz val="11"/>
        <rFont val="游ゴシック Medium"/>
        <family val="3"/>
        <charset val="128"/>
      </rPr>
      <t>ツィーグラー，フィン／ヴィブラフォン</t>
    </r>
  </si>
  <si>
    <r>
      <rPr>
        <sz val="11"/>
        <rFont val="游ゴシック Medium"/>
        <family val="3"/>
        <charset val="128"/>
      </rPr>
      <t>夜の散歩をしないかね／忌野清志郎＆仲井戸</t>
    </r>
    <r>
      <rPr>
        <sz val="11"/>
        <rFont val="Consolas"/>
        <family val="3"/>
      </rPr>
      <t>”</t>
    </r>
    <r>
      <rPr>
        <sz val="11"/>
        <rFont val="游ゴシック Medium"/>
        <family val="3"/>
        <charset val="128"/>
      </rPr>
      <t>ＣＨＡＢＯ</t>
    </r>
    <r>
      <rPr>
        <sz val="11"/>
        <rFont val="Consolas"/>
        <family val="3"/>
      </rPr>
      <t>”</t>
    </r>
    <r>
      <rPr>
        <sz val="11"/>
        <rFont val="游ゴシック Medium"/>
        <family val="3"/>
        <charset val="128"/>
      </rPr>
      <t>麗市</t>
    </r>
  </si>
  <si>
    <r>
      <rPr>
        <sz val="11"/>
        <rFont val="游ゴシック Medium"/>
        <family val="3"/>
        <charset val="128"/>
      </rPr>
      <t>フォーエヴァー・マイ・レイディ／Ｊｏｄｅｉｃ</t>
    </r>
  </si>
  <si>
    <r>
      <rPr>
        <sz val="11"/>
        <rFont val="游ゴシック Medium"/>
        <family val="3"/>
        <charset val="128"/>
      </rPr>
      <t>五月病（３：５１）</t>
    </r>
  </si>
  <si>
    <r>
      <rPr>
        <sz val="11"/>
        <rFont val="游ゴシック Medium"/>
        <family val="3"/>
        <charset val="128"/>
      </rPr>
      <t>ストロベリィ・スレイライド（３：３７）</t>
    </r>
  </si>
  <si>
    <r>
      <rPr>
        <sz val="11"/>
        <rFont val="游ゴシック Medium"/>
        <family val="3"/>
        <charset val="128"/>
      </rPr>
      <t>パーフェクト・ワールド（４：４２）</t>
    </r>
  </si>
  <si>
    <r>
      <rPr>
        <sz val="11"/>
        <rFont val="游ゴシック Medium"/>
        <family val="3"/>
        <charset val="128"/>
      </rPr>
      <t>４・００Ａ．Ｍ．（５：３７）</t>
    </r>
  </si>
  <si>
    <r>
      <rPr>
        <sz val="11"/>
        <rFont val="游ゴシック Medium"/>
        <family val="3"/>
        <charset val="128"/>
      </rPr>
      <t>女はアクトレス（３：４２）</t>
    </r>
  </si>
  <si>
    <r>
      <rPr>
        <sz val="11"/>
        <rFont val="游ゴシック Medium"/>
        <family val="3"/>
        <charset val="128"/>
      </rPr>
      <t>田中瑶子／ピアノ</t>
    </r>
  </si>
  <si>
    <r>
      <rPr>
        <sz val="11"/>
        <rFont val="游ゴシック Medium"/>
        <family val="3"/>
        <charset val="128"/>
      </rPr>
      <t>モスクワ：愛国歌：ロシア国歌（１：１６）</t>
    </r>
  </si>
  <si>
    <r>
      <rPr>
        <sz val="11"/>
        <rFont val="游ゴシック Medium"/>
        <family val="3"/>
        <charset val="128"/>
      </rPr>
      <t>グリーン・フィールズ／ブラザース・フォア（３：１９）</t>
    </r>
  </si>
  <si>
    <r>
      <rPr>
        <sz val="11"/>
        <rFont val="游ゴシック Medium"/>
        <family val="3"/>
        <charset val="128"/>
      </rPr>
      <t>シューマン，モート／作曲</t>
    </r>
  </si>
  <si>
    <r>
      <rPr>
        <sz val="11"/>
        <rFont val="游ゴシック Medium"/>
        <family val="3"/>
        <charset val="128"/>
      </rPr>
      <t>サクセス（３：０７）</t>
    </r>
  </si>
  <si>
    <r>
      <rPr>
        <sz val="11"/>
        <rFont val="游ゴシック Medium"/>
        <family val="3"/>
        <charset val="128"/>
      </rPr>
      <t>ミルズ，アーヴィング／作詞</t>
    </r>
  </si>
  <si>
    <r>
      <rPr>
        <sz val="11"/>
        <rFont val="游ゴシック Medium"/>
        <family val="3"/>
        <charset val="128"/>
      </rPr>
      <t>伊藤銀次／構成・制作</t>
    </r>
  </si>
  <si>
    <r>
      <rPr>
        <sz val="11"/>
        <rFont val="游ゴシック Medium"/>
        <family val="3"/>
        <charset val="128"/>
      </rPr>
      <t>週末の恋人たち（３：５３）</t>
    </r>
  </si>
  <si>
    <r>
      <rPr>
        <sz val="11"/>
        <rFont val="游ゴシック Medium"/>
        <family val="3"/>
        <charset val="128"/>
      </rPr>
      <t>夢ならさめて（３：２２）</t>
    </r>
  </si>
  <si>
    <r>
      <rPr>
        <sz val="11"/>
        <rFont val="游ゴシック Medium"/>
        <family val="3"/>
        <charset val="128"/>
      </rPr>
      <t>宮川哲夫／作詞</t>
    </r>
  </si>
  <si>
    <r>
      <rPr>
        <sz val="11"/>
        <rFont val="游ゴシック Medium"/>
        <family val="3"/>
        <charset val="128"/>
      </rPr>
      <t>おそかれはやかれ</t>
    </r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</si>
  <si>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FADO HILA'RIO</t>
    </r>
  </si>
  <si>
    <r>
      <t>Baby, What You Want Me to Do - Bright Lights, Big City/</t>
    </r>
    <r>
      <rPr>
        <sz val="11"/>
        <rFont val="游ゴシック Medium"/>
        <family val="3"/>
        <charset val="128"/>
      </rPr>
      <t>何がお望み？；街の灯：メドレー／</t>
    </r>
    <r>
      <rPr>
        <sz val="11"/>
        <rFont val="Consolas"/>
        <family val="3"/>
      </rPr>
      <t>The Persuasions/</t>
    </r>
    <r>
      <rPr>
        <sz val="11"/>
        <rFont val="游ゴシック Medium"/>
        <family val="3"/>
        <charset val="128"/>
      </rPr>
      <t>パースエイジョンズ</t>
    </r>
    <phoneticPr fontId="1"/>
  </si>
  <si>
    <r>
      <rPr>
        <sz val="11"/>
        <rFont val="游ゴシック Medium"/>
        <family val="3"/>
        <charset val="128"/>
      </rPr>
      <t>スクールメイツ／ヴォーカル・グループ，津々美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洋とオールスターズ・ワゴン</t>
    </r>
    <rPh sb="19" eb="21">
      <t>ツツ</t>
    </rPh>
    <rPh sb="21" eb="22">
      <t>ビ</t>
    </rPh>
    <rPh sb="23" eb="24">
      <t>ヨウ</t>
    </rPh>
    <phoneticPr fontId="1"/>
  </si>
  <si>
    <r>
      <rPr>
        <sz val="11"/>
        <rFont val="游ゴシック Medium"/>
        <family val="3"/>
        <charset val="128"/>
      </rPr>
      <t>　　作曲・編曲／ピーター・ストーン</t>
    </r>
    <phoneticPr fontId="1"/>
  </si>
  <si>
    <r>
      <rPr>
        <sz val="11"/>
        <rFont val="游ゴシック Medium"/>
        <family val="3"/>
        <charset val="128"/>
      </rPr>
      <t>山のモード：（イタリア）</t>
    </r>
  </si>
  <si>
    <r>
      <rPr>
        <sz val="11"/>
        <rFont val="游ゴシック Medium"/>
        <family val="3"/>
        <charset val="128"/>
      </rPr>
      <t>橋本淳／作詞</t>
    </r>
  </si>
  <si>
    <r>
      <rPr>
        <sz val="11"/>
        <rFont val="游ゴシック Medium"/>
        <family val="3"/>
        <charset val="128"/>
      </rPr>
      <t>楠正成　桜井の駅　（１：２４）／山本嘉一・高浪定二郎</t>
    </r>
  </si>
  <si>
    <r>
      <rPr>
        <sz val="11"/>
        <rFont val="游ゴシック Medium"/>
        <family val="3"/>
        <charset val="128"/>
      </rPr>
      <t>ベル・スペルマン</t>
    </r>
  </si>
  <si>
    <r>
      <rPr>
        <sz val="11"/>
        <rFont val="游ゴシック Medium"/>
        <family val="3"/>
        <charset val="128"/>
      </rPr>
      <t>ドカドカうるさいＲ＆Ｒバンド／忌野清志郎</t>
    </r>
  </si>
  <si>
    <r>
      <rPr>
        <sz val="11"/>
        <rFont val="游ゴシック Medium"/>
        <family val="3"/>
        <charset val="128"/>
      </rPr>
      <t>ロング・ホット・サマー・ナイト／ジェイムス</t>
    </r>
    <r>
      <rPr>
        <sz val="11"/>
        <rFont val="Consolas"/>
        <family val="3"/>
      </rPr>
      <t>“</t>
    </r>
    <r>
      <rPr>
        <sz val="11"/>
        <rFont val="游ゴシック Medium"/>
        <family val="3"/>
        <charset val="128"/>
      </rPr>
      <t>Ｊ．Ｔ．</t>
    </r>
    <r>
      <rPr>
        <sz val="11"/>
        <rFont val="Consolas"/>
        <family val="3"/>
      </rPr>
      <t>”</t>
    </r>
    <r>
      <rPr>
        <sz val="11"/>
        <rFont val="游ゴシック Medium"/>
        <family val="3"/>
        <charset val="128"/>
      </rPr>
      <t>テイラー</t>
    </r>
  </si>
  <si>
    <r>
      <rPr>
        <sz val="11"/>
        <rFont val="游ゴシック Medium"/>
        <family val="3"/>
        <charset val="128"/>
      </rPr>
      <t>ミラー，フランク／作曲</t>
    </r>
  </si>
  <si>
    <r>
      <rPr>
        <sz val="11"/>
        <rFont val="游ゴシック Medium"/>
        <family val="3"/>
        <charset val="128"/>
      </rPr>
      <t>ＨＥＹ　ＬＡＤＹ　優しくなれるかい</t>
    </r>
  </si>
  <si>
    <r>
      <rPr>
        <sz val="11"/>
        <rFont val="游ゴシック Medium"/>
        <family val="3"/>
        <charset val="128"/>
      </rPr>
      <t>ゴードン，アーヴィング／作詞</t>
    </r>
  </si>
  <si>
    <r>
      <rPr>
        <sz val="11"/>
        <rFont val="游ゴシック Medium"/>
        <family val="3"/>
        <charset val="128"/>
      </rPr>
      <t>　（</t>
    </r>
    <r>
      <rPr>
        <sz val="11"/>
        <rFont val="Consolas"/>
        <family val="3"/>
      </rPr>
      <t>Augusto Hila'rio</t>
    </r>
    <r>
      <rPr>
        <sz val="11"/>
        <rFont val="游ゴシック Medium"/>
        <family val="3"/>
        <charset val="128"/>
      </rPr>
      <t>）</t>
    </r>
  </si>
  <si>
    <r>
      <t>Rocket 2 U/</t>
    </r>
    <r>
      <rPr>
        <sz val="11"/>
        <rFont val="游ゴシック Medium"/>
        <family val="3"/>
        <charset val="128"/>
      </rPr>
      <t>ロケット・トゥ・ユー／</t>
    </r>
    <r>
      <rPr>
        <sz val="11"/>
        <rFont val="Consolas"/>
        <family val="3"/>
      </rPr>
      <t>The Jets/</t>
    </r>
    <r>
      <rPr>
        <sz val="11"/>
        <rFont val="游ゴシック Medium"/>
        <family val="3"/>
        <charset val="128"/>
      </rPr>
      <t>ジェッツ</t>
    </r>
    <phoneticPr fontId="1"/>
  </si>
  <si>
    <r>
      <rPr>
        <sz val="11"/>
        <rFont val="游ゴシック Medium"/>
        <family val="3"/>
        <charset val="128"/>
      </rPr>
      <t>（７）夕陽のサン・マリーノ／郷田哲也（２：５０）</t>
    </r>
    <phoneticPr fontId="1"/>
  </si>
  <si>
    <r>
      <t>13</t>
    </r>
    <r>
      <rPr>
        <sz val="11"/>
        <rFont val="游ゴシック Medium"/>
        <family val="3"/>
        <charset val="128"/>
      </rPr>
      <t>．オクラホマ・モーニング（</t>
    </r>
    <r>
      <rPr>
        <sz val="11"/>
        <rFont val="Consolas"/>
        <family val="3"/>
      </rPr>
      <t>4</t>
    </r>
    <r>
      <rPr>
        <sz val="11"/>
        <rFont val="游ゴシック Medium"/>
        <family val="3"/>
        <charset val="128"/>
      </rPr>
      <t>：</t>
    </r>
    <r>
      <rPr>
        <sz val="11"/>
        <rFont val="Consolas"/>
        <family val="3"/>
      </rPr>
      <t>10</t>
    </r>
    <r>
      <rPr>
        <sz val="11"/>
        <rFont val="游ゴシック Medium"/>
        <family val="3"/>
        <charset val="128"/>
      </rPr>
      <t>）</t>
    </r>
    <phoneticPr fontId="1"/>
  </si>
  <si>
    <r>
      <rPr>
        <sz val="11"/>
        <rFont val="游ゴシック Medium"/>
        <family val="3"/>
        <charset val="128"/>
      </rPr>
      <t>肉屋の踊り：（ギリシャ）</t>
    </r>
  </si>
  <si>
    <r>
      <rPr>
        <sz val="11"/>
        <rFont val="游ゴシック Medium"/>
        <family val="3"/>
        <charset val="128"/>
      </rPr>
      <t>追分節　（１：５７）／野垣清一</t>
    </r>
  </si>
  <si>
    <r>
      <rPr>
        <sz val="11"/>
        <rFont val="游ゴシック Medium"/>
        <family val="3"/>
        <charset val="128"/>
      </rPr>
      <t>ドント・スロウ・ユア・ライフ・アウェイ／ヴィッキー・ワイナンス</t>
    </r>
  </si>
  <si>
    <r>
      <rPr>
        <sz val="11"/>
        <rFont val="游ゴシック Medium"/>
        <family val="3"/>
        <charset val="128"/>
      </rPr>
      <t>かどわかされて（５：３１）</t>
    </r>
  </si>
  <si>
    <r>
      <rPr>
        <sz val="11"/>
        <rFont val="游ゴシック Medium"/>
        <family val="3"/>
        <charset val="128"/>
      </rPr>
      <t>向日葵：「知ってますか」（３：０２）</t>
    </r>
  </si>
  <si>
    <r>
      <rPr>
        <sz val="11"/>
        <rFont val="游ゴシック Medium"/>
        <family val="3"/>
        <charset val="128"/>
      </rPr>
      <t>１８才の彼（３：０９）</t>
    </r>
  </si>
  <si>
    <r>
      <rPr>
        <sz val="11"/>
        <rFont val="游ゴシック Medium"/>
        <family val="3"/>
        <charset val="128"/>
      </rPr>
      <t>友の墓：瀧廉太郎による編曲（２：３５）</t>
    </r>
  </si>
  <si>
    <r>
      <rPr>
        <sz val="11"/>
        <rFont val="游ゴシック Medium"/>
        <family val="3"/>
        <charset val="128"/>
      </rPr>
      <t>デア，リチャード／作曲</t>
    </r>
  </si>
  <si>
    <r>
      <rPr>
        <sz val="11"/>
        <rFont val="游ゴシック Medium"/>
        <family val="3"/>
        <charset val="128"/>
      </rPr>
      <t>（７）ポルトガルの洗濯女／中原美紗緒（２：４２）</t>
    </r>
  </si>
  <si>
    <r>
      <rPr>
        <sz val="11"/>
        <rFont val="游ゴシック Medium"/>
        <family val="3"/>
        <charset val="128"/>
      </rPr>
      <t>新無頼横町（４：４３）</t>
    </r>
  </si>
  <si>
    <r>
      <rPr>
        <sz val="11"/>
        <rFont val="游ゴシック Medium"/>
        <family val="3"/>
        <charset val="128"/>
      </rPr>
      <t>城ヶ島慕情（３：１７）</t>
    </r>
  </si>
  <si>
    <r>
      <rPr>
        <sz val="11"/>
        <rFont val="游ゴシック Medium"/>
        <family val="3"/>
        <charset val="128"/>
      </rPr>
      <t>ウナ・セラ・ディ東京（３：１５）</t>
    </r>
  </si>
  <si>
    <r>
      <t>9</t>
    </r>
    <r>
      <rPr>
        <sz val="11"/>
        <rFont val="游ゴシック Medium"/>
        <family val="3"/>
        <charset val="128"/>
      </rPr>
      <t>．燃える瞳</t>
    </r>
    <r>
      <rPr>
        <sz val="11"/>
        <rFont val="Consolas"/>
        <family val="3"/>
      </rPr>
      <t xml:space="preserve"> 3'30"</t>
    </r>
  </si>
  <si>
    <r>
      <t>Life/</t>
    </r>
    <r>
      <rPr>
        <sz val="11"/>
        <rFont val="游ゴシック Medium"/>
        <family val="3"/>
        <charset val="128"/>
      </rPr>
      <t>ライフ／</t>
    </r>
    <r>
      <rPr>
        <sz val="11"/>
        <rFont val="Consolas"/>
        <family val="3"/>
      </rPr>
      <t>K-Ci &amp; JoJo</t>
    </r>
    <phoneticPr fontId="1"/>
  </si>
  <si>
    <r>
      <rPr>
        <sz val="11"/>
        <rFont val="游ゴシック Medium"/>
        <family val="3"/>
        <charset val="128"/>
      </rPr>
      <t>佐々木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勉／作曲</t>
    </r>
    <rPh sb="0" eb="3">
      <t>ササキ</t>
    </rPh>
    <rPh sb="4" eb="5">
      <t>ツトム</t>
    </rPh>
    <phoneticPr fontId="1"/>
  </si>
  <si>
    <r>
      <rPr>
        <sz val="11"/>
        <rFont val="游ゴシック Medium"/>
        <family val="3"/>
        <charset val="128"/>
      </rPr>
      <t>　　作詩・作曲／</t>
    </r>
    <r>
      <rPr>
        <sz val="11"/>
        <rFont val="Consolas"/>
        <family val="3"/>
      </rPr>
      <t>Paul ANKA</t>
    </r>
    <r>
      <rPr>
        <sz val="11"/>
        <rFont val="游ゴシック Medium"/>
        <family val="3"/>
        <charset val="128"/>
      </rPr>
      <t>　編曲／竜崎孝路</t>
    </r>
    <phoneticPr fontId="1"/>
  </si>
  <si>
    <r>
      <rPr>
        <sz val="11"/>
        <rFont val="游ゴシック Medium"/>
        <family val="3"/>
        <charset val="128"/>
      </rPr>
      <t>コーヒールンバ：（ベネズエラ）</t>
    </r>
  </si>
  <si>
    <r>
      <rPr>
        <sz val="11"/>
        <rFont val="游ゴシック Medium"/>
        <family val="3"/>
        <charset val="128"/>
      </rPr>
      <t>オリビアを聴きながら（２：０６）</t>
    </r>
  </si>
  <si>
    <r>
      <rPr>
        <sz val="11"/>
        <rFont val="游ゴシック Medium"/>
        <family val="3"/>
        <charset val="128"/>
      </rPr>
      <t>いつわりの愛（５：２７）</t>
    </r>
  </si>
  <si>
    <r>
      <rPr>
        <sz val="11"/>
        <rFont val="游ゴシック Medium"/>
        <family val="3"/>
        <charset val="128"/>
      </rPr>
      <t>大薩摩　楠公　（１：３６）／杵屋君三郎・富士田千之助</t>
    </r>
  </si>
  <si>
    <r>
      <rPr>
        <sz val="11"/>
        <rFont val="游ゴシック Medium"/>
        <family val="3"/>
        <charset val="128"/>
      </rPr>
      <t>タウベ，エヴェルト／作曲</t>
    </r>
  </si>
  <si>
    <r>
      <rPr>
        <sz val="11"/>
        <rFont val="游ゴシック Medium"/>
        <family val="3"/>
        <charset val="128"/>
      </rPr>
      <t>ドント・スエット・ザ・テクニック／エリック・Ｂ．　＆　ラキム</t>
    </r>
  </si>
  <si>
    <r>
      <rPr>
        <sz val="11"/>
        <rFont val="游ゴシック Medium"/>
        <family val="3"/>
        <charset val="128"/>
      </rPr>
      <t>ＡＵＲＩＡＴ，　ＰＡＳＣＡＬ，</t>
    </r>
  </si>
  <si>
    <r>
      <rPr>
        <sz val="11"/>
        <rFont val="游ゴシック Medium"/>
        <family val="3"/>
        <charset val="128"/>
      </rPr>
      <t>モスクワ郊外の夕べ／ソロヴィヨフ＝セドイ（３：２６）</t>
    </r>
  </si>
  <si>
    <r>
      <rPr>
        <sz val="11"/>
        <rFont val="游ゴシック Medium"/>
        <family val="3"/>
        <charset val="128"/>
      </rPr>
      <t>ギルキソン，テリー／作曲</t>
    </r>
  </si>
  <si>
    <r>
      <rPr>
        <sz val="11"/>
        <rFont val="游ゴシック Medium"/>
        <family val="3"/>
        <charset val="128"/>
      </rPr>
      <t>ポップ，アンドレ／作曲</t>
    </r>
  </si>
  <si>
    <r>
      <rPr>
        <sz val="11"/>
        <rFont val="游ゴシック Medium"/>
        <family val="3"/>
        <charset val="128"/>
      </rPr>
      <t>ロンリー・モーメンツ／ベニー・グッドマン（３：０７）</t>
    </r>
  </si>
  <si>
    <r>
      <rPr>
        <sz val="11"/>
        <rFont val="游ゴシック Medium"/>
        <family val="3"/>
        <charset val="128"/>
      </rPr>
      <t>鈴木邦彦／作曲</t>
    </r>
  </si>
  <si>
    <r>
      <rPr>
        <sz val="11"/>
        <rFont val="游ゴシック Medium"/>
        <family val="3"/>
        <charset val="128"/>
      </rPr>
      <t>宮川泰／作曲</t>
    </r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</si>
  <si>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OS TEUS OLHOS SA~O DOIS CI'RIOS</t>
    </r>
  </si>
  <si>
    <r>
      <rPr>
        <sz val="11"/>
        <rFont val="游ゴシック Medium"/>
        <family val="3"/>
        <charset val="128"/>
      </rPr>
      <t>佐々木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勉／作詞，林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一／編曲</t>
    </r>
    <rPh sb="9" eb="10">
      <t>ハヤシ</t>
    </rPh>
    <rPh sb="11" eb="12">
      <t>ハジメ</t>
    </rPh>
    <phoneticPr fontId="1"/>
  </si>
  <si>
    <r>
      <t>14</t>
    </r>
    <r>
      <rPr>
        <sz val="11"/>
        <rFont val="游ゴシック Medium"/>
        <family val="3"/>
        <charset val="128"/>
      </rPr>
      <t>．ジュビレーション（歓喜）（</t>
    </r>
    <r>
      <rPr>
        <sz val="11"/>
        <rFont val="Consolas"/>
        <family val="3"/>
      </rPr>
      <t>3</t>
    </r>
    <r>
      <rPr>
        <sz val="11"/>
        <rFont val="游ゴシック Medium"/>
        <family val="3"/>
        <charset val="128"/>
      </rPr>
      <t>：</t>
    </r>
    <r>
      <rPr>
        <sz val="11"/>
        <rFont val="Consolas"/>
        <family val="3"/>
      </rPr>
      <t>04</t>
    </r>
    <r>
      <rPr>
        <sz val="11"/>
        <rFont val="游ゴシック Medium"/>
        <family val="3"/>
        <charset val="128"/>
      </rPr>
      <t>）</t>
    </r>
  </si>
  <si>
    <r>
      <rPr>
        <sz val="11"/>
        <rFont val="游ゴシック Medium"/>
        <family val="3"/>
        <charset val="128"/>
      </rPr>
      <t>カスカーダ：（パラグアイ）</t>
    </r>
  </si>
  <si>
    <r>
      <rPr>
        <sz val="11"/>
        <rFont val="游ゴシック Medium"/>
        <family val="3"/>
        <charset val="128"/>
      </rPr>
      <t>尾崎亜美／作曲</t>
    </r>
  </si>
  <si>
    <r>
      <rPr>
        <sz val="11"/>
        <rFont val="游ゴシック Medium"/>
        <family val="3"/>
        <charset val="128"/>
      </rPr>
      <t>私は庭で飛ぶ喋々を見る</t>
    </r>
  </si>
  <si>
    <r>
      <rPr>
        <sz val="11"/>
        <rFont val="游ゴシック Medium"/>
        <family val="3"/>
        <charset val="128"/>
      </rPr>
      <t>ハウ・アバウト・トゥナイト／ユージン・ワイルド</t>
    </r>
  </si>
  <si>
    <r>
      <rPr>
        <sz val="11"/>
        <rFont val="游ゴシック Medium"/>
        <family val="3"/>
        <charset val="128"/>
      </rPr>
      <t>スリーパー（３：５９）</t>
    </r>
  </si>
  <si>
    <r>
      <rPr>
        <sz val="11"/>
        <rFont val="游ゴシック Medium"/>
        <family val="3"/>
        <charset val="128"/>
      </rPr>
      <t>２０ｔｈ　ｃｅｎｔｕｒｙ　ｇｉｒｌ（４：５２）</t>
    </r>
  </si>
  <si>
    <r>
      <rPr>
        <sz val="11"/>
        <rFont val="游ゴシック Medium"/>
        <family val="3"/>
        <charset val="128"/>
      </rPr>
      <t>突然の贈りもの（５：０４）</t>
    </r>
  </si>
  <si>
    <r>
      <rPr>
        <sz val="11"/>
        <rFont val="游ゴシック Medium"/>
        <family val="3"/>
        <charset val="128"/>
      </rPr>
      <t>ＳＥＶＲＡＮ，　ＰＡＳＣＡＬ，／作詞</t>
    </r>
  </si>
  <si>
    <r>
      <rPr>
        <sz val="11"/>
        <rFont val="游ゴシック Medium"/>
        <family val="3"/>
        <charset val="128"/>
      </rPr>
      <t>瀧廉太郎／編曲</t>
    </r>
  </si>
  <si>
    <r>
      <rPr>
        <sz val="11"/>
        <rFont val="游ゴシック Medium"/>
        <family val="3"/>
        <charset val="128"/>
      </rPr>
      <t>ブラザーズ・フォア／ポップス・グループ</t>
    </r>
  </si>
  <si>
    <r>
      <rPr>
        <sz val="11"/>
        <rFont val="游ゴシック Medium"/>
        <family val="3"/>
        <charset val="128"/>
      </rPr>
      <t>ルケッシ，ロジェ／作詞</t>
    </r>
  </si>
  <si>
    <r>
      <rPr>
        <sz val="11"/>
        <rFont val="游ゴシック Medium"/>
        <family val="3"/>
        <charset val="128"/>
      </rPr>
      <t>涙のシークレット・ラブ（４：４１）</t>
    </r>
  </si>
  <si>
    <r>
      <rPr>
        <sz val="11"/>
        <rFont val="游ゴシック Medium"/>
        <family val="3"/>
        <charset val="128"/>
      </rPr>
      <t>グッドマン，ベニー／クラリネット</t>
    </r>
  </si>
  <si>
    <r>
      <rPr>
        <sz val="11"/>
        <rFont val="游ゴシック Medium"/>
        <family val="3"/>
        <charset val="128"/>
      </rPr>
      <t>オリーブの午后（３：４０）</t>
    </r>
  </si>
  <si>
    <r>
      <rPr>
        <sz val="11"/>
        <rFont val="游ゴシック Medium"/>
        <family val="3"/>
        <charset val="128"/>
      </rPr>
      <t>山上路夫／作詞</t>
    </r>
  </si>
  <si>
    <r>
      <rPr>
        <sz val="11"/>
        <rFont val="游ゴシック Medium"/>
        <family val="3"/>
        <charset val="128"/>
      </rPr>
      <t>あの唄はもう唄わないのですか</t>
    </r>
  </si>
  <si>
    <r>
      <rPr>
        <sz val="11"/>
        <rFont val="游ゴシック Medium"/>
        <family val="3"/>
        <charset val="128"/>
      </rPr>
      <t>　　（</t>
    </r>
    <r>
      <rPr>
        <sz val="11"/>
        <rFont val="Consolas"/>
        <family val="3"/>
      </rPr>
      <t>Linhares Barbosa</t>
    </r>
    <r>
      <rPr>
        <sz val="11"/>
        <rFont val="游ゴシック Medium"/>
        <family val="3"/>
        <charset val="128"/>
      </rPr>
      <t>／</t>
    </r>
    <r>
      <rPr>
        <sz val="11"/>
        <rFont val="Consolas"/>
        <family val="3"/>
      </rPr>
      <t>Fado Menor</t>
    </r>
    <r>
      <rPr>
        <sz val="11"/>
        <rFont val="游ゴシック Medium"/>
        <family val="3"/>
        <charset val="128"/>
      </rPr>
      <t>）</t>
    </r>
  </si>
  <si>
    <r>
      <rPr>
        <sz val="11"/>
        <rFont val="游ゴシック Medium"/>
        <family val="3"/>
        <charset val="128"/>
      </rPr>
      <t>中村とうよう</t>
    </r>
    <rPh sb="0" eb="2">
      <t>ナカムラ</t>
    </rPh>
    <phoneticPr fontId="1"/>
  </si>
  <si>
    <r>
      <t>Produced &amp; Compiled/</t>
    </r>
    <r>
      <rPr>
        <b/>
        <sz val="11"/>
        <rFont val="游ゴシック Medium"/>
        <family val="3"/>
        <charset val="128"/>
      </rPr>
      <t>選曲・監修</t>
    </r>
    <rPh sb="20" eb="22">
      <t>センキョク</t>
    </rPh>
    <rPh sb="23" eb="25">
      <t>カンシュウ</t>
    </rPh>
    <phoneticPr fontId="1"/>
  </si>
  <si>
    <r>
      <rPr>
        <sz val="11"/>
        <rFont val="游ゴシック Medium"/>
        <family val="3"/>
        <charset val="128"/>
      </rPr>
      <t>郷田哲也／ヴォーカル</t>
    </r>
    <phoneticPr fontId="1"/>
  </si>
  <si>
    <r>
      <rPr>
        <sz val="11"/>
        <rFont val="游ゴシック Medium"/>
        <family val="3"/>
        <charset val="128"/>
      </rPr>
      <t>　　作詩・作曲／</t>
    </r>
    <r>
      <rPr>
        <sz val="11"/>
        <rFont val="Consolas"/>
        <family val="3"/>
      </rPr>
      <t>Paul ANKA</t>
    </r>
    <r>
      <rPr>
        <sz val="11"/>
        <rFont val="游ゴシック Medium"/>
        <family val="3"/>
        <charset val="128"/>
      </rPr>
      <t>＆</t>
    </r>
    <r>
      <rPr>
        <sz val="11"/>
        <rFont val="Consolas"/>
        <family val="3"/>
      </rPr>
      <t>HARRIS</t>
    </r>
    <r>
      <rPr>
        <sz val="11"/>
        <rFont val="游ゴシック Medium"/>
        <family val="3"/>
        <charset val="128"/>
      </rPr>
      <t>　編曲／東海林修</t>
    </r>
    <phoneticPr fontId="1"/>
  </si>
  <si>
    <r>
      <rPr>
        <sz val="11"/>
        <rFont val="游ゴシック Medium"/>
        <family val="3"/>
        <charset val="128"/>
      </rPr>
      <t>コンドルは飛んで行く：（ペルー）</t>
    </r>
  </si>
  <si>
    <r>
      <rPr>
        <sz val="11"/>
        <rFont val="游ゴシック Medium"/>
        <family val="3"/>
        <charset val="128"/>
      </rPr>
      <t>尾崎亜美／作詞</t>
    </r>
  </si>
  <si>
    <r>
      <rPr>
        <sz val="11"/>
        <rFont val="游ゴシック Medium"/>
        <family val="3"/>
        <charset val="128"/>
      </rPr>
      <t>ベルマン，カール・ミカエル／作曲</t>
    </r>
  </si>
  <si>
    <r>
      <rPr>
        <sz val="11"/>
        <rFont val="游ゴシック Medium"/>
        <family val="3"/>
        <charset val="128"/>
      </rPr>
      <t>イフ・アイ・エヴァー・フォール・イン・ラヴ／Ｓｈａｉ</t>
    </r>
  </si>
  <si>
    <r>
      <rPr>
        <sz val="11"/>
        <rFont val="游ゴシック Medium"/>
        <family val="3"/>
        <charset val="128"/>
      </rPr>
      <t>わたしはわたしよ（２：１８）</t>
    </r>
  </si>
  <si>
    <r>
      <rPr>
        <sz val="11"/>
        <rFont val="游ゴシック Medium"/>
        <family val="3"/>
        <charset val="128"/>
      </rPr>
      <t>ＬＥＢＲＡＩＬ，　ＳＥＲＧＥ，／作詞</t>
    </r>
  </si>
  <si>
    <r>
      <rPr>
        <sz val="11"/>
        <rFont val="游ゴシック Medium"/>
        <family val="3"/>
        <charset val="128"/>
      </rPr>
      <t>ジャンバラヤ／ジェリー・リー・ルイス（１：５８）</t>
    </r>
  </si>
  <si>
    <r>
      <rPr>
        <sz val="11"/>
        <rFont val="游ゴシック Medium"/>
        <family val="3"/>
        <charset val="128"/>
      </rPr>
      <t>中原美紗緒／ヴォーカル</t>
    </r>
  </si>
  <si>
    <r>
      <rPr>
        <sz val="11"/>
        <rFont val="游ゴシック Medium"/>
        <family val="3"/>
        <charset val="128"/>
      </rPr>
      <t>飛んでイスタンブール</t>
    </r>
  </si>
  <si>
    <r>
      <rPr>
        <sz val="11"/>
        <rFont val="游ゴシック Medium"/>
        <family val="3"/>
        <charset val="128"/>
      </rPr>
      <t>スティーリン・アップルズ／ベニー・グッドマン（３：０８）</t>
    </r>
  </si>
  <si>
    <r>
      <t>10</t>
    </r>
    <r>
      <rPr>
        <sz val="11"/>
        <rFont val="游ゴシック Medium"/>
        <family val="3"/>
        <charset val="128"/>
      </rPr>
      <t>．貧乏は不幸じゃない</t>
    </r>
    <r>
      <rPr>
        <sz val="11"/>
        <rFont val="Consolas"/>
        <family val="3"/>
      </rPr>
      <t xml:space="preserve"> 3'51"</t>
    </r>
  </si>
  <si>
    <r>
      <rPr>
        <sz val="11"/>
        <rFont val="游ゴシック Medium"/>
        <family val="3"/>
        <charset val="128"/>
      </rPr>
      <t>山下達郎</t>
    </r>
    <rPh sb="0" eb="2">
      <t>ヤマシタ</t>
    </rPh>
    <rPh sb="2" eb="4">
      <t>タツロウ</t>
    </rPh>
    <phoneticPr fontId="1"/>
  </si>
  <si>
    <r>
      <rPr>
        <b/>
        <sz val="11"/>
        <rFont val="游ゴシック Medium"/>
        <family val="3"/>
        <charset val="128"/>
      </rPr>
      <t>特別寄稿</t>
    </r>
    <rPh sb="0" eb="2">
      <t>トクベツ</t>
    </rPh>
    <rPh sb="2" eb="4">
      <t>キコウ</t>
    </rPh>
    <phoneticPr fontId="1"/>
  </si>
  <si>
    <r>
      <rPr>
        <sz val="11"/>
        <rFont val="游ゴシック Medium"/>
        <family val="3"/>
        <charset val="128"/>
      </rPr>
      <t>（８）二人のハート／槇みちる（２：４０）</t>
    </r>
  </si>
  <si>
    <r>
      <t>15</t>
    </r>
    <r>
      <rPr>
        <sz val="11"/>
        <rFont val="游ゴシック Medium"/>
        <family val="3"/>
        <charset val="128"/>
      </rPr>
      <t>．シーズ・ア・レディー（</t>
    </r>
    <r>
      <rPr>
        <sz val="11"/>
        <rFont val="Consolas"/>
        <family val="3"/>
      </rPr>
      <t>2</t>
    </r>
    <r>
      <rPr>
        <sz val="11"/>
        <rFont val="游ゴシック Medium"/>
        <family val="3"/>
        <charset val="128"/>
      </rPr>
      <t>：</t>
    </r>
    <r>
      <rPr>
        <sz val="11"/>
        <rFont val="Consolas"/>
        <family val="3"/>
      </rPr>
      <t>37</t>
    </r>
    <r>
      <rPr>
        <sz val="11"/>
        <rFont val="游ゴシック Medium"/>
        <family val="3"/>
        <charset val="128"/>
      </rPr>
      <t>）</t>
    </r>
  </si>
  <si>
    <r>
      <rPr>
        <sz val="11"/>
        <rFont val="游ゴシック Medium"/>
        <family val="3"/>
        <charset val="128"/>
      </rPr>
      <t>ラ・バンバ：（メキシコ）</t>
    </r>
  </si>
  <si>
    <r>
      <rPr>
        <sz val="11"/>
        <rFont val="游ゴシック Medium"/>
        <family val="3"/>
        <charset val="128"/>
      </rPr>
      <t>ヘルヴァ／ブラザーフッド・クリード</t>
    </r>
  </si>
  <si>
    <r>
      <rPr>
        <sz val="11"/>
        <rFont val="游ゴシック Medium"/>
        <family val="3"/>
        <charset val="128"/>
      </rPr>
      <t>尽せや：瀧廉太郎による編曲（１：２２）</t>
    </r>
  </si>
  <si>
    <r>
      <rPr>
        <sz val="11"/>
        <rFont val="游ゴシック Medium"/>
        <family val="3"/>
        <charset val="128"/>
      </rPr>
      <t>スリコ：グルジア民謡（５：００）</t>
    </r>
  </si>
  <si>
    <r>
      <rPr>
        <sz val="11"/>
        <rFont val="游ゴシック Medium"/>
        <family val="3"/>
        <charset val="128"/>
      </rPr>
      <t>ウィリアムス，ハンク／作曲</t>
    </r>
  </si>
  <si>
    <r>
      <rPr>
        <sz val="11"/>
        <rFont val="游ゴシック Medium"/>
        <family val="3"/>
        <charset val="128"/>
      </rPr>
      <t>（８）ジャバ／石井好子（１：５２）</t>
    </r>
  </si>
  <si>
    <r>
      <rPr>
        <sz val="11"/>
        <rFont val="游ゴシック Medium"/>
        <family val="3"/>
        <charset val="128"/>
      </rPr>
      <t>筒美京平／作曲</t>
    </r>
  </si>
  <si>
    <r>
      <rPr>
        <sz val="11"/>
        <rFont val="游ゴシック Medium"/>
        <family val="3"/>
        <charset val="128"/>
      </rPr>
      <t>ウォーラー，ファッツ／作曲</t>
    </r>
  </si>
  <si>
    <r>
      <rPr>
        <sz val="11"/>
        <rFont val="游ゴシック Medium"/>
        <family val="3"/>
        <charset val="128"/>
      </rPr>
      <t>フライング・キッド（４：００）</t>
    </r>
  </si>
  <si>
    <r>
      <rPr>
        <sz val="11"/>
        <rFont val="游ゴシック Medium"/>
        <family val="3"/>
        <charset val="128"/>
      </rPr>
      <t>僕はお前が好きなんだ（２：５１）</t>
    </r>
  </si>
  <si>
    <r>
      <rPr>
        <sz val="11"/>
        <rFont val="游ゴシック Medium"/>
        <family val="3"/>
        <charset val="128"/>
      </rPr>
      <t>嵐を呼ぶ男（２：４０）</t>
    </r>
  </si>
  <si>
    <r>
      <rPr>
        <sz val="11"/>
        <rFont val="游ゴシック Medium"/>
        <family val="3"/>
        <charset val="128"/>
      </rPr>
      <t>　</t>
    </r>
    <r>
      <rPr>
        <sz val="11"/>
        <rFont val="Consolas"/>
        <family val="3"/>
      </rPr>
      <t>NA'O E' DESGRAC,A SER POBRE</t>
    </r>
  </si>
  <si>
    <r>
      <rPr>
        <sz val="11"/>
        <rFont val="游ゴシック Medium"/>
        <family val="3"/>
        <charset val="128"/>
      </rPr>
      <t>津々美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洋／作曲，編曲</t>
    </r>
    <phoneticPr fontId="1"/>
  </si>
  <si>
    <r>
      <rPr>
        <sz val="11"/>
        <rFont val="游ゴシック Medium"/>
        <family val="3"/>
        <charset val="128"/>
      </rPr>
      <t>　　作詩・作曲／</t>
    </r>
    <r>
      <rPr>
        <sz val="11"/>
        <rFont val="Consolas"/>
        <family val="3"/>
      </rPr>
      <t>Paul ANKA</t>
    </r>
    <r>
      <rPr>
        <sz val="11"/>
        <rFont val="游ゴシック Medium"/>
        <family val="3"/>
        <charset val="128"/>
      </rPr>
      <t>　編曲／東海林修</t>
    </r>
    <phoneticPr fontId="1"/>
  </si>
  <si>
    <r>
      <rPr>
        <sz val="11"/>
        <rFont val="游ゴシック Medium"/>
        <family val="3"/>
        <charset val="128"/>
      </rPr>
      <t>「深い河」：黒人霊歌：（アメリカ）</t>
    </r>
  </si>
  <si>
    <r>
      <rPr>
        <sz val="11"/>
        <rFont val="游ゴシック Medium"/>
        <family val="3"/>
        <charset val="128"/>
      </rPr>
      <t>どんぐりころころ～プラウドメアリー（１：４７）</t>
    </r>
  </si>
  <si>
    <r>
      <rPr>
        <sz val="11"/>
        <rFont val="游ゴシック Medium"/>
        <family val="3"/>
        <charset val="128"/>
      </rPr>
      <t>シー・レフト・ホーム：インスト（４：２４）</t>
    </r>
  </si>
  <si>
    <r>
      <rPr>
        <sz val="11"/>
        <rFont val="游ゴシック Medium"/>
        <family val="3"/>
        <charset val="128"/>
      </rPr>
      <t>蚊の踊り</t>
    </r>
  </si>
  <si>
    <r>
      <rPr>
        <sz val="11"/>
        <rFont val="游ゴシック Medium"/>
        <family val="3"/>
        <charset val="128"/>
      </rPr>
      <t>リアル・ラヴ／メアリー・Ｊ．　ブライジ</t>
    </r>
  </si>
  <si>
    <r>
      <rPr>
        <sz val="11"/>
        <rFont val="游ゴシック Medium"/>
        <family val="3"/>
        <charset val="128"/>
      </rPr>
      <t>雨に寄りそって：悲しきマリー（３：０７）</t>
    </r>
  </si>
  <si>
    <r>
      <rPr>
        <sz val="11"/>
        <rFont val="游ゴシック Medium"/>
        <family val="3"/>
        <charset val="128"/>
      </rPr>
      <t>ウィリアムス，ハンク／作詞</t>
    </r>
  </si>
  <si>
    <r>
      <rPr>
        <sz val="11"/>
        <rFont val="游ゴシック Medium"/>
        <family val="3"/>
        <charset val="128"/>
      </rPr>
      <t>ステルン，エミール／作曲</t>
    </r>
  </si>
  <si>
    <r>
      <rPr>
        <sz val="11"/>
        <rFont val="游ゴシック Medium"/>
        <family val="3"/>
        <charset val="128"/>
      </rPr>
      <t>ラザフ，アンディ／作詞</t>
    </r>
  </si>
  <si>
    <r>
      <rPr>
        <sz val="11"/>
        <rFont val="游ゴシック Medium"/>
        <family val="3"/>
        <charset val="128"/>
      </rPr>
      <t>大森盛太郎／作曲</t>
    </r>
  </si>
  <si>
    <r>
      <rPr>
        <sz val="11"/>
        <rFont val="游ゴシック Medium"/>
        <family val="3"/>
        <charset val="128"/>
      </rPr>
      <t>　（</t>
    </r>
    <r>
      <rPr>
        <sz val="11"/>
        <rFont val="Consolas"/>
        <family val="3"/>
      </rPr>
      <t>Norberto de Arau'jo</t>
    </r>
    <r>
      <rPr>
        <sz val="11"/>
        <rFont val="游ゴシック Medium"/>
        <family val="3"/>
        <charset val="128"/>
      </rPr>
      <t>／</t>
    </r>
    <r>
      <rPr>
        <sz val="11"/>
        <rFont val="Consolas"/>
        <family val="3"/>
      </rPr>
      <t>Santos Moreira</t>
    </r>
    <r>
      <rPr>
        <sz val="11"/>
        <rFont val="游ゴシック Medium"/>
        <family val="3"/>
        <charset val="128"/>
      </rPr>
      <t>）</t>
    </r>
  </si>
  <si>
    <r>
      <rPr>
        <sz val="11"/>
        <rFont val="游ゴシック Medium"/>
        <family val="3"/>
        <charset val="128"/>
      </rPr>
      <t>橋本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淳／作詞</t>
    </r>
    <phoneticPr fontId="1"/>
  </si>
  <si>
    <r>
      <t>16</t>
    </r>
    <r>
      <rPr>
        <sz val="11"/>
        <rFont val="游ゴシック Medium"/>
        <family val="3"/>
        <charset val="128"/>
      </rPr>
      <t>．君は我が運命（</t>
    </r>
    <r>
      <rPr>
        <sz val="11"/>
        <rFont val="Consolas"/>
        <family val="3"/>
      </rPr>
      <t>2</t>
    </r>
    <r>
      <rPr>
        <sz val="11"/>
        <rFont val="游ゴシック Medium"/>
        <family val="3"/>
        <charset val="128"/>
      </rPr>
      <t>：</t>
    </r>
    <r>
      <rPr>
        <sz val="11"/>
        <rFont val="Consolas"/>
        <family val="3"/>
      </rPr>
      <t>24</t>
    </r>
    <r>
      <rPr>
        <sz val="11"/>
        <rFont val="游ゴシック Medium"/>
        <family val="3"/>
        <charset val="128"/>
      </rPr>
      <t>）</t>
    </r>
    <rPh sb="7" eb="9">
      <t>サダメ</t>
    </rPh>
    <phoneticPr fontId="1"/>
  </si>
  <si>
    <r>
      <rPr>
        <sz val="11"/>
        <rFont val="游ゴシック Medium"/>
        <family val="3"/>
        <charset val="128"/>
      </rPr>
      <t>海の歌：（パプアニューギニア）</t>
    </r>
  </si>
  <si>
    <r>
      <rPr>
        <sz val="11"/>
        <rFont val="游ゴシック Medium"/>
        <family val="3"/>
        <charset val="128"/>
      </rPr>
      <t>君のそば・スタンドバイユー（１：５７）</t>
    </r>
  </si>
  <si>
    <r>
      <rPr>
        <sz val="11"/>
        <rFont val="游ゴシック Medium"/>
        <family val="3"/>
        <charset val="128"/>
      </rPr>
      <t>シックなランジェリー（３：２２）</t>
    </r>
  </si>
  <si>
    <r>
      <rPr>
        <sz val="11"/>
        <rFont val="游ゴシック Medium"/>
        <family val="3"/>
        <charset val="128"/>
      </rPr>
      <t>スプラング・オン・ミー／チャーリー・ウィルソン</t>
    </r>
  </si>
  <si>
    <r>
      <rPr>
        <sz val="11"/>
        <rFont val="游ゴシック Medium"/>
        <family val="3"/>
        <charset val="128"/>
      </rPr>
      <t>優しい木曜日（３：４３）</t>
    </r>
  </si>
  <si>
    <r>
      <rPr>
        <sz val="11"/>
        <rFont val="游ゴシック Medium"/>
        <family val="3"/>
        <charset val="128"/>
      </rPr>
      <t>連載小説（３：４２）</t>
    </r>
  </si>
  <si>
    <r>
      <rPr>
        <sz val="11"/>
        <rFont val="游ゴシック Medium"/>
        <family val="3"/>
        <charset val="128"/>
      </rPr>
      <t>海と少年（３：２３）</t>
    </r>
  </si>
  <si>
    <r>
      <rPr>
        <sz val="11"/>
        <rFont val="游ゴシック Medium"/>
        <family val="3"/>
        <charset val="128"/>
      </rPr>
      <t>鎮静剤（２：２３）</t>
    </r>
  </si>
  <si>
    <r>
      <rPr>
        <sz val="11"/>
        <rFont val="游ゴシック Medium"/>
        <family val="3"/>
        <charset val="128"/>
      </rPr>
      <t>ポルナレフ，ミッシェル／作曲</t>
    </r>
  </si>
  <si>
    <r>
      <rPr>
        <sz val="11"/>
        <rFont val="游ゴシック Medium"/>
        <family val="3"/>
        <charset val="128"/>
      </rPr>
      <t>１２人の盗賊：ロシア民謡（４：２６）</t>
    </r>
  </si>
  <si>
    <r>
      <rPr>
        <sz val="11"/>
        <rFont val="游ゴシック Medium"/>
        <family val="3"/>
        <charset val="128"/>
      </rPr>
      <t>ルイス，ジェリー・リー／ヴォーカル</t>
    </r>
  </si>
  <si>
    <r>
      <rPr>
        <sz val="11"/>
        <rFont val="游ゴシック Medium"/>
        <family val="3"/>
        <charset val="128"/>
      </rPr>
      <t>マルネ，エディ／作詞</t>
    </r>
  </si>
  <si>
    <r>
      <rPr>
        <sz val="11"/>
        <rFont val="游ゴシック Medium"/>
        <family val="3"/>
        <charset val="128"/>
      </rPr>
      <t>涙のヴァイア・コンディオス（４：０７）</t>
    </r>
  </si>
  <si>
    <r>
      <rPr>
        <sz val="11"/>
        <rFont val="游ゴシック Medium"/>
        <family val="3"/>
        <charset val="128"/>
      </rPr>
      <t>吉田美奈子／作詞</t>
    </r>
  </si>
  <si>
    <r>
      <rPr>
        <sz val="11"/>
        <rFont val="游ゴシック Medium"/>
        <family val="3"/>
        <charset val="128"/>
      </rPr>
      <t>白い港（４：１１）</t>
    </r>
  </si>
  <si>
    <r>
      <rPr>
        <sz val="11"/>
        <rFont val="游ゴシック Medium"/>
        <family val="3"/>
        <charset val="128"/>
      </rPr>
      <t>ピポピポ旅行（２：１５）</t>
    </r>
  </si>
  <si>
    <r>
      <rPr>
        <sz val="11"/>
        <rFont val="游ゴシック Medium"/>
        <family val="3"/>
        <charset val="128"/>
      </rPr>
      <t>井上梅次／作詞</t>
    </r>
  </si>
  <si>
    <r>
      <rPr>
        <sz val="11"/>
        <rFont val="游ゴシック Medium"/>
        <family val="3"/>
        <charset val="128"/>
      </rPr>
      <t>２２才の別れ</t>
    </r>
  </si>
  <si>
    <r>
      <t>11</t>
    </r>
    <r>
      <rPr>
        <sz val="11"/>
        <rFont val="游ゴシック Medium"/>
        <family val="3"/>
        <charset val="128"/>
      </rPr>
      <t>．この家が好き</t>
    </r>
    <r>
      <rPr>
        <sz val="11"/>
        <rFont val="Consolas"/>
        <family val="3"/>
      </rPr>
      <t xml:space="preserve"> 2'08"</t>
    </r>
  </si>
  <si>
    <r>
      <rPr>
        <sz val="11"/>
        <rFont val="游ゴシック Medium"/>
        <family val="3"/>
        <charset val="128"/>
      </rPr>
      <t>槇みちる／ヴォーカル，津々美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洋とオールスターズ・ワゴン</t>
    </r>
    <phoneticPr fontId="1"/>
  </si>
  <si>
    <r>
      <rPr>
        <sz val="11"/>
        <rFont val="游ゴシック Medium"/>
        <family val="3"/>
        <charset val="128"/>
      </rPr>
      <t>ハカ・テ・ラウパラハ：（ニュージーランド）</t>
    </r>
  </si>
  <si>
    <r>
      <rPr>
        <sz val="11"/>
        <rFont val="游ゴシック Medium"/>
        <family val="3"/>
        <charset val="128"/>
      </rPr>
      <t>春：１２の歌Ｏｐ．３３</t>
    </r>
  </si>
  <si>
    <r>
      <rPr>
        <sz val="11"/>
        <rFont val="游ゴシック Medium"/>
        <family val="3"/>
        <charset val="128"/>
      </rPr>
      <t>ラヴズ・テイクン・オーヴァー／シャンテ・ムーア</t>
    </r>
  </si>
  <si>
    <r>
      <rPr>
        <sz val="11"/>
        <rFont val="游ゴシック Medium"/>
        <family val="3"/>
        <charset val="128"/>
      </rPr>
      <t>ポルナレフ，ミッシェル／作詞</t>
    </r>
  </si>
  <si>
    <r>
      <rPr>
        <sz val="11"/>
        <rFont val="游ゴシック Medium"/>
        <family val="3"/>
        <charset val="128"/>
      </rPr>
      <t>夢を見るだけ／エバリー・ブラザース（２：２１）</t>
    </r>
  </si>
  <si>
    <r>
      <rPr>
        <sz val="11"/>
        <rFont val="游ゴシック Medium"/>
        <family val="3"/>
        <charset val="128"/>
      </rPr>
      <t>石井好子／ヴォーカル</t>
    </r>
  </si>
  <si>
    <r>
      <rPr>
        <sz val="11"/>
        <rFont val="游ゴシック Medium"/>
        <family val="3"/>
        <charset val="128"/>
      </rPr>
      <t>マスカレード</t>
    </r>
  </si>
  <si>
    <r>
      <rPr>
        <sz val="11"/>
        <rFont val="游ゴシック Medium"/>
        <family val="3"/>
        <charset val="128"/>
      </rPr>
      <t>アンダーカレント・ブルース／ベニー・グッドマン（３：１０）</t>
    </r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</si>
  <si>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GOSTO DA MINHA CASINHA</t>
    </r>
  </si>
  <si>
    <r>
      <rPr>
        <sz val="11"/>
        <rFont val="游ゴシック Medium"/>
        <family val="3"/>
        <charset val="128"/>
      </rPr>
      <t>（９）甘ったれたいの／今陽子（３：０１）</t>
    </r>
  </si>
  <si>
    <r>
      <t>17</t>
    </r>
    <r>
      <rPr>
        <sz val="11"/>
        <rFont val="游ゴシック Medium"/>
        <family val="3"/>
        <charset val="128"/>
      </rPr>
      <t>．デライラ（</t>
    </r>
    <r>
      <rPr>
        <sz val="11"/>
        <rFont val="Consolas"/>
        <family val="3"/>
      </rPr>
      <t>2</t>
    </r>
    <r>
      <rPr>
        <sz val="11"/>
        <rFont val="游ゴシック Medium"/>
        <family val="3"/>
        <charset val="128"/>
      </rPr>
      <t>：</t>
    </r>
    <r>
      <rPr>
        <sz val="11"/>
        <rFont val="Consolas"/>
        <family val="3"/>
      </rPr>
      <t>59</t>
    </r>
    <r>
      <rPr>
        <sz val="11"/>
        <rFont val="游ゴシック Medium"/>
        <family val="3"/>
        <charset val="128"/>
      </rPr>
      <t>）</t>
    </r>
  </si>
  <si>
    <r>
      <rPr>
        <sz val="11"/>
        <rFont val="游ゴシック Medium"/>
        <family val="3"/>
        <charset val="128"/>
      </rPr>
      <t>ディジェリドゥ：（オーストラリア）</t>
    </r>
  </si>
  <si>
    <r>
      <rPr>
        <sz val="11"/>
        <rFont val="游ゴシック Medium"/>
        <family val="3"/>
        <charset val="128"/>
      </rPr>
      <t>ダディーズホーム（２：０３）</t>
    </r>
  </si>
  <si>
    <r>
      <rPr>
        <sz val="11"/>
        <rFont val="游ゴシック Medium"/>
        <family val="3"/>
        <charset val="128"/>
      </rPr>
      <t>ランプ・シェイカー／レックスン・エフェクト</t>
    </r>
  </si>
  <si>
    <r>
      <rPr>
        <sz val="11"/>
        <rFont val="游ゴシック Medium"/>
        <family val="3"/>
        <charset val="128"/>
      </rPr>
      <t>ダバディー，ジャン・ルー／作詞</t>
    </r>
  </si>
  <si>
    <r>
      <rPr>
        <sz val="11"/>
        <rFont val="游ゴシック Medium"/>
        <family val="3"/>
        <charset val="128"/>
      </rPr>
      <t>ワルシャワ労働歌（４：０９）</t>
    </r>
  </si>
  <si>
    <r>
      <rPr>
        <sz val="11"/>
        <rFont val="游ゴシック Medium"/>
        <family val="3"/>
        <charset val="128"/>
      </rPr>
      <t>ブライアント，ブードロー／作曲</t>
    </r>
  </si>
  <si>
    <r>
      <rPr>
        <sz val="11"/>
        <rFont val="游ゴシック Medium"/>
        <family val="3"/>
        <charset val="128"/>
      </rPr>
      <t>（９）アコーディオン弾き／上月晃（４：１６）</t>
    </r>
  </si>
  <si>
    <r>
      <rPr>
        <sz val="11"/>
        <rFont val="游ゴシック Medium"/>
        <family val="3"/>
        <charset val="128"/>
      </rPr>
      <t>ＦＵＳＳＡ　ＳＴＲＵＴ：Ｐａｒｔ－Ⅰ（４：５９）</t>
    </r>
  </si>
  <si>
    <r>
      <rPr>
        <sz val="11"/>
        <rFont val="游ゴシック Medium"/>
        <family val="3"/>
        <charset val="128"/>
      </rPr>
      <t>僕はもう泣かない（２：５３）</t>
    </r>
  </si>
  <si>
    <r>
      <rPr>
        <sz val="11"/>
        <rFont val="游ゴシック Medium"/>
        <family val="3"/>
        <charset val="128"/>
      </rPr>
      <t>誰よりも君を愛す（３：４１）</t>
    </r>
  </si>
  <si>
    <r>
      <rPr>
        <sz val="11"/>
        <rFont val="游ゴシック Medium"/>
        <family val="3"/>
        <charset val="128"/>
      </rPr>
      <t>　（</t>
    </r>
    <r>
      <rPr>
        <sz val="11"/>
        <rFont val="Consolas"/>
        <family val="3"/>
      </rPr>
      <t>Linhares Barbosa</t>
    </r>
    <r>
      <rPr>
        <sz val="11"/>
        <rFont val="游ゴシック Medium"/>
        <family val="3"/>
        <charset val="128"/>
      </rPr>
      <t>／</t>
    </r>
    <r>
      <rPr>
        <sz val="11"/>
        <rFont val="Consolas"/>
        <family val="3"/>
      </rPr>
      <t>Frederico de Brito</t>
    </r>
    <r>
      <rPr>
        <sz val="11"/>
        <rFont val="游ゴシック Medium"/>
        <family val="3"/>
        <charset val="128"/>
      </rPr>
      <t>）</t>
    </r>
  </si>
  <si>
    <r>
      <rPr>
        <sz val="11"/>
        <rFont val="游ゴシック Medium"/>
        <family val="3"/>
        <charset val="128"/>
      </rPr>
      <t>いずみ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たく／作曲，編曲</t>
    </r>
    <phoneticPr fontId="1"/>
  </si>
  <si>
    <r>
      <rPr>
        <sz val="11"/>
        <rFont val="游ゴシック Medium"/>
        <family val="3"/>
        <charset val="128"/>
      </rPr>
      <t>　　作詩・作曲／</t>
    </r>
    <r>
      <rPr>
        <sz val="11"/>
        <rFont val="Consolas"/>
        <family val="3"/>
      </rPr>
      <t>B. Mason</t>
    </r>
    <r>
      <rPr>
        <sz val="11"/>
        <rFont val="游ゴシック Medium"/>
        <family val="3"/>
        <charset val="128"/>
      </rPr>
      <t>＆</t>
    </r>
    <r>
      <rPr>
        <sz val="11"/>
        <rFont val="Consolas"/>
        <family val="3"/>
      </rPr>
      <t>L. Beed</t>
    </r>
    <phoneticPr fontId="1"/>
  </si>
  <si>
    <r>
      <rPr>
        <sz val="11"/>
        <rFont val="游ゴシック Medium"/>
        <family val="3"/>
        <charset val="128"/>
      </rPr>
      <t>羊飼いの少女の日曜日</t>
    </r>
  </si>
  <si>
    <r>
      <rPr>
        <sz val="11"/>
        <rFont val="游ゴシック Medium"/>
        <family val="3"/>
        <charset val="128"/>
      </rPr>
      <t>サムシングス・オン・マイ・マインド／ジャッキー・マッギー</t>
    </r>
  </si>
  <si>
    <r>
      <rPr>
        <sz val="11"/>
        <rFont val="游ゴシック Medium"/>
        <family val="3"/>
        <charset val="128"/>
      </rPr>
      <t>祭（フィエスタ）（２：２０）</t>
    </r>
  </si>
  <si>
    <r>
      <rPr>
        <sz val="11"/>
        <rFont val="游ゴシック Medium"/>
        <family val="3"/>
        <charset val="128"/>
      </rPr>
      <t>勇兵：瀧廉太郎による編曲（１：２９）</t>
    </r>
  </si>
  <si>
    <r>
      <rPr>
        <sz val="11"/>
        <rFont val="游ゴシック Medium"/>
        <family val="3"/>
        <charset val="128"/>
      </rPr>
      <t>ブライアント，ブードロー／作詞</t>
    </r>
  </si>
  <si>
    <r>
      <rPr>
        <sz val="11"/>
        <rFont val="游ゴシック Medium"/>
        <family val="3"/>
        <charset val="128"/>
      </rPr>
      <t>エメール，ミッシェル／作曲</t>
    </r>
  </si>
  <si>
    <r>
      <rPr>
        <sz val="11"/>
        <rFont val="游ゴシック Medium"/>
        <family val="3"/>
        <charset val="128"/>
      </rPr>
      <t>竜真知子／作詞</t>
    </r>
  </si>
  <si>
    <r>
      <rPr>
        <sz val="11"/>
        <rFont val="游ゴシック Medium"/>
        <family val="3"/>
        <charset val="128"/>
      </rPr>
      <t>シシカバップ／ベニー・グッドマン（３：２４）</t>
    </r>
  </si>
  <si>
    <r>
      <rPr>
        <sz val="11"/>
        <rFont val="游ゴシック Medium"/>
        <family val="3"/>
        <charset val="128"/>
      </rPr>
      <t>吉田正／作曲</t>
    </r>
  </si>
  <si>
    <r>
      <t>12</t>
    </r>
    <r>
      <rPr>
        <sz val="11"/>
        <rFont val="游ゴシック Medium"/>
        <family val="3"/>
        <charset val="128"/>
      </rPr>
      <t>．あなたのものだった女</t>
    </r>
    <r>
      <rPr>
        <sz val="11"/>
        <rFont val="Consolas"/>
        <family val="3"/>
      </rPr>
      <t xml:space="preserve"> 3'37"</t>
    </r>
  </si>
  <si>
    <r>
      <t>18</t>
    </r>
    <r>
      <rPr>
        <sz val="11"/>
        <rFont val="游ゴシック Medium"/>
        <family val="3"/>
        <charset val="128"/>
      </rPr>
      <t>．レット・ミー・トライ・アゲイン（愛をもう一度）（</t>
    </r>
    <r>
      <rPr>
        <sz val="11"/>
        <rFont val="Consolas"/>
        <family val="3"/>
      </rPr>
      <t>3</t>
    </r>
    <r>
      <rPr>
        <sz val="11"/>
        <rFont val="游ゴシック Medium"/>
        <family val="3"/>
        <charset val="128"/>
      </rPr>
      <t>：</t>
    </r>
    <r>
      <rPr>
        <sz val="11"/>
        <rFont val="Consolas"/>
        <family val="3"/>
      </rPr>
      <t>53</t>
    </r>
    <r>
      <rPr>
        <sz val="11"/>
        <rFont val="游ゴシック Medium"/>
        <family val="3"/>
        <charset val="128"/>
      </rPr>
      <t>）</t>
    </r>
    <phoneticPr fontId="1"/>
  </si>
  <si>
    <r>
      <rPr>
        <sz val="11"/>
        <rFont val="游ゴシック Medium"/>
        <family val="3"/>
        <charset val="128"/>
      </rPr>
      <t>ＭＡＲＡＧＵＥＮＡ（１：１２）</t>
    </r>
  </si>
  <si>
    <r>
      <rPr>
        <sz val="11"/>
        <rFont val="游ゴシック Medium"/>
        <family val="3"/>
        <charset val="128"/>
      </rPr>
      <t>天国の鍵束（６：０２）</t>
    </r>
  </si>
  <si>
    <r>
      <rPr>
        <sz val="11"/>
        <rFont val="游ゴシック Medium"/>
        <family val="3"/>
        <charset val="128"/>
      </rPr>
      <t>ブル，オーレ／作曲</t>
    </r>
  </si>
  <si>
    <r>
      <rPr>
        <sz val="11"/>
        <rFont val="游ゴシック Medium"/>
        <family val="3"/>
        <charset val="128"/>
      </rPr>
      <t>レイン・ソング（３：５１）</t>
    </r>
  </si>
  <si>
    <r>
      <rPr>
        <sz val="11"/>
        <rFont val="游ゴシック Medium"/>
        <family val="3"/>
        <charset val="128"/>
      </rPr>
      <t>あなたのいない世界で（５：３３）</t>
    </r>
  </si>
  <si>
    <r>
      <rPr>
        <sz val="11"/>
        <rFont val="游ゴシック Medium"/>
        <family val="3"/>
        <charset val="128"/>
      </rPr>
      <t>あこがれ（５：５５）</t>
    </r>
  </si>
  <si>
    <r>
      <rPr>
        <sz val="11"/>
        <rFont val="游ゴシック Medium"/>
        <family val="3"/>
        <charset val="128"/>
      </rPr>
      <t>すり切れたレコード（４：２５）</t>
    </r>
  </si>
  <si>
    <r>
      <rPr>
        <sz val="11"/>
        <rFont val="游ゴシック Medium"/>
        <family val="3"/>
        <charset val="128"/>
      </rPr>
      <t>蚤の歌／ムソルグスキー（３：０２）</t>
    </r>
  </si>
  <si>
    <r>
      <rPr>
        <sz val="11"/>
        <rFont val="游ゴシック Medium"/>
        <family val="3"/>
        <charset val="128"/>
      </rPr>
      <t>エヴァリー・ブラザーズ／ポップス・グループ</t>
    </r>
  </si>
  <si>
    <r>
      <rPr>
        <sz val="11"/>
        <rFont val="游ゴシック Medium"/>
        <family val="3"/>
        <charset val="128"/>
      </rPr>
      <t>エメール，ミッシェル／作詞</t>
    </r>
  </si>
  <si>
    <r>
      <rPr>
        <sz val="11"/>
        <rFont val="游ゴシック Medium"/>
        <family val="3"/>
        <charset val="128"/>
      </rPr>
      <t>裏切者の旅（３：２４）</t>
    </r>
  </si>
  <si>
    <r>
      <rPr>
        <sz val="11"/>
        <rFont val="游ゴシック Medium"/>
        <family val="3"/>
        <charset val="128"/>
      </rPr>
      <t>Ｗａｔｅｒ　Ｃｏｌｏｒ（４：０８）</t>
    </r>
  </si>
  <si>
    <r>
      <rPr>
        <sz val="11"/>
        <rFont val="游ゴシック Medium"/>
        <family val="3"/>
        <charset val="128"/>
      </rPr>
      <t>はじめは片想い（３：１２）</t>
    </r>
  </si>
  <si>
    <r>
      <rPr>
        <sz val="11"/>
        <rFont val="游ゴシック Medium"/>
        <family val="3"/>
        <charset val="128"/>
      </rPr>
      <t>川内康範／作詞</t>
    </r>
  </si>
  <si>
    <r>
      <rPr>
        <sz val="11"/>
        <rFont val="游ゴシック Medium"/>
        <family val="3"/>
        <charset val="128"/>
      </rPr>
      <t>海岸通</t>
    </r>
  </si>
  <si>
    <r>
      <rPr>
        <sz val="11"/>
        <rFont val="游ゴシック Medium"/>
        <family val="3"/>
        <charset val="128"/>
      </rPr>
      <t>　</t>
    </r>
    <r>
      <rPr>
        <sz val="11"/>
        <rFont val="Consolas"/>
        <family val="3"/>
      </rPr>
      <t>A MULHER QUE JA' FOI TUA</t>
    </r>
  </si>
  <si>
    <r>
      <rPr>
        <sz val="11"/>
        <rFont val="游ゴシック Medium"/>
        <family val="3"/>
        <charset val="128"/>
      </rPr>
      <t>今陽子／ヴォーカル</t>
    </r>
  </si>
  <si>
    <r>
      <rPr>
        <sz val="11"/>
        <rFont val="游ゴシック Medium"/>
        <family val="3"/>
        <charset val="128"/>
      </rPr>
      <t>　　作詩・作曲／</t>
    </r>
    <r>
      <rPr>
        <sz val="11"/>
        <rFont val="Consolas"/>
        <family val="3"/>
      </rPr>
      <t>Paul ANKA</t>
    </r>
    <r>
      <rPr>
        <sz val="11"/>
        <rFont val="游ゴシック Medium"/>
        <family val="3"/>
        <charset val="128"/>
      </rPr>
      <t>＆</t>
    </r>
    <r>
      <rPr>
        <sz val="11"/>
        <rFont val="Consolas"/>
        <family val="3"/>
      </rPr>
      <t>CAHN CARAVELLl</t>
    </r>
    <phoneticPr fontId="1"/>
  </si>
  <si>
    <r>
      <rPr>
        <sz val="11"/>
        <rFont val="游ゴシック Medium"/>
        <family val="3"/>
        <charset val="128"/>
      </rPr>
      <t>ラミレス，エルピディオ／作曲</t>
    </r>
  </si>
  <si>
    <r>
      <rPr>
        <sz val="11"/>
        <rFont val="游ゴシック Medium"/>
        <family val="3"/>
        <charset val="128"/>
      </rPr>
      <t>ポールはめんどりを庭で羽ばたかせた</t>
    </r>
  </si>
  <si>
    <r>
      <rPr>
        <sz val="11"/>
        <rFont val="游ゴシック Medium"/>
        <family val="3"/>
        <charset val="128"/>
      </rPr>
      <t>有近真澄／作曲</t>
    </r>
  </si>
  <si>
    <r>
      <rPr>
        <sz val="11"/>
        <rFont val="游ゴシック Medium"/>
        <family val="3"/>
        <charset val="128"/>
      </rPr>
      <t>ムソルグスキー，モデスト／作曲</t>
    </r>
  </si>
  <si>
    <r>
      <rPr>
        <sz val="11"/>
        <rFont val="游ゴシック Medium"/>
        <family val="3"/>
        <charset val="128"/>
      </rPr>
      <t>アイル・ビー・ホーム／パット・ブーン（２：５２）</t>
    </r>
  </si>
  <si>
    <r>
      <rPr>
        <sz val="11"/>
        <rFont val="游ゴシック Medium"/>
        <family val="3"/>
        <charset val="128"/>
      </rPr>
      <t>上月晃／ヴォーカル</t>
    </r>
  </si>
  <si>
    <r>
      <rPr>
        <sz val="11"/>
        <rFont val="游ゴシック Medium"/>
        <family val="3"/>
        <charset val="128"/>
      </rPr>
      <t>銃爪（ひきがね）</t>
    </r>
  </si>
  <si>
    <r>
      <rPr>
        <sz val="11"/>
        <rFont val="游ゴシック Medium"/>
        <family val="3"/>
        <charset val="128"/>
      </rPr>
      <t>ハヴィング・ア・ワンダフル・ウィッシュ／ベニー・グッドマン（３：１７）</t>
    </r>
  </si>
  <si>
    <r>
      <rPr>
        <sz val="11"/>
        <rFont val="游ゴシック Medium"/>
        <family val="3"/>
        <charset val="128"/>
      </rPr>
      <t>夜明け前の浜辺（４：２６）</t>
    </r>
  </si>
  <si>
    <r>
      <rPr>
        <sz val="11"/>
        <rFont val="游ゴシック Medium"/>
        <family val="3"/>
        <charset val="128"/>
      </rPr>
      <t>　（</t>
    </r>
    <r>
      <rPr>
        <sz val="11"/>
        <rFont val="Consolas"/>
        <family val="3"/>
      </rPr>
      <t>Carlos Conde</t>
    </r>
    <r>
      <rPr>
        <sz val="11"/>
        <rFont val="游ゴシック Medium"/>
        <family val="3"/>
        <charset val="128"/>
      </rPr>
      <t>／</t>
    </r>
    <r>
      <rPr>
        <sz val="11"/>
        <rFont val="Consolas"/>
        <family val="3"/>
      </rPr>
      <t>Jose' Anto'nio da Silva</t>
    </r>
    <r>
      <rPr>
        <sz val="11"/>
        <rFont val="游ゴシック Medium"/>
        <family val="3"/>
        <charset val="128"/>
      </rPr>
      <t>）</t>
    </r>
  </si>
  <si>
    <r>
      <rPr>
        <sz val="11"/>
        <rFont val="游ゴシック Medium"/>
        <family val="3"/>
        <charset val="128"/>
      </rPr>
      <t>（１０）Ｚｅｎ　Ｚｅｎブルース／中山千夏（３：１３）</t>
    </r>
    <phoneticPr fontId="1"/>
  </si>
  <si>
    <r>
      <rPr>
        <sz val="11"/>
        <rFont val="游ゴシック Medium"/>
        <family val="3"/>
        <charset val="128"/>
      </rPr>
      <t>　　編曲／東海林修</t>
    </r>
  </si>
  <si>
    <r>
      <rPr>
        <sz val="11"/>
        <rFont val="游ゴシック Medium"/>
        <family val="3"/>
        <charset val="128"/>
      </rPr>
      <t>ラミレス，エルピディオ／作詞</t>
    </r>
  </si>
  <si>
    <r>
      <rPr>
        <sz val="11"/>
        <rFont val="游ゴシック Medium"/>
        <family val="3"/>
        <charset val="128"/>
      </rPr>
      <t>虹の彼方（５：０７）</t>
    </r>
  </si>
  <si>
    <r>
      <rPr>
        <sz val="11"/>
        <rFont val="游ゴシック Medium"/>
        <family val="3"/>
        <charset val="128"/>
      </rPr>
      <t>くつが一足あったなら（４：４３）</t>
    </r>
  </si>
  <si>
    <r>
      <rPr>
        <sz val="11"/>
        <rFont val="游ゴシック Medium"/>
        <family val="3"/>
        <charset val="128"/>
      </rPr>
      <t>ルイス，スタン／作曲</t>
    </r>
  </si>
  <si>
    <r>
      <rPr>
        <sz val="11"/>
        <rFont val="游ゴシック Medium"/>
        <family val="3"/>
        <charset val="128"/>
      </rPr>
      <t>（１０）セ・シ・ボン／高英男（３：２８）</t>
    </r>
  </si>
  <si>
    <r>
      <rPr>
        <sz val="11"/>
        <rFont val="游ゴシック Medium"/>
        <family val="3"/>
        <charset val="128"/>
      </rPr>
      <t>世良公則／作曲</t>
    </r>
  </si>
  <si>
    <r>
      <rPr>
        <sz val="11"/>
        <rFont val="游ゴシック Medium"/>
        <family val="3"/>
        <charset val="128"/>
      </rPr>
      <t>＊（ハート）じかけのオレンジ（３：１３）</t>
    </r>
  </si>
  <si>
    <r>
      <rPr>
        <sz val="11"/>
        <rFont val="游ゴシック Medium"/>
        <family val="3"/>
        <charset val="128"/>
      </rPr>
      <t>ドミノ（２：３７）</t>
    </r>
  </si>
  <si>
    <r>
      <t>13.</t>
    </r>
    <r>
      <rPr>
        <sz val="11"/>
        <rFont val="游ゴシック Medium"/>
        <family val="3"/>
        <charset val="128"/>
      </rPr>
      <t>ファド歌いのアヴェ・マリア</t>
    </r>
    <r>
      <rPr>
        <sz val="11"/>
        <rFont val="Consolas"/>
        <family val="3"/>
      </rPr>
      <t xml:space="preserve"> 2'52</t>
    </r>
  </si>
  <si>
    <r>
      <rPr>
        <sz val="11"/>
        <rFont val="游ゴシック Medium"/>
        <family val="3"/>
        <charset val="128"/>
      </rPr>
      <t>都倉俊一／作曲</t>
    </r>
    <rPh sb="0" eb="2">
      <t>トクラ</t>
    </rPh>
    <rPh sb="2" eb="4">
      <t>シュンイチ</t>
    </rPh>
    <phoneticPr fontId="1"/>
  </si>
  <si>
    <r>
      <t>19</t>
    </r>
    <r>
      <rPr>
        <sz val="11"/>
        <rFont val="游ゴシック Medium"/>
        <family val="3"/>
        <charset val="128"/>
      </rPr>
      <t>．明日に架ける橋（</t>
    </r>
    <r>
      <rPr>
        <sz val="11"/>
        <rFont val="Consolas"/>
        <family val="3"/>
      </rPr>
      <t>4</t>
    </r>
    <r>
      <rPr>
        <sz val="11"/>
        <rFont val="游ゴシック Medium"/>
        <family val="3"/>
        <charset val="128"/>
      </rPr>
      <t>：</t>
    </r>
    <r>
      <rPr>
        <sz val="11"/>
        <rFont val="Consolas"/>
        <family val="3"/>
      </rPr>
      <t>36</t>
    </r>
    <r>
      <rPr>
        <sz val="11"/>
        <rFont val="游ゴシック Medium"/>
        <family val="3"/>
        <charset val="128"/>
      </rPr>
      <t>）</t>
    </r>
  </si>
  <si>
    <r>
      <rPr>
        <sz val="11"/>
        <rFont val="游ゴシック Medium"/>
        <family val="3"/>
        <charset val="128"/>
      </rPr>
      <t>ガリンド，ペドロ／作詞</t>
    </r>
  </si>
  <si>
    <r>
      <rPr>
        <sz val="11"/>
        <rFont val="游ゴシック Medium"/>
        <family val="3"/>
        <charset val="128"/>
      </rPr>
      <t>私は花を咲かせた：イダの歌：スウェーデンＴＶシリーズ「リュンネベルクから来たエミール」より</t>
    </r>
  </si>
  <si>
    <r>
      <rPr>
        <sz val="11"/>
        <rFont val="游ゴシック Medium"/>
        <family val="3"/>
        <charset val="128"/>
      </rPr>
      <t>白樺は野に立てり：ロシア民謡（３：４７）</t>
    </r>
  </si>
  <si>
    <r>
      <rPr>
        <sz val="11"/>
        <rFont val="游ゴシック Medium"/>
        <family val="3"/>
        <charset val="128"/>
      </rPr>
      <t>ワシントン，フェルディナンド／作曲</t>
    </r>
  </si>
  <si>
    <r>
      <rPr>
        <sz val="11"/>
        <rFont val="游ゴシック Medium"/>
        <family val="3"/>
        <charset val="128"/>
      </rPr>
      <t>ベッティ，ヘンリ／作曲</t>
    </r>
  </si>
  <si>
    <r>
      <rPr>
        <sz val="11"/>
        <rFont val="游ゴシック Medium"/>
        <family val="3"/>
        <charset val="128"/>
      </rPr>
      <t>世良公則／作詞</t>
    </r>
  </si>
  <si>
    <r>
      <rPr>
        <sz val="11"/>
        <rFont val="游ゴシック Medium"/>
        <family val="3"/>
        <charset val="128"/>
      </rPr>
      <t>フレッシュ・フィッシュ／ベニー・グッドマン（３：２５）</t>
    </r>
  </si>
  <si>
    <r>
      <rPr>
        <sz val="11"/>
        <rFont val="游ゴシック Medium"/>
        <family val="3"/>
        <charset val="128"/>
      </rPr>
      <t>フェラーリ，ルイ／作曲</t>
    </r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</si>
  <si>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AVE' MARIA FADISTA</t>
    </r>
  </si>
  <si>
    <r>
      <rPr>
        <sz val="11"/>
        <rFont val="游ゴシック Medium"/>
        <family val="3"/>
        <charset val="128"/>
      </rPr>
      <t>中山千夏／作詞，佐藤充彦／編曲</t>
    </r>
    <rPh sb="8" eb="10">
      <t>サトウ</t>
    </rPh>
    <rPh sb="10" eb="12">
      <t>ミツヒコ</t>
    </rPh>
    <phoneticPr fontId="1"/>
  </si>
  <si>
    <r>
      <rPr>
        <sz val="11"/>
        <rFont val="游ゴシック Medium"/>
        <family val="3"/>
        <charset val="128"/>
      </rPr>
      <t>　　作詩・作曲／</t>
    </r>
    <r>
      <rPr>
        <sz val="11"/>
        <rFont val="Consolas"/>
        <family val="3"/>
      </rPr>
      <t>P. SIMON</t>
    </r>
    <phoneticPr fontId="1"/>
  </si>
  <si>
    <r>
      <rPr>
        <sz val="11"/>
        <rFont val="游ゴシック Medium"/>
        <family val="3"/>
        <charset val="128"/>
      </rPr>
      <t>リーデル，ゲオルク／作曲</t>
    </r>
  </si>
  <si>
    <r>
      <rPr>
        <sz val="11"/>
        <rFont val="游ゴシック Medium"/>
        <family val="3"/>
        <charset val="128"/>
      </rPr>
      <t>ゴー・ゴー・ダンサー（５：１５）</t>
    </r>
  </si>
  <si>
    <r>
      <rPr>
        <sz val="11"/>
        <rFont val="游ゴシック Medium"/>
        <family val="3"/>
        <charset val="128"/>
      </rPr>
      <t>グッバイ・ベイビイ＆エイメン（６：２３）</t>
    </r>
  </si>
  <si>
    <r>
      <rPr>
        <sz val="11"/>
        <rFont val="游ゴシック Medium"/>
        <family val="3"/>
        <charset val="128"/>
      </rPr>
      <t>私の青空（２：３２）</t>
    </r>
  </si>
  <si>
    <r>
      <rPr>
        <sz val="11"/>
        <rFont val="游ゴシック Medium"/>
        <family val="3"/>
        <charset val="128"/>
      </rPr>
      <t>私は愛されるのが好き（４：０１）</t>
    </r>
  </si>
  <si>
    <r>
      <rPr>
        <sz val="11"/>
        <rFont val="游ゴシック Medium"/>
        <family val="3"/>
        <charset val="128"/>
      </rPr>
      <t>無常：瀧廉太郎による編曲（１：３４）</t>
    </r>
  </si>
  <si>
    <r>
      <rPr>
        <sz val="11"/>
        <rFont val="游ゴシック Medium"/>
        <family val="3"/>
        <charset val="128"/>
      </rPr>
      <t>ブーン，パット／ヴォーカル</t>
    </r>
  </si>
  <si>
    <r>
      <rPr>
        <sz val="11"/>
        <rFont val="游ゴシック Medium"/>
        <family val="3"/>
        <charset val="128"/>
      </rPr>
      <t>ホーネッツ，アンドレ／作詞</t>
    </r>
  </si>
  <si>
    <r>
      <rPr>
        <sz val="11"/>
        <rFont val="游ゴシック Medium"/>
        <family val="3"/>
        <charset val="128"/>
      </rPr>
      <t>太陽への挑戦（３：００）</t>
    </r>
  </si>
  <si>
    <r>
      <rPr>
        <sz val="11"/>
        <rFont val="游ゴシック Medium"/>
        <family val="3"/>
        <charset val="128"/>
      </rPr>
      <t>男物のシャツ</t>
    </r>
  </si>
  <si>
    <r>
      <rPr>
        <sz val="11"/>
        <rFont val="游ゴシック Medium"/>
        <family val="3"/>
        <charset val="128"/>
      </rPr>
      <t>　（</t>
    </r>
    <r>
      <rPr>
        <sz val="11"/>
        <rFont val="Consolas"/>
        <family val="3"/>
      </rPr>
      <t>Gabriel de Oliveira</t>
    </r>
    <r>
      <rPr>
        <sz val="11"/>
        <rFont val="游ゴシック Medium"/>
        <family val="3"/>
        <charset val="128"/>
      </rPr>
      <t>／</t>
    </r>
    <r>
      <rPr>
        <sz val="11"/>
        <rFont val="Consolas"/>
        <family val="3"/>
      </rPr>
      <t>Francisco Viana</t>
    </r>
    <r>
      <rPr>
        <sz val="11"/>
        <rFont val="游ゴシック Medium"/>
        <family val="3"/>
        <charset val="128"/>
      </rPr>
      <t>）</t>
    </r>
  </si>
  <si>
    <r>
      <rPr>
        <sz val="11"/>
        <rFont val="游ゴシック Medium"/>
        <family val="3"/>
        <charset val="128"/>
      </rPr>
      <t>中山千夏／ヴォーカル</t>
    </r>
  </si>
  <si>
    <r>
      <t>20</t>
    </r>
    <r>
      <rPr>
        <sz val="11"/>
        <rFont val="游ゴシック Medium"/>
        <family val="3"/>
        <charset val="128"/>
      </rPr>
      <t>．マイ・ウェイ（</t>
    </r>
    <r>
      <rPr>
        <sz val="11"/>
        <rFont val="Consolas"/>
        <family val="3"/>
      </rPr>
      <t>4</t>
    </r>
    <r>
      <rPr>
        <sz val="11"/>
        <rFont val="游ゴシック Medium"/>
        <family val="3"/>
        <charset val="128"/>
      </rPr>
      <t>：</t>
    </r>
    <r>
      <rPr>
        <sz val="11"/>
        <rFont val="Consolas"/>
        <family val="3"/>
      </rPr>
      <t>13</t>
    </r>
    <r>
      <rPr>
        <sz val="11"/>
        <rFont val="游ゴシック Medium"/>
        <family val="3"/>
        <charset val="128"/>
      </rPr>
      <t>）</t>
    </r>
  </si>
  <si>
    <r>
      <rPr>
        <sz val="11"/>
        <rFont val="游ゴシック Medium"/>
        <family val="3"/>
        <charset val="128"/>
      </rPr>
      <t>Ｍｙ　Ｂｏｙ（２：４４）</t>
    </r>
  </si>
  <si>
    <r>
      <rPr>
        <sz val="11"/>
        <rFont val="游ゴシック Medium"/>
        <family val="3"/>
        <charset val="128"/>
      </rPr>
      <t>ドナルドソン，ウォルター／作曲</t>
    </r>
  </si>
  <si>
    <r>
      <rPr>
        <sz val="11"/>
        <rFont val="游ゴシック Medium"/>
        <family val="3"/>
        <charset val="128"/>
      </rPr>
      <t>ベコー，ジルベール／作曲</t>
    </r>
  </si>
  <si>
    <r>
      <rPr>
        <sz val="11"/>
        <rFont val="游ゴシック Medium"/>
        <family val="3"/>
        <charset val="128"/>
      </rPr>
      <t>ステンカ・ラージン：ロシア民謡（５：５７）</t>
    </r>
  </si>
  <si>
    <r>
      <rPr>
        <sz val="11"/>
        <rFont val="游ゴシック Medium"/>
        <family val="3"/>
        <charset val="128"/>
      </rPr>
      <t>ハロー・メリー・ルウ／リッキー・ネルソン（２：１８）</t>
    </r>
  </si>
  <si>
    <r>
      <rPr>
        <sz val="11"/>
        <rFont val="游ゴシック Medium"/>
        <family val="3"/>
        <charset val="128"/>
      </rPr>
      <t>高英男／ヴォーカル</t>
    </r>
  </si>
  <si>
    <r>
      <rPr>
        <sz val="11"/>
        <rFont val="游ゴシック Medium"/>
        <family val="3"/>
        <charset val="128"/>
      </rPr>
      <t>中央フリー・ウェイ</t>
    </r>
  </si>
  <si>
    <r>
      <rPr>
        <sz val="11"/>
        <rFont val="游ゴシック Medium"/>
        <family val="3"/>
        <charset val="128"/>
      </rPr>
      <t>賣物ブギ（３：４９）</t>
    </r>
  </si>
  <si>
    <r>
      <rPr>
        <sz val="11"/>
        <rFont val="游ゴシック Medium"/>
        <family val="3"/>
        <charset val="128"/>
      </rPr>
      <t>ザ・ハックル・バック／ベニー・グッドマン（３：２９）</t>
    </r>
  </si>
  <si>
    <r>
      <rPr>
        <sz val="11"/>
        <rFont val="游ゴシック Medium"/>
        <family val="3"/>
        <charset val="128"/>
      </rPr>
      <t>ナイアガラ音頭（３：１６）</t>
    </r>
  </si>
  <si>
    <r>
      <t>14</t>
    </r>
    <r>
      <rPr>
        <sz val="11"/>
        <rFont val="游ゴシック Medium"/>
        <family val="3"/>
        <charset val="128"/>
      </rPr>
      <t>．聖アントニオの夜</t>
    </r>
    <r>
      <rPr>
        <sz val="11"/>
        <rFont val="Consolas"/>
        <family val="3"/>
      </rPr>
      <t xml:space="preserve"> 2'38"</t>
    </r>
  </si>
  <si>
    <r>
      <rPr>
        <sz val="11"/>
        <rFont val="游ゴシック Medium"/>
        <family val="3"/>
        <charset val="128"/>
      </rPr>
      <t>（１１）太陽のあいつ：ＴＢＳテレビ「太陽のあいつ」主題歌／ジャニーズ（２：３５）</t>
    </r>
  </si>
  <si>
    <r>
      <rPr>
        <sz val="11"/>
        <rFont val="游ゴシック Medium"/>
        <family val="3"/>
        <charset val="128"/>
      </rPr>
      <t>　　作詩・作曲／</t>
    </r>
    <r>
      <rPr>
        <sz val="11"/>
        <rFont val="Consolas"/>
        <family val="3"/>
      </rPr>
      <t>Paul ANKA</t>
    </r>
    <r>
      <rPr>
        <sz val="11"/>
        <rFont val="游ゴシック Medium"/>
        <family val="3"/>
        <charset val="128"/>
      </rPr>
      <t>，</t>
    </r>
    <r>
      <rPr>
        <sz val="11"/>
        <rFont val="Consolas"/>
        <family val="3"/>
      </rPr>
      <t>J. REVAUX, C. FRANCOIS</t>
    </r>
    <r>
      <rPr>
        <sz val="11"/>
        <rFont val="游ゴシック Medium"/>
        <family val="3"/>
        <charset val="128"/>
      </rPr>
      <t>，</t>
    </r>
    <r>
      <rPr>
        <sz val="11"/>
        <rFont val="Consolas"/>
        <family val="3"/>
      </rPr>
      <t>C,Thibaut</t>
    </r>
    <phoneticPr fontId="1"/>
  </si>
  <si>
    <r>
      <rPr>
        <sz val="11"/>
        <rFont val="游ゴシック Medium"/>
        <family val="3"/>
        <charset val="128"/>
      </rPr>
      <t>さよならなんて言えない：さよならを教えて（５：４６）</t>
    </r>
  </si>
  <si>
    <r>
      <rPr>
        <sz val="11"/>
        <rFont val="游ゴシック Medium"/>
        <family val="3"/>
        <charset val="128"/>
      </rPr>
      <t>堀内敬三／作詞</t>
    </r>
  </si>
  <si>
    <r>
      <rPr>
        <sz val="11"/>
        <rFont val="游ゴシック Medium"/>
        <family val="3"/>
        <charset val="128"/>
      </rPr>
      <t>（１１）幸福を売る男／高英男（２：１４）</t>
    </r>
  </si>
  <si>
    <r>
      <rPr>
        <sz val="11"/>
        <rFont val="游ゴシック Medium"/>
        <family val="3"/>
        <charset val="128"/>
      </rPr>
      <t>荒井由実／作曲</t>
    </r>
  </si>
  <si>
    <r>
      <rPr>
        <sz val="11"/>
        <rFont val="游ゴシック Medium"/>
        <family val="3"/>
        <charset val="128"/>
      </rPr>
      <t>彼女はデリケート：Ｓｉｎｇｌｅ　Ｖｅｒｓｉｏｎ（２：４６）</t>
    </r>
  </si>
  <si>
    <r>
      <rPr>
        <sz val="11"/>
        <rFont val="游ゴシック Medium"/>
        <family val="3"/>
        <charset val="128"/>
      </rPr>
      <t>青春の条件（２：５６）</t>
    </r>
  </si>
  <si>
    <r>
      <rPr>
        <sz val="11"/>
        <rFont val="游ゴシック Medium"/>
        <family val="3"/>
        <charset val="128"/>
      </rPr>
      <t>星のフラメンコ（３：０９）</t>
    </r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</si>
  <si>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NOITE DE SANTO ANTO'NIO</t>
    </r>
  </si>
  <si>
    <r>
      <rPr>
        <sz val="11"/>
        <rFont val="游ゴシック Medium"/>
        <family val="3"/>
        <charset val="128"/>
      </rPr>
      <t>いずみたく／作曲，編曲</t>
    </r>
    <phoneticPr fontId="1"/>
  </si>
  <si>
    <r>
      <rPr>
        <sz val="11"/>
        <rFont val="游ゴシック Medium"/>
        <family val="3"/>
        <charset val="128"/>
      </rPr>
      <t>　　編曲／東海林修</t>
    </r>
    <phoneticPr fontId="1"/>
  </si>
  <si>
    <r>
      <rPr>
        <sz val="11"/>
        <rFont val="游ゴシック Medium"/>
        <family val="3"/>
        <charset val="128"/>
      </rPr>
      <t>恋のフーガ（１：４９）</t>
    </r>
  </si>
  <si>
    <r>
      <rPr>
        <sz val="11"/>
        <rFont val="游ゴシック Medium"/>
        <family val="3"/>
        <charset val="128"/>
      </rPr>
      <t>ゴーランド，アーノルド／作曲</t>
    </r>
  </si>
  <si>
    <r>
      <rPr>
        <sz val="11"/>
        <rFont val="游ゴシック Medium"/>
        <family val="3"/>
        <charset val="128"/>
      </rPr>
      <t>カルヴェ，ジャン・ピエール／作曲</t>
    </r>
  </si>
  <si>
    <r>
      <rPr>
        <sz val="11"/>
        <rFont val="游ゴシック Medium"/>
        <family val="3"/>
        <charset val="128"/>
      </rPr>
      <t>荒井由実／作詞</t>
    </r>
  </si>
  <si>
    <r>
      <rPr>
        <sz val="11"/>
        <rFont val="游ゴシック Medium"/>
        <family val="3"/>
        <charset val="128"/>
      </rPr>
      <t>島武実／作詞</t>
    </r>
  </si>
  <si>
    <r>
      <rPr>
        <sz val="11"/>
        <rFont val="游ゴシック Medium"/>
        <family val="3"/>
        <charset val="128"/>
      </rPr>
      <t>トゥリーズ／ベニー・グッドマン（３：１３）</t>
    </r>
  </si>
  <si>
    <r>
      <rPr>
        <sz val="11"/>
        <rFont val="游ゴシック Medium"/>
        <family val="3"/>
        <charset val="128"/>
      </rPr>
      <t>こんな素敵な日には（４：１２）</t>
    </r>
  </si>
  <si>
    <r>
      <rPr>
        <sz val="11"/>
        <rFont val="游ゴシック Medium"/>
        <family val="3"/>
        <charset val="128"/>
      </rPr>
      <t>　（</t>
    </r>
    <r>
      <rPr>
        <sz val="11"/>
        <rFont val="Consolas"/>
        <family val="3"/>
      </rPr>
      <t>Norberto de Arau'jo</t>
    </r>
    <r>
      <rPr>
        <sz val="11"/>
        <rFont val="游ゴシック Medium"/>
        <family val="3"/>
        <charset val="128"/>
      </rPr>
      <t>／</t>
    </r>
    <r>
      <rPr>
        <sz val="11"/>
        <rFont val="Consolas"/>
        <family val="3"/>
      </rPr>
      <t>Raul Ferra~o</t>
    </r>
    <r>
      <rPr>
        <sz val="11"/>
        <rFont val="游ゴシック Medium"/>
        <family val="3"/>
        <charset val="128"/>
      </rPr>
      <t>）</t>
    </r>
  </si>
  <si>
    <r>
      <rPr>
        <sz val="11"/>
        <rFont val="游ゴシック Medium"/>
        <family val="3"/>
        <charset val="128"/>
      </rPr>
      <t>ゴールド，ジャック／作曲</t>
    </r>
  </si>
  <si>
    <r>
      <rPr>
        <sz val="11"/>
        <rFont val="游ゴシック Medium"/>
        <family val="3"/>
        <charset val="128"/>
      </rPr>
      <t>皆既日食（２：２７）</t>
    </r>
  </si>
  <si>
    <r>
      <rPr>
        <sz val="11"/>
        <rFont val="游ゴシック Medium"/>
        <family val="3"/>
        <charset val="128"/>
      </rPr>
      <t>ブルース（１：０７）</t>
    </r>
  </si>
  <si>
    <r>
      <rPr>
        <sz val="11"/>
        <rFont val="游ゴシック Medium"/>
        <family val="3"/>
        <charset val="128"/>
      </rPr>
      <t>たそがれ仕度：しのび泣き（４：４３）</t>
    </r>
  </si>
  <si>
    <r>
      <rPr>
        <sz val="11"/>
        <rFont val="游ゴシック Medium"/>
        <family val="3"/>
        <charset val="128"/>
      </rPr>
      <t>春の野：瀧廉太郎による編曲（１：１４）</t>
    </r>
  </si>
  <si>
    <r>
      <rPr>
        <sz val="11"/>
        <rFont val="游ゴシック Medium"/>
        <family val="3"/>
        <charset val="128"/>
      </rPr>
      <t>ネルソン，リッキー／ヴォーカル</t>
    </r>
  </si>
  <si>
    <r>
      <rPr>
        <sz val="11"/>
        <rFont val="游ゴシック Medium"/>
        <family val="3"/>
        <charset val="128"/>
      </rPr>
      <t>ブルーソル，ジャン／作詞</t>
    </r>
  </si>
  <si>
    <r>
      <rPr>
        <sz val="11"/>
        <rFont val="游ゴシック Medium"/>
        <family val="3"/>
        <charset val="128"/>
      </rPr>
      <t>ナイアガラ・トライアングル／ポップス・グループ</t>
    </r>
    <phoneticPr fontId="1"/>
  </si>
  <si>
    <r>
      <rPr>
        <sz val="11"/>
        <rFont val="游ゴシック Medium"/>
        <family val="3"/>
        <charset val="128"/>
      </rPr>
      <t>佐野元春／作曲</t>
    </r>
    <phoneticPr fontId="1"/>
  </si>
  <si>
    <r>
      <rPr>
        <sz val="11"/>
        <rFont val="游ゴシック Medium"/>
        <family val="3"/>
        <charset val="128"/>
      </rPr>
      <t>花の唄（３：４５）</t>
    </r>
    <phoneticPr fontId="1"/>
  </si>
  <si>
    <r>
      <rPr>
        <sz val="11"/>
        <rFont val="游ゴシック Medium"/>
        <family val="3"/>
        <charset val="128"/>
      </rPr>
      <t>浜口庫之助／作詞</t>
    </r>
    <phoneticPr fontId="1"/>
  </si>
  <si>
    <r>
      <rPr>
        <sz val="11"/>
        <rFont val="游ゴシック Medium"/>
        <family val="3"/>
        <charset val="128"/>
      </rPr>
      <t>風／ポップス・グループ</t>
    </r>
    <phoneticPr fontId="1"/>
  </si>
  <si>
    <r>
      <t>15</t>
    </r>
    <r>
      <rPr>
        <sz val="11"/>
        <rFont val="游ゴシック Medium"/>
        <family val="3"/>
        <charset val="128"/>
      </rPr>
      <t>．皮肉</t>
    </r>
    <r>
      <rPr>
        <sz val="11"/>
        <rFont val="Consolas"/>
        <family val="3"/>
      </rPr>
      <t xml:space="preserve"> 3'47"</t>
    </r>
  </si>
  <si>
    <r>
      <rPr>
        <sz val="11"/>
        <rFont val="游ゴシック Medium"/>
        <family val="3"/>
        <charset val="128"/>
      </rPr>
      <t>ジャニーズ／ポップス・グループ</t>
    </r>
  </si>
  <si>
    <r>
      <rPr>
        <sz val="11"/>
        <rFont val="游ゴシック Medium"/>
        <family val="3"/>
        <charset val="128"/>
      </rPr>
      <t>なかにし礼／作詞</t>
    </r>
  </si>
  <si>
    <r>
      <rPr>
        <sz val="11"/>
        <rFont val="游ゴシック Medium"/>
        <family val="3"/>
        <charset val="128"/>
      </rPr>
      <t>ローズ・ガーデン／リン・アンダーソン（２：５６）</t>
    </r>
  </si>
  <si>
    <r>
      <rPr>
        <sz val="11"/>
        <rFont val="游ゴシック Medium"/>
        <family val="3"/>
        <charset val="128"/>
      </rPr>
      <t>ジャングル・コング</t>
    </r>
  </si>
  <si>
    <r>
      <rPr>
        <sz val="11"/>
        <rFont val="游ゴシック Medium"/>
        <family val="3"/>
        <charset val="128"/>
      </rPr>
      <t>夜霧のブルース（４：１４）</t>
    </r>
  </si>
  <si>
    <r>
      <rPr>
        <sz val="11"/>
        <rFont val="游ゴシック Medium"/>
        <family val="3"/>
        <charset val="128"/>
      </rPr>
      <t>ベドラム／ベニー・グッドマン（３：０４）</t>
    </r>
  </si>
  <si>
    <r>
      <rPr>
        <sz val="11"/>
        <rFont val="游ゴシック Medium"/>
        <family val="3"/>
        <charset val="128"/>
      </rPr>
      <t>幸せにさよなら：シングル・バージョン（３：５３）</t>
    </r>
  </si>
  <si>
    <r>
      <rPr>
        <sz val="11"/>
        <rFont val="游ゴシック Medium"/>
        <family val="3"/>
        <charset val="128"/>
      </rPr>
      <t>ささやかなこの人生</t>
    </r>
  </si>
  <si>
    <r>
      <rPr>
        <sz val="11"/>
        <rFont val="游ゴシック Medium"/>
        <family val="3"/>
        <charset val="128"/>
      </rPr>
      <t>　</t>
    </r>
    <r>
      <rPr>
        <sz val="11"/>
        <rFont val="Consolas"/>
        <family val="3"/>
      </rPr>
      <t>IRONIA</t>
    </r>
  </si>
  <si>
    <r>
      <rPr>
        <sz val="11"/>
        <rFont val="游ゴシック Medium"/>
        <family val="3"/>
        <charset val="128"/>
      </rPr>
      <t>（１２）マイ・ボーイ・ロリポップ／中尾ミエ（１：５７）</t>
    </r>
  </si>
  <si>
    <r>
      <rPr>
        <sz val="11"/>
        <rFont val="游ゴシック Medium"/>
        <family val="3"/>
        <charset val="128"/>
      </rPr>
      <t>バビロンの妖精（４：０２）</t>
    </r>
  </si>
  <si>
    <r>
      <rPr>
        <sz val="11"/>
        <rFont val="游ゴシック Medium"/>
        <family val="3"/>
        <charset val="128"/>
      </rPr>
      <t>高浪敬太郎／作詞</t>
    </r>
  </si>
  <si>
    <r>
      <rPr>
        <sz val="11"/>
        <rFont val="游ゴシック Medium"/>
        <family val="3"/>
        <charset val="128"/>
      </rPr>
      <t>昔かたぎの恋（３：５０）</t>
    </r>
  </si>
  <si>
    <r>
      <rPr>
        <sz val="11"/>
        <rFont val="游ゴシック Medium"/>
        <family val="3"/>
        <charset val="128"/>
      </rPr>
      <t>サウス，ジョー／作曲</t>
    </r>
  </si>
  <si>
    <r>
      <rPr>
        <sz val="11"/>
        <rFont val="游ゴシック Medium"/>
        <family val="3"/>
        <charset val="128"/>
      </rPr>
      <t>（１２）パリの屋根の下／高英男（２：５４）</t>
    </r>
  </si>
  <si>
    <r>
      <rPr>
        <sz val="11"/>
        <rFont val="游ゴシック Medium"/>
        <family val="3"/>
        <charset val="128"/>
      </rPr>
      <t>大久保徳二郎／作曲</t>
    </r>
  </si>
  <si>
    <r>
      <rPr>
        <sz val="11"/>
        <rFont val="游ゴシック Medium"/>
        <family val="3"/>
        <charset val="128"/>
      </rPr>
      <t>ドリーミング・デイ：シングル・バージョン（４：０３）</t>
    </r>
  </si>
  <si>
    <r>
      <rPr>
        <sz val="11"/>
        <rFont val="游ゴシック Medium"/>
        <family val="3"/>
        <charset val="128"/>
      </rPr>
      <t>愛のぬけがら（花に別れを）（３：２９）</t>
    </r>
  </si>
  <si>
    <r>
      <rPr>
        <sz val="11"/>
        <rFont val="游ゴシック Medium"/>
        <family val="3"/>
        <charset val="128"/>
      </rPr>
      <t>月の沙漠（４：５３）</t>
    </r>
  </si>
  <si>
    <r>
      <rPr>
        <sz val="11"/>
        <rFont val="游ゴシック Medium"/>
        <family val="3"/>
        <charset val="128"/>
      </rPr>
      <t>　（</t>
    </r>
    <r>
      <rPr>
        <sz val="11"/>
        <rFont val="Consolas"/>
        <family val="3"/>
      </rPr>
      <t>Armando Neves</t>
    </r>
    <r>
      <rPr>
        <sz val="11"/>
        <rFont val="游ゴシック Medium"/>
        <family val="3"/>
        <charset val="128"/>
      </rPr>
      <t>／</t>
    </r>
    <r>
      <rPr>
        <sz val="11"/>
        <rFont val="Consolas"/>
        <family val="3"/>
      </rPr>
      <t>Alftedo Duarte</t>
    </r>
    <r>
      <rPr>
        <sz val="11"/>
        <rFont val="游ゴシック Medium"/>
        <family val="3"/>
        <charset val="128"/>
      </rPr>
      <t>）</t>
    </r>
  </si>
  <si>
    <r>
      <t>Roberts</t>
    </r>
    <r>
      <rPr>
        <sz val="11"/>
        <rFont val="游ゴシック Medium"/>
        <family val="3"/>
        <charset val="128"/>
      </rPr>
      <t>，</t>
    </r>
    <r>
      <rPr>
        <sz val="11"/>
        <rFont val="Consolas"/>
        <family val="3"/>
      </rPr>
      <t>Johnny + Levy</t>
    </r>
    <r>
      <rPr>
        <sz val="11"/>
        <rFont val="游ゴシック Medium"/>
        <family val="3"/>
        <charset val="128"/>
      </rPr>
      <t>，</t>
    </r>
    <r>
      <rPr>
        <sz val="11"/>
        <rFont val="Consolas"/>
        <family val="3"/>
      </rPr>
      <t>Morris</t>
    </r>
    <r>
      <rPr>
        <sz val="11"/>
        <rFont val="游ゴシック Medium"/>
        <family val="3"/>
        <charset val="128"/>
      </rPr>
      <t>／作曲</t>
    </r>
    <phoneticPr fontId="1"/>
  </si>
  <si>
    <r>
      <rPr>
        <sz val="11"/>
        <rFont val="游ゴシック Medium"/>
        <family val="3"/>
        <charset val="128"/>
      </rPr>
      <t>ＷＨＡＴ</t>
    </r>
    <r>
      <rPr>
        <sz val="11"/>
        <rFont val="Consolas"/>
        <family val="3"/>
      </rPr>
      <t>’</t>
    </r>
    <r>
      <rPr>
        <sz val="11"/>
        <rFont val="游ゴシック Medium"/>
        <family val="3"/>
        <charset val="128"/>
      </rPr>
      <t>Ｄ　Ｉ　ＳＡＹ（１：４４）</t>
    </r>
  </si>
  <si>
    <r>
      <rPr>
        <sz val="11"/>
        <rFont val="游ゴシック Medium"/>
        <family val="3"/>
        <charset val="128"/>
      </rPr>
      <t>ガルヴァランツ，ジョルジュ／作曲</t>
    </r>
  </si>
  <si>
    <r>
      <rPr>
        <sz val="11"/>
        <rFont val="游ゴシック Medium"/>
        <family val="3"/>
        <charset val="128"/>
      </rPr>
      <t>サウス，ジョー／作詞</t>
    </r>
  </si>
  <si>
    <r>
      <rPr>
        <sz val="11"/>
        <rFont val="游ゴシック Medium"/>
        <family val="3"/>
        <charset val="128"/>
      </rPr>
      <t>モレッティ，ラウル／作曲</t>
    </r>
  </si>
  <si>
    <r>
      <rPr>
        <sz val="11"/>
        <rFont val="游ゴシック Medium"/>
        <family val="3"/>
        <charset val="128"/>
      </rPr>
      <t>三浦徳子／作詞</t>
    </r>
  </si>
  <si>
    <r>
      <rPr>
        <sz val="11"/>
        <rFont val="游ゴシック Medium"/>
        <family val="3"/>
        <charset val="128"/>
      </rPr>
      <t>島田磬也／作詞</t>
    </r>
  </si>
  <si>
    <r>
      <rPr>
        <sz val="11"/>
        <rFont val="游ゴシック Medium"/>
        <family val="3"/>
        <charset val="128"/>
      </rPr>
      <t>オー・ブラ・ディー／ベニー・グッドマン（３：２０）</t>
    </r>
  </si>
  <si>
    <r>
      <rPr>
        <sz val="11"/>
        <rFont val="游ゴシック Medium"/>
        <family val="3"/>
        <charset val="128"/>
      </rPr>
      <t>ナイアガラ音頭：シングル・バージョン（２：４８）</t>
    </r>
  </si>
  <si>
    <r>
      <rPr>
        <sz val="11"/>
        <rFont val="游ゴシック Medium"/>
        <family val="3"/>
        <charset val="128"/>
      </rPr>
      <t>ラストナイト（３：５０）</t>
    </r>
  </si>
  <si>
    <r>
      <rPr>
        <sz val="11"/>
        <rFont val="游ゴシック Medium"/>
        <family val="3"/>
        <charset val="128"/>
      </rPr>
      <t>増田豊／作曲</t>
    </r>
  </si>
  <si>
    <r>
      <rPr>
        <sz val="11"/>
        <rFont val="游ゴシック Medium"/>
        <family val="3"/>
        <charset val="128"/>
      </rPr>
      <t>佐々木すぐる／作曲</t>
    </r>
  </si>
  <si>
    <r>
      <t>16</t>
    </r>
    <r>
      <rPr>
        <sz val="11"/>
        <rFont val="游ゴシック Medium"/>
        <family val="3"/>
        <charset val="128"/>
      </rPr>
      <t>．あたしの母さん</t>
    </r>
    <r>
      <rPr>
        <sz val="11"/>
        <rFont val="Consolas"/>
        <family val="3"/>
      </rPr>
      <t xml:space="preserve"> 4'08"</t>
    </r>
  </si>
  <si>
    <r>
      <rPr>
        <sz val="11"/>
        <rFont val="游ゴシック Medium"/>
        <family val="3"/>
        <charset val="128"/>
      </rPr>
      <t>岩谷時子／作詞，安井かずみ／訳詞，宮川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泰／編曲</t>
    </r>
    <rPh sb="8" eb="10">
      <t>ヤスイ</t>
    </rPh>
    <rPh sb="14" eb="16">
      <t>ヤクシ</t>
    </rPh>
    <rPh sb="17" eb="19">
      <t>ミヤガワ</t>
    </rPh>
    <rPh sb="20" eb="21">
      <t>ヤスシ</t>
    </rPh>
    <rPh sb="22" eb="24">
      <t>ヘンキョク</t>
    </rPh>
    <phoneticPr fontId="1"/>
  </si>
  <si>
    <r>
      <rPr>
        <sz val="11"/>
        <rFont val="游ゴシック Medium"/>
        <family val="3"/>
        <charset val="128"/>
      </rPr>
      <t>チャールズ，レイ／作曲</t>
    </r>
  </si>
  <si>
    <r>
      <rPr>
        <sz val="11"/>
        <rFont val="游ゴシック Medium"/>
        <family val="3"/>
        <charset val="128"/>
      </rPr>
      <t>愛の神話（３：３１）</t>
    </r>
  </si>
  <si>
    <r>
      <rPr>
        <sz val="11"/>
        <rFont val="游ゴシック Medium"/>
        <family val="3"/>
        <charset val="128"/>
      </rPr>
      <t>アズナブール，シャルル／作詞</t>
    </r>
  </si>
  <si>
    <r>
      <rPr>
        <sz val="11"/>
        <rFont val="游ゴシック Medium"/>
        <family val="3"/>
        <charset val="128"/>
      </rPr>
      <t>アンダーソン，リン／ヴォーカル</t>
    </r>
  </si>
  <si>
    <r>
      <rPr>
        <sz val="11"/>
        <rFont val="游ゴシック Medium"/>
        <family val="3"/>
        <charset val="128"/>
      </rPr>
      <t>ナゼル，ルネ／作詞</t>
    </r>
  </si>
  <si>
    <r>
      <rPr>
        <sz val="11"/>
        <rFont val="游ゴシック Medium"/>
        <family val="3"/>
        <charset val="128"/>
      </rPr>
      <t>あなたが唄うナイアガラ音頭（３：２１）</t>
    </r>
  </si>
  <si>
    <r>
      <rPr>
        <sz val="11"/>
        <rFont val="游ゴシック Medium"/>
        <family val="3"/>
        <charset val="128"/>
      </rPr>
      <t>藤公之介／作詞</t>
    </r>
  </si>
  <si>
    <r>
      <rPr>
        <sz val="11"/>
        <rFont val="游ゴシック Medium"/>
        <family val="3"/>
        <charset val="128"/>
      </rPr>
      <t>加藤まさを／作詞</t>
    </r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</si>
  <si>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MINHA MA~E</t>
    </r>
  </si>
  <si>
    <r>
      <rPr>
        <sz val="11"/>
        <rFont val="游ゴシック Medium"/>
        <family val="3"/>
        <charset val="128"/>
      </rPr>
      <t>中尾ミエ／ヴォーカル</t>
    </r>
  </si>
  <si>
    <r>
      <rPr>
        <sz val="11"/>
        <rFont val="游ゴシック Medium"/>
        <family val="3"/>
        <charset val="128"/>
      </rPr>
      <t>チャールズ，レイ／作詞</t>
    </r>
  </si>
  <si>
    <r>
      <rPr>
        <sz val="11"/>
        <rFont val="游ゴシック Medium"/>
        <family val="3"/>
        <charset val="128"/>
      </rPr>
      <t>ラ・ジャヴァネーズ（２：３４）</t>
    </r>
  </si>
  <si>
    <r>
      <rPr>
        <sz val="11"/>
        <rFont val="游ゴシック Medium"/>
        <family val="3"/>
        <charset val="128"/>
      </rPr>
      <t>懷友：瀧廉太郎による編曲（１：２０）</t>
    </r>
  </si>
  <si>
    <r>
      <rPr>
        <sz val="11"/>
        <rFont val="游ゴシック Medium"/>
        <family val="3"/>
        <charset val="128"/>
      </rPr>
      <t>チェンジング・パートナズ／パティ・ペイジ（３：０１）</t>
    </r>
  </si>
  <si>
    <r>
      <rPr>
        <sz val="11"/>
        <rFont val="游ゴシック Medium"/>
        <family val="3"/>
        <charset val="128"/>
      </rPr>
      <t>逃亡者</t>
    </r>
  </si>
  <si>
    <r>
      <rPr>
        <sz val="11"/>
        <rFont val="游ゴシック Medium"/>
        <family val="3"/>
        <charset val="128"/>
      </rPr>
      <t>カッコマン・ブギ（２：２４）</t>
    </r>
  </si>
  <si>
    <r>
      <rPr>
        <sz val="11"/>
        <rFont val="游ゴシック Medium"/>
        <family val="3"/>
        <charset val="128"/>
      </rPr>
      <t>ブルー・ルー／ベニー・グッドマン（２：５９）</t>
    </r>
  </si>
  <si>
    <r>
      <rPr>
        <sz val="11"/>
        <rFont val="游ゴシック Medium"/>
        <family val="3"/>
        <charset val="128"/>
      </rPr>
      <t>ココナツ・ホリデイ３日目（５：２５）</t>
    </r>
  </si>
  <si>
    <r>
      <rPr>
        <sz val="11"/>
        <rFont val="游ゴシック Medium"/>
        <family val="3"/>
        <charset val="128"/>
      </rPr>
      <t>ＲＯＣＫ</t>
    </r>
    <r>
      <rPr>
        <sz val="11"/>
        <rFont val="Consolas"/>
        <family val="3"/>
      </rPr>
      <t>’</t>
    </r>
    <r>
      <rPr>
        <sz val="11"/>
        <rFont val="游ゴシック Medium"/>
        <family val="3"/>
        <charset val="128"/>
      </rPr>
      <t>Ｎ</t>
    </r>
    <r>
      <rPr>
        <sz val="11"/>
        <rFont val="Consolas"/>
        <family val="3"/>
      </rPr>
      <t>’</t>
    </r>
    <r>
      <rPr>
        <sz val="11"/>
        <rFont val="游ゴシック Medium"/>
        <family val="3"/>
        <charset val="128"/>
      </rPr>
      <t>ＲＯＬＬ退屈男（３：０１）</t>
    </r>
  </si>
  <si>
    <r>
      <rPr>
        <sz val="11"/>
        <rFont val="游ゴシック Medium"/>
        <family val="3"/>
        <charset val="128"/>
      </rPr>
      <t>アフターヌーン通り２５</t>
    </r>
  </si>
  <si>
    <r>
      <rPr>
        <sz val="11"/>
        <rFont val="游ゴシック Medium"/>
        <family val="3"/>
        <charset val="128"/>
      </rPr>
      <t>　（</t>
    </r>
    <r>
      <rPr>
        <sz val="11"/>
        <rFont val="Consolas"/>
        <family val="3"/>
      </rPr>
      <t>Linhares Barbosa</t>
    </r>
    <r>
      <rPr>
        <sz val="11"/>
        <rFont val="游ゴシック Medium"/>
        <family val="3"/>
        <charset val="128"/>
      </rPr>
      <t>／</t>
    </r>
    <r>
      <rPr>
        <sz val="11"/>
        <rFont val="Consolas"/>
        <family val="3"/>
      </rPr>
      <t>Alfredo Duarte</t>
    </r>
    <r>
      <rPr>
        <sz val="11"/>
        <rFont val="游ゴシック Medium"/>
        <family val="3"/>
        <charset val="128"/>
      </rPr>
      <t>）</t>
    </r>
  </si>
  <si>
    <r>
      <rPr>
        <sz val="11"/>
        <rFont val="游ゴシック Medium"/>
        <family val="3"/>
        <charset val="128"/>
      </rPr>
      <t>（１３）雨の中の二人／橋幸夫（３：２９）</t>
    </r>
  </si>
  <si>
    <r>
      <rPr>
        <sz val="11"/>
        <rFont val="游ゴシック Medium"/>
        <family val="3"/>
        <charset val="128"/>
      </rPr>
      <t>愛のために死す（５：１９）</t>
    </r>
  </si>
  <si>
    <r>
      <rPr>
        <sz val="11"/>
        <rFont val="游ゴシック Medium"/>
        <family val="3"/>
        <charset val="128"/>
      </rPr>
      <t>ダリオン，ジョー／作曲</t>
    </r>
  </si>
  <si>
    <r>
      <rPr>
        <sz val="11"/>
        <rFont val="游ゴシック Medium"/>
        <family val="3"/>
        <charset val="128"/>
      </rPr>
      <t>（１３）ムーラン・ルージュの歌／高英男（３：３９）</t>
    </r>
  </si>
  <si>
    <r>
      <rPr>
        <sz val="11"/>
        <rFont val="游ゴシック Medium"/>
        <family val="3"/>
        <charset val="128"/>
      </rPr>
      <t>ミルズ，アーヴィング／作曲</t>
    </r>
  </si>
  <si>
    <r>
      <rPr>
        <sz val="11"/>
        <rFont val="游ゴシック Medium"/>
        <family val="3"/>
        <charset val="128"/>
      </rPr>
      <t>罪の色（３：１３）</t>
    </r>
  </si>
  <si>
    <r>
      <rPr>
        <sz val="11"/>
        <rFont val="游ゴシック Medium"/>
        <family val="3"/>
        <charset val="128"/>
      </rPr>
      <t>手引きのようなもの（４：４６）</t>
    </r>
  </si>
  <si>
    <r>
      <t>17</t>
    </r>
    <r>
      <rPr>
        <sz val="11"/>
        <rFont val="游ゴシック Medium"/>
        <family val="3"/>
        <charset val="128"/>
      </rPr>
      <t>．水と蜜</t>
    </r>
    <r>
      <rPr>
        <sz val="11"/>
        <rFont val="Consolas"/>
        <family val="3"/>
      </rPr>
      <t xml:space="preserve"> 4'23"</t>
    </r>
  </si>
  <si>
    <r>
      <rPr>
        <sz val="11"/>
        <rFont val="游ゴシック Medium"/>
        <family val="3"/>
        <charset val="128"/>
      </rPr>
      <t>利根一郎／作曲</t>
    </r>
    <phoneticPr fontId="1"/>
  </si>
  <si>
    <r>
      <rPr>
        <sz val="11"/>
        <rFont val="游ゴシック Medium"/>
        <family val="3"/>
        <charset val="128"/>
      </rPr>
      <t>アイアイ（１：３０）</t>
    </r>
  </si>
  <si>
    <r>
      <rPr>
        <sz val="11"/>
        <rFont val="游ゴシック Medium"/>
        <family val="3"/>
        <charset val="128"/>
      </rPr>
      <t>アズナブール，シャルル／作曲</t>
    </r>
  </si>
  <si>
    <r>
      <rPr>
        <sz val="11"/>
        <rFont val="游ゴシック Medium"/>
        <family val="3"/>
        <charset val="128"/>
      </rPr>
      <t>岩崎由紀子／ソプラノ</t>
    </r>
  </si>
  <si>
    <r>
      <rPr>
        <sz val="11"/>
        <rFont val="游ゴシック Medium"/>
        <family val="3"/>
        <charset val="128"/>
      </rPr>
      <t>コールマン，ラリー／作曲</t>
    </r>
  </si>
  <si>
    <r>
      <rPr>
        <sz val="11"/>
        <rFont val="游ゴシック Medium"/>
        <family val="3"/>
        <charset val="128"/>
      </rPr>
      <t>オーリック，ジョルジュ／作曲</t>
    </r>
  </si>
  <si>
    <r>
      <rPr>
        <sz val="11"/>
        <rFont val="游ゴシック Medium"/>
        <family val="3"/>
        <charset val="128"/>
      </rPr>
      <t>奥山光伸／作詞</t>
    </r>
  </si>
  <si>
    <r>
      <rPr>
        <sz val="11"/>
        <rFont val="游ゴシック Medium"/>
        <family val="3"/>
        <charset val="128"/>
      </rPr>
      <t>サンプソン，エドガー／作曲</t>
    </r>
  </si>
  <si>
    <r>
      <rPr>
        <sz val="11"/>
        <rFont val="游ゴシック Medium"/>
        <family val="3"/>
        <charset val="128"/>
      </rPr>
      <t>＊（ハート）じかけのオレンジ：Ｓｉｎｇｌｅ　Ｖｅｒｓｉｏｎ（２：５１）</t>
    </r>
  </si>
  <si>
    <r>
      <rPr>
        <sz val="11"/>
        <rFont val="游ゴシック Medium"/>
        <family val="3"/>
        <charset val="128"/>
      </rPr>
      <t>奥田民生／作曲</t>
    </r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</si>
  <si>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A'GUA E MEL</t>
    </r>
  </si>
  <si>
    <r>
      <rPr>
        <sz val="11"/>
        <rFont val="游ゴシック Medium"/>
        <family val="3"/>
        <charset val="128"/>
      </rPr>
      <t>宮川哲夫／作詞，一ノ瀬義孝／編曲</t>
    </r>
    <rPh sb="8" eb="9">
      <t>イチ</t>
    </rPh>
    <rPh sb="10" eb="11">
      <t>セ</t>
    </rPh>
    <rPh sb="11" eb="13">
      <t>ヨシタカ</t>
    </rPh>
    <phoneticPr fontId="1"/>
  </si>
  <si>
    <r>
      <rPr>
        <sz val="11"/>
        <rFont val="游ゴシック Medium"/>
        <family val="3"/>
        <charset val="128"/>
      </rPr>
      <t>宇野誠一郎／作曲</t>
    </r>
  </si>
  <si>
    <r>
      <rPr>
        <sz val="11"/>
        <rFont val="游ゴシック Medium"/>
        <family val="3"/>
        <charset val="128"/>
      </rPr>
      <t>ハレルヤ・ハレクリシュナ（３：２３）</t>
    </r>
  </si>
  <si>
    <r>
      <rPr>
        <sz val="11"/>
        <rFont val="游ゴシック Medium"/>
        <family val="3"/>
        <charset val="128"/>
      </rPr>
      <t>島崎照代／メゾ・ソプラノ</t>
    </r>
  </si>
  <si>
    <r>
      <rPr>
        <sz val="11"/>
        <rFont val="游ゴシック Medium"/>
        <family val="3"/>
        <charset val="128"/>
      </rPr>
      <t>Ａ面で恋をして：ＣＭ　Ｖｅｒｓｉｏｎ（０：３１）</t>
    </r>
  </si>
  <si>
    <r>
      <rPr>
        <sz val="11"/>
        <rFont val="游ゴシック Medium"/>
        <family val="3"/>
        <charset val="128"/>
      </rPr>
      <t>赤い恋のバラード（３：４０）</t>
    </r>
  </si>
  <si>
    <r>
      <rPr>
        <sz val="11"/>
        <rFont val="游ゴシック Medium"/>
        <family val="3"/>
        <charset val="128"/>
      </rPr>
      <t>井上陽水／作曲</t>
    </r>
  </si>
  <si>
    <r>
      <rPr>
        <sz val="11"/>
        <rFont val="游ゴシック Medium"/>
        <family val="3"/>
        <charset val="128"/>
      </rPr>
      <t>　（</t>
    </r>
    <r>
      <rPr>
        <sz val="11"/>
        <rFont val="Consolas"/>
        <family val="3"/>
      </rPr>
      <t>Carlos Barbosa de Carvalho</t>
    </r>
    <r>
      <rPr>
        <sz val="11"/>
        <rFont val="游ゴシック Medium"/>
        <family val="3"/>
        <charset val="128"/>
      </rPr>
      <t>／</t>
    </r>
    <r>
      <rPr>
        <sz val="11"/>
        <rFont val="Consolas"/>
        <family val="3"/>
      </rPr>
      <t>Miguel Ramos</t>
    </r>
    <r>
      <rPr>
        <sz val="11"/>
        <rFont val="游ゴシック Medium"/>
        <family val="3"/>
        <charset val="128"/>
      </rPr>
      <t>）</t>
    </r>
  </si>
  <si>
    <r>
      <rPr>
        <sz val="11"/>
        <rFont val="游ゴシック Medium"/>
        <family val="3"/>
        <charset val="128"/>
      </rPr>
      <t>橋幸夫／ヴォーカル</t>
    </r>
  </si>
  <si>
    <r>
      <rPr>
        <sz val="11"/>
        <rFont val="游ゴシック Medium"/>
        <family val="3"/>
        <charset val="128"/>
      </rPr>
      <t>相田裕美／作詞</t>
    </r>
  </si>
  <si>
    <r>
      <rPr>
        <sz val="11"/>
        <rFont val="游ゴシック Medium"/>
        <family val="3"/>
        <charset val="128"/>
      </rPr>
      <t>エリザ：スタジオ・レコーデッド・ヴァージョン（３：４９）</t>
    </r>
  </si>
  <si>
    <r>
      <rPr>
        <sz val="11"/>
        <rFont val="游ゴシック Medium"/>
        <family val="3"/>
        <charset val="128"/>
      </rPr>
      <t>七つの水仙／ブラザース・フォア（２：２５）</t>
    </r>
  </si>
  <si>
    <r>
      <rPr>
        <sz val="11"/>
        <rFont val="游ゴシック Medium"/>
        <family val="3"/>
        <charset val="128"/>
      </rPr>
      <t>（１４）詩人が死んだとき／大庭照子（２：５８）</t>
    </r>
  </si>
  <si>
    <r>
      <rPr>
        <sz val="11"/>
        <rFont val="游ゴシック Medium"/>
        <family val="3"/>
        <charset val="128"/>
      </rPr>
      <t>ピエロのように</t>
    </r>
  </si>
  <si>
    <r>
      <rPr>
        <sz val="11"/>
        <rFont val="游ゴシック Medium"/>
        <family val="3"/>
        <charset val="128"/>
      </rPr>
      <t>青春すきま風（３：０４）</t>
    </r>
  </si>
  <si>
    <r>
      <rPr>
        <sz val="11"/>
        <rFont val="游ゴシック Medium"/>
        <family val="3"/>
        <charset val="128"/>
      </rPr>
      <t>エッグ・ヘッド／ベニー・グッドマン（２：５０）</t>
    </r>
  </si>
  <si>
    <r>
      <rPr>
        <sz val="11"/>
        <rFont val="游ゴシック Medium"/>
        <family val="3"/>
        <charset val="128"/>
      </rPr>
      <t>デッキに佇む女（ひと）</t>
    </r>
  </si>
  <si>
    <r>
      <t>18</t>
    </r>
    <r>
      <rPr>
        <sz val="11"/>
        <rFont val="游ゴシック Medium"/>
        <family val="3"/>
        <charset val="128"/>
      </rPr>
      <t>．離ればなれ</t>
    </r>
    <r>
      <rPr>
        <sz val="11"/>
        <rFont val="Consolas"/>
        <family val="3"/>
      </rPr>
      <t xml:space="preserve"> 2'42"</t>
    </r>
  </si>
  <si>
    <r>
      <rPr>
        <sz val="11"/>
        <rFont val="游ゴシック Medium"/>
        <family val="3"/>
        <charset val="128"/>
      </rPr>
      <t>（１４）ヘイ・モンロー～モンローに捧げる歌～／島津ゆうこ（２：３５）</t>
    </r>
    <phoneticPr fontId="1"/>
  </si>
  <si>
    <r>
      <rPr>
        <sz val="11"/>
        <rFont val="游ゴシック Medium"/>
        <family val="3"/>
        <charset val="128"/>
      </rPr>
      <t>恋に戯れ：恋人よおやすみ（３：５０）</t>
    </r>
  </si>
  <si>
    <r>
      <rPr>
        <sz val="11"/>
        <rFont val="游ゴシック Medium"/>
        <family val="3"/>
        <charset val="128"/>
      </rPr>
      <t>猟夫：瀧廉太郎による編曲（１：１８）</t>
    </r>
  </si>
  <si>
    <r>
      <rPr>
        <sz val="11"/>
        <rFont val="游ゴシック Medium"/>
        <family val="3"/>
        <charset val="128"/>
      </rPr>
      <t>モーズレー，フラン／作曲</t>
    </r>
  </si>
  <si>
    <r>
      <rPr>
        <sz val="11"/>
        <rFont val="游ゴシック Medium"/>
        <family val="3"/>
        <charset val="128"/>
      </rPr>
      <t>悪人志願（３：２７）</t>
    </r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</si>
  <si>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AMANTES SEPARADOS</t>
    </r>
  </si>
  <si>
    <r>
      <rPr>
        <sz val="11"/>
        <rFont val="游ゴシック Medium"/>
        <family val="3"/>
        <charset val="128"/>
      </rPr>
      <t>藤本卓也／作曲，編曲</t>
    </r>
    <rPh sb="0" eb="2">
      <t>フジモト</t>
    </rPh>
    <rPh sb="2" eb="4">
      <t>タクヤ</t>
    </rPh>
    <phoneticPr fontId="1"/>
  </si>
  <si>
    <r>
      <rPr>
        <sz val="11"/>
        <rFont val="游ゴシック Medium"/>
        <family val="3"/>
        <charset val="128"/>
      </rPr>
      <t>ＡＬＬ　Ｉ　ＨＡＶＥ　ＴＯ　ＤＯ　ＩＳ　ＤＲＥＡＭ（１：４０）</t>
    </r>
  </si>
  <si>
    <r>
      <rPr>
        <sz val="11"/>
        <rFont val="游ゴシック Medium"/>
        <family val="3"/>
        <charset val="128"/>
      </rPr>
      <t>レヴェル，ハリー／作曲</t>
    </r>
  </si>
  <si>
    <r>
      <rPr>
        <sz val="11"/>
        <rFont val="游ゴシック Medium"/>
        <family val="3"/>
        <charset val="128"/>
      </rPr>
      <t>ヘイズ，リー／作曲</t>
    </r>
  </si>
  <si>
    <r>
      <rPr>
        <sz val="11"/>
        <rFont val="游ゴシック Medium"/>
        <family val="3"/>
        <charset val="128"/>
      </rPr>
      <t>アマード，ルイ／作詞</t>
    </r>
  </si>
  <si>
    <r>
      <rPr>
        <sz val="11"/>
        <rFont val="游ゴシック Medium"/>
        <family val="3"/>
        <charset val="128"/>
      </rPr>
      <t>ホワイ・ドント・ウィ・ドゥ・ジス・モア・オフン／ベニー・グッドマン（２：２０）</t>
    </r>
  </si>
  <si>
    <r>
      <rPr>
        <sz val="11"/>
        <rFont val="游ゴシック Medium"/>
        <family val="3"/>
        <charset val="128"/>
      </rPr>
      <t>　（</t>
    </r>
    <r>
      <rPr>
        <sz val="11"/>
        <rFont val="Consolas"/>
        <family val="3"/>
      </rPr>
      <t>Sido'nio Muralha</t>
    </r>
    <r>
      <rPr>
        <sz val="11"/>
        <rFont val="游ゴシック Medium"/>
        <family val="3"/>
        <charset val="128"/>
      </rPr>
      <t>／</t>
    </r>
    <r>
      <rPr>
        <sz val="11"/>
        <rFont val="Consolas"/>
        <family val="3"/>
      </rPr>
      <t>Anto'nio Mestre</t>
    </r>
    <r>
      <rPr>
        <sz val="11"/>
        <rFont val="游ゴシック Medium"/>
        <family val="3"/>
        <charset val="128"/>
      </rPr>
      <t>）</t>
    </r>
  </si>
  <si>
    <r>
      <rPr>
        <sz val="11"/>
        <rFont val="游ゴシック Medium"/>
        <family val="3"/>
        <charset val="128"/>
      </rPr>
      <t>島津ゆうこ／作詞</t>
    </r>
    <phoneticPr fontId="1"/>
  </si>
  <si>
    <r>
      <rPr>
        <sz val="11"/>
        <rFont val="游ゴシック Medium"/>
        <family val="3"/>
        <charset val="128"/>
      </rPr>
      <t>プレイバック２００１（０：３０）</t>
    </r>
  </si>
  <si>
    <r>
      <rPr>
        <sz val="11"/>
        <rFont val="游ゴシック Medium"/>
        <family val="3"/>
        <charset val="128"/>
      </rPr>
      <t>ゴードン，マック／作詞</t>
    </r>
  </si>
  <si>
    <r>
      <rPr>
        <sz val="11"/>
        <rFont val="游ゴシック Medium"/>
        <family val="3"/>
        <charset val="128"/>
      </rPr>
      <t>大庭照子／ヴォーカル</t>
    </r>
  </si>
  <si>
    <r>
      <rPr>
        <sz val="11"/>
        <rFont val="游ゴシック Medium"/>
        <family val="3"/>
        <charset val="128"/>
      </rPr>
      <t>阿久悠／作詞</t>
    </r>
  </si>
  <si>
    <r>
      <t>19</t>
    </r>
    <r>
      <rPr>
        <sz val="11"/>
        <rFont val="游ゴシック Medium"/>
        <family val="3"/>
        <charset val="128"/>
      </rPr>
      <t>．静寂の路</t>
    </r>
    <r>
      <rPr>
        <sz val="11"/>
        <rFont val="Consolas"/>
        <family val="3"/>
      </rPr>
      <t xml:space="preserve"> 3'44"</t>
    </r>
  </si>
  <si>
    <r>
      <rPr>
        <sz val="11"/>
        <rFont val="游ゴシック Medium"/>
        <family val="3"/>
        <charset val="128"/>
      </rPr>
      <t>島津ゆうこ／ヴォーカル</t>
    </r>
    <phoneticPr fontId="1"/>
  </si>
  <si>
    <r>
      <rPr>
        <sz val="11"/>
        <rFont val="游ゴシック Medium"/>
        <family val="3"/>
        <charset val="128"/>
      </rPr>
      <t>小山田圭吾／作曲</t>
    </r>
  </si>
  <si>
    <r>
      <rPr>
        <sz val="11"/>
        <rFont val="游ゴシック Medium"/>
        <family val="3"/>
        <charset val="128"/>
      </rPr>
      <t>トム・ドゥーリー／キングストン・トリオ（３：１８）</t>
    </r>
  </si>
  <si>
    <r>
      <rPr>
        <sz val="11"/>
        <rFont val="游ゴシック Medium"/>
        <family val="3"/>
        <charset val="128"/>
      </rPr>
      <t>（１５）ジザベル／ＲＯＬＬＹ（３：５７）</t>
    </r>
  </si>
  <si>
    <r>
      <rPr>
        <sz val="11"/>
        <rFont val="游ゴシック Medium"/>
        <family val="3"/>
        <charset val="128"/>
      </rPr>
      <t>ラスト・チャンス</t>
    </r>
  </si>
  <si>
    <r>
      <rPr>
        <sz val="11"/>
        <rFont val="游ゴシック Medium"/>
        <family val="3"/>
        <charset val="128"/>
      </rPr>
      <t>愛しのティナ（３：３２）</t>
    </r>
  </si>
  <si>
    <r>
      <rPr>
        <sz val="11"/>
        <rFont val="游ゴシック Medium"/>
        <family val="3"/>
        <charset val="128"/>
      </rPr>
      <t>Ｂｙｅ　Ｂｙｅ</t>
    </r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</si>
  <si>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NA RUA DO SILE^NCIO</t>
    </r>
  </si>
  <si>
    <r>
      <rPr>
        <sz val="11"/>
        <rFont val="游ゴシック Medium"/>
        <family val="3"/>
        <charset val="128"/>
      </rPr>
      <t>（１５）ＡＡＢＣ（アアビチ）／安村昌子（２：０７）</t>
    </r>
  </si>
  <si>
    <r>
      <rPr>
        <sz val="11"/>
        <rFont val="游ゴシック Medium"/>
        <family val="3"/>
        <charset val="128"/>
      </rPr>
      <t>野宮真貴／作曲</t>
    </r>
  </si>
  <si>
    <r>
      <rPr>
        <sz val="11"/>
        <rFont val="游ゴシック Medium"/>
        <family val="3"/>
        <charset val="128"/>
      </rPr>
      <t>追憶（３：３８）</t>
    </r>
  </si>
  <si>
    <r>
      <rPr>
        <sz val="11"/>
        <rFont val="游ゴシック Medium"/>
        <family val="3"/>
        <charset val="128"/>
      </rPr>
      <t>キングストン・トリオ／ポップス・グループ</t>
    </r>
  </si>
  <si>
    <r>
      <rPr>
        <sz val="11"/>
        <rFont val="游ゴシック Medium"/>
        <family val="3"/>
        <charset val="128"/>
      </rPr>
      <t>シャンクリン，ウェイン／作曲</t>
    </r>
  </si>
  <si>
    <r>
      <rPr>
        <sz val="11"/>
        <rFont val="游ゴシック Medium"/>
        <family val="3"/>
        <charset val="128"/>
      </rPr>
      <t>堀内孝雄／作曲</t>
    </r>
  </si>
  <si>
    <r>
      <rPr>
        <sz val="11"/>
        <rFont val="游ゴシック Medium"/>
        <family val="3"/>
        <charset val="128"/>
      </rPr>
      <t>風の街（３：１１）</t>
    </r>
  </si>
  <si>
    <r>
      <rPr>
        <sz val="11"/>
        <rFont val="游ゴシック Medium"/>
        <family val="3"/>
        <charset val="128"/>
      </rPr>
      <t>　（</t>
    </r>
    <r>
      <rPr>
        <sz val="11"/>
        <rFont val="Consolas"/>
        <family val="3"/>
      </rPr>
      <t>A.Sousa Freitas</t>
    </r>
    <r>
      <rPr>
        <sz val="11"/>
        <rFont val="游ゴシック Medium"/>
        <family val="3"/>
        <charset val="128"/>
      </rPr>
      <t>／</t>
    </r>
    <r>
      <rPr>
        <sz val="11"/>
        <rFont val="Consolas"/>
        <family val="3"/>
      </rPr>
      <t>Alfredo Marceneiro</t>
    </r>
    <r>
      <rPr>
        <sz val="11"/>
        <rFont val="游ゴシック Medium"/>
        <family val="3"/>
        <charset val="128"/>
      </rPr>
      <t>）</t>
    </r>
  </si>
  <si>
    <r>
      <t>Mogol</t>
    </r>
    <r>
      <rPr>
        <sz val="11"/>
        <rFont val="游ゴシック Medium"/>
        <family val="3"/>
        <charset val="128"/>
      </rPr>
      <t>，</t>
    </r>
    <r>
      <rPr>
        <sz val="11"/>
        <rFont val="Consolas"/>
        <family val="3"/>
      </rPr>
      <t>Leoni Ezio</t>
    </r>
    <r>
      <rPr>
        <sz val="11"/>
        <rFont val="游ゴシック Medium"/>
        <family val="3"/>
        <charset val="128"/>
      </rPr>
      <t>／作曲</t>
    </r>
    <phoneticPr fontId="1"/>
  </si>
  <si>
    <r>
      <rPr>
        <sz val="11"/>
        <rFont val="游ゴシック Medium"/>
        <family val="3"/>
        <charset val="128"/>
      </rPr>
      <t>ＨＡＲＢＯＲ　ＬＩＧＨＴＳ（２：１９）</t>
    </r>
  </si>
  <si>
    <r>
      <rPr>
        <sz val="11"/>
        <rFont val="游ゴシック Medium"/>
        <family val="3"/>
        <charset val="128"/>
      </rPr>
      <t>ルビー，ハリー／作曲</t>
    </r>
  </si>
  <si>
    <r>
      <rPr>
        <sz val="11"/>
        <rFont val="游ゴシック Medium"/>
        <family val="3"/>
        <charset val="128"/>
      </rPr>
      <t>夕立：瀧廉太郎による編曲（１：１７）</t>
    </r>
  </si>
  <si>
    <r>
      <rPr>
        <sz val="11"/>
        <rFont val="游ゴシック Medium"/>
        <family val="3"/>
        <charset val="128"/>
      </rPr>
      <t>バイ・バイ・ラヴ／エバリー・ブラザース（２：２１）</t>
    </r>
  </si>
  <si>
    <r>
      <rPr>
        <sz val="11"/>
        <rFont val="游ゴシック Medium"/>
        <family val="3"/>
        <charset val="128"/>
      </rPr>
      <t>シャンクリン，ウェイン／作詞</t>
    </r>
  </si>
  <si>
    <r>
      <rPr>
        <sz val="11"/>
        <rFont val="游ゴシック Medium"/>
        <family val="3"/>
        <charset val="128"/>
      </rPr>
      <t>中村行延／作詞</t>
    </r>
  </si>
  <si>
    <r>
      <t>20</t>
    </r>
    <r>
      <rPr>
        <sz val="11"/>
        <rFont val="游ゴシック Medium"/>
        <family val="3"/>
        <charset val="128"/>
      </rPr>
      <t>．セヴューラのファドをもういちど</t>
    </r>
    <r>
      <rPr>
        <sz val="11"/>
        <rFont val="Consolas"/>
        <family val="3"/>
      </rPr>
      <t xml:space="preserve"> 3'12"</t>
    </r>
  </si>
  <si>
    <r>
      <t>Mogol</t>
    </r>
    <r>
      <rPr>
        <sz val="11"/>
        <rFont val="游ゴシック Medium"/>
        <family val="3"/>
        <charset val="128"/>
      </rPr>
      <t>，</t>
    </r>
    <r>
      <rPr>
        <sz val="11"/>
        <rFont val="Consolas"/>
        <family val="3"/>
      </rPr>
      <t>Leoni Ezio</t>
    </r>
    <r>
      <rPr>
        <sz val="11"/>
        <rFont val="游ゴシック Medium"/>
        <family val="3"/>
        <charset val="128"/>
      </rPr>
      <t>／作詞，漣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健児／訳詞，寺岡真三／編曲</t>
    </r>
    <rPh sb="20" eb="21">
      <t>サザナミ</t>
    </rPh>
    <rPh sb="22" eb="24">
      <t>ケンジ</t>
    </rPh>
    <rPh sb="28" eb="30">
      <t>テラオカ</t>
    </rPh>
    <rPh sb="30" eb="32">
      <t>シンゾウ</t>
    </rPh>
    <phoneticPr fontId="1"/>
  </si>
  <si>
    <r>
      <rPr>
        <sz val="11"/>
        <rFont val="游ゴシック Medium"/>
        <family val="3"/>
        <charset val="128"/>
      </rPr>
      <t>カルマー，バート／作詞</t>
    </r>
  </si>
  <si>
    <r>
      <rPr>
        <sz val="11"/>
        <rFont val="游ゴシック Medium"/>
        <family val="3"/>
        <charset val="128"/>
      </rPr>
      <t>ブライアント，フェリス／作曲</t>
    </r>
  </si>
  <si>
    <r>
      <rPr>
        <sz val="11"/>
        <rFont val="游ゴシック Medium"/>
        <family val="3"/>
        <charset val="128"/>
      </rPr>
      <t>寺西，ローリー／ヴォーカル</t>
    </r>
  </si>
  <si>
    <r>
      <rPr>
        <sz val="11"/>
        <rFont val="游ゴシック Medium"/>
        <family val="3"/>
        <charset val="128"/>
      </rPr>
      <t>遠い灯り（３：３３）</t>
    </r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</si>
  <si>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NOVO FADO DA SEVERA</t>
    </r>
  </si>
  <si>
    <r>
      <rPr>
        <sz val="11"/>
        <rFont val="游ゴシック Medium"/>
        <family val="3"/>
        <charset val="128"/>
      </rPr>
      <t>安村昌子／ヴォーカル，ブラック・キャッツ／コーラス</t>
    </r>
    <phoneticPr fontId="1"/>
  </si>
  <si>
    <r>
      <rPr>
        <sz val="11"/>
        <rFont val="游ゴシック Medium"/>
        <family val="3"/>
        <charset val="128"/>
      </rPr>
      <t>カレンダーガール（１：３２）</t>
    </r>
  </si>
  <si>
    <r>
      <rPr>
        <sz val="11"/>
        <rFont val="游ゴシック Medium"/>
        <family val="3"/>
        <charset val="128"/>
      </rPr>
      <t>クレオパトラ２００１（５：２１）</t>
    </r>
  </si>
  <si>
    <r>
      <rPr>
        <sz val="11"/>
        <rFont val="游ゴシック Medium"/>
        <family val="3"/>
        <charset val="128"/>
      </rPr>
      <t>しっとり編</t>
    </r>
  </si>
  <si>
    <r>
      <rPr>
        <sz val="11"/>
        <rFont val="游ゴシック Medium"/>
        <family val="3"/>
        <charset val="128"/>
      </rPr>
      <t>ジョーの肖像</t>
    </r>
  </si>
  <si>
    <r>
      <rPr>
        <sz val="11"/>
        <rFont val="游ゴシック Medium"/>
        <family val="3"/>
        <charset val="128"/>
      </rPr>
      <t>今日から他人（４：２５）</t>
    </r>
  </si>
  <si>
    <r>
      <rPr>
        <sz val="11"/>
        <rFont val="游ゴシック Medium"/>
        <family val="3"/>
        <charset val="128"/>
      </rPr>
      <t>漂う</t>
    </r>
  </si>
  <si>
    <r>
      <rPr>
        <sz val="11"/>
        <rFont val="游ゴシック Medium"/>
        <family val="3"/>
        <charset val="128"/>
      </rPr>
      <t>　（</t>
    </r>
    <r>
      <rPr>
        <sz val="11"/>
        <rFont val="Consolas"/>
        <family val="3"/>
      </rPr>
      <t>Frederico de Freitas</t>
    </r>
    <r>
      <rPr>
        <sz val="11"/>
        <rFont val="游ゴシック Medium"/>
        <family val="3"/>
        <charset val="128"/>
      </rPr>
      <t>／</t>
    </r>
    <r>
      <rPr>
        <sz val="11"/>
        <rFont val="Consolas"/>
        <family val="3"/>
      </rPr>
      <t>Ju'lio Dantas</t>
    </r>
    <r>
      <rPr>
        <sz val="11"/>
        <rFont val="游ゴシック Medium"/>
        <family val="3"/>
        <charset val="128"/>
      </rPr>
      <t>）</t>
    </r>
  </si>
  <si>
    <r>
      <rPr>
        <sz val="11"/>
        <rFont val="游ゴシック Medium"/>
        <family val="3"/>
        <charset val="128"/>
      </rPr>
      <t>（１６）スク・スク・スキ／竹越ひろ子（２：２１）</t>
    </r>
  </si>
  <si>
    <r>
      <rPr>
        <sz val="11"/>
        <rFont val="游ゴシック Medium"/>
        <family val="3"/>
        <charset val="128"/>
      </rPr>
      <t>セダカ，ニール／作曲</t>
    </r>
  </si>
  <si>
    <r>
      <rPr>
        <sz val="11"/>
        <rFont val="游ゴシック Medium"/>
        <family val="3"/>
        <charset val="128"/>
      </rPr>
      <t>横顔（３：１１）</t>
    </r>
  </si>
  <si>
    <r>
      <rPr>
        <sz val="11"/>
        <rFont val="游ゴシック Medium"/>
        <family val="3"/>
        <charset val="128"/>
      </rPr>
      <t>（１）モンテカルロ珈琲店：小さな喫茶店／あがた森魚（２：００）</t>
    </r>
  </si>
  <si>
    <r>
      <rPr>
        <sz val="11"/>
        <rFont val="游ゴシック Medium"/>
        <family val="3"/>
        <charset val="128"/>
      </rPr>
      <t>がんばれ元気（３：１０）</t>
    </r>
  </si>
  <si>
    <r>
      <t>21</t>
    </r>
    <r>
      <rPr>
        <sz val="11"/>
        <rFont val="游ゴシック Medium"/>
        <family val="3"/>
        <charset val="128"/>
      </rPr>
      <t>．偽りの人生</t>
    </r>
    <r>
      <rPr>
        <sz val="11"/>
        <rFont val="Consolas"/>
        <family val="3"/>
      </rPr>
      <t xml:space="preserve"> 3'13"</t>
    </r>
  </si>
  <si>
    <r>
      <t>Tarateno</t>
    </r>
    <r>
      <rPr>
        <sz val="11"/>
        <rFont val="游ゴシック Medium"/>
        <family val="3"/>
        <charset val="128"/>
      </rPr>
      <t>，</t>
    </r>
    <r>
      <rPr>
        <sz val="11"/>
        <rFont val="Consolas"/>
        <family val="3"/>
      </rPr>
      <t>Rojas</t>
    </r>
    <r>
      <rPr>
        <sz val="11"/>
        <rFont val="游ゴシック Medium"/>
        <family val="3"/>
        <charset val="128"/>
      </rPr>
      <t>／作曲</t>
    </r>
    <rPh sb="0" eb="8">
      <t>タラテーニョ</t>
    </rPh>
    <rPh sb="9" eb="14">
      <t>ロハス</t>
    </rPh>
    <phoneticPr fontId="1"/>
  </si>
  <si>
    <r>
      <rPr>
        <sz val="11"/>
        <rFont val="游ゴシック Medium"/>
        <family val="3"/>
        <charset val="128"/>
      </rPr>
      <t>グリーンフィールド，ハワード／作詞</t>
    </r>
  </si>
  <si>
    <r>
      <rPr>
        <sz val="11"/>
        <rFont val="游ゴシック Medium"/>
        <family val="3"/>
        <charset val="128"/>
      </rPr>
      <t>フェイン，サミー／作曲</t>
    </r>
  </si>
  <si>
    <r>
      <rPr>
        <sz val="11"/>
        <rFont val="游ゴシック Medium"/>
        <family val="3"/>
        <charset val="128"/>
      </rPr>
      <t>メイキン・ビリーブ／ドリー・バートン（２：３１）</t>
    </r>
  </si>
  <si>
    <r>
      <rPr>
        <sz val="11"/>
        <rFont val="游ゴシック Medium"/>
        <family val="3"/>
        <charset val="128"/>
      </rPr>
      <t>レイモンド，フレッド／作曲</t>
    </r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</si>
  <si>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VIDA ENGANADA</t>
    </r>
  </si>
  <si>
    <r>
      <t>Tarateno</t>
    </r>
    <r>
      <rPr>
        <sz val="11"/>
        <rFont val="游ゴシック Medium"/>
        <family val="3"/>
        <charset val="128"/>
      </rPr>
      <t>，</t>
    </r>
    <r>
      <rPr>
        <sz val="11"/>
        <rFont val="Consolas"/>
        <family val="3"/>
      </rPr>
      <t>Rojas</t>
    </r>
    <r>
      <rPr>
        <sz val="11"/>
        <rFont val="游ゴシック Medium"/>
        <family val="3"/>
        <charset val="128"/>
      </rPr>
      <t>／作詞，井田誠一／訳詞，竹村次郎／編曲</t>
    </r>
    <rPh sb="0" eb="8">
      <t>タラテーニョ</t>
    </rPh>
    <rPh sb="9" eb="14">
      <t>ロハス</t>
    </rPh>
    <rPh sb="26" eb="28">
      <t>タケムラ</t>
    </rPh>
    <rPh sb="28" eb="30">
      <t>ジロウ</t>
    </rPh>
    <phoneticPr fontId="1"/>
  </si>
  <si>
    <r>
      <rPr>
        <sz val="11"/>
        <rFont val="游ゴシック Medium"/>
        <family val="3"/>
        <charset val="128"/>
      </rPr>
      <t>ブラウン，リュー／作詞</t>
    </r>
  </si>
  <si>
    <r>
      <rPr>
        <sz val="11"/>
        <rFont val="游ゴシック Medium"/>
        <family val="3"/>
        <charset val="128"/>
      </rPr>
      <t>朧月：瀧廉太郎による編曲（１：２９）</t>
    </r>
  </si>
  <si>
    <r>
      <rPr>
        <sz val="11"/>
        <rFont val="游ゴシック Medium"/>
        <family val="3"/>
        <charset val="128"/>
      </rPr>
      <t>あがた森魚／ヴォーカル</t>
    </r>
  </si>
  <si>
    <r>
      <rPr>
        <sz val="11"/>
        <rFont val="游ゴシック Medium"/>
        <family val="3"/>
        <charset val="128"/>
      </rPr>
      <t>　（</t>
    </r>
    <r>
      <rPr>
        <sz val="11"/>
        <rFont val="Consolas"/>
        <family val="3"/>
      </rPr>
      <t>Lui's Macedo</t>
    </r>
    <r>
      <rPr>
        <sz val="11"/>
        <rFont val="游ゴシック Medium"/>
        <family val="3"/>
        <charset val="128"/>
      </rPr>
      <t>／</t>
    </r>
    <r>
      <rPr>
        <sz val="11"/>
        <rFont val="Consolas"/>
        <family val="3"/>
      </rPr>
      <t>Alain Oulman</t>
    </r>
    <r>
      <rPr>
        <sz val="11"/>
        <rFont val="游ゴシック Medium"/>
        <family val="3"/>
        <charset val="128"/>
      </rPr>
      <t>）</t>
    </r>
  </si>
  <si>
    <r>
      <rPr>
        <sz val="11"/>
        <rFont val="游ゴシック Medium"/>
        <family val="3"/>
        <charset val="128"/>
      </rPr>
      <t>竹越ひろ子／ヴォーカル</t>
    </r>
  </si>
  <si>
    <r>
      <rPr>
        <sz val="11"/>
        <rFont val="游ゴシック Medium"/>
        <family val="3"/>
        <charset val="128"/>
      </rPr>
      <t>手をたたきましょう～旅立てジャック（１：４０）</t>
    </r>
  </si>
  <si>
    <r>
      <rPr>
        <sz val="11"/>
        <rFont val="游ゴシック Medium"/>
        <family val="3"/>
        <charset val="128"/>
      </rPr>
      <t>ハニー／ボビー・ゴールズボロ（３：５５）</t>
    </r>
  </si>
  <si>
    <r>
      <rPr>
        <sz val="11"/>
        <rFont val="游ゴシック Medium"/>
        <family val="3"/>
        <charset val="128"/>
      </rPr>
      <t>（２）リラの花咲く頃／高英男（３：１９）</t>
    </r>
  </si>
  <si>
    <r>
      <rPr>
        <sz val="11"/>
        <rFont val="游ゴシック Medium"/>
        <family val="3"/>
        <charset val="128"/>
      </rPr>
      <t>トラック・ドライヴィング・ブギ（３：０５）</t>
    </r>
  </si>
  <si>
    <r>
      <rPr>
        <sz val="11"/>
        <rFont val="游ゴシック Medium"/>
        <family val="3"/>
        <charset val="128"/>
      </rPr>
      <t>お前だけが</t>
    </r>
  </si>
  <si>
    <r>
      <t>22</t>
    </r>
    <r>
      <rPr>
        <sz val="11"/>
        <rFont val="游ゴシック Medium"/>
        <family val="3"/>
        <charset val="128"/>
      </rPr>
      <t>．別れを告げて</t>
    </r>
    <r>
      <rPr>
        <sz val="11"/>
        <rFont val="Consolas"/>
        <family val="3"/>
      </rPr>
      <t xml:space="preserve"> 3'21"</t>
    </r>
  </si>
  <si>
    <r>
      <rPr>
        <sz val="11"/>
        <rFont val="游ゴシック Medium"/>
        <family val="3"/>
        <charset val="128"/>
      </rPr>
      <t>（１７）私の好きなもの／佐良直美（２：５８）</t>
    </r>
  </si>
  <si>
    <r>
      <rPr>
        <sz val="11"/>
        <rFont val="游ゴシック Medium"/>
        <family val="3"/>
        <charset val="128"/>
      </rPr>
      <t>ウィンターワンダーランド（０：５３）</t>
    </r>
  </si>
  <si>
    <r>
      <rPr>
        <sz val="11"/>
        <rFont val="游ゴシック Medium"/>
        <family val="3"/>
        <charset val="128"/>
      </rPr>
      <t>合鍵：あなたを失った時（３：０４）</t>
    </r>
  </si>
  <si>
    <r>
      <rPr>
        <sz val="11"/>
        <rFont val="游ゴシック Medium"/>
        <family val="3"/>
        <charset val="128"/>
      </rPr>
      <t>ラッセル，ボビー／作曲</t>
    </r>
  </si>
  <si>
    <r>
      <rPr>
        <sz val="11"/>
        <rFont val="游ゴシック Medium"/>
        <family val="3"/>
        <charset val="128"/>
      </rPr>
      <t>デーレ，フランツ／作曲</t>
    </r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</si>
  <si>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EU DISSE ADEUS A` CASINHA</t>
    </r>
  </si>
  <si>
    <r>
      <rPr>
        <sz val="11"/>
        <rFont val="游ゴシック Medium"/>
        <family val="3"/>
        <charset val="128"/>
      </rPr>
      <t>バーナード，フェリックス／作曲</t>
    </r>
  </si>
  <si>
    <r>
      <rPr>
        <sz val="11"/>
        <rFont val="游ゴシック Medium"/>
        <family val="3"/>
        <charset val="128"/>
      </rPr>
      <t>バーリン，アーヴィング／作曲</t>
    </r>
  </si>
  <si>
    <r>
      <rPr>
        <sz val="11"/>
        <rFont val="游ゴシック Medium"/>
        <family val="3"/>
        <charset val="128"/>
      </rPr>
      <t>ラッセル，ボビー／作詞</t>
    </r>
  </si>
  <si>
    <r>
      <rPr>
        <sz val="11"/>
        <rFont val="游ゴシック Medium"/>
        <family val="3"/>
        <charset val="128"/>
      </rPr>
      <t>ロッター，フリッツ／作詞</t>
    </r>
  </si>
  <si>
    <r>
      <rPr>
        <sz val="11"/>
        <rFont val="游ゴシック Medium"/>
        <family val="3"/>
        <charset val="128"/>
      </rPr>
      <t>　（</t>
    </r>
    <r>
      <rPr>
        <sz val="11"/>
        <rFont val="Consolas"/>
        <family val="3"/>
      </rPr>
      <t>Jose' Galhardo</t>
    </r>
    <r>
      <rPr>
        <sz val="11"/>
        <rFont val="游ゴシック Medium"/>
        <family val="3"/>
        <charset val="128"/>
      </rPr>
      <t>／</t>
    </r>
    <r>
      <rPr>
        <sz val="11"/>
        <rFont val="Consolas"/>
        <family val="3"/>
      </rPr>
      <t>Frederico Vale'rio</t>
    </r>
    <r>
      <rPr>
        <sz val="11"/>
        <rFont val="游ゴシック Medium"/>
        <family val="3"/>
        <charset val="128"/>
      </rPr>
      <t>）</t>
    </r>
  </si>
  <si>
    <r>
      <rPr>
        <sz val="11"/>
        <rFont val="游ゴシック Medium"/>
        <family val="3"/>
        <charset val="128"/>
      </rPr>
      <t>永六輔／作詞</t>
    </r>
  </si>
  <si>
    <r>
      <rPr>
        <sz val="11"/>
        <rFont val="游ゴシック Medium"/>
        <family val="3"/>
        <charset val="128"/>
      </rPr>
      <t>スミス，ディック／作詞</t>
    </r>
  </si>
  <si>
    <r>
      <rPr>
        <sz val="11"/>
        <rFont val="游ゴシック Medium"/>
        <family val="3"/>
        <charset val="128"/>
      </rPr>
      <t>バーリン，アーヴィング／作詞</t>
    </r>
  </si>
  <si>
    <r>
      <rPr>
        <sz val="11"/>
        <rFont val="游ゴシック Medium"/>
        <family val="3"/>
        <charset val="128"/>
      </rPr>
      <t>春：瀧廉太郎による編曲（１：０５）</t>
    </r>
  </si>
  <si>
    <r>
      <rPr>
        <sz val="11"/>
        <rFont val="游ゴシック Medium"/>
        <family val="3"/>
        <charset val="128"/>
      </rPr>
      <t>ゴールズボロ，ボビー／ヴォーカル</t>
    </r>
  </si>
  <si>
    <r>
      <rPr>
        <sz val="11"/>
        <rFont val="游ゴシック Medium"/>
        <family val="3"/>
        <charset val="128"/>
      </rPr>
      <t>佐良直美／ヴォーカル</t>
    </r>
  </si>
  <si>
    <r>
      <rPr>
        <sz val="11"/>
        <rFont val="游ゴシック Medium"/>
        <family val="3"/>
        <charset val="128"/>
      </rPr>
      <t>愛のチャペル／ディキシー・カップス（２：４７）</t>
    </r>
  </si>
  <si>
    <r>
      <rPr>
        <sz val="11"/>
        <rFont val="游ゴシック Medium"/>
        <family val="3"/>
        <charset val="128"/>
      </rPr>
      <t>（３）ラ・メール／高英男（３：１９）</t>
    </r>
  </si>
  <si>
    <r>
      <rPr>
        <sz val="11"/>
        <rFont val="游ゴシック Medium"/>
        <family val="3"/>
        <charset val="128"/>
      </rPr>
      <t>ほいでもってブンブン（３：２２）</t>
    </r>
  </si>
  <si>
    <r>
      <rPr>
        <sz val="11"/>
        <rFont val="游ゴシック Medium"/>
        <family val="3"/>
        <charset val="128"/>
      </rPr>
      <t>（１８）明日なき世界／ケン・サンダース（２：１２）</t>
    </r>
  </si>
  <si>
    <r>
      <rPr>
        <sz val="11"/>
        <rFont val="游ゴシック Medium"/>
        <family val="3"/>
        <charset val="128"/>
      </rPr>
      <t>クリスマスイブ～恋人がサンタクロース～ホワイトクリスマス（２：３６）</t>
    </r>
  </si>
  <si>
    <r>
      <rPr>
        <sz val="11"/>
        <rFont val="游ゴシック Medium"/>
        <family val="3"/>
        <charset val="128"/>
      </rPr>
      <t>朝な夕な：青空の下で（４：３６）</t>
    </r>
  </si>
  <si>
    <r>
      <rPr>
        <sz val="11"/>
        <rFont val="游ゴシック Medium"/>
        <family val="3"/>
        <charset val="128"/>
      </rPr>
      <t>バリー，ジェフ／作曲</t>
    </r>
  </si>
  <si>
    <r>
      <rPr>
        <sz val="11"/>
        <rFont val="游ゴシック Medium"/>
        <family val="3"/>
        <charset val="128"/>
      </rPr>
      <t>トレネ，シャルル／作曲</t>
    </r>
  </si>
  <si>
    <r>
      <t>BARCO NEGRO</t>
    </r>
    <r>
      <rPr>
        <sz val="11"/>
        <rFont val="游ゴシック Medium"/>
        <family val="3"/>
        <charset val="128"/>
      </rPr>
      <t>／</t>
    </r>
    <r>
      <rPr>
        <sz val="11"/>
        <rFont val="Consolas"/>
        <family val="3"/>
      </rPr>
      <t>PRIMAVERA</t>
    </r>
  </si>
  <si>
    <r>
      <t>Sloan</t>
    </r>
    <r>
      <rPr>
        <sz val="11"/>
        <rFont val="游ゴシック Medium"/>
        <family val="3"/>
        <charset val="128"/>
      </rPr>
      <t>，Ｐ．Ｆ．／作曲</t>
    </r>
    <rPh sb="0" eb="5">
      <t>スローン</t>
    </rPh>
    <phoneticPr fontId="1"/>
  </si>
  <si>
    <r>
      <rPr>
        <sz val="11"/>
        <rFont val="游ゴシック Medium"/>
        <family val="3"/>
        <charset val="128"/>
      </rPr>
      <t>ザ・クリスマスソング（２：０８）</t>
    </r>
  </si>
  <si>
    <r>
      <rPr>
        <sz val="11"/>
        <rFont val="游ゴシック Medium"/>
        <family val="3"/>
        <charset val="128"/>
      </rPr>
      <t>リヴィングストン，ジェリー／作曲</t>
    </r>
  </si>
  <si>
    <r>
      <rPr>
        <sz val="11"/>
        <rFont val="游ゴシック Medium"/>
        <family val="3"/>
        <charset val="128"/>
      </rPr>
      <t>グリニッジ，エリー／作曲</t>
    </r>
  </si>
  <si>
    <r>
      <rPr>
        <sz val="11"/>
        <rFont val="游ゴシック Medium"/>
        <family val="3"/>
        <charset val="128"/>
      </rPr>
      <t>トレネ，シャルル／作詞</t>
    </r>
  </si>
  <si>
    <r>
      <rPr>
        <sz val="11"/>
        <rFont val="游ゴシック Medium"/>
        <family val="3"/>
        <charset val="128"/>
      </rPr>
      <t>暗いはしけ／春</t>
    </r>
  </si>
  <si>
    <r>
      <t>Sloan</t>
    </r>
    <r>
      <rPr>
        <sz val="11"/>
        <rFont val="游ゴシック Medium"/>
        <family val="3"/>
        <charset val="128"/>
      </rPr>
      <t>，Ｐ．Ｆ．／作詞，安井かずみ／訳詞，近藤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進／編曲</t>
    </r>
    <rPh sb="0" eb="5">
      <t>スローン</t>
    </rPh>
    <rPh sb="23" eb="25">
      <t>コンドウ</t>
    </rPh>
    <rPh sb="26" eb="27">
      <t>ススム</t>
    </rPh>
    <phoneticPr fontId="1"/>
  </si>
  <si>
    <r>
      <rPr>
        <sz val="11"/>
        <rFont val="游ゴシック Medium"/>
        <family val="3"/>
        <charset val="128"/>
      </rPr>
      <t>ウエルズ，ロバート／作曲</t>
    </r>
  </si>
  <si>
    <r>
      <rPr>
        <sz val="11"/>
        <rFont val="游ゴシック Medium"/>
        <family val="3"/>
        <charset val="128"/>
      </rPr>
      <t>ネイバーグ，アル・Ｊ．／作詞</t>
    </r>
  </si>
  <si>
    <r>
      <rPr>
        <sz val="11"/>
        <rFont val="游ゴシック Medium"/>
        <family val="3"/>
        <charset val="128"/>
      </rPr>
      <t>スペクター，フィル／作曲</t>
    </r>
  </si>
  <si>
    <r>
      <rPr>
        <sz val="11"/>
        <rFont val="游ゴシック Medium"/>
        <family val="3"/>
        <charset val="128"/>
      </rPr>
      <t>サンダース，ケン／ヴォーカル</t>
    </r>
  </si>
  <si>
    <r>
      <rPr>
        <sz val="11"/>
        <rFont val="游ゴシック Medium"/>
        <family val="3"/>
        <charset val="128"/>
      </rPr>
      <t>トーメ，メル／作曲</t>
    </r>
  </si>
  <si>
    <r>
      <rPr>
        <sz val="11"/>
        <rFont val="游ゴシック Medium"/>
        <family val="3"/>
        <charset val="128"/>
      </rPr>
      <t>シムズ，マーティー／作詞</t>
    </r>
  </si>
  <si>
    <r>
      <rPr>
        <sz val="11"/>
        <rFont val="游ゴシック Medium"/>
        <family val="3"/>
        <charset val="128"/>
      </rPr>
      <t>メヌエット：ピアノ独奏曲（１：４８）</t>
    </r>
  </si>
  <si>
    <r>
      <rPr>
        <sz val="11"/>
        <rFont val="游ゴシック Medium"/>
        <family val="3"/>
        <charset val="128"/>
      </rPr>
      <t>ディキシー・カップス／ヴォーカル・グループ</t>
    </r>
  </si>
  <si>
    <r>
      <rPr>
        <sz val="11"/>
        <rFont val="游ゴシック Medium"/>
        <family val="3"/>
        <charset val="128"/>
      </rPr>
      <t>（４）アデュー／高英男（３：１８）</t>
    </r>
  </si>
  <si>
    <r>
      <rPr>
        <sz val="11"/>
        <rFont val="游ゴシック Medium"/>
        <family val="3"/>
        <charset val="128"/>
      </rPr>
      <t>ダウンタウンならず者懺悔（３：１０）</t>
    </r>
  </si>
  <si>
    <r>
      <t>1</t>
    </r>
    <r>
      <rPr>
        <sz val="11"/>
        <rFont val="游ゴシック Medium"/>
        <family val="3"/>
        <charset val="128"/>
      </rPr>
      <t>．暗いはしけ</t>
    </r>
    <r>
      <rPr>
        <sz val="11"/>
        <rFont val="Consolas"/>
        <family val="3"/>
      </rPr>
      <t xml:space="preserve"> 4'11"</t>
    </r>
  </si>
  <si>
    <r>
      <rPr>
        <sz val="11"/>
        <rFont val="游ゴシック Medium"/>
        <family val="3"/>
        <charset val="128"/>
      </rPr>
      <t>（１９）恋をおしえて：Ｔｅａｃｈ　ｍｅ　ｆｉｒｓｔ　ｌｏｖｅ／クッキーズ（２：３０）</t>
    </r>
  </si>
  <si>
    <r>
      <rPr>
        <sz val="11"/>
        <rFont val="游ゴシック Medium"/>
        <family val="3"/>
        <charset val="128"/>
      </rPr>
      <t>涙のムーディ・リバー／パット・ブーン（２：３７）</t>
    </r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</si>
  <si>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BARCO NEGRO</t>
    </r>
  </si>
  <si>
    <r>
      <rPr>
        <sz val="11"/>
        <rFont val="游ゴシック Medium"/>
        <family val="3"/>
        <charset val="128"/>
      </rPr>
      <t>橋本次郎／作曲</t>
    </r>
  </si>
  <si>
    <r>
      <rPr>
        <sz val="11"/>
        <rFont val="游ゴシック Medium"/>
        <family val="3"/>
        <charset val="128"/>
      </rPr>
      <t>ハッチポッチステーション</t>
    </r>
  </si>
  <si>
    <r>
      <rPr>
        <sz val="11"/>
        <rFont val="游ゴシック Medium"/>
        <family val="3"/>
        <charset val="128"/>
      </rPr>
      <t>恋は罪ね：あなたは私のすべて（３：４１）</t>
    </r>
  </si>
  <si>
    <r>
      <rPr>
        <sz val="11"/>
        <rFont val="游ゴシック Medium"/>
        <family val="3"/>
        <charset val="128"/>
      </rPr>
      <t>ブルース，ゲイリー・ダニエル／作曲</t>
    </r>
  </si>
  <si>
    <r>
      <rPr>
        <sz val="11"/>
        <rFont val="游ゴシック Medium"/>
        <family val="3"/>
        <charset val="128"/>
      </rPr>
      <t>（５）ラ・ヴィ・アン・ローズ／高英男（３：１８）</t>
    </r>
  </si>
  <si>
    <r>
      <rPr>
        <sz val="11"/>
        <rFont val="游ゴシック Medium"/>
        <family val="3"/>
        <charset val="128"/>
      </rPr>
      <t>　（</t>
    </r>
    <r>
      <rPr>
        <sz val="11"/>
        <rFont val="Consolas"/>
        <family val="3"/>
      </rPr>
      <t>Piratini</t>
    </r>
    <r>
      <rPr>
        <sz val="11"/>
        <rFont val="游ゴシック Medium"/>
        <family val="3"/>
        <charset val="128"/>
      </rPr>
      <t>／</t>
    </r>
    <r>
      <rPr>
        <sz val="11"/>
        <rFont val="Consolas"/>
        <family val="3"/>
      </rPr>
      <t>D.J.Ferreira</t>
    </r>
    <r>
      <rPr>
        <sz val="11"/>
        <rFont val="游ゴシック Medium"/>
        <family val="3"/>
        <charset val="128"/>
      </rPr>
      <t>／</t>
    </r>
    <r>
      <rPr>
        <sz val="11"/>
        <rFont val="Consolas"/>
        <family val="3"/>
      </rPr>
      <t>Caco Valho</t>
    </r>
    <r>
      <rPr>
        <sz val="11"/>
        <rFont val="游ゴシック Medium"/>
        <family val="3"/>
        <charset val="128"/>
      </rPr>
      <t>）</t>
    </r>
  </si>
  <si>
    <r>
      <rPr>
        <sz val="11"/>
        <rFont val="游ゴシック Medium"/>
        <family val="3"/>
        <charset val="128"/>
      </rPr>
      <t>橋本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淳／作詞，森岡賢一郎／編曲</t>
    </r>
    <rPh sb="8" eb="10">
      <t>モリオカ</t>
    </rPh>
    <rPh sb="10" eb="13">
      <t>ケンイチロウ</t>
    </rPh>
    <phoneticPr fontId="1"/>
  </si>
  <si>
    <r>
      <rPr>
        <sz val="11"/>
        <rFont val="游ゴシック Medium"/>
        <family val="3"/>
        <charset val="128"/>
      </rPr>
      <t>ウォーレン，ハリー／作曲</t>
    </r>
  </si>
  <si>
    <r>
      <rPr>
        <sz val="11"/>
        <rFont val="游ゴシック Medium"/>
        <family val="3"/>
        <charset val="128"/>
      </rPr>
      <t>四季：組曲（８：３０）</t>
    </r>
  </si>
  <si>
    <r>
      <rPr>
        <sz val="11"/>
        <rFont val="游ゴシック Medium"/>
        <family val="3"/>
        <charset val="128"/>
      </rPr>
      <t>ブルース，ゲイリー・ダニエル／作詞</t>
    </r>
  </si>
  <si>
    <r>
      <rPr>
        <sz val="11"/>
        <rFont val="游ゴシック Medium"/>
        <family val="3"/>
        <charset val="128"/>
      </rPr>
      <t>ルイギイ，ピエール／作曲</t>
    </r>
  </si>
  <si>
    <r>
      <t>2</t>
    </r>
    <r>
      <rPr>
        <sz val="11"/>
        <rFont val="游ゴシック Medium"/>
        <family val="3"/>
        <charset val="128"/>
      </rPr>
      <t>．孤独</t>
    </r>
    <r>
      <rPr>
        <sz val="11"/>
        <rFont val="Consolas"/>
        <family val="3"/>
      </rPr>
      <t xml:space="preserve"> 2'03"</t>
    </r>
  </si>
  <si>
    <r>
      <rPr>
        <sz val="11"/>
        <rFont val="游ゴシック Medium"/>
        <family val="3"/>
        <charset val="128"/>
      </rPr>
      <t>（２０）ファンキー・ルックのお嬢さん／伊藤アイコ（２：０９）</t>
    </r>
  </si>
  <si>
    <r>
      <rPr>
        <sz val="11"/>
        <rFont val="游ゴシック Medium"/>
        <family val="3"/>
        <charset val="128"/>
      </rPr>
      <t>ヤング，ジョセフ／作詞</t>
    </r>
  </si>
  <si>
    <r>
      <rPr>
        <sz val="11"/>
        <rFont val="游ゴシック Medium"/>
        <family val="3"/>
        <charset val="128"/>
      </rPr>
      <t>ピアフ，エディット／作詞</t>
    </r>
  </si>
  <si>
    <r>
      <rPr>
        <sz val="11"/>
        <rFont val="游ゴシック Medium"/>
        <family val="3"/>
        <charset val="128"/>
      </rPr>
      <t>欲望の街（４：３０）</t>
    </r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</si>
  <si>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SOLIDA~O</t>
    </r>
  </si>
  <si>
    <r>
      <t>Appele</t>
    </r>
    <r>
      <rPr>
        <sz val="11"/>
        <rFont val="游ゴシック Medium"/>
        <family val="3"/>
        <charset val="128"/>
      </rPr>
      <t>，</t>
    </r>
    <r>
      <rPr>
        <sz val="11"/>
        <rFont val="Consolas"/>
        <family val="3"/>
      </rPr>
      <t>David + Bernie</t>
    </r>
    <r>
      <rPr>
        <sz val="11"/>
        <rFont val="游ゴシック Medium"/>
        <family val="3"/>
        <charset val="128"/>
      </rPr>
      <t>，</t>
    </r>
    <r>
      <rPr>
        <sz val="11"/>
        <rFont val="Consolas"/>
        <family val="3"/>
      </rPr>
      <t>Lowe + Mann</t>
    </r>
    <r>
      <rPr>
        <sz val="11"/>
        <rFont val="游ゴシック Medium"/>
        <family val="3"/>
        <charset val="128"/>
      </rPr>
      <t>，</t>
    </r>
    <r>
      <rPr>
        <sz val="11"/>
        <rFont val="Consolas"/>
        <family val="3"/>
      </rPr>
      <t>Kal</t>
    </r>
    <r>
      <rPr>
        <sz val="11"/>
        <rFont val="游ゴシック Medium"/>
        <family val="3"/>
        <charset val="128"/>
      </rPr>
      <t>／作曲</t>
    </r>
    <rPh sb="15" eb="21">
      <t>バーニー</t>
    </rPh>
    <rPh sb="22" eb="26">
      <t>ロウ</t>
    </rPh>
    <rPh sb="29" eb="33">
      <t>マン</t>
    </rPh>
    <rPh sb="34" eb="37">
      <t>キャル</t>
    </rPh>
    <phoneticPr fontId="1"/>
  </si>
  <si>
    <r>
      <rPr>
        <sz val="11"/>
        <rFont val="游ゴシック Medium"/>
        <family val="3"/>
        <charset val="128"/>
      </rPr>
      <t>ディクソン，モート／作詞</t>
    </r>
  </si>
  <si>
    <r>
      <rPr>
        <sz val="11"/>
        <rFont val="游ゴシック Medium"/>
        <family val="3"/>
        <charset val="128"/>
      </rPr>
      <t>漕げよマイケル／ハイウエイメン（２：４１）</t>
    </r>
  </si>
  <si>
    <r>
      <rPr>
        <sz val="11"/>
        <rFont val="游ゴシック Medium"/>
        <family val="3"/>
        <charset val="128"/>
      </rPr>
      <t>　（</t>
    </r>
    <r>
      <rPr>
        <sz val="11"/>
        <rFont val="Consolas"/>
        <family val="3"/>
      </rPr>
      <t>Frederico de Brito</t>
    </r>
    <r>
      <rPr>
        <sz val="11"/>
        <rFont val="游ゴシック Medium"/>
        <family val="3"/>
        <charset val="128"/>
      </rPr>
      <t>／</t>
    </r>
    <r>
      <rPr>
        <sz val="11"/>
        <rFont val="Consolas"/>
        <family val="3"/>
      </rPr>
      <t>D.J.Ferreira</t>
    </r>
    <r>
      <rPr>
        <sz val="11"/>
        <rFont val="游ゴシック Medium"/>
        <family val="3"/>
        <charset val="128"/>
      </rPr>
      <t>／</t>
    </r>
    <r>
      <rPr>
        <sz val="11"/>
        <rFont val="Consolas"/>
        <family val="3"/>
      </rPr>
      <t>Ferrer Trindade</t>
    </r>
    <r>
      <rPr>
        <sz val="11"/>
        <rFont val="游ゴシック Medium"/>
        <family val="3"/>
        <charset val="128"/>
      </rPr>
      <t>）</t>
    </r>
  </si>
  <si>
    <r>
      <t>Appele</t>
    </r>
    <r>
      <rPr>
        <sz val="11"/>
        <rFont val="游ゴシック Medium"/>
        <family val="3"/>
        <charset val="128"/>
      </rPr>
      <t>，</t>
    </r>
    <r>
      <rPr>
        <sz val="11"/>
        <rFont val="Consolas"/>
        <family val="3"/>
      </rPr>
      <t>David + Bernie</t>
    </r>
    <r>
      <rPr>
        <sz val="11"/>
        <rFont val="游ゴシック Medium"/>
        <family val="3"/>
        <charset val="128"/>
      </rPr>
      <t>，</t>
    </r>
    <r>
      <rPr>
        <sz val="11"/>
        <rFont val="Consolas"/>
        <family val="3"/>
      </rPr>
      <t>Lowe + Mann</t>
    </r>
    <r>
      <rPr>
        <sz val="11"/>
        <rFont val="游ゴシック Medium"/>
        <family val="3"/>
        <charset val="128"/>
      </rPr>
      <t>，</t>
    </r>
    <r>
      <rPr>
        <sz val="11"/>
        <rFont val="Consolas"/>
        <family val="3"/>
      </rPr>
      <t>Kal</t>
    </r>
    <r>
      <rPr>
        <sz val="11"/>
        <rFont val="游ゴシック Medium"/>
        <family val="3"/>
        <charset val="128"/>
      </rPr>
      <t>／作詞，水島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哲／訳詞，寺岡真三／編曲</t>
    </r>
    <rPh sb="15" eb="21">
      <t>バーニー</t>
    </rPh>
    <rPh sb="22" eb="26">
      <t>ロウ</t>
    </rPh>
    <rPh sb="29" eb="33">
      <t>マン</t>
    </rPh>
    <rPh sb="34" eb="37">
      <t>キャル</t>
    </rPh>
    <rPh sb="41" eb="43">
      <t>ミズシマ</t>
    </rPh>
    <rPh sb="44" eb="45">
      <t>サトシ</t>
    </rPh>
    <rPh sb="46" eb="48">
      <t>ヤクシ</t>
    </rPh>
    <rPh sb="54" eb="56">
      <t>ヘンキョク</t>
    </rPh>
    <phoneticPr fontId="1"/>
  </si>
  <si>
    <r>
      <rPr>
        <sz val="11"/>
        <rFont val="游ゴシック Medium"/>
        <family val="3"/>
        <charset val="128"/>
      </rPr>
      <t>ハイウェイメン／コーラス・グループ</t>
    </r>
  </si>
  <si>
    <r>
      <rPr>
        <sz val="11"/>
        <rFont val="游ゴシック Medium"/>
        <family val="3"/>
        <charset val="128"/>
      </rPr>
      <t>（６）リヤン／石井好子（３：４５）</t>
    </r>
  </si>
  <si>
    <r>
      <t>3</t>
    </r>
    <r>
      <rPr>
        <sz val="11"/>
        <rFont val="游ゴシック Medium"/>
        <family val="3"/>
        <charset val="128"/>
      </rPr>
      <t>．リスボンよフランスのものになるな　</t>
    </r>
    <r>
      <rPr>
        <sz val="11"/>
        <rFont val="Consolas"/>
        <family val="3"/>
      </rPr>
      <t>2'53"</t>
    </r>
  </si>
  <si>
    <r>
      <rPr>
        <sz val="11"/>
        <rFont val="游ゴシック Medium"/>
        <family val="3"/>
        <charset val="128"/>
      </rPr>
      <t>伊藤アイコ／ヴォーカル，ブラック・キャッツ／コーラス</t>
    </r>
    <phoneticPr fontId="1"/>
  </si>
  <si>
    <r>
      <rPr>
        <sz val="11"/>
        <rFont val="游ゴシック Medium"/>
        <family val="3"/>
        <charset val="128"/>
      </rPr>
      <t>夜に踊れば（３：５２）</t>
    </r>
  </si>
  <si>
    <r>
      <rPr>
        <sz val="11"/>
        <rFont val="游ゴシック Medium"/>
        <family val="3"/>
        <charset val="128"/>
      </rPr>
      <t>バン・バン／シェール（２：４３）</t>
    </r>
  </si>
  <si>
    <r>
      <rPr>
        <sz val="11"/>
        <rFont val="游ゴシック Medium"/>
        <family val="3"/>
        <charset val="128"/>
      </rPr>
      <t>ルヴォー，ジャック／作曲</t>
    </r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</si>
  <si>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LISBOA NA~O SEJAS FRANCESA</t>
    </r>
  </si>
  <si>
    <r>
      <rPr>
        <sz val="11"/>
        <rFont val="游ゴシック Medium"/>
        <family val="3"/>
        <charset val="128"/>
      </rPr>
      <t>（２１）恋のシャドー／いしだあゆみ（２：４１）</t>
    </r>
  </si>
  <si>
    <r>
      <rPr>
        <sz val="11"/>
        <rFont val="游ゴシック Medium"/>
        <family val="3"/>
        <charset val="128"/>
      </rPr>
      <t>ガーシュウィン，ジョージ／作曲</t>
    </r>
  </si>
  <si>
    <r>
      <rPr>
        <sz val="11"/>
        <rFont val="游ゴシック Medium"/>
        <family val="3"/>
        <charset val="128"/>
      </rPr>
      <t>前橋由子／リードオルガン</t>
    </r>
  </si>
  <si>
    <r>
      <rPr>
        <sz val="11"/>
        <rFont val="游ゴシック Medium"/>
        <family val="3"/>
        <charset val="128"/>
      </rPr>
      <t>ボノ，ソニー／作曲</t>
    </r>
  </si>
  <si>
    <r>
      <rPr>
        <sz val="11"/>
        <rFont val="游ゴシック Medium"/>
        <family val="3"/>
        <charset val="128"/>
      </rPr>
      <t>サルドゥー，ミッシェル／作詞</t>
    </r>
  </si>
  <si>
    <r>
      <rPr>
        <sz val="11"/>
        <rFont val="游ゴシック Medium"/>
        <family val="3"/>
        <charset val="128"/>
      </rPr>
      <t>しのび逢い（４：４７）</t>
    </r>
  </si>
  <si>
    <r>
      <rPr>
        <sz val="11"/>
        <rFont val="游ゴシック Medium"/>
        <family val="3"/>
        <charset val="128"/>
      </rPr>
      <t>　（</t>
    </r>
    <r>
      <rPr>
        <sz val="11"/>
        <rFont val="Consolas"/>
        <family val="3"/>
      </rPr>
      <t>Jose' Galhardo</t>
    </r>
    <r>
      <rPr>
        <sz val="11"/>
        <rFont val="游ゴシック Medium"/>
        <family val="3"/>
        <charset val="128"/>
      </rPr>
      <t>／</t>
    </r>
    <r>
      <rPr>
        <sz val="11"/>
        <rFont val="Consolas"/>
        <family val="3"/>
      </rPr>
      <t>Rau'l Ferra~o</t>
    </r>
    <r>
      <rPr>
        <sz val="11"/>
        <rFont val="游ゴシック Medium"/>
        <family val="3"/>
        <charset val="128"/>
      </rPr>
      <t>）</t>
    </r>
  </si>
  <si>
    <r>
      <rPr>
        <sz val="11"/>
        <rFont val="游ゴシック Medium"/>
        <family val="3"/>
        <charset val="128"/>
      </rPr>
      <t>ボノ，ソニー／作詞</t>
    </r>
  </si>
  <si>
    <r>
      <t>4</t>
    </r>
    <r>
      <rPr>
        <sz val="11"/>
        <rFont val="游ゴシック Medium"/>
        <family val="3"/>
        <charset val="128"/>
      </rPr>
      <t>．アイ・モーラリア</t>
    </r>
    <r>
      <rPr>
        <sz val="11"/>
        <rFont val="Consolas"/>
        <family val="3"/>
      </rPr>
      <t xml:space="preserve"> 3'03"</t>
    </r>
  </si>
  <si>
    <r>
      <rPr>
        <sz val="11"/>
        <rFont val="游ゴシック Medium"/>
        <family val="3"/>
        <charset val="128"/>
      </rPr>
      <t>荒城の月：原譜：中学唱歌（２：５８）</t>
    </r>
  </si>
  <si>
    <r>
      <rPr>
        <sz val="11"/>
        <rFont val="游ゴシック Medium"/>
        <family val="3"/>
        <charset val="128"/>
      </rPr>
      <t>シェール／ヴォーカル</t>
    </r>
  </si>
  <si>
    <r>
      <rPr>
        <sz val="11"/>
        <rFont val="游ゴシック Medium"/>
        <family val="3"/>
        <charset val="128"/>
      </rPr>
      <t>（７）ソナタ／石井好子（２：２２）</t>
    </r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</si>
  <si>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AI MOURARIA</t>
    </r>
  </si>
  <si>
    <r>
      <rPr>
        <sz val="11"/>
        <rFont val="游ゴシック Medium"/>
        <family val="3"/>
        <charset val="128"/>
      </rPr>
      <t>日曜日は風（３：２２）</t>
    </r>
  </si>
  <si>
    <r>
      <rPr>
        <sz val="11"/>
        <rFont val="游ゴシック Medium"/>
        <family val="3"/>
        <charset val="128"/>
      </rPr>
      <t>ヘイ・ポーラ／ポールとポーラ（２：３０）</t>
    </r>
  </si>
  <si>
    <r>
      <rPr>
        <sz val="11"/>
        <rFont val="游ゴシック Medium"/>
        <family val="3"/>
        <charset val="128"/>
      </rPr>
      <t>　（</t>
    </r>
    <r>
      <rPr>
        <sz val="11"/>
        <rFont val="Consolas"/>
        <family val="3"/>
      </rPr>
      <t>Amadeu do Vale</t>
    </r>
    <r>
      <rPr>
        <sz val="11"/>
        <rFont val="游ゴシック Medium"/>
        <family val="3"/>
        <charset val="128"/>
      </rPr>
      <t>／</t>
    </r>
    <r>
      <rPr>
        <sz val="11"/>
        <rFont val="Consolas"/>
        <family val="3"/>
      </rPr>
      <t>Frederico Vale'rio</t>
    </r>
    <r>
      <rPr>
        <sz val="11"/>
        <rFont val="游ゴシック Medium"/>
        <family val="3"/>
        <charset val="128"/>
      </rPr>
      <t>）</t>
    </r>
  </si>
  <si>
    <r>
      <rPr>
        <sz val="11"/>
        <rFont val="游ゴシック Medium"/>
        <family val="3"/>
        <charset val="128"/>
      </rPr>
      <t>（２２）うわさのあの娘／目方誠（２：３１）</t>
    </r>
    <phoneticPr fontId="1"/>
  </si>
  <si>
    <r>
      <rPr>
        <sz val="11"/>
        <rFont val="游ゴシック Medium"/>
        <family val="3"/>
        <charset val="128"/>
      </rPr>
      <t>ベスト，ウイリアム／作曲</t>
    </r>
  </si>
  <si>
    <r>
      <rPr>
        <sz val="11"/>
        <rFont val="游ゴシック Medium"/>
        <family val="3"/>
        <charset val="128"/>
      </rPr>
      <t>土井晩翠／作詞</t>
    </r>
  </si>
  <si>
    <r>
      <rPr>
        <sz val="11"/>
        <rFont val="游ゴシック Medium"/>
        <family val="3"/>
        <charset val="128"/>
      </rPr>
      <t>ヒルデブランド，レイ／作曲</t>
    </r>
  </si>
  <si>
    <r>
      <rPr>
        <sz val="11"/>
        <rFont val="游ゴシック Medium"/>
        <family val="3"/>
        <charset val="128"/>
      </rPr>
      <t>赤坂一ッ木どん底周辺（あたり）（３：３２）</t>
    </r>
  </si>
  <si>
    <r>
      <t>5</t>
    </r>
    <r>
      <rPr>
        <sz val="11"/>
        <rFont val="游ゴシック Medium"/>
        <family val="3"/>
        <charset val="128"/>
      </rPr>
      <t>．ファド・マリョーア</t>
    </r>
    <r>
      <rPr>
        <sz val="11"/>
        <rFont val="Consolas"/>
        <family val="3"/>
      </rPr>
      <t xml:space="preserve"> 3'41"</t>
    </r>
  </si>
  <si>
    <r>
      <t>Poser</t>
    </r>
    <r>
      <rPr>
        <sz val="11"/>
        <rFont val="游ゴシック Medium"/>
        <family val="3"/>
        <charset val="128"/>
      </rPr>
      <t>，</t>
    </r>
    <r>
      <rPr>
        <sz val="11"/>
        <rFont val="Consolas"/>
        <family val="3"/>
      </rPr>
      <t>F.</t>
    </r>
    <r>
      <rPr>
        <sz val="11"/>
        <rFont val="游ゴシック Medium"/>
        <family val="3"/>
        <charset val="128"/>
      </rPr>
      <t>／作曲</t>
    </r>
    <phoneticPr fontId="1"/>
  </si>
  <si>
    <r>
      <rPr>
        <sz val="11"/>
        <rFont val="游ゴシック Medium"/>
        <family val="3"/>
        <charset val="128"/>
      </rPr>
      <t>ワトソン，デューク／作詞</t>
    </r>
  </si>
  <si>
    <r>
      <rPr>
        <sz val="11"/>
        <rFont val="游ゴシック Medium"/>
        <family val="3"/>
        <charset val="128"/>
      </rPr>
      <t>竹田市少年少女合唱団／コーラス・グループ</t>
    </r>
  </si>
  <si>
    <r>
      <rPr>
        <sz val="11"/>
        <rFont val="游ゴシック Medium"/>
        <family val="3"/>
        <charset val="128"/>
      </rPr>
      <t>ヒルデブランド，レイ／作詞</t>
    </r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</si>
  <si>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FADO MALHOA</t>
    </r>
  </si>
  <si>
    <r>
      <t>Stephens</t>
    </r>
    <r>
      <rPr>
        <sz val="11"/>
        <rFont val="游ゴシック Medium"/>
        <family val="3"/>
        <charset val="128"/>
      </rPr>
      <t>，</t>
    </r>
    <r>
      <rPr>
        <sz val="11"/>
        <rFont val="Consolas"/>
        <family val="3"/>
      </rPr>
      <t>Geoff</t>
    </r>
    <r>
      <rPr>
        <sz val="11"/>
        <rFont val="游ゴシック Medium"/>
        <family val="3"/>
        <charset val="128"/>
      </rPr>
      <t>／作詞，漣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健児／訳詞，寺岡真三／編曲</t>
    </r>
    <rPh sb="18" eb="19">
      <t>サザナミ</t>
    </rPh>
    <rPh sb="20" eb="22">
      <t>ケンジ</t>
    </rPh>
    <rPh sb="26" eb="28">
      <t>テラオカ</t>
    </rPh>
    <rPh sb="28" eb="30">
      <t>シンゾウ</t>
    </rPh>
    <phoneticPr fontId="1"/>
  </si>
  <si>
    <r>
      <rPr>
        <sz val="11"/>
        <rFont val="游ゴシック Medium"/>
        <family val="3"/>
        <charset val="128"/>
      </rPr>
      <t>荒城の月：山田耕筰編曲普及譜：中学唱歌（５：４０）</t>
    </r>
  </si>
  <si>
    <r>
      <rPr>
        <sz val="11"/>
        <rFont val="游ゴシック Medium"/>
        <family val="3"/>
        <charset val="128"/>
      </rPr>
      <t>ポール＆ポーラ／ポップス・グループ</t>
    </r>
  </si>
  <si>
    <r>
      <rPr>
        <sz val="11"/>
        <rFont val="游ゴシック Medium"/>
        <family val="3"/>
        <charset val="128"/>
      </rPr>
      <t>（８）かもめ／石井好子（３：３１）</t>
    </r>
  </si>
  <si>
    <r>
      <rPr>
        <sz val="11"/>
        <rFont val="游ゴシック Medium"/>
        <family val="3"/>
        <charset val="128"/>
      </rPr>
      <t>た・め・い・き：どうにも出来ない（３：５４）</t>
    </r>
  </si>
  <si>
    <r>
      <rPr>
        <sz val="11"/>
        <rFont val="游ゴシック Medium"/>
        <family val="3"/>
        <charset val="128"/>
      </rPr>
      <t>箱根八里：中学唱歌：［器楽アンサンブル伴奏］（３：３０）</t>
    </r>
  </si>
  <si>
    <r>
      <rPr>
        <sz val="11"/>
        <rFont val="游ゴシック Medium"/>
        <family val="3"/>
        <charset val="128"/>
      </rPr>
      <t>遥かなるアラモ／フィルム・スタジオ・オーケストラ（２：０３）</t>
    </r>
  </si>
  <si>
    <r>
      <rPr>
        <sz val="11"/>
        <rFont val="游ゴシック Medium"/>
        <family val="3"/>
        <charset val="128"/>
      </rPr>
      <t>ボワイエ，リュシアン／作曲</t>
    </r>
  </si>
  <si>
    <r>
      <t>6</t>
    </r>
    <r>
      <rPr>
        <sz val="11"/>
        <rFont val="游ゴシック Medium"/>
        <family val="3"/>
        <charset val="128"/>
      </rPr>
      <t>．悲しみに乾杯（愛しきマリアの追憶）</t>
    </r>
    <r>
      <rPr>
        <sz val="11"/>
        <rFont val="Consolas"/>
        <family val="3"/>
      </rPr>
      <t xml:space="preserve"> 2'26"</t>
    </r>
  </si>
  <si>
    <r>
      <rPr>
        <sz val="11"/>
        <rFont val="游ゴシック Medium"/>
        <family val="3"/>
        <charset val="128"/>
      </rPr>
      <t>ＶＯＬ．２　ＤＡＹＳ　ＯＦ　ＢＥＡＴＩＮＧ</t>
    </r>
  </si>
  <si>
    <r>
      <rPr>
        <sz val="11"/>
        <rFont val="游ゴシック Medium"/>
        <family val="3"/>
        <charset val="128"/>
      </rPr>
      <t>ボワイエ，リュシアン／作詞</t>
    </r>
  </si>
  <si>
    <r>
      <rPr>
        <sz val="11"/>
        <rFont val="游ゴシック Medium"/>
        <family val="3"/>
        <charset val="128"/>
      </rPr>
      <t>アンタがいない（３：４３）</t>
    </r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</si>
  <si>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VOU DAR DE BEBER A` DOR</t>
    </r>
  </si>
  <si>
    <r>
      <rPr>
        <sz val="11"/>
        <rFont val="游ゴシック Medium"/>
        <family val="3"/>
        <charset val="128"/>
      </rPr>
      <t>（１）火の玉ロック／雪村いづみ（２：１１）</t>
    </r>
  </si>
  <si>
    <r>
      <rPr>
        <sz val="11"/>
        <rFont val="游ゴシック Medium"/>
        <family val="3"/>
        <charset val="128"/>
      </rPr>
      <t>鳥居忱／作詞</t>
    </r>
  </si>
  <si>
    <r>
      <rPr>
        <sz val="11"/>
        <rFont val="游ゴシック Medium"/>
        <family val="3"/>
        <charset val="128"/>
      </rPr>
      <t>ウェブスター，ポール・フランシス／作詞</t>
    </r>
  </si>
  <si>
    <r>
      <t>Hammer</t>
    </r>
    <r>
      <rPr>
        <sz val="11"/>
        <rFont val="游ゴシック Medium"/>
        <family val="3"/>
        <charset val="128"/>
      </rPr>
      <t>，</t>
    </r>
    <r>
      <rPr>
        <sz val="11"/>
        <rFont val="Consolas"/>
        <family val="3"/>
      </rPr>
      <t>Jack + Blackwell</t>
    </r>
    <r>
      <rPr>
        <sz val="11"/>
        <rFont val="游ゴシック Medium"/>
        <family val="3"/>
        <charset val="128"/>
      </rPr>
      <t>，</t>
    </r>
    <r>
      <rPr>
        <sz val="11"/>
        <rFont val="Consolas"/>
        <family val="3"/>
      </rPr>
      <t>Otis</t>
    </r>
    <r>
      <rPr>
        <sz val="11"/>
        <rFont val="游ゴシック Medium"/>
        <family val="3"/>
        <charset val="128"/>
      </rPr>
      <t>／作曲</t>
    </r>
    <rPh sb="0" eb="6">
      <t>ハマー</t>
    </rPh>
    <rPh sb="7" eb="11">
      <t>ジャック</t>
    </rPh>
    <rPh sb="14" eb="23">
      <t>ブラックウェル</t>
    </rPh>
    <rPh sb="24" eb="28">
      <t>オーティス</t>
    </rPh>
    <phoneticPr fontId="1"/>
  </si>
  <si>
    <r>
      <rPr>
        <sz val="11"/>
        <rFont val="游ゴシック Medium"/>
        <family val="3"/>
        <charset val="128"/>
      </rPr>
      <t>荒木宏明／指揮</t>
    </r>
  </si>
  <si>
    <r>
      <rPr>
        <sz val="11"/>
        <rFont val="游ゴシック Medium"/>
        <family val="3"/>
        <charset val="128"/>
      </rPr>
      <t>フィルム・スタジオ・オーケストラ／オーケストラ</t>
    </r>
  </si>
  <si>
    <r>
      <rPr>
        <sz val="11"/>
        <rFont val="游ゴシック Medium"/>
        <family val="3"/>
        <charset val="128"/>
      </rPr>
      <t>（９）首吊り男／戸川昌子（４：０８）</t>
    </r>
  </si>
  <si>
    <r>
      <rPr>
        <sz val="11"/>
        <rFont val="游ゴシック Medium"/>
        <family val="3"/>
        <charset val="128"/>
      </rPr>
      <t>ベース・キャンプ・ブルース（３：３０）</t>
    </r>
  </si>
  <si>
    <r>
      <t>7</t>
    </r>
    <r>
      <rPr>
        <sz val="11"/>
        <rFont val="游ゴシック Medium"/>
        <family val="3"/>
        <charset val="128"/>
      </rPr>
      <t>．真夜中のギター</t>
    </r>
    <r>
      <rPr>
        <sz val="11"/>
        <rFont val="Consolas"/>
        <family val="3"/>
      </rPr>
      <t xml:space="preserve"> 2'36"</t>
    </r>
  </si>
  <si>
    <r>
      <t>Hammer</t>
    </r>
    <r>
      <rPr>
        <sz val="11"/>
        <rFont val="游ゴシック Medium"/>
        <family val="3"/>
        <charset val="128"/>
      </rPr>
      <t>，</t>
    </r>
    <r>
      <rPr>
        <sz val="11"/>
        <rFont val="Consolas"/>
        <family val="3"/>
      </rPr>
      <t>Jack + Blackwell</t>
    </r>
    <r>
      <rPr>
        <sz val="11"/>
        <rFont val="游ゴシック Medium"/>
        <family val="3"/>
        <charset val="128"/>
      </rPr>
      <t>，</t>
    </r>
    <r>
      <rPr>
        <sz val="11"/>
        <rFont val="Consolas"/>
        <family val="3"/>
      </rPr>
      <t>Otis</t>
    </r>
    <r>
      <rPr>
        <sz val="11"/>
        <rFont val="游ゴシック Medium"/>
        <family val="3"/>
        <charset val="128"/>
      </rPr>
      <t>／作詞，井田誠一／訳詞，広瀬健次郎／編曲</t>
    </r>
    <rPh sb="0" eb="6">
      <t>ハマー</t>
    </rPh>
    <rPh sb="7" eb="11">
      <t>ジャック</t>
    </rPh>
    <rPh sb="14" eb="23">
      <t>ブラックウェル</t>
    </rPh>
    <rPh sb="24" eb="28">
      <t>オーティス</t>
    </rPh>
    <rPh sb="40" eb="42">
      <t>ヒロセ</t>
    </rPh>
    <rPh sb="42" eb="45">
      <t>ケンジロウ</t>
    </rPh>
    <phoneticPr fontId="1"/>
  </si>
  <si>
    <r>
      <rPr>
        <sz val="11"/>
        <rFont val="游ゴシック Medium"/>
        <family val="3"/>
        <charset val="128"/>
      </rPr>
      <t>夜更けの天使（２：５８）</t>
    </r>
  </si>
  <si>
    <r>
      <rPr>
        <sz val="11"/>
        <rFont val="游ゴシック Medium"/>
        <family val="3"/>
        <charset val="128"/>
      </rPr>
      <t>東京リーダーターフェル１９２５／コーラス・グループ</t>
    </r>
  </si>
  <si>
    <r>
      <rPr>
        <sz val="11"/>
        <rFont val="游ゴシック Medium"/>
        <family val="3"/>
        <charset val="128"/>
      </rPr>
      <t>バリエール，アラン／作曲</t>
    </r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</si>
  <si>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MEIA-NOITE E UMA GUITARRA</t>
    </r>
  </si>
  <si>
    <r>
      <rPr>
        <sz val="11"/>
        <rFont val="游ゴシック Medium"/>
        <family val="3"/>
        <charset val="128"/>
      </rPr>
      <t>雪村いづみ／ヴォーカル</t>
    </r>
  </si>
  <si>
    <r>
      <rPr>
        <sz val="11"/>
        <rFont val="游ゴシック Medium"/>
        <family val="3"/>
        <charset val="128"/>
      </rPr>
      <t>シルクレット，ナサニエル／作曲</t>
    </r>
  </si>
  <si>
    <r>
      <rPr>
        <sz val="11"/>
        <rFont val="游ゴシック Medium"/>
        <family val="3"/>
        <charset val="128"/>
      </rPr>
      <t>豊太閤：中学唱歌（４：３１）</t>
    </r>
  </si>
  <si>
    <r>
      <rPr>
        <sz val="11"/>
        <rFont val="游ゴシック Medium"/>
        <family val="3"/>
        <charset val="128"/>
      </rPr>
      <t>バリエール，アラン／作詞</t>
    </r>
  </si>
  <si>
    <r>
      <rPr>
        <sz val="11"/>
        <rFont val="游ゴシック Medium"/>
        <family val="3"/>
        <charset val="128"/>
      </rPr>
      <t>　（</t>
    </r>
    <r>
      <rPr>
        <sz val="11"/>
        <rFont val="Consolas"/>
        <family val="3"/>
      </rPr>
      <t>A`lvaro Duarte Slmo~es</t>
    </r>
    <r>
      <rPr>
        <sz val="11"/>
        <rFont val="游ゴシック Medium"/>
        <family val="3"/>
        <charset val="128"/>
      </rPr>
      <t>）</t>
    </r>
  </si>
  <si>
    <r>
      <rPr>
        <sz val="11"/>
        <rFont val="游ゴシック Medium"/>
        <family val="3"/>
        <charset val="128"/>
      </rPr>
      <t>（２）ドラム・ブギー／ダニー飯田とパラダイスキング（３：０９）</t>
    </r>
  </si>
  <si>
    <r>
      <rPr>
        <sz val="11"/>
        <rFont val="游ゴシック Medium"/>
        <family val="3"/>
        <charset val="128"/>
      </rPr>
      <t>オースティン，ジーン／作詞</t>
    </r>
  </si>
  <si>
    <r>
      <rPr>
        <sz val="11"/>
        <rFont val="游ゴシック Medium"/>
        <family val="3"/>
        <charset val="128"/>
      </rPr>
      <t>戸川昌子／ヴォーカル</t>
    </r>
  </si>
  <si>
    <r>
      <t>8</t>
    </r>
    <r>
      <rPr>
        <sz val="11"/>
        <rFont val="游ゴシック Medium"/>
        <family val="3"/>
        <charset val="128"/>
      </rPr>
      <t>．コインブラ（ポルトガルの四月）（ライヴ）</t>
    </r>
    <r>
      <rPr>
        <sz val="11"/>
        <rFont val="Consolas"/>
        <family val="3"/>
      </rPr>
      <t xml:space="preserve"> 2'17"</t>
    </r>
    <phoneticPr fontId="1"/>
  </si>
  <si>
    <r>
      <t>Krupa</t>
    </r>
    <r>
      <rPr>
        <sz val="11"/>
        <rFont val="游ゴシック Medium"/>
        <family val="3"/>
        <charset val="128"/>
      </rPr>
      <t>，</t>
    </r>
    <r>
      <rPr>
        <sz val="11"/>
        <rFont val="Consolas"/>
        <family val="3"/>
      </rPr>
      <t>Gene + Eldridge</t>
    </r>
    <r>
      <rPr>
        <sz val="11"/>
        <rFont val="游ゴシック Medium"/>
        <family val="3"/>
        <charset val="128"/>
      </rPr>
      <t>，</t>
    </r>
    <r>
      <rPr>
        <sz val="11"/>
        <rFont val="Consolas"/>
        <family val="3"/>
      </rPr>
      <t>Roy</t>
    </r>
    <r>
      <rPr>
        <sz val="11"/>
        <rFont val="游ゴシック Medium"/>
        <family val="3"/>
        <charset val="128"/>
      </rPr>
      <t>／作曲</t>
    </r>
    <rPh sb="0" eb="5">
      <t>クルーパ</t>
    </rPh>
    <rPh sb="6" eb="10">
      <t>ジーン</t>
    </rPh>
    <rPh sb="13" eb="21">
      <t>エルドリッジ</t>
    </rPh>
    <rPh sb="22" eb="25">
      <t>ロイ</t>
    </rPh>
    <phoneticPr fontId="1"/>
  </si>
  <si>
    <r>
      <rPr>
        <sz val="11"/>
        <rFont val="游ゴシック Medium"/>
        <family val="3"/>
        <charset val="128"/>
      </rPr>
      <t>（１０）夜は恋人／中原美紗緒（３：５７）</t>
    </r>
  </si>
  <si>
    <r>
      <rPr>
        <sz val="11"/>
        <rFont val="游ゴシック Medium"/>
        <family val="3"/>
        <charset val="128"/>
      </rPr>
      <t>ジプシー・マリー～セントルイス・ブルース（挿入曲）（３：３６）</t>
    </r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</si>
  <si>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COIMBRA</t>
    </r>
  </si>
  <si>
    <r>
      <t>Krupa</t>
    </r>
    <r>
      <rPr>
        <sz val="11"/>
        <rFont val="游ゴシック Medium"/>
        <family val="3"/>
        <charset val="128"/>
      </rPr>
      <t>，</t>
    </r>
    <r>
      <rPr>
        <sz val="11"/>
        <rFont val="Consolas"/>
        <family val="3"/>
      </rPr>
      <t>Gene + Eldridge</t>
    </r>
    <r>
      <rPr>
        <sz val="11"/>
        <rFont val="游ゴシック Medium"/>
        <family val="3"/>
        <charset val="128"/>
      </rPr>
      <t>，</t>
    </r>
    <r>
      <rPr>
        <sz val="11"/>
        <rFont val="Consolas"/>
        <family val="3"/>
      </rPr>
      <t>Roy</t>
    </r>
    <r>
      <rPr>
        <sz val="11"/>
        <rFont val="游ゴシック Medium"/>
        <family val="3"/>
        <charset val="128"/>
      </rPr>
      <t>／作詞，ダニー飯田／編曲</t>
    </r>
    <rPh sb="0" eb="5">
      <t>クルーパ</t>
    </rPh>
    <rPh sb="6" eb="10">
      <t>ジーン</t>
    </rPh>
    <rPh sb="13" eb="21">
      <t>エルドリッジ</t>
    </rPh>
    <rPh sb="22" eb="25">
      <t>ロイ</t>
    </rPh>
    <phoneticPr fontId="1"/>
  </si>
  <si>
    <r>
      <rPr>
        <sz val="11"/>
        <rFont val="游ゴシック Medium"/>
        <family val="3"/>
        <charset val="128"/>
      </rPr>
      <t>歌詞の掲載なし</t>
    </r>
    <rPh sb="0" eb="2">
      <t>カシ</t>
    </rPh>
    <rPh sb="3" eb="5">
      <t>ケイサイ</t>
    </rPh>
    <phoneticPr fontId="1"/>
  </si>
  <si>
    <r>
      <rPr>
        <sz val="11"/>
        <rFont val="游ゴシック Medium"/>
        <family val="3"/>
        <charset val="128"/>
      </rPr>
      <t>愛の形見（３：４７）</t>
    </r>
  </si>
  <si>
    <r>
      <rPr>
        <sz val="11"/>
        <rFont val="游ゴシック Medium"/>
        <family val="3"/>
        <charset val="128"/>
      </rPr>
      <t>ジロー，ユベール／作曲</t>
    </r>
  </si>
  <si>
    <r>
      <rPr>
        <sz val="11"/>
        <rFont val="游ゴシック Medium"/>
        <family val="3"/>
        <charset val="128"/>
      </rPr>
      <t>　（</t>
    </r>
    <r>
      <rPr>
        <sz val="11"/>
        <rFont val="Consolas"/>
        <family val="3"/>
      </rPr>
      <t>R.Ferra~o</t>
    </r>
    <r>
      <rPr>
        <sz val="11"/>
        <rFont val="游ゴシック Medium"/>
        <family val="3"/>
        <charset val="128"/>
      </rPr>
      <t>／</t>
    </r>
    <r>
      <rPr>
        <sz val="11"/>
        <rFont val="Consolas"/>
        <family val="3"/>
      </rPr>
      <t>J.Galhardo</t>
    </r>
    <r>
      <rPr>
        <sz val="11"/>
        <rFont val="游ゴシック Medium"/>
        <family val="3"/>
        <charset val="128"/>
      </rPr>
      <t>）</t>
    </r>
  </si>
  <si>
    <r>
      <rPr>
        <sz val="11"/>
        <rFont val="游ゴシック Medium"/>
        <family val="3"/>
        <charset val="128"/>
      </rPr>
      <t>ダニー飯田とパラダイス・キング／ポップス・グループ</t>
    </r>
    <phoneticPr fontId="1"/>
  </si>
  <si>
    <r>
      <rPr>
        <sz val="11"/>
        <rFont val="游ゴシック Medium"/>
        <family val="3"/>
        <charset val="128"/>
      </rPr>
      <t>ヤング，ヴィクター／作曲</t>
    </r>
  </si>
  <si>
    <r>
      <rPr>
        <sz val="11"/>
        <rFont val="游ゴシック Medium"/>
        <family val="3"/>
        <charset val="128"/>
      </rPr>
      <t>ほうほけきょ：幼稚園唱歌（０：４８）</t>
    </r>
  </si>
  <si>
    <r>
      <rPr>
        <sz val="11"/>
        <rFont val="游ゴシック Medium"/>
        <family val="3"/>
        <charset val="128"/>
      </rPr>
      <t>リヴゴーシュ，ミッシェル／作詞</t>
    </r>
  </si>
  <si>
    <r>
      <t>9</t>
    </r>
    <r>
      <rPr>
        <sz val="11"/>
        <rFont val="游ゴシック Medium"/>
        <family val="3"/>
        <charset val="128"/>
      </rPr>
      <t>．つめたい光（あの悲しみの日）</t>
    </r>
    <r>
      <rPr>
        <sz val="11"/>
        <rFont val="Consolas"/>
        <family val="3"/>
      </rPr>
      <t xml:space="preserve"> 2'51"</t>
    </r>
  </si>
  <si>
    <r>
      <rPr>
        <sz val="11"/>
        <rFont val="游ゴシック Medium"/>
        <family val="3"/>
        <charset val="128"/>
      </rPr>
      <t>（３）マッハで行こう／ミッチー・サハラ（２：０５）</t>
    </r>
  </si>
  <si>
    <r>
      <rPr>
        <sz val="11"/>
        <rFont val="游ゴシック Medium"/>
        <family val="3"/>
        <charset val="128"/>
      </rPr>
      <t>リヴィングストン，ジェイ／作詞</t>
    </r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</si>
  <si>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FRIA CLARIDADE</t>
    </r>
  </si>
  <si>
    <r>
      <rPr>
        <sz val="11"/>
        <rFont val="游ゴシック Medium"/>
        <family val="3"/>
        <charset val="128"/>
      </rPr>
      <t>服部公一／作曲，編曲</t>
    </r>
    <phoneticPr fontId="1"/>
  </si>
  <si>
    <r>
      <rPr>
        <sz val="11"/>
        <rFont val="游ゴシック Medium"/>
        <family val="3"/>
        <charset val="128"/>
      </rPr>
      <t>エヴァンス，レイ／作詞</t>
    </r>
  </si>
  <si>
    <r>
      <rPr>
        <sz val="11"/>
        <rFont val="游ゴシック Medium"/>
        <family val="3"/>
        <charset val="128"/>
      </rPr>
      <t>瀧廉太郎／作詞</t>
    </r>
  </si>
  <si>
    <r>
      <rPr>
        <sz val="11"/>
        <rFont val="游ゴシック Medium"/>
        <family val="3"/>
        <charset val="128"/>
      </rPr>
      <t>（１１）あまい囁き／中村晃子＆細川俊之（３：５８）</t>
    </r>
  </si>
  <si>
    <r>
      <rPr>
        <sz val="11"/>
        <rFont val="游ゴシック Medium"/>
        <family val="3"/>
        <charset val="128"/>
      </rPr>
      <t>うらぶれた部屋で（４：３６）</t>
    </r>
  </si>
  <si>
    <r>
      <rPr>
        <sz val="11"/>
        <rFont val="游ゴシック Medium"/>
        <family val="3"/>
        <charset val="128"/>
      </rPr>
      <t>　（</t>
    </r>
    <r>
      <rPr>
        <sz val="11"/>
        <rFont val="Consolas"/>
        <family val="3"/>
      </rPr>
      <t>Pedro Homem de Mello</t>
    </r>
    <r>
      <rPr>
        <sz val="11"/>
        <rFont val="游ゴシック Medium"/>
        <family val="3"/>
        <charset val="128"/>
      </rPr>
      <t>／</t>
    </r>
    <r>
      <rPr>
        <sz val="11"/>
        <rFont val="Consolas"/>
        <family val="3"/>
      </rPr>
      <t>Jose' Marques do Amaral</t>
    </r>
    <r>
      <rPr>
        <sz val="11"/>
        <rFont val="游ゴシック Medium"/>
        <family val="3"/>
        <charset val="128"/>
      </rPr>
      <t>）</t>
    </r>
  </si>
  <si>
    <r>
      <rPr>
        <sz val="11"/>
        <rFont val="游ゴシック Medium"/>
        <family val="3"/>
        <charset val="128"/>
      </rPr>
      <t>谷川俊太郎／作詞</t>
    </r>
  </si>
  <si>
    <r>
      <rPr>
        <sz val="11"/>
        <rFont val="游ゴシック Medium"/>
        <family val="3"/>
        <charset val="128"/>
      </rPr>
      <t>前橋由子／ピアノ</t>
    </r>
  </si>
  <si>
    <r>
      <rPr>
        <sz val="11"/>
        <rFont val="游ゴシック Medium"/>
        <family val="3"/>
        <charset val="128"/>
      </rPr>
      <t>フェリオ，ジャンニ／作曲</t>
    </r>
  </si>
  <si>
    <r>
      <t>10</t>
    </r>
    <r>
      <rPr>
        <sz val="11"/>
        <rFont val="游ゴシック Medium"/>
        <family val="3"/>
        <charset val="128"/>
      </rPr>
      <t>．疲れ</t>
    </r>
    <r>
      <rPr>
        <sz val="11"/>
        <rFont val="Consolas"/>
        <family val="3"/>
      </rPr>
      <t xml:space="preserve"> 4'23"</t>
    </r>
  </si>
  <si>
    <r>
      <rPr>
        <sz val="11"/>
        <rFont val="游ゴシック Medium"/>
        <family val="3"/>
        <charset val="128"/>
      </rPr>
      <t>サハラ，ミッチー／ヴォーカル</t>
    </r>
  </si>
  <si>
    <r>
      <rPr>
        <sz val="11"/>
        <rFont val="游ゴシック Medium"/>
        <family val="3"/>
        <charset val="128"/>
      </rPr>
      <t>悪い夢（４：１９）</t>
    </r>
  </si>
  <si>
    <r>
      <rPr>
        <sz val="11"/>
        <rFont val="游ゴシック Medium"/>
        <family val="3"/>
        <charset val="128"/>
      </rPr>
      <t>竹田市少年少女合唱団／ヴォーカル・グループ</t>
    </r>
  </si>
  <si>
    <r>
      <rPr>
        <sz val="11"/>
        <rFont val="游ゴシック Medium"/>
        <family val="3"/>
        <charset val="128"/>
      </rPr>
      <t>デル・レ，ジャンカルロ／作詞</t>
    </r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</si>
  <si>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CANSAC,O</t>
    </r>
  </si>
  <si>
    <r>
      <rPr>
        <sz val="11"/>
        <rFont val="游ゴシック Medium"/>
        <family val="3"/>
        <charset val="128"/>
      </rPr>
      <t>（４）パンチ野郎：東宝映画「パンチ野郎！」主題歌／和久田竜（１：５１）</t>
    </r>
  </si>
  <si>
    <r>
      <rPr>
        <sz val="11"/>
        <rFont val="游ゴシック Medium"/>
        <family val="3"/>
        <charset val="128"/>
      </rPr>
      <t>リンク，ハリー／作曲</t>
    </r>
  </si>
  <si>
    <r>
      <rPr>
        <sz val="11"/>
        <rFont val="游ゴシック Medium"/>
        <family val="3"/>
        <charset val="128"/>
      </rPr>
      <t>ひばりはうたひ：幼稚園唱歌（１：０８）</t>
    </r>
  </si>
  <si>
    <r>
      <rPr>
        <sz val="11"/>
        <rFont val="游ゴシック Medium"/>
        <family val="3"/>
        <charset val="128"/>
      </rPr>
      <t>キオッソ，レオ／作詞</t>
    </r>
  </si>
  <si>
    <r>
      <rPr>
        <sz val="11"/>
        <rFont val="游ゴシック Medium"/>
        <family val="3"/>
        <charset val="128"/>
      </rPr>
      <t>　（</t>
    </r>
    <r>
      <rPr>
        <sz val="11"/>
        <rFont val="Consolas"/>
        <family val="3"/>
      </rPr>
      <t>Lui's Macedo</t>
    </r>
    <r>
      <rPr>
        <sz val="11"/>
        <rFont val="游ゴシック Medium"/>
        <family val="3"/>
        <charset val="128"/>
      </rPr>
      <t>／</t>
    </r>
    <r>
      <rPr>
        <sz val="11"/>
        <rFont val="Consolas"/>
        <family val="3"/>
      </rPr>
      <t>Joaquim Campos</t>
    </r>
    <r>
      <rPr>
        <sz val="11"/>
        <rFont val="游ゴシック Medium"/>
        <family val="3"/>
        <charset val="128"/>
      </rPr>
      <t>）</t>
    </r>
  </si>
  <si>
    <r>
      <rPr>
        <sz val="11"/>
        <rFont val="游ゴシック Medium"/>
        <family val="3"/>
        <charset val="128"/>
      </rPr>
      <t>森岡賢一郎／作曲，編曲</t>
    </r>
    <phoneticPr fontId="1"/>
  </si>
  <si>
    <r>
      <rPr>
        <sz val="11"/>
        <rFont val="游ゴシック Medium"/>
        <family val="3"/>
        <charset val="128"/>
      </rPr>
      <t>ストレイチー，ジャック／作曲</t>
    </r>
  </si>
  <si>
    <r>
      <rPr>
        <sz val="11"/>
        <rFont val="游ゴシック Medium"/>
        <family val="3"/>
        <charset val="128"/>
      </rPr>
      <t>細川俊之／ヴォーカル</t>
    </r>
  </si>
  <si>
    <r>
      <rPr>
        <sz val="11"/>
        <rFont val="游ゴシック Medium"/>
        <family val="3"/>
        <charset val="128"/>
      </rPr>
      <t>ダメな女の四畳半（２：１１）</t>
    </r>
  </si>
  <si>
    <r>
      <t>11</t>
    </r>
    <r>
      <rPr>
        <sz val="11"/>
        <rFont val="游ゴシック Medium"/>
        <family val="3"/>
        <charset val="128"/>
      </rPr>
      <t>．花売りのジュリア</t>
    </r>
    <r>
      <rPr>
        <sz val="11"/>
        <rFont val="Consolas"/>
        <family val="3"/>
      </rPr>
      <t xml:space="preserve"> 1'59"</t>
    </r>
  </si>
  <si>
    <r>
      <rPr>
        <sz val="11"/>
        <rFont val="游ゴシック Medium"/>
        <family val="3"/>
        <charset val="128"/>
      </rPr>
      <t>田波靖男／作詞</t>
    </r>
  </si>
  <si>
    <r>
      <rPr>
        <sz val="11"/>
        <rFont val="游ゴシック Medium"/>
        <family val="3"/>
        <charset val="128"/>
      </rPr>
      <t>マーベル，ホルト／作詞</t>
    </r>
  </si>
  <si>
    <r>
      <rPr>
        <sz val="11"/>
        <rFont val="游ゴシック Medium"/>
        <family val="3"/>
        <charset val="128"/>
      </rPr>
      <t>中村晃子／ヴォーカル</t>
    </r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</si>
  <si>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JU'LIA FLORISTA</t>
    </r>
  </si>
  <si>
    <r>
      <rPr>
        <sz val="11"/>
        <rFont val="游ゴシック Medium"/>
        <family val="3"/>
        <charset val="128"/>
      </rPr>
      <t>和久田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竜／ヴォーカル</t>
    </r>
    <rPh sb="0" eb="3">
      <t>ワクタ</t>
    </rPh>
    <rPh sb="4" eb="5">
      <t>リュウ</t>
    </rPh>
    <phoneticPr fontId="1"/>
  </si>
  <si>
    <r>
      <rPr>
        <sz val="11"/>
        <rFont val="游ゴシック Medium"/>
        <family val="3"/>
        <charset val="128"/>
      </rPr>
      <t>（１２）１８才の彼／岩下志麻（３：０６）</t>
    </r>
  </si>
  <si>
    <r>
      <rPr>
        <sz val="11"/>
        <rFont val="游ゴシック Medium"/>
        <family val="3"/>
        <charset val="128"/>
      </rPr>
      <t>　（</t>
    </r>
    <r>
      <rPr>
        <sz val="11"/>
        <rFont val="Consolas"/>
        <family val="3"/>
      </rPr>
      <t>Leonel Vilar</t>
    </r>
    <r>
      <rPr>
        <sz val="11"/>
        <rFont val="游ゴシック Medium"/>
        <family val="3"/>
        <charset val="128"/>
      </rPr>
      <t>／</t>
    </r>
    <r>
      <rPr>
        <sz val="11"/>
        <rFont val="Consolas"/>
        <family val="3"/>
      </rPr>
      <t>Joaquim Pimentel</t>
    </r>
    <r>
      <rPr>
        <sz val="11"/>
        <rFont val="游ゴシック Medium"/>
        <family val="3"/>
        <charset val="128"/>
      </rPr>
      <t>）</t>
    </r>
  </si>
  <si>
    <r>
      <rPr>
        <sz val="11"/>
        <rFont val="游ゴシック Medium"/>
        <family val="3"/>
        <charset val="128"/>
      </rPr>
      <t>（５）スピード野郎：日生劇場創作ミュージカル「ラップ３分２秒８」主題歌／平尾昌章（３：０８）</t>
    </r>
  </si>
  <si>
    <r>
      <rPr>
        <sz val="11"/>
        <rFont val="游ゴシック Medium"/>
        <family val="3"/>
        <charset val="128"/>
      </rPr>
      <t>星影の小径（２：５９）</t>
    </r>
  </si>
  <si>
    <r>
      <t>12</t>
    </r>
    <r>
      <rPr>
        <sz val="11"/>
        <rFont val="游ゴシック Medium"/>
        <family val="3"/>
        <charset val="128"/>
      </rPr>
      <t>．春</t>
    </r>
    <r>
      <rPr>
        <sz val="11"/>
        <rFont val="Consolas"/>
        <family val="3"/>
      </rPr>
      <t xml:space="preserve"> 3'56"</t>
    </r>
  </si>
  <si>
    <r>
      <rPr>
        <sz val="11"/>
        <rFont val="游ゴシック Medium"/>
        <family val="3"/>
        <charset val="128"/>
      </rPr>
      <t>原田良一／作曲，編曲</t>
    </r>
    <phoneticPr fontId="1"/>
  </si>
  <si>
    <r>
      <rPr>
        <sz val="11"/>
        <rFont val="游ゴシック Medium"/>
        <family val="3"/>
        <charset val="128"/>
      </rPr>
      <t>利根一郎／作曲</t>
    </r>
  </si>
  <si>
    <r>
      <rPr>
        <sz val="11"/>
        <rFont val="游ゴシック Medium"/>
        <family val="3"/>
        <charset val="128"/>
      </rPr>
      <t>鯉幟：幼稚園唱歌（０：５２）</t>
    </r>
  </si>
  <si>
    <r>
      <rPr>
        <sz val="11"/>
        <rFont val="游ゴシック Medium"/>
        <family val="3"/>
        <charset val="128"/>
      </rPr>
      <t>脱・どん底傷だらけのブルース（４：４３）</t>
    </r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</si>
  <si>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PRIMAVERA</t>
    </r>
  </si>
  <si>
    <r>
      <rPr>
        <sz val="11"/>
        <rFont val="游ゴシック Medium"/>
        <family val="3"/>
        <charset val="128"/>
      </rPr>
      <t>谷川俊太郎／作詞</t>
    </r>
    <phoneticPr fontId="1"/>
  </si>
  <si>
    <r>
      <rPr>
        <sz val="11"/>
        <rFont val="游ゴシック Medium"/>
        <family val="3"/>
        <charset val="128"/>
      </rPr>
      <t>矢野亮／作詞</t>
    </r>
  </si>
  <si>
    <r>
      <rPr>
        <sz val="11"/>
        <rFont val="游ゴシック Medium"/>
        <family val="3"/>
        <charset val="128"/>
      </rPr>
      <t>　（</t>
    </r>
    <r>
      <rPr>
        <sz val="11"/>
        <rFont val="Consolas"/>
        <family val="3"/>
      </rPr>
      <t>David Moura~o - Ferreira</t>
    </r>
    <r>
      <rPr>
        <sz val="11"/>
        <rFont val="游ゴシック Medium"/>
        <family val="3"/>
        <charset val="128"/>
      </rPr>
      <t>／</t>
    </r>
    <r>
      <rPr>
        <sz val="11"/>
        <rFont val="Consolas"/>
        <family val="3"/>
      </rPr>
      <t>Pedro Rodrigues</t>
    </r>
    <r>
      <rPr>
        <sz val="11"/>
        <rFont val="游ゴシック Medium"/>
        <family val="3"/>
        <charset val="128"/>
      </rPr>
      <t>）</t>
    </r>
  </si>
  <si>
    <r>
      <rPr>
        <sz val="11"/>
        <rFont val="游ゴシック Medium"/>
        <family val="3"/>
        <charset val="128"/>
      </rPr>
      <t>平尾昌晃／ヴォーカル，亀井信夫とザ・スペイスメン</t>
    </r>
    <rPh sb="11" eb="13">
      <t>カメイ</t>
    </rPh>
    <rPh sb="13" eb="15">
      <t>ノブオ</t>
    </rPh>
    <phoneticPr fontId="1"/>
  </si>
  <si>
    <r>
      <rPr>
        <sz val="11"/>
        <rFont val="游ゴシック Medium"/>
        <family val="3"/>
        <charset val="128"/>
      </rPr>
      <t>岩下志麻／ヴォーカル</t>
    </r>
  </si>
  <si>
    <r>
      <t>13</t>
    </r>
    <r>
      <rPr>
        <sz val="11"/>
        <rFont val="游ゴシック Medium"/>
        <family val="3"/>
        <charset val="128"/>
      </rPr>
      <t>．忘れられて</t>
    </r>
    <r>
      <rPr>
        <sz val="11"/>
        <rFont val="Consolas"/>
        <family val="3"/>
      </rPr>
      <t xml:space="preserve"> 5'09"</t>
    </r>
  </si>
  <si>
    <r>
      <rPr>
        <sz val="11"/>
        <rFont val="游ゴシック Medium"/>
        <family val="3"/>
        <charset val="128"/>
      </rPr>
      <t>（６）恋のアメリアッチ／三田明（２：３６）</t>
    </r>
  </si>
  <si>
    <r>
      <rPr>
        <sz val="11"/>
        <rFont val="游ゴシック Medium"/>
        <family val="3"/>
        <charset val="128"/>
      </rPr>
      <t>港が見える丘（３：４８）</t>
    </r>
  </si>
  <si>
    <r>
      <rPr>
        <sz val="11"/>
        <rFont val="游ゴシック Medium"/>
        <family val="3"/>
        <charset val="128"/>
      </rPr>
      <t>（１３）希望／岸洋子（４：３６）</t>
    </r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</si>
  <si>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ABANDONO</t>
    </r>
  </si>
  <si>
    <r>
      <rPr>
        <sz val="11"/>
        <rFont val="游ゴシック Medium"/>
        <family val="3"/>
        <charset val="128"/>
      </rPr>
      <t>吉田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正／作曲，編曲</t>
    </r>
    <phoneticPr fontId="1"/>
  </si>
  <si>
    <r>
      <rPr>
        <sz val="11"/>
        <rFont val="游ゴシック Medium"/>
        <family val="3"/>
        <charset val="128"/>
      </rPr>
      <t>東辰三／作曲</t>
    </r>
  </si>
  <si>
    <r>
      <rPr>
        <sz val="11"/>
        <rFont val="游ゴシック Medium"/>
        <family val="3"/>
        <charset val="128"/>
      </rPr>
      <t>いずみたく／作曲</t>
    </r>
  </si>
  <si>
    <r>
      <rPr>
        <sz val="11"/>
        <rFont val="游ゴシック Medium"/>
        <family val="3"/>
        <charset val="128"/>
      </rPr>
      <t>昭和元禄ダンチョネ節（４：４５）</t>
    </r>
  </si>
  <si>
    <r>
      <rPr>
        <sz val="11"/>
        <rFont val="游ゴシック Medium"/>
        <family val="3"/>
        <charset val="128"/>
      </rPr>
      <t>　（</t>
    </r>
    <r>
      <rPr>
        <sz val="11"/>
        <rFont val="Consolas"/>
        <family val="3"/>
      </rPr>
      <t>David Moura~o - Ferreira</t>
    </r>
    <r>
      <rPr>
        <sz val="11"/>
        <rFont val="游ゴシック Medium"/>
        <family val="3"/>
        <charset val="128"/>
      </rPr>
      <t>／</t>
    </r>
    <r>
      <rPr>
        <sz val="11"/>
        <rFont val="Consolas"/>
        <family val="3"/>
      </rPr>
      <t>Alain Oulman</t>
    </r>
    <r>
      <rPr>
        <sz val="11"/>
        <rFont val="游ゴシック Medium"/>
        <family val="3"/>
        <charset val="128"/>
      </rPr>
      <t>）</t>
    </r>
  </si>
  <si>
    <r>
      <rPr>
        <sz val="11"/>
        <rFont val="游ゴシック Medium"/>
        <family val="3"/>
        <charset val="128"/>
      </rPr>
      <t>東辰三／作詞</t>
    </r>
  </si>
  <si>
    <r>
      <rPr>
        <sz val="11"/>
        <rFont val="游ゴシック Medium"/>
        <family val="3"/>
        <charset val="128"/>
      </rPr>
      <t>海のうへ：幼稚園唱歌（０：５９）</t>
    </r>
  </si>
  <si>
    <r>
      <rPr>
        <sz val="11"/>
        <rFont val="游ゴシック Medium"/>
        <family val="3"/>
        <charset val="128"/>
      </rPr>
      <t>藤田敏雄／作詞</t>
    </r>
  </si>
  <si>
    <r>
      <t>14</t>
    </r>
    <r>
      <rPr>
        <sz val="11"/>
        <rFont val="游ゴシック Medium"/>
        <family val="3"/>
        <charset val="128"/>
      </rPr>
      <t>．古き辻店</t>
    </r>
    <r>
      <rPr>
        <sz val="11"/>
        <rFont val="Consolas"/>
        <family val="3"/>
      </rPr>
      <t xml:space="preserve"> 1'58"</t>
    </r>
  </si>
  <si>
    <r>
      <rPr>
        <sz val="11"/>
        <rFont val="游ゴシック Medium"/>
        <family val="3"/>
        <charset val="128"/>
      </rPr>
      <t>三田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明／ヴォーカル</t>
    </r>
    <phoneticPr fontId="1"/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</si>
  <si>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TENDINHA</t>
    </r>
  </si>
  <si>
    <r>
      <rPr>
        <sz val="11"/>
        <rFont val="游ゴシック Medium"/>
        <family val="3"/>
        <charset val="128"/>
      </rPr>
      <t>（７）ミニ・ミニ・デート／藤ユキ（２：２０）</t>
    </r>
  </si>
  <si>
    <r>
      <rPr>
        <sz val="11"/>
        <rFont val="游ゴシック Medium"/>
        <family val="3"/>
        <charset val="128"/>
      </rPr>
      <t>（１４）愛の讃歌／岸洋子（３：４１）</t>
    </r>
  </si>
  <si>
    <r>
      <rPr>
        <sz val="11"/>
        <rFont val="游ゴシック Medium"/>
        <family val="3"/>
        <charset val="128"/>
      </rPr>
      <t>モノー，マルグリット／作曲</t>
    </r>
  </si>
  <si>
    <r>
      <rPr>
        <sz val="11"/>
        <rFont val="游ゴシック Medium"/>
        <family val="3"/>
        <charset val="128"/>
      </rPr>
      <t>あいつの好きそなブルース（５：２７）</t>
    </r>
  </si>
  <si>
    <r>
      <t>15</t>
    </r>
    <r>
      <rPr>
        <sz val="11"/>
        <rFont val="游ゴシック Medium"/>
        <family val="3"/>
        <charset val="128"/>
      </rPr>
      <t>．懐かしのリスボン（ライヴ）</t>
    </r>
    <r>
      <rPr>
        <sz val="11"/>
        <rFont val="Consolas"/>
        <family val="3"/>
      </rPr>
      <t xml:space="preserve"> 2'35"</t>
    </r>
    <phoneticPr fontId="1"/>
  </si>
  <si>
    <r>
      <rPr>
        <sz val="11"/>
        <rFont val="游ゴシック Medium"/>
        <family val="3"/>
        <charset val="128"/>
      </rPr>
      <t>川内康範／作詞，寺岡真三／編曲</t>
    </r>
    <phoneticPr fontId="1"/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</si>
  <si>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LISBOA ANTIGA</t>
    </r>
  </si>
  <si>
    <r>
      <rPr>
        <sz val="11"/>
        <rFont val="游ゴシック Medium"/>
        <family val="3"/>
        <charset val="128"/>
      </rPr>
      <t>藤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ユキ／ヴォーカル</t>
    </r>
    <phoneticPr fontId="1"/>
  </si>
  <si>
    <r>
      <rPr>
        <sz val="11"/>
        <rFont val="游ゴシック Medium"/>
        <family val="3"/>
        <charset val="128"/>
      </rPr>
      <t>桃太郎：幼稚園唱歌（０：４５）</t>
    </r>
  </si>
  <si>
    <r>
      <rPr>
        <sz val="11"/>
        <rFont val="游ゴシック Medium"/>
        <family val="3"/>
        <charset val="128"/>
      </rPr>
      <t>　（</t>
    </r>
    <r>
      <rPr>
        <sz val="11"/>
        <rFont val="Consolas"/>
        <family val="3"/>
      </rPr>
      <t>R.Portela</t>
    </r>
    <r>
      <rPr>
        <sz val="11"/>
        <rFont val="游ゴシック Medium"/>
        <family val="3"/>
        <charset val="128"/>
      </rPr>
      <t>／</t>
    </r>
    <r>
      <rPr>
        <sz val="11"/>
        <rFont val="Consolas"/>
        <family val="3"/>
      </rPr>
      <t>J.Galhardo</t>
    </r>
    <r>
      <rPr>
        <sz val="11"/>
        <rFont val="游ゴシック Medium"/>
        <family val="3"/>
        <charset val="128"/>
      </rPr>
      <t>）</t>
    </r>
  </si>
  <si>
    <r>
      <rPr>
        <sz val="11"/>
        <rFont val="游ゴシック Medium"/>
        <family val="3"/>
        <charset val="128"/>
      </rPr>
      <t>（８）東京ボッサノバ娘／谷ヒデコ（３：５３）</t>
    </r>
  </si>
  <si>
    <r>
      <rPr>
        <sz val="11"/>
        <rFont val="游ゴシック Medium"/>
        <family val="3"/>
        <charset val="128"/>
      </rPr>
      <t>（１５）あなたに首ったけ：実況録音／ＲＯＬＬＹ（２：２５）</t>
    </r>
  </si>
  <si>
    <r>
      <t>16</t>
    </r>
    <r>
      <rPr>
        <sz val="11"/>
        <rFont val="游ゴシック Medium"/>
        <family val="3"/>
        <charset val="128"/>
      </rPr>
      <t>．このおかしな人生</t>
    </r>
    <r>
      <rPr>
        <sz val="11"/>
        <rFont val="Consolas"/>
        <family val="3"/>
      </rPr>
      <t xml:space="preserve"> 3'13"</t>
    </r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</si>
  <si>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ESTRANHA FORMA DE VIDA</t>
    </r>
  </si>
  <si>
    <r>
      <rPr>
        <sz val="11"/>
        <rFont val="游ゴシック Medium"/>
        <family val="3"/>
        <charset val="128"/>
      </rPr>
      <t>宮川哲夫／作詞，寺岡真三／編曲</t>
    </r>
    <phoneticPr fontId="1"/>
  </si>
  <si>
    <r>
      <rPr>
        <sz val="11"/>
        <rFont val="游ゴシック Medium"/>
        <family val="3"/>
        <charset val="128"/>
      </rPr>
      <t>　（</t>
    </r>
    <r>
      <rPr>
        <sz val="11"/>
        <rFont val="Consolas"/>
        <family val="3"/>
      </rPr>
      <t>Ama'lia Rodrigues</t>
    </r>
    <r>
      <rPr>
        <sz val="11"/>
        <rFont val="游ゴシック Medium"/>
        <family val="3"/>
        <charset val="128"/>
      </rPr>
      <t>／</t>
    </r>
    <r>
      <rPr>
        <sz val="11"/>
        <rFont val="Consolas"/>
        <family val="3"/>
      </rPr>
      <t>Alfredo Marceneiro</t>
    </r>
    <r>
      <rPr>
        <sz val="11"/>
        <rFont val="游ゴシック Medium"/>
        <family val="3"/>
        <charset val="128"/>
      </rPr>
      <t>）</t>
    </r>
  </si>
  <si>
    <r>
      <rPr>
        <sz val="11"/>
        <rFont val="游ゴシック Medium"/>
        <family val="3"/>
        <charset val="128"/>
      </rPr>
      <t>谷ヒデコ／ヴォーカル</t>
    </r>
  </si>
  <si>
    <r>
      <t>17</t>
    </r>
    <r>
      <rPr>
        <sz val="11"/>
        <rFont val="游ゴシック Medium"/>
        <family val="3"/>
        <charset val="128"/>
      </rPr>
      <t>．呪い（暗き宿命）</t>
    </r>
    <r>
      <rPr>
        <sz val="11"/>
        <rFont val="Consolas"/>
        <family val="3"/>
      </rPr>
      <t xml:space="preserve"> 4'37"</t>
    </r>
  </si>
  <si>
    <r>
      <rPr>
        <sz val="11"/>
        <rFont val="游ゴシック Medium"/>
        <family val="3"/>
        <charset val="128"/>
      </rPr>
      <t>（９）恋と涙の太陽：アメリアッチ：松竹映画「恋と涙の太陽」主題歌／橋幸夫（２：４９）</t>
    </r>
  </si>
  <si>
    <r>
      <rPr>
        <sz val="11"/>
        <rFont val="游ゴシック Medium"/>
        <family val="3"/>
        <charset val="128"/>
      </rPr>
      <t>　</t>
    </r>
    <r>
      <rPr>
        <sz val="11"/>
        <rFont val="Consolas"/>
        <family val="3"/>
      </rPr>
      <t>MALDIC,A~O</t>
    </r>
  </si>
  <si>
    <r>
      <rPr>
        <sz val="11"/>
        <rFont val="游ゴシック Medium"/>
        <family val="3"/>
        <charset val="128"/>
      </rPr>
      <t>　（</t>
    </r>
    <r>
      <rPr>
        <sz val="11"/>
        <rFont val="Consolas"/>
        <family val="3"/>
      </rPr>
      <t>Armando Vieira Pinto</t>
    </r>
    <r>
      <rPr>
        <sz val="11"/>
        <rFont val="游ゴシック Medium"/>
        <family val="3"/>
        <charset val="128"/>
      </rPr>
      <t>／</t>
    </r>
    <r>
      <rPr>
        <sz val="11"/>
        <rFont val="Consolas"/>
        <family val="3"/>
      </rPr>
      <t>Joaqulm Campos</t>
    </r>
    <r>
      <rPr>
        <sz val="11"/>
        <rFont val="游ゴシック Medium"/>
        <family val="3"/>
        <charset val="128"/>
      </rPr>
      <t>）</t>
    </r>
  </si>
  <si>
    <r>
      <t>18</t>
    </r>
    <r>
      <rPr>
        <sz val="11"/>
        <rFont val="游ゴシック Medium"/>
        <family val="3"/>
        <charset val="128"/>
      </rPr>
      <t>．五つの石</t>
    </r>
    <r>
      <rPr>
        <sz val="11"/>
        <rFont val="Consolas"/>
        <family val="3"/>
      </rPr>
      <t xml:space="preserve"> 2'02"</t>
    </r>
    <phoneticPr fontId="1"/>
  </si>
  <si>
    <r>
      <rPr>
        <sz val="11"/>
        <rFont val="游ゴシック Medium"/>
        <family val="3"/>
        <charset val="128"/>
      </rPr>
      <t>　</t>
    </r>
    <r>
      <rPr>
        <sz val="11"/>
        <rFont val="Consolas"/>
        <family val="3"/>
      </rPr>
      <t>LA' PORQUE TENS CINCO PEDRAS</t>
    </r>
  </si>
  <si>
    <r>
      <rPr>
        <sz val="11"/>
        <rFont val="游ゴシック Medium"/>
        <family val="3"/>
        <charset val="128"/>
      </rPr>
      <t>（１０）ハロー・プティフィーユ～こんにちはマドモアゼル～／中尾ミエ（１：５７）</t>
    </r>
    <phoneticPr fontId="1"/>
  </si>
  <si>
    <r>
      <rPr>
        <sz val="11"/>
        <rFont val="游ゴシック Medium"/>
        <family val="3"/>
        <charset val="128"/>
      </rPr>
      <t>　（</t>
    </r>
    <r>
      <rPr>
        <sz val="11"/>
        <rFont val="Consolas"/>
        <family val="3"/>
      </rPr>
      <t>Linhares Barbosa</t>
    </r>
    <r>
      <rPr>
        <sz val="11"/>
        <rFont val="游ゴシック Medium"/>
        <family val="3"/>
        <charset val="128"/>
      </rPr>
      <t>／</t>
    </r>
    <r>
      <rPr>
        <sz val="11"/>
        <rFont val="Consolas"/>
        <family val="3"/>
      </rPr>
      <t>Filipe Pinto</t>
    </r>
    <r>
      <rPr>
        <sz val="11"/>
        <rFont val="游ゴシック Medium"/>
        <family val="3"/>
        <charset val="128"/>
      </rPr>
      <t>）</t>
    </r>
  </si>
  <si>
    <r>
      <t>Lennon</t>
    </r>
    <r>
      <rPr>
        <sz val="11"/>
        <rFont val="游ゴシック Medium"/>
        <family val="3"/>
        <charset val="128"/>
      </rPr>
      <t>，</t>
    </r>
    <r>
      <rPr>
        <sz val="11"/>
        <rFont val="Consolas"/>
        <family val="3"/>
      </rPr>
      <t>John + McCartney</t>
    </r>
    <r>
      <rPr>
        <sz val="11"/>
        <rFont val="游ゴシック Medium"/>
        <family val="3"/>
        <charset val="128"/>
      </rPr>
      <t>，</t>
    </r>
    <r>
      <rPr>
        <sz val="11"/>
        <rFont val="Consolas"/>
        <family val="3"/>
      </rPr>
      <t>Paul</t>
    </r>
    <r>
      <rPr>
        <sz val="11"/>
        <rFont val="游ゴシック Medium"/>
        <family val="3"/>
        <charset val="128"/>
      </rPr>
      <t>／作曲</t>
    </r>
    <rPh sb="0" eb="6">
      <t>レノン</t>
    </rPh>
    <rPh sb="7" eb="11">
      <t>ジョン</t>
    </rPh>
    <rPh sb="14" eb="23">
      <t>マッカートニー</t>
    </rPh>
    <rPh sb="24" eb="28">
      <t>ポール</t>
    </rPh>
    <phoneticPr fontId="1"/>
  </si>
  <si>
    <r>
      <t>19</t>
    </r>
    <r>
      <rPr>
        <sz val="11"/>
        <rFont val="游ゴシック Medium"/>
        <family val="3"/>
        <charset val="128"/>
      </rPr>
      <t>．サべセ・ラ</t>
    </r>
    <r>
      <rPr>
        <sz val="11"/>
        <rFont val="Consolas"/>
        <family val="3"/>
      </rPr>
      <t xml:space="preserve"> 2'28"</t>
    </r>
  </si>
  <si>
    <r>
      <t>Lennon</t>
    </r>
    <r>
      <rPr>
        <sz val="11"/>
        <rFont val="游ゴシック Medium"/>
        <family val="3"/>
        <charset val="128"/>
      </rPr>
      <t>，</t>
    </r>
    <r>
      <rPr>
        <sz val="11"/>
        <rFont val="Consolas"/>
        <family val="3"/>
      </rPr>
      <t>John + McCartney</t>
    </r>
    <r>
      <rPr>
        <sz val="11"/>
        <rFont val="游ゴシック Medium"/>
        <family val="3"/>
        <charset val="128"/>
      </rPr>
      <t>，</t>
    </r>
    <r>
      <rPr>
        <sz val="11"/>
        <rFont val="Consolas"/>
        <family val="3"/>
      </rPr>
      <t>Paul</t>
    </r>
    <r>
      <rPr>
        <sz val="11"/>
        <rFont val="游ゴシック Medium"/>
        <family val="3"/>
        <charset val="128"/>
      </rPr>
      <t>／作詞，安井かずみ／訳詞，東海林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修／編曲</t>
    </r>
    <rPh sb="0" eb="6">
      <t>レノン</t>
    </rPh>
    <rPh sb="7" eb="11">
      <t>ジョン</t>
    </rPh>
    <rPh sb="14" eb="23">
      <t>マッカートニー</t>
    </rPh>
    <rPh sb="24" eb="28">
      <t>ポール</t>
    </rPh>
    <rPh sb="41" eb="44">
      <t>ショウジ</t>
    </rPh>
    <rPh sb="45" eb="46">
      <t>オサム</t>
    </rPh>
    <phoneticPr fontId="1"/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</si>
  <si>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SABE - SE LA'</t>
    </r>
  </si>
  <si>
    <r>
      <rPr>
        <sz val="11"/>
        <rFont val="游ゴシック Medium"/>
        <family val="3"/>
        <charset val="128"/>
      </rPr>
      <t>中尾ミエ／ヴォーカル，フォーメイツ，津々美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洋とオールスターズ・ワゴン</t>
    </r>
    <phoneticPr fontId="1"/>
  </si>
  <si>
    <r>
      <rPr>
        <sz val="11"/>
        <rFont val="游ゴシック Medium"/>
        <family val="3"/>
        <charset val="128"/>
      </rPr>
      <t>　（</t>
    </r>
    <r>
      <rPr>
        <sz val="11"/>
        <rFont val="Consolas"/>
        <family val="3"/>
      </rPr>
      <t>Silva Tavares</t>
    </r>
    <r>
      <rPr>
        <sz val="11"/>
        <rFont val="游ゴシック Medium"/>
        <family val="3"/>
        <charset val="128"/>
      </rPr>
      <t>／</t>
    </r>
    <r>
      <rPr>
        <sz val="11"/>
        <rFont val="Consolas"/>
        <family val="3"/>
      </rPr>
      <t>Frederico Vale'rio</t>
    </r>
    <r>
      <rPr>
        <sz val="11"/>
        <rFont val="游ゴシック Medium"/>
        <family val="3"/>
        <charset val="128"/>
      </rPr>
      <t>）</t>
    </r>
  </si>
  <si>
    <r>
      <rPr>
        <sz val="11"/>
        <rFont val="游ゴシック Medium"/>
        <family val="3"/>
        <charset val="128"/>
      </rPr>
      <t>（１１）アッ・ハァー／中尾ミエ（２：３５）</t>
    </r>
  </si>
  <si>
    <r>
      <t>20</t>
    </r>
    <r>
      <rPr>
        <sz val="11"/>
        <rFont val="游ゴシック Medium"/>
        <family val="3"/>
        <charset val="128"/>
      </rPr>
      <t>．昔のファド</t>
    </r>
    <r>
      <rPr>
        <sz val="11"/>
        <rFont val="Consolas"/>
        <family val="3"/>
      </rPr>
      <t xml:space="preserve"> 2'32"</t>
    </r>
  </si>
  <si>
    <r>
      <rPr>
        <sz val="11"/>
        <rFont val="游ゴシック Medium"/>
        <family val="3"/>
        <charset val="128"/>
      </rPr>
      <t>宮川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泰／作曲，編曲</t>
    </r>
    <phoneticPr fontId="1"/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</si>
  <si>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ANTIGAMENTE</t>
    </r>
  </si>
  <si>
    <r>
      <rPr>
        <sz val="11"/>
        <rFont val="游ゴシック Medium"/>
        <family val="3"/>
        <charset val="128"/>
      </rPr>
      <t>カンベ，タカオ／作詞</t>
    </r>
  </si>
  <si>
    <r>
      <rPr>
        <sz val="11"/>
        <rFont val="游ゴシック Medium"/>
        <family val="3"/>
        <charset val="128"/>
      </rPr>
      <t>　（</t>
    </r>
    <r>
      <rPr>
        <sz val="11"/>
        <rFont val="Consolas"/>
        <family val="3"/>
      </rPr>
      <t>Frederico de Brito</t>
    </r>
    <r>
      <rPr>
        <sz val="11"/>
        <rFont val="游ゴシック Medium"/>
        <family val="3"/>
        <charset val="128"/>
      </rPr>
      <t>／</t>
    </r>
    <r>
      <rPr>
        <sz val="11"/>
        <rFont val="Consolas"/>
        <family val="3"/>
      </rPr>
      <t>Ju'lio Jose' da Fonseca</t>
    </r>
    <r>
      <rPr>
        <sz val="11"/>
        <rFont val="游ゴシック Medium"/>
        <family val="3"/>
        <charset val="128"/>
      </rPr>
      <t>）</t>
    </r>
  </si>
  <si>
    <r>
      <rPr>
        <sz val="11"/>
        <rFont val="游ゴシック Medium"/>
        <family val="3"/>
        <charset val="128"/>
      </rPr>
      <t>中尾ミエ／ヴォーカル／楽団ブルーエンゼル</t>
    </r>
    <phoneticPr fontId="1"/>
  </si>
  <si>
    <r>
      <t>21</t>
    </r>
    <r>
      <rPr>
        <sz val="11"/>
        <rFont val="游ゴシック Medium"/>
        <family val="3"/>
        <charset val="128"/>
      </rPr>
      <t>．けっして言わない</t>
    </r>
    <r>
      <rPr>
        <sz val="11"/>
        <rFont val="Consolas"/>
        <family val="3"/>
      </rPr>
      <t xml:space="preserve"> 3'31"</t>
    </r>
  </si>
  <si>
    <r>
      <rPr>
        <sz val="11"/>
        <rFont val="游ゴシック Medium"/>
        <family val="3"/>
        <charset val="128"/>
      </rPr>
      <t>（１２）東京レジャー娘／渡辺マリ（３：２２）</t>
    </r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</si>
  <si>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NEM A`S PAREDES CONFESSO</t>
    </r>
  </si>
  <si>
    <r>
      <rPr>
        <sz val="11"/>
        <rFont val="游ゴシック Medium"/>
        <family val="3"/>
        <charset val="128"/>
      </rPr>
      <t>利根一郎／作曲，編曲</t>
    </r>
    <phoneticPr fontId="1"/>
  </si>
  <si>
    <r>
      <rPr>
        <sz val="11"/>
        <rFont val="游ゴシック Medium"/>
        <family val="3"/>
        <charset val="128"/>
      </rPr>
      <t>　（</t>
    </r>
    <r>
      <rPr>
        <sz val="11"/>
        <rFont val="Consolas"/>
        <family val="3"/>
      </rPr>
      <t>Artur Ribeiro</t>
    </r>
    <r>
      <rPr>
        <sz val="11"/>
        <rFont val="游ゴシック Medium"/>
        <family val="3"/>
        <charset val="128"/>
      </rPr>
      <t>／</t>
    </r>
    <r>
      <rPr>
        <sz val="11"/>
        <rFont val="Consolas"/>
        <family val="3"/>
      </rPr>
      <t>Max</t>
    </r>
    <r>
      <rPr>
        <sz val="11"/>
        <rFont val="游ゴシック Medium"/>
        <family val="3"/>
        <charset val="128"/>
      </rPr>
      <t>／</t>
    </r>
    <r>
      <rPr>
        <sz val="11"/>
        <rFont val="Consolas"/>
        <family val="3"/>
      </rPr>
      <t>Ferrer Trindade</t>
    </r>
    <r>
      <rPr>
        <sz val="11"/>
        <rFont val="游ゴシック Medium"/>
        <family val="3"/>
        <charset val="128"/>
      </rPr>
      <t>）</t>
    </r>
  </si>
  <si>
    <r>
      <rPr>
        <sz val="11"/>
        <rFont val="游ゴシック Medium"/>
        <family val="3"/>
        <charset val="128"/>
      </rPr>
      <t>井田誠一／作詞</t>
    </r>
    <phoneticPr fontId="1"/>
  </si>
  <si>
    <r>
      <t>22.</t>
    </r>
    <r>
      <rPr>
        <sz val="11"/>
        <rFont val="游ゴシック Medium"/>
        <family val="3"/>
        <charset val="128"/>
      </rPr>
      <t>カルメンシータ</t>
    </r>
    <r>
      <rPr>
        <sz val="11"/>
        <rFont val="Consolas"/>
        <family val="3"/>
      </rPr>
      <t xml:space="preserve"> 3'12"</t>
    </r>
  </si>
  <si>
    <r>
      <rPr>
        <sz val="11"/>
        <rFont val="游ゴシック Medium"/>
        <family val="3"/>
        <charset val="128"/>
      </rPr>
      <t>渡辺マリ／ヴォーカル</t>
    </r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</si>
  <si>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CARMENCITA</t>
    </r>
  </si>
  <si>
    <r>
      <rPr>
        <sz val="11"/>
        <rFont val="游ゴシック Medium"/>
        <family val="3"/>
        <charset val="128"/>
      </rPr>
      <t>（１３）１６トン／フランク永井（３：０８）</t>
    </r>
  </si>
  <si>
    <r>
      <rPr>
        <sz val="11"/>
        <rFont val="游ゴシック Medium"/>
        <family val="3"/>
        <charset val="128"/>
      </rPr>
      <t>　（</t>
    </r>
    <r>
      <rPr>
        <sz val="11"/>
        <rFont val="Consolas"/>
        <family val="3"/>
      </rPr>
      <t>Frederio de Brito</t>
    </r>
    <r>
      <rPr>
        <sz val="11"/>
        <rFont val="游ゴシック Medium"/>
        <family val="3"/>
        <charset val="128"/>
      </rPr>
      <t>／</t>
    </r>
    <r>
      <rPr>
        <sz val="11"/>
        <rFont val="Consolas"/>
        <family val="3"/>
      </rPr>
      <t>Jose' Anto'nio daSilva</t>
    </r>
    <r>
      <rPr>
        <sz val="11"/>
        <rFont val="游ゴシック Medium"/>
        <family val="3"/>
        <charset val="128"/>
      </rPr>
      <t>）</t>
    </r>
  </si>
  <si>
    <r>
      <t>Travis</t>
    </r>
    <r>
      <rPr>
        <sz val="11"/>
        <rFont val="游ゴシック Medium"/>
        <family val="3"/>
        <charset val="128"/>
      </rPr>
      <t>，</t>
    </r>
    <r>
      <rPr>
        <sz val="11"/>
        <rFont val="Consolas"/>
        <family val="3"/>
      </rPr>
      <t>Merle</t>
    </r>
    <r>
      <rPr>
        <sz val="11"/>
        <rFont val="游ゴシック Medium"/>
        <family val="3"/>
        <charset val="128"/>
      </rPr>
      <t>／作曲</t>
    </r>
    <rPh sb="0" eb="6">
      <t>トラヴィス</t>
    </rPh>
    <rPh sb="7" eb="12">
      <t>マール</t>
    </rPh>
    <phoneticPr fontId="1"/>
  </si>
  <si>
    <r>
      <t>Travis</t>
    </r>
    <r>
      <rPr>
        <sz val="11"/>
        <rFont val="游ゴシック Medium"/>
        <family val="3"/>
        <charset val="128"/>
      </rPr>
      <t>，</t>
    </r>
    <r>
      <rPr>
        <sz val="11"/>
        <rFont val="Consolas"/>
        <family val="3"/>
      </rPr>
      <t>Merle</t>
    </r>
    <r>
      <rPr>
        <sz val="11"/>
        <rFont val="游ゴシック Medium"/>
        <family val="3"/>
        <charset val="128"/>
      </rPr>
      <t>／作詞／作詞，井田誠一／訳詞，寺岡真三／編曲</t>
    </r>
    <rPh sb="0" eb="6">
      <t>トラヴィス</t>
    </rPh>
    <rPh sb="7" eb="12">
      <t>マール</t>
    </rPh>
    <phoneticPr fontId="1"/>
  </si>
  <si>
    <r>
      <rPr>
        <sz val="11"/>
        <rFont val="游ゴシック Medium"/>
        <family val="3"/>
        <charset val="128"/>
      </rPr>
      <t>永井，フランク／ヴォーカル</t>
    </r>
  </si>
  <si>
    <r>
      <t>ALFAMA</t>
    </r>
    <r>
      <rPr>
        <sz val="11"/>
        <rFont val="游ゴシック Medium"/>
        <family val="3"/>
        <charset val="128"/>
      </rPr>
      <t>／</t>
    </r>
    <r>
      <rPr>
        <sz val="11"/>
        <rFont val="Consolas"/>
        <family val="3"/>
      </rPr>
      <t>TRAGO FADOS NOS SENTIDOS</t>
    </r>
  </si>
  <si>
    <r>
      <rPr>
        <sz val="11"/>
        <rFont val="游ゴシック Medium"/>
        <family val="3"/>
        <charset val="128"/>
      </rPr>
      <t>（１４）狂ったハート／槇みちる（２：４０）</t>
    </r>
  </si>
  <si>
    <r>
      <rPr>
        <sz val="11"/>
        <rFont val="游ゴシック Medium"/>
        <family val="3"/>
        <charset val="128"/>
      </rPr>
      <t>アルファーマ／私の中のファド</t>
    </r>
  </si>
  <si>
    <r>
      <t>Carter</t>
    </r>
    <r>
      <rPr>
        <sz val="11"/>
        <rFont val="游ゴシック Medium"/>
        <family val="3"/>
        <charset val="128"/>
      </rPr>
      <t>，</t>
    </r>
    <r>
      <rPr>
        <sz val="11"/>
        <rFont val="Consolas"/>
        <family val="3"/>
      </rPr>
      <t>John + Lewis</t>
    </r>
    <r>
      <rPr>
        <sz val="11"/>
        <rFont val="游ゴシック Medium"/>
        <family val="3"/>
        <charset val="128"/>
      </rPr>
      <t>，</t>
    </r>
    <r>
      <rPr>
        <sz val="11"/>
        <rFont val="Consolas"/>
        <family val="3"/>
      </rPr>
      <t>Ken</t>
    </r>
    <r>
      <rPr>
        <sz val="11"/>
        <rFont val="游ゴシック Medium"/>
        <family val="3"/>
        <charset val="128"/>
      </rPr>
      <t>／作曲</t>
    </r>
    <phoneticPr fontId="1"/>
  </si>
  <si>
    <r>
      <t>Carter</t>
    </r>
    <r>
      <rPr>
        <sz val="11"/>
        <rFont val="游ゴシック Medium"/>
        <family val="3"/>
        <charset val="128"/>
      </rPr>
      <t>，</t>
    </r>
    <r>
      <rPr>
        <sz val="11"/>
        <rFont val="Consolas"/>
        <family val="3"/>
      </rPr>
      <t>John + Lewis</t>
    </r>
    <r>
      <rPr>
        <sz val="11"/>
        <rFont val="游ゴシック Medium"/>
        <family val="3"/>
        <charset val="128"/>
      </rPr>
      <t>，</t>
    </r>
    <r>
      <rPr>
        <sz val="11"/>
        <rFont val="Consolas"/>
        <family val="3"/>
      </rPr>
      <t>Ken</t>
    </r>
    <r>
      <rPr>
        <sz val="11"/>
        <rFont val="游ゴシック Medium"/>
        <family val="3"/>
        <charset val="128"/>
      </rPr>
      <t>／作詞，橋本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淳／訳詞，筒美京平／編曲</t>
    </r>
    <rPh sb="27" eb="29">
      <t>ハシモト</t>
    </rPh>
    <rPh sb="30" eb="31">
      <t>ジュン</t>
    </rPh>
    <rPh sb="35" eb="36">
      <t>ツツ</t>
    </rPh>
    <rPh sb="36" eb="37">
      <t>ミ</t>
    </rPh>
    <rPh sb="37" eb="39">
      <t>キョウヘイ</t>
    </rPh>
    <phoneticPr fontId="1"/>
  </si>
  <si>
    <r>
      <t>1</t>
    </r>
    <r>
      <rPr>
        <sz val="11"/>
        <rFont val="游ゴシック Medium"/>
        <family val="3"/>
        <charset val="128"/>
      </rPr>
      <t>．アルファーマ</t>
    </r>
    <r>
      <rPr>
        <sz val="11"/>
        <rFont val="Consolas"/>
        <family val="3"/>
      </rPr>
      <t xml:space="preserve"> 2'35"</t>
    </r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</si>
  <si>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ALFAMA</t>
    </r>
  </si>
  <si>
    <r>
      <rPr>
        <sz val="11"/>
        <rFont val="游ゴシック Medium"/>
        <family val="3"/>
        <charset val="128"/>
      </rPr>
      <t>（１５）トランジスター・シスター／目方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誠（２：４３）</t>
    </r>
    <rPh sb="17" eb="19">
      <t>メカタ</t>
    </rPh>
    <rPh sb="20" eb="21">
      <t>マコト</t>
    </rPh>
    <phoneticPr fontId="1"/>
  </si>
  <si>
    <r>
      <rPr>
        <sz val="11"/>
        <rFont val="游ゴシック Medium"/>
        <family val="3"/>
        <charset val="128"/>
      </rPr>
      <t>　（</t>
    </r>
    <r>
      <rPr>
        <sz val="11"/>
        <rFont val="Consolas"/>
        <family val="3"/>
      </rPr>
      <t>Jose' Carlos Ary dos Santos</t>
    </r>
    <r>
      <rPr>
        <sz val="11"/>
        <rFont val="游ゴシック Medium"/>
        <family val="3"/>
        <charset val="128"/>
      </rPr>
      <t>／</t>
    </r>
    <r>
      <rPr>
        <sz val="11"/>
        <rFont val="Consolas"/>
        <family val="3"/>
      </rPr>
      <t>Alain Oulman</t>
    </r>
    <r>
      <rPr>
        <sz val="11"/>
        <rFont val="游ゴシック Medium"/>
        <family val="3"/>
        <charset val="128"/>
      </rPr>
      <t>）</t>
    </r>
  </si>
  <si>
    <r>
      <t>Slay Jr.</t>
    </r>
    <r>
      <rPr>
        <sz val="11"/>
        <rFont val="游ゴシック Medium"/>
        <family val="3"/>
        <charset val="128"/>
      </rPr>
      <t>，</t>
    </r>
    <r>
      <rPr>
        <sz val="11"/>
        <rFont val="Consolas"/>
        <family val="3"/>
      </rPr>
      <t>F.C. + Dougherty</t>
    </r>
    <r>
      <rPr>
        <sz val="11"/>
        <rFont val="游ゴシック Medium"/>
        <family val="3"/>
        <charset val="128"/>
      </rPr>
      <t>，</t>
    </r>
    <r>
      <rPr>
        <sz val="11"/>
        <rFont val="Consolas"/>
        <family val="3"/>
      </rPr>
      <t>C</t>
    </r>
    <r>
      <rPr>
        <sz val="11"/>
        <rFont val="游ゴシック Medium"/>
        <family val="3"/>
        <charset val="128"/>
      </rPr>
      <t>／作曲</t>
    </r>
    <phoneticPr fontId="1"/>
  </si>
  <si>
    <r>
      <t>2</t>
    </r>
    <r>
      <rPr>
        <sz val="11"/>
        <rFont val="游ゴシック Medium"/>
        <family val="3"/>
        <charset val="128"/>
      </rPr>
      <t>．真紅のバラ</t>
    </r>
    <r>
      <rPr>
        <sz val="11"/>
        <rFont val="Consolas"/>
        <family val="3"/>
      </rPr>
      <t xml:space="preserve"> 2'06"</t>
    </r>
  </si>
  <si>
    <r>
      <t>Slay Jr.</t>
    </r>
    <r>
      <rPr>
        <sz val="11"/>
        <rFont val="游ゴシック Medium"/>
        <family val="3"/>
        <charset val="128"/>
      </rPr>
      <t>，</t>
    </r>
    <r>
      <rPr>
        <sz val="11"/>
        <rFont val="Consolas"/>
        <family val="3"/>
      </rPr>
      <t>F.C. + Dougherty</t>
    </r>
    <r>
      <rPr>
        <sz val="11"/>
        <rFont val="游ゴシック Medium"/>
        <family val="3"/>
        <charset val="128"/>
      </rPr>
      <t>，</t>
    </r>
    <r>
      <rPr>
        <sz val="11"/>
        <rFont val="Consolas"/>
        <family val="3"/>
      </rPr>
      <t>C</t>
    </r>
    <r>
      <rPr>
        <sz val="11"/>
        <rFont val="游ゴシック Medium"/>
        <family val="3"/>
        <charset val="128"/>
      </rPr>
      <t>／作詞，井田誠一／訳詞，寺岡真三／編曲</t>
    </r>
    <phoneticPr fontId="1"/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</si>
  <si>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ROSA VERMELHA</t>
    </r>
  </si>
  <si>
    <r>
      <rPr>
        <sz val="11"/>
        <rFont val="游ゴシック Medium"/>
        <family val="3"/>
        <charset val="128"/>
      </rPr>
      <t>目方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誠／ヴォーカル</t>
    </r>
    <phoneticPr fontId="1"/>
  </si>
  <si>
    <r>
      <rPr>
        <sz val="11"/>
        <rFont val="游ゴシック Medium"/>
        <family val="3"/>
        <charset val="128"/>
      </rPr>
      <t>（１６）びっくりしゃっくりブギ／暁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テル子（２：５６）</t>
    </r>
    <rPh sb="16" eb="17">
      <t>アカツキ</t>
    </rPh>
    <rPh sb="20" eb="21">
      <t>コ</t>
    </rPh>
    <phoneticPr fontId="1"/>
  </si>
  <si>
    <r>
      <t>3</t>
    </r>
    <r>
      <rPr>
        <sz val="11"/>
        <rFont val="游ゴシック Medium"/>
        <family val="3"/>
        <charset val="128"/>
      </rPr>
      <t>．友は遠く</t>
    </r>
    <r>
      <rPr>
        <sz val="11"/>
        <rFont val="Consolas"/>
        <family val="3"/>
      </rPr>
      <t xml:space="preserve"> 2'24"</t>
    </r>
  </si>
  <si>
    <r>
      <rPr>
        <sz val="11"/>
        <rFont val="游ゴシック Medium"/>
        <family val="3"/>
        <charset val="128"/>
      </rPr>
      <t>佐野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鋤／作曲，編曲</t>
    </r>
    <rPh sb="0" eb="2">
      <t>サノ</t>
    </rPh>
    <rPh sb="3" eb="4">
      <t>スキ</t>
    </rPh>
    <phoneticPr fontId="1"/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</si>
  <si>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MEU AMIGO ESTA' LONGE</t>
    </r>
  </si>
  <si>
    <r>
      <rPr>
        <sz val="11"/>
        <rFont val="游ゴシック Medium"/>
        <family val="3"/>
        <charset val="128"/>
      </rPr>
      <t>辰野正知／作詞</t>
    </r>
    <rPh sb="0" eb="2">
      <t>タツノ</t>
    </rPh>
    <rPh sb="2" eb="4">
      <t>マサトモ</t>
    </rPh>
    <phoneticPr fontId="1"/>
  </si>
  <si>
    <r>
      <rPr>
        <sz val="11"/>
        <rFont val="游ゴシック Medium"/>
        <family val="3"/>
        <charset val="128"/>
      </rPr>
      <t>暁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テル子／ヴォーカル</t>
    </r>
    <phoneticPr fontId="1"/>
  </si>
  <si>
    <r>
      <t>4</t>
    </r>
    <r>
      <rPr>
        <sz val="11"/>
        <rFont val="游ゴシック Medium"/>
        <family val="3"/>
        <charset val="128"/>
      </rPr>
      <t>．ゴンダレム</t>
    </r>
    <r>
      <rPr>
        <sz val="11"/>
        <rFont val="Consolas"/>
        <family val="3"/>
      </rPr>
      <t xml:space="preserve"> 2'44"</t>
    </r>
  </si>
  <si>
    <r>
      <rPr>
        <sz val="11"/>
        <rFont val="游ゴシック Medium"/>
        <family val="3"/>
        <charset val="128"/>
      </rPr>
      <t>（１７）好きだよベイビー</t>
    </r>
    <r>
      <rPr>
        <sz val="11"/>
        <rFont val="Consolas"/>
        <family val="3"/>
      </rPr>
      <t>/Come On Everybody</t>
    </r>
    <r>
      <rPr>
        <sz val="11"/>
        <rFont val="游ゴシック Medium"/>
        <family val="3"/>
        <charset val="128"/>
      </rPr>
      <t>／田川譲二（２：２０）</t>
    </r>
    <rPh sb="4" eb="5">
      <t>ス</t>
    </rPh>
    <rPh sb="31" eb="33">
      <t>タガワ</t>
    </rPh>
    <rPh sb="33" eb="35">
      <t>ジョウジ</t>
    </rPh>
    <phoneticPr fontId="1"/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</si>
  <si>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GONDAREM</t>
    </r>
  </si>
  <si>
    <r>
      <t>Byers</t>
    </r>
    <r>
      <rPr>
        <sz val="11"/>
        <rFont val="游ゴシック Medium"/>
        <family val="3"/>
        <charset val="128"/>
      </rPr>
      <t>，</t>
    </r>
    <r>
      <rPr>
        <sz val="11"/>
        <rFont val="Consolas"/>
        <family val="3"/>
      </rPr>
      <t>Joy</t>
    </r>
    <r>
      <rPr>
        <sz val="11"/>
        <rFont val="游ゴシック Medium"/>
        <family val="3"/>
        <charset val="128"/>
      </rPr>
      <t>／作曲</t>
    </r>
    <phoneticPr fontId="1"/>
  </si>
  <si>
    <r>
      <rPr>
        <sz val="11"/>
        <rFont val="游ゴシック Medium"/>
        <family val="3"/>
        <charset val="128"/>
      </rPr>
      <t>　（</t>
    </r>
    <r>
      <rPr>
        <sz val="11"/>
        <rFont val="Consolas"/>
        <family val="3"/>
      </rPr>
      <t>Pedro Homem de Mello</t>
    </r>
    <r>
      <rPr>
        <sz val="11"/>
        <rFont val="游ゴシック Medium"/>
        <family val="3"/>
        <charset val="128"/>
      </rPr>
      <t>／</t>
    </r>
    <r>
      <rPr>
        <sz val="11"/>
        <rFont val="Consolas"/>
        <family val="3"/>
      </rPr>
      <t>Alain Oulman</t>
    </r>
    <r>
      <rPr>
        <sz val="11"/>
        <rFont val="游ゴシック Medium"/>
        <family val="3"/>
        <charset val="128"/>
      </rPr>
      <t>）</t>
    </r>
  </si>
  <si>
    <r>
      <rPr>
        <sz val="11"/>
        <rFont val="游ゴシック Medium"/>
        <family val="3"/>
        <charset val="128"/>
      </rPr>
      <t>安井かずみ／作詞，東海林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修／編曲</t>
    </r>
    <rPh sb="0" eb="2">
      <t>ヤスイ</t>
    </rPh>
    <phoneticPr fontId="1"/>
  </si>
  <si>
    <r>
      <t>5</t>
    </r>
    <r>
      <rPr>
        <sz val="11"/>
        <rFont val="游ゴシック Medium"/>
        <family val="3"/>
        <charset val="128"/>
      </rPr>
      <t>．苦いアーモンド</t>
    </r>
    <r>
      <rPr>
        <sz val="11"/>
        <rFont val="Consolas"/>
        <family val="3"/>
      </rPr>
      <t xml:space="preserve"> 2'32"</t>
    </r>
  </si>
  <si>
    <r>
      <rPr>
        <sz val="11"/>
        <rFont val="游ゴシック Medium"/>
        <family val="3"/>
        <charset val="128"/>
      </rPr>
      <t>田川譲二／ヴォーカル</t>
    </r>
    <phoneticPr fontId="1"/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</si>
  <si>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AME^NDOA AMARGA</t>
    </r>
  </si>
  <si>
    <r>
      <rPr>
        <sz val="11"/>
        <rFont val="游ゴシック Medium"/>
        <family val="3"/>
        <charset val="128"/>
      </rPr>
      <t>（１８）ボサ・ノヴァ・ベビー／梶原マチ子（１：４７）</t>
    </r>
    <rPh sb="15" eb="17">
      <t>カジワラ</t>
    </rPh>
    <rPh sb="19" eb="20">
      <t>コ</t>
    </rPh>
    <phoneticPr fontId="1"/>
  </si>
  <si>
    <r>
      <t>Leiber</t>
    </r>
    <r>
      <rPr>
        <sz val="11"/>
        <rFont val="游ゴシック Medium"/>
        <family val="3"/>
        <charset val="128"/>
      </rPr>
      <t>，</t>
    </r>
    <r>
      <rPr>
        <sz val="11"/>
        <rFont val="Consolas"/>
        <family val="3"/>
      </rPr>
      <t>J. + Stoller</t>
    </r>
    <r>
      <rPr>
        <sz val="11"/>
        <rFont val="游ゴシック Medium"/>
        <family val="3"/>
        <charset val="128"/>
      </rPr>
      <t>，</t>
    </r>
    <r>
      <rPr>
        <sz val="11"/>
        <rFont val="Consolas"/>
        <family val="3"/>
      </rPr>
      <t>M.</t>
    </r>
    <r>
      <rPr>
        <sz val="11"/>
        <rFont val="游ゴシック Medium"/>
        <family val="3"/>
        <charset val="128"/>
      </rPr>
      <t>／作曲</t>
    </r>
    <phoneticPr fontId="1"/>
  </si>
  <si>
    <r>
      <t>6</t>
    </r>
    <r>
      <rPr>
        <sz val="11"/>
        <rFont val="游ゴシック Medium"/>
        <family val="3"/>
        <charset val="128"/>
      </rPr>
      <t>．私のものはあなたのもの</t>
    </r>
    <r>
      <rPr>
        <sz val="11"/>
        <rFont val="Consolas"/>
        <family val="3"/>
      </rPr>
      <t xml:space="preserve"> 2'15"</t>
    </r>
  </si>
  <si>
    <r>
      <t>Leiber</t>
    </r>
    <r>
      <rPr>
        <sz val="11"/>
        <rFont val="游ゴシック Medium"/>
        <family val="3"/>
        <charset val="128"/>
      </rPr>
      <t>，</t>
    </r>
    <r>
      <rPr>
        <sz val="11"/>
        <rFont val="Consolas"/>
        <family val="3"/>
      </rPr>
      <t>J. + Stoller</t>
    </r>
    <r>
      <rPr>
        <sz val="11"/>
        <rFont val="游ゴシック Medium"/>
        <family val="3"/>
        <charset val="128"/>
      </rPr>
      <t>，</t>
    </r>
    <r>
      <rPr>
        <sz val="11"/>
        <rFont val="Consolas"/>
        <family val="3"/>
      </rPr>
      <t>M.</t>
    </r>
    <r>
      <rPr>
        <sz val="11"/>
        <rFont val="游ゴシック Medium"/>
        <family val="3"/>
        <charset val="128"/>
      </rPr>
      <t>／作詞，水島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哲／訳詞，竹村次郎／編曲</t>
    </r>
    <rPh sb="34" eb="36">
      <t>タケムラ</t>
    </rPh>
    <rPh sb="36" eb="38">
      <t>ジロウ</t>
    </rPh>
    <phoneticPr fontId="1"/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</si>
  <si>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O MEU E' TEU</t>
    </r>
  </si>
  <si>
    <r>
      <rPr>
        <sz val="11"/>
        <rFont val="游ゴシック Medium"/>
        <family val="3"/>
        <charset val="128"/>
      </rPr>
      <t>梶原マチ子／ヴォーカル，ハニー・ナイツ</t>
    </r>
    <phoneticPr fontId="1"/>
  </si>
  <si>
    <r>
      <rPr>
        <sz val="11"/>
        <rFont val="游ゴシック Medium"/>
        <family val="3"/>
        <charset val="128"/>
      </rPr>
      <t>（１９）真夜中のロック・パーティ／清原タケシ（２：２６）</t>
    </r>
    <rPh sb="4" eb="7">
      <t>マヨナカ</t>
    </rPh>
    <rPh sb="17" eb="19">
      <t>キヨハラ</t>
    </rPh>
    <phoneticPr fontId="1"/>
  </si>
  <si>
    <r>
      <t>7</t>
    </r>
    <r>
      <rPr>
        <sz val="11"/>
        <rFont val="游ゴシック Medium"/>
        <family val="3"/>
        <charset val="128"/>
      </rPr>
      <t>．四月　</t>
    </r>
    <r>
      <rPr>
        <sz val="11"/>
        <rFont val="Consolas"/>
        <family val="3"/>
      </rPr>
      <t>2'55"</t>
    </r>
  </si>
  <si>
    <r>
      <t>Guida</t>
    </r>
    <r>
      <rPr>
        <sz val="11"/>
        <rFont val="游ゴシック Medium"/>
        <family val="3"/>
        <charset val="128"/>
      </rPr>
      <t>，</t>
    </r>
    <r>
      <rPr>
        <sz val="11"/>
        <rFont val="Consolas"/>
        <family val="3"/>
      </rPr>
      <t>F. + Royster</t>
    </r>
    <r>
      <rPr>
        <sz val="11"/>
        <rFont val="游ゴシック Medium"/>
        <family val="3"/>
        <charset val="128"/>
      </rPr>
      <t>，</t>
    </r>
    <r>
      <rPr>
        <sz val="11"/>
        <rFont val="Consolas"/>
        <family val="3"/>
      </rPr>
      <t>J. + Barge</t>
    </r>
    <r>
      <rPr>
        <sz val="11"/>
        <rFont val="游ゴシック Medium"/>
        <family val="3"/>
        <charset val="128"/>
      </rPr>
      <t>，</t>
    </r>
    <r>
      <rPr>
        <sz val="11"/>
        <rFont val="Consolas"/>
        <family val="3"/>
      </rPr>
      <t>G. + Anderson</t>
    </r>
    <r>
      <rPr>
        <sz val="11"/>
        <rFont val="游ゴシック Medium"/>
        <family val="3"/>
        <charset val="128"/>
      </rPr>
      <t>，</t>
    </r>
    <r>
      <rPr>
        <sz val="11"/>
        <rFont val="Consolas"/>
        <family val="3"/>
      </rPr>
      <t>G.</t>
    </r>
    <r>
      <rPr>
        <sz val="11"/>
        <rFont val="游ゴシック Medium"/>
        <family val="3"/>
        <charset val="128"/>
      </rPr>
      <t>／作曲</t>
    </r>
    <phoneticPr fontId="1"/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</si>
  <si>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ABRIL</t>
    </r>
  </si>
  <si>
    <r>
      <t>Guida</t>
    </r>
    <r>
      <rPr>
        <sz val="11"/>
        <rFont val="游ゴシック Medium"/>
        <family val="3"/>
        <charset val="128"/>
      </rPr>
      <t>，</t>
    </r>
    <r>
      <rPr>
        <sz val="11"/>
        <rFont val="Consolas"/>
        <family val="3"/>
      </rPr>
      <t>F. + Royster</t>
    </r>
    <r>
      <rPr>
        <sz val="11"/>
        <rFont val="游ゴシック Medium"/>
        <family val="3"/>
        <charset val="128"/>
      </rPr>
      <t>，</t>
    </r>
    <r>
      <rPr>
        <sz val="11"/>
        <rFont val="Consolas"/>
        <family val="3"/>
      </rPr>
      <t>J. + Barge</t>
    </r>
    <r>
      <rPr>
        <sz val="11"/>
        <rFont val="游ゴシック Medium"/>
        <family val="3"/>
        <charset val="128"/>
      </rPr>
      <t>，</t>
    </r>
    <r>
      <rPr>
        <sz val="11"/>
        <rFont val="Consolas"/>
        <family val="3"/>
      </rPr>
      <t>G. + Anderson</t>
    </r>
    <r>
      <rPr>
        <sz val="11"/>
        <rFont val="游ゴシック Medium"/>
        <family val="3"/>
        <charset val="128"/>
      </rPr>
      <t>，</t>
    </r>
    <r>
      <rPr>
        <sz val="11"/>
        <rFont val="Consolas"/>
        <family val="3"/>
      </rPr>
      <t>G.</t>
    </r>
    <r>
      <rPr>
        <sz val="11"/>
        <rFont val="游ゴシック Medium"/>
        <family val="3"/>
        <charset val="128"/>
      </rPr>
      <t>／作詞，井田誠一／訳詞，寺岡真三／編曲</t>
    </r>
    <phoneticPr fontId="1"/>
  </si>
  <si>
    <r>
      <rPr>
        <sz val="11"/>
        <rFont val="游ゴシック Medium"/>
        <family val="3"/>
        <charset val="128"/>
      </rPr>
      <t>　（</t>
    </r>
    <r>
      <rPr>
        <sz val="11"/>
        <rFont val="Consolas"/>
        <family val="3"/>
      </rPr>
      <t>Manuel Alegre</t>
    </r>
    <r>
      <rPr>
        <sz val="11"/>
        <rFont val="游ゴシック Medium"/>
        <family val="3"/>
        <charset val="128"/>
      </rPr>
      <t>／</t>
    </r>
    <r>
      <rPr>
        <sz val="11"/>
        <rFont val="Consolas"/>
        <family val="3"/>
      </rPr>
      <t>Alain Oulman</t>
    </r>
    <r>
      <rPr>
        <sz val="11"/>
        <rFont val="游ゴシック Medium"/>
        <family val="3"/>
        <charset val="128"/>
      </rPr>
      <t>）</t>
    </r>
  </si>
  <si>
    <r>
      <rPr>
        <sz val="11"/>
        <rFont val="游ゴシック Medium"/>
        <family val="3"/>
        <charset val="128"/>
      </rPr>
      <t>清原タケシ／ヴォーカル</t>
    </r>
    <phoneticPr fontId="1"/>
  </si>
  <si>
    <r>
      <t>8</t>
    </r>
    <r>
      <rPr>
        <sz val="11"/>
        <rFont val="游ゴシック Medium"/>
        <family val="3"/>
        <charset val="128"/>
      </rPr>
      <t>．恋人は船乗り</t>
    </r>
    <r>
      <rPr>
        <sz val="11"/>
        <rFont val="Consolas"/>
        <family val="3"/>
      </rPr>
      <t xml:space="preserve"> 2'09"</t>
    </r>
  </si>
  <si>
    <r>
      <rPr>
        <sz val="11"/>
        <rFont val="游ゴシック Medium"/>
        <family val="3"/>
        <charset val="128"/>
      </rPr>
      <t>（２０）ツイスト</t>
    </r>
    <r>
      <rPr>
        <sz val="11"/>
        <rFont val="Consolas"/>
        <family val="3"/>
      </rPr>
      <t>U.S.A.</t>
    </r>
    <r>
      <rPr>
        <sz val="11"/>
        <rFont val="游ゴシック Medium"/>
        <family val="3"/>
        <charset val="128"/>
      </rPr>
      <t>／清原タケシ（３：１４）</t>
    </r>
    <phoneticPr fontId="1"/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</si>
  <si>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MEU AMOR E' MARINHEIRO</t>
    </r>
  </si>
  <si>
    <r>
      <t>Mann</t>
    </r>
    <r>
      <rPr>
        <sz val="11"/>
        <rFont val="游ゴシック Medium"/>
        <family val="3"/>
        <charset val="128"/>
      </rPr>
      <t>，</t>
    </r>
    <r>
      <rPr>
        <sz val="11"/>
        <rFont val="Consolas"/>
        <family val="3"/>
      </rPr>
      <t>Kal</t>
    </r>
    <r>
      <rPr>
        <sz val="11"/>
        <rFont val="游ゴシック Medium"/>
        <family val="3"/>
        <charset val="128"/>
      </rPr>
      <t>／作曲</t>
    </r>
    <rPh sb="0" eb="4">
      <t>マン</t>
    </rPh>
    <rPh sb="5" eb="8">
      <t>キャル</t>
    </rPh>
    <phoneticPr fontId="1"/>
  </si>
  <si>
    <r>
      <t>Mann</t>
    </r>
    <r>
      <rPr>
        <sz val="11"/>
        <rFont val="游ゴシック Medium"/>
        <family val="3"/>
        <charset val="128"/>
      </rPr>
      <t>，</t>
    </r>
    <r>
      <rPr>
        <sz val="11"/>
        <rFont val="Consolas"/>
        <family val="3"/>
      </rPr>
      <t>Kal</t>
    </r>
    <r>
      <rPr>
        <sz val="11"/>
        <rFont val="游ゴシック Medium"/>
        <family val="3"/>
        <charset val="128"/>
      </rPr>
      <t>／作詞</t>
    </r>
    <rPh sb="0" eb="4">
      <t>マン</t>
    </rPh>
    <rPh sb="5" eb="8">
      <t>キャル</t>
    </rPh>
    <phoneticPr fontId="1"/>
  </si>
  <si>
    <r>
      <t>9</t>
    </r>
    <r>
      <rPr>
        <sz val="11"/>
        <rFont val="游ゴシック Medium"/>
        <family val="3"/>
        <charset val="128"/>
      </rPr>
      <t>．不仕合せ</t>
    </r>
    <r>
      <rPr>
        <sz val="11"/>
        <rFont val="Consolas"/>
        <family val="3"/>
      </rPr>
      <t xml:space="preserve"> 2'39"</t>
    </r>
  </si>
  <si>
    <r>
      <rPr>
        <sz val="11"/>
        <rFont val="游ゴシック Medium"/>
        <family val="3"/>
        <charset val="128"/>
      </rPr>
      <t>清原タケシ／ヴォーカル，井田誠一／訳詞，寺岡真三／編曲</t>
    </r>
    <phoneticPr fontId="1"/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</si>
  <si>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MALAVENTURADO</t>
    </r>
  </si>
  <si>
    <r>
      <rPr>
        <sz val="11"/>
        <rFont val="游ゴシック Medium"/>
        <family val="3"/>
        <charset val="128"/>
      </rPr>
      <t>（２１）目をつむってモンキーダンス／平尾昌章（２：５５）</t>
    </r>
    <rPh sb="4" eb="5">
      <t>メ</t>
    </rPh>
    <rPh sb="18" eb="20">
      <t>ヒラオ</t>
    </rPh>
    <rPh sb="20" eb="22">
      <t>マサアキ</t>
    </rPh>
    <phoneticPr fontId="1"/>
  </si>
  <si>
    <r>
      <rPr>
        <sz val="11"/>
        <rFont val="游ゴシック Medium"/>
        <family val="3"/>
        <charset val="128"/>
      </rPr>
      <t>　（</t>
    </r>
    <r>
      <rPr>
        <sz val="11"/>
        <rFont val="Consolas"/>
        <family val="3"/>
      </rPr>
      <t>Bernardim Ribeiro</t>
    </r>
    <r>
      <rPr>
        <sz val="11"/>
        <rFont val="游ゴシック Medium"/>
        <family val="3"/>
        <charset val="128"/>
      </rPr>
      <t>／</t>
    </r>
    <r>
      <rPr>
        <sz val="11"/>
        <rFont val="Consolas"/>
        <family val="3"/>
      </rPr>
      <t>Alain Oulman</t>
    </r>
    <r>
      <rPr>
        <sz val="11"/>
        <rFont val="游ゴシック Medium"/>
        <family val="3"/>
        <charset val="128"/>
      </rPr>
      <t>）</t>
    </r>
  </si>
  <si>
    <r>
      <rPr>
        <sz val="11"/>
        <rFont val="游ゴシック Medium"/>
        <family val="3"/>
        <charset val="128"/>
      </rPr>
      <t>松谷みどり／作曲</t>
    </r>
    <rPh sb="0" eb="2">
      <t>マツタニ</t>
    </rPh>
    <phoneticPr fontId="1"/>
  </si>
  <si>
    <r>
      <t>10</t>
    </r>
    <r>
      <rPr>
        <sz val="11"/>
        <rFont val="游ゴシック Medium"/>
        <family val="3"/>
        <charset val="128"/>
      </rPr>
      <t>．うずら</t>
    </r>
    <r>
      <rPr>
        <sz val="11"/>
        <rFont val="Consolas"/>
        <family val="3"/>
      </rPr>
      <t xml:space="preserve"> 1'26"</t>
    </r>
  </si>
  <si>
    <r>
      <rPr>
        <sz val="11"/>
        <rFont val="游ゴシック Medium"/>
        <family val="3"/>
        <charset val="128"/>
      </rPr>
      <t>谷川俊太郎／作詞，原田良一／編曲</t>
    </r>
    <rPh sb="0" eb="2">
      <t>タニカワ</t>
    </rPh>
    <rPh sb="2" eb="5">
      <t>シュンタロウ</t>
    </rPh>
    <rPh sb="9" eb="11">
      <t>ハラダ</t>
    </rPh>
    <rPh sb="11" eb="13">
      <t>リョウイチ</t>
    </rPh>
    <phoneticPr fontId="1"/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</si>
  <si>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PERDIGA~O</t>
    </r>
  </si>
  <si>
    <r>
      <rPr>
        <sz val="11"/>
        <rFont val="游ゴシック Medium"/>
        <family val="3"/>
        <charset val="128"/>
      </rPr>
      <t>平尾昌章／ヴォーカル</t>
    </r>
    <phoneticPr fontId="1"/>
  </si>
  <si>
    <r>
      <rPr>
        <sz val="11"/>
        <rFont val="游ゴシック Medium"/>
        <family val="3"/>
        <charset val="128"/>
      </rPr>
      <t>　（</t>
    </r>
    <r>
      <rPr>
        <sz val="11"/>
        <rFont val="Consolas"/>
        <family val="3"/>
      </rPr>
      <t>Camo~es</t>
    </r>
    <r>
      <rPr>
        <sz val="11"/>
        <rFont val="游ゴシック Medium"/>
        <family val="3"/>
        <charset val="128"/>
      </rPr>
      <t>／</t>
    </r>
    <r>
      <rPr>
        <sz val="11"/>
        <rFont val="Consolas"/>
        <family val="3"/>
      </rPr>
      <t>Alain Oulman</t>
    </r>
    <r>
      <rPr>
        <sz val="11"/>
        <rFont val="游ゴシック Medium"/>
        <family val="3"/>
        <charset val="128"/>
      </rPr>
      <t>）</t>
    </r>
  </si>
  <si>
    <r>
      <rPr>
        <sz val="11"/>
        <rFont val="游ゴシック Medium"/>
        <family val="3"/>
        <charset val="128"/>
      </rPr>
      <t>（２２）冷たいティーン・クイーン／伊藤アイコ（２：４５）</t>
    </r>
    <rPh sb="4" eb="5">
      <t>ツメ</t>
    </rPh>
    <rPh sb="17" eb="19">
      <t>イトウ</t>
    </rPh>
    <phoneticPr fontId="1"/>
  </si>
  <si>
    <r>
      <t>11</t>
    </r>
    <r>
      <rPr>
        <sz val="11"/>
        <rFont val="游ゴシック Medium"/>
        <family val="3"/>
        <charset val="128"/>
      </rPr>
      <t>．四振りのナイフ</t>
    </r>
    <r>
      <rPr>
        <sz val="11"/>
        <rFont val="Consolas"/>
        <family val="3"/>
      </rPr>
      <t xml:space="preserve"> 3'18"</t>
    </r>
  </si>
  <si>
    <r>
      <t>Slay</t>
    </r>
    <r>
      <rPr>
        <sz val="11"/>
        <rFont val="游ゴシック Medium"/>
        <family val="3"/>
        <charset val="128"/>
      </rPr>
      <t>，</t>
    </r>
    <r>
      <rPr>
        <sz val="11"/>
        <rFont val="Consolas"/>
        <family val="3"/>
      </rPr>
      <t>Frank C.</t>
    </r>
    <r>
      <rPr>
        <sz val="11"/>
        <rFont val="游ゴシック Medium"/>
        <family val="3"/>
        <charset val="128"/>
      </rPr>
      <t>／作曲</t>
    </r>
    <phoneticPr fontId="1"/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</si>
  <si>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AS FACAS</t>
    </r>
  </si>
  <si>
    <r>
      <t>Crewe</t>
    </r>
    <r>
      <rPr>
        <sz val="11"/>
        <rFont val="游ゴシック Medium"/>
        <family val="3"/>
        <charset val="128"/>
      </rPr>
      <t>，</t>
    </r>
    <r>
      <rPr>
        <sz val="11"/>
        <rFont val="Consolas"/>
        <family val="3"/>
      </rPr>
      <t>Robert S.</t>
    </r>
    <r>
      <rPr>
        <sz val="11"/>
        <rFont val="游ゴシック Medium"/>
        <family val="3"/>
        <charset val="128"/>
      </rPr>
      <t>／作詞，水島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哲／訳詞，寺岡真三／編曲</t>
    </r>
    <rPh sb="19" eb="21">
      <t>ミズシマ</t>
    </rPh>
    <rPh sb="22" eb="23">
      <t>サトシ</t>
    </rPh>
    <phoneticPr fontId="1"/>
  </si>
  <si>
    <r>
      <rPr>
        <sz val="11"/>
        <rFont val="游ゴシック Medium"/>
        <family val="3"/>
        <charset val="128"/>
      </rPr>
      <t>伊藤アイコ／ヴォーカル</t>
    </r>
    <phoneticPr fontId="1"/>
  </si>
  <si>
    <r>
      <t>12</t>
    </r>
    <r>
      <rPr>
        <sz val="11"/>
        <rFont val="游ゴシック Medium"/>
        <family val="3"/>
        <charset val="128"/>
      </rPr>
      <t>．ヴィアナの歌</t>
    </r>
    <r>
      <rPr>
        <sz val="11"/>
        <rFont val="Consolas"/>
        <family val="3"/>
      </rPr>
      <t xml:space="preserve"> 2'34"</t>
    </r>
  </si>
  <si>
    <r>
      <rPr>
        <sz val="11"/>
        <rFont val="游ゴシック Medium"/>
        <family val="3"/>
        <charset val="128"/>
      </rPr>
      <t>　</t>
    </r>
    <r>
      <rPr>
        <sz val="11"/>
        <rFont val="Consolas"/>
        <family val="3"/>
      </rPr>
      <t>A MINHA TERRA E' VIANA</t>
    </r>
  </si>
  <si>
    <r>
      <t>13</t>
    </r>
    <r>
      <rPr>
        <sz val="11"/>
        <rFont val="游ゴシック Medium"/>
        <family val="3"/>
        <charset val="128"/>
      </rPr>
      <t>．洗濯</t>
    </r>
    <r>
      <rPr>
        <sz val="11"/>
        <rFont val="Consolas"/>
        <family val="3"/>
      </rPr>
      <t xml:space="preserve"> 3'48"</t>
    </r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</si>
  <si>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LAVAVA NO RIO LAVAVA</t>
    </r>
  </si>
  <si>
    <r>
      <rPr>
        <sz val="11"/>
        <rFont val="游ゴシック Medium"/>
        <family val="3"/>
        <charset val="128"/>
      </rPr>
      <t>　（</t>
    </r>
    <r>
      <rPr>
        <sz val="11"/>
        <rFont val="Consolas"/>
        <family val="3"/>
      </rPr>
      <t>Ama'lia Rodrigues</t>
    </r>
    <r>
      <rPr>
        <sz val="11"/>
        <rFont val="游ゴシック Medium"/>
        <family val="3"/>
        <charset val="128"/>
      </rPr>
      <t>／</t>
    </r>
    <r>
      <rPr>
        <sz val="11"/>
        <rFont val="Consolas"/>
        <family val="3"/>
      </rPr>
      <t>Jose' Fontes Rocha</t>
    </r>
    <r>
      <rPr>
        <sz val="11"/>
        <rFont val="游ゴシック Medium"/>
        <family val="3"/>
        <charset val="128"/>
      </rPr>
      <t>）</t>
    </r>
  </si>
  <si>
    <r>
      <t>14</t>
    </r>
    <r>
      <rPr>
        <sz val="11"/>
        <rFont val="游ゴシック Medium"/>
        <family val="3"/>
        <charset val="128"/>
      </rPr>
      <t>．あなたの瞳</t>
    </r>
    <r>
      <rPr>
        <sz val="11"/>
        <rFont val="Consolas"/>
        <family val="3"/>
      </rPr>
      <t xml:space="preserve"> 1'55"</t>
    </r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</si>
  <si>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TEUS OLHOS SA~O DUAS FONTES</t>
    </r>
  </si>
  <si>
    <r>
      <t>15</t>
    </r>
    <r>
      <rPr>
        <sz val="11"/>
        <rFont val="游ゴシック Medium"/>
        <family val="3"/>
        <charset val="128"/>
      </rPr>
      <t>．私は海へ</t>
    </r>
    <r>
      <rPr>
        <sz val="11"/>
        <rFont val="Consolas"/>
        <family val="3"/>
      </rPr>
      <t xml:space="preserve"> 2'08"</t>
    </r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</si>
  <si>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FUI AO MAR BUSCAR SARDINHAS</t>
    </r>
  </si>
  <si>
    <r>
      <rPr>
        <sz val="11"/>
        <rFont val="游ゴシック Medium"/>
        <family val="3"/>
        <charset val="128"/>
      </rPr>
      <t>　（</t>
    </r>
    <r>
      <rPr>
        <sz val="11"/>
        <rFont val="Consolas"/>
        <family val="3"/>
      </rPr>
      <t>Ama'lia Rodrigues</t>
    </r>
    <r>
      <rPr>
        <sz val="11"/>
        <rFont val="游ゴシック Medium"/>
        <family val="3"/>
        <charset val="128"/>
      </rPr>
      <t>／</t>
    </r>
    <r>
      <rPr>
        <sz val="11"/>
        <rFont val="Consolas"/>
        <family val="3"/>
      </rPr>
      <t>Carlos dos Santos Gonc,alves</t>
    </r>
    <r>
      <rPr>
        <sz val="11"/>
        <rFont val="游ゴシック Medium"/>
        <family val="3"/>
        <charset val="128"/>
      </rPr>
      <t>）</t>
    </r>
  </si>
  <si>
    <r>
      <t>16</t>
    </r>
    <r>
      <rPr>
        <sz val="11"/>
        <rFont val="游ゴシック Medium"/>
        <family val="3"/>
        <charset val="128"/>
      </rPr>
      <t>．過ぎし春の光</t>
    </r>
    <r>
      <rPr>
        <sz val="11"/>
        <rFont val="Consolas"/>
        <family val="3"/>
      </rPr>
      <t xml:space="preserve"> 2'22"</t>
    </r>
  </si>
  <si>
    <r>
      <rPr>
        <sz val="11"/>
        <rFont val="游ゴシック Medium"/>
        <family val="3"/>
        <charset val="128"/>
      </rPr>
      <t>　</t>
    </r>
    <r>
      <rPr>
        <sz val="11"/>
        <rFont val="Consolas"/>
        <family val="3"/>
      </rPr>
      <t>GOSTAVA DE SER QUEM ERA</t>
    </r>
  </si>
  <si>
    <r>
      <t>17</t>
    </r>
    <r>
      <rPr>
        <sz val="11"/>
        <rFont val="游ゴシック Medium"/>
        <family val="3"/>
        <charset val="128"/>
      </rPr>
      <t>．松の木</t>
    </r>
    <r>
      <rPr>
        <sz val="11"/>
        <rFont val="Consolas"/>
        <family val="3"/>
      </rPr>
      <t xml:space="preserve"> 3'29"</t>
    </r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</si>
  <si>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O PINHEIRO MEU IRMA~O</t>
    </r>
  </si>
  <si>
    <r>
      <t>18</t>
    </r>
    <r>
      <rPr>
        <sz val="11"/>
        <rFont val="游ゴシック Medium"/>
        <family val="3"/>
        <charset val="128"/>
      </rPr>
      <t>．失った心</t>
    </r>
    <r>
      <rPr>
        <sz val="11"/>
        <rFont val="Consolas"/>
        <family val="3"/>
      </rPr>
      <t xml:space="preserve"> 3'23"</t>
    </r>
  </si>
  <si>
    <r>
      <rPr>
        <sz val="11"/>
        <rFont val="游ゴシック Medium"/>
        <family val="3"/>
        <charset val="128"/>
      </rPr>
      <t>　</t>
    </r>
    <r>
      <rPr>
        <sz val="11"/>
        <rFont val="Consolas"/>
        <family val="3"/>
      </rPr>
      <t>TIVE UM CORAC,A~O PERDI-O</t>
    </r>
  </si>
  <si>
    <r>
      <t>19</t>
    </r>
    <r>
      <rPr>
        <sz val="11"/>
        <rFont val="游ゴシック Medium"/>
        <family val="3"/>
        <charset val="128"/>
      </rPr>
      <t>．悲嘆の聖母</t>
    </r>
    <r>
      <rPr>
        <sz val="11"/>
        <rFont val="Consolas"/>
        <family val="3"/>
      </rPr>
      <t xml:space="preserve"> 3'00"</t>
    </r>
  </si>
  <si>
    <r>
      <rPr>
        <sz val="11"/>
        <rFont val="游ゴシック Medium"/>
        <family val="3"/>
        <charset val="128"/>
      </rPr>
      <t>　</t>
    </r>
    <r>
      <rPr>
        <sz val="11"/>
        <rFont val="Consolas"/>
        <family val="3"/>
      </rPr>
      <t>SE DEIXAS DE SER QUEM E'S</t>
    </r>
  </si>
  <si>
    <r>
      <t>20</t>
    </r>
    <r>
      <rPr>
        <sz val="11"/>
        <rFont val="游ゴシック Medium"/>
        <family val="3"/>
        <charset val="128"/>
      </rPr>
      <t>．私の中のファド</t>
    </r>
    <r>
      <rPr>
        <sz val="11"/>
        <rFont val="Consolas"/>
        <family val="3"/>
      </rPr>
      <t xml:space="preserve"> 2'52"</t>
    </r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</si>
  <si>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TRAGO FADOS NOS SENTIDOS</t>
    </r>
  </si>
  <si>
    <r>
      <t>21</t>
    </r>
    <r>
      <rPr>
        <sz val="11"/>
        <rFont val="游ゴシック Medium"/>
        <family val="3"/>
        <charset val="128"/>
      </rPr>
      <t>．人を愛すること</t>
    </r>
    <r>
      <rPr>
        <sz val="11"/>
        <rFont val="Consolas"/>
        <family val="3"/>
      </rPr>
      <t xml:space="preserve"> 2'21"</t>
    </r>
  </si>
  <si>
    <r>
      <rPr>
        <sz val="11"/>
        <rFont val="游ゴシック Medium"/>
        <family val="3"/>
        <charset val="128"/>
      </rPr>
      <t>　</t>
    </r>
    <r>
      <rPr>
        <sz val="11"/>
        <rFont val="Consolas"/>
        <family val="3"/>
      </rPr>
      <t>QUANDO SE GONTA DE ALGUE'M</t>
    </r>
  </si>
  <si>
    <r>
      <rPr>
        <sz val="11"/>
        <rFont val="游ゴシック Medium"/>
        <family val="3"/>
        <charset val="128"/>
      </rPr>
      <t>　（</t>
    </r>
    <r>
      <rPr>
        <sz val="11"/>
        <rFont val="Consolas"/>
        <family val="3"/>
      </rPr>
      <t>Ama'lia Rodrigues</t>
    </r>
    <r>
      <rPr>
        <sz val="11"/>
        <rFont val="游ゴシック Medium"/>
        <family val="3"/>
        <charset val="128"/>
      </rPr>
      <t>）</t>
    </r>
  </si>
  <si>
    <r>
      <t>22</t>
    </r>
    <r>
      <rPr>
        <sz val="11"/>
        <rFont val="游ゴシック Medium"/>
        <family val="3"/>
        <charset val="128"/>
      </rPr>
      <t>．偽りのヴィーラ</t>
    </r>
    <r>
      <rPr>
        <sz val="11"/>
        <rFont val="Consolas"/>
        <family val="3"/>
      </rPr>
      <t xml:space="preserve"> 2'38"</t>
    </r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</si>
  <si>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CONTIGO FICA O ENGANO</t>
    </r>
  </si>
  <si>
    <r>
      <t>QUANDO EU ERA PEQUENINA</t>
    </r>
    <r>
      <rPr>
        <sz val="11"/>
        <rFont val="游ゴシック Medium"/>
        <family val="3"/>
        <charset val="128"/>
      </rPr>
      <t>／</t>
    </r>
    <r>
      <rPr>
        <sz val="11"/>
        <rFont val="Consolas"/>
        <family val="3"/>
      </rPr>
      <t>VINGANC,A</t>
    </r>
  </si>
  <si>
    <r>
      <rPr>
        <sz val="11"/>
        <rFont val="游ゴシック Medium"/>
        <family val="3"/>
        <charset val="128"/>
      </rPr>
      <t>私が少女だった時／復讐</t>
    </r>
  </si>
  <si>
    <r>
      <t>1</t>
    </r>
    <r>
      <rPr>
        <sz val="11"/>
        <rFont val="游ゴシック Medium"/>
        <family val="3"/>
        <charset val="128"/>
      </rPr>
      <t>．アゲダの歌</t>
    </r>
    <r>
      <rPr>
        <sz val="11"/>
        <rFont val="Consolas"/>
        <family val="3"/>
      </rPr>
      <t xml:space="preserve"> 2'01"</t>
    </r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</si>
  <si>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MALHA~O DE AGUEDA</t>
    </r>
  </si>
  <si>
    <r>
      <rPr>
        <sz val="11"/>
        <rFont val="游ゴシック Medium"/>
        <family val="3"/>
        <charset val="128"/>
      </rPr>
      <t>　（</t>
    </r>
    <r>
      <rPr>
        <sz val="11"/>
        <rFont val="Consolas"/>
        <family val="3"/>
      </rPr>
      <t>Popular</t>
    </r>
    <r>
      <rPr>
        <sz val="11"/>
        <rFont val="游ゴシック Medium"/>
        <family val="3"/>
        <charset val="128"/>
      </rPr>
      <t>）</t>
    </r>
  </si>
  <si>
    <r>
      <t>2</t>
    </r>
    <r>
      <rPr>
        <sz val="11"/>
        <rFont val="游ゴシック Medium"/>
        <family val="3"/>
        <charset val="128"/>
      </rPr>
      <t>．殉教者</t>
    </r>
    <r>
      <rPr>
        <sz val="11"/>
        <rFont val="Consolas"/>
        <family val="3"/>
      </rPr>
      <t xml:space="preserve"> 2'42"</t>
    </r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</si>
  <si>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MARTIRIOS</t>
    </r>
  </si>
  <si>
    <r>
      <t>3</t>
    </r>
    <r>
      <rPr>
        <sz val="11"/>
        <rFont val="游ゴシック Medium"/>
        <family val="3"/>
        <charset val="128"/>
      </rPr>
      <t>．丘の上の小さなオリーブの樹</t>
    </r>
    <r>
      <rPr>
        <sz val="11"/>
        <rFont val="Consolas"/>
        <family val="3"/>
      </rPr>
      <t xml:space="preserve"> 2'18"</t>
    </r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</si>
  <si>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OLIVEIRINHA DA SERRA</t>
    </r>
  </si>
  <si>
    <r>
      <t>4</t>
    </r>
    <r>
      <rPr>
        <sz val="11"/>
        <rFont val="游ゴシック Medium"/>
        <family val="3"/>
        <charset val="128"/>
      </rPr>
      <t>．私が少女だった時</t>
    </r>
    <r>
      <rPr>
        <sz val="11"/>
        <rFont val="Consolas"/>
        <family val="3"/>
      </rPr>
      <t xml:space="preserve"> 2'06"</t>
    </r>
  </si>
  <si>
    <r>
      <rPr>
        <sz val="11"/>
        <rFont val="游ゴシック Medium"/>
        <family val="3"/>
        <charset val="128"/>
      </rPr>
      <t>　</t>
    </r>
    <r>
      <rPr>
        <sz val="11"/>
        <rFont val="Consolas"/>
        <family val="3"/>
      </rPr>
      <t>QUANDO EU ERA PEQUENINA</t>
    </r>
  </si>
  <si>
    <r>
      <t>5</t>
    </r>
    <r>
      <rPr>
        <sz val="11"/>
        <rFont val="游ゴシック Medium"/>
        <family val="3"/>
        <charset val="128"/>
      </rPr>
      <t>．アイレスの聖母様</t>
    </r>
    <r>
      <rPr>
        <sz val="11"/>
        <rFont val="Consolas"/>
        <family val="3"/>
      </rPr>
      <t xml:space="preserve"> 2'33"</t>
    </r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</si>
  <si>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SENHORA D'AIRES</t>
    </r>
  </si>
  <si>
    <r>
      <t>6</t>
    </r>
    <r>
      <rPr>
        <sz val="11"/>
        <rFont val="游ゴシック Medium"/>
        <family val="3"/>
        <charset val="128"/>
      </rPr>
      <t>．ああ、愛しき人よ</t>
    </r>
    <r>
      <rPr>
        <sz val="11"/>
        <rFont val="Consolas"/>
        <family val="3"/>
      </rPr>
      <t xml:space="preserve"> 2'16"</t>
    </r>
  </si>
  <si>
    <r>
      <rPr>
        <sz val="11"/>
        <rFont val="游ゴシック Medium"/>
        <family val="3"/>
        <charset val="128"/>
      </rPr>
      <t>　</t>
    </r>
    <r>
      <rPr>
        <sz val="11"/>
        <rFont val="Consolas"/>
        <family val="3"/>
      </rPr>
      <t>MAC,ADEIRAS</t>
    </r>
  </si>
  <si>
    <r>
      <t>7</t>
    </r>
    <r>
      <rPr>
        <sz val="11"/>
        <rFont val="游ゴシック Medium"/>
        <family val="3"/>
        <charset val="128"/>
      </rPr>
      <t>．紅のユリ</t>
    </r>
    <r>
      <rPr>
        <sz val="11"/>
        <rFont val="Consolas"/>
        <family val="3"/>
      </rPr>
      <t xml:space="preserve"> 2'57"</t>
    </r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</si>
  <si>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LI'RlO ROXO</t>
    </r>
  </si>
  <si>
    <r>
      <t>8</t>
    </r>
    <r>
      <rPr>
        <sz val="11"/>
        <rFont val="游ゴシック Medium"/>
        <family val="3"/>
        <charset val="128"/>
      </rPr>
      <t>．恋人が欲しい</t>
    </r>
    <r>
      <rPr>
        <sz val="11"/>
        <rFont val="Consolas"/>
        <family val="3"/>
      </rPr>
      <t xml:space="preserve"> 1'37"</t>
    </r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</si>
  <si>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TODOS ME QUEREM</t>
    </r>
  </si>
  <si>
    <r>
      <t>9</t>
    </r>
    <r>
      <rPr>
        <sz val="11"/>
        <rFont val="游ゴシック Medium"/>
        <family val="3"/>
        <charset val="128"/>
      </rPr>
      <t>．恵みの御母</t>
    </r>
    <r>
      <rPr>
        <sz val="11"/>
        <rFont val="Consolas"/>
        <family val="3"/>
      </rPr>
      <t xml:space="preserve"> 2'48"</t>
    </r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</si>
  <si>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SENHORA DO AMPARO</t>
    </r>
  </si>
  <si>
    <r>
      <t>10</t>
    </r>
    <r>
      <rPr>
        <sz val="11"/>
        <rFont val="游ゴシック Medium"/>
        <family val="3"/>
        <charset val="128"/>
      </rPr>
      <t>．胸の上の白いバラ</t>
    </r>
    <r>
      <rPr>
        <sz val="11"/>
        <rFont val="Consolas"/>
        <family val="3"/>
      </rPr>
      <t xml:space="preserve"> 2'02"</t>
    </r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</si>
  <si>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ROSA BRANCA AO PEITO</t>
    </r>
  </si>
  <si>
    <r>
      <t>11</t>
    </r>
    <r>
      <rPr>
        <sz val="11"/>
        <rFont val="游ゴシック Medium"/>
        <family val="3"/>
        <charset val="128"/>
      </rPr>
      <t>．雑草のように</t>
    </r>
    <r>
      <rPr>
        <sz val="11"/>
        <rFont val="Consolas"/>
        <family val="3"/>
      </rPr>
      <t xml:space="preserve"> 2'34"</t>
    </r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</si>
  <si>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TROVISQUEIRA</t>
    </r>
  </si>
  <si>
    <r>
      <t>12</t>
    </r>
    <r>
      <rPr>
        <sz val="11"/>
        <rFont val="游ゴシック Medium"/>
        <family val="3"/>
        <charset val="128"/>
      </rPr>
      <t>．小鳥</t>
    </r>
    <r>
      <rPr>
        <sz val="11"/>
        <rFont val="Consolas"/>
        <family val="3"/>
      </rPr>
      <t xml:space="preserve"> 1'54"</t>
    </r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</si>
  <si>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PASSARINHO</t>
    </r>
  </si>
  <si>
    <r>
      <t>13</t>
    </r>
    <r>
      <rPr>
        <sz val="11"/>
        <rFont val="游ゴシック Medium"/>
        <family val="3"/>
        <charset val="128"/>
      </rPr>
      <t>．破れた心</t>
    </r>
    <r>
      <rPr>
        <sz val="11"/>
        <rFont val="Consolas"/>
        <family val="3"/>
      </rPr>
      <t xml:space="preserve"> 3'09"</t>
    </r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</si>
  <si>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FALLASTE</t>
    </r>
    <r>
      <rPr>
        <sz val="11"/>
        <rFont val="游ゴシック Medium"/>
        <family val="3"/>
        <charset val="128"/>
      </rPr>
      <t>，</t>
    </r>
    <r>
      <rPr>
        <sz val="11"/>
        <rFont val="Consolas"/>
        <family val="3"/>
      </rPr>
      <t>CORAZO'N</t>
    </r>
  </si>
  <si>
    <r>
      <rPr>
        <sz val="11"/>
        <rFont val="游ゴシック Medium"/>
        <family val="3"/>
        <charset val="128"/>
      </rPr>
      <t>　（</t>
    </r>
    <r>
      <rPr>
        <sz val="11"/>
        <rFont val="Consolas"/>
        <family val="3"/>
      </rPr>
      <t>Cuco Sanchez</t>
    </r>
    <r>
      <rPr>
        <sz val="11"/>
        <rFont val="游ゴシック Medium"/>
        <family val="3"/>
        <charset val="128"/>
      </rPr>
      <t>）</t>
    </r>
  </si>
  <si>
    <r>
      <t>14</t>
    </r>
    <r>
      <rPr>
        <sz val="11"/>
        <rFont val="游ゴシック Medium"/>
        <family val="3"/>
        <charset val="128"/>
      </rPr>
      <t>．ラ・サルバオーラ</t>
    </r>
    <r>
      <rPr>
        <sz val="11"/>
        <rFont val="Consolas"/>
        <family val="3"/>
      </rPr>
      <t xml:space="preserve"> 3'07"</t>
    </r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</si>
  <si>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LA SALVAORA</t>
    </r>
  </si>
  <si>
    <r>
      <rPr>
        <sz val="11"/>
        <rFont val="游ゴシック Medium"/>
        <family val="3"/>
        <charset val="128"/>
      </rPr>
      <t>　（</t>
    </r>
    <r>
      <rPr>
        <sz val="11"/>
        <rFont val="Consolas"/>
        <family val="3"/>
      </rPr>
      <t>Rafael Leo'n</t>
    </r>
    <r>
      <rPr>
        <sz val="11"/>
        <rFont val="游ゴシック Medium"/>
        <family val="3"/>
        <charset val="128"/>
      </rPr>
      <t>／</t>
    </r>
    <r>
      <rPr>
        <sz val="11"/>
        <rFont val="Consolas"/>
        <family val="3"/>
      </rPr>
      <t>Anto'nio Quintero</t>
    </r>
    <r>
      <rPr>
        <sz val="11"/>
        <rFont val="游ゴシック Medium"/>
        <family val="3"/>
        <charset val="128"/>
      </rPr>
      <t>／</t>
    </r>
    <r>
      <rPr>
        <sz val="11"/>
        <rFont val="Consolas"/>
        <family val="3"/>
      </rPr>
      <t>Lo'pez Quiroga</t>
    </r>
    <r>
      <rPr>
        <sz val="11"/>
        <rFont val="游ゴシック Medium"/>
        <family val="3"/>
        <charset val="128"/>
      </rPr>
      <t>）</t>
    </r>
  </si>
  <si>
    <r>
      <t>15</t>
    </r>
    <r>
      <rPr>
        <sz val="11"/>
        <rFont val="游ゴシック Medium"/>
        <family val="3"/>
        <charset val="128"/>
      </rPr>
      <t>．オリーブつみの女</t>
    </r>
    <r>
      <rPr>
        <sz val="11"/>
        <rFont val="Consolas"/>
        <family val="3"/>
      </rPr>
      <t xml:space="preserve"> 2'02"</t>
    </r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</si>
  <si>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ACITUNERA</t>
    </r>
  </si>
  <si>
    <r>
      <rPr>
        <sz val="11"/>
        <rFont val="游ゴシック Medium"/>
        <family val="3"/>
        <charset val="128"/>
      </rPr>
      <t>　（</t>
    </r>
    <r>
      <rPr>
        <sz val="11"/>
        <rFont val="Consolas"/>
        <family val="3"/>
      </rPr>
      <t>Rafael Leo'n</t>
    </r>
    <r>
      <rPr>
        <sz val="11"/>
        <rFont val="游ゴシック Medium"/>
        <family val="3"/>
        <charset val="128"/>
      </rPr>
      <t>／</t>
    </r>
    <r>
      <rPr>
        <sz val="11"/>
        <rFont val="Consolas"/>
        <family val="3"/>
      </rPr>
      <t>Manuel Lo'pez Quiroga</t>
    </r>
    <r>
      <rPr>
        <sz val="11"/>
        <rFont val="游ゴシック Medium"/>
        <family val="3"/>
        <charset val="128"/>
      </rPr>
      <t>）</t>
    </r>
  </si>
  <si>
    <r>
      <t>16</t>
    </r>
    <r>
      <rPr>
        <sz val="11"/>
        <rFont val="游ゴシック Medium"/>
        <family val="3"/>
        <charset val="128"/>
      </rPr>
      <t>．わが恋のアランフェス</t>
    </r>
    <r>
      <rPr>
        <sz val="11"/>
        <rFont val="Consolas"/>
        <family val="3"/>
      </rPr>
      <t xml:space="preserve"> 4'35"</t>
    </r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</si>
  <si>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ARANJUEZ</t>
    </r>
    <r>
      <rPr>
        <sz val="11"/>
        <rFont val="游ゴシック Medium"/>
        <family val="3"/>
        <charset val="128"/>
      </rPr>
      <t>，</t>
    </r>
    <r>
      <rPr>
        <sz val="11"/>
        <rFont val="Consolas"/>
        <family val="3"/>
      </rPr>
      <t>MON AMOUR</t>
    </r>
  </si>
  <si>
    <r>
      <rPr>
        <sz val="11"/>
        <rFont val="游ゴシック Medium"/>
        <family val="3"/>
        <charset val="128"/>
      </rPr>
      <t>　（</t>
    </r>
    <r>
      <rPr>
        <sz val="11"/>
        <rFont val="Consolas"/>
        <family val="3"/>
      </rPr>
      <t>Guy Bontempelli</t>
    </r>
    <r>
      <rPr>
        <sz val="11"/>
        <rFont val="游ゴシック Medium"/>
        <family val="3"/>
        <charset val="128"/>
      </rPr>
      <t>／</t>
    </r>
    <r>
      <rPr>
        <sz val="11"/>
        <rFont val="Consolas"/>
        <family val="3"/>
      </rPr>
      <t>Joaqui'n Rodrigo</t>
    </r>
    <r>
      <rPr>
        <sz val="11"/>
        <rFont val="游ゴシック Medium"/>
        <family val="3"/>
        <charset val="128"/>
      </rPr>
      <t>）</t>
    </r>
  </si>
  <si>
    <r>
      <t>17</t>
    </r>
    <r>
      <rPr>
        <sz val="11"/>
        <rFont val="游ゴシック Medium"/>
        <family val="3"/>
        <charset val="128"/>
      </rPr>
      <t>．インシャラー</t>
    </r>
    <r>
      <rPr>
        <sz val="11"/>
        <rFont val="Consolas"/>
        <family val="3"/>
      </rPr>
      <t xml:space="preserve"> 4'28"</t>
    </r>
  </si>
  <si>
    <r>
      <rPr>
        <sz val="11"/>
        <rFont val="游ゴシック Medium"/>
        <family val="3"/>
        <charset val="128"/>
      </rPr>
      <t>　</t>
    </r>
    <r>
      <rPr>
        <sz val="11"/>
        <rFont val="Consolas"/>
        <family val="3"/>
      </rPr>
      <t>INCH'ALLAH</t>
    </r>
  </si>
  <si>
    <r>
      <rPr>
        <sz val="11"/>
        <rFont val="游ゴシック Medium"/>
        <family val="3"/>
        <charset val="128"/>
      </rPr>
      <t>　（</t>
    </r>
    <r>
      <rPr>
        <sz val="11"/>
        <rFont val="Consolas"/>
        <family val="3"/>
      </rPr>
      <t>Adamo</t>
    </r>
    <r>
      <rPr>
        <sz val="11"/>
        <rFont val="游ゴシック Medium"/>
        <family val="3"/>
        <charset val="128"/>
      </rPr>
      <t>）</t>
    </r>
  </si>
  <si>
    <r>
      <t>18</t>
    </r>
    <r>
      <rPr>
        <sz val="11"/>
        <rFont val="游ゴシック Medium"/>
        <family val="3"/>
        <charset val="128"/>
      </rPr>
      <t>．バラはあこがれ</t>
    </r>
    <r>
      <rPr>
        <sz val="11"/>
        <rFont val="Consolas"/>
        <family val="3"/>
      </rPr>
      <t xml:space="preserve"> 3'20"</t>
    </r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</si>
  <si>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L'IMORTANT C'EST LA ROSE</t>
    </r>
  </si>
  <si>
    <r>
      <rPr>
        <sz val="11"/>
        <rFont val="游ゴシック Medium"/>
        <family val="3"/>
        <charset val="128"/>
      </rPr>
      <t>　（</t>
    </r>
    <r>
      <rPr>
        <sz val="11"/>
        <rFont val="Consolas"/>
        <family val="3"/>
      </rPr>
      <t>Louis Amade</t>
    </r>
    <r>
      <rPr>
        <sz val="11"/>
        <rFont val="游ゴシック Medium"/>
        <family val="3"/>
        <charset val="128"/>
      </rPr>
      <t>／</t>
    </r>
    <r>
      <rPr>
        <sz val="11"/>
        <rFont val="Consolas"/>
        <family val="3"/>
      </rPr>
      <t>Gilbert Be'caud</t>
    </r>
    <r>
      <rPr>
        <sz val="11"/>
        <rFont val="游ゴシック Medium"/>
        <family val="3"/>
        <charset val="128"/>
      </rPr>
      <t>）</t>
    </r>
  </si>
  <si>
    <r>
      <t>19</t>
    </r>
    <r>
      <rPr>
        <sz val="11"/>
        <rFont val="游ゴシック Medium"/>
        <family val="3"/>
        <charset val="128"/>
      </rPr>
      <t>．恋に死す</t>
    </r>
    <r>
      <rPr>
        <sz val="11"/>
        <rFont val="Consolas"/>
        <family val="3"/>
      </rPr>
      <t xml:space="preserve"> 2'53"</t>
    </r>
    <phoneticPr fontId="1"/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</si>
  <si>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AY</t>
    </r>
    <r>
      <rPr>
        <sz val="11"/>
        <rFont val="游ゴシック Medium"/>
        <family val="3"/>
        <charset val="128"/>
      </rPr>
      <t>，</t>
    </r>
    <r>
      <rPr>
        <sz val="11"/>
        <rFont val="Consolas"/>
        <family val="3"/>
      </rPr>
      <t>MOURIR POUR TOI</t>
    </r>
  </si>
  <si>
    <r>
      <rPr>
        <sz val="11"/>
        <rFont val="游ゴシック Medium"/>
        <family val="3"/>
        <charset val="128"/>
      </rPr>
      <t>　（</t>
    </r>
    <r>
      <rPr>
        <sz val="11"/>
        <rFont val="Consolas"/>
        <family val="3"/>
      </rPr>
      <t>Charles Aznavour</t>
    </r>
    <r>
      <rPr>
        <sz val="11"/>
        <rFont val="游ゴシック Medium"/>
        <family val="3"/>
        <charset val="128"/>
      </rPr>
      <t>）</t>
    </r>
  </si>
  <si>
    <r>
      <t>20</t>
    </r>
    <r>
      <rPr>
        <sz val="11"/>
        <rFont val="游ゴシック Medium"/>
        <family val="3"/>
        <charset val="128"/>
      </rPr>
      <t>．イタポアンの郷愁</t>
    </r>
    <r>
      <rPr>
        <sz val="11"/>
        <rFont val="Consolas"/>
        <family val="3"/>
      </rPr>
      <t xml:space="preserve"> 3'09"</t>
    </r>
    <phoneticPr fontId="1"/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</si>
  <si>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SAUDADE DE ITAPUA~</t>
    </r>
  </si>
  <si>
    <r>
      <rPr>
        <sz val="11"/>
        <rFont val="游ゴシック Medium"/>
        <family val="3"/>
        <charset val="128"/>
      </rPr>
      <t>　（</t>
    </r>
    <r>
      <rPr>
        <sz val="11"/>
        <rFont val="Consolas"/>
        <family val="3"/>
      </rPr>
      <t>Dorival Caymmi</t>
    </r>
    <r>
      <rPr>
        <sz val="11"/>
        <rFont val="游ゴシック Medium"/>
        <family val="3"/>
        <charset val="128"/>
      </rPr>
      <t>）</t>
    </r>
  </si>
  <si>
    <r>
      <t>21</t>
    </r>
    <r>
      <rPr>
        <sz val="11"/>
        <rFont val="游ゴシック Medium"/>
        <family val="3"/>
        <charset val="128"/>
      </rPr>
      <t>．ネガ・マルーカ</t>
    </r>
    <r>
      <rPr>
        <sz val="11"/>
        <rFont val="Consolas"/>
        <family val="3"/>
      </rPr>
      <t xml:space="preserve"> 2'24"</t>
    </r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</si>
  <si>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NEGA MALUCA</t>
    </r>
  </si>
  <si>
    <r>
      <rPr>
        <sz val="11"/>
        <rFont val="游ゴシック Medium"/>
        <family val="3"/>
        <charset val="128"/>
      </rPr>
      <t>　（</t>
    </r>
    <r>
      <rPr>
        <sz val="11"/>
        <rFont val="Consolas"/>
        <family val="3"/>
      </rPr>
      <t>Fernando Lobo</t>
    </r>
    <r>
      <rPr>
        <sz val="11"/>
        <rFont val="游ゴシック Medium"/>
        <family val="3"/>
        <charset val="128"/>
      </rPr>
      <t>／</t>
    </r>
    <r>
      <rPr>
        <sz val="11"/>
        <rFont val="Consolas"/>
        <family val="3"/>
      </rPr>
      <t>Haroldo Lobo</t>
    </r>
    <r>
      <rPr>
        <sz val="11"/>
        <rFont val="游ゴシック Medium"/>
        <family val="3"/>
        <charset val="128"/>
      </rPr>
      <t>）</t>
    </r>
  </si>
  <si>
    <r>
      <t>22</t>
    </r>
    <r>
      <rPr>
        <sz val="11"/>
        <rFont val="游ゴシック Medium"/>
        <family val="3"/>
        <charset val="128"/>
      </rPr>
      <t>．復讐</t>
    </r>
    <r>
      <rPr>
        <sz val="11"/>
        <rFont val="Consolas"/>
        <family val="3"/>
      </rPr>
      <t xml:space="preserve"> 2'49"</t>
    </r>
  </si>
  <si>
    <r>
      <rPr>
        <sz val="11"/>
        <rFont val="游ゴシック Medium"/>
        <family val="3"/>
        <charset val="128"/>
      </rPr>
      <t>　　</t>
    </r>
    <r>
      <rPr>
        <sz val="11"/>
        <rFont val="Consolas"/>
        <family val="3"/>
      </rPr>
      <t>VINGANC,A</t>
    </r>
  </si>
  <si>
    <r>
      <rPr>
        <sz val="11"/>
        <rFont val="游ゴシック Medium"/>
        <family val="3"/>
        <charset val="128"/>
      </rPr>
      <t>　（</t>
    </r>
    <r>
      <rPr>
        <sz val="11"/>
        <rFont val="Consolas"/>
        <family val="3"/>
      </rPr>
      <t>Lupicinio Rodrigues</t>
    </r>
    <r>
      <rPr>
        <sz val="11"/>
        <rFont val="游ゴシック Medium"/>
        <family val="3"/>
        <charset val="128"/>
      </rPr>
      <t>）</t>
    </r>
  </si>
  <si>
    <t>1980/08/18</t>
  </si>
  <si>
    <r>
      <rPr>
        <b/>
        <sz val="11"/>
        <rFont val="游ゴシック Medium"/>
        <family val="3"/>
        <charset val="128"/>
      </rPr>
      <t>枚組</t>
    </r>
    <rPh sb="0" eb="2">
      <t>マイグミ</t>
    </rPh>
    <phoneticPr fontId="1"/>
  </si>
  <si>
    <r>
      <rPr>
        <b/>
        <sz val="11"/>
        <rFont val="游ゴシック Medium"/>
        <family val="3"/>
        <charset val="128"/>
      </rPr>
      <t>組名</t>
    </r>
    <rPh sb="0" eb="1">
      <t>クミ</t>
    </rPh>
    <rPh sb="1" eb="2">
      <t>メイ</t>
    </rPh>
    <phoneticPr fontId="1"/>
  </si>
  <si>
    <r>
      <rPr>
        <b/>
        <sz val="11"/>
        <rFont val="游ゴシック Medium"/>
        <family val="3"/>
        <charset val="128"/>
      </rPr>
      <t>分類</t>
    </r>
    <rPh sb="0" eb="2">
      <t>ブンルイ</t>
    </rPh>
    <phoneticPr fontId="1"/>
  </si>
  <si>
    <r>
      <rPr>
        <b/>
        <sz val="11"/>
        <rFont val="游ゴシック Medium"/>
        <family val="3"/>
        <charset val="128"/>
      </rPr>
      <t>細目</t>
    </r>
    <rPh sb="0" eb="2">
      <t>サイモク</t>
    </rPh>
    <phoneticPr fontId="1"/>
  </si>
  <si>
    <r>
      <rPr>
        <b/>
        <sz val="11"/>
        <rFont val="游ゴシック Medium"/>
        <family val="3"/>
        <charset val="128"/>
      </rPr>
      <t>作</t>
    </r>
    <rPh sb="0" eb="1">
      <t>サク</t>
    </rPh>
    <phoneticPr fontId="1"/>
  </si>
  <si>
    <r>
      <rPr>
        <b/>
        <sz val="11"/>
        <rFont val="游ゴシック Medium"/>
        <family val="3"/>
        <charset val="128"/>
      </rPr>
      <t>訳編</t>
    </r>
    <rPh sb="0" eb="1">
      <t>ヤク</t>
    </rPh>
    <rPh sb="1" eb="2">
      <t>ヘン</t>
    </rPh>
    <phoneticPr fontId="1"/>
  </si>
  <si>
    <r>
      <rPr>
        <b/>
        <sz val="11"/>
        <rFont val="游ゴシック Medium"/>
        <family val="3"/>
        <charset val="128"/>
      </rPr>
      <t>生没年</t>
    </r>
    <rPh sb="0" eb="3">
      <t>セイボツネン</t>
    </rPh>
    <phoneticPr fontId="1"/>
  </si>
  <si>
    <r>
      <rPr>
        <b/>
        <sz val="11"/>
        <rFont val="游ゴシック Medium"/>
        <family val="3"/>
        <charset val="128"/>
      </rPr>
      <t>生没年</t>
    </r>
    <r>
      <rPr>
        <b/>
        <sz val="11"/>
        <rFont val="Consolas"/>
        <family val="3"/>
      </rPr>
      <t>2</t>
    </r>
    <rPh sb="0" eb="3">
      <t>セイボツネン</t>
    </rPh>
    <phoneticPr fontId="1"/>
  </si>
  <si>
    <r>
      <rPr>
        <b/>
        <sz val="11"/>
        <rFont val="游ゴシック Medium"/>
        <family val="3"/>
        <charset val="128"/>
      </rPr>
      <t>購入</t>
    </r>
    <r>
      <rPr>
        <b/>
        <sz val="11"/>
        <rFont val="Consolas"/>
        <family val="3"/>
      </rPr>
      <t>date</t>
    </r>
    <rPh sb="0" eb="2">
      <t>コウニュウ</t>
    </rPh>
    <phoneticPr fontId="1"/>
  </si>
  <si>
    <r>
      <rPr>
        <b/>
        <sz val="11"/>
        <rFont val="游ゴシック Medium"/>
        <family val="3"/>
        <charset val="128"/>
      </rPr>
      <t>定価</t>
    </r>
    <rPh sb="0" eb="2">
      <t>テイカ</t>
    </rPh>
    <phoneticPr fontId="1"/>
  </si>
  <si>
    <r>
      <rPr>
        <b/>
        <sz val="11"/>
        <rFont val="游ゴシック Medium"/>
        <family val="3"/>
        <charset val="128"/>
      </rPr>
      <t>購入値段</t>
    </r>
    <rPh sb="0" eb="4">
      <t>コウニュウネダン</t>
    </rPh>
    <phoneticPr fontId="1"/>
  </si>
  <si>
    <r>
      <rPr>
        <b/>
        <sz val="11"/>
        <rFont val="游ゴシック Medium"/>
        <family val="3"/>
        <charset val="128"/>
      </rPr>
      <t>備考</t>
    </r>
    <rPh sb="0" eb="2">
      <t>ビコウ</t>
    </rPh>
    <phoneticPr fontId="1"/>
  </si>
  <si>
    <r>
      <rPr>
        <b/>
        <sz val="11"/>
        <rFont val="游ゴシック Medium"/>
        <family val="3"/>
        <charset val="128"/>
      </rPr>
      <t>指揮者</t>
    </r>
    <rPh sb="0" eb="3">
      <t>シキシャ</t>
    </rPh>
    <phoneticPr fontId="1"/>
  </si>
  <si>
    <r>
      <rPr>
        <sz val="11"/>
        <rFont val="游ゴシック Medium"/>
        <family val="3"/>
        <charset val="128"/>
      </rPr>
      <t>川田順三</t>
    </r>
    <rPh sb="0" eb="2">
      <t>カワダ</t>
    </rPh>
    <rPh sb="2" eb="4">
      <t>ジュンゾウ</t>
    </rPh>
    <phoneticPr fontId="1"/>
  </si>
  <si>
    <r>
      <t>Savane</t>
    </r>
    <r>
      <rPr>
        <sz val="11"/>
        <rFont val="游ゴシック Medium"/>
        <family val="3"/>
        <charset val="128"/>
      </rPr>
      <t>の音の世界</t>
    </r>
    <rPh sb="0" eb="6">
      <t>サバンナ</t>
    </rPh>
    <rPh sb="7" eb="8">
      <t>オト</t>
    </rPh>
    <rPh sb="9" eb="11">
      <t>セカイ</t>
    </rPh>
    <phoneticPr fontId="1"/>
  </si>
  <si>
    <r>
      <rPr>
        <sz val="11"/>
        <rFont val="游ゴシック Medium"/>
        <family val="3"/>
        <charset val="128"/>
      </rPr>
      <t>※</t>
    </r>
    <phoneticPr fontId="1"/>
  </si>
  <si>
    <r>
      <rPr>
        <sz val="11"/>
        <rFont val="游ゴシック Medium"/>
        <family val="3"/>
        <charset val="128"/>
      </rPr>
      <t>現代音楽</t>
    </r>
    <rPh sb="0" eb="2">
      <t>ゲンダイ</t>
    </rPh>
    <rPh sb="2" eb="4">
      <t>オンガク</t>
    </rPh>
    <phoneticPr fontId="1"/>
  </si>
  <si>
    <r>
      <rPr>
        <b/>
        <sz val="11"/>
        <color indexed="14"/>
        <rFont val="游ゴシック Medium"/>
        <family val="3"/>
        <charset val="128"/>
      </rPr>
      <t>ある老婆の訪問</t>
    </r>
    <r>
      <rPr>
        <b/>
        <sz val="11"/>
        <color indexed="14"/>
        <rFont val="Consolas"/>
        <family val="3"/>
      </rPr>
      <t>/Oesterreichische Musik der Gegenwart/Der Besuch der Alten Dame</t>
    </r>
    <rPh sb="2" eb="4">
      <t>ロウバ</t>
    </rPh>
    <rPh sb="5" eb="7">
      <t>ホウモン</t>
    </rPh>
    <phoneticPr fontId="1"/>
  </si>
  <si>
    <r>
      <rPr>
        <sz val="11"/>
        <rFont val="游ゴシック Medium"/>
        <family val="3"/>
        <charset val="128"/>
      </rPr>
      <t>輸入盤</t>
    </r>
    <r>
      <rPr>
        <sz val="11"/>
        <rFont val="Consolas"/>
        <family val="3"/>
      </rPr>
      <t>/Gottfried von Einem 12/amadeo/Live Recording 1971 Wiener Staatsoper</t>
    </r>
    <rPh sb="0" eb="2">
      <t>ユニュウ</t>
    </rPh>
    <rPh sb="2" eb="3">
      <t>バン</t>
    </rPh>
    <rPh sb="18" eb="23">
      <t>アイネム</t>
    </rPh>
    <phoneticPr fontId="1"/>
  </si>
  <si>
    <r>
      <rPr>
        <sz val="11"/>
        <rFont val="游ゴシック Medium"/>
        <family val="3"/>
        <charset val="128"/>
      </rPr>
      <t>輸入盤</t>
    </r>
    <rPh sb="0" eb="2">
      <t>ユニュウ</t>
    </rPh>
    <rPh sb="2" eb="3">
      <t>バン</t>
    </rPh>
    <phoneticPr fontId="1"/>
  </si>
  <si>
    <r>
      <rPr>
        <sz val="11"/>
        <rFont val="游ゴシック Medium"/>
        <family val="3"/>
        <charset val="128"/>
      </rPr>
      <t>身内</t>
    </r>
    <rPh sb="0" eb="2">
      <t>ミウチ</t>
    </rPh>
    <phoneticPr fontId="1"/>
  </si>
  <si>
    <r>
      <rPr>
        <sz val="11"/>
        <rFont val="游ゴシック Medium"/>
        <family val="3"/>
        <charset val="128"/>
      </rPr>
      <t>伊藤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佳</t>
    </r>
    <rPh sb="0" eb="2">
      <t>イトウ</t>
    </rPh>
    <rPh sb="3" eb="4">
      <t>ケイ</t>
    </rPh>
    <phoneticPr fontId="1"/>
  </si>
  <si>
    <r>
      <rPr>
        <sz val="11"/>
        <rFont val="游ゴシック Medium"/>
        <family val="3"/>
        <charset val="128"/>
      </rPr>
      <t>芸能山城組</t>
    </r>
    <rPh sb="0" eb="2">
      <t>ゲイノウ</t>
    </rPh>
    <rPh sb="2" eb="5">
      <t>ヤマシログミ</t>
    </rPh>
    <phoneticPr fontId="1"/>
  </si>
  <si>
    <r>
      <t>Africa</t>
    </r>
    <r>
      <rPr>
        <b/>
        <sz val="11"/>
        <color indexed="33"/>
        <rFont val="游ゴシック Medium"/>
        <family val="3"/>
        <charset val="128"/>
      </rPr>
      <t>幻唱</t>
    </r>
    <rPh sb="0" eb="6">
      <t>アフリカ</t>
    </rPh>
    <rPh sb="6" eb="8">
      <t>ゲンショウ</t>
    </rPh>
    <phoneticPr fontId="1"/>
  </si>
  <si>
    <r>
      <rPr>
        <sz val="11"/>
        <rFont val="游ゴシック Medium"/>
        <family val="3"/>
        <charset val="128"/>
      </rPr>
      <t>元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芸能山城組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塩川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厚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から</t>
    </r>
    <r>
      <rPr>
        <sz val="11"/>
        <rFont val="Consolas"/>
        <family val="3"/>
      </rPr>
      <t>Rental</t>
    </r>
    <r>
      <rPr>
        <sz val="11"/>
        <rFont val="游ゴシック Medium"/>
        <family val="3"/>
        <charset val="128"/>
      </rPr>
      <t>中</t>
    </r>
    <rPh sb="0" eb="1">
      <t>モト</t>
    </rPh>
    <rPh sb="2" eb="4">
      <t>ゲイノウ</t>
    </rPh>
    <rPh sb="4" eb="7">
      <t>ヤマシログミ</t>
    </rPh>
    <rPh sb="8" eb="10">
      <t>シオカワ</t>
    </rPh>
    <rPh sb="11" eb="12">
      <t>アツシ</t>
    </rPh>
    <rPh sb="15" eb="21">
      <t>レンタル</t>
    </rPh>
    <rPh sb="21" eb="22">
      <t>チュウ</t>
    </rPh>
    <phoneticPr fontId="1"/>
  </si>
  <si>
    <r>
      <rPr>
        <sz val="11"/>
        <rFont val="游ゴシック Medium"/>
        <family val="3"/>
        <charset val="128"/>
      </rPr>
      <t>輪廻交響曲</t>
    </r>
    <rPh sb="0" eb="2">
      <t>リンネ</t>
    </rPh>
    <rPh sb="2" eb="5">
      <t>コウキョウキョク</t>
    </rPh>
    <phoneticPr fontId="1"/>
  </si>
  <si>
    <r>
      <t>The'a^tre de la Ville/Varsovie</t>
    </r>
    <r>
      <rPr>
        <b/>
        <sz val="11"/>
        <color indexed="33"/>
        <rFont val="游ゴシック Medium"/>
        <family val="3"/>
        <charset val="128"/>
      </rPr>
      <t>の熱い魂</t>
    </r>
    <rPh sb="22" eb="30">
      <t>ワルシャワ</t>
    </rPh>
    <rPh sb="31" eb="32">
      <t>アツ</t>
    </rPh>
    <rPh sb="33" eb="34">
      <t>タマシイ</t>
    </rPh>
    <phoneticPr fontId="1"/>
  </si>
  <si>
    <r>
      <rPr>
        <sz val="11"/>
        <rFont val="游ゴシック Medium"/>
        <family val="3"/>
        <charset val="128"/>
      </rPr>
      <t>郵送別途</t>
    </r>
    <r>
      <rPr>
        <sz val="11"/>
        <rFont val="Consolas"/>
        <family val="3"/>
      </rPr>
      <t>\600</t>
    </r>
    <rPh sb="0" eb="2">
      <t>ユウソウ</t>
    </rPh>
    <rPh sb="2" eb="4">
      <t>ベット</t>
    </rPh>
    <phoneticPr fontId="1"/>
  </si>
  <si>
    <r>
      <t>Crepuscule</t>
    </r>
    <r>
      <rPr>
        <b/>
        <sz val="11"/>
        <color indexed="33"/>
        <rFont val="游ゴシック Medium"/>
        <family val="3"/>
        <charset val="128"/>
      </rPr>
      <t>物語</t>
    </r>
    <r>
      <rPr>
        <b/>
        <sz val="11"/>
        <color indexed="33"/>
        <rFont val="Consolas"/>
        <family val="3"/>
      </rPr>
      <t>/Coincidence v.Fate</t>
    </r>
    <rPh sb="0" eb="10">
      <t>クレプスキュール</t>
    </rPh>
    <rPh sb="10" eb="12">
      <t>モノガタリ</t>
    </rPh>
    <phoneticPr fontId="1"/>
  </si>
  <si>
    <r>
      <t>Belgie</t>
    </r>
    <r>
      <rPr>
        <sz val="11"/>
        <rFont val="游ゴシック Medium"/>
        <family val="3"/>
        <charset val="128"/>
      </rPr>
      <t>もの</t>
    </r>
    <r>
      <rPr>
        <sz val="11"/>
        <rFont val="Consolas"/>
        <family val="3"/>
      </rPr>
      <t>/4</t>
    </r>
    <r>
      <rPr>
        <sz val="11"/>
        <rFont val="游ゴシック Medium"/>
        <family val="3"/>
        <charset val="128"/>
      </rPr>
      <t>曲</t>
    </r>
    <rPh sb="0" eb="6">
      <t>ベルギー</t>
    </rPh>
    <rPh sb="10" eb="11">
      <t>キョク</t>
    </rPh>
    <phoneticPr fontId="1"/>
  </si>
  <si>
    <r>
      <t>Neo</t>
    </r>
    <r>
      <rPr>
        <sz val="11"/>
        <rFont val="游ゴシック Medium"/>
        <family val="3"/>
        <charset val="128"/>
      </rPr>
      <t>サイケ</t>
    </r>
    <rPh sb="0" eb="3">
      <t>ネオ</t>
    </rPh>
    <phoneticPr fontId="1"/>
  </si>
  <si>
    <r>
      <rPr>
        <sz val="11"/>
        <rFont val="游ゴシック Medium"/>
        <family val="3"/>
        <charset val="128"/>
      </rPr>
      <t>夜の</t>
    </r>
    <r>
      <rPr>
        <sz val="11"/>
        <rFont val="Consolas"/>
        <family val="3"/>
      </rPr>
      <t>Francoise</t>
    </r>
    <rPh sb="0" eb="1">
      <t>ヨル</t>
    </rPh>
    <rPh sb="2" eb="11">
      <t>フランソワーズ</t>
    </rPh>
    <phoneticPr fontId="1"/>
  </si>
  <si>
    <r>
      <rPr>
        <sz val="11"/>
        <rFont val="游ゴシック Medium"/>
        <family val="3"/>
        <charset val="128"/>
      </rPr>
      <t>星空の</t>
    </r>
    <r>
      <rPr>
        <sz val="11"/>
        <rFont val="Consolas"/>
        <family val="3"/>
      </rPr>
      <t>Francoise</t>
    </r>
    <rPh sb="0" eb="2">
      <t>ホシゾラ</t>
    </rPh>
    <rPh sb="3" eb="12">
      <t>フランソワーズ</t>
    </rPh>
    <phoneticPr fontId="1"/>
  </si>
  <si>
    <r>
      <rPr>
        <b/>
        <sz val="11"/>
        <color indexed="33"/>
        <rFont val="游ゴシック Medium"/>
        <family val="3"/>
        <charset val="128"/>
      </rPr>
      <t>時の旅人たちへ</t>
    </r>
    <rPh sb="0" eb="1">
      <t>トキ</t>
    </rPh>
    <rPh sb="2" eb="4">
      <t>タビウト</t>
    </rPh>
    <phoneticPr fontId="1"/>
  </si>
  <si>
    <r>
      <t>Rental</t>
    </r>
    <r>
      <rPr>
        <sz val="11"/>
        <rFont val="游ゴシック Medium"/>
        <family val="3"/>
        <charset val="128"/>
      </rPr>
      <t>中</t>
    </r>
    <rPh sb="0" eb="6">
      <t>レンタル</t>
    </rPh>
    <rPh sb="6" eb="7">
      <t>チュウ</t>
    </rPh>
    <phoneticPr fontId="1"/>
  </si>
  <si>
    <r>
      <rPr>
        <sz val="11"/>
        <rFont val="游ゴシック Medium"/>
        <family val="3"/>
        <charset val="128"/>
      </rPr>
      <t>幻想の会話</t>
    </r>
    <rPh sb="0" eb="2">
      <t>ゲンソウ</t>
    </rPh>
    <rPh sb="3" eb="5">
      <t>カイワ</t>
    </rPh>
    <phoneticPr fontId="1"/>
  </si>
  <si>
    <r>
      <t>Le Bonheur/</t>
    </r>
    <r>
      <rPr>
        <sz val="11"/>
        <rFont val="游ゴシック Medium"/>
        <family val="3"/>
        <charset val="128"/>
      </rPr>
      <t>幸福</t>
    </r>
    <rPh sb="11" eb="13">
      <t>コウフク</t>
    </rPh>
    <phoneticPr fontId="1"/>
  </si>
  <si>
    <r>
      <t>Champagne pour tout le monde/</t>
    </r>
    <r>
      <rPr>
        <b/>
        <sz val="11"/>
        <color indexed="33"/>
        <rFont val="游ゴシック Medium"/>
        <family val="3"/>
        <charset val="128"/>
      </rPr>
      <t>悪魔の</t>
    </r>
    <r>
      <rPr>
        <b/>
        <sz val="11"/>
        <color indexed="33"/>
        <rFont val="Consolas"/>
        <family val="3"/>
      </rPr>
      <t>Champagne</t>
    </r>
    <rPh sb="0" eb="9">
      <t>シャンパーニュ</t>
    </rPh>
    <rPh sb="29" eb="31">
      <t>アクマ</t>
    </rPh>
    <rPh sb="32" eb="41">
      <t>シャンパーニュ</t>
    </rPh>
    <phoneticPr fontId="1"/>
  </si>
  <si>
    <r>
      <rPr>
        <sz val="11"/>
        <rFont val="游ゴシック Medium"/>
        <family val="3"/>
        <charset val="128"/>
      </rPr>
      <t>悪魔の</t>
    </r>
    <r>
      <rPr>
        <sz val="11"/>
        <rFont val="Consolas"/>
        <family val="3"/>
      </rPr>
      <t>Champagne</t>
    </r>
    <r>
      <rPr>
        <sz val="11"/>
        <rFont val="游ゴシック Medium"/>
        <family val="3"/>
        <charset val="128"/>
      </rPr>
      <t>／流刑地カイエンヌ／うつけもの／酔いどれ飛行機／オー･ラ･ラ何て人生／強姦罪／ホールド･タイﾄ／キャプテン･ブラッディ･サムライ／魂への旅</t>
    </r>
    <rPh sb="0" eb="2">
      <t>アクマ</t>
    </rPh>
    <rPh sb="3" eb="12">
      <t>シャンパーニュ</t>
    </rPh>
    <rPh sb="13" eb="15">
      <t>ルケイ</t>
    </rPh>
    <rPh sb="15" eb="16">
      <t>チ</t>
    </rPh>
    <rPh sb="28" eb="29">
      <t>ヨ</t>
    </rPh>
    <rPh sb="32" eb="35">
      <t>ヒコウキ</t>
    </rPh>
    <rPh sb="42" eb="43">
      <t>ナン</t>
    </rPh>
    <rPh sb="44" eb="46">
      <t>ジンセイ</t>
    </rPh>
    <rPh sb="47" eb="50">
      <t>ゴウカンザイ</t>
    </rPh>
    <rPh sb="77" eb="78">
      <t>タマシイ</t>
    </rPh>
    <rPh sb="80" eb="81">
      <t>タビ</t>
    </rPh>
    <phoneticPr fontId="1"/>
  </si>
  <si>
    <r>
      <rPr>
        <strike/>
        <sz val="11"/>
        <rFont val="游ゴシック Medium"/>
        <family val="3"/>
        <charset val="128"/>
      </rPr>
      <t>偉大なる魂の復活</t>
    </r>
    <r>
      <rPr>
        <strike/>
        <sz val="11"/>
        <rFont val="Consolas"/>
        <family val="3"/>
      </rPr>
      <t>/Brel</t>
    </r>
    <rPh sb="0" eb="2">
      <t>イダイ</t>
    </rPh>
    <rPh sb="4" eb="5">
      <t>タマシイ</t>
    </rPh>
    <rPh sb="6" eb="8">
      <t>フッカツ</t>
    </rPh>
    <rPh sb="9" eb="13">
      <t>ブレル</t>
    </rPh>
    <phoneticPr fontId="1"/>
  </si>
  <si>
    <r>
      <t>10</t>
    </r>
    <r>
      <rPr>
        <strike/>
        <sz val="11"/>
        <rFont val="游ゴシック Medium"/>
        <family val="3"/>
        <charset val="128"/>
      </rPr>
      <t>枚組</t>
    </r>
    <r>
      <rPr>
        <strike/>
        <sz val="11"/>
        <rFont val="Consolas"/>
        <family val="3"/>
      </rPr>
      <t>CD</t>
    </r>
    <r>
      <rPr>
        <strike/>
        <sz val="11"/>
        <rFont val="游ゴシック Medium"/>
        <family val="3"/>
        <charset val="128"/>
      </rPr>
      <t>の</t>
    </r>
    <r>
      <rPr>
        <strike/>
        <sz val="11"/>
        <rFont val="Consolas"/>
        <family val="3"/>
      </rPr>
      <t>7</t>
    </r>
    <r>
      <rPr>
        <strike/>
        <sz val="11"/>
        <rFont val="游ゴシック Medium"/>
        <family val="3"/>
        <charset val="128"/>
      </rPr>
      <t>枚目「</t>
    </r>
    <r>
      <rPr>
        <strike/>
        <sz val="11"/>
        <rFont val="Consolas"/>
        <family val="3"/>
      </rPr>
      <t>Les Marquises</t>
    </r>
    <r>
      <rPr>
        <strike/>
        <sz val="11"/>
        <rFont val="游ゴシック Medium"/>
        <family val="3"/>
        <charset val="128"/>
      </rPr>
      <t>」と同一</t>
    </r>
    <r>
      <rPr>
        <strike/>
        <sz val="11"/>
        <rFont val="Consolas"/>
        <family val="3"/>
      </rPr>
      <t>/Internet</t>
    </r>
    <r>
      <rPr>
        <strike/>
        <sz val="11"/>
        <rFont val="游ゴシック Medium"/>
        <family val="3"/>
        <charset val="128"/>
      </rPr>
      <t>で知り合った名古屋の</t>
    </r>
    <r>
      <rPr>
        <strike/>
        <sz val="11"/>
        <rFont val="Consolas"/>
        <family val="3"/>
      </rPr>
      <t>Jacques Brel</t>
    </r>
    <r>
      <rPr>
        <strike/>
        <sz val="11"/>
        <rFont val="游ゴシック Medium"/>
        <family val="3"/>
        <charset val="128"/>
      </rPr>
      <t>の</t>
    </r>
    <r>
      <rPr>
        <strike/>
        <sz val="11"/>
        <rFont val="Consolas"/>
        <family val="3"/>
      </rPr>
      <t>fan</t>
    </r>
    <r>
      <rPr>
        <strike/>
        <sz val="11"/>
        <rFont val="游ゴシック Medium"/>
        <family val="3"/>
        <charset val="128"/>
      </rPr>
      <t>に贈与</t>
    </r>
    <rPh sb="2" eb="4">
      <t>マイグミ</t>
    </rPh>
    <rPh sb="8" eb="10">
      <t>マイメ</t>
    </rPh>
    <rPh sb="26" eb="28">
      <t>ドウイツ</t>
    </rPh>
    <rPh sb="29" eb="37">
      <t>インターネット</t>
    </rPh>
    <rPh sb="38" eb="39">
      <t>シ</t>
    </rPh>
    <rPh sb="40" eb="41">
      <t>ア</t>
    </rPh>
    <rPh sb="43" eb="46">
      <t>ナゴヤ</t>
    </rPh>
    <rPh sb="47" eb="59">
      <t>ジャック　ブレル</t>
    </rPh>
    <rPh sb="60" eb="63">
      <t>ファン</t>
    </rPh>
    <rPh sb="64" eb="66">
      <t>ゾウヨ</t>
    </rPh>
    <phoneticPr fontId="1"/>
  </si>
  <si>
    <r>
      <t>Paris</t>
    </r>
    <r>
      <rPr>
        <sz val="11"/>
        <rFont val="游ゴシック Medium"/>
        <family val="3"/>
        <charset val="128"/>
      </rPr>
      <t>の熱い息吹</t>
    </r>
    <r>
      <rPr>
        <sz val="11"/>
        <rFont val="Consolas"/>
        <family val="3"/>
      </rPr>
      <t>/juju/La Californie</t>
    </r>
    <rPh sb="0" eb="5">
      <t>パリ</t>
    </rPh>
    <rPh sb="6" eb="7">
      <t>アツ</t>
    </rPh>
    <rPh sb="8" eb="10">
      <t>イブキ</t>
    </rPh>
    <rPh sb="16" eb="18">
      <t>ラ</t>
    </rPh>
    <rPh sb="19" eb="29">
      <t>カリフォニー</t>
    </rPh>
    <phoneticPr fontId="1"/>
  </si>
  <si>
    <r>
      <rPr>
        <sz val="11"/>
        <rFont val="游ゴシック Medium"/>
        <family val="3"/>
        <charset val="128"/>
      </rPr>
      <t>ジャン･クロード･プチ</t>
    </r>
    <phoneticPr fontId="1"/>
  </si>
  <si>
    <r>
      <t>Julien Claire/</t>
    </r>
    <r>
      <rPr>
        <sz val="11"/>
        <rFont val="游ゴシック Medium"/>
        <family val="3"/>
        <charset val="128"/>
      </rPr>
      <t>輝ける</t>
    </r>
    <r>
      <rPr>
        <sz val="11"/>
        <rFont val="Consolas"/>
        <family val="3"/>
      </rPr>
      <t>France</t>
    </r>
    <r>
      <rPr>
        <sz val="11"/>
        <rFont val="游ゴシック Medium"/>
        <family val="3"/>
        <charset val="128"/>
      </rPr>
      <t>の新星</t>
    </r>
    <rPh sb="0" eb="6">
      <t>ジュリアン</t>
    </rPh>
    <rPh sb="7" eb="13">
      <t>クレール</t>
    </rPh>
    <rPh sb="14" eb="15">
      <t>カガヤ</t>
    </rPh>
    <rPh sb="17" eb="23">
      <t>フランス</t>
    </rPh>
    <rPh sb="24" eb="26">
      <t>シンセイ</t>
    </rPh>
    <phoneticPr fontId="1"/>
  </si>
  <si>
    <r>
      <t>Adoro/</t>
    </r>
    <r>
      <rPr>
        <sz val="11"/>
        <rFont val="游ゴシック Medium"/>
        <family val="3"/>
        <charset val="128"/>
      </rPr>
      <t>シバの女王</t>
    </r>
    <r>
      <rPr>
        <sz val="11"/>
        <rFont val="Consolas"/>
        <family val="3"/>
      </rPr>
      <t>/Reine de Saba</t>
    </r>
    <rPh sb="0" eb="5">
      <t>アドロ</t>
    </rPh>
    <rPh sb="9" eb="11">
      <t>ジョオウ</t>
    </rPh>
    <phoneticPr fontId="1"/>
  </si>
  <si>
    <r>
      <rPr>
        <sz val="11"/>
        <rFont val="游ゴシック Medium"/>
        <family val="3"/>
        <charset val="128"/>
      </rPr>
      <t>想い出</t>
    </r>
    <rPh sb="0" eb="3">
      <t>オモイデ</t>
    </rPh>
    <phoneticPr fontId="1"/>
  </si>
  <si>
    <r>
      <t>Dalida</t>
    </r>
    <r>
      <rPr>
        <sz val="11"/>
        <rFont val="游ゴシック Medium"/>
        <family val="3"/>
        <charset val="128"/>
      </rPr>
      <t>のささやき</t>
    </r>
    <r>
      <rPr>
        <sz val="11"/>
        <rFont val="Consolas"/>
        <family val="3"/>
      </rPr>
      <t>/Golden Prize "Dalida Dun Nouveau Monde</t>
    </r>
    <rPh sb="0" eb="6">
      <t>ダリダ</t>
    </rPh>
    <rPh sb="12" eb="24">
      <t>ゴールデン　プライズ</t>
    </rPh>
    <rPh sb="26" eb="32">
      <t>ダリダ</t>
    </rPh>
    <rPh sb="37" eb="50">
      <t>ヌーヴォ　モンド</t>
    </rPh>
    <phoneticPr fontId="1"/>
  </si>
  <si>
    <r>
      <rPr>
        <sz val="11"/>
        <rFont val="游ゴシック Medium"/>
        <family val="3"/>
        <charset val="128"/>
      </rPr>
      <t>そして今は</t>
    </r>
  </si>
  <si>
    <r>
      <t>Chanson Best Collection 1500/</t>
    </r>
    <r>
      <rPr>
        <sz val="11"/>
        <rFont val="游ゴシック Medium"/>
        <family val="3"/>
        <charset val="128"/>
      </rPr>
      <t>第</t>
    </r>
    <r>
      <rPr>
        <sz val="11"/>
        <rFont val="Consolas"/>
        <family val="3"/>
      </rPr>
      <t>28</t>
    </r>
    <r>
      <rPr>
        <sz val="11"/>
        <rFont val="游ゴシック Medium"/>
        <family val="3"/>
        <charset val="128"/>
      </rPr>
      <t>集</t>
    </r>
    <rPh sb="0" eb="7">
      <t>シャンソン</t>
    </rPh>
    <rPh sb="8" eb="12">
      <t>ベスト</t>
    </rPh>
    <rPh sb="13" eb="23">
      <t>コレクション</t>
    </rPh>
    <phoneticPr fontId="1"/>
  </si>
  <si>
    <r>
      <t>Enrico Macias</t>
    </r>
    <r>
      <rPr>
        <sz val="11"/>
        <rFont val="游ゴシック Medium"/>
        <family val="3"/>
        <charset val="128"/>
      </rPr>
      <t>のすべて</t>
    </r>
    <r>
      <rPr>
        <sz val="11"/>
        <rFont val="Consolas"/>
        <family val="3"/>
      </rPr>
      <t>/All About Enrico Macias</t>
    </r>
    <rPh sb="0" eb="6">
      <t>エンリコ</t>
    </rPh>
    <rPh sb="7" eb="13">
      <t>マシアス</t>
    </rPh>
    <rPh sb="18" eb="21">
      <t>オール</t>
    </rPh>
    <rPh sb="22" eb="27">
      <t>アバウト</t>
    </rPh>
    <rPh sb="28" eb="34">
      <t>エンリコ</t>
    </rPh>
    <rPh sb="35" eb="41">
      <t>マシアス</t>
    </rPh>
    <phoneticPr fontId="1"/>
  </si>
  <si>
    <r>
      <t>EMI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Odeon</t>
    </r>
    <rPh sb="4" eb="9">
      <t>オデオン</t>
    </rPh>
    <phoneticPr fontId="1"/>
  </si>
  <si>
    <r>
      <rPr>
        <sz val="11"/>
        <rFont val="游ゴシック Medium"/>
        <family val="3"/>
        <charset val="128"/>
      </rPr>
      <t>カラオケ！</t>
    </r>
    <r>
      <rPr>
        <sz val="11"/>
        <rFont val="Consolas"/>
        <family val="3"/>
      </rPr>
      <t>Chanson</t>
    </r>
    <r>
      <rPr>
        <sz val="11"/>
        <rFont val="游ゴシック Medium"/>
        <family val="3"/>
        <charset val="128"/>
      </rPr>
      <t>集</t>
    </r>
    <rPh sb="5" eb="12">
      <t>シャンソン</t>
    </rPh>
    <rPh sb="12" eb="13">
      <t>シュウ</t>
    </rPh>
    <phoneticPr fontId="1"/>
  </si>
  <si>
    <r>
      <rPr>
        <sz val="11"/>
        <rFont val="游ゴシック Medium"/>
        <family val="3"/>
        <charset val="128"/>
      </rPr>
      <t>南欧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イタリア</t>
    </r>
    <rPh sb="0" eb="2">
      <t>ナンオウ</t>
    </rPh>
    <phoneticPr fontId="1"/>
  </si>
  <si>
    <r>
      <rPr>
        <sz val="11"/>
        <rFont val="游ゴシック Medium"/>
        <family val="3"/>
        <charset val="128"/>
      </rPr>
      <t>自由な関係</t>
    </r>
    <rPh sb="0" eb="2">
      <t>ジユウ</t>
    </rPh>
    <rPh sb="3" eb="5">
      <t>カンケイ</t>
    </rPh>
    <phoneticPr fontId="1"/>
  </si>
  <si>
    <r>
      <rPr>
        <sz val="11"/>
        <rFont val="游ゴシック Medium"/>
        <family val="3"/>
        <charset val="128"/>
      </rPr>
      <t>南米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ブラジル</t>
    </r>
    <rPh sb="0" eb="2">
      <t>ナンベイ</t>
    </rPh>
    <phoneticPr fontId="1"/>
  </si>
  <si>
    <r>
      <rPr>
        <sz val="11"/>
        <rFont val="游ゴシック Medium"/>
        <family val="3"/>
        <charset val="128"/>
      </rPr>
      <t>個人生活</t>
    </r>
    <rPh sb="0" eb="2">
      <t>コジン</t>
    </rPh>
    <rPh sb="2" eb="4">
      <t>セイカツ</t>
    </rPh>
    <phoneticPr fontId="1"/>
  </si>
  <si>
    <r>
      <rPr>
        <sz val="11"/>
        <rFont val="游ゴシック Medium"/>
        <family val="3"/>
        <charset val="128"/>
      </rPr>
      <t>南米</t>
    </r>
    <r>
      <rPr>
        <sz val="11"/>
        <rFont val="Consolas"/>
        <family val="3"/>
      </rPr>
      <t>/Brazil</t>
    </r>
    <rPh sb="0" eb="2">
      <t>ナンベイ</t>
    </rPh>
    <rPh sb="3" eb="9">
      <t>ブラジル</t>
    </rPh>
    <phoneticPr fontId="1"/>
  </si>
  <si>
    <r>
      <rPr>
        <sz val="11"/>
        <rFont val="游ゴシック Medium"/>
        <family val="3"/>
        <charset val="128"/>
      </rPr>
      <t>南米</t>
    </r>
    <rPh sb="0" eb="2">
      <t>ナンベイ</t>
    </rPh>
    <phoneticPr fontId="1"/>
  </si>
  <si>
    <r>
      <t>Siboney/</t>
    </r>
    <r>
      <rPr>
        <sz val="11"/>
        <rFont val="游ゴシック Medium"/>
        <family val="3"/>
        <charset val="128"/>
      </rPr>
      <t>永遠の</t>
    </r>
    <r>
      <rPr>
        <sz val="11"/>
        <rFont val="Consolas"/>
        <family val="3"/>
      </rPr>
      <t>Latin Hit</t>
    </r>
    <rPh sb="0" eb="7">
      <t>シボネー</t>
    </rPh>
    <rPh sb="8" eb="10">
      <t>エイエン</t>
    </rPh>
    <rPh sb="11" eb="20">
      <t>ラテン　ヒット</t>
    </rPh>
    <phoneticPr fontId="1"/>
  </si>
  <si>
    <r>
      <t>Reader's Digest(Dynagroove)Latin Music Festival</t>
    </r>
    <r>
      <rPr>
        <sz val="11"/>
        <rFont val="游ゴシック Medium"/>
        <family val="3"/>
        <charset val="128"/>
      </rPr>
      <t>①</t>
    </r>
    <r>
      <rPr>
        <sz val="11"/>
        <rFont val="Consolas"/>
        <family val="3"/>
      </rPr>
      <t>/Victor</t>
    </r>
    <rPh sb="0" eb="6">
      <t>リーダー</t>
    </rPh>
    <rPh sb="7" eb="8">
      <t>ズ</t>
    </rPh>
    <rPh sb="9" eb="15">
      <t>ダイジェスト</t>
    </rPh>
    <rPh sb="27" eb="32">
      <t>ラテン</t>
    </rPh>
    <rPh sb="33" eb="38">
      <t>ミュージック</t>
    </rPh>
    <rPh sb="39" eb="47">
      <t>フェスティバル</t>
    </rPh>
    <rPh sb="49" eb="55">
      <t>ビクター</t>
    </rPh>
    <phoneticPr fontId="1"/>
  </si>
  <si>
    <r>
      <t>Pablo Beltran Ruiz</t>
    </r>
    <r>
      <rPr>
        <sz val="11"/>
        <rFont val="游ゴシック Medium"/>
        <family val="3"/>
        <charset val="128"/>
      </rPr>
      <t>楽団</t>
    </r>
    <rPh sb="0" eb="5">
      <t>パブロ</t>
    </rPh>
    <rPh sb="6" eb="13">
      <t>ベルトラン</t>
    </rPh>
    <rPh sb="14" eb="18">
      <t>ルイス</t>
    </rPh>
    <rPh sb="18" eb="20">
      <t>ガクダン</t>
    </rPh>
    <phoneticPr fontId="1"/>
  </si>
  <si>
    <r>
      <t>Mario Ruiz Armengol</t>
    </r>
    <r>
      <rPr>
        <sz val="11"/>
        <rFont val="游ゴシック Medium"/>
        <family val="3"/>
        <charset val="128"/>
      </rPr>
      <t>マリオ･ルイス･楽団</t>
    </r>
    <rPh sb="0" eb="5">
      <t>マリオ</t>
    </rPh>
    <rPh sb="6" eb="10">
      <t>ルイス</t>
    </rPh>
    <rPh sb="11" eb="19">
      <t>アルメンゴル</t>
    </rPh>
    <rPh sb="27" eb="29">
      <t>ガクダン</t>
    </rPh>
    <phoneticPr fontId="1"/>
  </si>
  <si>
    <r>
      <t>Juan Garcia Medeles</t>
    </r>
    <r>
      <rPr>
        <sz val="11"/>
        <rFont val="游ゴシック Medium"/>
        <family val="3"/>
        <charset val="128"/>
      </rPr>
      <t>楽団</t>
    </r>
    <rPh sb="0" eb="4">
      <t>ファン</t>
    </rPh>
    <rPh sb="5" eb="11">
      <t>ガルシア</t>
    </rPh>
    <rPh sb="12" eb="19">
      <t>メデレス</t>
    </rPh>
    <rPh sb="19" eb="21">
      <t>ガクダン</t>
    </rPh>
    <phoneticPr fontId="1"/>
  </si>
  <si>
    <r>
      <t>Chucho Zarzosa</t>
    </r>
    <r>
      <rPr>
        <sz val="11"/>
        <rFont val="游ゴシック Medium"/>
        <family val="3"/>
        <charset val="128"/>
      </rPr>
      <t>楽団</t>
    </r>
    <rPh sb="0" eb="14">
      <t>チューチョ･サルソーサ</t>
    </rPh>
    <rPh sb="14" eb="16">
      <t>ガクダン</t>
    </rPh>
    <phoneticPr fontId="1"/>
  </si>
  <si>
    <r>
      <t>Maria Elena/</t>
    </r>
    <r>
      <rPr>
        <sz val="11"/>
        <rFont val="游ゴシック Medium"/>
        <family val="3"/>
        <charset val="128"/>
      </rPr>
      <t>南国の</t>
    </r>
    <r>
      <rPr>
        <sz val="11"/>
        <rFont val="Consolas"/>
        <family val="3"/>
      </rPr>
      <t>Se're'nade</t>
    </r>
    <rPh sb="0" eb="11">
      <t>マリア　エレナ</t>
    </rPh>
    <rPh sb="12" eb="14">
      <t>ナンゴク</t>
    </rPh>
    <rPh sb="15" eb="25">
      <t>セレナーデ</t>
    </rPh>
    <phoneticPr fontId="1"/>
  </si>
  <si>
    <r>
      <t>Reader's Digest(Dynagroove)Latin Music Festival</t>
    </r>
    <r>
      <rPr>
        <sz val="11"/>
        <rFont val="游ゴシック Medium"/>
        <family val="3"/>
        <charset val="128"/>
      </rPr>
      <t>②</t>
    </r>
    <r>
      <rPr>
        <sz val="11"/>
        <rFont val="Consolas"/>
        <family val="3"/>
      </rPr>
      <t>/Victor</t>
    </r>
    <rPh sb="0" eb="6">
      <t>リーダー</t>
    </rPh>
    <rPh sb="7" eb="8">
      <t>ズ</t>
    </rPh>
    <rPh sb="9" eb="15">
      <t>ダイジェスト</t>
    </rPh>
    <rPh sb="27" eb="32">
      <t>ラテン</t>
    </rPh>
    <rPh sb="33" eb="38">
      <t>ミュージック</t>
    </rPh>
    <rPh sb="39" eb="47">
      <t>フェスティバル</t>
    </rPh>
    <rPh sb="49" eb="55">
      <t>ビクター</t>
    </rPh>
    <phoneticPr fontId="1"/>
  </si>
  <si>
    <r>
      <rPr>
        <sz val="11"/>
        <rFont val="游ゴシック Medium"/>
        <family val="3"/>
        <charset val="128"/>
      </rPr>
      <t>花祭り</t>
    </r>
    <r>
      <rPr>
        <sz val="11"/>
        <rFont val="Consolas"/>
        <family val="3"/>
      </rPr>
      <t>Carnavalito/Latin America</t>
    </r>
    <r>
      <rPr>
        <sz val="11"/>
        <rFont val="游ゴシック Medium"/>
        <family val="3"/>
        <charset val="128"/>
      </rPr>
      <t>の心</t>
    </r>
    <rPh sb="0" eb="2">
      <t>ハナマツ</t>
    </rPh>
    <rPh sb="15" eb="20">
      <t>ラテン</t>
    </rPh>
    <rPh sb="21" eb="28">
      <t>アメリカ</t>
    </rPh>
    <rPh sb="29" eb="30">
      <t>ココロ</t>
    </rPh>
    <phoneticPr fontId="1"/>
  </si>
  <si>
    <r>
      <t>Reader's Digest(Dynagroove)Latin Music Festival</t>
    </r>
    <r>
      <rPr>
        <sz val="11"/>
        <rFont val="游ゴシック Medium"/>
        <family val="3"/>
        <charset val="128"/>
      </rPr>
      <t>⑤</t>
    </r>
    <r>
      <rPr>
        <sz val="11"/>
        <rFont val="Consolas"/>
        <family val="3"/>
      </rPr>
      <t>/Victor</t>
    </r>
    <rPh sb="0" eb="6">
      <t>リーダー</t>
    </rPh>
    <rPh sb="7" eb="8">
      <t>ズ</t>
    </rPh>
    <rPh sb="9" eb="15">
      <t>ダイジェスト</t>
    </rPh>
    <rPh sb="27" eb="32">
      <t>ラテン</t>
    </rPh>
    <rPh sb="33" eb="38">
      <t>ミュージック</t>
    </rPh>
    <rPh sb="39" eb="47">
      <t>フェスティバル</t>
    </rPh>
    <rPh sb="49" eb="55">
      <t>ビクター</t>
    </rPh>
    <phoneticPr fontId="1"/>
  </si>
  <si>
    <r>
      <t>Pedro Mesias</t>
    </r>
    <r>
      <rPr>
        <sz val="11"/>
        <rFont val="游ゴシック Medium"/>
        <family val="3"/>
        <charset val="128"/>
      </rPr>
      <t>楽団</t>
    </r>
    <rPh sb="0" eb="5">
      <t>ペドロ</t>
    </rPh>
    <rPh sb="6" eb="12">
      <t>メシアス</t>
    </rPh>
    <rPh sb="12" eb="14">
      <t>ガクダン</t>
    </rPh>
    <phoneticPr fontId="1"/>
  </si>
  <si>
    <r>
      <t>Jesus Ferrer</t>
    </r>
    <r>
      <rPr>
        <sz val="11"/>
        <rFont val="游ゴシック Medium"/>
        <family val="3"/>
        <charset val="128"/>
      </rPr>
      <t>楽団</t>
    </r>
    <rPh sb="0" eb="5">
      <t>ヘスス</t>
    </rPh>
    <rPh sb="6" eb="12">
      <t>フェレール</t>
    </rPh>
    <rPh sb="12" eb="14">
      <t>ガクダン</t>
    </rPh>
    <phoneticPr fontId="1"/>
  </si>
  <si>
    <r>
      <t>Rafael de Paz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Marimba</t>
    </r>
    <r>
      <rPr>
        <sz val="11"/>
        <rFont val="游ゴシック Medium"/>
        <family val="3"/>
        <charset val="128"/>
      </rPr>
      <t>楽団</t>
    </r>
    <rPh sb="0" eb="6">
      <t>ラファエル</t>
    </rPh>
    <rPh sb="7" eb="9">
      <t>デ</t>
    </rPh>
    <rPh sb="10" eb="13">
      <t>パス</t>
    </rPh>
    <rPh sb="14" eb="21">
      <t>マリンバ</t>
    </rPh>
    <rPh sb="21" eb="23">
      <t>ガクダン</t>
    </rPh>
    <phoneticPr fontId="1"/>
  </si>
  <si>
    <r>
      <t>Luis Gonzalez Perez</t>
    </r>
    <r>
      <rPr>
        <sz val="11"/>
        <rFont val="游ゴシック Medium"/>
        <family val="3"/>
        <charset val="128"/>
      </rPr>
      <t>楽団</t>
    </r>
    <rPh sb="0" eb="19">
      <t>ルイス　ゴンザレス　ペレス</t>
    </rPh>
    <rPh sb="19" eb="21">
      <t>ガクダン</t>
    </rPh>
    <phoneticPr fontId="1"/>
  </si>
  <si>
    <r>
      <rPr>
        <sz val="11"/>
        <rFont val="游ゴシック Medium"/>
        <family val="3"/>
        <charset val="128"/>
      </rPr>
      <t>中南米</t>
    </r>
    <r>
      <rPr>
        <sz val="11"/>
        <rFont val="Consolas"/>
        <family val="3"/>
      </rPr>
      <t>/Haiiti/Domonica/Jamaiique</t>
    </r>
    <rPh sb="0" eb="3">
      <t>チュウナンベイ</t>
    </rPh>
    <rPh sb="4" eb="10">
      <t>ハイチ</t>
    </rPh>
    <rPh sb="11" eb="19">
      <t>ドミニカ</t>
    </rPh>
    <rPh sb="20" eb="29">
      <t>ジャマイカ</t>
    </rPh>
    <phoneticPr fontId="1"/>
  </si>
  <si>
    <r>
      <t>Caraiibes</t>
    </r>
    <r>
      <rPr>
        <sz val="11"/>
        <rFont val="游ゴシック Medium"/>
        <family val="3"/>
        <charset val="128"/>
      </rPr>
      <t>海の島々の音楽─</t>
    </r>
    <r>
      <rPr>
        <sz val="11"/>
        <rFont val="Consolas"/>
        <family val="3"/>
      </rPr>
      <t>Haiiti</t>
    </r>
    <r>
      <rPr>
        <sz val="11"/>
        <rFont val="游ゴシック Medium"/>
        <family val="3"/>
        <charset val="128"/>
      </rPr>
      <t>、</t>
    </r>
    <r>
      <rPr>
        <sz val="11"/>
        <rFont val="Consolas"/>
        <family val="3"/>
      </rPr>
      <t>Domonica</t>
    </r>
    <r>
      <rPr>
        <sz val="11"/>
        <rFont val="游ゴシック Medium"/>
        <family val="3"/>
        <charset val="128"/>
      </rPr>
      <t>、</t>
    </r>
    <r>
      <rPr>
        <sz val="11"/>
        <rFont val="Consolas"/>
        <family val="3"/>
      </rPr>
      <t>Jamaiique</t>
    </r>
    <r>
      <rPr>
        <sz val="11"/>
        <rFont val="游ゴシック Medium"/>
        <family val="3"/>
        <charset val="128"/>
      </rPr>
      <t>の歌と踊り</t>
    </r>
    <r>
      <rPr>
        <sz val="11"/>
        <rFont val="Consolas"/>
        <family val="3"/>
      </rPr>
      <t>/Caribbean Island Music</t>
    </r>
    <rPh sb="0" eb="10">
      <t>カリブカイ</t>
    </rPh>
    <rPh sb="11" eb="13">
      <t>シマジマ</t>
    </rPh>
    <rPh sb="14" eb="16">
      <t>オンガク</t>
    </rPh>
    <rPh sb="17" eb="23">
      <t>ハイチ</t>
    </rPh>
    <rPh sb="24" eb="32">
      <t>ドミニカ</t>
    </rPh>
    <rPh sb="33" eb="42">
      <t>ジャマイカ</t>
    </rPh>
    <rPh sb="43" eb="44">
      <t>ウタ</t>
    </rPh>
    <rPh sb="45" eb="46">
      <t>オド</t>
    </rPh>
    <rPh sb="48" eb="70">
      <t>カリビアン　アイランド　ミュージック</t>
    </rPh>
    <phoneticPr fontId="1"/>
  </si>
  <si>
    <r>
      <t>nonesuch</t>
    </r>
    <r>
      <rPr>
        <sz val="11"/>
        <rFont val="游ゴシック Medium"/>
        <family val="3"/>
        <charset val="128"/>
      </rPr>
      <t>民族音楽</t>
    </r>
    <r>
      <rPr>
        <sz val="11"/>
        <rFont val="Consolas"/>
        <family val="3"/>
      </rPr>
      <t>Series 46/</t>
    </r>
    <r>
      <rPr>
        <sz val="11"/>
        <rFont val="游ゴシック Medium"/>
        <family val="3"/>
        <charset val="128"/>
      </rPr>
      <t>太陽への讃歌─中南米､オセアニアの民族音楽</t>
    </r>
    <rPh sb="0" eb="8">
      <t>ノンサッチ</t>
    </rPh>
    <rPh sb="8" eb="12">
      <t>ミンゾクオンガク</t>
    </rPh>
    <rPh sb="12" eb="18">
      <t>シリーズ</t>
    </rPh>
    <phoneticPr fontId="1"/>
  </si>
  <si>
    <r>
      <rPr>
        <sz val="11"/>
        <rFont val="游ゴシック Medium"/>
        <family val="3"/>
        <charset val="128"/>
      </rPr>
      <t>中南米</t>
    </r>
    <rPh sb="0" eb="3">
      <t>チュウナンベイ</t>
    </rPh>
    <phoneticPr fontId="1"/>
  </si>
  <si>
    <r>
      <t>Voodoo</t>
    </r>
    <r>
      <rPr>
        <sz val="11"/>
        <rFont val="游ゴシック Medium"/>
        <family val="3"/>
        <charset val="128"/>
      </rPr>
      <t>組曲</t>
    </r>
    <rPh sb="0" eb="6">
      <t>ブードゥー</t>
    </rPh>
    <rPh sb="6" eb="8">
      <t>クミキョク</t>
    </rPh>
    <phoneticPr fontId="1"/>
  </si>
  <si>
    <r>
      <rPr>
        <sz val="11"/>
        <rFont val="游ゴシック Medium"/>
        <family val="3"/>
        <charset val="128"/>
      </rPr>
      <t>西欧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ドイツ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中南米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東</t>
    </r>
    <r>
      <rPr>
        <sz val="11"/>
        <rFont val="Consolas"/>
        <family val="3"/>
      </rPr>
      <t>Asia/japan</t>
    </r>
    <rPh sb="0" eb="2">
      <t>セイオウ</t>
    </rPh>
    <rPh sb="7" eb="10">
      <t>チュウナンベイ</t>
    </rPh>
    <rPh sb="11" eb="12">
      <t>ヒガシ</t>
    </rPh>
    <phoneticPr fontId="1"/>
  </si>
  <si>
    <r>
      <t>Ricardo Santos</t>
    </r>
    <r>
      <rPr>
        <sz val="11"/>
        <rFont val="游ゴシック Medium"/>
        <family val="3"/>
        <charset val="128"/>
      </rPr>
      <t>楽団</t>
    </r>
    <rPh sb="0" eb="14">
      <t>リカルド　サントス</t>
    </rPh>
    <rPh sb="14" eb="16">
      <t>ガクダン</t>
    </rPh>
    <phoneticPr fontId="1"/>
  </si>
  <si>
    <r>
      <rPr>
        <sz val="11"/>
        <rFont val="游ゴシック Medium"/>
        <family val="3"/>
        <charset val="128"/>
      </rPr>
      <t>※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珍盤</t>
    </r>
    <rPh sb="2" eb="3">
      <t>チン</t>
    </rPh>
    <rPh sb="3" eb="4">
      <t>バン</t>
    </rPh>
    <phoneticPr fontId="1"/>
  </si>
  <si>
    <r>
      <rPr>
        <sz val="11"/>
        <rFont val="游ゴシック Medium"/>
        <family val="3"/>
        <charset val="128"/>
      </rPr>
      <t>珍盤</t>
    </r>
    <rPh sb="0" eb="1">
      <t>チン</t>
    </rPh>
    <rPh sb="1" eb="2">
      <t>バン</t>
    </rPh>
    <phoneticPr fontId="1"/>
  </si>
  <si>
    <r>
      <rPr>
        <sz val="11"/>
        <rFont val="游ゴシック Medium"/>
        <family val="3"/>
        <charset val="128"/>
      </rPr>
      <t>中南米</t>
    </r>
    <r>
      <rPr>
        <sz val="11"/>
        <rFont val="Consolas"/>
        <family val="3"/>
      </rPr>
      <t>/Mariachi</t>
    </r>
    <rPh sb="0" eb="3">
      <t>チュウナンベイ</t>
    </rPh>
    <rPh sb="4" eb="12">
      <t>マリアッチ</t>
    </rPh>
    <phoneticPr fontId="1"/>
  </si>
  <si>
    <r>
      <rPr>
        <sz val="11"/>
        <rFont val="游ゴシック Medium"/>
        <family val="3"/>
        <charset val="128"/>
      </rPr>
      <t>南欧</t>
    </r>
    <r>
      <rPr>
        <sz val="11"/>
        <rFont val="Consolas"/>
        <family val="3"/>
      </rPr>
      <t>/Spain/Pasodoble/Flamenco</t>
    </r>
    <rPh sb="0" eb="2">
      <t>ナンオウ</t>
    </rPh>
    <rPh sb="3" eb="8">
      <t>スペイン</t>
    </rPh>
    <rPh sb="9" eb="18">
      <t>パソドブレ</t>
    </rPh>
    <rPh sb="19" eb="27">
      <t>フラメンコ</t>
    </rPh>
    <phoneticPr fontId="1"/>
  </si>
  <si>
    <r>
      <rPr>
        <sz val="11"/>
        <rFont val="游ゴシック Medium"/>
        <family val="3"/>
        <charset val="128"/>
      </rPr>
      <t>南欧</t>
    </r>
    <r>
      <rPr>
        <sz val="11"/>
        <rFont val="Consolas"/>
        <family val="3"/>
      </rPr>
      <t>/Spain/Flamenco</t>
    </r>
    <rPh sb="0" eb="2">
      <t>ナンオウ</t>
    </rPh>
    <rPh sb="3" eb="8">
      <t>スペイン</t>
    </rPh>
    <rPh sb="9" eb="17">
      <t>フラメンコ</t>
    </rPh>
    <phoneticPr fontId="1"/>
  </si>
  <si>
    <r>
      <rPr>
        <sz val="11"/>
        <rFont val="游ゴシック Medium"/>
        <family val="3"/>
        <charset val="128"/>
      </rPr>
      <t>バッキー白片</t>
    </r>
    <rPh sb="4" eb="6">
      <t>シラカタ</t>
    </rPh>
    <phoneticPr fontId="1"/>
  </si>
  <si>
    <r>
      <t>Hawaii</t>
    </r>
    <r>
      <rPr>
        <sz val="11"/>
        <rFont val="游ゴシック Medium"/>
        <family val="3"/>
        <charset val="128"/>
      </rPr>
      <t>音楽のすべて</t>
    </r>
    <rPh sb="0" eb="6">
      <t>ハワイ</t>
    </rPh>
    <rPh sb="6" eb="8">
      <t>オンガク</t>
    </rPh>
    <phoneticPr fontId="1"/>
  </si>
  <si>
    <r>
      <rPr>
        <sz val="11"/>
        <rFont val="游ゴシック Medium"/>
        <family val="3"/>
        <charset val="128"/>
      </rPr>
      <t>南欧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西欧</t>
    </r>
    <r>
      <rPr>
        <sz val="11"/>
        <rFont val="Consolas"/>
        <family val="3"/>
      </rPr>
      <t>/France/Bourgogne</t>
    </r>
    <rPh sb="0" eb="2">
      <t>ナンオウ</t>
    </rPh>
    <rPh sb="3" eb="5">
      <t>セイオウ</t>
    </rPh>
    <rPh sb="6" eb="12">
      <t>フランス</t>
    </rPh>
    <rPh sb="13" eb="22">
      <t>ブルゴーニュ</t>
    </rPh>
    <phoneticPr fontId="1"/>
  </si>
  <si>
    <r>
      <t>Chorale Bachique de la Confrerie des Chevaliers du Tastevin/</t>
    </r>
    <r>
      <rPr>
        <sz val="11"/>
        <rFont val="游ゴシック Medium"/>
        <family val="3"/>
        <charset val="128"/>
      </rPr>
      <t>銘酒愛好家協会</t>
    </r>
    <r>
      <rPr>
        <sz val="11"/>
        <rFont val="Consolas"/>
        <family val="3"/>
      </rPr>
      <t>(</t>
    </r>
    <r>
      <rPr>
        <sz val="11"/>
        <rFont val="游ゴシック Medium"/>
        <family val="3"/>
        <charset val="128"/>
      </rPr>
      <t>会員は</t>
    </r>
    <r>
      <rPr>
        <sz val="11"/>
        <rFont val="Consolas"/>
        <family val="3"/>
      </rPr>
      <t>Bourgogne</t>
    </r>
    <r>
      <rPr>
        <sz val="11"/>
        <rFont val="游ゴシック Medium"/>
        <family val="3"/>
        <charset val="128"/>
      </rPr>
      <t>産</t>
    </r>
    <r>
      <rPr>
        <sz val="11"/>
        <rFont val="Consolas"/>
        <family val="3"/>
      </rPr>
      <t>vine</t>
    </r>
    <r>
      <rPr>
        <sz val="11"/>
        <rFont val="游ゴシック Medium"/>
        <family val="3"/>
        <charset val="128"/>
      </rPr>
      <t>の利き酒の資格を持つ</t>
    </r>
    <r>
      <rPr>
        <sz val="11"/>
        <rFont val="Consolas"/>
        <family val="3"/>
      </rPr>
      <t>)</t>
    </r>
    <r>
      <rPr>
        <sz val="11"/>
        <rFont val="游ゴシック Medium"/>
        <family val="3"/>
        <charset val="128"/>
      </rPr>
      <t>の</t>
    </r>
    <r>
      <rPr>
        <sz val="11"/>
        <rFont val="Consolas"/>
        <family val="3"/>
      </rPr>
      <t>Bacchus</t>
    </r>
    <r>
      <rPr>
        <sz val="11"/>
        <rFont val="游ゴシック Medium"/>
        <family val="3"/>
        <charset val="128"/>
      </rPr>
      <t>合唱隊</t>
    </r>
    <rPh sb="60" eb="62">
      <t>メイシュ</t>
    </rPh>
    <rPh sb="62" eb="65">
      <t>アイコウカ</t>
    </rPh>
    <rPh sb="65" eb="67">
      <t>キョウカイ</t>
    </rPh>
    <rPh sb="68" eb="70">
      <t>カイイン</t>
    </rPh>
    <rPh sb="71" eb="80">
      <t>ブルゴーニュ</t>
    </rPh>
    <rPh sb="80" eb="81">
      <t>サン</t>
    </rPh>
    <rPh sb="81" eb="85">
      <t>ワイン</t>
    </rPh>
    <rPh sb="86" eb="89">
      <t>キキザケノ</t>
    </rPh>
    <rPh sb="90" eb="92">
      <t>シカク</t>
    </rPh>
    <rPh sb="93" eb="94">
      <t>モ</t>
    </rPh>
    <rPh sb="97" eb="104">
      <t>バッカス</t>
    </rPh>
    <rPh sb="104" eb="106">
      <t>ガッショウ</t>
    </rPh>
    <rPh sb="106" eb="107">
      <t>タイ</t>
    </rPh>
    <phoneticPr fontId="1"/>
  </si>
  <si>
    <r>
      <t>Les Cadets de Bourgogne:Festival/Bourgogne</t>
    </r>
    <r>
      <rPr>
        <sz val="11"/>
        <rFont val="游ゴシック Medium"/>
        <family val="3"/>
        <charset val="128"/>
      </rPr>
      <t>の青年貴族</t>
    </r>
    <rPh sb="0" eb="3">
      <t>レ</t>
    </rPh>
    <rPh sb="4" eb="10">
      <t>カデット</t>
    </rPh>
    <rPh sb="11" eb="13">
      <t>ド</t>
    </rPh>
    <rPh sb="14" eb="23">
      <t>ブルゴーニュ</t>
    </rPh>
    <rPh sb="24" eb="32">
      <t>フェスティバル</t>
    </rPh>
    <rPh sb="33" eb="42">
      <t>ブルゴーニュ</t>
    </rPh>
    <rPh sb="43" eb="45">
      <t>セイネン</t>
    </rPh>
    <rPh sb="45" eb="47">
      <t>キゾク</t>
    </rPh>
    <phoneticPr fontId="1"/>
  </si>
  <si>
    <r>
      <t>chantent le Vin au Chateau du Clos de Vougeot/Clos de Vougeot</t>
    </r>
    <r>
      <rPr>
        <sz val="11"/>
        <rFont val="游ゴシック Medium"/>
        <family val="3"/>
        <charset val="128"/>
      </rPr>
      <t>の蔵元で</t>
    </r>
    <rPh sb="30" eb="45">
      <t>クロ・ヴージョ</t>
    </rPh>
    <rPh sb="46" eb="61">
      <t>クロ・ヴージョ</t>
    </rPh>
    <rPh sb="62" eb="64">
      <t>クラモト</t>
    </rPh>
    <phoneticPr fontId="1"/>
  </si>
  <si>
    <r>
      <rPr>
        <sz val="11"/>
        <rFont val="游ゴシック Medium"/>
        <family val="3"/>
        <charset val="128"/>
      </rPr>
      <t>西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旧ソ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ペルシャ</t>
    </r>
    <rPh sb="0" eb="5">
      <t>ニシアジア</t>
    </rPh>
    <rPh sb="6" eb="7">
      <t>キュウ</t>
    </rPh>
    <phoneticPr fontId="1"/>
  </si>
  <si>
    <r>
      <rPr>
        <sz val="11"/>
        <rFont val="游ゴシック Medium"/>
        <family val="3"/>
        <charset val="128"/>
      </rPr>
      <t>西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の歌</t>
    </r>
    <rPh sb="0" eb="5">
      <t>ニシアジア</t>
    </rPh>
    <rPh sb="6" eb="7">
      <t>ウタ</t>
    </rPh>
    <phoneticPr fontId="1"/>
  </si>
  <si>
    <r>
      <t>Unesco Collection/</t>
    </r>
    <r>
      <rPr>
        <sz val="11"/>
        <rFont val="游ゴシック Medium"/>
        <family val="3"/>
        <charset val="128"/>
      </rPr>
      <t>世界の音楽</t>
    </r>
    <rPh sb="0" eb="6">
      <t>ユネスコ</t>
    </rPh>
    <rPh sb="7" eb="17">
      <t>コレクション</t>
    </rPh>
    <rPh sb="18" eb="20">
      <t>セカイ</t>
    </rPh>
    <rPh sb="21" eb="23">
      <t>オンガク</t>
    </rPh>
    <phoneticPr fontId="1"/>
  </si>
  <si>
    <r>
      <rPr>
        <sz val="11"/>
        <rFont val="游ゴシック Medium"/>
        <family val="3"/>
        <charset val="128"/>
      </rPr>
      <t>西</t>
    </r>
    <r>
      <rPr>
        <sz val="11"/>
        <rFont val="Consolas"/>
        <family val="3"/>
      </rPr>
      <t>Asia/Persia/Azerbayjan/Azerbaijan</t>
    </r>
    <rPh sb="0" eb="5">
      <t>ニシアジア</t>
    </rPh>
    <rPh sb="6" eb="12">
      <t>ペルシャ</t>
    </rPh>
    <rPh sb="13" eb="34">
      <t>アゼルバイジャン</t>
    </rPh>
    <phoneticPr fontId="1"/>
  </si>
  <si>
    <r>
      <t>Azerbayjan/Azerbaijan</t>
    </r>
    <r>
      <rPr>
        <sz val="11"/>
        <rFont val="游ゴシック Medium"/>
        <family val="3"/>
        <charset val="128"/>
      </rPr>
      <t>の音楽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ムガーム</t>
    </r>
    <rPh sb="0" eb="21">
      <t>アゼルバイジャン</t>
    </rPh>
    <rPh sb="22" eb="24">
      <t>オンガク</t>
    </rPh>
    <phoneticPr fontId="1"/>
  </si>
  <si>
    <r>
      <rPr>
        <sz val="11"/>
        <rFont val="游ゴシック Medium"/>
        <family val="3"/>
        <charset val="128"/>
      </rPr>
      <t>南</t>
    </r>
    <r>
      <rPr>
        <sz val="11"/>
        <rFont val="Consolas"/>
        <family val="3"/>
      </rPr>
      <t>Inde</t>
    </r>
    <rPh sb="0" eb="5">
      <t>ミナミインド</t>
    </rPh>
    <phoneticPr fontId="1"/>
  </si>
  <si>
    <r>
      <rPr>
        <sz val="11"/>
        <rFont val="游ゴシック Medium"/>
        <family val="3"/>
        <charset val="128"/>
      </rPr>
      <t>南</t>
    </r>
    <r>
      <rPr>
        <sz val="11"/>
        <rFont val="Consolas"/>
        <family val="3"/>
      </rPr>
      <t>Inde</t>
    </r>
    <r>
      <rPr>
        <sz val="11"/>
        <rFont val="游ゴシック Medium"/>
        <family val="3"/>
        <charset val="128"/>
      </rPr>
      <t>の</t>
    </r>
    <r>
      <rPr>
        <sz val="11"/>
        <rFont val="Consolas"/>
        <family val="3"/>
      </rPr>
      <t>Vina</t>
    </r>
    <rPh sb="0" eb="5">
      <t>ミナミインド</t>
    </rPh>
    <rPh sb="6" eb="10">
      <t>ヴィーナ</t>
    </rPh>
    <phoneticPr fontId="1"/>
  </si>
  <si>
    <r>
      <rPr>
        <sz val="11"/>
        <rFont val="游ゴシック Medium"/>
        <family val="3"/>
        <charset val="128"/>
      </rPr>
      <t>世界のこどもと</t>
    </r>
    <r>
      <rPr>
        <sz val="11"/>
        <rFont val="Consolas"/>
        <family val="3"/>
      </rPr>
      <t>Carnival</t>
    </r>
    <rPh sb="0" eb="2">
      <t>セカイ</t>
    </rPh>
    <rPh sb="7" eb="15">
      <t>カーニバル</t>
    </rPh>
    <phoneticPr fontId="1"/>
  </si>
  <si>
    <r>
      <rPr>
        <sz val="11"/>
        <rFont val="游ゴシック Medium"/>
        <family val="3"/>
        <charset val="128"/>
      </rPr>
      <t>太陽と祭り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地球と太陽と下町と</t>
    </r>
    <rPh sb="0" eb="2">
      <t>タイヨウ</t>
    </rPh>
    <rPh sb="3" eb="4">
      <t>マツ</t>
    </rPh>
    <rPh sb="6" eb="8">
      <t>チキュウ</t>
    </rPh>
    <rPh sb="9" eb="11">
      <t>タイヨウ</t>
    </rPh>
    <rPh sb="12" eb="14">
      <t>シタマチ</t>
    </rPh>
    <phoneticPr fontId="1"/>
  </si>
  <si>
    <r>
      <rPr>
        <sz val="11"/>
        <rFont val="游ゴシック Medium"/>
        <family val="3"/>
        <charset val="128"/>
      </rPr>
      <t>世界の夏祭り</t>
    </r>
    <rPh sb="0" eb="2">
      <t>セカイ</t>
    </rPh>
    <rPh sb="3" eb="5">
      <t>ナツマツ</t>
    </rPh>
    <phoneticPr fontId="1"/>
  </si>
  <si>
    <r>
      <rPr>
        <sz val="11"/>
        <rFont val="游ゴシック Medium"/>
        <family val="3"/>
        <charset val="128"/>
      </rPr>
      <t>世界の収穫祭</t>
    </r>
    <rPh sb="0" eb="2">
      <t>セカイ</t>
    </rPh>
    <rPh sb="3" eb="6">
      <t>シュウカクサイ</t>
    </rPh>
    <phoneticPr fontId="1"/>
  </si>
  <si>
    <r>
      <rPr>
        <b/>
        <sz val="11"/>
        <color indexed="33"/>
        <rFont val="游ゴシック Medium"/>
        <family val="3"/>
        <charset val="128"/>
      </rPr>
      <t>日本の楽器</t>
    </r>
    <rPh sb="0" eb="2">
      <t>ニホン</t>
    </rPh>
    <rPh sb="3" eb="5">
      <t>ガッキ</t>
    </rPh>
    <phoneticPr fontId="1"/>
  </si>
  <si>
    <r>
      <rPr>
        <b/>
        <sz val="11"/>
        <color indexed="33"/>
        <rFont val="游ゴシック Medium"/>
        <family val="3"/>
        <charset val="128"/>
      </rPr>
      <t>今</t>
    </r>
    <r>
      <rPr>
        <b/>
        <sz val="11"/>
        <color indexed="33"/>
        <rFont val="Consolas"/>
        <family val="3"/>
      </rPr>
      <t xml:space="preserve"> </t>
    </r>
    <r>
      <rPr>
        <b/>
        <sz val="11"/>
        <color indexed="33"/>
        <rFont val="游ゴシック Medium"/>
        <family val="3"/>
        <charset val="128"/>
      </rPr>
      <t>東光</t>
    </r>
    <rPh sb="0" eb="1">
      <t>コン</t>
    </rPh>
    <rPh sb="2" eb="4">
      <t>トウコウ</t>
    </rPh>
    <phoneticPr fontId="1"/>
  </si>
  <si>
    <r>
      <rPr>
        <sz val="11"/>
        <rFont val="游ゴシック Medium"/>
        <family val="3"/>
        <charset val="128"/>
      </rPr>
      <t>極道辻説法</t>
    </r>
    <rPh sb="0" eb="2">
      <t>ゴクドウ</t>
    </rPh>
    <rPh sb="2" eb="5">
      <t>ツジゼッポウ</t>
    </rPh>
    <phoneticPr fontId="1"/>
  </si>
  <si>
    <r>
      <rPr>
        <sz val="11"/>
        <rFont val="游ゴシック Medium"/>
        <family val="3"/>
        <charset val="128"/>
      </rPr>
      <t>珍盤</t>
    </r>
    <r>
      <rPr>
        <sz val="11"/>
        <rFont val="Consolas"/>
        <family val="3"/>
      </rPr>
      <t>/Coconuts Disk</t>
    </r>
    <rPh sb="0" eb="1">
      <t>チン</t>
    </rPh>
    <rPh sb="1" eb="2">
      <t>バン</t>
    </rPh>
    <rPh sb="3" eb="11">
      <t>ココナッツ</t>
    </rPh>
    <rPh sb="12" eb="16">
      <t>ディスク</t>
    </rPh>
    <phoneticPr fontId="1"/>
  </si>
  <si>
    <r>
      <rPr>
        <sz val="11"/>
        <rFont val="游ゴシック Medium"/>
        <family val="3"/>
        <charset val="128"/>
      </rPr>
      <t>解放のうたごえ</t>
    </r>
    <rPh sb="0" eb="2">
      <t>カイホウ</t>
    </rPh>
    <phoneticPr fontId="1"/>
  </si>
  <si>
    <r>
      <rPr>
        <sz val="11"/>
        <rFont val="游ゴシック Medium"/>
        <family val="3"/>
        <charset val="128"/>
      </rPr>
      <t>日本労働歌革命歌選集《戦前編》</t>
    </r>
    <rPh sb="0" eb="2">
      <t>ニホン</t>
    </rPh>
    <rPh sb="2" eb="5">
      <t>ロウドウカ</t>
    </rPh>
    <rPh sb="5" eb="8">
      <t>カクメイカ</t>
    </rPh>
    <rPh sb="8" eb="10">
      <t>センシュウ</t>
    </rPh>
    <rPh sb="11" eb="13">
      <t>センゼン</t>
    </rPh>
    <rPh sb="13" eb="14">
      <t>ヘン</t>
    </rPh>
    <phoneticPr fontId="1"/>
  </si>
  <si>
    <r>
      <rPr>
        <sz val="11"/>
        <rFont val="游ゴシック Medium"/>
        <family val="3"/>
        <charset val="128"/>
      </rPr>
      <t>制作</t>
    </r>
    <r>
      <rPr>
        <sz val="11"/>
        <rFont val="Consolas"/>
        <family val="3"/>
      </rPr>
      <t>=</t>
    </r>
    <r>
      <rPr>
        <sz val="11"/>
        <rFont val="游ゴシック Medium"/>
        <family val="3"/>
        <charset val="128"/>
      </rPr>
      <t>音楽</t>
    </r>
    <r>
      <rPr>
        <sz val="11"/>
        <rFont val="Consolas"/>
        <family val="3"/>
      </rPr>
      <t>Center/MLS-2003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2004</t>
    </r>
    <rPh sb="0" eb="2">
      <t>セイサク</t>
    </rPh>
    <rPh sb="3" eb="11">
      <t>オンガクセンター</t>
    </rPh>
    <phoneticPr fontId="1"/>
  </si>
  <si>
    <r>
      <rPr>
        <sz val="11"/>
        <rFont val="游ゴシック Medium"/>
        <family val="3"/>
        <charset val="128"/>
      </rPr>
      <t>荒木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栄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労働者作曲家</t>
    </r>
    <rPh sb="0" eb="2">
      <t>アラキ</t>
    </rPh>
    <rPh sb="3" eb="4">
      <t>サカエ</t>
    </rPh>
    <rPh sb="5" eb="8">
      <t>ロウドウシャ</t>
    </rPh>
    <rPh sb="8" eb="11">
      <t>サッキョクカ</t>
    </rPh>
    <phoneticPr fontId="1"/>
  </si>
  <si>
    <r>
      <rPr>
        <sz val="11"/>
        <rFont val="游ゴシック Medium"/>
        <family val="3"/>
        <charset val="128"/>
      </rPr>
      <t>荒木栄代表作</t>
    </r>
    <r>
      <rPr>
        <sz val="11"/>
        <rFont val="Consolas"/>
        <family val="3"/>
      </rPr>
      <t>5</t>
    </r>
    <r>
      <rPr>
        <sz val="11"/>
        <rFont val="游ゴシック Medium"/>
        <family val="3"/>
        <charset val="128"/>
      </rPr>
      <t>品集</t>
    </r>
    <r>
      <rPr>
        <sz val="11"/>
        <rFont val="Consolas"/>
        <family val="3"/>
      </rPr>
      <t>/'65</t>
    </r>
    <r>
      <rPr>
        <sz val="11"/>
        <rFont val="游ゴシック Medium"/>
        <family val="3"/>
        <charset val="128"/>
      </rPr>
      <t>日本のうたごえ祭典記念</t>
    </r>
    <rPh sb="0" eb="2">
      <t>アラキ</t>
    </rPh>
    <rPh sb="2" eb="3">
      <t>サカエ</t>
    </rPh>
    <rPh sb="3" eb="5">
      <t>ダイヒョウ</t>
    </rPh>
    <rPh sb="5" eb="6">
      <t>サク</t>
    </rPh>
    <rPh sb="7" eb="8">
      <t>シナ</t>
    </rPh>
    <rPh sb="8" eb="9">
      <t>シュウ</t>
    </rPh>
    <rPh sb="13" eb="15">
      <t>ニホン</t>
    </rPh>
    <rPh sb="20" eb="22">
      <t>サイテン</t>
    </rPh>
    <rPh sb="22" eb="24">
      <t>キネン</t>
    </rPh>
    <phoneticPr fontId="1"/>
  </si>
  <si>
    <r>
      <t>1965/</t>
    </r>
    <r>
      <rPr>
        <sz val="11"/>
        <rFont val="游ゴシック Medium"/>
        <family val="3"/>
        <charset val="128"/>
      </rPr>
      <t>センターレコード特別企画</t>
    </r>
    <rPh sb="13" eb="15">
      <t>トクベツ</t>
    </rPh>
    <rPh sb="15" eb="17">
      <t>キカク</t>
    </rPh>
    <phoneticPr fontId="1"/>
  </si>
  <si>
    <r>
      <rPr>
        <sz val="11"/>
        <rFont val="游ゴシック Medium"/>
        <family val="3"/>
        <charset val="128"/>
      </rPr>
      <t>音楽センター</t>
    </r>
    <rPh sb="0" eb="2">
      <t>オンガク</t>
    </rPh>
    <phoneticPr fontId="1"/>
  </si>
  <si>
    <r>
      <rPr>
        <sz val="11"/>
        <rFont val="游ゴシック Medium"/>
        <family val="3"/>
        <charset val="128"/>
      </rPr>
      <t>古本大學</t>
    </r>
    <rPh sb="0" eb="2">
      <t>フルホン</t>
    </rPh>
    <rPh sb="2" eb="4">
      <t>ダイガク</t>
    </rPh>
    <phoneticPr fontId="1"/>
  </si>
  <si>
    <r>
      <rPr>
        <sz val="11"/>
        <rFont val="游ゴシック Medium"/>
        <family val="3"/>
        <charset val="128"/>
      </rPr>
      <t>関鑑子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井上頼豊</t>
    </r>
    <rPh sb="0" eb="1">
      <t>セキ</t>
    </rPh>
    <rPh sb="1" eb="2">
      <t>カガミ</t>
    </rPh>
    <rPh sb="2" eb="3">
      <t>コ</t>
    </rPh>
    <rPh sb="4" eb="6">
      <t>イノウエ</t>
    </rPh>
    <rPh sb="6" eb="7">
      <t>ヨリ</t>
    </rPh>
    <rPh sb="7" eb="8">
      <t>トヨ</t>
    </rPh>
    <phoneticPr fontId="1"/>
  </si>
  <si>
    <r>
      <rPr>
        <sz val="11"/>
        <rFont val="游ゴシック Medium"/>
        <family val="3"/>
        <charset val="128"/>
      </rPr>
      <t>中央合唱団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職場合唱団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センターアンサンブル</t>
    </r>
    <rPh sb="0" eb="2">
      <t>チュウオウ</t>
    </rPh>
    <rPh sb="2" eb="5">
      <t>ガッショウダン</t>
    </rPh>
    <rPh sb="6" eb="8">
      <t>ショクバ</t>
    </rPh>
    <rPh sb="8" eb="11">
      <t>ガッショウダン</t>
    </rPh>
    <phoneticPr fontId="1"/>
  </si>
  <si>
    <r>
      <rPr>
        <sz val="11"/>
        <rFont val="游ゴシック Medium"/>
        <family val="3"/>
        <charset val="128"/>
      </rPr>
      <t>戦前戦後メーデー歌･労働歌選集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第</t>
    </r>
    <r>
      <rPr>
        <sz val="11"/>
        <rFont val="Consolas"/>
        <family val="3"/>
      </rPr>
      <t>37</t>
    </r>
    <r>
      <rPr>
        <sz val="11"/>
        <rFont val="游ゴシック Medium"/>
        <family val="3"/>
        <charset val="128"/>
      </rPr>
      <t>回メーデー記念</t>
    </r>
    <rPh sb="0" eb="2">
      <t>センゼン</t>
    </rPh>
    <rPh sb="2" eb="4">
      <t>センゴ</t>
    </rPh>
    <rPh sb="8" eb="9">
      <t>カ</t>
    </rPh>
    <rPh sb="10" eb="12">
      <t>ロウドウ</t>
    </rPh>
    <rPh sb="12" eb="13">
      <t>カ</t>
    </rPh>
    <rPh sb="13" eb="15">
      <t>センシュウ</t>
    </rPh>
    <rPh sb="16" eb="17">
      <t>ダイ</t>
    </rPh>
    <rPh sb="19" eb="20">
      <t>カイ</t>
    </rPh>
    <rPh sb="24" eb="26">
      <t>キネン</t>
    </rPh>
    <phoneticPr fontId="1"/>
  </si>
  <si>
    <r>
      <rPr>
        <sz val="11"/>
        <rFont val="游ゴシック Medium"/>
        <family val="3"/>
        <charset val="128"/>
      </rPr>
      <t>センターレコード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第</t>
    </r>
    <r>
      <rPr>
        <sz val="11"/>
        <rFont val="Consolas"/>
        <family val="3"/>
      </rPr>
      <t>2</t>
    </r>
    <r>
      <rPr>
        <sz val="11"/>
        <rFont val="游ゴシック Medium"/>
        <family val="3"/>
        <charset val="128"/>
      </rPr>
      <t>弾</t>
    </r>
    <rPh sb="9" eb="10">
      <t>ダイ</t>
    </rPh>
    <rPh sb="11" eb="12">
      <t>ダン</t>
    </rPh>
    <phoneticPr fontId="1"/>
  </si>
  <si>
    <r>
      <rPr>
        <sz val="11"/>
        <rFont val="游ゴシック Medium"/>
        <family val="3"/>
        <charset val="128"/>
      </rPr>
      <t>中央合唱団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センターオーケストラ</t>
    </r>
    <rPh sb="0" eb="2">
      <t>チュウオウ</t>
    </rPh>
    <rPh sb="2" eb="5">
      <t>ガッショウダン</t>
    </rPh>
    <phoneticPr fontId="1"/>
  </si>
  <si>
    <r>
      <rPr>
        <sz val="11"/>
        <rFont val="游ゴシック Medium"/>
        <family val="3"/>
        <charset val="128"/>
      </rPr>
      <t>荒木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栄</t>
    </r>
    <r>
      <rPr>
        <sz val="11"/>
        <rFont val="Consolas"/>
        <family val="3"/>
      </rPr>
      <t>/etc.</t>
    </r>
    <rPh sb="0" eb="2">
      <t>アラキ</t>
    </rPh>
    <rPh sb="3" eb="4">
      <t>サカエ</t>
    </rPh>
    <phoneticPr fontId="1"/>
  </si>
  <si>
    <r>
      <rPr>
        <sz val="11"/>
        <rFont val="游ゴシック Medium"/>
        <family val="3"/>
        <charset val="128"/>
      </rPr>
      <t>交響組曲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青年の歌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第</t>
    </r>
    <r>
      <rPr>
        <sz val="11"/>
        <rFont val="Consolas"/>
        <family val="3"/>
      </rPr>
      <t>2</t>
    </r>
    <r>
      <rPr>
        <sz val="11"/>
        <rFont val="游ゴシック Medium"/>
        <family val="3"/>
        <charset val="128"/>
      </rPr>
      <t>番</t>
    </r>
    <r>
      <rPr>
        <sz val="11"/>
        <rFont val="Consolas"/>
        <family val="3"/>
      </rPr>
      <t>/'66</t>
    </r>
    <r>
      <rPr>
        <sz val="11"/>
        <rFont val="游ゴシック Medium"/>
        <family val="3"/>
        <charset val="128"/>
      </rPr>
      <t>日本のうたごえ祭典記念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オーケストラで奏でるうたごえ愛唱歌</t>
    </r>
    <rPh sb="0" eb="2">
      <t>コウキョウ</t>
    </rPh>
    <rPh sb="2" eb="4">
      <t>クミキョク</t>
    </rPh>
    <rPh sb="5" eb="7">
      <t>セイネン</t>
    </rPh>
    <rPh sb="8" eb="9">
      <t>ウタ</t>
    </rPh>
    <rPh sb="10" eb="11">
      <t>ダイ</t>
    </rPh>
    <rPh sb="12" eb="13">
      <t>バン</t>
    </rPh>
    <rPh sb="17" eb="19">
      <t>ニホン</t>
    </rPh>
    <rPh sb="24" eb="26">
      <t>サイテン</t>
    </rPh>
    <rPh sb="26" eb="28">
      <t>キネン</t>
    </rPh>
    <rPh sb="36" eb="37">
      <t>カナ</t>
    </rPh>
    <rPh sb="43" eb="46">
      <t>アイショウカ</t>
    </rPh>
    <phoneticPr fontId="1"/>
  </si>
  <si>
    <r>
      <rPr>
        <sz val="11"/>
        <rFont val="游ゴシック Medium"/>
        <family val="3"/>
        <charset val="128"/>
      </rPr>
      <t>間宮芳生･外山雄三</t>
    </r>
    <rPh sb="0" eb="2">
      <t>マミヤ</t>
    </rPh>
    <rPh sb="2" eb="4">
      <t>ヨシオ</t>
    </rPh>
    <rPh sb="5" eb="7">
      <t>トヤマ</t>
    </rPh>
    <rPh sb="7" eb="9">
      <t>ユウゾウ</t>
    </rPh>
    <phoneticPr fontId="1"/>
  </si>
  <si>
    <r>
      <rPr>
        <sz val="11"/>
        <rFont val="游ゴシック Medium"/>
        <family val="3"/>
        <charset val="128"/>
      </rPr>
      <t>センターレコード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ステレオシリーズ第</t>
    </r>
    <r>
      <rPr>
        <sz val="11"/>
        <rFont val="Consolas"/>
        <family val="3"/>
      </rPr>
      <t>3</t>
    </r>
    <r>
      <rPr>
        <sz val="11"/>
        <rFont val="游ゴシック Medium"/>
        <family val="3"/>
        <charset val="128"/>
      </rPr>
      <t>弾</t>
    </r>
    <rPh sb="17" eb="18">
      <t>ダイ</t>
    </rPh>
    <rPh sb="19" eb="20">
      <t>ダン</t>
    </rPh>
    <phoneticPr fontId="1"/>
  </si>
  <si>
    <r>
      <rPr>
        <sz val="11"/>
        <rFont val="游ゴシック Medium"/>
        <family val="3"/>
        <charset val="128"/>
      </rPr>
      <t>外山雄三</t>
    </r>
    <rPh sb="0" eb="2">
      <t>トヤマ</t>
    </rPh>
    <rPh sb="2" eb="4">
      <t>ユウゾウ</t>
    </rPh>
    <phoneticPr fontId="1"/>
  </si>
  <si>
    <r>
      <rPr>
        <sz val="11"/>
        <rFont val="游ゴシック Medium"/>
        <family val="3"/>
        <charset val="128"/>
      </rPr>
      <t>大阪フィルハーモニー交響楽団</t>
    </r>
    <rPh sb="0" eb="2">
      <t>オオサカ</t>
    </rPh>
    <rPh sb="10" eb="12">
      <t>コウキョウ</t>
    </rPh>
    <rPh sb="12" eb="14">
      <t>ガクダン</t>
    </rPh>
    <phoneticPr fontId="1"/>
  </si>
  <si>
    <r>
      <rPr>
        <sz val="11"/>
        <rFont val="游ゴシック Medium"/>
        <family val="3"/>
        <charset val="128"/>
      </rPr>
      <t>大合唱曲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返せ沖縄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全楽章</t>
    </r>
    <r>
      <rPr>
        <sz val="11"/>
        <rFont val="Consolas"/>
        <family val="3"/>
      </rPr>
      <t>/'66</t>
    </r>
    <r>
      <rPr>
        <sz val="11"/>
        <rFont val="游ゴシック Medium"/>
        <family val="3"/>
        <charset val="128"/>
      </rPr>
      <t>日本のうたごえ祭典記念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民族の怒りに燃ゆる島</t>
    </r>
    <rPh sb="0" eb="4">
      <t>ダイガッショウキョク</t>
    </rPh>
    <rPh sb="5" eb="6">
      <t>カエ</t>
    </rPh>
    <rPh sb="7" eb="9">
      <t>オキナワ</t>
    </rPh>
    <rPh sb="10" eb="11">
      <t>ゼン</t>
    </rPh>
    <rPh sb="11" eb="13">
      <t>ガクショウ</t>
    </rPh>
    <rPh sb="17" eb="19">
      <t>ニホン</t>
    </rPh>
    <rPh sb="24" eb="26">
      <t>サイテン</t>
    </rPh>
    <rPh sb="26" eb="28">
      <t>キネン</t>
    </rPh>
    <rPh sb="29" eb="31">
      <t>ミンゾク</t>
    </rPh>
    <rPh sb="32" eb="33">
      <t>イカ</t>
    </rPh>
    <rPh sb="35" eb="36">
      <t>モ</t>
    </rPh>
    <rPh sb="38" eb="39">
      <t>シマ</t>
    </rPh>
    <phoneticPr fontId="1"/>
  </si>
  <si>
    <r>
      <rPr>
        <sz val="11"/>
        <rFont val="游ゴシック Medium"/>
        <family val="3"/>
        <charset val="128"/>
      </rPr>
      <t>助川敏弥</t>
    </r>
    <rPh sb="0" eb="2">
      <t>スケガワ</t>
    </rPh>
    <rPh sb="2" eb="4">
      <t>トシヤ</t>
    </rPh>
    <phoneticPr fontId="1"/>
  </si>
  <si>
    <r>
      <rPr>
        <sz val="11"/>
        <rFont val="游ゴシック Medium"/>
        <family val="3"/>
        <charset val="128"/>
      </rPr>
      <t>井上頼豊</t>
    </r>
    <rPh sb="0" eb="2">
      <t>イノウエ</t>
    </rPh>
    <rPh sb="2" eb="3">
      <t>ヨリ</t>
    </rPh>
    <rPh sb="3" eb="4">
      <t>トヨ</t>
    </rPh>
    <phoneticPr fontId="1"/>
  </si>
  <si>
    <r>
      <rPr>
        <sz val="11"/>
        <rFont val="游ゴシック Medium"/>
        <family val="3"/>
        <charset val="128"/>
      </rPr>
      <t>中央合唱団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研究生合同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日本のうたごえオーケストラ</t>
    </r>
    <rPh sb="0" eb="2">
      <t>チュウオウ</t>
    </rPh>
    <rPh sb="2" eb="5">
      <t>ガッショウダン</t>
    </rPh>
    <rPh sb="6" eb="9">
      <t>ケンキュウセイ</t>
    </rPh>
    <rPh sb="9" eb="11">
      <t>ゴウドウ</t>
    </rPh>
    <rPh sb="12" eb="14">
      <t>ニホン</t>
    </rPh>
    <phoneticPr fontId="1"/>
  </si>
  <si>
    <r>
      <rPr>
        <sz val="11"/>
        <rFont val="游ゴシック Medium"/>
        <family val="3"/>
        <charset val="128"/>
      </rPr>
      <t>お座敷数え唄</t>
    </r>
    <rPh sb="0" eb="3">
      <t>オザシキ</t>
    </rPh>
    <rPh sb="3" eb="4">
      <t>カゾ</t>
    </rPh>
    <rPh sb="5" eb="6">
      <t>ウタ</t>
    </rPh>
    <phoneticPr fontId="1"/>
  </si>
  <si>
    <r>
      <t xml:space="preserve">Down Town Fighting Boogie Woogie Band + </t>
    </r>
    <r>
      <rPr>
        <sz val="11"/>
        <rFont val="游ゴシック Medium"/>
        <family val="3"/>
        <charset val="128"/>
      </rPr>
      <t>文楽</t>
    </r>
  </si>
  <si>
    <r>
      <rPr>
        <sz val="11"/>
        <rFont val="游ゴシック Medium"/>
        <family val="3"/>
        <charset val="128"/>
      </rPr>
      <t>曽根崎心中</t>
    </r>
    <r>
      <rPr>
        <sz val="11"/>
        <rFont val="Consolas"/>
        <family val="3"/>
      </rPr>
      <t xml:space="preserve"> PART II</t>
    </r>
    <rPh sb="0" eb="5">
      <t>ソネザキシンジュウ</t>
    </rPh>
    <phoneticPr fontId="1"/>
  </si>
  <si>
    <r>
      <rPr>
        <sz val="11"/>
        <rFont val="游ゴシック Medium"/>
        <family val="3"/>
        <charset val="128"/>
      </rPr>
      <t>東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中国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台湾</t>
    </r>
    <rPh sb="0" eb="5">
      <t>ヒガシアジア</t>
    </rPh>
    <rPh sb="6" eb="8">
      <t>チュウゴク</t>
    </rPh>
    <rPh sb="9" eb="11">
      <t>タイワン</t>
    </rPh>
    <phoneticPr fontId="1"/>
  </si>
  <si>
    <r>
      <rPr>
        <sz val="11"/>
        <rFont val="游ゴシック Medium"/>
        <family val="3"/>
        <charset val="128"/>
      </rPr>
      <t>鳳飛飛</t>
    </r>
  </si>
  <si>
    <r>
      <rPr>
        <sz val="11"/>
        <rFont val="游ゴシック Medium"/>
        <family val="3"/>
        <charset val="128"/>
      </rPr>
      <t>台湾民謡専集</t>
    </r>
    <rPh sb="0" eb="2">
      <t>タイワン</t>
    </rPh>
    <rPh sb="2" eb="4">
      <t>ミンヨウ</t>
    </rPh>
    <rPh sb="4" eb="6">
      <t>センシュウ</t>
    </rPh>
    <phoneticPr fontId="1"/>
  </si>
  <si>
    <r>
      <rPr>
        <sz val="11"/>
        <rFont val="游ゴシック Medium"/>
        <family val="3"/>
        <charset val="128"/>
      </rPr>
      <t>懐念歌曲･バイ瑰バイ瑰我愛尓</t>
    </r>
    <r>
      <rPr>
        <sz val="11"/>
        <rFont val="Consolas"/>
        <family val="3"/>
      </rPr>
      <t xml:space="preserve"> </t>
    </r>
    <phoneticPr fontId="1"/>
  </si>
  <si>
    <r>
      <rPr>
        <b/>
        <sz val="11"/>
        <color indexed="33"/>
        <rFont val="游ゴシック Medium"/>
        <family val="3"/>
        <charset val="128"/>
      </rPr>
      <t>民族音楽集大成</t>
    </r>
    <rPh sb="0" eb="2">
      <t>ミンゾク</t>
    </rPh>
    <rPh sb="2" eb="4">
      <t>オンガク</t>
    </rPh>
    <rPh sb="4" eb="7">
      <t>シュウタイセイ</t>
    </rPh>
    <phoneticPr fontId="1"/>
  </si>
  <si>
    <r>
      <t>KING record/KSCC5131~50</t>
    </r>
    <r>
      <rPr>
        <sz val="11"/>
        <rFont val="游ゴシック Medium"/>
        <family val="3"/>
        <charset val="128"/>
      </rPr>
      <t>､</t>
    </r>
    <r>
      <rPr>
        <sz val="11"/>
        <rFont val="Consolas"/>
        <family val="3"/>
      </rPr>
      <t>51~80</t>
    </r>
    <rPh sb="0" eb="4">
      <t>キング</t>
    </rPh>
    <rPh sb="5" eb="11">
      <t>レコード</t>
    </rPh>
    <phoneticPr fontId="1"/>
  </si>
  <si>
    <r>
      <rPr>
        <sz val="11"/>
        <rFont val="游ゴシック Medium"/>
        <family val="3"/>
        <charset val="128"/>
      </rPr>
      <t>東南</t>
    </r>
    <r>
      <rPr>
        <sz val="11"/>
        <rFont val="Consolas"/>
        <family val="3"/>
      </rPr>
      <t>Asia/Indone'sie/Bali</t>
    </r>
    <rPh sb="0" eb="6">
      <t>トウナンアジア</t>
    </rPh>
    <rPh sb="7" eb="17">
      <t>インドネシア</t>
    </rPh>
    <rPh sb="18" eb="22">
      <t>バリ</t>
    </rPh>
    <phoneticPr fontId="1"/>
  </si>
  <si>
    <r>
      <t>Bali</t>
    </r>
    <r>
      <rPr>
        <sz val="11"/>
        <rFont val="游ゴシック Medium"/>
        <family val="3"/>
        <charset val="128"/>
      </rPr>
      <t>島の</t>
    </r>
    <r>
      <rPr>
        <sz val="11"/>
        <rFont val="Consolas"/>
        <family val="3"/>
      </rPr>
      <t>Gamelan</t>
    </r>
    <r>
      <rPr>
        <sz val="11"/>
        <rFont val="游ゴシック Medium"/>
        <family val="3"/>
        <charset val="128"/>
      </rPr>
      <t>音楽</t>
    </r>
    <rPh sb="0" eb="5">
      <t>バリトウ</t>
    </rPh>
    <rPh sb="6" eb="13">
      <t>ガムラン</t>
    </rPh>
    <rPh sb="13" eb="15">
      <t>オンガク</t>
    </rPh>
    <phoneticPr fontId="1"/>
  </si>
  <si>
    <r>
      <rPr>
        <sz val="11"/>
        <rFont val="游ゴシック Medium"/>
        <family val="3"/>
        <charset val="128"/>
      </rPr>
      <t>民族音楽</t>
    </r>
    <r>
      <rPr>
        <sz val="11"/>
        <rFont val="Consolas"/>
        <family val="3"/>
      </rPr>
      <t>Series</t>
    </r>
    <rPh sb="0" eb="4">
      <t>ミンゾクオンガク</t>
    </rPh>
    <rPh sb="4" eb="10">
      <t>シリーズ</t>
    </rPh>
    <phoneticPr fontId="1"/>
  </si>
  <si>
    <r>
      <rPr>
        <sz val="11"/>
        <rFont val="游ゴシック Medium"/>
        <family val="3"/>
        <charset val="128"/>
      </rPr>
      <t>東欧</t>
    </r>
    <r>
      <rPr>
        <sz val="11"/>
        <rFont val="Consolas"/>
        <family val="3"/>
      </rPr>
      <t>/Hungary</t>
    </r>
    <rPh sb="0" eb="2">
      <t>トウオウ</t>
    </rPh>
    <rPh sb="3" eb="10">
      <t>ハンガリー</t>
    </rPh>
    <phoneticPr fontId="1"/>
  </si>
  <si>
    <r>
      <t>Gypsy</t>
    </r>
    <r>
      <rPr>
        <sz val="11"/>
        <rFont val="游ゴシック Medium"/>
        <family val="3"/>
        <charset val="128"/>
      </rPr>
      <t>の音楽</t>
    </r>
    <r>
      <rPr>
        <sz val="11"/>
        <rFont val="Consolas"/>
        <family val="3"/>
      </rPr>
      <t>~Hungary</t>
    </r>
    <r>
      <rPr>
        <sz val="11"/>
        <rFont val="游ゴシック Medium"/>
        <family val="3"/>
        <charset val="128"/>
      </rPr>
      <t>のツィンパロム</t>
    </r>
    <rPh sb="0" eb="5">
      <t>ジプシー</t>
    </rPh>
    <rPh sb="6" eb="8">
      <t>オンガク</t>
    </rPh>
    <rPh sb="9" eb="16">
      <t>ハンガリー</t>
    </rPh>
    <phoneticPr fontId="1"/>
  </si>
  <si>
    <r>
      <rPr>
        <sz val="11"/>
        <rFont val="游ゴシック Medium"/>
        <family val="3"/>
        <charset val="128"/>
      </rPr>
      <t>中村とうよう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編</t>
    </r>
    <rPh sb="0" eb="2">
      <t>ナカムラ</t>
    </rPh>
    <rPh sb="7" eb="8">
      <t>ヘン</t>
    </rPh>
    <phoneticPr fontId="1"/>
  </si>
  <si>
    <r>
      <rPr>
        <b/>
        <sz val="11"/>
        <color indexed="33"/>
        <rFont val="游ゴシック Medium"/>
        <family val="3"/>
        <charset val="128"/>
      </rPr>
      <t>大衆音楽の真実</t>
    </r>
    <r>
      <rPr>
        <b/>
        <sz val="11"/>
        <color indexed="33"/>
        <rFont val="Consolas"/>
        <family val="3"/>
      </rPr>
      <t>/</t>
    </r>
    <r>
      <rPr>
        <b/>
        <sz val="11"/>
        <color indexed="33"/>
        <rFont val="游ゴシック Medium"/>
        <family val="3"/>
        <charset val="128"/>
      </rPr>
      <t>世界中の</t>
    </r>
    <r>
      <rPr>
        <b/>
        <sz val="11"/>
        <color indexed="33"/>
        <rFont val="Consolas"/>
        <family val="3"/>
      </rPr>
      <t>Popular32</t>
    </r>
    <r>
      <rPr>
        <b/>
        <sz val="11"/>
        <color indexed="33"/>
        <rFont val="游ゴシック Medium"/>
        <family val="3"/>
        <charset val="128"/>
      </rPr>
      <t>曲</t>
    </r>
    <rPh sb="0" eb="2">
      <t>タイシュウ</t>
    </rPh>
    <rPh sb="2" eb="4">
      <t>オンガク</t>
    </rPh>
    <rPh sb="5" eb="7">
      <t>シンジツ</t>
    </rPh>
    <rPh sb="8" eb="10">
      <t>セカイ</t>
    </rPh>
    <rPh sb="10" eb="11">
      <t>ジュウ</t>
    </rPh>
    <rPh sb="12" eb="19">
      <t>ポピュラー</t>
    </rPh>
    <rPh sb="21" eb="22">
      <t>キョク</t>
    </rPh>
    <phoneticPr fontId="1"/>
  </si>
  <si>
    <r>
      <rPr>
        <sz val="11"/>
        <rFont val="游ゴシック Medium"/>
        <family val="3"/>
        <charset val="128"/>
      </rPr>
      <t>大衆音楽の真実</t>
    </r>
    <r>
      <rPr>
        <sz val="11"/>
        <rFont val="Consolas"/>
        <family val="3"/>
      </rPr>
      <t>II/</t>
    </r>
    <r>
      <rPr>
        <sz val="11"/>
        <rFont val="游ゴシック Medium"/>
        <family val="3"/>
        <charset val="128"/>
      </rPr>
      <t>世界中の</t>
    </r>
    <r>
      <rPr>
        <sz val="11"/>
        <rFont val="Consolas"/>
        <family val="3"/>
      </rPr>
      <t>Popular30</t>
    </r>
    <r>
      <rPr>
        <sz val="11"/>
        <rFont val="游ゴシック Medium"/>
        <family val="3"/>
        <charset val="128"/>
      </rPr>
      <t>曲</t>
    </r>
    <rPh sb="0" eb="2">
      <t>タイシュウ</t>
    </rPh>
    <rPh sb="2" eb="4">
      <t>オンガク</t>
    </rPh>
    <rPh sb="5" eb="7">
      <t>シンジツ</t>
    </rPh>
    <rPh sb="10" eb="12">
      <t>セカイ</t>
    </rPh>
    <rPh sb="12" eb="13">
      <t>ジュウ</t>
    </rPh>
    <rPh sb="14" eb="21">
      <t>ポピュラー</t>
    </rPh>
    <rPh sb="23" eb="24">
      <t>キョク</t>
    </rPh>
    <phoneticPr fontId="1"/>
  </si>
  <si>
    <r>
      <rPr>
        <sz val="11"/>
        <rFont val="游ゴシック Medium"/>
        <family val="3"/>
        <charset val="128"/>
      </rPr>
      <t>東南</t>
    </r>
    <r>
      <rPr>
        <sz val="11"/>
        <rFont val="Consolas"/>
        <family val="3"/>
      </rPr>
      <t>Asia/Indone'sie</t>
    </r>
    <rPh sb="0" eb="6">
      <t>トウナンアジア</t>
    </rPh>
    <rPh sb="7" eb="17">
      <t>インドネシア</t>
    </rPh>
    <phoneticPr fontId="1"/>
  </si>
  <si>
    <r>
      <rPr>
        <sz val="11"/>
        <rFont val="游ゴシック Medium"/>
        <family val="3"/>
        <charset val="128"/>
      </rPr>
      <t>イト･マシト</t>
    </r>
  </si>
  <si>
    <r>
      <rPr>
        <sz val="11"/>
        <rFont val="游ゴシック Medium"/>
        <family val="3"/>
        <charset val="128"/>
      </rPr>
      <t>ジャイポンガンの女王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イト･マシト</t>
    </r>
    <r>
      <rPr>
        <sz val="11"/>
        <rFont val="Consolas"/>
        <family val="3"/>
      </rPr>
      <t>/Serat Munggaran</t>
    </r>
    <rPh sb="8" eb="10">
      <t>ジョオウ</t>
    </rPh>
    <phoneticPr fontId="1"/>
  </si>
  <si>
    <r>
      <t>Indone'sie Series</t>
    </r>
    <r>
      <rPr>
        <sz val="11"/>
        <rFont val="游ゴシック Medium"/>
        <family val="3"/>
        <charset val="128"/>
      </rPr>
      <t>②</t>
    </r>
    <rPh sb="0" eb="10">
      <t>インドネシア</t>
    </rPh>
    <rPh sb="11" eb="17">
      <t>シリーズ</t>
    </rPh>
    <phoneticPr fontId="1"/>
  </si>
  <si>
    <r>
      <rPr>
        <sz val="11"/>
        <rFont val="游ゴシック Medium"/>
        <family val="3"/>
        <charset val="128"/>
      </rPr>
      <t>デティ･クルニア</t>
    </r>
  </si>
  <si>
    <r>
      <rPr>
        <sz val="11"/>
        <rFont val="游ゴシック Medium"/>
        <family val="3"/>
        <charset val="128"/>
      </rPr>
      <t>クルクル･カラワン･モデルン</t>
    </r>
  </si>
  <si>
    <r>
      <t>Indone'sie Series</t>
    </r>
    <r>
      <rPr>
        <sz val="11"/>
        <rFont val="游ゴシック Medium"/>
        <family val="3"/>
        <charset val="128"/>
      </rPr>
      <t>⑦</t>
    </r>
    <rPh sb="0" eb="10">
      <t>インドネシア</t>
    </rPh>
    <rPh sb="11" eb="17">
      <t>シリーズ</t>
    </rPh>
    <phoneticPr fontId="1"/>
  </si>
  <si>
    <r>
      <rPr>
        <sz val="11"/>
        <rFont val="游ゴシック Medium"/>
        <family val="3"/>
        <charset val="128"/>
      </rPr>
      <t>中央</t>
    </r>
    <r>
      <rPr>
        <sz val="11"/>
        <rFont val="Consolas"/>
        <family val="3"/>
      </rPr>
      <t>Africa</t>
    </r>
    <rPh sb="0" eb="8">
      <t>チュウオウアフリカ</t>
    </rPh>
    <phoneticPr fontId="1"/>
  </si>
  <si>
    <r>
      <rPr>
        <sz val="11"/>
        <rFont val="游ゴシック Medium"/>
        <family val="3"/>
        <charset val="128"/>
      </rPr>
      <t>東</t>
    </r>
    <r>
      <rPr>
        <sz val="11"/>
        <rFont val="Consolas"/>
        <family val="3"/>
      </rPr>
      <t>Africa/Soudan/Nubie</t>
    </r>
    <rPh sb="0" eb="7">
      <t>ヒガシアフリカ</t>
    </rPh>
    <rPh sb="8" eb="14">
      <t>スーダン</t>
    </rPh>
    <rPh sb="15" eb="20">
      <t>ヌビア</t>
    </rPh>
    <phoneticPr fontId="1"/>
  </si>
  <si>
    <r>
      <t>Nil</t>
    </r>
    <r>
      <rPr>
        <b/>
        <sz val="11"/>
        <color indexed="33"/>
        <rFont val="游ゴシック Medium"/>
        <family val="3"/>
        <charset val="128"/>
      </rPr>
      <t>のうた</t>
    </r>
    <r>
      <rPr>
        <b/>
        <sz val="11"/>
        <color indexed="33"/>
        <rFont val="Consolas"/>
        <family val="3"/>
      </rPr>
      <t>/Hamza</t>
    </r>
    <r>
      <rPr>
        <b/>
        <sz val="11"/>
        <color indexed="33"/>
        <rFont val="游ゴシック Medium"/>
        <family val="3"/>
        <charset val="128"/>
      </rPr>
      <t>の世界</t>
    </r>
    <rPh sb="0" eb="3">
      <t>ナイル</t>
    </rPh>
    <rPh sb="7" eb="12">
      <t>ハムザ</t>
    </rPh>
    <rPh sb="13" eb="15">
      <t>セカイ</t>
    </rPh>
    <phoneticPr fontId="1"/>
  </si>
  <si>
    <r>
      <t>Escalay/Nil</t>
    </r>
    <r>
      <rPr>
        <sz val="11"/>
        <rFont val="游ゴシック Medium"/>
        <family val="3"/>
        <charset val="128"/>
      </rPr>
      <t>の水車</t>
    </r>
    <r>
      <rPr>
        <sz val="11"/>
        <rFont val="Consolas"/>
        <family val="3"/>
      </rPr>
      <t>/Nubie</t>
    </r>
    <r>
      <rPr>
        <sz val="11"/>
        <rFont val="游ゴシック Medium"/>
        <family val="3"/>
        <charset val="128"/>
      </rPr>
      <t>の新しい民族音楽</t>
    </r>
    <r>
      <rPr>
        <sz val="11"/>
        <rFont val="Consolas"/>
        <family val="3"/>
      </rPr>
      <t>/The Water Wheel</t>
    </r>
    <rPh sb="0" eb="7">
      <t>エスカレー</t>
    </rPh>
    <rPh sb="8" eb="11">
      <t>ナイル</t>
    </rPh>
    <rPh sb="12" eb="14">
      <t>スイシャ</t>
    </rPh>
    <rPh sb="15" eb="20">
      <t>ヌビア</t>
    </rPh>
    <rPh sb="21" eb="22">
      <t>アタラ</t>
    </rPh>
    <rPh sb="24" eb="28">
      <t>ミンゾクオンガク</t>
    </rPh>
    <phoneticPr fontId="1"/>
  </si>
  <si>
    <r>
      <t>Africa</t>
    </r>
    <r>
      <rPr>
        <sz val="11"/>
        <rFont val="游ゴシック Medium"/>
        <family val="3"/>
        <charset val="128"/>
      </rPr>
      <t>の伝統と現在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その</t>
    </r>
    <r>
      <rPr>
        <sz val="11"/>
        <rFont val="Consolas"/>
        <family val="3"/>
      </rPr>
      <t>10</t>
    </r>
    <rPh sb="0" eb="6">
      <t>アフリカ</t>
    </rPh>
    <rPh sb="7" eb="9">
      <t>デントウ</t>
    </rPh>
    <rPh sb="10" eb="12">
      <t>ゲンザイ</t>
    </rPh>
    <phoneticPr fontId="1"/>
  </si>
  <si>
    <r>
      <t xml:space="preserve">nonesuch Explorer/Warner </t>
    </r>
    <r>
      <rPr>
        <sz val="11"/>
        <rFont val="游ゴシック Medium"/>
        <family val="3"/>
        <charset val="128"/>
      </rPr>
      <t>パイオニア</t>
    </r>
    <rPh sb="0" eb="8">
      <t>ノンサッチ</t>
    </rPh>
    <rPh sb="18" eb="24">
      <t>ワーナー</t>
    </rPh>
    <phoneticPr fontId="1"/>
  </si>
  <si>
    <r>
      <rPr>
        <sz val="11"/>
        <rFont val="游ゴシック Medium"/>
        <family val="3"/>
        <charset val="128"/>
      </rPr>
      <t>東欧</t>
    </r>
    <r>
      <rPr>
        <sz val="11"/>
        <rFont val="Consolas"/>
        <family val="3"/>
      </rPr>
      <t>/Hungary/Gypsy</t>
    </r>
    <rPh sb="0" eb="2">
      <t>トウオウ</t>
    </rPh>
    <rPh sb="3" eb="10">
      <t>ハンガリー</t>
    </rPh>
    <rPh sb="11" eb="16">
      <t>ジプシー</t>
    </rPh>
    <phoneticPr fontId="1"/>
  </si>
  <si>
    <r>
      <rPr>
        <sz val="11"/>
        <rFont val="游ゴシック Medium"/>
        <family val="3"/>
        <charset val="128"/>
      </rPr>
      <t>カールパーティ･ミハーイ楽団</t>
    </r>
    <rPh sb="12" eb="14">
      <t>ガクダン</t>
    </rPh>
    <phoneticPr fontId="1"/>
  </si>
  <si>
    <r>
      <t>Hungary~Gypsy Violin</t>
    </r>
    <r>
      <rPr>
        <sz val="11"/>
        <rFont val="游ゴシック Medium"/>
        <family val="3"/>
        <charset val="128"/>
      </rPr>
      <t>と</t>
    </r>
    <r>
      <rPr>
        <sz val="11"/>
        <rFont val="Consolas"/>
        <family val="3"/>
      </rPr>
      <t>Czardas</t>
    </r>
    <rPh sb="0" eb="7">
      <t>ハンガリー</t>
    </rPh>
    <rPh sb="8" eb="13">
      <t>ジプシー</t>
    </rPh>
    <rPh sb="14" eb="20">
      <t>ヴァイオリン</t>
    </rPh>
    <rPh sb="21" eb="28">
      <t>チャールダーシュ</t>
    </rPh>
    <phoneticPr fontId="1"/>
  </si>
  <si>
    <r>
      <rPr>
        <sz val="11"/>
        <rFont val="游ゴシック Medium"/>
        <family val="3"/>
        <charset val="128"/>
      </rPr>
      <t>民俗音楽世界地図</t>
    </r>
    <r>
      <rPr>
        <sz val="11"/>
        <rFont val="Consolas"/>
        <family val="3"/>
      </rPr>
      <t>03</t>
    </r>
    <rPh sb="0" eb="2">
      <t>ミンゾク</t>
    </rPh>
    <rPh sb="2" eb="4">
      <t>オンガク</t>
    </rPh>
    <rPh sb="4" eb="6">
      <t>セカイ</t>
    </rPh>
    <rPh sb="6" eb="8">
      <t>チズ</t>
    </rPh>
    <phoneticPr fontId="1"/>
  </si>
  <si>
    <r>
      <rPr>
        <sz val="11"/>
        <rFont val="游ゴシック Medium"/>
        <family val="3"/>
        <charset val="128"/>
      </rPr>
      <t>東欧</t>
    </r>
    <r>
      <rPr>
        <sz val="11"/>
        <rFont val="Consolas"/>
        <family val="3"/>
      </rPr>
      <t>/Czecho-Slovakia</t>
    </r>
    <rPh sb="0" eb="2">
      <t>トウオウ</t>
    </rPh>
    <rPh sb="3" eb="18">
      <t>チェコ－スロヴァキア</t>
    </rPh>
    <phoneticPr fontId="1"/>
  </si>
  <si>
    <r>
      <rPr>
        <sz val="11"/>
        <rFont val="游ゴシック Medium"/>
        <family val="3"/>
        <charset val="128"/>
      </rPr>
      <t>ブルノ放送局民俗合奏団と</t>
    </r>
    <r>
      <rPr>
        <sz val="11"/>
        <rFont val="Consolas"/>
        <family val="3"/>
      </rPr>
      <t>Soloist</t>
    </r>
    <rPh sb="3" eb="6">
      <t>ホウソウキョク</t>
    </rPh>
    <rPh sb="6" eb="8">
      <t>ミンゾク</t>
    </rPh>
    <rPh sb="8" eb="10">
      <t>ガッソウ</t>
    </rPh>
    <rPh sb="10" eb="11">
      <t>ダン</t>
    </rPh>
    <rPh sb="12" eb="19">
      <t>ソロイスト</t>
    </rPh>
    <phoneticPr fontId="1"/>
  </si>
  <si>
    <r>
      <t>Czecho-Slovakia~</t>
    </r>
    <r>
      <rPr>
        <sz val="11"/>
        <rFont val="游ゴシック Medium"/>
        <family val="3"/>
        <charset val="128"/>
      </rPr>
      <t>モルダウの流れにそって</t>
    </r>
    <rPh sb="0" eb="15">
      <t>チェコ-スロヴァキア</t>
    </rPh>
    <rPh sb="21" eb="22">
      <t>ナガ</t>
    </rPh>
    <phoneticPr fontId="1"/>
  </si>
  <si>
    <r>
      <rPr>
        <sz val="11"/>
        <rFont val="游ゴシック Medium"/>
        <family val="3"/>
        <charset val="128"/>
      </rPr>
      <t>民俗音楽世界地図</t>
    </r>
    <r>
      <rPr>
        <sz val="11"/>
        <rFont val="Consolas"/>
        <family val="3"/>
      </rPr>
      <t>04</t>
    </r>
    <rPh sb="0" eb="2">
      <t>ミンゾク</t>
    </rPh>
    <rPh sb="2" eb="4">
      <t>オンガク</t>
    </rPh>
    <rPh sb="4" eb="6">
      <t>セカイ</t>
    </rPh>
    <rPh sb="6" eb="8">
      <t>チズ</t>
    </rPh>
    <phoneticPr fontId="1"/>
  </si>
  <si>
    <r>
      <rPr>
        <sz val="11"/>
        <rFont val="游ゴシック Medium"/>
        <family val="3"/>
        <charset val="128"/>
      </rPr>
      <t>東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北朝鮮</t>
    </r>
    <rPh sb="0" eb="5">
      <t>ヒガシアジア</t>
    </rPh>
    <rPh sb="6" eb="9">
      <t>キタチョウセン</t>
    </rPh>
    <phoneticPr fontId="1"/>
  </si>
  <si>
    <r>
      <rPr>
        <sz val="11"/>
        <rFont val="游ゴシック Medium"/>
        <family val="3"/>
        <charset val="128"/>
      </rPr>
      <t>現地録音</t>
    </r>
    <rPh sb="0" eb="2">
      <t>ゲンチ</t>
    </rPh>
    <rPh sb="2" eb="4">
      <t>ロクオン</t>
    </rPh>
    <phoneticPr fontId="1"/>
  </si>
  <si>
    <r>
      <t>D.P.R. of Korea/</t>
    </r>
    <r>
      <rPr>
        <sz val="11"/>
        <rFont val="游ゴシック Medium"/>
        <family val="3"/>
        <charset val="128"/>
      </rPr>
      <t>朝鮮民主主義人民共和国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千里羽ばたく朝焼けの国の歌</t>
    </r>
    <rPh sb="7" eb="9">
      <t>オブ</t>
    </rPh>
    <rPh sb="10" eb="15">
      <t>コリア</t>
    </rPh>
    <rPh sb="16" eb="27">
      <t>チョウセンミンシュシュギジンミンキョウワコク</t>
    </rPh>
    <rPh sb="28" eb="30">
      <t>センリ</t>
    </rPh>
    <rPh sb="30" eb="31">
      <t>ハ</t>
    </rPh>
    <rPh sb="34" eb="36">
      <t>アサヤ</t>
    </rPh>
    <rPh sb="38" eb="39">
      <t>クニ</t>
    </rPh>
    <rPh sb="40" eb="41">
      <t>ウタ</t>
    </rPh>
    <phoneticPr fontId="1"/>
  </si>
  <si>
    <r>
      <rPr>
        <sz val="11"/>
        <rFont val="游ゴシック Medium"/>
        <family val="3"/>
        <charset val="128"/>
      </rPr>
      <t>民俗音楽世界地図</t>
    </r>
    <r>
      <rPr>
        <sz val="11"/>
        <rFont val="Consolas"/>
        <family val="3"/>
      </rPr>
      <t>16</t>
    </r>
    <rPh sb="0" eb="2">
      <t>ミンゾク</t>
    </rPh>
    <rPh sb="2" eb="4">
      <t>オンガク</t>
    </rPh>
    <rPh sb="4" eb="6">
      <t>セカイ</t>
    </rPh>
    <rPh sb="6" eb="8">
      <t>チズ</t>
    </rPh>
    <phoneticPr fontId="1"/>
  </si>
  <si>
    <r>
      <rPr>
        <sz val="11"/>
        <rFont val="游ゴシック Medium"/>
        <family val="3"/>
        <charset val="128"/>
      </rPr>
      <t>西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トルコ</t>
    </r>
    <rPh sb="0" eb="5">
      <t>ニシアジア</t>
    </rPh>
    <phoneticPr fontId="1"/>
  </si>
  <si>
    <r>
      <t>Turkey~</t>
    </r>
    <r>
      <rPr>
        <sz val="11"/>
        <rFont val="游ゴシック Medium"/>
        <family val="3"/>
        <charset val="128"/>
      </rPr>
      <t>神秘の国の民謡をたずねて</t>
    </r>
    <rPh sb="0" eb="6">
      <t>トルコ</t>
    </rPh>
    <rPh sb="7" eb="9">
      <t>シンピ</t>
    </rPh>
    <rPh sb="10" eb="11">
      <t>クニ</t>
    </rPh>
    <rPh sb="12" eb="14">
      <t>ミンヨウ</t>
    </rPh>
    <phoneticPr fontId="1"/>
  </si>
  <si>
    <r>
      <rPr>
        <sz val="11"/>
        <rFont val="游ゴシック Medium"/>
        <family val="3"/>
        <charset val="128"/>
      </rPr>
      <t>民俗音楽世界地図</t>
    </r>
    <r>
      <rPr>
        <sz val="11"/>
        <rFont val="Consolas"/>
        <family val="3"/>
      </rPr>
      <t>23</t>
    </r>
    <rPh sb="0" eb="2">
      <t>ミンゾク</t>
    </rPh>
    <rPh sb="2" eb="4">
      <t>オンガク</t>
    </rPh>
    <rPh sb="4" eb="6">
      <t>セカイ</t>
    </rPh>
    <rPh sb="6" eb="8">
      <t>チズ</t>
    </rPh>
    <phoneticPr fontId="1"/>
  </si>
  <si>
    <r>
      <t>Pacific Islands/</t>
    </r>
    <r>
      <rPr>
        <sz val="11"/>
        <rFont val="游ゴシック Medium"/>
        <family val="3"/>
        <charset val="128"/>
      </rPr>
      <t>南太平洋諸島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常夏の国の白い砂浜</t>
    </r>
    <rPh sb="0" eb="7">
      <t>パシフィック</t>
    </rPh>
    <rPh sb="8" eb="15">
      <t>アイランズ</t>
    </rPh>
    <rPh sb="16" eb="22">
      <t>ミナミタイヘイヨウショトウ</t>
    </rPh>
    <rPh sb="23" eb="25">
      <t>トコナツ</t>
    </rPh>
    <rPh sb="26" eb="27">
      <t>クニ</t>
    </rPh>
    <rPh sb="28" eb="29">
      <t>シロ</t>
    </rPh>
    <rPh sb="30" eb="32">
      <t>スナハマ</t>
    </rPh>
    <phoneticPr fontId="1"/>
  </si>
  <si>
    <r>
      <rPr>
        <sz val="11"/>
        <rFont val="游ゴシック Medium"/>
        <family val="3"/>
        <charset val="128"/>
      </rPr>
      <t>民俗音楽世界地図</t>
    </r>
    <r>
      <rPr>
        <sz val="11"/>
        <rFont val="Consolas"/>
        <family val="3"/>
      </rPr>
      <t>25</t>
    </r>
    <rPh sb="0" eb="2">
      <t>ミンゾク</t>
    </rPh>
    <rPh sb="2" eb="4">
      <t>オンガク</t>
    </rPh>
    <rPh sb="4" eb="6">
      <t>セカイ</t>
    </rPh>
    <rPh sb="6" eb="8">
      <t>チズ</t>
    </rPh>
    <phoneticPr fontId="1"/>
  </si>
  <si>
    <r>
      <rPr>
        <sz val="11"/>
        <rFont val="游ゴシック Medium"/>
        <family val="3"/>
        <charset val="128"/>
      </rPr>
      <t>パリ公演時</t>
    </r>
    <rPh sb="2" eb="4">
      <t>コウエン</t>
    </rPh>
    <rPh sb="4" eb="5">
      <t>ジ</t>
    </rPh>
    <phoneticPr fontId="1"/>
  </si>
  <si>
    <r>
      <rPr>
        <sz val="11"/>
        <rFont val="游ゴシック Medium"/>
        <family val="3"/>
        <charset val="128"/>
      </rPr>
      <t>パリ公演時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ジャケ壊れてる</t>
    </r>
    <rPh sb="2" eb="4">
      <t>コウエン</t>
    </rPh>
    <rPh sb="4" eb="5">
      <t>ジ</t>
    </rPh>
    <rPh sb="9" eb="10">
      <t>コワ</t>
    </rPh>
    <phoneticPr fontId="1"/>
  </si>
  <si>
    <r>
      <rPr>
        <sz val="11"/>
        <rFont val="游ゴシック Medium"/>
        <family val="3"/>
        <charset val="128"/>
      </rPr>
      <t>南欧</t>
    </r>
    <r>
      <rPr>
        <sz val="11"/>
        <rFont val="Consolas"/>
        <family val="3"/>
      </rPr>
      <t>/Spain/Pasodoble/etc</t>
    </r>
    <rPh sb="0" eb="2">
      <t>ナンオウ</t>
    </rPh>
    <rPh sb="3" eb="8">
      <t>スペイン</t>
    </rPh>
    <rPh sb="9" eb="18">
      <t>パソドブレ</t>
    </rPh>
    <phoneticPr fontId="1"/>
  </si>
  <si>
    <r>
      <rPr>
        <sz val="11"/>
        <rFont val="游ゴシック Medium"/>
        <family val="3"/>
        <charset val="128"/>
      </rPr>
      <t>三枝成章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難波弘之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向谷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実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ナカムラサトシ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倉田信雄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岡井大二</t>
    </r>
    <r>
      <rPr>
        <sz val="11"/>
        <rFont val="Consolas"/>
        <family val="3"/>
      </rPr>
      <t>:dr/</t>
    </r>
    <r>
      <rPr>
        <sz val="11"/>
        <rFont val="游ゴシック Medium"/>
        <family val="3"/>
        <charset val="128"/>
      </rPr>
      <t>森本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真恭正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ボコーダー</t>
    </r>
    <rPh sb="0" eb="2">
      <t>サエグサ</t>
    </rPh>
    <rPh sb="2" eb="4">
      <t>ナルアキ</t>
    </rPh>
    <rPh sb="5" eb="7">
      <t>ナンバ</t>
    </rPh>
    <rPh sb="7" eb="9">
      <t>ヒロユキ</t>
    </rPh>
    <rPh sb="10" eb="12">
      <t>ムクヤ</t>
    </rPh>
    <rPh sb="13" eb="14">
      <t>ミ</t>
    </rPh>
    <rPh sb="23" eb="25">
      <t>クラタ</t>
    </rPh>
    <rPh sb="25" eb="27">
      <t>ノブオ</t>
    </rPh>
    <rPh sb="28" eb="30">
      <t>オカイ</t>
    </rPh>
    <rPh sb="30" eb="32">
      <t>ダイジ</t>
    </rPh>
    <rPh sb="36" eb="38">
      <t>モリモト</t>
    </rPh>
    <phoneticPr fontId="1"/>
  </si>
  <si>
    <r>
      <rPr>
        <sz val="11"/>
        <rFont val="游ゴシック Medium"/>
        <family val="3"/>
        <charset val="128"/>
      </rPr>
      <t>ラジエーション</t>
    </r>
    <r>
      <rPr>
        <sz val="11"/>
        <rFont val="Consolas"/>
        <family val="3"/>
      </rPr>
      <t xml:space="preserve"> Missa</t>
    </r>
    <rPh sb="8" eb="13">
      <t>ミサ</t>
    </rPh>
    <phoneticPr fontId="1"/>
  </si>
  <si>
    <r>
      <rPr>
        <sz val="11"/>
        <rFont val="游ゴシック Medium"/>
        <family val="3"/>
        <charset val="128"/>
      </rPr>
      <t>三宅榛名</t>
    </r>
    <rPh sb="0" eb="2">
      <t>ミヤケ</t>
    </rPh>
    <rPh sb="2" eb="4">
      <t>ハルナ</t>
    </rPh>
    <phoneticPr fontId="1"/>
  </si>
  <si>
    <r>
      <rPr>
        <sz val="11"/>
        <rFont val="游ゴシック Medium"/>
        <family val="3"/>
        <charset val="128"/>
      </rPr>
      <t>ほんの</t>
    </r>
    <r>
      <rPr>
        <sz val="11"/>
        <rFont val="Consolas"/>
        <family val="3"/>
      </rPr>
      <t>47</t>
    </r>
    <r>
      <rPr>
        <sz val="11"/>
        <rFont val="游ゴシック Medium"/>
        <family val="3"/>
        <charset val="128"/>
      </rPr>
      <t>分の地獄─三宅榛名･音楽･現在─</t>
    </r>
    <rPh sb="5" eb="6">
      <t>プン</t>
    </rPh>
    <rPh sb="7" eb="9">
      <t>ジゴク</t>
    </rPh>
    <rPh sb="10" eb="12">
      <t>ミヤケ</t>
    </rPh>
    <rPh sb="12" eb="14">
      <t>ハルナ</t>
    </rPh>
    <rPh sb="15" eb="17">
      <t>オンガク</t>
    </rPh>
    <rPh sb="18" eb="20">
      <t>ゲンザイ</t>
    </rPh>
    <phoneticPr fontId="1"/>
  </si>
  <si>
    <r>
      <rPr>
        <b/>
        <sz val="11"/>
        <color indexed="33"/>
        <rFont val="游ゴシック Medium"/>
        <family val="3"/>
        <charset val="128"/>
      </rPr>
      <t>武満</t>
    </r>
    <r>
      <rPr>
        <b/>
        <sz val="11"/>
        <color indexed="33"/>
        <rFont val="Consolas"/>
        <family val="3"/>
      </rPr>
      <t xml:space="preserve"> </t>
    </r>
    <r>
      <rPr>
        <b/>
        <sz val="11"/>
        <color indexed="33"/>
        <rFont val="游ゴシック Medium"/>
        <family val="3"/>
        <charset val="128"/>
      </rPr>
      <t>徹</t>
    </r>
    <rPh sb="0" eb="2">
      <t>タケミツ</t>
    </rPh>
    <rPh sb="3" eb="4">
      <t>トオル</t>
    </rPh>
    <phoneticPr fontId="1"/>
  </si>
  <si>
    <r>
      <rPr>
        <b/>
        <sz val="11"/>
        <color indexed="33"/>
        <rFont val="游ゴシック Medium"/>
        <family val="3"/>
        <charset val="128"/>
      </rPr>
      <t>ピーター･ゼルキン</t>
    </r>
    <r>
      <rPr>
        <b/>
        <sz val="11"/>
        <color indexed="33"/>
        <rFont val="Consolas"/>
        <family val="3"/>
      </rPr>
      <t xml:space="preserve"> Plays </t>
    </r>
    <r>
      <rPr>
        <b/>
        <sz val="11"/>
        <color indexed="33"/>
        <rFont val="游ゴシック Medium"/>
        <family val="3"/>
        <charset val="128"/>
      </rPr>
      <t>武満</t>
    </r>
    <r>
      <rPr>
        <b/>
        <sz val="11"/>
        <color indexed="33"/>
        <rFont val="Consolas"/>
        <family val="3"/>
      </rPr>
      <t xml:space="preserve"> </t>
    </r>
    <r>
      <rPr>
        <b/>
        <sz val="11"/>
        <color indexed="33"/>
        <rFont val="游ゴシック Medium"/>
        <family val="3"/>
        <charset val="128"/>
      </rPr>
      <t>徹</t>
    </r>
    <rPh sb="10" eb="15">
      <t>プレイズ</t>
    </rPh>
    <rPh sb="16" eb="18">
      <t>タケミツ</t>
    </rPh>
    <rPh sb="19" eb="20">
      <t>トオル</t>
    </rPh>
    <phoneticPr fontId="1"/>
  </si>
  <si>
    <r>
      <t xml:space="preserve">1/2 </t>
    </r>
    <r>
      <rPr>
        <sz val="11"/>
        <rFont val="游ゴシック Medium"/>
        <family val="3"/>
        <charset val="128"/>
      </rPr>
      <t>ピーター･ゼルキン</t>
    </r>
    <r>
      <rPr>
        <sz val="11"/>
        <rFont val="Consolas"/>
        <family val="3"/>
      </rPr>
      <t xml:space="preserve"> Plays </t>
    </r>
    <r>
      <rPr>
        <sz val="11"/>
        <rFont val="游ゴシック Medium"/>
        <family val="3"/>
        <charset val="128"/>
      </rPr>
      <t>武満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徹</t>
    </r>
    <r>
      <rPr>
        <sz val="11"/>
        <rFont val="Consolas"/>
        <family val="3"/>
      </rPr>
      <t xml:space="preserve"> &amp; </t>
    </r>
    <r>
      <rPr>
        <sz val="11"/>
        <rFont val="游ゴシック Medium"/>
        <family val="3"/>
        <charset val="128"/>
      </rPr>
      <t>タッシ</t>
    </r>
    <r>
      <rPr>
        <sz val="11"/>
        <rFont val="Consolas"/>
        <family val="3"/>
      </rPr>
      <t xml:space="preserve"> Plays Webern</t>
    </r>
    <rPh sb="14" eb="19">
      <t>プレイズ</t>
    </rPh>
    <rPh sb="20" eb="22">
      <t>タケミツ</t>
    </rPh>
    <rPh sb="23" eb="24">
      <t>トオル</t>
    </rPh>
    <rPh sb="31" eb="36">
      <t>プレイズ</t>
    </rPh>
    <rPh sb="37" eb="43">
      <t>ウェーベルン</t>
    </rPh>
    <phoneticPr fontId="1"/>
  </si>
  <si>
    <r>
      <t>27</t>
    </r>
    <r>
      <rPr>
        <sz val="11"/>
        <rFont val="游ゴシック Medium"/>
        <family val="3"/>
        <charset val="128"/>
      </rPr>
      <t>回</t>
    </r>
    <r>
      <rPr>
        <sz val="11"/>
        <rFont val="Consolas"/>
        <family val="3"/>
      </rPr>
      <t>Record Acade'mie</t>
    </r>
    <r>
      <rPr>
        <sz val="11"/>
        <rFont val="游ゴシック Medium"/>
        <family val="3"/>
        <charset val="128"/>
      </rPr>
      <t>賞現代曲</t>
    </r>
    <rPh sb="2" eb="3">
      <t>カイ</t>
    </rPh>
    <rPh sb="3" eb="20">
      <t>レコード　アカデミーショウ</t>
    </rPh>
    <rPh sb="20" eb="22">
      <t>ゲンダイ</t>
    </rPh>
    <rPh sb="22" eb="23">
      <t>キョク</t>
    </rPh>
    <phoneticPr fontId="1"/>
  </si>
  <si>
    <r>
      <rPr>
        <b/>
        <sz val="11"/>
        <color indexed="33"/>
        <rFont val="游ゴシック Medium"/>
        <family val="3"/>
        <charset val="128"/>
      </rPr>
      <t>タッシ</t>
    </r>
    <r>
      <rPr>
        <b/>
        <sz val="11"/>
        <color indexed="33"/>
        <rFont val="Consolas"/>
        <family val="3"/>
      </rPr>
      <t xml:space="preserve"> Plays Webern</t>
    </r>
    <rPh sb="4" eb="9">
      <t>プレイズ</t>
    </rPh>
    <rPh sb="10" eb="16">
      <t>ウェーベルン</t>
    </rPh>
    <phoneticPr fontId="1"/>
  </si>
  <si>
    <r>
      <t xml:space="preserve">2/2 </t>
    </r>
    <r>
      <rPr>
        <sz val="11"/>
        <rFont val="游ゴシック Medium"/>
        <family val="3"/>
        <charset val="128"/>
      </rPr>
      <t>ピーター･ゼルキン</t>
    </r>
    <r>
      <rPr>
        <sz val="11"/>
        <rFont val="Consolas"/>
        <family val="3"/>
      </rPr>
      <t xml:space="preserve"> Plays </t>
    </r>
    <r>
      <rPr>
        <sz val="11"/>
        <rFont val="游ゴシック Medium"/>
        <family val="3"/>
        <charset val="128"/>
      </rPr>
      <t>武満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徹</t>
    </r>
    <r>
      <rPr>
        <sz val="11"/>
        <rFont val="Consolas"/>
        <family val="3"/>
      </rPr>
      <t xml:space="preserve"> &amp; </t>
    </r>
    <r>
      <rPr>
        <sz val="11"/>
        <rFont val="游ゴシック Medium"/>
        <family val="3"/>
        <charset val="128"/>
      </rPr>
      <t>タッシ</t>
    </r>
    <r>
      <rPr>
        <sz val="11"/>
        <rFont val="Consolas"/>
        <family val="3"/>
      </rPr>
      <t xml:space="preserve"> Plays Webern</t>
    </r>
    <rPh sb="14" eb="19">
      <t>プレイズ</t>
    </rPh>
    <rPh sb="20" eb="22">
      <t>タケミツ</t>
    </rPh>
    <rPh sb="23" eb="24">
      <t>トオル</t>
    </rPh>
    <rPh sb="31" eb="36">
      <t>プレイズ</t>
    </rPh>
    <rPh sb="37" eb="43">
      <t>ウェーベルン</t>
    </rPh>
    <phoneticPr fontId="1"/>
  </si>
  <si>
    <r>
      <rPr>
        <sz val="11"/>
        <rFont val="游ゴシック Medium"/>
        <family val="3"/>
        <charset val="128"/>
      </rPr>
      <t>タッシ</t>
    </r>
  </si>
  <si>
    <r>
      <rPr>
        <sz val="11"/>
        <rFont val="游ゴシック Medium"/>
        <family val="3"/>
        <charset val="128"/>
      </rPr>
      <t>「</t>
    </r>
    <r>
      <rPr>
        <sz val="11"/>
        <rFont val="Consolas"/>
        <family val="3"/>
      </rPr>
      <t>7</t>
    </r>
    <r>
      <rPr>
        <sz val="11"/>
        <rFont val="游ゴシック Medium"/>
        <family val="3"/>
        <charset val="128"/>
      </rPr>
      <t>つの日より」より</t>
    </r>
    <rPh sb="4" eb="5">
      <t>ヒ</t>
    </rPh>
    <phoneticPr fontId="1"/>
  </si>
  <si>
    <r>
      <t>Boulez,Pierre:</t>
    </r>
    <r>
      <rPr>
        <sz val="11"/>
        <rFont val="游ゴシック Medium"/>
        <family val="3"/>
        <charset val="128"/>
      </rPr>
      <t>監修</t>
    </r>
    <rPh sb="0" eb="6">
      <t>ブレーズ</t>
    </rPh>
    <rPh sb="7" eb="13">
      <t>ピエール</t>
    </rPh>
    <rPh sb="14" eb="16">
      <t>カンシュウ</t>
    </rPh>
    <phoneticPr fontId="1"/>
  </si>
  <si>
    <r>
      <t>Kontakte</t>
    </r>
    <r>
      <rPr>
        <sz val="11"/>
        <rFont val="游ゴシック Medium"/>
        <family val="3"/>
        <charset val="128"/>
      </rPr>
      <t>─</t>
    </r>
    <r>
      <rPr>
        <sz val="11"/>
        <rFont val="Consolas"/>
        <family val="3"/>
      </rPr>
      <t xml:space="preserve">Electric Sound </t>
    </r>
    <r>
      <rPr>
        <sz val="11"/>
        <rFont val="游ゴシック Medium"/>
        <family val="3"/>
        <charset val="128"/>
      </rPr>
      <t>と打楽器のための</t>
    </r>
    <r>
      <rPr>
        <sz val="11"/>
        <rFont val="Consolas"/>
        <family val="3"/>
      </rPr>
      <t>/1960/Refrain</t>
    </r>
    <r>
      <rPr>
        <sz val="11"/>
        <rFont val="游ゴシック Medium"/>
        <family val="3"/>
        <charset val="128"/>
      </rPr>
      <t>─</t>
    </r>
    <r>
      <rPr>
        <sz val="11"/>
        <rFont val="Consolas"/>
        <family val="3"/>
      </rPr>
      <t>3</t>
    </r>
    <r>
      <rPr>
        <sz val="11"/>
        <rFont val="游ゴシック Medium"/>
        <family val="3"/>
        <charset val="128"/>
      </rPr>
      <t>人の楽器奏者のための</t>
    </r>
    <r>
      <rPr>
        <sz val="11"/>
        <rFont val="Consolas"/>
        <family val="3"/>
      </rPr>
      <t>/1959</t>
    </r>
    <rPh sb="0" eb="8">
      <t>コンタクテ</t>
    </rPh>
    <rPh sb="9" eb="23">
      <t>エレクトリック　サウンド</t>
    </rPh>
    <rPh sb="25" eb="28">
      <t>ダガッキ</t>
    </rPh>
    <rPh sb="38" eb="45">
      <t>ルフラン</t>
    </rPh>
    <rPh sb="47" eb="48">
      <t>ニン</t>
    </rPh>
    <rPh sb="49" eb="51">
      <t>ガッキ</t>
    </rPh>
    <rPh sb="51" eb="53">
      <t>ソウシャ</t>
    </rPh>
    <phoneticPr fontId="1"/>
  </si>
  <si>
    <r>
      <t>Vox Encore Series</t>
    </r>
    <r>
      <rPr>
        <sz val="11"/>
        <rFont val="游ゴシック Medium"/>
        <family val="3"/>
        <charset val="128"/>
      </rPr>
      <t>現代音楽の精華③</t>
    </r>
    <rPh sb="0" eb="3">
      <t>ヴォックス</t>
    </rPh>
    <rPh sb="4" eb="10">
      <t>アンコール</t>
    </rPh>
    <rPh sb="11" eb="17">
      <t>シリーズ</t>
    </rPh>
    <rPh sb="17" eb="19">
      <t>ゲンダイ</t>
    </rPh>
    <rPh sb="19" eb="21">
      <t>オンガク</t>
    </rPh>
    <rPh sb="22" eb="24">
      <t>セイカ</t>
    </rPh>
    <phoneticPr fontId="1"/>
  </si>
  <si>
    <r>
      <rPr>
        <sz val="11"/>
        <rFont val="游ゴシック Medium"/>
        <family val="3"/>
        <charset val="128"/>
      </rPr>
      <t>アロイス･コンタルスキー</t>
    </r>
    <r>
      <rPr>
        <sz val="11"/>
        <rFont val="Consolas"/>
        <family val="3"/>
      </rPr>
      <t xml:space="preserve">:p &amp; perc &amp; </t>
    </r>
    <r>
      <rPr>
        <sz val="11"/>
        <rFont val="游ゴシック Medium"/>
        <family val="3"/>
        <charset val="128"/>
      </rPr>
      <t>木鐘</t>
    </r>
    <phoneticPr fontId="1"/>
  </si>
  <si>
    <r>
      <rPr>
        <sz val="11"/>
        <rFont val="游ゴシック Medium"/>
        <family val="3"/>
        <charset val="128"/>
      </rPr>
      <t>クリストフ･カスケル</t>
    </r>
    <r>
      <rPr>
        <sz val="11"/>
        <rFont val="Consolas"/>
        <family val="3"/>
      </rPr>
      <t xml:space="preserve">:perc &amp; vive &amp; </t>
    </r>
    <r>
      <rPr>
        <sz val="11"/>
        <rFont val="游ゴシック Medium"/>
        <family val="3"/>
        <charset val="128"/>
      </rPr>
      <t>カウベル</t>
    </r>
    <phoneticPr fontId="1"/>
  </si>
  <si>
    <r>
      <rPr>
        <sz val="11"/>
        <rFont val="游ゴシック Medium"/>
        <family val="3"/>
        <charset val="128"/>
      </rPr>
      <t>カール･ジーベン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音響技術</t>
    </r>
    <rPh sb="9" eb="11">
      <t>オンキョウ</t>
    </rPh>
    <rPh sb="11" eb="13">
      <t>ギジュツ</t>
    </rPh>
    <phoneticPr fontId="1"/>
  </si>
  <si>
    <r>
      <rPr>
        <sz val="11"/>
        <rFont val="游ゴシック Medium"/>
        <family val="3"/>
        <charset val="128"/>
      </rPr>
      <t>シュトックハウゼン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チェレスタ､監修</t>
    </r>
    <rPh sb="16" eb="18">
      <t>カンシュウ</t>
    </rPh>
    <phoneticPr fontId="1"/>
  </si>
  <si>
    <r>
      <rPr>
        <sz val="11"/>
        <rFont val="游ゴシック Medium"/>
        <family val="3"/>
        <charset val="128"/>
      </rPr>
      <t>ヴィサージュ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声と</t>
    </r>
    <r>
      <rPr>
        <sz val="11"/>
        <rFont val="Consolas"/>
        <family val="3"/>
      </rPr>
      <t xml:space="preserve">Electric Sound </t>
    </r>
    <r>
      <rPr>
        <sz val="11"/>
        <rFont val="游ゴシック Medium"/>
        <family val="3"/>
        <charset val="128"/>
      </rPr>
      <t>のための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セクエンツァ</t>
    </r>
    <r>
      <rPr>
        <sz val="11"/>
        <rFont val="Consolas"/>
        <family val="3"/>
      </rPr>
      <t>III(</t>
    </r>
    <r>
      <rPr>
        <sz val="11"/>
        <rFont val="游ゴシック Medium"/>
        <family val="3"/>
        <charset val="128"/>
      </rPr>
      <t>声のための</t>
    </r>
    <r>
      <rPr>
        <sz val="11"/>
        <rFont val="Consolas"/>
        <family val="3"/>
      </rPr>
      <t>)/</t>
    </r>
    <r>
      <rPr>
        <sz val="11"/>
        <rFont val="游ゴシック Medium"/>
        <family val="3"/>
        <charset val="128"/>
      </rPr>
      <t>サークルズ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女声､ハープ､</t>
    </r>
    <r>
      <rPr>
        <sz val="11"/>
        <rFont val="Consolas"/>
        <family val="3"/>
      </rPr>
      <t>2</t>
    </r>
    <r>
      <rPr>
        <sz val="11"/>
        <rFont val="游ゴシック Medium"/>
        <family val="3"/>
        <charset val="128"/>
      </rPr>
      <t>人の打楽器奏者のための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セクエンツァ</t>
    </r>
    <r>
      <rPr>
        <sz val="11"/>
        <rFont val="Consolas"/>
        <family val="3"/>
      </rPr>
      <t>IV</t>
    </r>
    <rPh sb="7" eb="8">
      <t>コエ</t>
    </rPh>
    <rPh sb="9" eb="23">
      <t>エレクトリック　サウンド</t>
    </rPh>
    <rPh sb="39" eb="40">
      <t>コエ</t>
    </rPh>
    <rPh sb="52" eb="54">
      <t>ジョセイ</t>
    </rPh>
    <rPh sb="60" eb="61">
      <t>ニン</t>
    </rPh>
    <rPh sb="62" eb="65">
      <t>ダガッキ</t>
    </rPh>
    <rPh sb="65" eb="67">
      <t>ソウシャ</t>
    </rPh>
    <phoneticPr fontId="1"/>
  </si>
  <si>
    <r>
      <t>Vox Encore Series</t>
    </r>
    <r>
      <rPr>
        <sz val="11"/>
        <rFont val="游ゴシック Medium"/>
        <family val="3"/>
        <charset val="128"/>
      </rPr>
      <t>現代音楽の精華②</t>
    </r>
    <rPh sb="0" eb="3">
      <t>ヴォックス</t>
    </rPh>
    <rPh sb="4" eb="10">
      <t>アンコール</t>
    </rPh>
    <rPh sb="11" eb="17">
      <t>シリーズ</t>
    </rPh>
    <rPh sb="17" eb="19">
      <t>ゲンダイ</t>
    </rPh>
    <rPh sb="19" eb="21">
      <t>オンガク</t>
    </rPh>
    <rPh sb="22" eb="24">
      <t>セイカ</t>
    </rPh>
    <phoneticPr fontId="1"/>
  </si>
  <si>
    <r>
      <rPr>
        <sz val="11"/>
        <rFont val="游ゴシック Medium"/>
        <family val="3"/>
        <charset val="128"/>
      </rPr>
      <t>キャシー･バーベリアン</t>
    </r>
    <r>
      <rPr>
        <sz val="11"/>
        <rFont val="Consolas"/>
        <family val="3"/>
      </rPr>
      <t>:vo</t>
    </r>
    <phoneticPr fontId="1"/>
  </si>
  <si>
    <r>
      <rPr>
        <sz val="11"/>
        <rFont val="游ゴシック Medium"/>
        <family val="3"/>
        <charset val="128"/>
      </rPr>
      <t>デイヴィッド･バーグ</t>
    </r>
    <r>
      <rPr>
        <sz val="11"/>
        <rFont val="Consolas"/>
        <family val="3"/>
      </rPr>
      <t>:p</t>
    </r>
    <phoneticPr fontId="1"/>
  </si>
  <si>
    <r>
      <t>Aventures(1962~3)/Nouvelles Aventures(1962~65)/Volumina(1961~2)*/Etude</t>
    </r>
    <r>
      <rPr>
        <sz val="11"/>
        <rFont val="游ゴシック Medium"/>
        <family val="3"/>
        <charset val="128"/>
      </rPr>
      <t>第</t>
    </r>
    <r>
      <rPr>
        <sz val="11"/>
        <rFont val="Consolas"/>
        <family val="3"/>
      </rPr>
      <t>1</t>
    </r>
    <r>
      <rPr>
        <sz val="11"/>
        <rFont val="游ゴシック Medium"/>
        <family val="3"/>
        <charset val="128"/>
      </rPr>
      <t>番</t>
    </r>
    <r>
      <rPr>
        <sz val="11"/>
        <rFont val="Consolas"/>
        <family val="3"/>
      </rPr>
      <t>:Harmonies(1967)*</t>
    </r>
    <rPh sb="0" eb="9">
      <t>アヴァンチュール</t>
    </rPh>
    <rPh sb="18" eb="37">
      <t>ヌーヴェル　アヴァンチュール</t>
    </rPh>
    <rPh sb="47" eb="55">
      <t>ヴォルーミナ</t>
    </rPh>
    <rPh sb="65" eb="70">
      <t>エチュード</t>
    </rPh>
    <rPh sb="70" eb="71">
      <t>ダイ</t>
    </rPh>
    <rPh sb="72" eb="73">
      <t>バン</t>
    </rPh>
    <rPh sb="74" eb="83">
      <t>アルモニー</t>
    </rPh>
    <phoneticPr fontId="1"/>
  </si>
  <si>
    <r>
      <t>Vox Encore Series</t>
    </r>
    <r>
      <rPr>
        <sz val="11"/>
        <rFont val="游ゴシック Medium"/>
        <family val="3"/>
        <charset val="128"/>
      </rPr>
      <t>現代音楽の精華①</t>
    </r>
    <rPh sb="0" eb="3">
      <t>ヴォックス</t>
    </rPh>
    <rPh sb="4" eb="10">
      <t>アンコール</t>
    </rPh>
    <rPh sb="11" eb="17">
      <t>シリーズ</t>
    </rPh>
    <rPh sb="17" eb="19">
      <t>ゲンダイ</t>
    </rPh>
    <rPh sb="19" eb="21">
      <t>オンガク</t>
    </rPh>
    <rPh sb="22" eb="24">
      <t>セイカ</t>
    </rPh>
    <phoneticPr fontId="1"/>
  </si>
  <si>
    <r>
      <rPr>
        <sz val="11"/>
        <rFont val="游ゴシック Medium"/>
        <family val="3"/>
        <charset val="128"/>
      </rPr>
      <t>フリードリヒ･チェルハ</t>
    </r>
    <phoneticPr fontId="1"/>
  </si>
  <si>
    <r>
      <t xml:space="preserve">Ensemble </t>
    </r>
    <r>
      <rPr>
        <sz val="11"/>
        <rFont val="游ゴシック Medium"/>
        <family val="3"/>
        <charset val="128"/>
      </rPr>
      <t>ディ･ライエ</t>
    </r>
    <rPh sb="0" eb="8">
      <t>アンサンブル</t>
    </rPh>
    <phoneticPr fontId="1"/>
  </si>
  <si>
    <r>
      <rPr>
        <sz val="11"/>
        <rFont val="游ゴシック Medium"/>
        <family val="3"/>
        <charset val="128"/>
      </rPr>
      <t>ゲルト･ザクサー</t>
    </r>
    <r>
      <rPr>
        <sz val="11"/>
        <rFont val="Consolas"/>
        <family val="3"/>
      </rPr>
      <t>:org*</t>
    </r>
    <phoneticPr fontId="1"/>
  </si>
  <si>
    <r>
      <rPr>
        <sz val="11"/>
        <rFont val="游ゴシック Medium"/>
        <family val="3"/>
        <charset val="128"/>
      </rPr>
      <t>パイドラのためのシラベール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シーニュ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しるし</t>
    </r>
    <phoneticPr fontId="1"/>
  </si>
  <si>
    <r>
      <t xml:space="preserve">Erato France </t>
    </r>
    <r>
      <rPr>
        <sz val="11"/>
        <rFont val="游ゴシック Medium"/>
        <family val="3"/>
        <charset val="128"/>
      </rPr>
      <t>現代音楽名盤選</t>
    </r>
    <r>
      <rPr>
        <sz val="11"/>
        <rFont val="Consolas"/>
        <family val="3"/>
      </rPr>
      <t>II</t>
    </r>
    <r>
      <rPr>
        <sz val="11"/>
        <rFont val="游ゴシック Medium"/>
        <family val="3"/>
        <charset val="128"/>
      </rPr>
      <t>限定盤</t>
    </r>
    <rPh sb="0" eb="5">
      <t>エラート</t>
    </rPh>
    <rPh sb="6" eb="12">
      <t>フランス</t>
    </rPh>
    <rPh sb="13" eb="17">
      <t>ゲンダイオンガク</t>
    </rPh>
    <rPh sb="17" eb="19">
      <t>メイバン</t>
    </rPh>
    <rPh sb="19" eb="20">
      <t>セン</t>
    </rPh>
    <rPh sb="22" eb="24">
      <t>ゲンテイバン</t>
    </rPh>
    <rPh sb="24" eb="25">
      <t>バン</t>
    </rPh>
    <phoneticPr fontId="1"/>
  </si>
  <si>
    <r>
      <t>700</t>
    </r>
    <r>
      <rPr>
        <sz val="11"/>
        <rFont val="游ゴシック Medium"/>
        <family val="3"/>
        <charset val="128"/>
      </rPr>
      <t>か</t>
    </r>
    <r>
      <rPr>
        <sz val="11"/>
        <rFont val="Consolas"/>
        <family val="3"/>
      </rPr>
      <t>800</t>
    </r>
    <phoneticPr fontId="1"/>
  </si>
  <si>
    <r>
      <rPr>
        <sz val="11"/>
        <rFont val="游ゴシック Medium"/>
        <family val="3"/>
        <charset val="128"/>
      </rPr>
      <t>マリウス･コンスタン</t>
    </r>
    <phoneticPr fontId="1"/>
  </si>
  <si>
    <r>
      <t>France</t>
    </r>
    <r>
      <rPr>
        <sz val="11"/>
        <rFont val="游ゴシック Medium"/>
        <family val="3"/>
        <charset val="128"/>
      </rPr>
      <t>国立放送合唱団</t>
    </r>
    <r>
      <rPr>
        <sz val="11"/>
        <rFont val="Consolas"/>
        <family val="3"/>
      </rPr>
      <t>Solist Group/Ensemble"Ars Nova"</t>
    </r>
    <rPh sb="0" eb="13">
      <t>フランスコクリツホウソウガッショウダン</t>
    </rPh>
    <rPh sb="13" eb="19">
      <t>ソリスト</t>
    </rPh>
    <rPh sb="20" eb="25">
      <t>グループ</t>
    </rPh>
    <rPh sb="26" eb="34">
      <t>アンサンブル</t>
    </rPh>
    <rPh sb="35" eb="43">
      <t>アルス・ノーヴァ</t>
    </rPh>
    <phoneticPr fontId="1"/>
  </si>
  <si>
    <r>
      <rPr>
        <sz val="11"/>
        <rFont val="游ゴシック Medium"/>
        <family val="3"/>
        <charset val="128"/>
      </rPr>
      <t>シルヴィオ･グァルダ</t>
    </r>
    <r>
      <rPr>
        <sz val="11"/>
        <rFont val="Consolas"/>
        <family val="3"/>
      </rPr>
      <t>:per</t>
    </r>
    <phoneticPr fontId="1"/>
  </si>
  <si>
    <r>
      <rPr>
        <b/>
        <sz val="11"/>
        <color indexed="33"/>
        <rFont val="游ゴシック Medium"/>
        <family val="3"/>
        <charset val="128"/>
      </rPr>
      <t>月に憑かれた</t>
    </r>
    <r>
      <rPr>
        <b/>
        <sz val="11"/>
        <color indexed="33"/>
        <rFont val="Consolas"/>
        <family val="3"/>
      </rPr>
      <t>Pierrot Op21(1912)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室内交響曲第</t>
    </r>
    <r>
      <rPr>
        <sz val="11"/>
        <rFont val="Consolas"/>
        <family val="3"/>
      </rPr>
      <t>1</t>
    </r>
    <r>
      <rPr>
        <sz val="11"/>
        <rFont val="游ゴシック Medium"/>
        <family val="3"/>
        <charset val="128"/>
      </rPr>
      <t>番</t>
    </r>
    <r>
      <rPr>
        <sz val="11"/>
        <rFont val="Consolas"/>
        <family val="3"/>
      </rPr>
      <t>Op9(1906)/</t>
    </r>
    <r>
      <rPr>
        <sz val="11"/>
        <rFont val="游ゴシック Medium"/>
        <family val="3"/>
        <charset val="128"/>
      </rPr>
      <t>三つの管弦楽小品</t>
    </r>
    <r>
      <rPr>
        <sz val="11"/>
        <rFont val="Consolas"/>
        <family val="3"/>
      </rPr>
      <t>(1910)</t>
    </r>
    <rPh sb="0" eb="1">
      <t>ツキ</t>
    </rPh>
    <rPh sb="2" eb="3">
      <t>ツ</t>
    </rPh>
    <rPh sb="6" eb="13">
      <t>ピエロ</t>
    </rPh>
    <rPh sb="25" eb="27">
      <t>シツナイ</t>
    </rPh>
    <rPh sb="27" eb="30">
      <t>コウキョウキョク</t>
    </rPh>
    <rPh sb="30" eb="31">
      <t>ダイ</t>
    </rPh>
    <rPh sb="32" eb="33">
      <t>バン</t>
    </rPh>
    <rPh sb="43" eb="44">
      <t>ミッ</t>
    </rPh>
    <rPh sb="46" eb="49">
      <t>カンゲンガク</t>
    </rPh>
    <rPh sb="49" eb="51">
      <t>ショウヒン</t>
    </rPh>
    <phoneticPr fontId="1"/>
  </si>
  <si>
    <r>
      <rPr>
        <sz val="11"/>
        <rFont val="游ゴシック Medium"/>
        <family val="3"/>
        <charset val="128"/>
      </rPr>
      <t>ドメーヌ</t>
    </r>
    <r>
      <rPr>
        <sz val="11"/>
        <rFont val="Consolas"/>
        <family val="3"/>
      </rPr>
      <t xml:space="preserve"> Musical Ensemble</t>
    </r>
    <rPh sb="5" eb="21">
      <t>ミュージカル　アンサンブル</t>
    </rPh>
    <phoneticPr fontId="1"/>
  </si>
  <si>
    <r>
      <rPr>
        <sz val="11"/>
        <rFont val="游ゴシック Medium"/>
        <family val="3"/>
        <charset val="128"/>
      </rPr>
      <t>死者の復活を待ち望む</t>
    </r>
    <r>
      <rPr>
        <sz val="11"/>
        <rFont val="Consolas"/>
        <family val="3"/>
      </rPr>
      <t>(1964)/</t>
    </r>
    <r>
      <rPr>
        <sz val="11"/>
        <rFont val="游ゴシック Medium"/>
        <family val="3"/>
        <charset val="128"/>
      </rPr>
      <t>忘れられた捧げもの</t>
    </r>
    <r>
      <rPr>
        <sz val="11"/>
        <rFont val="Consolas"/>
        <family val="3"/>
      </rPr>
      <t>(193)</t>
    </r>
    <rPh sb="0" eb="2">
      <t>シシャ</t>
    </rPh>
    <rPh sb="3" eb="5">
      <t>フッカツ</t>
    </rPh>
    <rPh sb="6" eb="7">
      <t>マ</t>
    </rPh>
    <rPh sb="8" eb="9">
      <t>ノゾ</t>
    </rPh>
    <rPh sb="17" eb="18">
      <t>ワス</t>
    </rPh>
    <rPh sb="22" eb="23">
      <t>ササ</t>
    </rPh>
    <phoneticPr fontId="1"/>
  </si>
  <si>
    <r>
      <rPr>
        <sz val="11"/>
        <rFont val="游ゴシック Medium"/>
        <family val="3"/>
        <charset val="128"/>
      </rPr>
      <t>セルジュ･ボード</t>
    </r>
    <phoneticPr fontId="1"/>
  </si>
  <si>
    <r>
      <t>Paris</t>
    </r>
    <r>
      <rPr>
        <sz val="11"/>
        <rFont val="游ゴシック Medium"/>
        <family val="3"/>
        <charset val="128"/>
      </rPr>
      <t>管</t>
    </r>
    <r>
      <rPr>
        <sz val="11"/>
        <rFont val="Consolas"/>
        <family val="3"/>
      </rPr>
      <t>&amp;</t>
    </r>
    <r>
      <rPr>
        <sz val="11"/>
        <rFont val="游ゴシック Medium"/>
        <family val="3"/>
        <charset val="128"/>
      </rPr>
      <t>打楽器</t>
    </r>
    <r>
      <rPr>
        <sz val="11"/>
        <rFont val="Consolas"/>
        <family val="3"/>
      </rPr>
      <t>Ensemble</t>
    </r>
    <rPh sb="0" eb="6">
      <t>パリカン</t>
    </rPh>
    <rPh sb="7" eb="18">
      <t>ダガッキアンサンブル</t>
    </rPh>
    <phoneticPr fontId="1"/>
  </si>
  <si>
    <r>
      <t>Le Boeuf sur le Toit/</t>
    </r>
    <r>
      <rPr>
        <sz val="11"/>
        <rFont val="游ゴシック Medium"/>
        <family val="3"/>
        <charset val="128"/>
      </rPr>
      <t>屋根の上の牛</t>
    </r>
    <r>
      <rPr>
        <sz val="11"/>
        <rFont val="Consolas"/>
        <family val="3"/>
      </rPr>
      <t>/15:03</t>
    </r>
    <rPh sb="21" eb="23">
      <t>ヤネ</t>
    </rPh>
    <rPh sb="24" eb="25">
      <t>ウエ</t>
    </rPh>
    <rPh sb="26" eb="27">
      <t>ウシ</t>
    </rPh>
    <phoneticPr fontId="1"/>
  </si>
  <si>
    <r>
      <t>La Creation du Monde/</t>
    </r>
    <r>
      <rPr>
        <sz val="11"/>
        <rFont val="游ゴシック Medium"/>
        <family val="3"/>
        <charset val="128"/>
      </rPr>
      <t>世界の創造</t>
    </r>
    <rPh sb="21" eb="23">
      <t>セカイ</t>
    </rPh>
    <rPh sb="24" eb="26">
      <t>ソウゾウ</t>
    </rPh>
    <phoneticPr fontId="1"/>
  </si>
  <si>
    <r>
      <t>L'Histoire du Soldat/</t>
    </r>
    <r>
      <rPr>
        <sz val="11"/>
        <rFont val="游ゴシック Medium"/>
        <family val="3"/>
        <charset val="128"/>
      </rPr>
      <t>兵士の物語</t>
    </r>
    <rPh sb="21" eb="23">
      <t>ヘイシ</t>
    </rPh>
    <rPh sb="24" eb="26">
      <t>モノガタリ</t>
    </rPh>
    <phoneticPr fontId="1"/>
  </si>
  <si>
    <r>
      <rPr>
        <sz val="11"/>
        <rFont val="游ゴシック Medium"/>
        <family val="3"/>
        <charset val="128"/>
      </rPr>
      <t>戦争</t>
    </r>
    <r>
      <rPr>
        <sz val="11"/>
        <rFont val="Consolas"/>
        <family val="3"/>
      </rPr>
      <t>Sonata(7,8</t>
    </r>
    <r>
      <rPr>
        <sz val="11"/>
        <rFont val="游ゴシック Medium"/>
        <family val="3"/>
        <charset val="128"/>
      </rPr>
      <t>番</t>
    </r>
    <r>
      <rPr>
        <sz val="11"/>
        <rFont val="Consolas"/>
        <family val="3"/>
      </rPr>
      <t>)</t>
    </r>
    <rPh sb="0" eb="2">
      <t>センソウ</t>
    </rPh>
    <rPh sb="2" eb="8">
      <t>ソナタ</t>
    </rPh>
    <rPh sb="12" eb="13">
      <t>バン</t>
    </rPh>
    <phoneticPr fontId="1"/>
  </si>
  <si>
    <r>
      <rPr>
        <sz val="11"/>
        <rFont val="游ゴシック Medium"/>
        <family val="3"/>
        <charset val="128"/>
      </rPr>
      <t>マチャアキの</t>
    </r>
    <r>
      <rPr>
        <sz val="11"/>
        <rFont val="Consolas"/>
        <family val="3"/>
      </rPr>
      <t>Peter</t>
    </r>
    <r>
      <rPr>
        <sz val="11"/>
        <rFont val="游ゴシック Medium"/>
        <family val="3"/>
        <charset val="128"/>
      </rPr>
      <t>と狼</t>
    </r>
    <rPh sb="6" eb="11">
      <t>ピーター</t>
    </rPh>
    <rPh sb="12" eb="13">
      <t>オオカミ</t>
    </rPh>
    <phoneticPr fontId="1"/>
  </si>
  <si>
    <r>
      <t>New York Studium</t>
    </r>
    <r>
      <rPr>
        <sz val="11"/>
        <rFont val="游ゴシック Medium"/>
        <family val="3"/>
        <charset val="128"/>
      </rPr>
      <t>交響楽団</t>
    </r>
    <rPh sb="0" eb="8">
      <t>ニューヨーク</t>
    </rPh>
    <rPh sb="9" eb="16">
      <t>スタジアム</t>
    </rPh>
    <phoneticPr fontId="1"/>
  </si>
  <si>
    <r>
      <rPr>
        <sz val="11"/>
        <rFont val="游ゴシック Medium"/>
        <family val="3"/>
        <charset val="128"/>
      </rPr>
      <t>堺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正章</t>
    </r>
    <rPh sb="0" eb="1">
      <t>サカイ</t>
    </rPh>
    <rPh sb="2" eb="4">
      <t>マサアキ</t>
    </rPh>
    <phoneticPr fontId="1"/>
  </si>
  <si>
    <r>
      <t>Ballet:</t>
    </r>
    <r>
      <rPr>
        <sz val="11"/>
        <rFont val="游ゴシック Medium"/>
        <family val="3"/>
        <charset val="128"/>
      </rPr>
      <t>ダフニスとクローエ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全曲</t>
    </r>
    <rPh sb="0" eb="6">
      <t>バレエ</t>
    </rPh>
    <rPh sb="17" eb="19">
      <t>ゼンキョク</t>
    </rPh>
    <phoneticPr fontId="1"/>
  </si>
  <si>
    <r>
      <rPr>
        <sz val="11"/>
        <rFont val="游ゴシック Medium"/>
        <family val="3"/>
        <charset val="128"/>
      </rPr>
      <t>夜の</t>
    </r>
    <r>
      <rPr>
        <sz val="11"/>
        <rFont val="Consolas"/>
        <family val="3"/>
      </rPr>
      <t>Gaspard</t>
    </r>
    <rPh sb="0" eb="1">
      <t>ヨル</t>
    </rPh>
    <rPh sb="2" eb="9">
      <t>ガスパール</t>
    </rPh>
    <phoneticPr fontId="1"/>
  </si>
  <si>
    <r>
      <rPr>
        <sz val="11"/>
        <rFont val="游ゴシック Medium"/>
        <family val="3"/>
        <charset val="128"/>
      </rPr>
      <t>夜の</t>
    </r>
    <r>
      <rPr>
        <sz val="11"/>
        <rFont val="Consolas"/>
        <family val="3"/>
      </rPr>
      <t>Gaspard/</t>
    </r>
    <r>
      <rPr>
        <sz val="11"/>
        <rFont val="游ゴシック Medium"/>
        <family val="3"/>
        <charset val="128"/>
      </rPr>
      <t>アルゲリッチ､</t>
    </r>
    <r>
      <rPr>
        <sz val="11"/>
        <rFont val="Consolas"/>
        <family val="3"/>
      </rPr>
      <t>Ravel</t>
    </r>
    <r>
      <rPr>
        <sz val="11"/>
        <rFont val="游ゴシック Medium"/>
        <family val="3"/>
        <charset val="128"/>
      </rPr>
      <t>名演集</t>
    </r>
    <rPh sb="0" eb="1">
      <t>ヨル</t>
    </rPh>
    <rPh sb="2" eb="9">
      <t>ガスパール</t>
    </rPh>
    <rPh sb="17" eb="22">
      <t>ラヴェル</t>
    </rPh>
    <rPh sb="22" eb="24">
      <t>メイエン</t>
    </rPh>
    <rPh sb="24" eb="25">
      <t>シュウ</t>
    </rPh>
    <phoneticPr fontId="1"/>
  </si>
  <si>
    <r>
      <rPr>
        <sz val="11"/>
        <rFont val="游ゴシック Medium"/>
        <family val="3"/>
        <charset val="128"/>
      </rPr>
      <t>マルタ･アルゲリッチ</t>
    </r>
  </si>
  <si>
    <r>
      <rPr>
        <sz val="11"/>
        <rFont val="游ゴシック Medium"/>
        <family val="3"/>
        <charset val="128"/>
      </rPr>
      <t>四手のための</t>
    </r>
    <r>
      <rPr>
        <sz val="11"/>
        <rFont val="Consolas"/>
        <family val="3"/>
      </rPr>
      <t>Piano</t>
    </r>
    <r>
      <rPr>
        <sz val="11"/>
        <rFont val="游ゴシック Medium"/>
        <family val="3"/>
        <charset val="128"/>
      </rPr>
      <t>作品集</t>
    </r>
    <rPh sb="6" eb="14">
      <t>ピアノサクヒンシュウ</t>
    </rPh>
    <phoneticPr fontId="1"/>
  </si>
  <si>
    <r>
      <rPr>
        <sz val="11"/>
        <rFont val="游ゴシック Medium"/>
        <family val="3"/>
        <charset val="128"/>
      </rPr>
      <t>高橋悠治</t>
    </r>
    <rPh sb="0" eb="4">
      <t>タカハシユウジ</t>
    </rPh>
    <phoneticPr fontId="1"/>
  </si>
  <si>
    <r>
      <rPr>
        <sz val="11"/>
        <rFont val="游ゴシック Medium"/>
        <family val="3"/>
        <charset val="128"/>
      </rPr>
      <t>アラン･プラーネス</t>
    </r>
    <phoneticPr fontId="1"/>
  </si>
  <si>
    <r>
      <rPr>
        <sz val="11"/>
        <rFont val="游ゴシック Medium"/>
        <family val="3"/>
        <charset val="128"/>
      </rPr>
      <t>前奏曲集第</t>
    </r>
    <r>
      <rPr>
        <sz val="11"/>
        <rFont val="Consolas"/>
        <family val="3"/>
      </rPr>
      <t>1</t>
    </r>
    <r>
      <rPr>
        <sz val="11"/>
        <rFont val="游ゴシック Medium"/>
        <family val="3"/>
        <charset val="128"/>
      </rPr>
      <t>巻</t>
    </r>
    <r>
      <rPr>
        <sz val="11"/>
        <rFont val="Consolas"/>
        <family val="3"/>
      </rPr>
      <t>/30:33/04:23</t>
    </r>
    <rPh sb="0" eb="2">
      <t>ゼンソウキョク</t>
    </rPh>
    <rPh sb="2" eb="4">
      <t>キョクシュウ</t>
    </rPh>
    <rPh sb="4" eb="5">
      <t>ダイ</t>
    </rPh>
    <rPh sb="6" eb="7">
      <t>カン</t>
    </rPh>
    <phoneticPr fontId="1"/>
  </si>
  <si>
    <r>
      <t>1/3 Debussy/Piano</t>
    </r>
    <r>
      <rPr>
        <sz val="11"/>
        <rFont val="游ゴシック Medium"/>
        <family val="3"/>
        <charset val="128"/>
      </rPr>
      <t>曲集第</t>
    </r>
    <r>
      <rPr>
        <sz val="11"/>
        <rFont val="Consolas"/>
        <family val="3"/>
      </rPr>
      <t>1</t>
    </r>
    <r>
      <rPr>
        <sz val="11"/>
        <rFont val="游ゴシック Medium"/>
        <family val="3"/>
        <charset val="128"/>
      </rPr>
      <t>集《</t>
    </r>
    <r>
      <rPr>
        <sz val="11"/>
        <rFont val="Consolas"/>
        <family val="3"/>
      </rPr>
      <t>CBS</t>
    </r>
    <r>
      <rPr>
        <sz val="11"/>
        <rFont val="游ゴシック Medium"/>
        <family val="3"/>
        <charset val="128"/>
      </rPr>
      <t>不滅の</t>
    </r>
    <r>
      <rPr>
        <sz val="11"/>
        <rFont val="Consolas"/>
        <family val="3"/>
      </rPr>
      <t>1500</t>
    </r>
    <r>
      <rPr>
        <sz val="11"/>
        <rFont val="游ゴシック Medium"/>
        <family val="3"/>
        <charset val="128"/>
      </rPr>
      <t>》カザドシュ選集</t>
    </r>
    <r>
      <rPr>
        <sz val="11"/>
        <rFont val="Consolas"/>
        <family val="3"/>
      </rPr>
      <t>Vol.1</t>
    </r>
    <rPh sb="4" eb="11">
      <t>ドビュッシー</t>
    </rPh>
    <rPh sb="12" eb="19">
      <t>ピアノキョクシュウ</t>
    </rPh>
    <rPh sb="19" eb="20">
      <t>ダイ</t>
    </rPh>
    <rPh sb="21" eb="22">
      <t>シュウ</t>
    </rPh>
    <rPh sb="26" eb="28">
      <t>フメツ</t>
    </rPh>
    <rPh sb="39" eb="41">
      <t>センシュウ</t>
    </rPh>
    <phoneticPr fontId="1"/>
  </si>
  <si>
    <r>
      <rPr>
        <sz val="11"/>
        <rFont val="游ゴシック Medium"/>
        <family val="3"/>
        <charset val="128"/>
      </rPr>
      <t>ロペール･カザドシュ</t>
    </r>
  </si>
  <si>
    <r>
      <rPr>
        <sz val="11"/>
        <rFont val="游ゴシック Medium"/>
        <family val="3"/>
        <charset val="128"/>
      </rPr>
      <t>ギャビー･カザドシュ</t>
    </r>
  </si>
  <si>
    <r>
      <rPr>
        <sz val="11"/>
        <rFont val="游ゴシック Medium"/>
        <family val="3"/>
        <charset val="128"/>
      </rPr>
      <t>古代のエピグラフ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四手のための</t>
    </r>
    <rPh sb="0" eb="2">
      <t>コダイ</t>
    </rPh>
    <phoneticPr fontId="1"/>
  </si>
  <si>
    <r>
      <t>2/3 Debussy/Piano</t>
    </r>
    <r>
      <rPr>
        <sz val="11"/>
        <rFont val="游ゴシック Medium"/>
        <family val="3"/>
        <charset val="128"/>
      </rPr>
      <t>曲集第</t>
    </r>
    <r>
      <rPr>
        <sz val="11"/>
        <rFont val="Consolas"/>
        <family val="3"/>
      </rPr>
      <t>1</t>
    </r>
    <r>
      <rPr>
        <sz val="11"/>
        <rFont val="游ゴシック Medium"/>
        <family val="3"/>
        <charset val="128"/>
      </rPr>
      <t>集《</t>
    </r>
    <r>
      <rPr>
        <sz val="11"/>
        <rFont val="Consolas"/>
        <family val="3"/>
      </rPr>
      <t>CBS</t>
    </r>
    <r>
      <rPr>
        <sz val="11"/>
        <rFont val="游ゴシック Medium"/>
        <family val="3"/>
        <charset val="128"/>
      </rPr>
      <t>不滅の</t>
    </r>
    <r>
      <rPr>
        <sz val="11"/>
        <rFont val="Consolas"/>
        <family val="3"/>
      </rPr>
      <t>1500</t>
    </r>
    <r>
      <rPr>
        <sz val="11"/>
        <rFont val="游ゴシック Medium"/>
        <family val="3"/>
        <charset val="128"/>
      </rPr>
      <t>》カザドシュ選集</t>
    </r>
    <r>
      <rPr>
        <sz val="11"/>
        <rFont val="Consolas"/>
        <family val="3"/>
      </rPr>
      <t>Vol.1</t>
    </r>
    <rPh sb="4" eb="11">
      <t>ドビュッシー</t>
    </rPh>
    <rPh sb="12" eb="19">
      <t>ピアノキョクシュウ</t>
    </rPh>
    <rPh sb="19" eb="20">
      <t>ダイ</t>
    </rPh>
    <rPh sb="21" eb="22">
      <t>シュウ</t>
    </rPh>
    <rPh sb="26" eb="28">
      <t>フメツ</t>
    </rPh>
    <rPh sb="39" eb="41">
      <t>センシュウ</t>
    </rPh>
    <phoneticPr fontId="1"/>
  </si>
  <si>
    <r>
      <rPr>
        <sz val="11"/>
        <rFont val="游ゴシック Medium"/>
        <family val="3"/>
        <charset val="128"/>
      </rPr>
      <t>白と黒で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二台の</t>
    </r>
    <r>
      <rPr>
        <sz val="11"/>
        <rFont val="Consolas"/>
        <family val="3"/>
      </rPr>
      <t>Piano</t>
    </r>
    <r>
      <rPr>
        <sz val="11"/>
        <rFont val="游ゴシック Medium"/>
        <family val="3"/>
        <charset val="128"/>
      </rPr>
      <t>のための</t>
    </r>
    <rPh sb="0" eb="1">
      <t>シロ</t>
    </rPh>
    <rPh sb="2" eb="3">
      <t>クロ</t>
    </rPh>
    <rPh sb="5" eb="7">
      <t>ニダイ</t>
    </rPh>
    <rPh sb="8" eb="13">
      <t>ピアノ</t>
    </rPh>
    <phoneticPr fontId="1"/>
  </si>
  <si>
    <r>
      <t>3/3 Debussy/Piano</t>
    </r>
    <r>
      <rPr>
        <sz val="11"/>
        <rFont val="游ゴシック Medium"/>
        <family val="3"/>
        <charset val="128"/>
      </rPr>
      <t>曲集第</t>
    </r>
    <r>
      <rPr>
        <sz val="11"/>
        <rFont val="Consolas"/>
        <family val="3"/>
      </rPr>
      <t>1</t>
    </r>
    <r>
      <rPr>
        <sz val="11"/>
        <rFont val="游ゴシック Medium"/>
        <family val="3"/>
        <charset val="128"/>
      </rPr>
      <t>集《</t>
    </r>
    <r>
      <rPr>
        <sz val="11"/>
        <rFont val="Consolas"/>
        <family val="3"/>
      </rPr>
      <t>CBS</t>
    </r>
    <r>
      <rPr>
        <sz val="11"/>
        <rFont val="游ゴシック Medium"/>
        <family val="3"/>
        <charset val="128"/>
      </rPr>
      <t>不滅の</t>
    </r>
    <r>
      <rPr>
        <sz val="11"/>
        <rFont val="Consolas"/>
        <family val="3"/>
      </rPr>
      <t>1500</t>
    </r>
    <r>
      <rPr>
        <sz val="11"/>
        <rFont val="游ゴシック Medium"/>
        <family val="3"/>
        <charset val="128"/>
      </rPr>
      <t>》カザドシュ選集</t>
    </r>
    <r>
      <rPr>
        <sz val="11"/>
        <rFont val="Consolas"/>
        <family val="3"/>
      </rPr>
      <t>Vol.1</t>
    </r>
    <rPh sb="4" eb="11">
      <t>ドビュッシー</t>
    </rPh>
    <rPh sb="12" eb="19">
      <t>ピアノキョクシュウ</t>
    </rPh>
    <rPh sb="19" eb="20">
      <t>ダイ</t>
    </rPh>
    <rPh sb="21" eb="22">
      <t>シュウ</t>
    </rPh>
    <rPh sb="26" eb="28">
      <t>フメツ</t>
    </rPh>
    <rPh sb="39" eb="41">
      <t>センシュウ</t>
    </rPh>
    <phoneticPr fontId="1"/>
  </si>
  <si>
    <r>
      <rPr>
        <sz val="11"/>
        <rFont val="游ゴシック Medium"/>
        <family val="3"/>
        <charset val="128"/>
      </rPr>
      <t>白鳥の肉を焼く男</t>
    </r>
    <r>
      <rPr>
        <sz val="11"/>
        <rFont val="Consolas"/>
        <family val="3"/>
      </rPr>
      <t>/Viola</t>
    </r>
    <r>
      <rPr>
        <sz val="11"/>
        <rFont val="游ゴシック Medium"/>
        <family val="3"/>
        <charset val="128"/>
      </rPr>
      <t>と小管弦楽のための古い民謡による協奏曲</t>
    </r>
    <rPh sb="0" eb="2">
      <t>ハクチョウ</t>
    </rPh>
    <rPh sb="3" eb="4">
      <t>ニク</t>
    </rPh>
    <rPh sb="5" eb="6">
      <t>ヤ</t>
    </rPh>
    <rPh sb="7" eb="8">
      <t>オトコ</t>
    </rPh>
    <rPh sb="9" eb="14">
      <t>ヴィオラ</t>
    </rPh>
    <rPh sb="15" eb="16">
      <t>ショウ</t>
    </rPh>
    <rPh sb="16" eb="19">
      <t>カンゲンガク</t>
    </rPh>
    <rPh sb="23" eb="24">
      <t>フル</t>
    </rPh>
    <rPh sb="25" eb="27">
      <t>ミンヨウ</t>
    </rPh>
    <rPh sb="30" eb="33">
      <t>キョウソウキョク</t>
    </rPh>
    <phoneticPr fontId="1"/>
  </si>
  <si>
    <r>
      <t xml:space="preserve">1/2 </t>
    </r>
    <r>
      <rPr>
        <sz val="11"/>
        <rFont val="游ゴシック Medium"/>
        <family val="3"/>
        <charset val="128"/>
      </rPr>
      <t>白鳥の肉を焼く男･他</t>
    </r>
    <rPh sb="4" eb="6">
      <t>ハクチョウ</t>
    </rPh>
    <rPh sb="7" eb="8">
      <t>ニク</t>
    </rPh>
    <rPh sb="9" eb="10">
      <t>ヤ</t>
    </rPh>
    <rPh sb="11" eb="12">
      <t>オトコ</t>
    </rPh>
    <rPh sb="13" eb="14">
      <t>ホカ</t>
    </rPh>
    <phoneticPr fontId="1"/>
  </si>
  <si>
    <r>
      <rPr>
        <sz val="11"/>
        <rFont val="游ゴシック Medium"/>
        <family val="3"/>
        <charset val="128"/>
      </rPr>
      <t>ゲンナジー･ロジェストヴェンスキー</t>
    </r>
  </si>
  <si>
    <r>
      <t>Moscow</t>
    </r>
    <r>
      <rPr>
        <sz val="11"/>
        <rFont val="游ゴシック Medium"/>
        <family val="3"/>
        <charset val="128"/>
      </rPr>
      <t>放送室内管弦楽団</t>
    </r>
    <rPh sb="0" eb="6">
      <t>モスクワ</t>
    </rPh>
    <rPh sb="6" eb="8">
      <t>ホウソウ</t>
    </rPh>
    <rPh sb="8" eb="10">
      <t>シツナイ</t>
    </rPh>
    <rPh sb="10" eb="12">
      <t>カンゲン</t>
    </rPh>
    <rPh sb="12" eb="14">
      <t>ガクダン</t>
    </rPh>
    <phoneticPr fontId="1"/>
  </si>
  <si>
    <r>
      <rPr>
        <sz val="11"/>
        <rFont val="游ゴシック Medium"/>
        <family val="3"/>
        <charset val="128"/>
      </rPr>
      <t>イーゴリ･ボグスラフスキー</t>
    </r>
    <r>
      <rPr>
        <sz val="11"/>
        <rFont val="Consolas"/>
        <family val="3"/>
      </rPr>
      <t>:viola</t>
    </r>
  </si>
  <si>
    <r>
      <rPr>
        <sz val="11"/>
        <rFont val="游ゴシック Medium"/>
        <family val="3"/>
        <charset val="128"/>
      </rPr>
      <t>室内楽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第</t>
    </r>
    <r>
      <rPr>
        <sz val="11"/>
        <rFont val="Consolas"/>
        <family val="3"/>
      </rPr>
      <t>5</t>
    </r>
    <r>
      <rPr>
        <sz val="11"/>
        <rFont val="游ゴシック Medium"/>
        <family val="3"/>
        <charset val="128"/>
      </rPr>
      <t>番</t>
    </r>
    <rPh sb="0" eb="3">
      <t>シツナイガク</t>
    </rPh>
    <rPh sb="4" eb="5">
      <t>ダイ</t>
    </rPh>
    <rPh sb="5" eb="7">
      <t>５バン</t>
    </rPh>
    <phoneticPr fontId="1"/>
  </si>
  <si>
    <r>
      <t xml:space="preserve">2/2 </t>
    </r>
    <r>
      <rPr>
        <sz val="11"/>
        <rFont val="游ゴシック Medium"/>
        <family val="3"/>
        <charset val="128"/>
      </rPr>
      <t>白鳥の肉を焼く男･他</t>
    </r>
    <rPh sb="4" eb="6">
      <t>ハクチョウ</t>
    </rPh>
    <rPh sb="7" eb="8">
      <t>ニク</t>
    </rPh>
    <rPh sb="9" eb="10">
      <t>ヤ</t>
    </rPh>
    <rPh sb="11" eb="12">
      <t>オトコ</t>
    </rPh>
    <rPh sb="13" eb="14">
      <t>ホカ</t>
    </rPh>
    <phoneticPr fontId="1"/>
  </si>
  <si>
    <r>
      <rPr>
        <sz val="11"/>
        <rFont val="游ゴシック Medium"/>
        <family val="3"/>
        <charset val="128"/>
      </rPr>
      <t>練習曲集</t>
    </r>
    <rPh sb="0" eb="3">
      <t>レンシュウキョク</t>
    </rPh>
    <rPh sb="3" eb="4">
      <t>シュウ</t>
    </rPh>
    <phoneticPr fontId="1"/>
  </si>
  <si>
    <r>
      <t>Piano</t>
    </r>
    <r>
      <rPr>
        <sz val="11"/>
        <rFont val="游ゴシック Medium"/>
        <family val="3"/>
        <charset val="128"/>
      </rPr>
      <t>曲全集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第</t>
    </r>
    <r>
      <rPr>
        <sz val="11"/>
        <rFont val="Consolas"/>
        <family val="3"/>
      </rPr>
      <t>4</t>
    </r>
    <r>
      <rPr>
        <sz val="11"/>
        <rFont val="游ゴシック Medium"/>
        <family val="3"/>
        <charset val="128"/>
      </rPr>
      <t>集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ヴォックス</t>
    </r>
    <r>
      <rPr>
        <sz val="11"/>
        <rFont val="Consolas"/>
        <family val="3"/>
      </rPr>
      <t xml:space="preserve"> Piano Collection/243</t>
    </r>
    <rPh sb="0" eb="8">
      <t>ピアノキョクゼンシュウ</t>
    </rPh>
    <rPh sb="9" eb="12">
      <t>ダイ４シュウ</t>
    </rPh>
    <rPh sb="19" eb="24">
      <t>ピアノ　</t>
    </rPh>
    <rPh sb="25" eb="35">
      <t>コレクション</t>
    </rPh>
    <phoneticPr fontId="1"/>
  </si>
  <si>
    <r>
      <rPr>
        <sz val="11"/>
        <rFont val="游ゴシック Medium"/>
        <family val="3"/>
        <charset val="128"/>
      </rPr>
      <t>ミヒャエル･ポンティ</t>
    </r>
  </si>
  <si>
    <r>
      <rPr>
        <sz val="11"/>
        <rFont val="游ゴシック Medium"/>
        <family val="3"/>
        <charset val="128"/>
      </rPr>
      <t>佐藤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真</t>
    </r>
    <rPh sb="0" eb="2">
      <t>サトウ</t>
    </rPh>
    <rPh sb="3" eb="4">
      <t>マコト</t>
    </rPh>
    <phoneticPr fontId="1"/>
  </si>
  <si>
    <r>
      <rPr>
        <sz val="11"/>
        <rFont val="游ゴシック Medium"/>
        <family val="3"/>
        <charset val="128"/>
      </rPr>
      <t>佐藤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真作品集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混声編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蔵王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旅</t>
    </r>
    <rPh sb="0" eb="2">
      <t>サトウ</t>
    </rPh>
    <rPh sb="3" eb="4">
      <t>マコト</t>
    </rPh>
    <rPh sb="4" eb="6">
      <t>サクヒン</t>
    </rPh>
    <rPh sb="6" eb="7">
      <t>シュウ</t>
    </rPh>
    <rPh sb="8" eb="10">
      <t>コンセイ</t>
    </rPh>
    <rPh sb="10" eb="11">
      <t>ヘン</t>
    </rPh>
    <rPh sb="12" eb="14">
      <t>ザオウ</t>
    </rPh>
    <rPh sb="15" eb="16">
      <t>タビ</t>
    </rPh>
    <phoneticPr fontId="1"/>
  </si>
  <si>
    <r>
      <rPr>
        <sz val="11"/>
        <rFont val="游ゴシック Medium"/>
        <family val="3"/>
        <charset val="128"/>
      </rPr>
      <t>現代日本合唱曲選</t>
    </r>
    <r>
      <rPr>
        <sz val="11"/>
        <rFont val="Consolas"/>
        <family val="3"/>
      </rPr>
      <t>4</t>
    </r>
    <rPh sb="0" eb="2">
      <t>ゲンダイ</t>
    </rPh>
    <rPh sb="2" eb="4">
      <t>ニホン</t>
    </rPh>
    <rPh sb="4" eb="7">
      <t>ガッショウキョク</t>
    </rPh>
    <rPh sb="7" eb="8">
      <t>セン</t>
    </rPh>
    <phoneticPr fontId="1"/>
  </si>
  <si>
    <r>
      <rPr>
        <sz val="11"/>
        <rFont val="游ゴシック Medium"/>
        <family val="3"/>
        <charset val="128"/>
      </rPr>
      <t>團伊玖磨</t>
    </r>
    <rPh sb="0" eb="1">
      <t>ダン</t>
    </rPh>
    <rPh sb="1" eb="4">
      <t>イクマ</t>
    </rPh>
    <phoneticPr fontId="1"/>
  </si>
  <si>
    <r>
      <t>Opera:</t>
    </r>
    <r>
      <rPr>
        <b/>
        <sz val="11"/>
        <color indexed="33"/>
        <rFont val="游ゴシック Medium"/>
        <family val="3"/>
        <charset val="128"/>
      </rPr>
      <t>夕鶴</t>
    </r>
    <rPh sb="0" eb="5">
      <t>オペラ</t>
    </rPh>
    <rPh sb="6" eb="8">
      <t>ユウヅル</t>
    </rPh>
    <phoneticPr fontId="1"/>
  </si>
  <si>
    <r>
      <rPr>
        <sz val="11"/>
        <rFont val="游ゴシック Medium"/>
        <family val="3"/>
        <charset val="128"/>
      </rPr>
      <t>運ず：立川澄人</t>
    </r>
    <rPh sb="0" eb="1">
      <t>ウン</t>
    </rPh>
    <rPh sb="3" eb="5">
      <t>タチカワ</t>
    </rPh>
    <rPh sb="5" eb="7">
      <t>スミト</t>
    </rPh>
    <phoneticPr fontId="1"/>
  </si>
  <si>
    <r>
      <t>Grofe'</t>
    </r>
    <r>
      <rPr>
        <sz val="11"/>
        <rFont val="Consolas"/>
        <family val="3"/>
      </rPr>
      <t>,</t>
    </r>
    <r>
      <rPr>
        <sz val="11"/>
        <rFont val="游ゴシック Medium"/>
        <family val="3"/>
        <charset val="128"/>
      </rPr>
      <t>ファード</t>
    </r>
    <rPh sb="0" eb="6">
      <t>グローフェ</t>
    </rPh>
    <phoneticPr fontId="1"/>
  </si>
  <si>
    <r>
      <rPr>
        <b/>
        <sz val="11"/>
        <color indexed="33"/>
        <rFont val="游ゴシック Medium"/>
        <family val="3"/>
        <charset val="128"/>
      </rPr>
      <t>組曲</t>
    </r>
    <r>
      <rPr>
        <b/>
        <sz val="11"/>
        <color indexed="33"/>
        <rFont val="Consolas"/>
        <family val="3"/>
      </rPr>
      <t>:Grand Canyon/</t>
    </r>
    <r>
      <rPr>
        <b/>
        <sz val="11"/>
        <color indexed="33"/>
        <rFont val="游ゴシック Medium"/>
        <family val="3"/>
        <charset val="128"/>
      </rPr>
      <t>大峡谷</t>
    </r>
    <rPh sb="0" eb="2">
      <t>クミキョク</t>
    </rPh>
    <rPh sb="3" eb="15">
      <t>グランド　キャニオン</t>
    </rPh>
    <rPh sb="16" eb="17">
      <t>ダイ</t>
    </rPh>
    <rPh sb="17" eb="19">
      <t>キョウコク</t>
    </rPh>
    <phoneticPr fontId="1"/>
  </si>
  <si>
    <r>
      <rPr>
        <sz val="11"/>
        <rFont val="游ゴシック Medium"/>
        <family val="3"/>
        <charset val="128"/>
      </rPr>
      <t>動物の謝肉祭</t>
    </r>
    <rPh sb="0" eb="2">
      <t>ドウブツ</t>
    </rPh>
    <rPh sb="3" eb="6">
      <t>シャニクサイ</t>
    </rPh>
    <phoneticPr fontId="1"/>
  </si>
  <si>
    <r>
      <rPr>
        <sz val="11"/>
        <rFont val="游ゴシック Medium"/>
        <family val="3"/>
        <charset val="128"/>
      </rPr>
      <t>フィードラー</t>
    </r>
    <r>
      <rPr>
        <sz val="11"/>
        <rFont val="Consolas"/>
        <family val="3"/>
      </rPr>
      <t>,Arthur</t>
    </r>
    <rPh sb="7" eb="13">
      <t>アーサー</t>
    </rPh>
    <phoneticPr fontId="1"/>
  </si>
  <si>
    <r>
      <t>Boston Pops</t>
    </r>
    <r>
      <rPr>
        <sz val="11"/>
        <rFont val="游ゴシック Medium"/>
        <family val="3"/>
        <charset val="128"/>
      </rPr>
      <t>管弦楽団</t>
    </r>
    <rPh sb="0" eb="15">
      <t>ボストン　ポップスカンゲンガクダン</t>
    </rPh>
    <phoneticPr fontId="1"/>
  </si>
  <si>
    <r>
      <rPr>
        <sz val="11"/>
        <rFont val="游ゴシック Medium"/>
        <family val="3"/>
        <charset val="128"/>
      </rPr>
      <t>ヒュー･ダウンズ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語り手</t>
    </r>
    <rPh sb="9" eb="10">
      <t>カタ</t>
    </rPh>
    <rPh sb="11" eb="12">
      <t>テ</t>
    </rPh>
    <phoneticPr fontId="1"/>
  </si>
  <si>
    <r>
      <rPr>
        <sz val="11"/>
        <rFont val="游ゴシック Medium"/>
        <family val="3"/>
        <charset val="128"/>
      </rPr>
      <t>マーティン･ホーエルマン</t>
    </r>
    <r>
      <rPr>
        <sz val="11"/>
        <rFont val="Consolas"/>
        <family val="3"/>
      </rPr>
      <t>:vc</t>
    </r>
  </si>
  <si>
    <r>
      <rPr>
        <sz val="11"/>
        <rFont val="游ゴシック Medium"/>
        <family val="3"/>
        <charset val="128"/>
      </rPr>
      <t>レオ･リトウィン</t>
    </r>
  </si>
  <si>
    <r>
      <rPr>
        <sz val="11"/>
        <rFont val="游ゴシック Medium"/>
        <family val="3"/>
        <charset val="128"/>
      </rPr>
      <t>サミュエル･リップマン</t>
    </r>
    <r>
      <rPr>
        <sz val="11"/>
        <rFont val="Consolas"/>
        <family val="3"/>
      </rPr>
      <t>:p</t>
    </r>
  </si>
  <si>
    <r>
      <rPr>
        <sz val="11"/>
        <rFont val="游ゴシック Medium"/>
        <family val="3"/>
        <charset val="128"/>
      </rPr>
      <t>青少年のための管弦楽入門</t>
    </r>
    <rPh sb="0" eb="3">
      <t>セイショウネン</t>
    </rPh>
    <rPh sb="7" eb="10">
      <t>カンゲンガク</t>
    </rPh>
    <rPh sb="10" eb="12">
      <t>ニュウモン</t>
    </rPh>
    <phoneticPr fontId="1"/>
  </si>
  <si>
    <r>
      <rPr>
        <sz val="11"/>
        <rFont val="游ゴシック Medium"/>
        <family val="3"/>
        <charset val="128"/>
      </rPr>
      <t>交響詩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英雄の生涯</t>
    </r>
    <r>
      <rPr>
        <sz val="11"/>
        <rFont val="Consolas"/>
        <family val="3"/>
      </rPr>
      <t xml:space="preserve"> Op40</t>
    </r>
    <rPh sb="0" eb="3">
      <t>コウキョウシ</t>
    </rPh>
    <rPh sb="4" eb="6">
      <t>エイユウ</t>
    </rPh>
    <rPh sb="7" eb="9">
      <t>ショウガイ</t>
    </rPh>
    <phoneticPr fontId="1"/>
  </si>
  <si>
    <r>
      <t>Seraphim/</t>
    </r>
    <r>
      <rPr>
        <sz val="11"/>
        <rFont val="游ゴシック Medium"/>
        <family val="3"/>
        <charset val="128"/>
      </rPr>
      <t>東芝音楽工業㈱</t>
    </r>
    <rPh sb="0" eb="8">
      <t>セラフィム</t>
    </rPh>
    <rPh sb="9" eb="11">
      <t>トウシバ</t>
    </rPh>
    <rPh sb="11" eb="13">
      <t>オンガク</t>
    </rPh>
    <rPh sb="13" eb="15">
      <t>コウギョウ</t>
    </rPh>
    <phoneticPr fontId="1"/>
  </si>
  <si>
    <r>
      <rPr>
        <sz val="11"/>
        <rFont val="游ゴシック Medium"/>
        <family val="3"/>
        <charset val="128"/>
      </rPr>
      <t>トーマス･ビーチャム</t>
    </r>
  </si>
  <si>
    <r>
      <rPr>
        <sz val="11"/>
        <rFont val="游ゴシック Medium"/>
        <family val="3"/>
        <charset val="128"/>
      </rPr>
      <t>スティーヴン･スタリック：</t>
    </r>
    <r>
      <rPr>
        <sz val="11"/>
        <rFont val="Consolas"/>
        <family val="3"/>
      </rPr>
      <t>vn</t>
    </r>
  </si>
  <si>
    <r>
      <rPr>
        <sz val="11"/>
        <rFont val="游ゴシック Medium"/>
        <family val="3"/>
        <charset val="128"/>
      </rPr>
      <t>夕鶴･六段･流浪の民･ペール･ギュント</t>
    </r>
    <rPh sb="0" eb="2">
      <t>ユウヅル</t>
    </rPh>
    <rPh sb="3" eb="5">
      <t>ロクダン</t>
    </rPh>
    <rPh sb="6" eb="8">
      <t>ルロウ</t>
    </rPh>
    <rPh sb="9" eb="10">
      <t>タミ</t>
    </rPh>
    <phoneticPr fontId="1"/>
  </si>
  <si>
    <r>
      <rPr>
        <sz val="11"/>
        <rFont val="游ゴシック Medium"/>
        <family val="3"/>
        <charset val="128"/>
      </rPr>
      <t>教材用･小</t>
    </r>
    <r>
      <rPr>
        <sz val="11"/>
        <rFont val="Consolas"/>
        <family val="3"/>
      </rPr>
      <t>6</t>
    </r>
    <r>
      <rPr>
        <sz val="11"/>
        <rFont val="游ゴシック Medium"/>
        <family val="3"/>
        <charset val="128"/>
      </rPr>
      <t>の</t>
    </r>
    <r>
      <rPr>
        <sz val="11"/>
        <rFont val="Consolas"/>
        <family val="3"/>
      </rPr>
      <t>2</t>
    </r>
    <rPh sb="0" eb="3">
      <t>キョウザイヨウ</t>
    </rPh>
    <rPh sb="4" eb="5">
      <t>ショウ</t>
    </rPh>
    <phoneticPr fontId="1"/>
  </si>
  <si>
    <r>
      <rPr>
        <sz val="11"/>
        <rFont val="游ゴシック Medium"/>
        <family val="3"/>
        <charset val="128"/>
      </rPr>
      <t>ヴァーツラフ･ノイマン</t>
    </r>
  </si>
  <si>
    <r>
      <t>Arles</t>
    </r>
    <r>
      <rPr>
        <sz val="11"/>
        <rFont val="游ゴシック Medium"/>
        <family val="3"/>
        <charset val="128"/>
      </rPr>
      <t>の女</t>
    </r>
    <rPh sb="0" eb="5">
      <t>アルル</t>
    </rPh>
    <rPh sb="6" eb="7">
      <t>オンナ</t>
    </rPh>
    <phoneticPr fontId="1"/>
  </si>
  <si>
    <r>
      <rPr>
        <sz val="11"/>
        <rFont val="游ゴシック Medium"/>
        <family val="3"/>
        <charset val="128"/>
      </rPr>
      <t>教材用･中</t>
    </r>
    <r>
      <rPr>
        <sz val="11"/>
        <rFont val="Consolas"/>
        <family val="3"/>
      </rPr>
      <t>1</t>
    </r>
    <r>
      <rPr>
        <sz val="11"/>
        <rFont val="游ゴシック Medium"/>
        <family val="3"/>
        <charset val="128"/>
      </rPr>
      <t>の</t>
    </r>
    <r>
      <rPr>
        <sz val="11"/>
        <rFont val="Consolas"/>
        <family val="3"/>
      </rPr>
      <t>2</t>
    </r>
    <rPh sb="0" eb="3">
      <t>キョウザイヨウ</t>
    </rPh>
    <rPh sb="4" eb="5">
      <t>チュウ</t>
    </rPh>
    <phoneticPr fontId="1"/>
  </si>
  <si>
    <r>
      <rPr>
        <sz val="11"/>
        <rFont val="游ゴシック Medium"/>
        <family val="3"/>
        <charset val="128"/>
      </rPr>
      <t>スメターチェック</t>
    </r>
    <phoneticPr fontId="1"/>
  </si>
  <si>
    <r>
      <t>Prague</t>
    </r>
    <r>
      <rPr>
        <sz val="11"/>
        <rFont val="游ゴシック Medium"/>
        <family val="3"/>
        <charset val="128"/>
      </rPr>
      <t>交響楽団</t>
    </r>
    <rPh sb="0" eb="6">
      <t>プラハ</t>
    </rPh>
    <rPh sb="6" eb="10">
      <t>コウキョウガクダン</t>
    </rPh>
    <phoneticPr fontId="1"/>
  </si>
  <si>
    <r>
      <rPr>
        <sz val="11"/>
        <rFont val="游ゴシック Medium"/>
        <family val="3"/>
        <charset val="128"/>
      </rPr>
      <t>五段砧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四季の眺め</t>
    </r>
    <rPh sb="0" eb="2">
      <t>ゴダン</t>
    </rPh>
    <rPh sb="2" eb="3">
      <t>キヌタ</t>
    </rPh>
    <rPh sb="4" eb="6">
      <t>シキ</t>
    </rPh>
    <rPh sb="7" eb="8">
      <t>ナガ</t>
    </rPh>
    <phoneticPr fontId="1"/>
  </si>
  <si>
    <r>
      <rPr>
        <sz val="11"/>
        <rFont val="游ゴシック Medium"/>
        <family val="3"/>
        <charset val="128"/>
      </rPr>
      <t>教材用･中</t>
    </r>
    <r>
      <rPr>
        <sz val="11"/>
        <rFont val="Consolas"/>
        <family val="3"/>
      </rPr>
      <t>1</t>
    </r>
    <r>
      <rPr>
        <sz val="11"/>
        <rFont val="游ゴシック Medium"/>
        <family val="3"/>
        <charset val="128"/>
      </rPr>
      <t>の</t>
    </r>
    <r>
      <rPr>
        <sz val="11"/>
        <rFont val="Consolas"/>
        <family val="3"/>
      </rPr>
      <t>3</t>
    </r>
    <rPh sb="0" eb="3">
      <t>キョウザイヨウ</t>
    </rPh>
    <rPh sb="4" eb="5">
      <t>チュウ</t>
    </rPh>
    <phoneticPr fontId="1"/>
  </si>
  <si>
    <r>
      <rPr>
        <sz val="11"/>
        <rFont val="游ゴシック Medium"/>
        <family val="3"/>
        <charset val="128"/>
      </rPr>
      <t>鹿の遠音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木遣の段</t>
    </r>
    <rPh sb="0" eb="1">
      <t>シカ</t>
    </rPh>
    <rPh sb="2" eb="4">
      <t>トオネ</t>
    </rPh>
    <rPh sb="5" eb="7">
      <t>ケヤリ</t>
    </rPh>
    <rPh sb="8" eb="9">
      <t>ダン</t>
    </rPh>
    <phoneticPr fontId="1"/>
  </si>
  <si>
    <r>
      <rPr>
        <sz val="11"/>
        <rFont val="游ゴシック Medium"/>
        <family val="3"/>
        <charset val="128"/>
      </rPr>
      <t>教材用･中</t>
    </r>
    <r>
      <rPr>
        <sz val="11"/>
        <rFont val="Consolas"/>
        <family val="3"/>
      </rPr>
      <t>1</t>
    </r>
    <r>
      <rPr>
        <sz val="11"/>
        <rFont val="游ゴシック Medium"/>
        <family val="3"/>
        <charset val="128"/>
      </rPr>
      <t>の</t>
    </r>
    <r>
      <rPr>
        <sz val="11"/>
        <rFont val="Consolas"/>
        <family val="3"/>
      </rPr>
      <t>1</t>
    </r>
    <rPh sb="0" eb="3">
      <t>キョウザイヨウ</t>
    </rPh>
    <rPh sb="4" eb="5">
      <t>チュウ</t>
    </rPh>
    <phoneticPr fontId="1"/>
  </si>
  <si>
    <r>
      <rPr>
        <sz val="11"/>
        <rFont val="游ゴシック Medium"/>
        <family val="3"/>
        <charset val="128"/>
      </rPr>
      <t>交響曲第</t>
    </r>
    <r>
      <rPr>
        <sz val="11"/>
        <rFont val="Consolas"/>
        <family val="3"/>
      </rPr>
      <t>6</t>
    </r>
    <r>
      <rPr>
        <sz val="11"/>
        <rFont val="游ゴシック Medium"/>
        <family val="3"/>
        <charset val="128"/>
      </rPr>
      <t>番</t>
    </r>
    <r>
      <rPr>
        <sz val="11"/>
        <rFont val="Consolas"/>
        <family val="3"/>
      </rPr>
      <t>Op74:</t>
    </r>
    <r>
      <rPr>
        <sz val="11"/>
        <rFont val="游ゴシック Medium"/>
        <family val="3"/>
        <charset val="128"/>
      </rPr>
      <t>悲愴</t>
    </r>
    <r>
      <rPr>
        <sz val="11"/>
        <rFont val="Consolas"/>
        <family val="3"/>
      </rPr>
      <t>/Pathetique</t>
    </r>
    <rPh sb="0" eb="3">
      <t>コウキョウキョク</t>
    </rPh>
    <rPh sb="3" eb="4">
      <t>ダイ</t>
    </rPh>
    <rPh sb="5" eb="6">
      <t>バン</t>
    </rPh>
    <rPh sb="11" eb="13">
      <t>ヒソウ</t>
    </rPh>
    <phoneticPr fontId="1"/>
  </si>
  <si>
    <r>
      <rPr>
        <sz val="11"/>
        <rFont val="游ゴシック Medium"/>
        <family val="3"/>
        <charset val="128"/>
      </rPr>
      <t>白鳥の湖</t>
    </r>
    <r>
      <rPr>
        <sz val="11"/>
        <rFont val="Consolas"/>
        <family val="3"/>
      </rPr>
      <t>Op20/</t>
    </r>
    <r>
      <rPr>
        <sz val="11"/>
        <rFont val="游ゴシック Medium"/>
        <family val="3"/>
        <charset val="128"/>
      </rPr>
      <t>くるみわり人形</t>
    </r>
    <r>
      <rPr>
        <sz val="11"/>
        <rFont val="Consolas"/>
        <family val="3"/>
      </rPr>
      <t>Op71a</t>
    </r>
    <rPh sb="0" eb="2">
      <t>シラトリ</t>
    </rPh>
    <rPh sb="3" eb="4">
      <t>ミズウミ</t>
    </rPh>
    <rPh sb="14" eb="16">
      <t>ニンギョウ</t>
    </rPh>
    <phoneticPr fontId="1"/>
  </si>
  <si>
    <r>
      <rPr>
        <sz val="11"/>
        <rFont val="游ゴシック Medium"/>
        <family val="3"/>
        <charset val="128"/>
      </rPr>
      <t>ジョージ･ウェルドン</t>
    </r>
    <phoneticPr fontId="1"/>
  </si>
  <si>
    <r>
      <rPr>
        <sz val="11"/>
        <rFont val="游ゴシック Medium"/>
        <family val="3"/>
        <charset val="128"/>
      </rPr>
      <t>交響曲第</t>
    </r>
    <r>
      <rPr>
        <sz val="11"/>
        <rFont val="Consolas"/>
        <family val="3"/>
      </rPr>
      <t>5</t>
    </r>
    <r>
      <rPr>
        <sz val="11"/>
        <rFont val="游ゴシック Medium"/>
        <family val="3"/>
        <charset val="128"/>
      </rPr>
      <t>番</t>
    </r>
    <r>
      <rPr>
        <sz val="11"/>
        <rFont val="Consolas"/>
        <family val="3"/>
      </rPr>
      <t>Op64/Slave</t>
    </r>
    <r>
      <rPr>
        <sz val="11"/>
        <rFont val="游ゴシック Medium"/>
        <family val="3"/>
        <charset val="128"/>
      </rPr>
      <t>行進曲</t>
    </r>
    <r>
      <rPr>
        <sz val="11"/>
        <rFont val="Consolas"/>
        <family val="3"/>
      </rPr>
      <t>Op31</t>
    </r>
    <rPh sb="0" eb="3">
      <t>コウキョウキョク</t>
    </rPh>
    <rPh sb="3" eb="4">
      <t>ダイ</t>
    </rPh>
    <rPh sb="5" eb="6">
      <t>バン</t>
    </rPh>
    <rPh sb="11" eb="16">
      <t>スラヴ</t>
    </rPh>
    <rPh sb="16" eb="19">
      <t>コウシンキョク</t>
    </rPh>
    <phoneticPr fontId="1"/>
  </si>
  <si>
    <r>
      <rPr>
        <sz val="11"/>
        <rFont val="游ゴシック Medium"/>
        <family val="3"/>
        <charset val="128"/>
      </rPr>
      <t>ジョン･バルビローリ</t>
    </r>
  </si>
  <si>
    <r>
      <rPr>
        <sz val="11"/>
        <rFont val="游ゴシック Medium"/>
        <family val="3"/>
        <charset val="128"/>
      </rPr>
      <t>ハルレ管弦楽団</t>
    </r>
  </si>
  <si>
    <r>
      <rPr>
        <sz val="11"/>
        <rFont val="游ゴシック Medium"/>
        <family val="3"/>
        <charset val="128"/>
      </rPr>
      <t>弦楽のための</t>
    </r>
    <r>
      <rPr>
        <sz val="11"/>
        <rFont val="Consolas"/>
        <family val="3"/>
      </rPr>
      <t>Se're'nadeOp48</t>
    </r>
    <rPh sb="0" eb="2">
      <t>ゲンガク</t>
    </rPh>
    <rPh sb="6" eb="16">
      <t>セレナード</t>
    </rPh>
    <phoneticPr fontId="1"/>
  </si>
  <si>
    <r>
      <rPr>
        <sz val="11"/>
        <rFont val="游ゴシック Medium"/>
        <family val="3"/>
        <charset val="128"/>
      </rPr>
      <t>ネヴィル･マリナー</t>
    </r>
  </si>
  <si>
    <r>
      <t>Acade'mie</t>
    </r>
    <r>
      <rPr>
        <sz val="11"/>
        <rFont val="游ゴシック Medium"/>
        <family val="3"/>
        <charset val="128"/>
      </rPr>
      <t>室内管</t>
    </r>
    <rPh sb="0" eb="12">
      <t>アカデミーシツナイカン</t>
    </rPh>
    <phoneticPr fontId="1"/>
  </si>
  <si>
    <r>
      <rPr>
        <sz val="11"/>
        <rFont val="游ゴシック Medium"/>
        <family val="3"/>
        <charset val="128"/>
      </rPr>
      <t>弦楽のための</t>
    </r>
    <r>
      <rPr>
        <sz val="11"/>
        <rFont val="Consolas"/>
        <family val="3"/>
      </rPr>
      <t>Se're'nadeOp22</t>
    </r>
    <rPh sb="0" eb="2">
      <t>ゲンガク</t>
    </rPh>
    <rPh sb="6" eb="16">
      <t>セレナード</t>
    </rPh>
    <phoneticPr fontId="1"/>
  </si>
  <si>
    <r>
      <t>Piano</t>
    </r>
    <r>
      <rPr>
        <sz val="11"/>
        <rFont val="游ゴシック Medium"/>
        <family val="3"/>
        <charset val="128"/>
      </rPr>
      <t>協奏曲</t>
    </r>
    <r>
      <rPr>
        <b/>
        <sz val="11"/>
        <color indexed="33"/>
        <rFont val="游ゴシック Medium"/>
        <family val="3"/>
        <charset val="128"/>
      </rPr>
      <t>第</t>
    </r>
    <r>
      <rPr>
        <b/>
        <sz val="11"/>
        <color indexed="33"/>
        <rFont val="Consolas"/>
        <family val="3"/>
      </rPr>
      <t>2</t>
    </r>
    <r>
      <rPr>
        <b/>
        <sz val="11"/>
        <color indexed="33"/>
        <rFont val="游ゴシック Medium"/>
        <family val="3"/>
        <charset val="128"/>
      </rPr>
      <t>番</t>
    </r>
    <r>
      <rPr>
        <sz val="11"/>
        <rFont val="游ゴシック Medium"/>
        <family val="3"/>
        <charset val="128"/>
      </rPr>
      <t>ト長調</t>
    </r>
    <r>
      <rPr>
        <sz val="11"/>
        <rFont val="Consolas"/>
        <family val="3"/>
      </rPr>
      <t>Op44</t>
    </r>
    <rPh sb="0" eb="8">
      <t>ピアノキョウソウキョク</t>
    </rPh>
    <rPh sb="8" eb="9">
      <t>ダイ</t>
    </rPh>
    <rPh sb="10" eb="11">
      <t>バン</t>
    </rPh>
    <rPh sb="12" eb="14">
      <t>チョウチョウ</t>
    </rPh>
    <phoneticPr fontId="1"/>
  </si>
  <si>
    <r>
      <t>USSR/</t>
    </r>
    <r>
      <rPr>
        <sz val="11"/>
        <rFont val="游ゴシック Medium"/>
        <family val="3"/>
        <charset val="128"/>
      </rPr>
      <t>メロディア</t>
    </r>
    <phoneticPr fontId="1"/>
  </si>
  <si>
    <r>
      <rPr>
        <sz val="11"/>
        <rFont val="游ゴシック Medium"/>
        <family val="3"/>
        <charset val="128"/>
      </rPr>
      <t>モスクワ･ラジオ･ラージ交響楽団</t>
    </r>
    <phoneticPr fontId="1"/>
  </si>
  <si>
    <r>
      <rPr>
        <sz val="11"/>
        <rFont val="游ゴシック Medium"/>
        <family val="3"/>
        <charset val="128"/>
      </rPr>
      <t>イーゴリ･ジューコフ</t>
    </r>
  </si>
  <si>
    <r>
      <rPr>
        <sz val="11"/>
        <rFont val="游ゴシック Medium"/>
        <family val="3"/>
        <charset val="128"/>
      </rPr>
      <t>交響曲第</t>
    </r>
    <r>
      <rPr>
        <sz val="11"/>
        <rFont val="Consolas"/>
        <family val="3"/>
      </rPr>
      <t>4</t>
    </r>
    <r>
      <rPr>
        <sz val="11"/>
        <rFont val="游ゴシック Medium"/>
        <family val="3"/>
        <charset val="128"/>
      </rPr>
      <t>番</t>
    </r>
    <r>
      <rPr>
        <sz val="11"/>
        <rFont val="Consolas"/>
        <family val="3"/>
      </rPr>
      <t>Op36</t>
    </r>
    <rPh sb="0" eb="3">
      <t>コウキョウキョク</t>
    </rPh>
    <rPh sb="3" eb="4">
      <t>ダイ</t>
    </rPh>
    <rPh sb="5" eb="6">
      <t>バン</t>
    </rPh>
    <phoneticPr fontId="1"/>
  </si>
  <si>
    <r>
      <t>Violin</t>
    </r>
    <r>
      <rPr>
        <sz val="11"/>
        <rFont val="游ゴシック Medium"/>
        <family val="3"/>
        <charset val="128"/>
      </rPr>
      <t>協奏曲</t>
    </r>
    <r>
      <rPr>
        <sz val="11"/>
        <rFont val="Consolas"/>
        <family val="3"/>
      </rPr>
      <t>Op64</t>
    </r>
    <rPh sb="0" eb="9">
      <t>ヴァイオリンキョウソウキョク</t>
    </rPh>
    <phoneticPr fontId="1"/>
  </si>
  <si>
    <r>
      <rPr>
        <sz val="11"/>
        <rFont val="游ゴシック Medium"/>
        <family val="3"/>
        <charset val="128"/>
      </rPr>
      <t>レオン･バージン</t>
    </r>
  </si>
  <si>
    <r>
      <t>Philharmonia</t>
    </r>
    <r>
      <rPr>
        <sz val="11"/>
        <rFont val="游ゴシック Medium"/>
        <family val="3"/>
        <charset val="128"/>
      </rPr>
      <t>管弦楽団</t>
    </r>
    <rPh sb="0" eb="16">
      <t>フィルハーモニアカンゲンガクダン</t>
    </rPh>
    <phoneticPr fontId="1"/>
  </si>
  <si>
    <r>
      <rPr>
        <sz val="11"/>
        <rFont val="游ゴシック Medium"/>
        <family val="3"/>
        <charset val="128"/>
      </rPr>
      <t>ナタン･ミルシテイン</t>
    </r>
  </si>
  <si>
    <r>
      <t>Violin</t>
    </r>
    <r>
      <rPr>
        <sz val="11"/>
        <rFont val="游ゴシック Medium"/>
        <family val="3"/>
        <charset val="128"/>
      </rPr>
      <t>協奏曲</t>
    </r>
    <r>
      <rPr>
        <sz val="11"/>
        <rFont val="Consolas"/>
        <family val="3"/>
      </rPr>
      <t>Op35</t>
    </r>
    <rPh sb="0" eb="9">
      <t>ヴァイオリンキョウソウキョク</t>
    </rPh>
    <phoneticPr fontId="1"/>
  </si>
  <si>
    <r>
      <rPr>
        <sz val="11"/>
        <rFont val="游ゴシック Medium"/>
        <family val="3"/>
        <charset val="128"/>
      </rPr>
      <t>ウィリアム･スタインバーグ</t>
    </r>
    <phoneticPr fontId="1"/>
  </si>
  <si>
    <r>
      <rPr>
        <sz val="11"/>
        <rFont val="游ゴシック Medium"/>
        <family val="3"/>
        <charset val="128"/>
      </rPr>
      <t>ピッツバーグ交響楽団</t>
    </r>
    <rPh sb="6" eb="10">
      <t>コウキョウガクダン</t>
    </rPh>
    <phoneticPr fontId="1"/>
  </si>
  <si>
    <r>
      <t>Piano</t>
    </r>
    <r>
      <rPr>
        <sz val="11"/>
        <rFont val="游ゴシック Medium"/>
        <family val="3"/>
        <charset val="128"/>
      </rPr>
      <t>協奏曲第</t>
    </r>
    <r>
      <rPr>
        <sz val="11"/>
        <rFont val="Consolas"/>
        <family val="3"/>
      </rPr>
      <t>1</t>
    </r>
    <r>
      <rPr>
        <sz val="11"/>
        <rFont val="游ゴシック Medium"/>
        <family val="3"/>
        <charset val="128"/>
      </rPr>
      <t>番変ロ短調</t>
    </r>
    <r>
      <rPr>
        <sz val="11"/>
        <rFont val="Consolas"/>
        <family val="3"/>
      </rPr>
      <t>Op23</t>
    </r>
    <rPh sb="0" eb="8">
      <t>ピアノキョウソウキョク</t>
    </rPh>
    <rPh sb="8" eb="9">
      <t>ダイ</t>
    </rPh>
    <rPh sb="10" eb="11">
      <t>バン</t>
    </rPh>
    <rPh sb="11" eb="12">
      <t>ヘン</t>
    </rPh>
    <rPh sb="13" eb="15">
      <t>タンチョウ</t>
    </rPh>
    <phoneticPr fontId="1"/>
  </si>
  <si>
    <r>
      <rPr>
        <sz val="11"/>
        <rFont val="游ゴシック Medium"/>
        <family val="3"/>
        <charset val="128"/>
      </rPr>
      <t>エフゲニ･ムラヴィンスキー</t>
    </r>
    <phoneticPr fontId="1"/>
  </si>
  <si>
    <r>
      <rPr>
        <sz val="11"/>
        <rFont val="游ゴシック Medium"/>
        <family val="3"/>
        <charset val="128"/>
      </rPr>
      <t>レニングラード</t>
    </r>
    <r>
      <rPr>
        <sz val="11"/>
        <rFont val="Consolas"/>
        <family val="3"/>
      </rPr>
      <t xml:space="preserve"> Philharmonic</t>
    </r>
    <rPh sb="8" eb="20">
      <t>フィルハーモニック</t>
    </rPh>
    <phoneticPr fontId="1"/>
  </si>
  <si>
    <r>
      <t>Piano</t>
    </r>
    <r>
      <rPr>
        <sz val="11"/>
        <rFont val="游ゴシック Medium"/>
        <family val="3"/>
        <charset val="128"/>
      </rPr>
      <t>協奏曲第</t>
    </r>
    <r>
      <rPr>
        <sz val="11"/>
        <rFont val="Consolas"/>
        <family val="3"/>
      </rPr>
      <t>2</t>
    </r>
    <r>
      <rPr>
        <sz val="11"/>
        <rFont val="游ゴシック Medium"/>
        <family val="3"/>
        <charset val="128"/>
      </rPr>
      <t>番ハ短調</t>
    </r>
    <r>
      <rPr>
        <sz val="11"/>
        <rFont val="Consolas"/>
        <family val="3"/>
      </rPr>
      <t>Op18</t>
    </r>
    <rPh sb="0" eb="8">
      <t>ピアノキョウソウキョク</t>
    </rPh>
    <rPh sb="8" eb="9">
      <t>ダイ</t>
    </rPh>
    <rPh sb="10" eb="11">
      <t>バン</t>
    </rPh>
    <rPh sb="12" eb="14">
      <t>タンチョウ</t>
    </rPh>
    <phoneticPr fontId="1"/>
  </si>
  <si>
    <r>
      <rPr>
        <sz val="11"/>
        <rFont val="游ゴシック Medium"/>
        <family val="3"/>
        <charset val="128"/>
      </rPr>
      <t>クルト･ザンデルリンク</t>
    </r>
    <phoneticPr fontId="1"/>
  </si>
  <si>
    <r>
      <rPr>
        <sz val="11"/>
        <rFont val="游ゴシック Medium"/>
        <family val="3"/>
        <charset val="128"/>
      </rPr>
      <t>交響曲第</t>
    </r>
    <r>
      <rPr>
        <sz val="11"/>
        <rFont val="Consolas"/>
        <family val="3"/>
      </rPr>
      <t>1</t>
    </r>
    <r>
      <rPr>
        <sz val="11"/>
        <rFont val="游ゴシック Medium"/>
        <family val="3"/>
        <charset val="128"/>
      </rPr>
      <t>番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冬の日の幻想</t>
    </r>
    <r>
      <rPr>
        <sz val="11"/>
        <rFont val="Consolas"/>
        <family val="3"/>
      </rPr>
      <t xml:space="preserve"> Op13</t>
    </r>
    <rPh sb="0" eb="3">
      <t>コウキョウキョク</t>
    </rPh>
    <rPh sb="3" eb="4">
      <t>ダイ</t>
    </rPh>
    <rPh sb="5" eb="6">
      <t>バン</t>
    </rPh>
    <rPh sb="7" eb="8">
      <t>フユ</t>
    </rPh>
    <rPh sb="9" eb="10">
      <t>ヒ</t>
    </rPh>
    <rPh sb="11" eb="13">
      <t>ゲンソウ</t>
    </rPh>
    <phoneticPr fontId="1"/>
  </si>
  <si>
    <r>
      <rPr>
        <sz val="11"/>
        <rFont val="游ゴシック Medium"/>
        <family val="3"/>
        <charset val="128"/>
      </rPr>
      <t>エウゲニ･スヴェトラーノフ</t>
    </r>
    <phoneticPr fontId="1"/>
  </si>
  <si>
    <r>
      <t>Sovie't</t>
    </r>
    <r>
      <rPr>
        <sz val="11"/>
        <rFont val="游ゴシック Medium"/>
        <family val="3"/>
        <charset val="128"/>
      </rPr>
      <t>国立響</t>
    </r>
    <rPh sb="0" eb="7">
      <t>ソビエト</t>
    </rPh>
    <rPh sb="7" eb="10">
      <t>コクリツキョウ</t>
    </rPh>
    <phoneticPr fontId="1"/>
  </si>
  <si>
    <r>
      <rPr>
        <sz val="11"/>
        <rFont val="游ゴシック Medium"/>
        <family val="3"/>
        <charset val="128"/>
      </rPr>
      <t>幻想交響曲</t>
    </r>
    <rPh sb="0" eb="2">
      <t>ゲンソウ</t>
    </rPh>
    <rPh sb="2" eb="5">
      <t>コウキョウキョク</t>
    </rPh>
    <phoneticPr fontId="1"/>
  </si>
  <si>
    <r>
      <rPr>
        <sz val="11"/>
        <rFont val="游ゴシック Medium"/>
        <family val="3"/>
        <charset val="128"/>
      </rPr>
      <t>オッテルロー</t>
    </r>
  </si>
  <si>
    <r>
      <t>Piano</t>
    </r>
    <r>
      <rPr>
        <sz val="11"/>
        <rFont val="游ゴシック Medium"/>
        <family val="3"/>
        <charset val="128"/>
      </rPr>
      <t>協奏曲</t>
    </r>
    <r>
      <rPr>
        <sz val="11"/>
        <rFont val="Consolas"/>
        <family val="3"/>
      </rPr>
      <t>Op54</t>
    </r>
    <rPh sb="0" eb="8">
      <t>ピアノキョウソウキョク</t>
    </rPh>
    <phoneticPr fontId="1"/>
  </si>
  <si>
    <r>
      <t>1/1 Schumann &amp; Grieg Piano</t>
    </r>
    <r>
      <rPr>
        <sz val="11"/>
        <rFont val="游ゴシック Medium"/>
        <family val="3"/>
        <charset val="128"/>
      </rPr>
      <t>協奏曲</t>
    </r>
    <rPh sb="4" eb="12">
      <t>シューマン</t>
    </rPh>
    <rPh sb="15" eb="20">
      <t>グリーグ</t>
    </rPh>
    <rPh sb="21" eb="29">
      <t>ピアノキョウソウキョク</t>
    </rPh>
    <phoneticPr fontId="1"/>
  </si>
  <si>
    <r>
      <t>RVC</t>
    </r>
    <r>
      <rPr>
        <sz val="11"/>
        <rFont val="游ゴシック Medium"/>
        <family val="3"/>
        <charset val="128"/>
      </rPr>
      <t>㈱</t>
    </r>
    <r>
      <rPr>
        <sz val="11"/>
        <rFont val="Consolas"/>
        <family val="3"/>
      </rPr>
      <t>/RX-2307/1979</t>
    </r>
    <phoneticPr fontId="1"/>
  </si>
  <si>
    <r>
      <rPr>
        <sz val="11"/>
        <rFont val="游ゴシック Medium"/>
        <family val="3"/>
        <charset val="128"/>
      </rPr>
      <t>カルロ･マリア･ジュリーニ</t>
    </r>
  </si>
  <si>
    <r>
      <t>Chicago</t>
    </r>
    <r>
      <rPr>
        <sz val="11"/>
        <rFont val="游ゴシック Medium"/>
        <family val="3"/>
        <charset val="128"/>
      </rPr>
      <t>交響楽団</t>
    </r>
    <rPh sb="0" eb="11">
      <t>シカゴコウキョウガクダン</t>
    </rPh>
    <phoneticPr fontId="1"/>
  </si>
  <si>
    <r>
      <rPr>
        <sz val="11"/>
        <rFont val="游ゴシック Medium"/>
        <family val="3"/>
        <charset val="128"/>
      </rPr>
      <t>アルトゥール･ルービンシュタイン</t>
    </r>
  </si>
  <si>
    <r>
      <t>Piano</t>
    </r>
    <r>
      <rPr>
        <sz val="11"/>
        <rFont val="游ゴシック Medium"/>
        <family val="3"/>
        <charset val="128"/>
      </rPr>
      <t>協奏曲</t>
    </r>
    <r>
      <rPr>
        <sz val="11"/>
        <rFont val="Consolas"/>
        <family val="3"/>
      </rPr>
      <t>Op16</t>
    </r>
    <rPh sb="0" eb="8">
      <t>ピアノキョウソウキョク</t>
    </rPh>
    <phoneticPr fontId="1"/>
  </si>
  <si>
    <r>
      <t>2/2 Schumann &amp; Grieg Piano</t>
    </r>
    <r>
      <rPr>
        <sz val="11"/>
        <rFont val="游ゴシック Medium"/>
        <family val="3"/>
        <charset val="128"/>
      </rPr>
      <t>協奏曲</t>
    </r>
    <rPh sb="4" eb="12">
      <t>シューマン</t>
    </rPh>
    <rPh sb="15" eb="20">
      <t>グリーグ</t>
    </rPh>
    <rPh sb="21" eb="29">
      <t>ピアノキョウソウキョク</t>
    </rPh>
    <phoneticPr fontId="1"/>
  </si>
  <si>
    <r>
      <rPr>
        <sz val="11"/>
        <rFont val="游ゴシック Medium"/>
        <family val="3"/>
        <charset val="128"/>
      </rPr>
      <t>アルフレッド･ウォーレンステイン</t>
    </r>
  </si>
  <si>
    <r>
      <t>RCA</t>
    </r>
    <r>
      <rPr>
        <sz val="11"/>
        <rFont val="游ゴシック Medium"/>
        <family val="3"/>
        <charset val="128"/>
      </rPr>
      <t>交響楽団</t>
    </r>
    <rPh sb="3" eb="7">
      <t>コウキョウガクダン</t>
    </rPh>
    <phoneticPr fontId="1"/>
  </si>
  <si>
    <r>
      <rPr>
        <strike/>
        <sz val="11"/>
        <rFont val="游ゴシック Medium"/>
        <family val="3"/>
        <charset val="128"/>
      </rPr>
      <t>謝肉祭</t>
    </r>
    <r>
      <rPr>
        <strike/>
        <sz val="11"/>
        <rFont val="Consolas"/>
        <family val="3"/>
      </rPr>
      <t>Op.9/</t>
    </r>
    <r>
      <rPr>
        <strike/>
        <sz val="11"/>
        <rFont val="游ゴシック Medium"/>
        <family val="3"/>
        <charset val="128"/>
      </rPr>
      <t>子供のための</t>
    </r>
    <r>
      <rPr>
        <strike/>
        <sz val="11"/>
        <rFont val="Consolas"/>
        <family val="3"/>
      </rPr>
      <t>Album</t>
    </r>
    <r>
      <rPr>
        <strike/>
        <sz val="11"/>
        <rFont val="游ゴシック Medium"/>
        <family val="3"/>
        <charset val="128"/>
      </rPr>
      <t>より「水夫の歌」「冬の季節</t>
    </r>
    <r>
      <rPr>
        <strike/>
        <sz val="11"/>
        <rFont val="Consolas"/>
        <family val="3"/>
      </rPr>
      <t>I</t>
    </r>
    <r>
      <rPr>
        <strike/>
        <sz val="11"/>
        <rFont val="游ゴシック Medium"/>
        <family val="3"/>
        <charset val="128"/>
      </rPr>
      <t>」「冬の季節</t>
    </r>
    <r>
      <rPr>
        <strike/>
        <sz val="11"/>
        <rFont val="Consolas"/>
        <family val="3"/>
      </rPr>
      <t>II</t>
    </r>
    <r>
      <rPr>
        <strike/>
        <sz val="11"/>
        <rFont val="游ゴシック Medium"/>
        <family val="3"/>
        <charset val="128"/>
      </rPr>
      <t>」</t>
    </r>
    <rPh sb="0" eb="3">
      <t>シャニクサイ</t>
    </rPh>
    <rPh sb="8" eb="10">
      <t>コドモ</t>
    </rPh>
    <rPh sb="14" eb="19">
      <t>アルバム</t>
    </rPh>
    <rPh sb="22" eb="24">
      <t>スイフ</t>
    </rPh>
    <rPh sb="25" eb="26">
      <t>ウタ</t>
    </rPh>
    <rPh sb="28" eb="29">
      <t>フユ</t>
    </rPh>
    <rPh sb="30" eb="32">
      <t>キセツ</t>
    </rPh>
    <rPh sb="35" eb="36">
      <t>フユ</t>
    </rPh>
    <rPh sb="37" eb="39">
      <t>キセツ</t>
    </rPh>
    <phoneticPr fontId="1"/>
  </si>
  <si>
    <r>
      <rPr>
        <strike/>
        <sz val="11"/>
        <rFont val="游ゴシック Medium"/>
        <family val="3"/>
        <charset val="128"/>
      </rPr>
      <t>紛失</t>
    </r>
    <rPh sb="0" eb="2">
      <t>フンシツ</t>
    </rPh>
    <phoneticPr fontId="1"/>
  </si>
  <si>
    <r>
      <rPr>
        <strike/>
        <sz val="11"/>
        <rFont val="游ゴシック Medium"/>
        <family val="3"/>
        <charset val="128"/>
      </rPr>
      <t>ミケランジェリ</t>
    </r>
  </si>
  <si>
    <r>
      <rPr>
        <sz val="11"/>
        <rFont val="游ゴシック Medium"/>
        <family val="3"/>
        <charset val="128"/>
      </rPr>
      <t>歌曲</t>
    </r>
    <r>
      <rPr>
        <sz val="11"/>
        <rFont val="Consolas"/>
        <family val="3"/>
      </rPr>
      <t>Re'cital</t>
    </r>
    <rPh sb="0" eb="2">
      <t>カキョク</t>
    </rPh>
    <rPh sb="2" eb="10">
      <t>リサイタル</t>
    </rPh>
    <phoneticPr fontId="1"/>
  </si>
  <si>
    <r>
      <rPr>
        <sz val="11"/>
        <rFont val="游ゴシック Medium"/>
        <family val="3"/>
        <charset val="128"/>
      </rPr>
      <t>ジェラール･スゼー</t>
    </r>
  </si>
  <si>
    <r>
      <rPr>
        <sz val="11"/>
        <rFont val="游ゴシック Medium"/>
        <family val="3"/>
        <charset val="128"/>
      </rPr>
      <t>ダルトン･ボールドウィン</t>
    </r>
    <r>
      <rPr>
        <sz val="11"/>
        <rFont val="Consolas"/>
        <family val="3"/>
      </rPr>
      <t>:p</t>
    </r>
  </si>
  <si>
    <r>
      <rPr>
        <sz val="11"/>
        <rFont val="游ゴシック Medium"/>
        <family val="3"/>
        <charset val="128"/>
      </rPr>
      <t>交響曲第</t>
    </r>
    <r>
      <rPr>
        <sz val="11"/>
        <rFont val="Consolas"/>
        <family val="3"/>
      </rPr>
      <t>6</t>
    </r>
    <r>
      <rPr>
        <sz val="11"/>
        <rFont val="游ゴシック Medium"/>
        <family val="3"/>
        <charset val="128"/>
      </rPr>
      <t>番ヘ長調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田園</t>
    </r>
    <rPh sb="0" eb="3">
      <t>コウキョウキョク</t>
    </rPh>
    <rPh sb="3" eb="4">
      <t>ダイ</t>
    </rPh>
    <rPh sb="5" eb="6">
      <t>バン</t>
    </rPh>
    <rPh sb="7" eb="9">
      <t>チョウチョウ</t>
    </rPh>
    <rPh sb="10" eb="12">
      <t>デンエン</t>
    </rPh>
    <phoneticPr fontId="1"/>
  </si>
  <si>
    <r>
      <rPr>
        <sz val="11"/>
        <rFont val="游ゴシック Medium"/>
        <family val="3"/>
        <charset val="128"/>
      </rPr>
      <t>交響曲第</t>
    </r>
    <r>
      <rPr>
        <sz val="11"/>
        <rFont val="Consolas"/>
        <family val="3"/>
      </rPr>
      <t>5</t>
    </r>
    <r>
      <rPr>
        <sz val="11"/>
        <rFont val="游ゴシック Medium"/>
        <family val="3"/>
        <charset val="128"/>
      </rPr>
      <t>番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運命</t>
    </r>
    <rPh sb="0" eb="3">
      <t>コウキョウキョク</t>
    </rPh>
    <rPh sb="3" eb="4">
      <t>ダイ</t>
    </rPh>
    <rPh sb="5" eb="6">
      <t>バン</t>
    </rPh>
    <rPh sb="7" eb="9">
      <t>ウンメイ</t>
    </rPh>
    <phoneticPr fontId="1"/>
  </si>
  <si>
    <r>
      <rPr>
        <sz val="11"/>
        <rFont val="游ゴシック Medium"/>
        <family val="3"/>
        <charset val="128"/>
      </rPr>
      <t>交響曲第</t>
    </r>
    <r>
      <rPr>
        <sz val="11"/>
        <rFont val="Consolas"/>
        <family val="3"/>
      </rPr>
      <t>8</t>
    </r>
    <r>
      <rPr>
        <sz val="11"/>
        <rFont val="游ゴシック Medium"/>
        <family val="3"/>
        <charset val="128"/>
      </rPr>
      <t>番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未完成</t>
    </r>
    <rPh sb="0" eb="3">
      <t>コウキョウキョク</t>
    </rPh>
    <rPh sb="3" eb="4">
      <t>ダイ</t>
    </rPh>
    <rPh sb="5" eb="6">
      <t>バン</t>
    </rPh>
    <rPh sb="7" eb="10">
      <t>ミカンセイ</t>
    </rPh>
    <phoneticPr fontId="1"/>
  </si>
  <si>
    <r>
      <rPr>
        <sz val="11"/>
        <rFont val="游ゴシック Medium"/>
        <family val="3"/>
        <charset val="128"/>
      </rPr>
      <t>名序曲集</t>
    </r>
    <rPh sb="0" eb="1">
      <t>メイ</t>
    </rPh>
    <rPh sb="1" eb="3">
      <t>ジョキョク</t>
    </rPh>
    <rPh sb="3" eb="4">
      <t>シュウ</t>
    </rPh>
    <phoneticPr fontId="1"/>
  </si>
  <si>
    <r>
      <rPr>
        <sz val="11"/>
        <rFont val="游ゴシック Medium"/>
        <family val="3"/>
        <charset val="128"/>
      </rPr>
      <t>イヨネル･ペルレラ</t>
    </r>
    <phoneticPr fontId="1"/>
  </si>
  <si>
    <r>
      <rPr>
        <sz val="11"/>
        <rFont val="游ゴシック Medium"/>
        <family val="3"/>
        <charset val="128"/>
      </rPr>
      <t>バン</t>
    </r>
    <r>
      <rPr>
        <sz val="11"/>
        <rFont val="Consolas"/>
        <family val="3"/>
      </rPr>
      <t>Berg</t>
    </r>
    <r>
      <rPr>
        <sz val="11"/>
        <rFont val="游ゴシック Medium"/>
        <family val="3"/>
        <charset val="128"/>
      </rPr>
      <t>響</t>
    </r>
    <rPh sb="6" eb="7">
      <t>キョウ</t>
    </rPh>
    <phoneticPr fontId="1"/>
  </si>
  <si>
    <r>
      <rPr>
        <sz val="11"/>
        <rFont val="游ゴシック Medium"/>
        <family val="3"/>
        <charset val="128"/>
      </rPr>
      <t>交響曲第</t>
    </r>
    <r>
      <rPr>
        <sz val="11"/>
        <rFont val="Consolas"/>
        <family val="3"/>
      </rPr>
      <t>40</t>
    </r>
    <r>
      <rPr>
        <sz val="11"/>
        <rFont val="游ゴシック Medium"/>
        <family val="3"/>
        <charset val="128"/>
      </rPr>
      <t>番ト短調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第</t>
    </r>
    <r>
      <rPr>
        <sz val="11"/>
        <rFont val="Consolas"/>
        <family val="3"/>
      </rPr>
      <t>41</t>
    </r>
    <r>
      <rPr>
        <sz val="11"/>
        <rFont val="游ゴシック Medium"/>
        <family val="3"/>
        <charset val="128"/>
      </rPr>
      <t>番ハ長調</t>
    </r>
    <r>
      <rPr>
        <sz val="11"/>
        <rFont val="Consolas"/>
        <family val="3"/>
      </rPr>
      <t>:Jupiter</t>
    </r>
    <rPh sb="0" eb="3">
      <t>コウキョウキョク</t>
    </rPh>
    <rPh sb="3" eb="4">
      <t>ダイ</t>
    </rPh>
    <rPh sb="6" eb="7">
      <t>バン</t>
    </rPh>
    <rPh sb="8" eb="10">
      <t>タンチョウ</t>
    </rPh>
    <rPh sb="11" eb="12">
      <t>ダイ</t>
    </rPh>
    <rPh sb="14" eb="15">
      <t>バン</t>
    </rPh>
    <rPh sb="15" eb="18">
      <t>ハチョウチョウ</t>
    </rPh>
    <rPh sb="19" eb="26">
      <t>ジュピター</t>
    </rPh>
    <phoneticPr fontId="1"/>
  </si>
  <si>
    <r>
      <rPr>
        <sz val="11"/>
        <rFont val="游ゴシック Medium"/>
        <family val="3"/>
        <charset val="128"/>
      </rPr>
      <t>ペーター･マーク</t>
    </r>
    <phoneticPr fontId="1"/>
  </si>
  <si>
    <r>
      <rPr>
        <sz val="11"/>
        <rFont val="游ゴシック Medium"/>
        <family val="3"/>
        <charset val="128"/>
      </rPr>
      <t>フィルハーモニア･フンガリカ</t>
    </r>
    <phoneticPr fontId="1"/>
  </si>
  <si>
    <r>
      <rPr>
        <sz val="11"/>
        <rFont val="游ゴシック Medium"/>
        <family val="3"/>
        <charset val="128"/>
      </rPr>
      <t>弦楽四重奏曲</t>
    </r>
    <r>
      <rPr>
        <sz val="11"/>
        <rFont val="Consolas"/>
        <family val="3"/>
      </rPr>
      <t>:Se're'nade/</t>
    </r>
    <r>
      <rPr>
        <sz val="11"/>
        <rFont val="游ゴシック Medium"/>
        <family val="3"/>
        <charset val="128"/>
      </rPr>
      <t>日の出</t>
    </r>
    <rPh sb="0" eb="2">
      <t>ゲンガク</t>
    </rPh>
    <rPh sb="2" eb="6">
      <t>シジュウソウキョク</t>
    </rPh>
    <rPh sb="7" eb="17">
      <t>セレナード</t>
    </rPh>
    <rPh sb="18" eb="19">
      <t>ヒ</t>
    </rPh>
    <rPh sb="20" eb="21">
      <t>デ</t>
    </rPh>
    <phoneticPr fontId="1"/>
  </si>
  <si>
    <r>
      <t xml:space="preserve">Wien </t>
    </r>
    <r>
      <rPr>
        <sz val="11"/>
        <rFont val="游ゴシック Medium"/>
        <family val="3"/>
        <charset val="128"/>
      </rPr>
      <t>コンツェルトハウス四重奏団</t>
    </r>
    <rPh sb="0" eb="4">
      <t>ウィーン</t>
    </rPh>
    <rPh sb="14" eb="18">
      <t>4ジュウソウダン</t>
    </rPh>
    <phoneticPr fontId="1"/>
  </si>
  <si>
    <r>
      <rPr>
        <sz val="11"/>
        <rFont val="游ゴシック Medium"/>
        <family val="3"/>
        <charset val="128"/>
      </rPr>
      <t>四季</t>
    </r>
    <rPh sb="0" eb="2">
      <t>シキ</t>
    </rPh>
    <phoneticPr fontId="1"/>
  </si>
  <si>
    <r>
      <rPr>
        <sz val="11"/>
        <rFont val="游ゴシック Medium"/>
        <family val="3"/>
        <charset val="128"/>
      </rPr>
      <t>イ･ムジチ</t>
    </r>
  </si>
  <si>
    <r>
      <t>Flute Sonata</t>
    </r>
    <r>
      <rPr>
        <sz val="11"/>
        <rFont val="游ゴシック Medium"/>
        <family val="3"/>
        <charset val="128"/>
      </rPr>
      <t>集</t>
    </r>
    <rPh sb="0" eb="5">
      <t>フルート</t>
    </rPh>
    <rPh sb="6" eb="12">
      <t>ソナタ</t>
    </rPh>
    <rPh sb="12" eb="13">
      <t>シュウ</t>
    </rPh>
    <phoneticPr fontId="1"/>
  </si>
  <si>
    <r>
      <rPr>
        <sz val="11"/>
        <rFont val="游ゴシック Medium"/>
        <family val="3"/>
        <charset val="128"/>
      </rPr>
      <t>マクサンス･ラリュー</t>
    </r>
    <r>
      <rPr>
        <sz val="11"/>
        <rFont val="Consolas"/>
        <family val="3"/>
      </rPr>
      <t>:Fl</t>
    </r>
  </si>
  <si>
    <r>
      <rPr>
        <sz val="11"/>
        <rFont val="游ゴシック Medium"/>
        <family val="3"/>
        <charset val="128"/>
      </rPr>
      <t>アンヌ</t>
    </r>
    <r>
      <rPr>
        <sz val="11"/>
        <rFont val="Consolas"/>
        <family val="3"/>
      </rPr>
      <t>=</t>
    </r>
    <r>
      <rPr>
        <sz val="11"/>
        <rFont val="游ゴシック Medium"/>
        <family val="3"/>
        <charset val="128"/>
      </rPr>
      <t>マリー･ベッケンシュタイナー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ハープシコード</t>
    </r>
  </si>
  <si>
    <r>
      <rPr>
        <sz val="11"/>
        <rFont val="游ゴシック Medium"/>
        <family val="3"/>
        <charset val="128"/>
      </rPr>
      <t>西欧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イギリス</t>
    </r>
    <rPh sb="0" eb="2">
      <t>セイオウ</t>
    </rPh>
    <phoneticPr fontId="1"/>
  </si>
  <si>
    <r>
      <t>Shakespeare</t>
    </r>
    <r>
      <rPr>
        <sz val="11"/>
        <rFont val="游ゴシック Medium"/>
        <family val="3"/>
        <charset val="128"/>
      </rPr>
      <t>劇の音楽</t>
    </r>
    <rPh sb="0" eb="11">
      <t>シェイクスピア</t>
    </rPh>
    <rPh sb="11" eb="12">
      <t>ゲキ</t>
    </rPh>
    <rPh sb="13" eb="15">
      <t>オンガク</t>
    </rPh>
    <phoneticPr fontId="1"/>
  </si>
  <si>
    <r>
      <t>Harmonia mundi/Deller Recording/</t>
    </r>
    <r>
      <rPr>
        <sz val="11"/>
        <rFont val="游ゴシック Medium"/>
        <family val="3"/>
        <charset val="128"/>
      </rPr>
      <t>日本</t>
    </r>
    <r>
      <rPr>
        <sz val="11"/>
        <rFont val="Consolas"/>
        <family val="3"/>
      </rPr>
      <t>Victor</t>
    </r>
    <rPh sb="0" eb="8">
      <t>ハルモニア</t>
    </rPh>
    <rPh sb="9" eb="14">
      <t>ムンディ</t>
    </rPh>
    <rPh sb="22" eb="31">
      <t>レコーディング</t>
    </rPh>
    <rPh sb="32" eb="34">
      <t>ニホン</t>
    </rPh>
    <rPh sb="34" eb="40">
      <t>ビクター</t>
    </rPh>
    <phoneticPr fontId="1"/>
  </si>
  <si>
    <r>
      <t xml:space="preserve">Julien </t>
    </r>
    <r>
      <rPr>
        <sz val="11"/>
        <rFont val="游ゴシック Medium"/>
        <family val="3"/>
        <charset val="128"/>
      </rPr>
      <t>ブリーム</t>
    </r>
    <r>
      <rPr>
        <sz val="11"/>
        <rFont val="Consolas"/>
        <family val="3"/>
      </rPr>
      <t>:Luth</t>
    </r>
    <rPh sb="0" eb="6">
      <t>ジュリアン</t>
    </rPh>
    <rPh sb="12" eb="16">
      <t>リュート</t>
    </rPh>
    <phoneticPr fontId="1"/>
  </si>
  <si>
    <r>
      <rPr>
        <b/>
        <sz val="11"/>
        <color indexed="33"/>
        <rFont val="游ゴシック Medium"/>
        <family val="3"/>
        <charset val="128"/>
      </rPr>
      <t>未開の森</t>
    </r>
    <r>
      <rPr>
        <b/>
        <sz val="11"/>
        <color indexed="33"/>
        <rFont val="Consolas"/>
        <family val="3"/>
      </rPr>
      <t>/Elizabeth</t>
    </r>
    <r>
      <rPr>
        <b/>
        <sz val="11"/>
        <color indexed="33"/>
        <rFont val="游ゴシック Medium"/>
        <family val="3"/>
        <charset val="128"/>
      </rPr>
      <t>朝の</t>
    </r>
    <r>
      <rPr>
        <b/>
        <sz val="11"/>
        <color indexed="33"/>
        <rFont val="Consolas"/>
        <family val="3"/>
      </rPr>
      <t>Luth</t>
    </r>
    <r>
      <rPr>
        <b/>
        <sz val="11"/>
        <color indexed="33"/>
        <rFont val="游ゴシック Medium"/>
        <family val="3"/>
        <charset val="128"/>
      </rPr>
      <t>曲集</t>
    </r>
    <rPh sb="0" eb="2">
      <t>ミカイ</t>
    </rPh>
    <rPh sb="3" eb="4">
      <t>モリ</t>
    </rPh>
    <rPh sb="5" eb="15">
      <t>エリザベスチョウ</t>
    </rPh>
    <rPh sb="16" eb="20">
      <t>リュート</t>
    </rPh>
    <rPh sb="20" eb="22">
      <t>キョクシュウ</t>
    </rPh>
    <phoneticPr fontId="1"/>
  </si>
  <si>
    <r>
      <rPr>
        <sz val="11"/>
        <rFont val="游ゴシック Medium"/>
        <family val="3"/>
        <charset val="128"/>
      </rPr>
      <t>ジュリアン･ブリーム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リュート</t>
    </r>
  </si>
  <si>
    <r>
      <t>Gregorio</t>
    </r>
    <r>
      <rPr>
        <sz val="11"/>
        <rFont val="游ゴシック Medium"/>
        <family val="3"/>
        <charset val="128"/>
      </rPr>
      <t>聖歌集</t>
    </r>
    <rPh sb="0" eb="8">
      <t>グレゴリオ</t>
    </rPh>
    <rPh sb="8" eb="10">
      <t>セイカ</t>
    </rPh>
    <rPh sb="10" eb="11">
      <t>シュウ</t>
    </rPh>
    <phoneticPr fontId="1"/>
  </si>
  <si>
    <r>
      <t>Luxemburg</t>
    </r>
    <r>
      <rPr>
        <sz val="11"/>
        <rFont val="游ゴシック Medium"/>
        <family val="3"/>
        <charset val="128"/>
      </rPr>
      <t>聖</t>
    </r>
    <r>
      <rPr>
        <sz val="11"/>
        <rFont val="Consolas"/>
        <family val="3"/>
      </rPr>
      <t>Maurice</t>
    </r>
    <r>
      <rPr>
        <sz val="11"/>
        <rFont val="游ゴシック Medium"/>
        <family val="3"/>
        <charset val="128"/>
      </rPr>
      <t>･聖モール修道院聖歌隊</t>
    </r>
    <rPh sb="0" eb="9">
      <t>ルクセンブルク</t>
    </rPh>
    <rPh sb="9" eb="10">
      <t>セイント</t>
    </rPh>
    <rPh sb="10" eb="17">
      <t>モーリス</t>
    </rPh>
    <rPh sb="18" eb="19">
      <t>セイント</t>
    </rPh>
    <rPh sb="22" eb="25">
      <t>シュウドウイン</t>
    </rPh>
    <rPh sb="25" eb="28">
      <t>セイカタイ</t>
    </rPh>
    <phoneticPr fontId="1"/>
  </si>
  <si>
    <r>
      <t xml:space="preserve">The Best of </t>
    </r>
    <r>
      <rPr>
        <sz val="11"/>
        <rFont val="游ゴシック Medium"/>
        <family val="3"/>
        <charset val="128"/>
      </rPr>
      <t>マーチ</t>
    </r>
    <phoneticPr fontId="1"/>
  </si>
  <si>
    <r>
      <rPr>
        <sz val="11"/>
        <rFont val="游ゴシック Medium"/>
        <family val="3"/>
        <charset val="128"/>
      </rPr>
      <t>レイモンド･リシャール</t>
    </r>
    <phoneticPr fontId="1"/>
  </si>
  <si>
    <r>
      <rPr>
        <sz val="11"/>
        <rFont val="游ゴシック Medium"/>
        <family val="3"/>
        <charset val="128"/>
      </rPr>
      <t>ギャルド･レピュブリケーヌ吹奏楽団</t>
    </r>
    <rPh sb="13" eb="15">
      <t>スイソウ</t>
    </rPh>
    <rPh sb="15" eb="17">
      <t>ガクダン</t>
    </rPh>
    <phoneticPr fontId="1"/>
  </si>
  <si>
    <r>
      <rPr>
        <sz val="11"/>
        <rFont val="游ゴシック Medium"/>
        <family val="3"/>
        <charset val="128"/>
      </rPr>
      <t>フランソワ･ジュリアン･プラン</t>
    </r>
    <phoneticPr fontId="1"/>
  </si>
  <si>
    <r>
      <rPr>
        <sz val="11"/>
        <rFont val="游ゴシック Medium"/>
        <family val="3"/>
        <charset val="128"/>
      </rPr>
      <t>ハリー･モーティマー</t>
    </r>
  </si>
  <si>
    <r>
      <t>B.M.C</t>
    </r>
    <r>
      <rPr>
        <sz val="11"/>
        <rFont val="游ゴシック Medium"/>
        <family val="3"/>
        <charset val="128"/>
      </rPr>
      <t>フェアリー</t>
    </r>
    <r>
      <rPr>
        <sz val="11"/>
        <rFont val="Consolas"/>
        <family val="3"/>
      </rPr>
      <t>&amp;</t>
    </r>
    <r>
      <rPr>
        <sz val="11"/>
        <rFont val="游ゴシック Medium"/>
        <family val="3"/>
        <charset val="128"/>
      </rPr>
      <t>フォーデン連合吹奏楽団</t>
    </r>
    <rPh sb="16" eb="18">
      <t>レンゴウ</t>
    </rPh>
    <rPh sb="18" eb="20">
      <t>スイソウ</t>
    </rPh>
    <rPh sb="20" eb="22">
      <t>ガクダン</t>
    </rPh>
    <phoneticPr fontId="1"/>
  </si>
  <si>
    <r>
      <rPr>
        <sz val="11"/>
        <rFont val="游ゴシック Medium"/>
        <family val="3"/>
        <charset val="128"/>
      </rPr>
      <t>エードリアン･ボールト</t>
    </r>
  </si>
  <si>
    <r>
      <t>The Best of Marche/Faust</t>
    </r>
    <r>
      <rPr>
        <sz val="11"/>
        <rFont val="游ゴシック Medium"/>
        <family val="3"/>
        <charset val="128"/>
      </rPr>
      <t>の劫罰</t>
    </r>
    <r>
      <rPr>
        <sz val="11"/>
        <rFont val="Consolas"/>
        <family val="3"/>
      </rPr>
      <t>etc./La damnation de Faust</t>
    </r>
    <rPh sb="0" eb="18">
      <t>ザ　ベスト　オブ　マーチ</t>
    </rPh>
    <rPh sb="19" eb="24">
      <t>ファウスト</t>
    </rPh>
    <rPh sb="25" eb="27">
      <t>ゴウバツ</t>
    </rPh>
    <rPh sb="48" eb="53">
      <t>ファウスト</t>
    </rPh>
    <phoneticPr fontId="1"/>
  </si>
  <si>
    <r>
      <rPr>
        <sz val="11"/>
        <rFont val="游ゴシック Medium"/>
        <family val="3"/>
        <charset val="128"/>
      </rPr>
      <t>エフレム･クルツ</t>
    </r>
  </si>
  <si>
    <r>
      <t>Philharmonia</t>
    </r>
    <r>
      <rPr>
        <sz val="11"/>
        <rFont val="游ゴシック Medium"/>
        <family val="3"/>
        <charset val="128"/>
      </rPr>
      <t>管</t>
    </r>
    <rPh sb="0" eb="12">
      <t>フィルハーモニア</t>
    </rPh>
    <rPh sb="12" eb="13">
      <t>カン</t>
    </rPh>
    <phoneticPr fontId="1"/>
  </si>
  <si>
    <r>
      <rPr>
        <b/>
        <sz val="11"/>
        <color indexed="33"/>
        <rFont val="游ゴシック Medium"/>
        <family val="3"/>
        <charset val="128"/>
      </rPr>
      <t>チャーリー･ヘイデン</t>
    </r>
    <phoneticPr fontId="1"/>
  </si>
  <si>
    <r>
      <rPr>
        <b/>
        <sz val="11"/>
        <color indexed="33"/>
        <rFont val="游ゴシック Medium"/>
        <family val="3"/>
        <charset val="128"/>
      </rPr>
      <t>戦死者たちのバラッド</t>
    </r>
    <rPh sb="0" eb="3">
      <t>センシシャ</t>
    </rPh>
    <phoneticPr fontId="1"/>
  </si>
  <si>
    <r>
      <rPr>
        <b/>
        <sz val="11"/>
        <color indexed="33"/>
        <rFont val="游ゴシック Medium"/>
        <family val="3"/>
        <charset val="128"/>
      </rPr>
      <t>ダイアン･シューア</t>
    </r>
    <phoneticPr fontId="1"/>
  </si>
  <si>
    <r>
      <rPr>
        <b/>
        <sz val="11"/>
        <color indexed="33"/>
        <rFont val="游ゴシック Medium"/>
        <family val="3"/>
        <charset val="128"/>
      </rPr>
      <t>ディードゥルズ</t>
    </r>
    <phoneticPr fontId="1"/>
  </si>
  <si>
    <r>
      <rPr>
        <sz val="11"/>
        <rFont val="游ゴシック Medium"/>
        <family val="3"/>
        <charset val="128"/>
      </rPr>
      <t>マンハッタン･トランスファー</t>
    </r>
  </si>
  <si>
    <r>
      <rPr>
        <b/>
        <sz val="11"/>
        <color indexed="33"/>
        <rFont val="游ゴシック Medium"/>
        <family val="3"/>
        <charset val="128"/>
      </rPr>
      <t>ヴォーカリーズ</t>
    </r>
    <phoneticPr fontId="1"/>
  </si>
  <si>
    <r>
      <rPr>
        <b/>
        <sz val="11"/>
        <color indexed="33"/>
        <rFont val="游ゴシック Medium"/>
        <family val="3"/>
        <charset val="128"/>
      </rPr>
      <t>デイヴ･ヴァレンティン</t>
    </r>
    <phoneticPr fontId="1"/>
  </si>
  <si>
    <r>
      <rPr>
        <b/>
        <sz val="11"/>
        <color indexed="33"/>
        <rFont val="游ゴシック Medium"/>
        <family val="3"/>
        <charset val="128"/>
      </rPr>
      <t>モントルー</t>
    </r>
    <r>
      <rPr>
        <b/>
        <sz val="11"/>
        <color indexed="33"/>
        <rFont val="Consolas"/>
        <family val="3"/>
      </rPr>
      <t xml:space="preserve"> Jazz Festival</t>
    </r>
    <rPh sb="6" eb="19">
      <t>ジャズ　フェスティバル</t>
    </rPh>
    <phoneticPr fontId="1"/>
  </si>
  <si>
    <r>
      <rPr>
        <sz val="11"/>
        <rFont val="游ゴシック Medium"/>
        <family val="3"/>
        <charset val="128"/>
      </rPr>
      <t>チック･コリア</t>
    </r>
  </si>
  <si>
    <r>
      <rPr>
        <sz val="11"/>
        <rFont val="游ゴシック Medium"/>
        <family val="3"/>
        <charset val="128"/>
      </rPr>
      <t>チック･コリア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アイダ･カヴァフィアン</t>
    </r>
    <r>
      <rPr>
        <sz val="11"/>
        <rFont val="Consolas"/>
        <family val="3"/>
      </rPr>
      <t>:vn</t>
    </r>
  </si>
  <si>
    <r>
      <rPr>
        <sz val="11"/>
        <rFont val="游ゴシック Medium"/>
        <family val="3"/>
        <charset val="128"/>
      </rPr>
      <t>七重奏曲</t>
    </r>
    <rPh sb="0" eb="4">
      <t>シチジュウソウキョク</t>
    </rPh>
    <phoneticPr fontId="1"/>
  </si>
  <si>
    <r>
      <t xml:space="preserve">Oscar </t>
    </r>
    <r>
      <rPr>
        <sz val="11"/>
        <rFont val="游ゴシック Medium"/>
        <family val="3"/>
        <charset val="128"/>
      </rPr>
      <t>ピーターソン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ミルト･ジャクソン</t>
    </r>
    <rPh sb="0" eb="5">
      <t>オスカー</t>
    </rPh>
    <phoneticPr fontId="1"/>
  </si>
  <si>
    <r>
      <rPr>
        <sz val="11"/>
        <rFont val="游ゴシック Medium"/>
        <family val="3"/>
        <charset val="128"/>
      </rPr>
      <t>ジョー･サンプル</t>
    </r>
  </si>
  <si>
    <r>
      <rPr>
        <sz val="11"/>
        <rFont val="游ゴシック Medium"/>
        <family val="3"/>
        <charset val="128"/>
      </rPr>
      <t>宮沢昭</t>
    </r>
    <rPh sb="0" eb="2">
      <t>ミヤザワ</t>
    </rPh>
    <rPh sb="2" eb="3">
      <t>アキラ</t>
    </rPh>
    <phoneticPr fontId="1"/>
  </si>
  <si>
    <r>
      <rPr>
        <sz val="11"/>
        <rFont val="游ゴシック Medium"/>
        <family val="3"/>
        <charset val="128"/>
      </rPr>
      <t>渡辺貞夫</t>
    </r>
    <rPh sb="0" eb="2">
      <t>ワタナベ</t>
    </rPh>
    <rPh sb="2" eb="4">
      <t>サダオ</t>
    </rPh>
    <phoneticPr fontId="1"/>
  </si>
  <si>
    <r>
      <rPr>
        <sz val="11"/>
        <rFont val="游ゴシック Medium"/>
        <family val="3"/>
        <charset val="128"/>
      </rPr>
      <t>姫神せんせえしょん</t>
    </r>
    <rPh sb="0" eb="1">
      <t>ヒメ</t>
    </rPh>
    <rPh sb="1" eb="2">
      <t>ガミ</t>
    </rPh>
    <phoneticPr fontId="1"/>
  </si>
  <si>
    <r>
      <rPr>
        <sz val="11"/>
        <rFont val="游ゴシック Medium"/>
        <family val="3"/>
        <charset val="128"/>
      </rPr>
      <t>奥の細道</t>
    </r>
    <rPh sb="0" eb="1">
      <t>オク</t>
    </rPh>
    <rPh sb="2" eb="4">
      <t>ホソミチ</t>
    </rPh>
    <phoneticPr fontId="1"/>
  </si>
  <si>
    <r>
      <rPr>
        <sz val="11"/>
        <rFont val="游ゴシック Medium"/>
        <family val="3"/>
        <charset val="128"/>
      </rPr>
      <t>伊藤洋子</t>
    </r>
    <rPh sb="0" eb="4">
      <t>イトヨコ</t>
    </rPh>
    <phoneticPr fontId="1"/>
  </si>
  <si>
    <r>
      <rPr>
        <sz val="11"/>
        <rFont val="游ゴシック Medium"/>
        <family val="3"/>
        <charset val="128"/>
      </rPr>
      <t>喜多郎</t>
    </r>
    <rPh sb="0" eb="3">
      <t>キタロウ</t>
    </rPh>
    <phoneticPr fontId="1"/>
  </si>
  <si>
    <r>
      <t>Radio</t>
    </r>
    <r>
      <rPr>
        <sz val="11"/>
        <rFont val="游ゴシック Medium"/>
        <family val="3"/>
        <charset val="128"/>
      </rPr>
      <t>銀河の</t>
    </r>
    <r>
      <rPr>
        <sz val="11"/>
        <rFont val="Consolas"/>
        <family val="3"/>
      </rPr>
      <t>Theme~Utopia</t>
    </r>
    <r>
      <rPr>
        <sz val="11"/>
        <rFont val="游ゴシック Medium"/>
        <family val="3"/>
        <charset val="128"/>
      </rPr>
      <t>への旅</t>
    </r>
    <rPh sb="0" eb="5">
      <t>ラジオ</t>
    </rPh>
    <rPh sb="5" eb="7">
      <t>ギンガ</t>
    </rPh>
    <rPh sb="8" eb="13">
      <t>テーマ</t>
    </rPh>
    <rPh sb="14" eb="20">
      <t>ユートピア</t>
    </rPh>
    <rPh sb="22" eb="23">
      <t>タビ</t>
    </rPh>
    <phoneticPr fontId="1"/>
  </si>
  <si>
    <r>
      <rPr>
        <sz val="11"/>
        <rFont val="游ゴシック Medium"/>
        <family val="3"/>
        <charset val="128"/>
      </rPr>
      <t>冬の日本人</t>
    </r>
    <rPh sb="0" eb="1">
      <t>フユ</t>
    </rPh>
    <rPh sb="2" eb="5">
      <t>ニホンジン</t>
    </rPh>
    <phoneticPr fontId="1"/>
  </si>
  <si>
    <r>
      <rPr>
        <sz val="11"/>
        <rFont val="游ゴシック Medium"/>
        <family val="3"/>
        <charset val="128"/>
      </rPr>
      <t>溝口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肇</t>
    </r>
    <rPh sb="0" eb="2">
      <t>ミゾグチ</t>
    </rPh>
    <rPh sb="3" eb="4">
      <t>ハジメ</t>
    </rPh>
    <phoneticPr fontId="1"/>
  </si>
  <si>
    <r>
      <rPr>
        <sz val="11"/>
        <rFont val="游ゴシック Medium"/>
        <family val="3"/>
        <charset val="128"/>
      </rPr>
      <t>洋楽</t>
    </r>
    <rPh sb="0" eb="2">
      <t>ヨウガク</t>
    </rPh>
    <phoneticPr fontId="1"/>
  </si>
  <si>
    <r>
      <t>Apartheid</t>
    </r>
    <r>
      <rPr>
        <sz val="11"/>
        <rFont val="游ゴシック Medium"/>
        <family val="3"/>
        <charset val="128"/>
      </rPr>
      <t>に反対する</t>
    </r>
    <r>
      <rPr>
        <sz val="11"/>
        <rFont val="Consolas"/>
        <family val="3"/>
      </rPr>
      <t>Artist</t>
    </r>
    <r>
      <rPr>
        <sz val="11"/>
        <rFont val="游ゴシック Medium"/>
        <family val="3"/>
        <charset val="128"/>
      </rPr>
      <t>たち</t>
    </r>
    <rPh sb="0" eb="9">
      <t>アパルトヘイト</t>
    </rPh>
    <rPh sb="10" eb="12">
      <t>ハンタイ</t>
    </rPh>
    <rPh sb="14" eb="20">
      <t>アーティスト</t>
    </rPh>
    <phoneticPr fontId="1"/>
  </si>
  <si>
    <r>
      <rPr>
        <b/>
        <sz val="11"/>
        <color indexed="33"/>
        <rFont val="游ゴシック Medium"/>
        <family val="3"/>
        <charset val="128"/>
      </rPr>
      <t>サンシティ</t>
    </r>
  </si>
  <si>
    <r>
      <rPr>
        <sz val="11"/>
        <rFont val="游ゴシック Medium"/>
        <family val="3"/>
        <charset val="128"/>
      </rPr>
      <t>同じものが</t>
    </r>
    <r>
      <rPr>
        <sz val="11"/>
        <rFont val="Consolas"/>
        <family val="3"/>
      </rPr>
      <t>2</t>
    </r>
    <r>
      <rPr>
        <sz val="11"/>
        <rFont val="游ゴシック Medium"/>
        <family val="3"/>
        <charset val="128"/>
      </rPr>
      <t>枚ある</t>
    </r>
    <rPh sb="0" eb="1">
      <t>オナ</t>
    </rPh>
    <rPh sb="6" eb="7">
      <t>マイ</t>
    </rPh>
    <phoneticPr fontId="1"/>
  </si>
  <si>
    <r>
      <t>George Harrison</t>
    </r>
    <r>
      <rPr>
        <sz val="11"/>
        <rFont val="游ゴシック Medium"/>
        <family val="3"/>
        <charset val="128"/>
      </rPr>
      <t>､エリック･クラプトン､</t>
    </r>
    <r>
      <rPr>
        <sz val="11"/>
        <rFont val="Consolas"/>
        <family val="3"/>
      </rPr>
      <t xml:space="preserve">Bob </t>
    </r>
    <r>
      <rPr>
        <sz val="11"/>
        <rFont val="游ゴシック Medium"/>
        <family val="3"/>
        <charset val="128"/>
      </rPr>
      <t>ディラン､</t>
    </r>
    <r>
      <rPr>
        <sz val="11"/>
        <rFont val="Consolas"/>
        <family val="3"/>
      </rPr>
      <t xml:space="preserve">Billy </t>
    </r>
    <r>
      <rPr>
        <sz val="11"/>
        <rFont val="游ゴシック Medium"/>
        <family val="3"/>
        <charset val="128"/>
      </rPr>
      <t>プレストン､</t>
    </r>
    <r>
      <rPr>
        <sz val="11"/>
        <rFont val="Consolas"/>
        <family val="3"/>
      </rPr>
      <t xml:space="preserve">Leon </t>
    </r>
    <r>
      <rPr>
        <sz val="11"/>
        <rFont val="游ゴシック Medium"/>
        <family val="3"/>
        <charset val="128"/>
      </rPr>
      <t>ラッセル､リンゴ･スター､クラウス･フォアマン､ラヴィ･シャンカール</t>
    </r>
    <rPh sb="0" eb="15">
      <t>ジョージ　ハリスン</t>
    </rPh>
    <rPh sb="27" eb="30">
      <t>ボブ</t>
    </rPh>
    <rPh sb="36" eb="41">
      <t>ビリー</t>
    </rPh>
    <rPh sb="48" eb="52">
      <t>レオン</t>
    </rPh>
    <phoneticPr fontId="1"/>
  </si>
  <si>
    <r>
      <rPr>
        <sz val="11"/>
        <rFont val="游ゴシック Medium"/>
        <family val="3"/>
        <charset val="128"/>
      </rPr>
      <t>われら</t>
    </r>
    <r>
      <rPr>
        <sz val="11"/>
        <rFont val="Consolas"/>
        <family val="3"/>
      </rPr>
      <t>Green Peas</t>
    </r>
    <rPh sb="3" eb="13">
      <t>グリーンピース</t>
    </rPh>
    <phoneticPr fontId="1"/>
  </si>
  <si>
    <r>
      <t xml:space="preserve">Michael </t>
    </r>
    <r>
      <rPr>
        <b/>
        <strike/>
        <sz val="11"/>
        <color indexed="33"/>
        <rFont val="游ゴシック Medium"/>
        <family val="3"/>
        <charset val="128"/>
      </rPr>
      <t>フランクス</t>
    </r>
    <rPh sb="0" eb="7">
      <t>マイケル</t>
    </rPh>
    <phoneticPr fontId="1"/>
  </si>
  <si>
    <r>
      <rPr>
        <strike/>
        <sz val="11"/>
        <rFont val="游ゴシック Medium"/>
        <family val="3"/>
        <charset val="128"/>
      </rPr>
      <t>贈与</t>
    </r>
    <rPh sb="0" eb="2">
      <t>ゾウヨ</t>
    </rPh>
    <phoneticPr fontId="1"/>
  </si>
  <si>
    <r>
      <rPr>
        <b/>
        <sz val="11"/>
        <color indexed="33"/>
        <rFont val="游ゴシック Medium"/>
        <family val="3"/>
        <charset val="128"/>
      </rPr>
      <t>リップ･リグ＆</t>
    </r>
    <r>
      <rPr>
        <b/>
        <sz val="11"/>
        <color indexed="33"/>
        <rFont val="Consolas"/>
        <family val="3"/>
      </rPr>
      <t>Panic</t>
    </r>
    <rPh sb="7" eb="12">
      <t>パニック</t>
    </rPh>
    <phoneticPr fontId="1"/>
  </si>
  <si>
    <r>
      <t>I Am Cold/2nd</t>
    </r>
    <r>
      <rPr>
        <sz val="11"/>
        <rFont val="游ゴシック Medium"/>
        <family val="3"/>
        <charset val="128"/>
      </rPr>
      <t>がオススメ</t>
    </r>
    <rPh sb="0" eb="9">
      <t>アイム　コールド</t>
    </rPh>
    <phoneticPr fontId="1"/>
  </si>
  <si>
    <r>
      <t>Shelter/</t>
    </r>
    <r>
      <rPr>
        <sz val="11"/>
        <rFont val="游ゴシック Medium"/>
        <family val="3"/>
        <charset val="128"/>
      </rPr>
      <t>日本</t>
    </r>
    <r>
      <rPr>
        <sz val="11"/>
        <rFont val="Consolas"/>
        <family val="3"/>
      </rPr>
      <t>Phonogram</t>
    </r>
    <rPh sb="0" eb="7">
      <t>シェルター</t>
    </rPh>
    <rPh sb="8" eb="10">
      <t>ニホン</t>
    </rPh>
    <rPh sb="10" eb="19">
      <t>フォノグラム</t>
    </rPh>
    <phoneticPr fontId="1"/>
  </si>
  <si>
    <r>
      <rPr>
        <sz val="11"/>
        <rFont val="游ゴシック Medium"/>
        <family val="3"/>
        <charset val="128"/>
      </rPr>
      <t>「詩人」収録</t>
    </r>
    <rPh sb="1" eb="3">
      <t>シジン</t>
    </rPh>
    <rPh sb="4" eb="6">
      <t>シュウロク</t>
    </rPh>
    <phoneticPr fontId="1"/>
  </si>
  <si>
    <r>
      <rPr>
        <b/>
        <sz val="11"/>
        <color indexed="33"/>
        <rFont val="游ゴシック Medium"/>
        <family val="3"/>
        <charset val="128"/>
      </rPr>
      <t>デキシー･ミッドナイト･ランナーズ</t>
    </r>
  </si>
  <si>
    <r>
      <rPr>
        <sz val="11"/>
        <rFont val="游ゴシック Medium"/>
        <family val="3"/>
        <charset val="128"/>
      </rPr>
      <t>スクイーズ</t>
    </r>
  </si>
  <si>
    <r>
      <rPr>
        <sz val="11"/>
        <rFont val="游ゴシック Medium"/>
        <family val="3"/>
        <charset val="128"/>
      </rPr>
      <t>コシ･ファン･トゥッティ･フルッティ</t>
    </r>
  </si>
  <si>
    <r>
      <rPr>
        <sz val="11"/>
        <rFont val="游ゴシック Medium"/>
        <family val="3"/>
        <charset val="128"/>
      </rPr>
      <t>グレイス･ジョーンズ</t>
    </r>
  </si>
  <si>
    <r>
      <rPr>
        <sz val="11"/>
        <rFont val="游ゴシック Medium"/>
        <family val="3"/>
        <charset val="128"/>
      </rPr>
      <t>ウォーム･レザーショット</t>
    </r>
  </si>
  <si>
    <r>
      <rPr>
        <sz val="11"/>
        <rFont val="游ゴシック Medium"/>
        <family val="3"/>
        <charset val="128"/>
      </rPr>
      <t>ナイトクラビング</t>
    </r>
    <phoneticPr fontId="1"/>
  </si>
  <si>
    <r>
      <rPr>
        <sz val="11"/>
        <rFont val="游ゴシック Medium"/>
        <family val="3"/>
        <charset val="128"/>
      </rPr>
      <t>マイク･オールドフィールド</t>
    </r>
  </si>
  <si>
    <r>
      <rPr>
        <sz val="11"/>
        <rFont val="游ゴシック Medium"/>
        <family val="3"/>
        <charset val="128"/>
      </rPr>
      <t>ハージェスト･リッジ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夢と幻の地平線</t>
    </r>
    <rPh sb="11" eb="12">
      <t>ユメ</t>
    </rPh>
    <rPh sb="13" eb="14">
      <t>マボロシ</t>
    </rPh>
    <rPh sb="15" eb="18">
      <t>チヘイセン</t>
    </rPh>
    <phoneticPr fontId="1"/>
  </si>
  <si>
    <r>
      <rPr>
        <sz val="11"/>
        <rFont val="游ゴシック Medium"/>
        <family val="3"/>
        <charset val="128"/>
      </rPr>
      <t>オマドーン</t>
    </r>
    <phoneticPr fontId="1"/>
  </si>
  <si>
    <r>
      <rPr>
        <sz val="11"/>
        <rFont val="游ゴシック Medium"/>
        <family val="3"/>
        <charset val="128"/>
      </rPr>
      <t>呪文</t>
    </r>
    <rPh sb="0" eb="2">
      <t>ジュモン</t>
    </rPh>
    <phoneticPr fontId="1"/>
  </si>
  <si>
    <r>
      <t>Pink Flo</t>
    </r>
    <r>
      <rPr>
        <sz val="11"/>
        <rFont val="游ゴシック Medium"/>
        <family val="3"/>
        <charset val="128"/>
      </rPr>
      <t>ｙ</t>
    </r>
    <r>
      <rPr>
        <sz val="11"/>
        <rFont val="Consolas"/>
        <family val="3"/>
      </rPr>
      <t>d</t>
    </r>
    <rPh sb="0" eb="4">
      <t>ピンク</t>
    </rPh>
    <rPh sb="5" eb="10">
      <t>フロイド</t>
    </rPh>
    <phoneticPr fontId="1"/>
  </si>
  <si>
    <r>
      <rPr>
        <sz val="11"/>
        <rFont val="游ゴシック Medium"/>
        <family val="3"/>
        <charset val="128"/>
      </rPr>
      <t>炎</t>
    </r>
    <rPh sb="0" eb="1">
      <t>ホノオ</t>
    </rPh>
    <phoneticPr fontId="1"/>
  </si>
  <si>
    <r>
      <rPr>
        <sz val="11"/>
        <rFont val="游ゴシック Medium"/>
        <family val="3"/>
        <charset val="128"/>
      </rPr>
      <t>デヴィッド･ギルモア</t>
    </r>
  </si>
  <si>
    <r>
      <rPr>
        <sz val="11"/>
        <rFont val="游ゴシック Medium"/>
        <family val="3"/>
        <charset val="128"/>
      </rPr>
      <t>狂気の</t>
    </r>
    <r>
      <rPr>
        <sz val="11"/>
        <rFont val="Consolas"/>
        <family val="3"/>
      </rPr>
      <t>Profile</t>
    </r>
    <rPh sb="0" eb="2">
      <t>キョウキ</t>
    </rPh>
    <rPh sb="3" eb="10">
      <t>プロフィール</t>
    </rPh>
    <phoneticPr fontId="1"/>
  </si>
  <si>
    <r>
      <rPr>
        <sz val="11"/>
        <rFont val="游ゴシック Medium"/>
        <family val="3"/>
        <charset val="128"/>
      </rPr>
      <t>イエス</t>
    </r>
  </si>
  <si>
    <r>
      <rPr>
        <sz val="11"/>
        <rFont val="游ゴシック Medium"/>
        <family val="3"/>
        <charset val="128"/>
      </rPr>
      <t>究極</t>
    </r>
    <rPh sb="0" eb="2">
      <t>キュウキョク</t>
    </rPh>
    <phoneticPr fontId="1"/>
  </si>
  <si>
    <r>
      <rPr>
        <sz val="11"/>
        <rFont val="游ゴシック Medium"/>
        <family val="3"/>
        <charset val="128"/>
      </rPr>
      <t>リック･ウェイクマン</t>
    </r>
  </si>
  <si>
    <r>
      <rPr>
        <sz val="11"/>
        <rFont val="游ゴシック Medium"/>
        <family val="3"/>
        <charset val="128"/>
      </rPr>
      <t>静夜</t>
    </r>
    <rPh sb="0" eb="1">
      <t>セイ</t>
    </rPh>
    <rPh sb="1" eb="2">
      <t>ヤ</t>
    </rPh>
    <phoneticPr fontId="1"/>
  </si>
  <si>
    <r>
      <rPr>
        <sz val="11"/>
        <rFont val="游ゴシック Medium"/>
        <family val="3"/>
        <charset val="128"/>
      </rPr>
      <t>ムーディ･ブルース</t>
    </r>
  </si>
  <si>
    <r>
      <t>Voyager~</t>
    </r>
    <r>
      <rPr>
        <sz val="11"/>
        <rFont val="游ゴシック Medium"/>
        <family val="3"/>
        <charset val="128"/>
      </rPr>
      <t>天海冥</t>
    </r>
    <rPh sb="0" eb="7">
      <t>ヴォイジャー</t>
    </rPh>
    <rPh sb="8" eb="11">
      <t>テンカイメイ</t>
    </rPh>
    <phoneticPr fontId="1"/>
  </si>
  <si>
    <r>
      <rPr>
        <sz val="11"/>
        <rFont val="游ゴシック Medium"/>
        <family val="3"/>
        <charset val="128"/>
      </rPr>
      <t>アラン･パーソンズ</t>
    </r>
    <r>
      <rPr>
        <sz val="11"/>
        <rFont val="Consolas"/>
        <family val="3"/>
      </rPr>
      <t xml:space="preserve"> Project</t>
    </r>
    <rPh sb="10" eb="17">
      <t>プロジェクト</t>
    </rPh>
    <phoneticPr fontId="1"/>
  </si>
  <si>
    <r>
      <rPr>
        <sz val="11"/>
        <rFont val="游ゴシック Medium"/>
        <family val="3"/>
        <charset val="128"/>
      </rPr>
      <t>ヴァルチャー･カルチャー</t>
    </r>
  </si>
  <si>
    <r>
      <rPr>
        <sz val="11"/>
        <rFont val="游ゴシック Medium"/>
        <family val="3"/>
        <charset val="128"/>
      </rPr>
      <t>サンタナ</t>
    </r>
  </si>
  <si>
    <r>
      <rPr>
        <sz val="11"/>
        <rFont val="游ゴシック Medium"/>
        <family val="3"/>
        <charset val="128"/>
      </rPr>
      <t>天の守護神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サンタナ</t>
    </r>
    <rPh sb="0" eb="1">
      <t>テン</t>
    </rPh>
    <rPh sb="2" eb="5">
      <t>シュゴシン</t>
    </rPh>
    <phoneticPr fontId="1"/>
  </si>
  <si>
    <r>
      <rPr>
        <sz val="11"/>
        <rFont val="游ゴシック Medium"/>
        <family val="3"/>
        <charset val="128"/>
      </rPr>
      <t>サンタナは「キャラバン･サライ」がオススメ</t>
    </r>
    <phoneticPr fontId="1"/>
  </si>
  <si>
    <r>
      <rPr>
        <sz val="11"/>
        <rFont val="游ゴシック Medium"/>
        <family val="3"/>
        <charset val="128"/>
      </rPr>
      <t>カルロス･サンタナ</t>
    </r>
  </si>
  <si>
    <r>
      <rPr>
        <sz val="11"/>
        <rFont val="游ゴシック Medium"/>
        <family val="3"/>
        <charset val="128"/>
      </rPr>
      <t>パブロ･クルーズ</t>
    </r>
  </si>
  <si>
    <r>
      <rPr>
        <sz val="11"/>
        <rFont val="游ゴシック Medium"/>
        <family val="3"/>
        <charset val="128"/>
      </rPr>
      <t>リサリサ＆カルトジャム</t>
    </r>
  </si>
  <si>
    <r>
      <t xml:space="preserve">with </t>
    </r>
    <r>
      <rPr>
        <sz val="11"/>
        <rFont val="游ゴシック Medium"/>
        <family val="3"/>
        <charset val="128"/>
      </rPr>
      <t>フル･フォース</t>
    </r>
    <rPh sb="0" eb="4">
      <t>ウィズ</t>
    </rPh>
    <phoneticPr fontId="1"/>
  </si>
  <si>
    <r>
      <rPr>
        <sz val="11"/>
        <rFont val="游ゴシック Medium"/>
        <family val="3"/>
        <charset val="128"/>
      </rPr>
      <t>伊藤洋子</t>
    </r>
    <rPh sb="0" eb="4">
      <t>イトウヨウコ</t>
    </rPh>
    <phoneticPr fontId="1"/>
  </si>
  <si>
    <r>
      <t>Portugal</t>
    </r>
    <r>
      <rPr>
        <sz val="11"/>
        <rFont val="游ゴシック Medium"/>
        <family val="3"/>
        <charset val="128"/>
      </rPr>
      <t>の友</t>
    </r>
    <rPh sb="0" eb="8">
      <t>ポルトガル</t>
    </rPh>
    <rPh sb="9" eb="10">
      <t>トモ</t>
    </rPh>
    <phoneticPr fontId="1"/>
  </si>
  <si>
    <r>
      <t>The Return o</t>
    </r>
    <r>
      <rPr>
        <sz val="11"/>
        <rFont val="游ゴシック Medium"/>
        <family val="3"/>
        <charset val="128"/>
      </rPr>
      <t>ｆ</t>
    </r>
    <r>
      <rPr>
        <sz val="11"/>
        <rFont val="Consolas"/>
        <family val="3"/>
      </rPr>
      <t xml:space="preserve"> The Durutti Column</t>
    </r>
    <rPh sb="0" eb="3">
      <t>ザ</t>
    </rPh>
    <rPh sb="4" eb="10">
      <t>リターン</t>
    </rPh>
    <rPh sb="11" eb="13">
      <t>オブ</t>
    </rPh>
    <rPh sb="14" eb="17">
      <t>ザ</t>
    </rPh>
    <rPh sb="18" eb="25">
      <t>ドゥルッティ</t>
    </rPh>
    <rPh sb="26" eb="32">
      <t>コラム</t>
    </rPh>
    <phoneticPr fontId="1"/>
  </si>
  <si>
    <r>
      <rPr>
        <sz val="11"/>
        <rFont val="游ゴシック Medium"/>
        <family val="3"/>
        <charset val="128"/>
      </rPr>
      <t>光と物体</t>
    </r>
    <rPh sb="0" eb="1">
      <t>ヒカリ</t>
    </rPh>
    <rPh sb="2" eb="4">
      <t>ブッタイ</t>
    </rPh>
    <phoneticPr fontId="1"/>
  </si>
  <si>
    <r>
      <t>The Flat Earth/</t>
    </r>
    <r>
      <rPr>
        <sz val="11"/>
        <rFont val="游ゴシック Medium"/>
        <family val="3"/>
        <charset val="128"/>
      </rPr>
      <t>地平球</t>
    </r>
    <rPh sb="15" eb="18">
      <t>チヘイキュウ</t>
    </rPh>
    <phoneticPr fontId="1"/>
  </si>
  <si>
    <r>
      <rPr>
        <sz val="11"/>
        <rFont val="游ゴシック Medium"/>
        <family val="3"/>
        <charset val="128"/>
      </rPr>
      <t>都･市･探･検</t>
    </r>
    <rPh sb="0" eb="7">
      <t>ト・シ･タン・ケン</t>
    </rPh>
    <phoneticPr fontId="1"/>
  </si>
  <si>
    <r>
      <rPr>
        <sz val="11"/>
        <rFont val="游ゴシック Medium"/>
        <family val="3"/>
        <charset val="128"/>
      </rPr>
      <t>アヴァロン</t>
    </r>
    <phoneticPr fontId="1"/>
  </si>
  <si>
    <r>
      <rPr>
        <sz val="11"/>
        <rFont val="游ゴシック Medium"/>
        <family val="3"/>
        <charset val="128"/>
      </rPr>
      <t>アセンブラージュ</t>
    </r>
    <r>
      <rPr>
        <sz val="11"/>
        <rFont val="Consolas"/>
        <family val="3"/>
      </rPr>
      <t>~Japan Early Days</t>
    </r>
    <rPh sb="9" eb="14">
      <t>ジャパン</t>
    </rPh>
    <rPh sb="15" eb="20">
      <t>アーリィ</t>
    </rPh>
    <rPh sb="21" eb="25">
      <t>デイズ</t>
    </rPh>
    <phoneticPr fontId="1"/>
  </si>
  <si>
    <r>
      <rPr>
        <sz val="11"/>
        <rFont val="游ゴシック Medium"/>
        <family val="3"/>
        <charset val="128"/>
      </rPr>
      <t>ナイトポーター</t>
    </r>
  </si>
  <si>
    <r>
      <rPr>
        <sz val="11"/>
        <rFont val="游ゴシック Medium"/>
        <family val="3"/>
        <charset val="128"/>
      </rPr>
      <t>錻力の太鼓</t>
    </r>
    <r>
      <rPr>
        <sz val="11"/>
        <rFont val="Consolas"/>
        <family val="3"/>
      </rPr>
      <t>/Tin Drum</t>
    </r>
    <rPh sb="0" eb="2">
      <t>ブリキ</t>
    </rPh>
    <rPh sb="3" eb="5">
      <t>タイコ</t>
    </rPh>
    <phoneticPr fontId="1"/>
  </si>
  <si>
    <r>
      <rPr>
        <sz val="11"/>
        <rFont val="游ゴシック Medium"/>
        <family val="3"/>
        <charset val="128"/>
      </rPr>
      <t>孤独な影</t>
    </r>
    <rPh sb="0" eb="2">
      <t>コドク</t>
    </rPh>
    <rPh sb="3" eb="4">
      <t>カゲ</t>
    </rPh>
    <phoneticPr fontId="1"/>
  </si>
  <si>
    <r>
      <rPr>
        <sz val="11"/>
        <rFont val="游ゴシック Medium"/>
        <family val="3"/>
        <charset val="128"/>
      </rPr>
      <t>苦悩の旋律</t>
    </r>
    <rPh sb="0" eb="2">
      <t>クノウ</t>
    </rPh>
    <rPh sb="3" eb="5">
      <t>センリツ</t>
    </rPh>
    <phoneticPr fontId="1"/>
  </si>
  <si>
    <r>
      <rPr>
        <sz val="11"/>
        <rFont val="游ゴシック Medium"/>
        <family val="3"/>
        <charset val="128"/>
      </rPr>
      <t>ムーン･マーティン</t>
    </r>
  </si>
  <si>
    <r>
      <rPr>
        <sz val="11"/>
        <rFont val="游ゴシック Medium"/>
        <family val="3"/>
        <charset val="128"/>
      </rPr>
      <t>リマール</t>
    </r>
    <phoneticPr fontId="1"/>
  </si>
  <si>
    <r>
      <rPr>
        <sz val="11"/>
        <rFont val="游ゴシック Medium"/>
        <family val="3"/>
        <charset val="128"/>
      </rPr>
      <t>ドント･サポーズ</t>
    </r>
  </si>
  <si>
    <r>
      <rPr>
        <sz val="11"/>
        <rFont val="游ゴシック Medium"/>
        <family val="3"/>
        <charset val="128"/>
      </rPr>
      <t>黙示録</t>
    </r>
    <r>
      <rPr>
        <sz val="11"/>
        <rFont val="Consolas"/>
        <family val="3"/>
      </rPr>
      <t>/I Am</t>
    </r>
    <rPh sb="0" eb="3">
      <t>モクジロク</t>
    </rPh>
    <rPh sb="4" eb="8">
      <t>アイ　アム</t>
    </rPh>
    <phoneticPr fontId="1"/>
  </si>
  <si>
    <r>
      <rPr>
        <sz val="11"/>
        <rFont val="游ゴシック Medium"/>
        <family val="3"/>
        <charset val="128"/>
      </rPr>
      <t>Ｆ</t>
    </r>
    <r>
      <rPr>
        <sz val="11"/>
        <rFont val="Consolas"/>
        <family val="3"/>
      </rPr>
      <t>aces</t>
    </r>
    <phoneticPr fontId="1"/>
  </si>
  <si>
    <r>
      <rPr>
        <sz val="11"/>
        <rFont val="游ゴシック Medium"/>
        <family val="3"/>
        <charset val="128"/>
      </rPr>
      <t>太陽神</t>
    </r>
    <r>
      <rPr>
        <sz val="11"/>
        <rFont val="Consolas"/>
        <family val="3"/>
      </rPr>
      <t>/All'n All</t>
    </r>
    <rPh sb="0" eb="3">
      <t>タイヨウシン</t>
    </rPh>
    <phoneticPr fontId="1"/>
  </si>
  <si>
    <r>
      <rPr>
        <sz val="11"/>
        <rFont val="游ゴシック Medium"/>
        <family val="3"/>
        <charset val="128"/>
      </rPr>
      <t>清水正樹からレンタル中</t>
    </r>
    <rPh sb="0" eb="2">
      <t>シミズ</t>
    </rPh>
    <rPh sb="2" eb="4">
      <t>マサキ</t>
    </rPh>
    <rPh sb="10" eb="11">
      <t>チュウ</t>
    </rPh>
    <phoneticPr fontId="1"/>
  </si>
  <si>
    <r>
      <rPr>
        <sz val="11"/>
        <rFont val="游ゴシック Medium"/>
        <family val="3"/>
        <charset val="128"/>
      </rPr>
      <t>フィリップ･ベイリー</t>
    </r>
  </si>
  <si>
    <r>
      <rPr>
        <sz val="11"/>
        <rFont val="游ゴシック Medium"/>
        <family val="3"/>
        <charset val="128"/>
      </rPr>
      <t>ゼン･ジェリコ</t>
    </r>
  </si>
  <si>
    <r>
      <rPr>
        <b/>
        <sz val="11"/>
        <color indexed="33"/>
        <rFont val="游ゴシック Medium"/>
        <family val="3"/>
        <charset val="128"/>
      </rPr>
      <t>リーナ･ラヴィッチ</t>
    </r>
  </si>
  <si>
    <r>
      <rPr>
        <b/>
        <sz val="11"/>
        <color indexed="33"/>
        <rFont val="游ゴシック Medium"/>
        <family val="3"/>
        <charset val="128"/>
      </rPr>
      <t>ノー･マンズ･ランド</t>
    </r>
  </si>
  <si>
    <r>
      <rPr>
        <sz val="11"/>
        <rFont val="游ゴシック Medium"/>
        <family val="3"/>
        <charset val="128"/>
      </rPr>
      <t>モンキーズ</t>
    </r>
    <r>
      <rPr>
        <sz val="11"/>
        <rFont val="Consolas"/>
        <family val="3"/>
      </rPr>
      <t xml:space="preserve"> The Best</t>
    </r>
    <rPh sb="6" eb="14">
      <t>ザ　ベスト</t>
    </rPh>
    <phoneticPr fontId="1"/>
  </si>
  <si>
    <r>
      <rPr>
        <sz val="11"/>
        <rFont val="游ゴシック Medium"/>
        <family val="3"/>
        <charset val="128"/>
      </rPr>
      <t>シャーリーン</t>
    </r>
    <phoneticPr fontId="1"/>
  </si>
  <si>
    <r>
      <rPr>
        <sz val="11"/>
        <rFont val="游ゴシック Medium"/>
        <family val="3"/>
        <charset val="128"/>
      </rPr>
      <t>時のほとりで</t>
    </r>
    <rPh sb="0" eb="1">
      <t>トキ</t>
    </rPh>
    <phoneticPr fontId="1"/>
  </si>
  <si>
    <r>
      <rPr>
        <sz val="11"/>
        <rFont val="游ゴシック Medium"/>
        <family val="3"/>
        <charset val="128"/>
      </rPr>
      <t>紛失</t>
    </r>
    <rPh sb="0" eb="2">
      <t>フンシツ</t>
    </rPh>
    <phoneticPr fontId="1"/>
  </si>
  <si>
    <r>
      <rPr>
        <sz val="11"/>
        <rFont val="游ゴシック Medium"/>
        <family val="3"/>
        <charset val="128"/>
      </rPr>
      <t>シアー･ハート･アタック</t>
    </r>
  </si>
  <si>
    <r>
      <rPr>
        <sz val="11"/>
        <rFont val="游ゴシック Medium"/>
        <family val="3"/>
        <charset val="128"/>
      </rPr>
      <t>華麗なるレース</t>
    </r>
    <rPh sb="0" eb="2">
      <t>カレイ</t>
    </rPh>
    <phoneticPr fontId="1"/>
  </si>
  <si>
    <r>
      <rPr>
        <sz val="11"/>
        <rFont val="游ゴシック Medium"/>
        <family val="3"/>
        <charset val="128"/>
      </rPr>
      <t>世界に捧ぐ</t>
    </r>
    <r>
      <rPr>
        <sz val="11"/>
        <rFont val="Consolas"/>
        <family val="3"/>
      </rPr>
      <t>/News of The World</t>
    </r>
    <rPh sb="0" eb="2">
      <t>セカイ</t>
    </rPh>
    <rPh sb="3" eb="4">
      <t>ササ</t>
    </rPh>
    <phoneticPr fontId="1"/>
  </si>
  <si>
    <r>
      <rPr>
        <sz val="11"/>
        <rFont val="游ゴシック Medium"/>
        <family val="3"/>
        <charset val="128"/>
      </rPr>
      <t>フラッシュ･ゴードン</t>
    </r>
    <phoneticPr fontId="1"/>
  </si>
  <si>
    <r>
      <rPr>
        <sz val="11"/>
        <rFont val="游ゴシック Medium"/>
        <family val="3"/>
        <charset val="128"/>
      </rPr>
      <t>ドン･ヘンリー</t>
    </r>
  </si>
  <si>
    <r>
      <rPr>
        <sz val="11"/>
        <rFont val="游ゴシック Medium"/>
        <family val="3"/>
        <charset val="128"/>
      </rPr>
      <t>ピーター･フランプトン</t>
    </r>
  </si>
  <si>
    <r>
      <rPr>
        <sz val="11"/>
        <rFont val="游ゴシック Medium"/>
        <family val="3"/>
        <charset val="128"/>
      </rPr>
      <t>ニック･カーショウ</t>
    </r>
  </si>
  <si>
    <r>
      <rPr>
        <sz val="11"/>
        <rFont val="游ゴシック Medium"/>
        <family val="3"/>
        <charset val="128"/>
      </rPr>
      <t>ザ･リドル</t>
    </r>
    <phoneticPr fontId="1"/>
  </si>
  <si>
    <r>
      <rPr>
        <sz val="11"/>
        <rFont val="游ゴシック Medium"/>
        <family val="3"/>
        <charset val="128"/>
      </rPr>
      <t>かくれんぼ</t>
    </r>
  </si>
  <si>
    <r>
      <rPr>
        <sz val="11"/>
        <rFont val="游ゴシック Medium"/>
        <family val="3"/>
        <charset val="128"/>
      </rPr>
      <t>クラフトワーク</t>
    </r>
  </si>
  <si>
    <r>
      <t>Europa</t>
    </r>
    <r>
      <rPr>
        <sz val="11"/>
        <rFont val="游ゴシック Medium"/>
        <family val="3"/>
        <charset val="128"/>
      </rPr>
      <t>特急</t>
    </r>
    <rPh sb="0" eb="6">
      <t>ヨーロッパ</t>
    </rPh>
    <rPh sb="6" eb="8">
      <t>トッキュウ</t>
    </rPh>
    <phoneticPr fontId="1"/>
  </si>
  <si>
    <r>
      <rPr>
        <sz val="11"/>
        <rFont val="游ゴシック Medium"/>
        <family val="3"/>
        <charset val="128"/>
      </rPr>
      <t>放射能</t>
    </r>
    <rPh sb="0" eb="3">
      <t>ホウシャノウ</t>
    </rPh>
    <phoneticPr fontId="1"/>
  </si>
  <si>
    <r>
      <rPr>
        <sz val="11"/>
        <rFont val="游ゴシック Medium"/>
        <family val="3"/>
        <charset val="128"/>
      </rPr>
      <t>エイジア</t>
    </r>
    <phoneticPr fontId="1"/>
  </si>
  <si>
    <r>
      <rPr>
        <sz val="11"/>
        <rFont val="游ゴシック Medium"/>
        <family val="3"/>
        <charset val="128"/>
      </rPr>
      <t>ハイドラ</t>
    </r>
    <phoneticPr fontId="1"/>
  </si>
  <si>
    <r>
      <rPr>
        <sz val="11"/>
        <rFont val="游ゴシック Medium"/>
        <family val="3"/>
        <charset val="128"/>
      </rPr>
      <t>宇宙の騎士</t>
    </r>
    <rPh sb="0" eb="2">
      <t>ウチュウ</t>
    </rPh>
    <rPh sb="3" eb="5">
      <t>キシ</t>
    </rPh>
    <phoneticPr fontId="1"/>
  </si>
  <si>
    <r>
      <rPr>
        <sz val="11"/>
        <rFont val="游ゴシック Medium"/>
        <family val="3"/>
        <charset val="128"/>
      </rPr>
      <t>ユーリズミックス</t>
    </r>
  </si>
  <si>
    <r>
      <rPr>
        <sz val="11"/>
        <rFont val="游ゴシック Medium"/>
        <family val="3"/>
        <charset val="128"/>
      </rPr>
      <t>リヴェンジ</t>
    </r>
    <phoneticPr fontId="1"/>
  </si>
  <si>
    <r>
      <rPr>
        <sz val="11"/>
        <rFont val="游ゴシック Medium"/>
        <family val="3"/>
        <charset val="128"/>
      </rPr>
      <t>スターシップ</t>
    </r>
  </si>
  <si>
    <r>
      <rPr>
        <sz val="11"/>
        <rFont val="游ゴシック Medium"/>
        <family val="3"/>
        <charset val="128"/>
      </rPr>
      <t>明日への翼</t>
    </r>
    <rPh sb="0" eb="2">
      <t>アシタ</t>
    </rPh>
    <rPh sb="4" eb="5">
      <t>ツバサ</t>
    </rPh>
    <phoneticPr fontId="1"/>
  </si>
  <si>
    <r>
      <rPr>
        <sz val="11"/>
        <rFont val="游ゴシック Medium"/>
        <family val="3"/>
        <charset val="128"/>
      </rPr>
      <t>アイアン･メイデン</t>
    </r>
  </si>
  <si>
    <r>
      <rPr>
        <sz val="11"/>
        <rFont val="游ゴシック Medium"/>
        <family val="3"/>
        <charset val="128"/>
      </rPr>
      <t>頭脳改革</t>
    </r>
    <rPh sb="0" eb="2">
      <t>ズノウ</t>
    </rPh>
    <rPh sb="2" eb="4">
      <t>カイカク</t>
    </rPh>
    <phoneticPr fontId="1"/>
  </si>
  <si>
    <r>
      <rPr>
        <sz val="11"/>
        <rFont val="游ゴシック Medium"/>
        <family val="3"/>
        <charset val="128"/>
      </rPr>
      <t>死霊復活</t>
    </r>
    <rPh sb="0" eb="2">
      <t>シリョウ</t>
    </rPh>
    <rPh sb="2" eb="4">
      <t>フッカツ</t>
    </rPh>
    <phoneticPr fontId="1"/>
  </si>
  <si>
    <r>
      <rPr>
        <sz val="11"/>
        <rFont val="游ゴシック Medium"/>
        <family val="3"/>
        <charset val="128"/>
      </rPr>
      <t>ジューダス･プリースト</t>
    </r>
  </si>
  <si>
    <r>
      <rPr>
        <sz val="11"/>
        <rFont val="游ゴシック Medium"/>
        <family val="3"/>
        <charset val="128"/>
      </rPr>
      <t>背徳の掟</t>
    </r>
    <rPh sb="0" eb="2">
      <t>ハイトク</t>
    </rPh>
    <rPh sb="3" eb="4">
      <t>オキテ</t>
    </rPh>
    <phoneticPr fontId="1"/>
  </si>
  <si>
    <r>
      <rPr>
        <sz val="11"/>
        <rFont val="游ゴシック Medium"/>
        <family val="3"/>
        <charset val="128"/>
      </rPr>
      <t>ジョン･クーガー･メレンキャップ</t>
    </r>
  </si>
  <si>
    <r>
      <rPr>
        <sz val="11"/>
        <rFont val="游ゴシック Medium"/>
        <family val="3"/>
        <charset val="128"/>
      </rPr>
      <t>天使か悪魔か</t>
    </r>
    <r>
      <rPr>
        <sz val="11"/>
        <rFont val="Consolas"/>
        <family val="3"/>
      </rPr>
      <t xml:space="preserve"> </t>
    </r>
    <rPh sb="0" eb="2">
      <t>テンシ</t>
    </rPh>
    <rPh sb="3" eb="5">
      <t>アクマ</t>
    </rPh>
    <phoneticPr fontId="1"/>
  </si>
  <si>
    <r>
      <rPr>
        <sz val="11"/>
        <rFont val="游ゴシック Medium"/>
        <family val="3"/>
        <charset val="128"/>
      </rPr>
      <t>スパンダー･バレエ</t>
    </r>
  </si>
  <si>
    <r>
      <rPr>
        <sz val="11"/>
        <rFont val="游ゴシック Medium"/>
        <family val="3"/>
        <charset val="128"/>
      </rPr>
      <t>トンプソン･ツインズ</t>
    </r>
  </si>
  <si>
    <r>
      <rPr>
        <sz val="11"/>
        <rFont val="游ゴシック Medium"/>
        <family val="3"/>
        <charset val="128"/>
      </rPr>
      <t>サイド･キックス</t>
    </r>
  </si>
  <si>
    <r>
      <rPr>
        <sz val="11"/>
        <rFont val="游ゴシック Medium"/>
        <family val="3"/>
        <charset val="128"/>
      </rPr>
      <t>カジャグーグー</t>
    </r>
  </si>
  <si>
    <r>
      <rPr>
        <sz val="11"/>
        <rFont val="游ゴシック Medium"/>
        <family val="3"/>
        <charset val="128"/>
      </rPr>
      <t>君は</t>
    </r>
    <r>
      <rPr>
        <sz val="11"/>
        <rFont val="Consolas"/>
        <family val="3"/>
      </rPr>
      <t>Too Shy</t>
    </r>
    <rPh sb="0" eb="1">
      <t>キミ</t>
    </rPh>
    <rPh sb="2" eb="9">
      <t>トゥー　シャイ</t>
    </rPh>
    <phoneticPr fontId="1"/>
  </si>
  <si>
    <r>
      <rPr>
        <sz val="11"/>
        <rFont val="游ゴシック Medium"/>
        <family val="3"/>
        <charset val="128"/>
      </rPr>
      <t>ボズ･スキャッグス</t>
    </r>
  </si>
  <si>
    <r>
      <rPr>
        <sz val="11"/>
        <rFont val="游ゴシック Medium"/>
        <family val="3"/>
        <charset val="128"/>
      </rPr>
      <t>キム･カーンズ</t>
    </r>
  </si>
  <si>
    <r>
      <rPr>
        <sz val="11"/>
        <rFont val="游ゴシック Medium"/>
        <family val="3"/>
        <charset val="128"/>
      </rPr>
      <t>私の中の</t>
    </r>
    <r>
      <rPr>
        <sz val="11"/>
        <rFont val="Consolas"/>
        <family val="3"/>
      </rPr>
      <t>Drama</t>
    </r>
    <rPh sb="0" eb="1">
      <t>ワタシ</t>
    </rPh>
    <rPh sb="2" eb="3">
      <t>ナカ</t>
    </rPh>
    <rPh sb="4" eb="9">
      <t>ドラマ</t>
    </rPh>
    <phoneticPr fontId="1"/>
  </si>
  <si>
    <r>
      <rPr>
        <sz val="11"/>
        <rFont val="游ゴシック Medium"/>
        <family val="3"/>
        <charset val="128"/>
      </rPr>
      <t>サマンサ･フォックス</t>
    </r>
  </si>
  <si>
    <r>
      <rPr>
        <sz val="11"/>
        <rFont val="游ゴシック Medium"/>
        <family val="3"/>
        <charset val="128"/>
      </rPr>
      <t>ジャニス･イアン</t>
    </r>
  </si>
  <si>
    <r>
      <rPr>
        <sz val="11"/>
        <rFont val="游ゴシック Medium"/>
        <family val="3"/>
        <charset val="128"/>
      </rPr>
      <t>愛の余韻</t>
    </r>
    <rPh sb="0" eb="1">
      <t>アイ</t>
    </rPh>
    <rPh sb="2" eb="4">
      <t>ヨイン</t>
    </rPh>
    <phoneticPr fontId="1"/>
  </si>
  <si>
    <r>
      <rPr>
        <sz val="11"/>
        <rFont val="游ゴシック Medium"/>
        <family val="3"/>
        <charset val="128"/>
      </rPr>
      <t>愛の回想録</t>
    </r>
    <rPh sb="0" eb="1">
      <t>アイ</t>
    </rPh>
    <rPh sb="2" eb="5">
      <t>カイソウロク</t>
    </rPh>
    <phoneticPr fontId="1"/>
  </si>
  <si>
    <r>
      <rPr>
        <sz val="11"/>
        <rFont val="游ゴシック Medium"/>
        <family val="3"/>
        <charset val="128"/>
      </rPr>
      <t>ジャクソン･ブラウン</t>
    </r>
  </si>
  <si>
    <r>
      <rPr>
        <sz val="11"/>
        <rFont val="游ゴシック Medium"/>
        <family val="3"/>
        <charset val="128"/>
      </rPr>
      <t>インナ</t>
    </r>
    <r>
      <rPr>
        <sz val="11"/>
        <rFont val="Consolas"/>
        <family val="3"/>
      </rPr>
      <t xml:space="preserve"> Big Country</t>
    </r>
    <rPh sb="4" eb="15">
      <t>ビッグ　カントリー</t>
    </rPh>
    <phoneticPr fontId="1"/>
  </si>
  <si>
    <r>
      <rPr>
        <sz val="11"/>
        <rFont val="游ゴシック Medium"/>
        <family val="3"/>
        <charset val="128"/>
      </rPr>
      <t>クール＆ザ･ギャング</t>
    </r>
  </si>
  <si>
    <r>
      <rPr>
        <sz val="11"/>
        <rFont val="游ゴシック Medium"/>
        <family val="3"/>
        <charset val="128"/>
      </rPr>
      <t>デフ･レパード</t>
    </r>
  </si>
  <si>
    <r>
      <rPr>
        <sz val="11"/>
        <rFont val="游ゴシック Medium"/>
        <family val="3"/>
        <charset val="128"/>
      </rPr>
      <t>炎の</t>
    </r>
    <r>
      <rPr>
        <sz val="11"/>
        <rFont val="Consolas"/>
        <family val="3"/>
      </rPr>
      <t>Target</t>
    </r>
    <rPh sb="0" eb="1">
      <t>ホノオ</t>
    </rPh>
    <rPh sb="2" eb="8">
      <t>ターゲット</t>
    </rPh>
    <phoneticPr fontId="1"/>
  </si>
  <si>
    <r>
      <rPr>
        <sz val="11"/>
        <rFont val="游ゴシック Medium"/>
        <family val="3"/>
        <charset val="128"/>
      </rPr>
      <t>ケニー･ロギンス</t>
    </r>
    <phoneticPr fontId="1"/>
  </si>
  <si>
    <r>
      <rPr>
        <sz val="11"/>
        <rFont val="游ゴシック Medium"/>
        <family val="3"/>
        <charset val="128"/>
      </rPr>
      <t>ボブ･シーガー</t>
    </r>
  </si>
  <si>
    <r>
      <rPr>
        <sz val="11"/>
        <rFont val="游ゴシック Medium"/>
        <family val="3"/>
        <charset val="128"/>
      </rPr>
      <t>ダン･フォーゲルバーグ</t>
    </r>
  </si>
  <si>
    <r>
      <rPr>
        <sz val="11"/>
        <rFont val="游ゴシック Medium"/>
        <family val="3"/>
        <charset val="128"/>
      </rPr>
      <t>遥かなる心と絆─ハイ･カントリー･スノウズ─</t>
    </r>
    <rPh sb="0" eb="1">
      <t>ハル</t>
    </rPh>
    <rPh sb="4" eb="5">
      <t>ココロ</t>
    </rPh>
    <rPh sb="6" eb="7">
      <t>キズナ</t>
    </rPh>
    <phoneticPr fontId="1"/>
  </si>
  <si>
    <r>
      <rPr>
        <sz val="11"/>
        <rFont val="游ゴシック Medium"/>
        <family val="3"/>
        <charset val="128"/>
      </rPr>
      <t>ポール･ヤング</t>
    </r>
  </si>
  <si>
    <r>
      <rPr>
        <sz val="11"/>
        <rFont val="游ゴシック Medium"/>
        <family val="3"/>
        <charset val="128"/>
      </rPr>
      <t>何も言わないで</t>
    </r>
    <rPh sb="0" eb="1">
      <t>ナニ</t>
    </rPh>
    <rPh sb="2" eb="3">
      <t>イ</t>
    </rPh>
    <phoneticPr fontId="1"/>
  </si>
  <si>
    <r>
      <rPr>
        <sz val="11"/>
        <rFont val="游ゴシック Medium"/>
        <family val="3"/>
        <charset val="128"/>
      </rPr>
      <t>エルトン･ジョン</t>
    </r>
  </si>
  <si>
    <r>
      <rPr>
        <sz val="11"/>
        <rFont val="游ゴシック Medium"/>
        <family val="3"/>
        <charset val="128"/>
      </rPr>
      <t>レインボウ</t>
    </r>
    <phoneticPr fontId="1"/>
  </si>
  <si>
    <r>
      <rPr>
        <sz val="11"/>
        <rFont val="游ゴシック Medium"/>
        <family val="3"/>
        <charset val="128"/>
      </rPr>
      <t>アイ･サレンダー</t>
    </r>
    <r>
      <rPr>
        <sz val="11"/>
        <rFont val="Consolas"/>
        <family val="3"/>
      </rPr>
      <t>/Difficult to Cure</t>
    </r>
    <phoneticPr fontId="1"/>
  </si>
  <si>
    <r>
      <rPr>
        <sz val="11"/>
        <rFont val="游ゴシック Medium"/>
        <family val="3"/>
        <charset val="128"/>
      </rPr>
      <t>デヴィット･ボウイ</t>
    </r>
  </si>
  <si>
    <r>
      <rPr>
        <sz val="11"/>
        <rFont val="游ゴシック Medium"/>
        <family val="3"/>
        <charset val="128"/>
      </rPr>
      <t>デュラン･デュラン</t>
    </r>
  </si>
  <si>
    <r>
      <rPr>
        <sz val="11"/>
        <rFont val="游ゴシック Medium"/>
        <family val="3"/>
        <charset val="128"/>
      </rPr>
      <t>クインシー･ジョーンズ</t>
    </r>
  </si>
  <si>
    <r>
      <rPr>
        <sz val="11"/>
        <rFont val="游ゴシック Medium"/>
        <family val="3"/>
        <charset val="128"/>
      </rPr>
      <t>愛の</t>
    </r>
    <r>
      <rPr>
        <sz val="11"/>
        <rFont val="Consolas"/>
        <family val="3"/>
      </rPr>
      <t>Corrida</t>
    </r>
    <rPh sb="0" eb="1">
      <t>アイ</t>
    </rPh>
    <rPh sb="2" eb="9">
      <t>コリーダ</t>
    </rPh>
    <phoneticPr fontId="1"/>
  </si>
  <si>
    <r>
      <rPr>
        <sz val="11"/>
        <rFont val="游ゴシック Medium"/>
        <family val="3"/>
        <charset val="128"/>
      </rPr>
      <t>デバージ</t>
    </r>
  </si>
  <si>
    <r>
      <rPr>
        <sz val="11"/>
        <rFont val="游ゴシック Medium"/>
        <family val="3"/>
        <charset val="128"/>
      </rPr>
      <t>マイケル･ジャクソン</t>
    </r>
  </si>
  <si>
    <r>
      <rPr>
        <sz val="11"/>
        <rFont val="游ゴシック Medium"/>
        <family val="3"/>
        <charset val="128"/>
      </rPr>
      <t>ジャクソンズ</t>
    </r>
  </si>
  <si>
    <r>
      <rPr>
        <sz val="11"/>
        <rFont val="游ゴシック Medium"/>
        <family val="3"/>
        <charset val="128"/>
      </rPr>
      <t>ライオネル･リッチー</t>
    </r>
  </si>
  <si>
    <r>
      <rPr>
        <sz val="11"/>
        <rFont val="游ゴシック Medium"/>
        <family val="3"/>
        <charset val="128"/>
      </rPr>
      <t>シーラ</t>
    </r>
    <r>
      <rPr>
        <sz val="11"/>
        <rFont val="Consolas"/>
        <family val="3"/>
      </rPr>
      <t xml:space="preserve"> E.</t>
    </r>
    <phoneticPr fontId="1"/>
  </si>
  <si>
    <r>
      <rPr>
        <sz val="11"/>
        <rFont val="游ゴシック Medium"/>
        <family val="3"/>
        <charset val="128"/>
      </rPr>
      <t>ロッド･ステュアート</t>
    </r>
  </si>
  <si>
    <r>
      <t>Super Star</t>
    </r>
    <r>
      <rPr>
        <sz val="11"/>
        <rFont val="游ゴシック Medium"/>
        <family val="3"/>
        <charset val="128"/>
      </rPr>
      <t>は</t>
    </r>
    <r>
      <rPr>
        <sz val="11"/>
        <rFont val="Consolas"/>
        <family val="3"/>
      </rPr>
      <t>Blond</t>
    </r>
    <r>
      <rPr>
        <sz val="11"/>
        <rFont val="游ゴシック Medium"/>
        <family val="3"/>
        <charset val="128"/>
      </rPr>
      <t>がお好き</t>
    </r>
    <rPh sb="0" eb="10">
      <t>スーパー　スター</t>
    </rPh>
    <rPh sb="11" eb="16">
      <t>ブロンド</t>
    </rPh>
    <rPh sb="18" eb="19">
      <t>ス</t>
    </rPh>
    <phoneticPr fontId="1"/>
  </si>
  <si>
    <r>
      <rPr>
        <sz val="11"/>
        <rFont val="游ゴシック Medium"/>
        <family val="3"/>
        <charset val="128"/>
      </rPr>
      <t>リンダ･ロンシュタット</t>
    </r>
    <phoneticPr fontId="1"/>
  </si>
  <si>
    <r>
      <rPr>
        <sz val="11"/>
        <rFont val="游ゴシック Medium"/>
        <family val="3"/>
        <charset val="128"/>
      </rPr>
      <t>シーナ･イーストン</t>
    </r>
  </si>
  <si>
    <r>
      <rPr>
        <sz val="11"/>
        <rFont val="游ゴシック Medium"/>
        <family val="3"/>
        <charset val="128"/>
      </rPr>
      <t>秘密</t>
    </r>
    <rPh sb="0" eb="2">
      <t>ヒミツ</t>
    </rPh>
    <phoneticPr fontId="1"/>
  </si>
  <si>
    <r>
      <rPr>
        <sz val="11"/>
        <rFont val="游ゴシック Medium"/>
        <family val="3"/>
        <charset val="128"/>
      </rPr>
      <t>オリビア･ニュートン･ジョン</t>
    </r>
  </si>
  <si>
    <r>
      <rPr>
        <sz val="11"/>
        <rFont val="游ゴシック Medium"/>
        <family val="3"/>
        <charset val="128"/>
      </rPr>
      <t>水のなかの妖精</t>
    </r>
    <rPh sb="0" eb="1">
      <t>ミズ</t>
    </rPh>
    <rPh sb="5" eb="7">
      <t>ヨウセイ</t>
    </rPh>
    <phoneticPr fontId="1"/>
  </si>
  <si>
    <r>
      <rPr>
        <sz val="11"/>
        <rFont val="游ゴシック Medium"/>
        <family val="3"/>
        <charset val="128"/>
      </rPr>
      <t>虹色の扉</t>
    </r>
    <rPh sb="0" eb="1">
      <t>ニジ</t>
    </rPh>
    <rPh sb="1" eb="2">
      <t>イロ</t>
    </rPh>
    <rPh sb="3" eb="4">
      <t>トビラ</t>
    </rPh>
    <phoneticPr fontId="1"/>
  </si>
  <si>
    <r>
      <t>ELO/</t>
    </r>
    <r>
      <rPr>
        <sz val="11"/>
        <rFont val="游ゴシック Medium"/>
        <family val="3"/>
        <charset val="128"/>
      </rPr>
      <t>オリビア･ニュートン･ジョン</t>
    </r>
  </si>
  <si>
    <r>
      <rPr>
        <sz val="11"/>
        <rFont val="游ゴシック Medium"/>
        <family val="3"/>
        <charset val="128"/>
      </rPr>
      <t>ザナドゥ</t>
    </r>
    <phoneticPr fontId="1"/>
  </si>
  <si>
    <r>
      <t>12</t>
    </r>
    <r>
      <rPr>
        <sz val="11"/>
        <rFont val="游ゴシック Medium"/>
        <family val="3"/>
        <charset val="128"/>
      </rPr>
      <t>インチ</t>
    </r>
  </si>
  <si>
    <r>
      <rPr>
        <sz val="11"/>
        <rFont val="游ゴシック Medium"/>
        <family val="3"/>
        <charset val="128"/>
      </rPr>
      <t>ジョージ･マイケル</t>
    </r>
  </si>
  <si>
    <r>
      <rPr>
        <sz val="11"/>
        <rFont val="游ゴシック Medium"/>
        <family val="3"/>
        <charset val="128"/>
      </rPr>
      <t>Ｆ</t>
    </r>
    <r>
      <rPr>
        <sz val="11"/>
        <rFont val="Consolas"/>
        <family val="3"/>
      </rPr>
      <t>aith</t>
    </r>
    <phoneticPr fontId="1"/>
  </si>
  <si>
    <r>
      <rPr>
        <sz val="11"/>
        <rFont val="游ゴシック Medium"/>
        <family val="3"/>
        <charset val="128"/>
      </rPr>
      <t>カルチャークラブ</t>
    </r>
  </si>
  <si>
    <r>
      <rPr>
        <sz val="11"/>
        <rFont val="游ゴシック Medium"/>
        <family val="3"/>
        <charset val="128"/>
      </rPr>
      <t>カラー･バイ･ナンバーズ</t>
    </r>
  </si>
  <si>
    <r>
      <rPr>
        <sz val="11"/>
        <rFont val="游ゴシック Medium"/>
        <family val="3"/>
        <charset val="128"/>
      </rPr>
      <t>ラグジュアリー･トゥ･ハートエイク</t>
    </r>
  </si>
  <si>
    <r>
      <t>Pop</t>
    </r>
    <r>
      <rPr>
        <sz val="11"/>
        <rFont val="游ゴシック Medium"/>
        <family val="3"/>
        <charset val="128"/>
      </rPr>
      <t>に</t>
    </r>
    <r>
      <rPr>
        <sz val="11"/>
        <rFont val="Consolas"/>
        <family val="3"/>
      </rPr>
      <t>Eye</t>
    </r>
    <r>
      <rPr>
        <sz val="11"/>
        <rFont val="游ゴシック Medium"/>
        <family val="3"/>
        <charset val="128"/>
      </rPr>
      <t>して</t>
    </r>
    <rPh sb="0" eb="3">
      <t>ポッブ</t>
    </rPh>
    <rPh sb="4" eb="7">
      <t>アイ</t>
    </rPh>
    <phoneticPr fontId="1"/>
  </si>
  <si>
    <r>
      <rPr>
        <sz val="11"/>
        <rFont val="游ゴシック Medium"/>
        <family val="3"/>
        <charset val="128"/>
      </rPr>
      <t>レイ･パーカー</t>
    </r>
    <r>
      <rPr>
        <sz val="11"/>
        <rFont val="Consolas"/>
        <family val="3"/>
      </rPr>
      <t>Jr./</t>
    </r>
    <r>
      <rPr>
        <sz val="11"/>
        <rFont val="游ゴシック Medium"/>
        <family val="3"/>
        <charset val="128"/>
      </rPr>
      <t>エア･サプライ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トンプソン･ツインズ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アレッシー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他</t>
    </r>
    <rPh sb="36" eb="37">
      <t>ホカ</t>
    </rPh>
    <phoneticPr fontId="1"/>
  </si>
  <si>
    <r>
      <rPr>
        <sz val="11"/>
        <rFont val="游ゴシック Medium"/>
        <family val="3"/>
        <charset val="128"/>
      </rPr>
      <t>ゴーストバスターズ</t>
    </r>
    <phoneticPr fontId="1"/>
  </si>
  <si>
    <r>
      <t>Tue?/</t>
    </r>
    <r>
      <rPr>
        <sz val="11"/>
        <rFont val="游ゴシック Medium"/>
        <family val="3"/>
        <charset val="128"/>
      </rPr>
      <t>ジャケ買い･内容知らず</t>
    </r>
    <r>
      <rPr>
        <sz val="11"/>
        <rFont val="Consolas"/>
        <family val="3"/>
      </rPr>
      <t>/RECOfan</t>
    </r>
    <r>
      <rPr>
        <sz val="11"/>
        <rFont val="游ゴシック Medium"/>
        <family val="3"/>
        <charset val="128"/>
      </rPr>
      <t>渋谷</t>
    </r>
    <r>
      <rPr>
        <sz val="11"/>
        <rFont val="Consolas"/>
        <family val="3"/>
      </rPr>
      <t>Beam</t>
    </r>
    <r>
      <rPr>
        <sz val="11"/>
        <rFont val="游ゴシック Medium"/>
        <family val="3"/>
        <charset val="128"/>
      </rPr>
      <t>店</t>
    </r>
    <rPh sb="8" eb="9">
      <t>カ</t>
    </rPh>
    <rPh sb="11" eb="13">
      <t>ナイヨウ</t>
    </rPh>
    <rPh sb="13" eb="14">
      <t>シ</t>
    </rPh>
    <rPh sb="17" eb="24">
      <t>レコファン</t>
    </rPh>
    <rPh sb="24" eb="26">
      <t>シブヤ</t>
    </rPh>
    <rPh sb="26" eb="30">
      <t>ビーム</t>
    </rPh>
    <rPh sb="30" eb="31">
      <t>テン</t>
    </rPh>
    <phoneticPr fontId="1"/>
  </si>
  <si>
    <r>
      <rPr>
        <sz val="11"/>
        <rFont val="游ゴシック Medium"/>
        <family val="3"/>
        <charset val="128"/>
      </rPr>
      <t>チョー･ヨンピル</t>
    </r>
  </si>
  <si>
    <r>
      <rPr>
        <b/>
        <sz val="11"/>
        <color indexed="33"/>
        <rFont val="游ゴシック Medium"/>
        <family val="3"/>
        <charset val="128"/>
      </rPr>
      <t>三波春夫</t>
    </r>
    <rPh sb="0" eb="2">
      <t>ミナミ</t>
    </rPh>
    <rPh sb="2" eb="4">
      <t>ハルオ</t>
    </rPh>
    <phoneticPr fontId="1"/>
  </si>
  <si>
    <r>
      <rPr>
        <sz val="11"/>
        <rFont val="游ゴシック Medium"/>
        <family val="3"/>
        <charset val="128"/>
      </rPr>
      <t>歌謡浪曲特集</t>
    </r>
    <rPh sb="0" eb="2">
      <t>カヨウ</t>
    </rPh>
    <rPh sb="2" eb="4">
      <t>ロウキョク</t>
    </rPh>
    <rPh sb="4" eb="6">
      <t>トクシュウ</t>
    </rPh>
    <phoneticPr fontId="1"/>
  </si>
  <si>
    <r>
      <rPr>
        <sz val="11"/>
        <rFont val="游ゴシック Medium"/>
        <family val="3"/>
        <charset val="128"/>
      </rPr>
      <t>真山一郎</t>
    </r>
    <rPh sb="0" eb="2">
      <t>マヤマ</t>
    </rPh>
    <rPh sb="2" eb="4">
      <t>イチロウ</t>
    </rPh>
    <phoneticPr fontId="1"/>
  </si>
  <si>
    <r>
      <rPr>
        <sz val="11"/>
        <rFont val="游ゴシック Medium"/>
        <family val="3"/>
        <charset val="128"/>
      </rPr>
      <t>浪曲　日本の母　落城の舞</t>
    </r>
    <rPh sb="0" eb="2">
      <t>ロウキョク</t>
    </rPh>
    <rPh sb="3" eb="5">
      <t>ニホン</t>
    </rPh>
    <rPh sb="6" eb="7">
      <t>ハハ</t>
    </rPh>
    <rPh sb="8" eb="10">
      <t>ラクジョウ</t>
    </rPh>
    <rPh sb="11" eb="12">
      <t>マイ</t>
    </rPh>
    <phoneticPr fontId="1"/>
  </si>
  <si>
    <r>
      <rPr>
        <sz val="11"/>
        <rFont val="游ゴシック Medium"/>
        <family val="3"/>
        <charset val="128"/>
      </rPr>
      <t>中村冨士夫･曲師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千代田健二</t>
    </r>
    <rPh sb="0" eb="2">
      <t>ナカムラ</t>
    </rPh>
    <rPh sb="2" eb="5">
      <t>フジオ</t>
    </rPh>
    <rPh sb="6" eb="8">
      <t>マゲシ</t>
    </rPh>
    <rPh sb="9" eb="12">
      <t>チヨダ</t>
    </rPh>
    <rPh sb="12" eb="14">
      <t>ケンジ</t>
    </rPh>
    <phoneticPr fontId="1"/>
  </si>
  <si>
    <r>
      <rPr>
        <sz val="11"/>
        <rFont val="游ゴシック Medium"/>
        <family val="3"/>
        <charset val="128"/>
      </rPr>
      <t>瞼の母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越の海物語</t>
    </r>
    <rPh sb="0" eb="1">
      <t>マブタ</t>
    </rPh>
    <rPh sb="2" eb="3">
      <t>ハハ</t>
    </rPh>
    <rPh sb="4" eb="5">
      <t>コシ</t>
    </rPh>
    <rPh sb="6" eb="7">
      <t>ウミ</t>
    </rPh>
    <rPh sb="7" eb="9">
      <t>モノガタリ</t>
    </rPh>
    <phoneticPr fontId="1"/>
  </si>
  <si>
    <r>
      <rPr>
        <strike/>
        <sz val="11"/>
        <rFont val="游ゴシック Medium"/>
        <family val="3"/>
        <charset val="128"/>
      </rPr>
      <t>神谷明･杉山佳寿子･富山敬･小原乃梨子･永井一郎</t>
    </r>
    <rPh sb="0" eb="2">
      <t>カミヤ</t>
    </rPh>
    <rPh sb="2" eb="3">
      <t>アキラ</t>
    </rPh>
    <rPh sb="4" eb="6">
      <t>スギヤマ</t>
    </rPh>
    <rPh sb="6" eb="9">
      <t>カズコ</t>
    </rPh>
    <rPh sb="10" eb="12">
      <t>トミヤマ</t>
    </rPh>
    <rPh sb="12" eb="13">
      <t>ケイ</t>
    </rPh>
    <rPh sb="14" eb="16">
      <t>オハラ</t>
    </rPh>
    <rPh sb="16" eb="19">
      <t>ノリコ</t>
    </rPh>
    <rPh sb="20" eb="22">
      <t>ナガイ</t>
    </rPh>
    <rPh sb="22" eb="24">
      <t>イチロウ</t>
    </rPh>
    <phoneticPr fontId="1"/>
  </si>
  <si>
    <r>
      <rPr>
        <strike/>
        <sz val="11"/>
        <rFont val="游ゴシック Medium"/>
        <family val="3"/>
        <charset val="128"/>
      </rPr>
      <t>プロへの近道</t>
    </r>
    <r>
      <rPr>
        <strike/>
        <sz val="11"/>
        <rFont val="Consolas"/>
        <family val="3"/>
      </rPr>
      <t>/</t>
    </r>
    <r>
      <rPr>
        <strike/>
        <sz val="11"/>
        <rFont val="游ゴシック Medium"/>
        <family val="3"/>
        <charset val="128"/>
      </rPr>
      <t>声優入門</t>
    </r>
    <rPh sb="4" eb="6">
      <t>チカミチ</t>
    </rPh>
    <rPh sb="7" eb="9">
      <t>セイユウ</t>
    </rPh>
    <rPh sb="9" eb="11">
      <t>ニュウモン</t>
    </rPh>
    <phoneticPr fontId="1"/>
  </si>
  <si>
    <r>
      <rPr>
        <strike/>
        <sz val="11"/>
        <rFont val="游ゴシック Medium"/>
        <family val="3"/>
        <charset val="128"/>
      </rPr>
      <t>廃棄</t>
    </r>
    <rPh sb="0" eb="2">
      <t>ハイキ</t>
    </rPh>
    <phoneticPr fontId="1"/>
  </si>
  <si>
    <r>
      <rPr>
        <sz val="11"/>
        <rFont val="游ゴシック Medium"/>
        <family val="3"/>
        <charset val="128"/>
      </rPr>
      <t>邦楽</t>
    </r>
    <rPh sb="0" eb="2">
      <t>ホウガク</t>
    </rPh>
    <phoneticPr fontId="1"/>
  </si>
  <si>
    <r>
      <rPr>
        <b/>
        <sz val="11"/>
        <color indexed="33"/>
        <rFont val="游ゴシック Medium"/>
        <family val="3"/>
        <charset val="128"/>
      </rPr>
      <t>内山田洋</t>
    </r>
    <r>
      <rPr>
        <b/>
        <sz val="11"/>
        <color indexed="33"/>
        <rFont val="Consolas"/>
        <family val="3"/>
      </rPr>
      <t xml:space="preserve"> </t>
    </r>
    <r>
      <rPr>
        <b/>
        <sz val="11"/>
        <color indexed="33"/>
        <rFont val="游ゴシック Medium"/>
        <family val="3"/>
        <charset val="128"/>
      </rPr>
      <t>と</t>
    </r>
    <r>
      <rPr>
        <b/>
        <sz val="11"/>
        <color indexed="33"/>
        <rFont val="Consolas"/>
        <family val="3"/>
      </rPr>
      <t xml:space="preserve"> </t>
    </r>
    <r>
      <rPr>
        <b/>
        <sz val="11"/>
        <color indexed="33"/>
        <rFont val="游ゴシック Medium"/>
        <family val="3"/>
        <charset val="128"/>
      </rPr>
      <t>クールファイブ</t>
    </r>
    <rPh sb="0" eb="3">
      <t>ウチヤマダ</t>
    </rPh>
    <rPh sb="3" eb="4">
      <t>ヒロシ</t>
    </rPh>
    <phoneticPr fontId="1"/>
  </si>
  <si>
    <r>
      <rPr>
        <sz val="11"/>
        <rFont val="游ゴシック Medium"/>
        <family val="3"/>
        <charset val="128"/>
      </rPr>
      <t>内山田洋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と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クールファイブ</t>
    </r>
    <rPh sb="0" eb="3">
      <t>ウチヤマダ</t>
    </rPh>
    <rPh sb="3" eb="4">
      <t>ヒロシ</t>
    </rPh>
    <phoneticPr fontId="1"/>
  </si>
  <si>
    <r>
      <rPr>
        <sz val="11"/>
        <rFont val="游ゴシック Medium"/>
        <family val="3"/>
        <charset val="128"/>
      </rPr>
      <t>前川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清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唄</t>
    </r>
    <rPh sb="0" eb="2">
      <t>マエカワ</t>
    </rPh>
    <rPh sb="3" eb="4">
      <t>キヨシ</t>
    </rPh>
    <rPh sb="5" eb="6">
      <t>ウタ</t>
    </rPh>
    <phoneticPr fontId="1"/>
  </si>
  <si>
    <r>
      <rPr>
        <b/>
        <sz val="11"/>
        <color indexed="33"/>
        <rFont val="游ゴシック Medium"/>
        <family val="3"/>
        <charset val="128"/>
      </rPr>
      <t>仙波清彦とはにわオールスターズ</t>
    </r>
    <rPh sb="0" eb="2">
      <t>センバ</t>
    </rPh>
    <rPh sb="2" eb="4">
      <t>キヨヒコ</t>
    </rPh>
    <phoneticPr fontId="1"/>
  </si>
  <si>
    <r>
      <rPr>
        <b/>
        <sz val="11"/>
        <color indexed="33"/>
        <rFont val="游ゴシック Medium"/>
        <family val="3"/>
        <charset val="128"/>
      </rPr>
      <t>はにわ</t>
    </r>
  </si>
  <si>
    <r>
      <rPr>
        <sz val="11"/>
        <rFont val="游ゴシック Medium"/>
        <family val="3"/>
        <charset val="128"/>
      </rPr>
      <t>はにわちゃん</t>
    </r>
  </si>
  <si>
    <r>
      <rPr>
        <sz val="11"/>
        <rFont val="游ゴシック Medium"/>
        <family val="3"/>
        <charset val="128"/>
      </rPr>
      <t>かなしばり</t>
    </r>
  </si>
  <si>
    <r>
      <rPr>
        <b/>
        <sz val="11"/>
        <color indexed="33"/>
        <rFont val="游ゴシック Medium"/>
        <family val="3"/>
        <charset val="128"/>
      </rPr>
      <t>惣領泰則と</t>
    </r>
    <r>
      <rPr>
        <b/>
        <sz val="11"/>
        <color indexed="33"/>
        <rFont val="Consolas"/>
        <family val="3"/>
      </rPr>
      <t>Jim Rocks</t>
    </r>
    <rPh sb="0" eb="2">
      <t>ソウリョウ</t>
    </rPh>
    <rPh sb="2" eb="4">
      <t>ヤスノリ</t>
    </rPh>
    <rPh sb="5" eb="8">
      <t>ジム</t>
    </rPh>
    <rPh sb="9" eb="13">
      <t>ロック</t>
    </rPh>
    <rPh sb="13" eb="14">
      <t>ス</t>
    </rPh>
    <phoneticPr fontId="1"/>
  </si>
  <si>
    <r>
      <rPr>
        <sz val="11"/>
        <rFont val="游ゴシック Medium"/>
        <family val="3"/>
        <charset val="128"/>
      </rPr>
      <t>オランガタン有</t>
    </r>
    <rPh sb="6" eb="7">
      <t>アリ</t>
    </rPh>
    <phoneticPr fontId="1"/>
  </si>
  <si>
    <r>
      <rPr>
        <sz val="11"/>
        <rFont val="游ゴシック Medium"/>
        <family val="3"/>
        <charset val="128"/>
      </rPr>
      <t>水玉消防団</t>
    </r>
    <rPh sb="0" eb="2">
      <t>ミズタマ</t>
    </rPh>
    <rPh sb="2" eb="5">
      <t>ショウボウダン</t>
    </rPh>
    <phoneticPr fontId="1"/>
  </si>
  <si>
    <r>
      <rPr>
        <sz val="11"/>
        <rFont val="游ゴシック Medium"/>
        <family val="3"/>
        <charset val="128"/>
      </rPr>
      <t>満天に赤い花びら</t>
    </r>
    <rPh sb="0" eb="2">
      <t>マンテン</t>
    </rPh>
    <rPh sb="3" eb="4">
      <t>アカ</t>
    </rPh>
    <rPh sb="5" eb="6">
      <t>ハナ</t>
    </rPh>
    <phoneticPr fontId="1"/>
  </si>
  <si>
    <r>
      <rPr>
        <sz val="11"/>
        <rFont val="游ゴシック Medium"/>
        <family val="3"/>
        <charset val="128"/>
      </rPr>
      <t>猿の宝石</t>
    </r>
    <r>
      <rPr>
        <sz val="11"/>
        <rFont val="Consolas"/>
        <family val="3"/>
      </rPr>
      <t>/Monkey in the Sky with Diamonds</t>
    </r>
    <rPh sb="0" eb="1">
      <t>サル</t>
    </rPh>
    <rPh sb="2" eb="4">
      <t>ホウセキ</t>
    </rPh>
    <phoneticPr fontId="1"/>
  </si>
  <si>
    <r>
      <rPr>
        <sz val="11"/>
        <rFont val="游ゴシック Medium"/>
        <family val="3"/>
        <charset val="128"/>
      </rPr>
      <t>原マスミの曲有</t>
    </r>
    <rPh sb="0" eb="1">
      <t>ハラ</t>
    </rPh>
    <rPh sb="5" eb="6">
      <t>キョク</t>
    </rPh>
    <rPh sb="6" eb="7">
      <t>アリ</t>
    </rPh>
    <phoneticPr fontId="1"/>
  </si>
  <si>
    <r>
      <t>La Famme SA Tetes(</t>
    </r>
    <r>
      <rPr>
        <sz val="11"/>
        <rFont val="游ゴシック Medium"/>
        <family val="3"/>
        <charset val="128"/>
      </rPr>
      <t>百頭女</t>
    </r>
    <r>
      <rPr>
        <sz val="11"/>
        <rFont val="Consolas"/>
        <family val="3"/>
      </rPr>
      <t>)</t>
    </r>
    <rPh sb="18" eb="20">
      <t>ヒャクトウ</t>
    </rPh>
    <rPh sb="20" eb="21">
      <t>オンナ</t>
    </rPh>
    <phoneticPr fontId="1"/>
  </si>
  <si>
    <r>
      <rPr>
        <sz val="11"/>
        <rFont val="游ゴシック Medium"/>
        <family val="3"/>
        <charset val="128"/>
      </rPr>
      <t>餃子大王</t>
    </r>
    <rPh sb="0" eb="2">
      <t>ギョウザ</t>
    </rPh>
    <rPh sb="2" eb="4">
      <t>ダイオウ</t>
    </rPh>
    <phoneticPr fontId="1"/>
  </si>
  <si>
    <r>
      <rPr>
        <sz val="11"/>
        <rFont val="游ゴシック Medium"/>
        <family val="3"/>
        <charset val="128"/>
      </rPr>
      <t>千年</t>
    </r>
    <r>
      <rPr>
        <sz val="11"/>
        <rFont val="Consolas"/>
        <family val="3"/>
      </rPr>
      <t>Comets</t>
    </r>
    <rPh sb="0" eb="2">
      <t>センネン</t>
    </rPh>
    <rPh sb="2" eb="8">
      <t>コメッツ</t>
    </rPh>
    <phoneticPr fontId="1"/>
  </si>
  <si>
    <r>
      <rPr>
        <b/>
        <sz val="11"/>
        <color indexed="33"/>
        <rFont val="游ゴシック Medium"/>
        <family val="3"/>
        <charset val="128"/>
      </rPr>
      <t>吉田美奈子</t>
    </r>
    <rPh sb="0" eb="2">
      <t>ヨシダ</t>
    </rPh>
    <rPh sb="2" eb="5">
      <t>ミナコ</t>
    </rPh>
    <phoneticPr fontId="1"/>
  </si>
  <si>
    <r>
      <t>Camera=</t>
    </r>
    <r>
      <rPr>
        <sz val="11"/>
        <rFont val="游ゴシック Medium"/>
        <family val="3"/>
        <charset val="128"/>
      </rPr>
      <t>万年筆</t>
    </r>
    <rPh sb="0" eb="6">
      <t>カメラ</t>
    </rPh>
    <rPh sb="7" eb="10">
      <t>マンネンヒツ</t>
    </rPh>
    <phoneticPr fontId="1"/>
  </si>
  <si>
    <r>
      <rPr>
        <b/>
        <sz val="11"/>
        <color indexed="33"/>
        <rFont val="游ゴシック Medium"/>
        <family val="3"/>
        <charset val="128"/>
      </rPr>
      <t>青空百景</t>
    </r>
    <rPh sb="0" eb="2">
      <t>アオゾラ</t>
    </rPh>
    <rPh sb="2" eb="4">
      <t>ヒャッケイ</t>
    </rPh>
    <phoneticPr fontId="1"/>
  </si>
  <si>
    <r>
      <rPr>
        <b/>
        <sz val="11"/>
        <color indexed="33"/>
        <rFont val="游ゴシック Medium"/>
        <family val="3"/>
        <charset val="128"/>
      </rPr>
      <t>かしぶち哲郎</t>
    </r>
    <r>
      <rPr>
        <b/>
        <sz val="11"/>
        <color indexed="33"/>
        <rFont val="Consolas"/>
        <family val="3"/>
      </rPr>
      <t xml:space="preserve"> featering </t>
    </r>
    <r>
      <rPr>
        <b/>
        <sz val="11"/>
        <color indexed="33"/>
        <rFont val="游ゴシック Medium"/>
        <family val="3"/>
        <charset val="128"/>
      </rPr>
      <t>矢野顕子</t>
    </r>
    <rPh sb="4" eb="6">
      <t>テツロウ</t>
    </rPh>
    <rPh sb="7" eb="16">
      <t>フィーチャリング</t>
    </rPh>
    <rPh sb="17" eb="19">
      <t>ヤノ</t>
    </rPh>
    <rPh sb="19" eb="21">
      <t>ケンコ</t>
    </rPh>
    <phoneticPr fontId="1"/>
  </si>
  <si>
    <r>
      <t>Lilac</t>
    </r>
    <r>
      <rPr>
        <b/>
        <sz val="11"/>
        <color indexed="33"/>
        <rFont val="游ゴシック Medium"/>
        <family val="3"/>
        <charset val="128"/>
      </rPr>
      <t>の</t>
    </r>
    <r>
      <rPr>
        <b/>
        <sz val="11"/>
        <color indexed="33"/>
        <rFont val="Consolas"/>
        <family val="3"/>
      </rPr>
      <t>Hotel</t>
    </r>
    <rPh sb="0" eb="5">
      <t>リラ</t>
    </rPh>
    <rPh sb="6" eb="11">
      <t>ホテル</t>
    </rPh>
    <phoneticPr fontId="1"/>
  </si>
  <si>
    <r>
      <rPr>
        <sz val="11"/>
        <rFont val="游ゴシック Medium"/>
        <family val="3"/>
        <charset val="128"/>
      </rPr>
      <t>かしぶち哲郎</t>
    </r>
    <rPh sb="4" eb="6">
      <t>テツロウ</t>
    </rPh>
    <phoneticPr fontId="1"/>
  </si>
  <si>
    <r>
      <rPr>
        <sz val="11"/>
        <rFont val="游ゴシック Medium"/>
        <family val="3"/>
        <charset val="128"/>
      </rPr>
      <t>彼女の時</t>
    </r>
    <rPh sb="0" eb="2">
      <t>カノジョ</t>
    </rPh>
    <rPh sb="3" eb="4">
      <t>トキ</t>
    </rPh>
    <phoneticPr fontId="1"/>
  </si>
  <si>
    <r>
      <rPr>
        <sz val="11"/>
        <rFont val="游ゴシック Medium"/>
        <family val="3"/>
        <charset val="128"/>
      </rPr>
      <t>鈴木博文</t>
    </r>
    <rPh sb="0" eb="2">
      <t>スズキ</t>
    </rPh>
    <rPh sb="2" eb="4">
      <t>ヒロブミ</t>
    </rPh>
    <phoneticPr fontId="1"/>
  </si>
  <si>
    <r>
      <rPr>
        <sz val="11"/>
        <rFont val="游ゴシック Medium"/>
        <family val="3"/>
        <charset val="128"/>
      </rPr>
      <t>高橋ユキヒロ</t>
    </r>
    <rPh sb="0" eb="2">
      <t>タカハシ</t>
    </rPh>
    <phoneticPr fontId="1"/>
  </si>
  <si>
    <r>
      <rPr>
        <sz val="11"/>
        <rFont val="游ゴシック Medium"/>
        <family val="3"/>
        <charset val="128"/>
      </rPr>
      <t>音楽殺人</t>
    </r>
    <rPh sb="0" eb="2">
      <t>オンガク</t>
    </rPh>
    <rPh sb="2" eb="4">
      <t>サツジン</t>
    </rPh>
    <phoneticPr fontId="1"/>
  </si>
  <si>
    <r>
      <rPr>
        <sz val="11"/>
        <rFont val="游ゴシック Medium"/>
        <family val="3"/>
        <charset val="128"/>
      </rPr>
      <t>坂本龍一</t>
    </r>
    <rPh sb="0" eb="2">
      <t>サカモト</t>
    </rPh>
    <rPh sb="2" eb="4">
      <t>リュウイチ</t>
    </rPh>
    <phoneticPr fontId="1"/>
  </si>
  <si>
    <r>
      <rPr>
        <sz val="11"/>
        <rFont val="游ゴシック Medium"/>
        <family val="3"/>
        <charset val="128"/>
      </rPr>
      <t>千の</t>
    </r>
    <r>
      <rPr>
        <sz val="11"/>
        <rFont val="Consolas"/>
        <family val="3"/>
      </rPr>
      <t>Knife</t>
    </r>
    <rPh sb="0" eb="1">
      <t>セン</t>
    </rPh>
    <rPh sb="2" eb="7">
      <t>ナイフ</t>
    </rPh>
    <phoneticPr fontId="1"/>
  </si>
  <si>
    <r>
      <rPr>
        <sz val="11"/>
        <rFont val="游ゴシック Medium"/>
        <family val="3"/>
        <charset val="128"/>
      </rPr>
      <t>エスペラント</t>
    </r>
    <phoneticPr fontId="1"/>
  </si>
  <si>
    <r>
      <rPr>
        <sz val="11"/>
        <rFont val="游ゴシック Medium"/>
        <family val="3"/>
        <charset val="128"/>
      </rPr>
      <t>立花ハジメ</t>
    </r>
    <rPh sb="0" eb="2">
      <t>タチバナ</t>
    </rPh>
    <phoneticPr fontId="1"/>
  </si>
  <si>
    <r>
      <rPr>
        <sz val="11"/>
        <rFont val="游ゴシック Medium"/>
        <family val="3"/>
        <charset val="128"/>
      </rPr>
      <t>高槁鮎生</t>
    </r>
    <rPh sb="0" eb="2">
      <t>タカハシ</t>
    </rPh>
    <rPh sb="2" eb="4">
      <t>アユオ</t>
    </rPh>
    <phoneticPr fontId="1"/>
  </si>
  <si>
    <r>
      <rPr>
        <sz val="11"/>
        <rFont val="游ゴシック Medium"/>
        <family val="3"/>
        <charset val="128"/>
      </rPr>
      <t>坂本龍一</t>
    </r>
    <r>
      <rPr>
        <sz val="11"/>
        <rFont val="Consolas"/>
        <family val="3"/>
      </rPr>
      <t>:executive produce</t>
    </r>
    <rPh sb="0" eb="4">
      <t>サカモトリュウイチ</t>
    </rPh>
    <phoneticPr fontId="1"/>
  </si>
  <si>
    <r>
      <rPr>
        <sz val="11"/>
        <rFont val="游ゴシック Medium"/>
        <family val="3"/>
        <charset val="128"/>
      </rPr>
      <t>小杉武久</t>
    </r>
    <r>
      <rPr>
        <sz val="11"/>
        <rFont val="Consolas"/>
        <family val="3"/>
      </rPr>
      <t>:vn</t>
    </r>
    <rPh sb="0" eb="2">
      <t>コスギ</t>
    </rPh>
    <rPh sb="2" eb="4">
      <t>タケヒサ</t>
    </rPh>
    <phoneticPr fontId="1"/>
  </si>
  <si>
    <r>
      <rPr>
        <sz val="11"/>
        <rFont val="游ゴシック Medium"/>
        <family val="3"/>
        <charset val="128"/>
      </rPr>
      <t>如月小春</t>
    </r>
    <r>
      <rPr>
        <sz val="11"/>
        <rFont val="Consolas"/>
        <family val="3"/>
      </rPr>
      <t>:lyrics</t>
    </r>
    <rPh sb="0" eb="2">
      <t>キサラギ</t>
    </rPh>
    <rPh sb="2" eb="4">
      <t>コハル</t>
    </rPh>
    <phoneticPr fontId="1"/>
  </si>
  <si>
    <r>
      <rPr>
        <sz val="11"/>
        <rFont val="游ゴシック Medium"/>
        <family val="3"/>
        <charset val="128"/>
      </rPr>
      <t>如月小春</t>
    </r>
    <rPh sb="0" eb="2">
      <t>キサラギ</t>
    </rPh>
    <rPh sb="2" eb="4">
      <t>コハル</t>
    </rPh>
    <phoneticPr fontId="1"/>
  </si>
  <si>
    <r>
      <rPr>
        <b/>
        <sz val="11"/>
        <color indexed="33"/>
        <rFont val="游ゴシック Medium"/>
        <family val="3"/>
        <charset val="128"/>
      </rPr>
      <t>サザンオールスターズ</t>
    </r>
  </si>
  <si>
    <r>
      <rPr>
        <b/>
        <sz val="11"/>
        <color indexed="33"/>
        <rFont val="游ゴシック Medium"/>
        <family val="3"/>
        <charset val="128"/>
      </rPr>
      <t>熱い胸さわぎ</t>
    </r>
    <rPh sb="0" eb="1">
      <t>アツ</t>
    </rPh>
    <rPh sb="2" eb="3">
      <t>ムナ</t>
    </rPh>
    <phoneticPr fontId="1"/>
  </si>
  <si>
    <r>
      <rPr>
        <b/>
        <sz val="11"/>
        <color indexed="33"/>
        <rFont val="游ゴシック Medium"/>
        <family val="3"/>
        <charset val="128"/>
      </rPr>
      <t>桑田佳祐</t>
    </r>
    <rPh sb="0" eb="2">
      <t>クワタ</t>
    </rPh>
    <rPh sb="2" eb="4">
      <t>ケイスケ</t>
    </rPh>
    <phoneticPr fontId="1"/>
  </si>
  <si>
    <r>
      <rPr>
        <sz val="11"/>
        <rFont val="游ゴシック Medium"/>
        <family val="3"/>
        <charset val="128"/>
      </rPr>
      <t>原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由子</t>
    </r>
    <rPh sb="0" eb="1">
      <t>ハラ</t>
    </rPh>
    <rPh sb="2" eb="4">
      <t>ユウコ</t>
    </rPh>
    <phoneticPr fontId="1"/>
  </si>
  <si>
    <r>
      <rPr>
        <sz val="11"/>
        <rFont val="游ゴシック Medium"/>
        <family val="3"/>
        <charset val="128"/>
      </rPr>
      <t>はらゆうこが語るひととき</t>
    </r>
    <rPh sb="6" eb="7">
      <t>カタ</t>
    </rPh>
    <phoneticPr fontId="1"/>
  </si>
  <si>
    <r>
      <rPr>
        <sz val="11"/>
        <rFont val="游ゴシック Medium"/>
        <family val="3"/>
        <charset val="128"/>
      </rPr>
      <t>松田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弘</t>
    </r>
    <rPh sb="0" eb="2">
      <t>マツダ</t>
    </rPh>
    <rPh sb="3" eb="4">
      <t>ヒロシ</t>
    </rPh>
    <phoneticPr fontId="1"/>
  </si>
  <si>
    <r>
      <t>The Stalin/</t>
    </r>
    <r>
      <rPr>
        <b/>
        <sz val="11"/>
        <color indexed="33"/>
        <rFont val="游ゴシック Medium"/>
        <family val="3"/>
        <charset val="128"/>
      </rPr>
      <t>ビル･ラズウェル</t>
    </r>
    <r>
      <rPr>
        <b/>
        <sz val="11"/>
        <color indexed="33"/>
        <rFont val="Consolas"/>
        <family val="3"/>
      </rPr>
      <t>/</t>
    </r>
    <r>
      <rPr>
        <b/>
        <sz val="11"/>
        <color indexed="33"/>
        <rFont val="游ゴシック Medium"/>
        <family val="3"/>
        <charset val="128"/>
      </rPr>
      <t>ロバート･ムッソ</t>
    </r>
    <rPh sb="0" eb="10">
      <t>ザ　スターリン</t>
    </rPh>
    <phoneticPr fontId="1"/>
  </si>
  <si>
    <r>
      <rPr>
        <sz val="11"/>
        <rFont val="游ゴシック Medium"/>
        <family val="3"/>
        <charset val="128"/>
      </rPr>
      <t>遠藤ミチロウ</t>
    </r>
    <rPh sb="0" eb="2">
      <t>エンドウ</t>
    </rPh>
    <phoneticPr fontId="1"/>
  </si>
  <si>
    <r>
      <rPr>
        <sz val="11"/>
        <rFont val="游ゴシック Medium"/>
        <family val="3"/>
        <charset val="128"/>
      </rPr>
      <t>破産</t>
    </r>
    <rPh sb="0" eb="2">
      <t>ハサン</t>
    </rPh>
    <phoneticPr fontId="1"/>
  </si>
  <si>
    <r>
      <rPr>
        <b/>
        <sz val="11"/>
        <color indexed="33"/>
        <rFont val="游ゴシック Medium"/>
        <family val="3"/>
        <charset val="128"/>
      </rPr>
      <t>原田真二</t>
    </r>
    <rPh sb="0" eb="2">
      <t>ハラダ</t>
    </rPh>
    <rPh sb="2" eb="4">
      <t>シンジ</t>
    </rPh>
    <phoneticPr fontId="1"/>
  </si>
  <si>
    <r>
      <rPr>
        <sz val="11"/>
        <rFont val="游ゴシック Medium"/>
        <family val="3"/>
        <charset val="128"/>
      </rPr>
      <t>贈与</t>
    </r>
    <rPh sb="0" eb="2">
      <t>ゾウヨ</t>
    </rPh>
    <phoneticPr fontId="1"/>
  </si>
  <si>
    <r>
      <rPr>
        <b/>
        <sz val="11"/>
        <color indexed="33"/>
        <rFont val="游ゴシック Medium"/>
        <family val="3"/>
        <charset val="128"/>
      </rPr>
      <t>原田真二</t>
    </r>
    <r>
      <rPr>
        <b/>
        <sz val="11"/>
        <color indexed="33"/>
        <rFont val="Consolas"/>
        <family val="3"/>
      </rPr>
      <t xml:space="preserve"> &amp; Crysis</t>
    </r>
    <rPh sb="0" eb="2">
      <t>ハラダ</t>
    </rPh>
    <rPh sb="2" eb="4">
      <t>シンジ</t>
    </rPh>
    <rPh sb="7" eb="13">
      <t>クライシス</t>
    </rPh>
    <phoneticPr fontId="1"/>
  </si>
  <si>
    <r>
      <rPr>
        <b/>
        <sz val="11"/>
        <color indexed="33"/>
        <rFont val="游ゴシック Medium"/>
        <family val="3"/>
        <charset val="128"/>
      </rPr>
      <t>井上陽水</t>
    </r>
    <rPh sb="0" eb="2">
      <t>イノウエ</t>
    </rPh>
    <rPh sb="2" eb="4">
      <t>ヨウスイ</t>
    </rPh>
    <phoneticPr fontId="1"/>
  </si>
  <si>
    <r>
      <rPr>
        <b/>
        <sz val="11"/>
        <color indexed="33"/>
        <rFont val="游ゴシック Medium"/>
        <family val="3"/>
        <charset val="128"/>
      </rPr>
      <t>東京</t>
    </r>
    <r>
      <rPr>
        <b/>
        <sz val="11"/>
        <color indexed="33"/>
        <rFont val="Consolas"/>
        <family val="3"/>
      </rPr>
      <t>Washington Club</t>
    </r>
    <rPh sb="0" eb="2">
      <t>トウキョウ</t>
    </rPh>
    <rPh sb="2" eb="17">
      <t>ワシントン　クラブ</t>
    </rPh>
    <phoneticPr fontId="1"/>
  </si>
  <si>
    <r>
      <rPr>
        <sz val="11"/>
        <rFont val="游ゴシック Medium"/>
        <family val="3"/>
        <charset val="128"/>
      </rPr>
      <t>吉田拓郎</t>
    </r>
    <rPh sb="0" eb="2">
      <t>ヨシダ</t>
    </rPh>
    <rPh sb="2" eb="4">
      <t>タクロウ</t>
    </rPh>
    <phoneticPr fontId="1"/>
  </si>
  <si>
    <r>
      <rPr>
        <sz val="11"/>
        <rFont val="游ゴシック Medium"/>
        <family val="3"/>
        <charset val="128"/>
      </rPr>
      <t>よしだたくろう</t>
    </r>
    <r>
      <rPr>
        <sz val="11"/>
        <rFont val="Consolas"/>
        <family val="3"/>
      </rPr>
      <t xml:space="preserve"> on Stage~</t>
    </r>
    <r>
      <rPr>
        <sz val="11"/>
        <rFont val="游ゴシック Medium"/>
        <family val="3"/>
        <charset val="128"/>
      </rPr>
      <t>ともだち</t>
    </r>
    <rPh sb="8" eb="16">
      <t>オン　ステージ</t>
    </rPh>
    <phoneticPr fontId="1"/>
  </si>
  <si>
    <r>
      <rPr>
        <sz val="11"/>
        <rFont val="游ゴシック Medium"/>
        <family val="3"/>
        <charset val="128"/>
      </rPr>
      <t>加川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良</t>
    </r>
    <rPh sb="0" eb="2">
      <t>カガワ</t>
    </rPh>
    <rPh sb="3" eb="4">
      <t>リョウ</t>
    </rPh>
    <phoneticPr fontId="1"/>
  </si>
  <si>
    <r>
      <rPr>
        <sz val="11"/>
        <rFont val="游ゴシック Medium"/>
        <family val="3"/>
        <charset val="128"/>
      </rPr>
      <t>教訓</t>
    </r>
    <rPh sb="0" eb="2">
      <t>キョウクン</t>
    </rPh>
    <phoneticPr fontId="1"/>
  </si>
  <si>
    <r>
      <rPr>
        <sz val="11"/>
        <rFont val="游ゴシック Medium"/>
        <family val="3"/>
        <charset val="128"/>
      </rPr>
      <t>南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佳孝</t>
    </r>
    <rPh sb="0" eb="1">
      <t>ミナミ</t>
    </rPh>
    <rPh sb="2" eb="4">
      <t>ヨシタカ</t>
    </rPh>
    <phoneticPr fontId="1"/>
  </si>
  <si>
    <r>
      <rPr>
        <sz val="11"/>
        <rFont val="游ゴシック Medium"/>
        <family val="3"/>
        <charset val="128"/>
      </rPr>
      <t>ムーングロウ</t>
    </r>
  </si>
  <si>
    <r>
      <rPr>
        <sz val="11"/>
        <rFont val="游ゴシック Medium"/>
        <family val="3"/>
        <charset val="128"/>
      </rPr>
      <t>山本達彦</t>
    </r>
    <rPh sb="0" eb="2">
      <t>ヤマモト</t>
    </rPh>
    <rPh sb="2" eb="4">
      <t>タツヒコ</t>
    </rPh>
    <phoneticPr fontId="1"/>
  </si>
  <si>
    <r>
      <rPr>
        <sz val="11"/>
        <rFont val="游ゴシック Medium"/>
        <family val="3"/>
        <charset val="128"/>
      </rPr>
      <t>太陽がいっぱい</t>
    </r>
    <rPh sb="0" eb="2">
      <t>タイヨウ</t>
    </rPh>
    <phoneticPr fontId="1"/>
  </si>
  <si>
    <r>
      <rPr>
        <sz val="11"/>
        <rFont val="游ゴシック Medium"/>
        <family val="3"/>
        <charset val="128"/>
      </rPr>
      <t>安藤秀樹</t>
    </r>
    <rPh sb="0" eb="2">
      <t>アンドウ</t>
    </rPh>
    <rPh sb="2" eb="4">
      <t>ヒデキ</t>
    </rPh>
    <phoneticPr fontId="1"/>
  </si>
  <si>
    <r>
      <rPr>
        <sz val="11"/>
        <rFont val="游ゴシック Medium"/>
        <family val="3"/>
        <charset val="128"/>
      </rPr>
      <t>杉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真理</t>
    </r>
    <rPh sb="0" eb="1">
      <t>スギ</t>
    </rPh>
    <rPh sb="2" eb="4">
      <t>マサミチ</t>
    </rPh>
    <phoneticPr fontId="1"/>
  </si>
  <si>
    <r>
      <rPr>
        <sz val="11"/>
        <rFont val="游ゴシック Medium"/>
        <family val="3"/>
        <charset val="128"/>
      </rPr>
      <t>ミストーン</t>
    </r>
  </si>
  <si>
    <r>
      <rPr>
        <sz val="11"/>
        <rFont val="游ゴシック Medium"/>
        <family val="3"/>
        <charset val="128"/>
      </rPr>
      <t>バズ</t>
    </r>
  </si>
  <si>
    <r>
      <rPr>
        <sz val="11"/>
        <rFont val="游ゴシック Medium"/>
        <family val="3"/>
        <charset val="128"/>
      </rPr>
      <t>君を迎えに来たよ</t>
    </r>
    <rPh sb="0" eb="1">
      <t>キミ</t>
    </rPh>
    <rPh sb="2" eb="3">
      <t>ムカ</t>
    </rPh>
    <rPh sb="5" eb="6">
      <t>キ</t>
    </rPh>
    <phoneticPr fontId="1"/>
  </si>
  <si>
    <r>
      <rPr>
        <sz val="11"/>
        <rFont val="游ゴシック Medium"/>
        <family val="3"/>
        <charset val="128"/>
      </rPr>
      <t>オフコース</t>
    </r>
  </si>
  <si>
    <r>
      <rPr>
        <sz val="11"/>
        <rFont val="游ゴシック Medium"/>
        <family val="3"/>
        <charset val="128"/>
      </rPr>
      <t>僕の贈りもの</t>
    </r>
    <rPh sb="0" eb="1">
      <t>ボク</t>
    </rPh>
    <rPh sb="2" eb="3">
      <t>オク</t>
    </rPh>
    <phoneticPr fontId="1"/>
  </si>
  <si>
    <r>
      <rPr>
        <sz val="11"/>
        <rFont val="游ゴシック Medium"/>
        <family val="3"/>
        <charset val="128"/>
      </rPr>
      <t>アルフィー</t>
    </r>
    <phoneticPr fontId="1"/>
  </si>
  <si>
    <r>
      <rPr>
        <sz val="11"/>
        <rFont val="游ゴシック Medium"/>
        <family val="3"/>
        <charset val="128"/>
      </rPr>
      <t>ソウル</t>
    </r>
    <r>
      <rPr>
        <sz val="11"/>
        <rFont val="Consolas"/>
        <family val="3"/>
      </rPr>
      <t xml:space="preserve"> Vacation</t>
    </r>
    <rPh sb="4" eb="12">
      <t>バケイション</t>
    </rPh>
    <phoneticPr fontId="1"/>
  </si>
  <si>
    <r>
      <rPr>
        <sz val="11"/>
        <rFont val="游ゴシック Medium"/>
        <family val="3"/>
        <charset val="128"/>
      </rPr>
      <t>佐藤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隆</t>
    </r>
    <rPh sb="0" eb="2">
      <t>サトウ</t>
    </rPh>
    <rPh sb="3" eb="4">
      <t>タカシ</t>
    </rPh>
    <phoneticPr fontId="1"/>
  </si>
  <si>
    <r>
      <rPr>
        <sz val="11"/>
        <rFont val="游ゴシック Medium"/>
        <family val="3"/>
        <charset val="128"/>
      </rPr>
      <t>土曜の夜と日曜の朝</t>
    </r>
    <rPh sb="0" eb="2">
      <t>ドヨウ</t>
    </rPh>
    <rPh sb="3" eb="4">
      <t>ヨル</t>
    </rPh>
    <rPh sb="5" eb="7">
      <t>ニチヨウ</t>
    </rPh>
    <rPh sb="8" eb="9">
      <t>アサ</t>
    </rPh>
    <phoneticPr fontId="1"/>
  </si>
  <si>
    <r>
      <rPr>
        <sz val="11"/>
        <rFont val="游ゴシック Medium"/>
        <family val="3"/>
        <charset val="128"/>
      </rPr>
      <t>桑名将大</t>
    </r>
    <rPh sb="0" eb="2">
      <t>クワナ</t>
    </rPh>
    <rPh sb="2" eb="4">
      <t>マサヒロ</t>
    </rPh>
    <phoneticPr fontId="1"/>
  </si>
  <si>
    <r>
      <rPr>
        <sz val="11"/>
        <rFont val="游ゴシック Medium"/>
        <family val="3"/>
        <charset val="128"/>
      </rPr>
      <t>桑名正博</t>
    </r>
    <rPh sb="0" eb="2">
      <t>クワナ</t>
    </rPh>
    <rPh sb="2" eb="4">
      <t>マサヒロ</t>
    </rPh>
    <phoneticPr fontId="1"/>
  </si>
  <si>
    <r>
      <rPr>
        <sz val="11"/>
        <rFont val="游ゴシック Medium"/>
        <family val="3"/>
        <charset val="128"/>
      </rPr>
      <t>長渕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剛</t>
    </r>
    <rPh sb="0" eb="2">
      <t>ナガフチ</t>
    </rPh>
    <rPh sb="3" eb="4">
      <t>ゴウ</t>
    </rPh>
    <phoneticPr fontId="1"/>
  </si>
  <si>
    <r>
      <rPr>
        <sz val="11"/>
        <rFont val="游ゴシック Medium"/>
        <family val="3"/>
        <charset val="128"/>
      </rPr>
      <t>甲斐バンド</t>
    </r>
    <rPh sb="0" eb="2">
      <t>カイ</t>
    </rPh>
    <phoneticPr fontId="1"/>
  </si>
  <si>
    <r>
      <rPr>
        <sz val="11"/>
        <rFont val="游ゴシック Medium"/>
        <family val="3"/>
        <charset val="128"/>
      </rPr>
      <t>虜</t>
    </r>
    <rPh sb="0" eb="1">
      <t>トリコ</t>
    </rPh>
    <phoneticPr fontId="1"/>
  </si>
  <si>
    <r>
      <rPr>
        <sz val="11"/>
        <rFont val="游ゴシック Medium"/>
        <family val="3"/>
        <charset val="128"/>
      </rPr>
      <t>グレープ</t>
    </r>
  </si>
  <si>
    <r>
      <rPr>
        <sz val="11"/>
        <rFont val="游ゴシック Medium"/>
        <family val="3"/>
        <charset val="128"/>
      </rPr>
      <t>わすれもの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精霊流し</t>
    </r>
    <rPh sb="6" eb="9">
      <t>ショウロウナガ</t>
    </rPh>
    <phoneticPr fontId="1"/>
  </si>
  <si>
    <r>
      <rPr>
        <sz val="11"/>
        <rFont val="游ゴシック Medium"/>
        <family val="3"/>
        <charset val="128"/>
      </rPr>
      <t>せせらぎ</t>
    </r>
  </si>
  <si>
    <r>
      <rPr>
        <sz val="11"/>
        <rFont val="游ゴシック Medium"/>
        <family val="3"/>
        <charset val="128"/>
      </rPr>
      <t>さだまさし</t>
    </r>
  </si>
  <si>
    <r>
      <rPr>
        <sz val="11"/>
        <rFont val="游ゴシック Medium"/>
        <family val="3"/>
        <charset val="128"/>
      </rPr>
      <t>帰去来</t>
    </r>
    <rPh sb="0" eb="3">
      <t>キキョライ</t>
    </rPh>
    <phoneticPr fontId="1"/>
  </si>
  <si>
    <r>
      <rPr>
        <sz val="11"/>
        <rFont val="游ゴシック Medium"/>
        <family val="3"/>
        <charset val="128"/>
      </rPr>
      <t>私花集</t>
    </r>
    <r>
      <rPr>
        <sz val="11"/>
        <rFont val="Consolas"/>
        <family val="3"/>
      </rPr>
      <t>:Anthology</t>
    </r>
    <rPh sb="0" eb="3">
      <t>シカシュウ</t>
    </rPh>
    <rPh sb="4" eb="13">
      <t>アンソロジィ</t>
    </rPh>
    <phoneticPr fontId="1"/>
  </si>
  <si>
    <r>
      <rPr>
        <sz val="11"/>
        <rFont val="游ゴシック Medium"/>
        <family val="3"/>
        <charset val="128"/>
      </rPr>
      <t>印象派</t>
    </r>
    <rPh sb="0" eb="3">
      <t>インショウハ</t>
    </rPh>
    <phoneticPr fontId="1"/>
  </si>
  <si>
    <r>
      <rPr>
        <sz val="11"/>
        <rFont val="游ゴシック Medium"/>
        <family val="3"/>
        <charset val="128"/>
      </rPr>
      <t>うつろひ</t>
    </r>
  </si>
  <si>
    <r>
      <rPr>
        <sz val="11"/>
        <rFont val="游ゴシック Medium"/>
        <family val="3"/>
        <charset val="128"/>
      </rPr>
      <t>夢の轍</t>
    </r>
    <rPh sb="0" eb="1">
      <t>ユメ</t>
    </rPh>
    <rPh sb="2" eb="3">
      <t>ワダチ</t>
    </rPh>
    <phoneticPr fontId="1"/>
  </si>
  <si>
    <r>
      <rPr>
        <sz val="11"/>
        <rFont val="游ゴシック Medium"/>
        <family val="3"/>
        <charset val="128"/>
      </rPr>
      <t>ちゃんちゃこ</t>
    </r>
  </si>
  <si>
    <r>
      <t>First/</t>
    </r>
    <r>
      <rPr>
        <sz val="11"/>
        <rFont val="游ゴシック Medium"/>
        <family val="3"/>
        <charset val="128"/>
      </rPr>
      <t>空飛ぶ鯨･黄色いカラス</t>
    </r>
    <rPh sb="0" eb="5">
      <t>ファースト</t>
    </rPh>
    <rPh sb="6" eb="7">
      <t>ソラ</t>
    </rPh>
    <rPh sb="7" eb="8">
      <t>ト</t>
    </rPh>
    <rPh sb="9" eb="10">
      <t>クジラ</t>
    </rPh>
    <rPh sb="11" eb="13">
      <t>キイロ</t>
    </rPh>
    <phoneticPr fontId="1"/>
  </si>
  <si>
    <r>
      <t>IX:</t>
    </r>
    <r>
      <rPr>
        <sz val="11"/>
        <rFont val="游ゴシック Medium"/>
        <family val="3"/>
        <charset val="128"/>
      </rPr>
      <t>謀反</t>
    </r>
    <rPh sb="3" eb="5">
      <t>ムホン</t>
    </rPh>
    <phoneticPr fontId="1"/>
  </si>
  <si>
    <r>
      <rPr>
        <sz val="11"/>
        <rFont val="游ゴシック Medium"/>
        <family val="3"/>
        <charset val="128"/>
      </rPr>
      <t>山田パンダ</t>
    </r>
    <rPh sb="0" eb="2">
      <t>ヤマダ</t>
    </rPh>
    <phoneticPr fontId="1"/>
  </si>
  <si>
    <r>
      <rPr>
        <sz val="11"/>
        <rFont val="游ゴシック Medium"/>
        <family val="3"/>
        <charset val="128"/>
      </rPr>
      <t>忘れかけた季節</t>
    </r>
    <rPh sb="0" eb="1">
      <t>ワス</t>
    </rPh>
    <rPh sb="5" eb="7">
      <t>キセツ</t>
    </rPh>
    <phoneticPr fontId="1"/>
  </si>
  <si>
    <r>
      <rPr>
        <sz val="11"/>
        <rFont val="游ゴシック Medium"/>
        <family val="3"/>
        <charset val="128"/>
      </rPr>
      <t>因幡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晃</t>
    </r>
    <rPh sb="0" eb="2">
      <t>イナバ</t>
    </rPh>
    <rPh sb="3" eb="4">
      <t>アキラ</t>
    </rPh>
    <phoneticPr fontId="1"/>
  </si>
  <si>
    <r>
      <rPr>
        <sz val="11"/>
        <rFont val="游ゴシック Medium"/>
        <family val="3"/>
        <charset val="128"/>
      </rPr>
      <t>何か言い忘れたようで　</t>
    </r>
    <r>
      <rPr>
        <sz val="11"/>
        <rFont val="Consolas"/>
        <family val="3"/>
      </rPr>
      <t>…</t>
    </r>
    <rPh sb="0" eb="1">
      <t>ナニ</t>
    </rPh>
    <rPh sb="2" eb="3">
      <t>イ</t>
    </rPh>
    <rPh sb="4" eb="5">
      <t>ワス</t>
    </rPh>
    <phoneticPr fontId="1"/>
  </si>
  <si>
    <r>
      <rPr>
        <sz val="11"/>
        <rFont val="游ゴシック Medium"/>
        <family val="3"/>
        <charset val="128"/>
      </rPr>
      <t>郷ひろみ</t>
    </r>
    <rPh sb="0" eb="1">
      <t>ゴウ</t>
    </rPh>
    <phoneticPr fontId="1"/>
  </si>
  <si>
    <r>
      <rPr>
        <sz val="11"/>
        <rFont val="游ゴシック Medium"/>
        <family val="3"/>
        <charset val="128"/>
      </rPr>
      <t>ナルシリズム</t>
    </r>
    <phoneticPr fontId="1"/>
  </si>
  <si>
    <r>
      <rPr>
        <sz val="11"/>
        <rFont val="游ゴシック Medium"/>
        <family val="3"/>
        <charset val="128"/>
      </rPr>
      <t>少年隊</t>
    </r>
    <rPh sb="0" eb="2">
      <t>ショウネン</t>
    </rPh>
    <rPh sb="2" eb="3">
      <t>タイ</t>
    </rPh>
    <phoneticPr fontId="1"/>
  </si>
  <si>
    <r>
      <rPr>
        <sz val="11"/>
        <rFont val="游ゴシック Medium"/>
        <family val="3"/>
        <charset val="128"/>
      </rPr>
      <t>童謡</t>
    </r>
    <rPh sb="0" eb="2">
      <t>ドウヨウ</t>
    </rPh>
    <phoneticPr fontId="1"/>
  </si>
  <si>
    <r>
      <rPr>
        <sz val="11"/>
        <rFont val="游ゴシック Medium"/>
        <family val="3"/>
        <charset val="128"/>
      </rPr>
      <t>野村義男</t>
    </r>
    <rPh sb="0" eb="2">
      <t>ノムラ</t>
    </rPh>
    <rPh sb="2" eb="4">
      <t>ヨシオ</t>
    </rPh>
    <phoneticPr fontId="1"/>
  </si>
  <si>
    <r>
      <rPr>
        <sz val="11"/>
        <rFont val="游ゴシック Medium"/>
        <family val="3"/>
        <charset val="128"/>
      </rPr>
      <t>待たせて</t>
    </r>
    <r>
      <rPr>
        <sz val="11"/>
        <rFont val="Consolas"/>
        <family val="3"/>
      </rPr>
      <t xml:space="preserve"> Sorry</t>
    </r>
    <rPh sb="0" eb="1">
      <t>マ</t>
    </rPh>
    <rPh sb="5" eb="10">
      <t>ソーリー</t>
    </rPh>
    <phoneticPr fontId="1"/>
  </si>
  <si>
    <r>
      <rPr>
        <sz val="11"/>
        <rFont val="游ゴシック Medium"/>
        <family val="3"/>
        <charset val="128"/>
      </rPr>
      <t>とんねるず</t>
    </r>
    <r>
      <rPr>
        <sz val="11"/>
        <rFont val="Consolas"/>
        <family val="3"/>
      </rPr>
      <t>1</t>
    </r>
    <r>
      <rPr>
        <sz val="11"/>
        <rFont val="游ゴシック Medium"/>
        <family val="3"/>
        <charset val="128"/>
      </rPr>
      <t>番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成増</t>
    </r>
    <rPh sb="6" eb="7">
      <t>バン</t>
    </rPh>
    <rPh sb="8" eb="10">
      <t>ナリマス</t>
    </rPh>
    <phoneticPr fontId="1"/>
  </si>
  <si>
    <r>
      <rPr>
        <sz val="11"/>
        <rFont val="游ゴシック Medium"/>
        <family val="3"/>
        <charset val="128"/>
      </rPr>
      <t>とんねるず</t>
    </r>
  </si>
  <si>
    <r>
      <rPr>
        <sz val="11"/>
        <rFont val="游ゴシック Medium"/>
        <family val="3"/>
        <charset val="128"/>
      </rPr>
      <t>自歌自賛</t>
    </r>
    <rPh sb="0" eb="4">
      <t>ジカジサン</t>
    </rPh>
    <phoneticPr fontId="1"/>
  </si>
  <si>
    <r>
      <rPr>
        <sz val="11"/>
        <rFont val="游ゴシック Medium"/>
        <family val="3"/>
        <charset val="128"/>
      </rPr>
      <t>とんねるず続</t>
    </r>
    <r>
      <rPr>
        <sz val="11"/>
        <rFont val="Consolas"/>
        <family val="3"/>
      </rPr>
      <t>1</t>
    </r>
    <r>
      <rPr>
        <sz val="11"/>
        <rFont val="游ゴシック Medium"/>
        <family val="3"/>
        <charset val="128"/>
      </rPr>
      <t>番</t>
    </r>
    <rPh sb="5" eb="6">
      <t>ゾク</t>
    </rPh>
    <rPh sb="7" eb="8">
      <t>バン</t>
    </rPh>
    <phoneticPr fontId="1"/>
  </si>
  <si>
    <r>
      <rPr>
        <sz val="11"/>
        <rFont val="游ゴシック Medium"/>
        <family val="3"/>
        <charset val="128"/>
      </rPr>
      <t>仏滅そだち</t>
    </r>
    <rPh sb="0" eb="2">
      <t>ブツメツ</t>
    </rPh>
    <phoneticPr fontId="1"/>
  </si>
  <si>
    <r>
      <rPr>
        <sz val="11"/>
        <rFont val="游ゴシック Medium"/>
        <family val="3"/>
        <charset val="128"/>
      </rPr>
      <t>ビートたけし</t>
    </r>
  </si>
  <si>
    <r>
      <rPr>
        <sz val="11"/>
        <rFont val="游ゴシック Medium"/>
        <family val="3"/>
        <charset val="128"/>
      </rPr>
      <t>卒業</t>
    </r>
    <rPh sb="0" eb="2">
      <t>ソツギョウ</t>
    </rPh>
    <phoneticPr fontId="1"/>
  </si>
  <si>
    <r>
      <rPr>
        <sz val="11"/>
        <rFont val="游ゴシック Medium"/>
        <family val="3"/>
        <charset val="128"/>
      </rPr>
      <t>山口良一</t>
    </r>
    <rPh sb="0" eb="2">
      <t>ヤマグチ</t>
    </rPh>
    <rPh sb="2" eb="4">
      <t>リョウイチ</t>
    </rPh>
    <phoneticPr fontId="1"/>
  </si>
  <si>
    <r>
      <rPr>
        <sz val="11"/>
        <rFont val="游ゴシック Medium"/>
        <family val="3"/>
        <charset val="128"/>
      </rPr>
      <t>嘉門達夫</t>
    </r>
    <rPh sb="0" eb="2">
      <t>カモン</t>
    </rPh>
    <rPh sb="2" eb="4">
      <t>タツオ</t>
    </rPh>
    <phoneticPr fontId="1"/>
  </si>
  <si>
    <r>
      <rPr>
        <sz val="11"/>
        <rFont val="游ゴシック Medium"/>
        <family val="3"/>
        <charset val="128"/>
      </rPr>
      <t>お調子者でゆこう</t>
    </r>
    <rPh sb="1" eb="4">
      <t>チョウシモノ</t>
    </rPh>
    <phoneticPr fontId="1"/>
  </si>
  <si>
    <r>
      <rPr>
        <sz val="11"/>
        <rFont val="游ゴシック Medium"/>
        <family val="3"/>
        <charset val="128"/>
      </rPr>
      <t>伊武雅人</t>
    </r>
    <rPh sb="0" eb="2">
      <t>イブ</t>
    </rPh>
    <rPh sb="2" eb="4">
      <t>マサト</t>
    </rPh>
    <phoneticPr fontId="1"/>
  </si>
  <si>
    <r>
      <rPr>
        <sz val="11"/>
        <rFont val="游ゴシック Medium"/>
        <family val="3"/>
        <charset val="128"/>
      </rPr>
      <t>古舘伊知郎</t>
    </r>
    <rPh sb="0" eb="2">
      <t>フルタチ</t>
    </rPh>
    <rPh sb="2" eb="5">
      <t>イチロウ</t>
    </rPh>
    <phoneticPr fontId="1"/>
  </si>
  <si>
    <r>
      <rPr>
        <sz val="11"/>
        <rFont val="游ゴシック Medium"/>
        <family val="3"/>
        <charset val="128"/>
      </rPr>
      <t>大過激</t>
    </r>
    <rPh sb="0" eb="1">
      <t>ダイ</t>
    </rPh>
    <rPh sb="1" eb="3">
      <t>カゲキ</t>
    </rPh>
    <phoneticPr fontId="1"/>
  </si>
  <si>
    <r>
      <rPr>
        <sz val="11"/>
        <rFont val="游ゴシック Medium"/>
        <family val="3"/>
        <charset val="128"/>
      </rPr>
      <t>ラフィン･ノーズ</t>
    </r>
  </si>
  <si>
    <r>
      <rPr>
        <sz val="11"/>
        <rFont val="游ゴシック Medium"/>
        <family val="3"/>
        <charset val="128"/>
      </rPr>
      <t>ミート</t>
    </r>
    <r>
      <rPr>
        <sz val="11"/>
        <rFont val="Consolas"/>
        <family val="3"/>
      </rPr>
      <t xml:space="preserve"> Market</t>
    </r>
    <rPh sb="4" eb="10">
      <t>マーケット</t>
    </rPh>
    <phoneticPr fontId="1"/>
  </si>
  <si>
    <r>
      <rPr>
        <sz val="11"/>
        <rFont val="游ゴシック Medium"/>
        <family val="3"/>
        <charset val="128"/>
      </rPr>
      <t>セヴンス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ヘヴン</t>
    </r>
    <phoneticPr fontId="1"/>
  </si>
  <si>
    <r>
      <rPr>
        <sz val="11"/>
        <rFont val="游ゴシック Medium"/>
        <family val="3"/>
        <charset val="128"/>
      </rPr>
      <t>サンディ＆サンセッツ</t>
    </r>
  </si>
  <si>
    <r>
      <rPr>
        <sz val="11"/>
        <rFont val="游ゴシック Medium"/>
        <family val="3"/>
        <charset val="128"/>
      </rPr>
      <t>イミグランツ</t>
    </r>
    <phoneticPr fontId="1"/>
  </si>
  <si>
    <r>
      <rPr>
        <strike/>
        <sz val="11"/>
        <rFont val="游ゴシック Medium"/>
        <family val="3"/>
        <charset val="128"/>
      </rPr>
      <t>邦楽</t>
    </r>
    <rPh sb="0" eb="2">
      <t>ホウガク</t>
    </rPh>
    <phoneticPr fontId="1"/>
  </si>
  <si>
    <r>
      <rPr>
        <b/>
        <strike/>
        <sz val="11"/>
        <color indexed="33"/>
        <rFont val="游ゴシック Medium"/>
        <family val="3"/>
        <charset val="128"/>
      </rPr>
      <t>乙女の純情</t>
    </r>
    <rPh sb="0" eb="2">
      <t>オツ</t>
    </rPh>
    <rPh sb="3" eb="5">
      <t>ジュンジョウ</t>
    </rPh>
    <phoneticPr fontId="1"/>
  </si>
  <si>
    <r>
      <rPr>
        <b/>
        <sz val="11"/>
        <color indexed="33"/>
        <rFont val="游ゴシック Medium"/>
        <family val="3"/>
        <charset val="128"/>
      </rPr>
      <t>加藤登紀子</t>
    </r>
    <r>
      <rPr>
        <b/>
        <sz val="11"/>
        <color indexed="33"/>
        <rFont val="Consolas"/>
        <family val="3"/>
      </rPr>
      <t>/</t>
    </r>
    <r>
      <rPr>
        <b/>
        <sz val="11"/>
        <color indexed="33"/>
        <rFont val="游ゴシック Medium"/>
        <family val="3"/>
        <charset val="128"/>
      </rPr>
      <t>坂本龍一</t>
    </r>
    <rPh sb="0" eb="2">
      <t>カトウ</t>
    </rPh>
    <rPh sb="2" eb="5">
      <t>トキコ</t>
    </rPh>
    <rPh sb="6" eb="10">
      <t>サカモトリュウイチ</t>
    </rPh>
    <phoneticPr fontId="1"/>
  </si>
  <si>
    <r>
      <rPr>
        <b/>
        <sz val="11"/>
        <color indexed="33"/>
        <rFont val="游ゴシック Medium"/>
        <family val="3"/>
        <charset val="128"/>
      </rPr>
      <t>愛はすべてを赦す</t>
    </r>
    <rPh sb="0" eb="1">
      <t>アイ</t>
    </rPh>
    <rPh sb="6" eb="7">
      <t>ユル</t>
    </rPh>
    <phoneticPr fontId="1"/>
  </si>
  <si>
    <r>
      <rPr>
        <strike/>
        <sz val="11"/>
        <rFont val="游ゴシック Medium"/>
        <family val="3"/>
        <charset val="128"/>
      </rPr>
      <t>鈴木さえ子</t>
    </r>
    <rPh sb="0" eb="2">
      <t>スズキ</t>
    </rPh>
    <rPh sb="4" eb="5">
      <t>コ</t>
    </rPh>
    <phoneticPr fontId="1"/>
  </si>
  <si>
    <r>
      <rPr>
        <strike/>
        <sz val="11"/>
        <rFont val="游ゴシック Medium"/>
        <family val="3"/>
        <charset val="128"/>
      </rPr>
      <t>毎日が</t>
    </r>
    <r>
      <rPr>
        <strike/>
        <sz val="11"/>
        <rFont val="Consolas"/>
        <family val="3"/>
      </rPr>
      <t>Xmas</t>
    </r>
    <r>
      <rPr>
        <strike/>
        <sz val="11"/>
        <rFont val="游ゴシック Medium"/>
        <family val="3"/>
        <charset val="128"/>
      </rPr>
      <t>だったら</t>
    </r>
    <r>
      <rPr>
        <strike/>
        <sz val="11"/>
        <rFont val="Consolas"/>
        <family val="3"/>
      </rPr>
      <t>…</t>
    </r>
    <rPh sb="0" eb="2">
      <t>マイニチ</t>
    </rPh>
    <rPh sb="3" eb="7">
      <t>クリスマス</t>
    </rPh>
    <phoneticPr fontId="1"/>
  </si>
  <si>
    <r>
      <rPr>
        <b/>
        <sz val="11"/>
        <color indexed="33"/>
        <rFont val="游ゴシック Medium"/>
        <family val="3"/>
        <charset val="128"/>
      </rPr>
      <t>大貫妙子</t>
    </r>
    <rPh sb="0" eb="2">
      <t>オオヌキ</t>
    </rPh>
    <rPh sb="2" eb="4">
      <t>タエコ</t>
    </rPh>
    <phoneticPr fontId="1"/>
  </si>
  <si>
    <r>
      <rPr>
        <b/>
        <strike/>
        <sz val="11"/>
        <color indexed="33"/>
        <rFont val="游ゴシック Medium"/>
        <family val="3"/>
        <charset val="128"/>
      </rPr>
      <t>越</t>
    </r>
    <r>
      <rPr>
        <b/>
        <strike/>
        <sz val="11"/>
        <color indexed="33"/>
        <rFont val="Consolas"/>
        <family val="3"/>
      </rPr>
      <t xml:space="preserve"> </t>
    </r>
    <r>
      <rPr>
        <b/>
        <strike/>
        <sz val="11"/>
        <color indexed="33"/>
        <rFont val="游ゴシック Medium"/>
        <family val="3"/>
        <charset val="128"/>
      </rPr>
      <t>美晴</t>
    </r>
    <rPh sb="0" eb="1">
      <t>コシ</t>
    </rPh>
    <rPh sb="2" eb="4">
      <t>ミハル</t>
    </rPh>
    <phoneticPr fontId="1"/>
  </si>
  <si>
    <r>
      <rPr>
        <b/>
        <strike/>
        <sz val="11"/>
        <color indexed="33"/>
        <rFont val="游ゴシック Medium"/>
        <family val="3"/>
        <charset val="128"/>
      </rPr>
      <t>おもちゃ箱</t>
    </r>
    <r>
      <rPr>
        <b/>
        <strike/>
        <sz val="11"/>
        <color indexed="33"/>
        <rFont val="Consolas"/>
        <family val="3"/>
      </rPr>
      <t xml:space="preserve"> </t>
    </r>
    <r>
      <rPr>
        <b/>
        <strike/>
        <sz val="11"/>
        <color indexed="33"/>
        <rFont val="游ゴシック Medium"/>
        <family val="3"/>
        <charset val="128"/>
      </rPr>
      <t>第一幕</t>
    </r>
    <rPh sb="4" eb="5">
      <t>バコ</t>
    </rPh>
    <rPh sb="6" eb="8">
      <t>ダイイチ</t>
    </rPh>
    <rPh sb="8" eb="9">
      <t>マク</t>
    </rPh>
    <phoneticPr fontId="1"/>
  </si>
  <si>
    <r>
      <t>Rental</t>
    </r>
    <r>
      <rPr>
        <strike/>
        <sz val="11"/>
        <rFont val="游ゴシック Medium"/>
        <family val="3"/>
        <charset val="128"/>
      </rPr>
      <t>中､えび</t>
    </r>
    <rPh sb="0" eb="6">
      <t>レンタル</t>
    </rPh>
    <rPh sb="6" eb="7">
      <t>チュウ</t>
    </rPh>
    <phoneticPr fontId="1"/>
  </si>
  <si>
    <r>
      <rPr>
        <sz val="11"/>
        <rFont val="游ゴシック Medium"/>
        <family val="3"/>
        <charset val="128"/>
      </rPr>
      <t>門あさみ</t>
    </r>
    <rPh sb="0" eb="1">
      <t>カド</t>
    </rPh>
    <phoneticPr fontId="1"/>
  </si>
  <si>
    <r>
      <rPr>
        <sz val="11"/>
        <rFont val="游ゴシック Medium"/>
        <family val="3"/>
        <charset val="128"/>
      </rPr>
      <t>ファッシネイション</t>
    </r>
  </si>
  <si>
    <r>
      <rPr>
        <sz val="11"/>
        <rFont val="游ゴシック Medium"/>
        <family val="3"/>
        <charset val="128"/>
      </rPr>
      <t>明日香</t>
    </r>
    <rPh sb="0" eb="3">
      <t>アスカ</t>
    </rPh>
    <phoneticPr fontId="1"/>
  </si>
  <si>
    <r>
      <t>Coffee</t>
    </r>
    <r>
      <rPr>
        <sz val="11"/>
        <rFont val="游ゴシック Medium"/>
        <family val="3"/>
        <charset val="128"/>
      </rPr>
      <t>と蒸しイモ</t>
    </r>
    <rPh sb="0" eb="6">
      <t>コーヒー</t>
    </rPh>
    <rPh sb="7" eb="8">
      <t>ム</t>
    </rPh>
    <phoneticPr fontId="1"/>
  </si>
  <si>
    <r>
      <rPr>
        <b/>
        <sz val="11"/>
        <color indexed="33"/>
        <rFont val="游ゴシック Medium"/>
        <family val="3"/>
        <charset val="128"/>
      </rPr>
      <t>石川セリ</t>
    </r>
    <rPh sb="0" eb="2">
      <t>イシカワ</t>
    </rPh>
    <phoneticPr fontId="1"/>
  </si>
  <si>
    <r>
      <t>Parsley</t>
    </r>
    <r>
      <rPr>
        <b/>
        <sz val="11"/>
        <color indexed="33"/>
        <rFont val="游ゴシック Medium"/>
        <family val="3"/>
        <charset val="128"/>
      </rPr>
      <t>と野の花</t>
    </r>
    <rPh sb="0" eb="7">
      <t>パセリ</t>
    </rPh>
    <rPh sb="8" eb="9">
      <t>ノ</t>
    </rPh>
    <rPh sb="10" eb="11">
      <t>ハナ</t>
    </rPh>
    <phoneticPr fontId="1"/>
  </si>
  <si>
    <r>
      <rPr>
        <sz val="11"/>
        <rFont val="游ゴシック Medium"/>
        <family val="3"/>
        <charset val="128"/>
      </rPr>
      <t>「八月の濡れた砂」「あなたに夢中よ」及び奇天烈ソング「聞いてちょうだい」収録</t>
    </r>
    <rPh sb="1" eb="3">
      <t>ハチガツ</t>
    </rPh>
    <rPh sb="4" eb="5">
      <t>ヌ</t>
    </rPh>
    <rPh sb="7" eb="8">
      <t>スナ</t>
    </rPh>
    <rPh sb="14" eb="16">
      <t>ムチュウ</t>
    </rPh>
    <rPh sb="18" eb="19">
      <t>オヨ</t>
    </rPh>
    <rPh sb="20" eb="23">
      <t>キテレツ</t>
    </rPh>
    <rPh sb="27" eb="28">
      <t>キ</t>
    </rPh>
    <rPh sb="36" eb="38">
      <t>シュウロク</t>
    </rPh>
    <phoneticPr fontId="1"/>
  </si>
  <si>
    <r>
      <rPr>
        <b/>
        <sz val="11"/>
        <color indexed="33"/>
        <rFont val="游ゴシック Medium"/>
        <family val="3"/>
        <charset val="128"/>
      </rPr>
      <t>気まぐれ</t>
    </r>
    <rPh sb="0" eb="1">
      <t>キ</t>
    </rPh>
    <phoneticPr fontId="1"/>
  </si>
  <si>
    <r>
      <rPr>
        <sz val="11"/>
        <rFont val="游ゴシック Medium"/>
        <family val="3"/>
        <charset val="128"/>
      </rPr>
      <t>「</t>
    </r>
    <r>
      <rPr>
        <sz val="11"/>
        <rFont val="Consolas"/>
        <family val="3"/>
      </rPr>
      <t>Moonlight Surfer</t>
    </r>
    <r>
      <rPr>
        <sz val="11"/>
        <rFont val="游ゴシック Medium"/>
        <family val="3"/>
        <charset val="128"/>
      </rPr>
      <t>」矢野顕子「昨日はもう」井上陽水「ダンスはうまく踊れない」収録</t>
    </r>
    <rPh sb="18" eb="20">
      <t>ヤノ</t>
    </rPh>
    <rPh sb="20" eb="22">
      <t>アキコ</t>
    </rPh>
    <rPh sb="23" eb="25">
      <t>キノウ</t>
    </rPh>
    <rPh sb="29" eb="31">
      <t>イノウエ</t>
    </rPh>
    <rPh sb="31" eb="32">
      <t>ヨウキ</t>
    </rPh>
    <rPh sb="32" eb="33">
      <t>スイ</t>
    </rPh>
    <rPh sb="41" eb="42">
      <t>オド</t>
    </rPh>
    <rPh sb="46" eb="48">
      <t>シュウロク</t>
    </rPh>
    <phoneticPr fontId="1"/>
  </si>
  <si>
    <r>
      <t>Moonriders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Realfish</t>
    </r>
    <r>
      <rPr>
        <sz val="11"/>
        <rFont val="游ゴシック Medium"/>
        <family val="3"/>
        <charset val="128"/>
      </rPr>
      <t>関係</t>
    </r>
    <rPh sb="0" eb="10">
      <t>ムーンライダーズ</t>
    </rPh>
    <rPh sb="11" eb="19">
      <t>リアルフィッシュ</t>
    </rPh>
    <rPh sb="19" eb="21">
      <t>カンケイ</t>
    </rPh>
    <phoneticPr fontId="1"/>
  </si>
  <si>
    <r>
      <rPr>
        <b/>
        <sz val="11"/>
        <color indexed="33"/>
        <rFont val="游ゴシック Medium"/>
        <family val="3"/>
        <charset val="128"/>
      </rPr>
      <t>ファム･ファタル</t>
    </r>
    <phoneticPr fontId="1"/>
  </si>
  <si>
    <r>
      <rPr>
        <sz val="11"/>
        <rFont val="游ゴシック Medium"/>
        <family val="3"/>
        <charset val="128"/>
      </rPr>
      <t>「キ･サ･ラ恋人」収録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かしぶち哲郎･大貫妙子･安井かずみ･加藤和彦</t>
    </r>
    <rPh sb="6" eb="8">
      <t>コイビト</t>
    </rPh>
    <rPh sb="9" eb="11">
      <t>シュウロク</t>
    </rPh>
    <rPh sb="16" eb="18">
      <t>テツロウ</t>
    </rPh>
    <rPh sb="19" eb="21">
      <t>オオヌキ</t>
    </rPh>
    <rPh sb="21" eb="23">
      <t>タエコ</t>
    </rPh>
    <rPh sb="24" eb="26">
      <t>ヤスイ</t>
    </rPh>
    <rPh sb="30" eb="32">
      <t>カトウ</t>
    </rPh>
    <rPh sb="32" eb="34">
      <t>カズヒコ</t>
    </rPh>
    <phoneticPr fontId="1"/>
  </si>
  <si>
    <r>
      <rPr>
        <sz val="11"/>
        <rFont val="游ゴシック Medium"/>
        <family val="3"/>
        <charset val="128"/>
      </rPr>
      <t>飯島真理</t>
    </r>
    <rPh sb="0" eb="2">
      <t>イイジマ</t>
    </rPh>
    <rPh sb="2" eb="4">
      <t>マリ</t>
    </rPh>
    <phoneticPr fontId="1"/>
  </si>
  <si>
    <r>
      <rPr>
        <strike/>
        <sz val="11"/>
        <rFont val="游ゴシック Medium"/>
        <family val="3"/>
        <charset val="128"/>
      </rPr>
      <t>竹内まりや</t>
    </r>
    <rPh sb="0" eb="2">
      <t>タケウチ</t>
    </rPh>
    <phoneticPr fontId="1"/>
  </si>
  <si>
    <r>
      <rPr>
        <sz val="11"/>
        <rFont val="游ゴシック Medium"/>
        <family val="3"/>
        <charset val="128"/>
      </rPr>
      <t>森山良子</t>
    </r>
    <rPh sb="0" eb="2">
      <t>モリヤマ</t>
    </rPh>
    <rPh sb="2" eb="4">
      <t>ヨシコ</t>
    </rPh>
    <phoneticPr fontId="1"/>
  </si>
  <si>
    <r>
      <rPr>
        <sz val="11"/>
        <rFont val="游ゴシック Medium"/>
        <family val="3"/>
        <charset val="128"/>
      </rPr>
      <t>日付のない</t>
    </r>
    <r>
      <rPr>
        <sz val="11"/>
        <rFont val="Consolas"/>
        <family val="3"/>
      </rPr>
      <t>Calendar</t>
    </r>
    <rPh sb="0" eb="2">
      <t>ヒヅケ</t>
    </rPh>
    <rPh sb="5" eb="13">
      <t>カレンダー</t>
    </rPh>
    <phoneticPr fontId="1"/>
  </si>
  <si>
    <r>
      <rPr>
        <sz val="11"/>
        <rFont val="游ゴシック Medium"/>
        <family val="3"/>
        <charset val="128"/>
      </rPr>
      <t>大橋純子</t>
    </r>
    <rPh sb="0" eb="2">
      <t>オオハシ</t>
    </rPh>
    <rPh sb="2" eb="4">
      <t>ジュンコ</t>
    </rPh>
    <phoneticPr fontId="1"/>
  </si>
  <si>
    <r>
      <rPr>
        <sz val="11"/>
        <rFont val="游ゴシック Medium"/>
        <family val="3"/>
        <charset val="128"/>
      </rPr>
      <t>山根麻衣</t>
    </r>
    <rPh sb="0" eb="2">
      <t>ヤマネ</t>
    </rPh>
    <rPh sb="2" eb="4">
      <t>マイ</t>
    </rPh>
    <phoneticPr fontId="1"/>
  </si>
  <si>
    <r>
      <rPr>
        <sz val="11"/>
        <rFont val="游ゴシック Medium"/>
        <family val="3"/>
        <charset val="128"/>
      </rPr>
      <t>山崎ハコ</t>
    </r>
    <rPh sb="0" eb="2">
      <t>ヤマサキ</t>
    </rPh>
    <phoneticPr fontId="1"/>
  </si>
  <si>
    <r>
      <rPr>
        <sz val="11"/>
        <rFont val="游ゴシック Medium"/>
        <family val="3"/>
        <charset val="128"/>
      </rPr>
      <t>飛･び･ま･す</t>
    </r>
    <rPh sb="0" eb="7">
      <t>ト・ビ・マ・ス</t>
    </rPh>
    <phoneticPr fontId="1"/>
  </si>
  <si>
    <r>
      <rPr>
        <sz val="11"/>
        <rFont val="游ゴシック Medium"/>
        <family val="3"/>
        <charset val="128"/>
      </rPr>
      <t>綱渡り</t>
    </r>
    <r>
      <rPr>
        <sz val="11"/>
        <rFont val="Consolas"/>
        <family val="3"/>
      </rPr>
      <t>/2nd.</t>
    </r>
    <rPh sb="0" eb="2">
      <t>ツナワタ</t>
    </rPh>
    <phoneticPr fontId="1"/>
  </si>
  <si>
    <r>
      <rPr>
        <b/>
        <sz val="11"/>
        <color indexed="33"/>
        <rFont val="游ゴシック Medium"/>
        <family val="3"/>
        <charset val="128"/>
      </rPr>
      <t>人間まがい</t>
    </r>
    <rPh sb="0" eb="2">
      <t>ニンゲン</t>
    </rPh>
    <phoneticPr fontId="1"/>
  </si>
  <si>
    <r>
      <rPr>
        <sz val="11"/>
        <rFont val="游ゴシック Medium"/>
        <family val="3"/>
        <charset val="128"/>
      </rPr>
      <t>藍色の詩</t>
    </r>
    <rPh sb="0" eb="2">
      <t>アイイロ</t>
    </rPh>
    <rPh sb="3" eb="4">
      <t>ウタ</t>
    </rPh>
    <phoneticPr fontId="1"/>
  </si>
  <si>
    <r>
      <rPr>
        <sz val="11"/>
        <rFont val="游ゴシック Medium"/>
        <family val="3"/>
        <charset val="128"/>
      </rPr>
      <t>流れ酔い唄</t>
    </r>
    <rPh sb="0" eb="1">
      <t>ナガ</t>
    </rPh>
    <rPh sb="2" eb="3">
      <t>ヨ</t>
    </rPh>
    <rPh sb="4" eb="5">
      <t>ウタ</t>
    </rPh>
    <phoneticPr fontId="1"/>
  </si>
  <si>
    <r>
      <rPr>
        <sz val="11"/>
        <rFont val="游ゴシック Medium"/>
        <family val="3"/>
        <charset val="128"/>
      </rPr>
      <t>幻想旅行</t>
    </r>
    <rPh sb="0" eb="2">
      <t>ゲンソウ</t>
    </rPh>
    <rPh sb="2" eb="4">
      <t>リョコウ</t>
    </rPh>
    <phoneticPr fontId="1"/>
  </si>
  <si>
    <r>
      <rPr>
        <sz val="11"/>
        <rFont val="游ゴシック Medium"/>
        <family val="3"/>
        <charset val="128"/>
      </rPr>
      <t>幻想旅行</t>
    </r>
    <r>
      <rPr>
        <sz val="11"/>
        <rFont val="Consolas"/>
        <family val="3"/>
      </rPr>
      <t>II</t>
    </r>
    <rPh sb="0" eb="2">
      <t>ゲンソウ</t>
    </rPh>
    <rPh sb="2" eb="4">
      <t>リョコウ</t>
    </rPh>
    <phoneticPr fontId="1"/>
  </si>
  <si>
    <r>
      <rPr>
        <sz val="11"/>
        <rFont val="游ゴシック Medium"/>
        <family val="3"/>
        <charset val="128"/>
      </rPr>
      <t>佐々木好</t>
    </r>
    <rPh sb="0" eb="3">
      <t>ササキ</t>
    </rPh>
    <rPh sb="3" eb="4">
      <t>コノミ</t>
    </rPh>
    <phoneticPr fontId="1"/>
  </si>
  <si>
    <r>
      <rPr>
        <sz val="11"/>
        <rFont val="游ゴシック Medium"/>
        <family val="3"/>
        <charset val="128"/>
      </rPr>
      <t>心のうちがわかればいいのに</t>
    </r>
    <rPh sb="0" eb="1">
      <t>ココロ</t>
    </rPh>
    <phoneticPr fontId="1"/>
  </si>
  <si>
    <r>
      <rPr>
        <sz val="11"/>
        <rFont val="游ゴシック Medium"/>
        <family val="3"/>
        <charset val="128"/>
      </rPr>
      <t>佐々木好は「にんじん」がオススメ。他には「暖暖」</t>
    </r>
    <rPh sb="0" eb="3">
      <t>ササキ</t>
    </rPh>
    <rPh sb="3" eb="4">
      <t>コノミ</t>
    </rPh>
    <rPh sb="17" eb="18">
      <t>ホカ</t>
    </rPh>
    <rPh sb="21" eb="23">
      <t>ダンダン</t>
    </rPh>
    <phoneticPr fontId="1"/>
  </si>
  <si>
    <r>
      <rPr>
        <sz val="11"/>
        <rFont val="游ゴシック Medium"/>
        <family val="3"/>
        <charset val="128"/>
      </rPr>
      <t>中島みゆき</t>
    </r>
    <rPh sb="0" eb="2">
      <t>ナカジマ</t>
    </rPh>
    <phoneticPr fontId="1"/>
  </si>
  <si>
    <r>
      <rPr>
        <sz val="11"/>
        <rFont val="游ゴシック Medium"/>
        <family val="3"/>
        <charset val="128"/>
      </rPr>
      <t>私の声が聞こえますか</t>
    </r>
    <rPh sb="0" eb="1">
      <t>ワタシ</t>
    </rPh>
    <rPh sb="2" eb="3">
      <t>コエ</t>
    </rPh>
    <rPh sb="4" eb="5">
      <t>キ</t>
    </rPh>
    <phoneticPr fontId="1"/>
  </si>
  <si>
    <r>
      <rPr>
        <sz val="11"/>
        <rFont val="游ゴシック Medium"/>
        <family val="3"/>
        <charset val="128"/>
      </rPr>
      <t>ありがとう</t>
    </r>
  </si>
  <si>
    <r>
      <rPr>
        <sz val="11"/>
        <rFont val="游ゴシック Medium"/>
        <family val="3"/>
        <charset val="128"/>
      </rPr>
      <t>生きていてもいいですか</t>
    </r>
    <rPh sb="0" eb="1">
      <t>イ</t>
    </rPh>
    <phoneticPr fontId="1"/>
  </si>
  <si>
    <r>
      <rPr>
        <sz val="11"/>
        <rFont val="游ゴシック Medium"/>
        <family val="3"/>
        <charset val="128"/>
      </rPr>
      <t>寒水魚</t>
    </r>
    <rPh sb="0" eb="3">
      <t>カンスイギョ</t>
    </rPh>
    <phoneticPr fontId="1"/>
  </si>
  <si>
    <r>
      <rPr>
        <sz val="11"/>
        <rFont val="游ゴシック Medium"/>
        <family val="3"/>
        <charset val="128"/>
      </rPr>
      <t>はじめまして</t>
    </r>
  </si>
  <si>
    <r>
      <rPr>
        <sz val="11"/>
        <rFont val="游ゴシック Medium"/>
        <family val="3"/>
        <charset val="128"/>
      </rPr>
      <t>麻留時夜</t>
    </r>
    <rPh sb="0" eb="4">
      <t>マルジャ</t>
    </rPh>
    <phoneticPr fontId="1"/>
  </si>
  <si>
    <r>
      <rPr>
        <sz val="11"/>
        <rFont val="游ゴシック Medium"/>
        <family val="3"/>
        <charset val="128"/>
      </rPr>
      <t>麻留時夜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血と違う</t>
    </r>
    <rPh sb="0" eb="4">
      <t>マルジャ</t>
    </rPh>
    <rPh sb="5" eb="6">
      <t>チ</t>
    </rPh>
    <rPh sb="7" eb="8">
      <t>チガ</t>
    </rPh>
    <phoneticPr fontId="1"/>
  </si>
  <si>
    <r>
      <rPr>
        <sz val="11"/>
        <rFont val="游ゴシック Medium"/>
        <family val="3"/>
        <charset val="128"/>
      </rPr>
      <t>山口美央子</t>
    </r>
    <rPh sb="0" eb="2">
      <t>ヤマグチ</t>
    </rPh>
    <rPh sb="2" eb="5">
      <t>ミオコ</t>
    </rPh>
    <phoneticPr fontId="1"/>
  </si>
  <si>
    <r>
      <rPr>
        <sz val="11"/>
        <rFont val="游ゴシック Medium"/>
        <family val="3"/>
        <charset val="128"/>
      </rPr>
      <t>月姫</t>
    </r>
    <rPh sb="0" eb="1">
      <t>ツキ</t>
    </rPh>
    <rPh sb="1" eb="2">
      <t>ヒメ</t>
    </rPh>
    <phoneticPr fontId="1"/>
  </si>
  <si>
    <r>
      <t>Lily:</t>
    </r>
    <r>
      <rPr>
        <sz val="11"/>
        <rFont val="游ゴシック Medium"/>
        <family val="3"/>
        <charset val="128"/>
      </rPr>
      <t>りりィ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木田高介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編曲</t>
    </r>
    <rPh sb="0" eb="4">
      <t>リリィ</t>
    </rPh>
    <rPh sb="9" eb="11">
      <t>キタ</t>
    </rPh>
    <rPh sb="11" eb="12">
      <t>ダカ</t>
    </rPh>
    <rPh sb="12" eb="13">
      <t>スケ</t>
    </rPh>
    <rPh sb="14" eb="16">
      <t>ヘンキョク</t>
    </rPh>
    <phoneticPr fontId="1"/>
  </si>
  <si>
    <r>
      <t xml:space="preserve">Dulcimer | Nothing by mouth | </t>
    </r>
    <r>
      <rPr>
        <sz val="11"/>
        <rFont val="游ゴシック Medium"/>
        <family val="3"/>
        <charset val="128"/>
      </rPr>
      <t>なにも云わないで</t>
    </r>
    <rPh sb="0" eb="8">
      <t>ダルシマ</t>
    </rPh>
    <rPh sb="33" eb="34">
      <t>イ</t>
    </rPh>
    <phoneticPr fontId="1"/>
  </si>
  <si>
    <r>
      <rPr>
        <sz val="11"/>
        <rFont val="游ゴシック Medium"/>
        <family val="3"/>
        <charset val="128"/>
      </rPr>
      <t>太田裕美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リー･リトナー</t>
    </r>
    <rPh sb="0" eb="2">
      <t>オオタ</t>
    </rPh>
    <rPh sb="2" eb="4">
      <t>ヒロミ</t>
    </rPh>
    <phoneticPr fontId="1"/>
  </si>
  <si>
    <r>
      <rPr>
        <sz val="11"/>
        <rFont val="游ゴシック Medium"/>
        <family val="3"/>
        <charset val="128"/>
      </rPr>
      <t>海が泣いている</t>
    </r>
    <rPh sb="0" eb="1">
      <t>ウミ</t>
    </rPh>
    <rPh sb="2" eb="3">
      <t>ナ</t>
    </rPh>
    <phoneticPr fontId="1"/>
  </si>
  <si>
    <r>
      <rPr>
        <sz val="11"/>
        <rFont val="游ゴシック Medium"/>
        <family val="3"/>
        <charset val="128"/>
      </rPr>
      <t>ラジ</t>
    </r>
  </si>
  <si>
    <r>
      <rPr>
        <sz val="11"/>
        <rFont val="游ゴシック Medium"/>
        <family val="3"/>
        <charset val="128"/>
      </rPr>
      <t>尾崎亜美</t>
    </r>
    <r>
      <rPr>
        <sz val="11"/>
        <rFont val="Consolas"/>
        <family val="3"/>
      </rPr>
      <t>/Amii</t>
    </r>
    <rPh sb="0" eb="2">
      <t>オザキ</t>
    </rPh>
    <rPh sb="2" eb="4">
      <t>アミ</t>
    </rPh>
    <phoneticPr fontId="1"/>
  </si>
  <si>
    <r>
      <t>10</t>
    </r>
    <r>
      <rPr>
        <sz val="11"/>
        <rFont val="游ゴシック Medium"/>
        <family val="3"/>
        <charset val="128"/>
      </rPr>
      <t>番目の</t>
    </r>
    <r>
      <rPr>
        <sz val="11"/>
        <rFont val="Consolas"/>
        <family val="3"/>
      </rPr>
      <t>mue</t>
    </r>
    <rPh sb="2" eb="4">
      <t>バンメ</t>
    </rPh>
    <rPh sb="5" eb="8">
      <t>ミュー</t>
    </rPh>
    <phoneticPr fontId="1"/>
  </si>
  <si>
    <r>
      <rPr>
        <sz val="11"/>
        <rFont val="游ゴシック Medium"/>
        <family val="3"/>
        <charset val="128"/>
      </rPr>
      <t>沢田聖子</t>
    </r>
    <rPh sb="0" eb="2">
      <t>サワダ</t>
    </rPh>
    <rPh sb="2" eb="4">
      <t>ショウコ</t>
    </rPh>
    <phoneticPr fontId="1"/>
  </si>
  <si>
    <r>
      <rPr>
        <sz val="11"/>
        <rFont val="游ゴシック Medium"/>
        <family val="3"/>
        <charset val="128"/>
      </rPr>
      <t>坂道の少女</t>
    </r>
  </si>
  <si>
    <r>
      <rPr>
        <sz val="11"/>
        <rFont val="游ゴシック Medium"/>
        <family val="3"/>
        <charset val="128"/>
      </rPr>
      <t>松田聖子</t>
    </r>
    <rPh sb="0" eb="2">
      <t>マツダ</t>
    </rPh>
    <rPh sb="2" eb="4">
      <t>セイコ</t>
    </rPh>
    <phoneticPr fontId="1"/>
  </si>
  <si>
    <r>
      <rPr>
        <strike/>
        <sz val="11"/>
        <rFont val="游ゴシック Medium"/>
        <family val="3"/>
        <charset val="128"/>
      </rPr>
      <t>松田聖子</t>
    </r>
    <rPh sb="0" eb="2">
      <t>マツダ</t>
    </rPh>
    <rPh sb="2" eb="4">
      <t>セイコ</t>
    </rPh>
    <phoneticPr fontId="1"/>
  </si>
  <si>
    <r>
      <rPr>
        <strike/>
        <sz val="11"/>
        <rFont val="游ゴシック Medium"/>
        <family val="3"/>
        <charset val="128"/>
      </rPr>
      <t>シュープリーム</t>
    </r>
    <phoneticPr fontId="1"/>
  </si>
  <si>
    <r>
      <rPr>
        <sz val="11"/>
        <rFont val="游ゴシック Medium"/>
        <family val="3"/>
        <charset val="128"/>
      </rPr>
      <t>夏が来た</t>
    </r>
    <r>
      <rPr>
        <sz val="11"/>
        <rFont val="Consolas"/>
        <family val="3"/>
      </rPr>
      <t>!</t>
    </r>
    <rPh sb="0" eb="1">
      <t>ナツ</t>
    </rPh>
    <rPh sb="2" eb="3">
      <t>キ</t>
    </rPh>
    <phoneticPr fontId="1"/>
  </si>
  <si>
    <r>
      <rPr>
        <sz val="11"/>
        <rFont val="游ゴシック Medium"/>
        <family val="3"/>
        <charset val="128"/>
      </rPr>
      <t>なみだの季節</t>
    </r>
    <rPh sb="4" eb="6">
      <t>キセツ</t>
    </rPh>
    <phoneticPr fontId="1"/>
  </si>
  <si>
    <r>
      <rPr>
        <sz val="11"/>
        <rFont val="游ゴシック Medium"/>
        <family val="3"/>
        <charset val="128"/>
      </rPr>
      <t>その気にさせないで</t>
    </r>
    <r>
      <rPr>
        <sz val="11"/>
        <rFont val="Consolas"/>
        <family val="3"/>
      </rPr>
      <t xml:space="preserve"> 5</t>
    </r>
    <rPh sb="2" eb="3">
      <t>キ</t>
    </rPh>
    <phoneticPr fontId="1"/>
  </si>
  <si>
    <r>
      <rPr>
        <sz val="11"/>
        <rFont val="游ゴシック Medium"/>
        <family val="3"/>
        <charset val="128"/>
      </rPr>
      <t>春一番</t>
    </r>
    <r>
      <rPr>
        <sz val="11"/>
        <rFont val="Consolas"/>
        <family val="3"/>
      </rPr>
      <t xml:space="preserve"> 7</t>
    </r>
    <rPh sb="0" eb="3">
      <t>ハルイチバン</t>
    </rPh>
    <phoneticPr fontId="1"/>
  </si>
  <si>
    <r>
      <rPr>
        <sz val="11"/>
        <rFont val="游ゴシック Medium"/>
        <family val="3"/>
        <charset val="128"/>
      </rPr>
      <t>チェリッシュ</t>
    </r>
    <phoneticPr fontId="1"/>
  </si>
  <si>
    <r>
      <rPr>
        <sz val="11"/>
        <rFont val="游ゴシック Medium"/>
        <family val="3"/>
        <charset val="128"/>
      </rPr>
      <t>アン･ルイス</t>
    </r>
  </si>
  <si>
    <r>
      <rPr>
        <sz val="11"/>
        <rFont val="游ゴシック Medium"/>
        <family val="3"/>
        <charset val="128"/>
      </rPr>
      <t>ラ･セゾン</t>
    </r>
  </si>
  <si>
    <r>
      <rPr>
        <sz val="11"/>
        <rFont val="游ゴシック Medium"/>
        <family val="3"/>
        <charset val="128"/>
      </rPr>
      <t>アグネス・チャン</t>
    </r>
    <phoneticPr fontId="1"/>
  </si>
  <si>
    <r>
      <rPr>
        <sz val="11"/>
        <rFont val="游ゴシック Medium"/>
        <family val="3"/>
        <charset val="128"/>
      </rPr>
      <t>小さな恋のおはなし</t>
    </r>
    <rPh sb="0" eb="1">
      <t>チイ</t>
    </rPh>
    <rPh sb="3" eb="4">
      <t>コイ</t>
    </rPh>
    <phoneticPr fontId="1"/>
  </si>
  <si>
    <r>
      <rPr>
        <sz val="11"/>
        <rFont val="游ゴシック Medium"/>
        <family val="3"/>
        <charset val="128"/>
      </rPr>
      <t>ヤフオク</t>
    </r>
    <phoneticPr fontId="1"/>
  </si>
  <si>
    <r>
      <rPr>
        <sz val="11"/>
        <rFont val="游ゴシック Medium"/>
        <family val="3"/>
        <charset val="128"/>
      </rPr>
      <t>山下久美子</t>
    </r>
    <rPh sb="0" eb="2">
      <t>ヤマシタ</t>
    </rPh>
    <rPh sb="2" eb="5">
      <t>クミコ</t>
    </rPh>
    <phoneticPr fontId="1"/>
  </si>
  <si>
    <r>
      <rPr>
        <sz val="11"/>
        <rFont val="游ゴシック Medium"/>
        <family val="3"/>
        <charset val="128"/>
      </rPr>
      <t>アニマ･アニムス</t>
    </r>
  </si>
  <si>
    <r>
      <rPr>
        <sz val="11"/>
        <rFont val="游ゴシック Medium"/>
        <family val="3"/>
        <charset val="128"/>
      </rPr>
      <t>中村あゆみ</t>
    </r>
    <rPh sb="0" eb="2">
      <t>ナカムラ</t>
    </rPh>
    <phoneticPr fontId="1"/>
  </si>
  <si>
    <r>
      <rPr>
        <sz val="11"/>
        <rFont val="游ゴシック Medium"/>
        <family val="3"/>
        <charset val="128"/>
      </rPr>
      <t>天地真理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峰岸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徹</t>
    </r>
    <rPh sb="0" eb="2">
      <t>アマチ</t>
    </rPh>
    <rPh sb="2" eb="4">
      <t>マリ</t>
    </rPh>
    <rPh sb="5" eb="7">
      <t>ミネギシ</t>
    </rPh>
    <rPh sb="8" eb="9">
      <t>トオル</t>
    </rPh>
    <phoneticPr fontId="1"/>
  </si>
  <si>
    <r>
      <rPr>
        <sz val="11"/>
        <rFont val="游ゴシック Medium"/>
        <family val="3"/>
        <charset val="128"/>
      </rPr>
      <t>ミニヨンより、</t>
    </r>
    <r>
      <rPr>
        <sz val="11"/>
        <rFont val="Consolas"/>
        <family val="3"/>
      </rPr>
      <t>Musical:</t>
    </r>
    <r>
      <rPr>
        <sz val="11"/>
        <rFont val="游ゴシック Medium"/>
        <family val="3"/>
        <charset val="128"/>
      </rPr>
      <t>君よ知るや南の国</t>
    </r>
    <rPh sb="7" eb="14">
      <t>ミュージカル</t>
    </rPh>
    <rPh sb="15" eb="16">
      <t>キミ</t>
    </rPh>
    <rPh sb="17" eb="18">
      <t>シ</t>
    </rPh>
    <rPh sb="20" eb="21">
      <t>ミナミ</t>
    </rPh>
    <rPh sb="22" eb="23">
      <t>クニ</t>
    </rPh>
    <phoneticPr fontId="1"/>
  </si>
  <si>
    <r>
      <rPr>
        <sz val="11"/>
        <rFont val="游ゴシック Medium"/>
        <family val="3"/>
        <charset val="128"/>
      </rPr>
      <t>中森明菜</t>
    </r>
    <rPh sb="0" eb="2">
      <t>ナカモリ</t>
    </rPh>
    <rPh sb="2" eb="4">
      <t>アキナ</t>
    </rPh>
    <phoneticPr fontId="1"/>
  </si>
  <si>
    <r>
      <t>Variation&lt;</t>
    </r>
    <r>
      <rPr>
        <sz val="11"/>
        <rFont val="游ゴシック Medium"/>
        <family val="3"/>
        <charset val="128"/>
      </rPr>
      <t>変奏曲</t>
    </r>
    <r>
      <rPr>
        <sz val="11"/>
        <rFont val="Consolas"/>
        <family val="3"/>
      </rPr>
      <t>&gt;2</t>
    </r>
    <rPh sb="0" eb="9">
      <t>バリエーション</t>
    </rPh>
    <rPh sb="10" eb="13">
      <t>ヘンソウキョク</t>
    </rPh>
    <phoneticPr fontId="1"/>
  </si>
  <si>
    <r>
      <t>Fantasy&lt;</t>
    </r>
    <r>
      <rPr>
        <sz val="11"/>
        <rFont val="游ゴシック Medium"/>
        <family val="3"/>
        <charset val="128"/>
      </rPr>
      <t>幻想曲</t>
    </r>
    <r>
      <rPr>
        <sz val="11"/>
        <rFont val="Consolas"/>
        <family val="3"/>
      </rPr>
      <t>&gt;3</t>
    </r>
    <rPh sb="0" eb="7">
      <t>ファンタジー</t>
    </rPh>
    <rPh sb="8" eb="11">
      <t>ゲンソウキョク</t>
    </rPh>
    <phoneticPr fontId="1"/>
  </si>
  <si>
    <r>
      <rPr>
        <sz val="11"/>
        <rFont val="游ゴシック Medium"/>
        <family val="3"/>
        <charset val="128"/>
      </rPr>
      <t>エトランゼ</t>
    </r>
    <r>
      <rPr>
        <sz val="11"/>
        <rFont val="Consolas"/>
        <family val="3"/>
      </rPr>
      <t xml:space="preserve"> 4</t>
    </r>
    <phoneticPr fontId="1"/>
  </si>
  <si>
    <r>
      <rPr>
        <sz val="11"/>
        <rFont val="游ゴシック Medium"/>
        <family val="3"/>
        <charset val="128"/>
      </rPr>
      <t>本田美奈子</t>
    </r>
    <rPh sb="0" eb="2">
      <t>ホンダ</t>
    </rPh>
    <rPh sb="2" eb="5">
      <t>ミナコ</t>
    </rPh>
    <phoneticPr fontId="1"/>
  </si>
  <si>
    <r>
      <rPr>
        <sz val="11"/>
        <rFont val="游ゴシック Medium"/>
        <family val="3"/>
        <charset val="128"/>
      </rPr>
      <t>工藤夕貴</t>
    </r>
    <r>
      <rPr>
        <sz val="11"/>
        <rFont val="Consolas"/>
        <family val="3"/>
      </rPr>
      <t>(youki)</t>
    </r>
    <rPh sb="0" eb="2">
      <t>クドウ</t>
    </rPh>
    <rPh sb="2" eb="4">
      <t>ユキ</t>
    </rPh>
    <phoneticPr fontId="1"/>
  </si>
  <si>
    <r>
      <rPr>
        <sz val="11"/>
        <rFont val="游ゴシック Medium"/>
        <family val="3"/>
        <charset val="128"/>
      </rPr>
      <t>新田恵利</t>
    </r>
    <rPh sb="0" eb="2">
      <t>ニッタ</t>
    </rPh>
    <rPh sb="2" eb="4">
      <t>エリ</t>
    </rPh>
    <phoneticPr fontId="1"/>
  </si>
  <si>
    <r>
      <rPr>
        <sz val="11"/>
        <rFont val="游ゴシック Medium"/>
        <family val="3"/>
        <charset val="128"/>
      </rPr>
      <t>オールナイターズ</t>
    </r>
  </si>
  <si>
    <r>
      <rPr>
        <sz val="11"/>
        <rFont val="游ゴシック Medium"/>
        <family val="3"/>
        <charset val="128"/>
      </rPr>
      <t>チュッとセンセイション</t>
    </r>
    <phoneticPr fontId="1"/>
  </si>
  <si>
    <r>
      <rPr>
        <sz val="11"/>
        <rFont val="游ゴシック Medium"/>
        <family val="3"/>
        <charset val="128"/>
      </rPr>
      <t>藤井一子</t>
    </r>
    <rPh sb="0" eb="2">
      <t>フジイ</t>
    </rPh>
    <rPh sb="2" eb="4">
      <t>イチコ</t>
    </rPh>
    <phoneticPr fontId="1"/>
  </si>
  <si>
    <r>
      <rPr>
        <sz val="11"/>
        <rFont val="游ゴシック Medium"/>
        <family val="3"/>
        <charset val="128"/>
      </rPr>
      <t>体験</t>
    </r>
    <rPh sb="0" eb="2">
      <t>タイケン</t>
    </rPh>
    <phoneticPr fontId="1"/>
  </si>
  <si>
    <r>
      <rPr>
        <sz val="11"/>
        <rFont val="游ゴシック Medium"/>
        <family val="3"/>
        <charset val="128"/>
      </rPr>
      <t>川島なお美</t>
    </r>
    <rPh sb="0" eb="2">
      <t>カワシマ</t>
    </rPh>
    <rPh sb="4" eb="5">
      <t>ミ</t>
    </rPh>
    <phoneticPr fontId="1"/>
  </si>
  <si>
    <r>
      <rPr>
        <sz val="11"/>
        <rFont val="游ゴシック Medium"/>
        <family val="3"/>
        <charset val="128"/>
      </rPr>
      <t>シャワーのあとで</t>
    </r>
  </si>
  <si>
    <r>
      <rPr>
        <sz val="11"/>
        <rFont val="游ゴシック Medium"/>
        <family val="3"/>
        <charset val="128"/>
      </rPr>
      <t>意外とイイ</t>
    </r>
    <rPh sb="0" eb="2">
      <t>イガイ</t>
    </rPh>
    <phoneticPr fontId="1"/>
  </si>
  <si>
    <r>
      <rPr>
        <sz val="11"/>
        <rFont val="游ゴシック Medium"/>
        <family val="3"/>
        <charset val="128"/>
      </rPr>
      <t>松本伊代</t>
    </r>
    <rPh sb="0" eb="2">
      <t>マツモト</t>
    </rPh>
    <rPh sb="2" eb="4">
      <t>イヨ</t>
    </rPh>
    <phoneticPr fontId="1"/>
  </si>
  <si>
    <r>
      <t>Sentimental I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Y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O</t>
    </r>
    <rPh sb="0" eb="11">
      <t>センチメンタル</t>
    </rPh>
    <phoneticPr fontId="1"/>
  </si>
  <si>
    <r>
      <rPr>
        <sz val="11"/>
        <rFont val="游ゴシック Medium"/>
        <family val="3"/>
        <charset val="128"/>
      </rPr>
      <t>天使のバカ</t>
    </r>
    <rPh sb="0" eb="2">
      <t>テンシ</t>
    </rPh>
    <phoneticPr fontId="1"/>
  </si>
  <si>
    <r>
      <rPr>
        <sz val="11"/>
        <rFont val="游ゴシック Medium"/>
        <family val="3"/>
        <charset val="128"/>
      </rPr>
      <t>石野真子</t>
    </r>
    <rPh sb="0" eb="2">
      <t>イシノ</t>
    </rPh>
    <rPh sb="2" eb="4">
      <t>マコ</t>
    </rPh>
    <phoneticPr fontId="1"/>
  </si>
  <si>
    <r>
      <rPr>
        <sz val="11"/>
        <rFont val="游ゴシック Medium"/>
        <family val="3"/>
        <charset val="128"/>
      </rPr>
      <t>小泉今日子</t>
    </r>
    <rPh sb="0" eb="2">
      <t>コイズミ</t>
    </rPh>
    <rPh sb="2" eb="5">
      <t>キョウコ</t>
    </rPh>
    <phoneticPr fontId="1"/>
  </si>
  <si>
    <r>
      <rPr>
        <sz val="11"/>
        <rFont val="游ゴシック Medium"/>
        <family val="3"/>
        <charset val="128"/>
      </rPr>
      <t>詩色の季節</t>
    </r>
    <rPh sb="0" eb="2">
      <t>シイロ</t>
    </rPh>
    <rPh sb="3" eb="5">
      <t>キセツ</t>
    </rPh>
    <phoneticPr fontId="1"/>
  </si>
  <si>
    <r>
      <rPr>
        <sz val="11"/>
        <rFont val="游ゴシック Medium"/>
        <family val="3"/>
        <charset val="128"/>
      </rPr>
      <t>今日子の清く楽しく美しく</t>
    </r>
    <rPh sb="0" eb="3">
      <t>キョウコ</t>
    </rPh>
    <rPh sb="4" eb="5">
      <t>キヨ</t>
    </rPh>
    <rPh sb="6" eb="7">
      <t>タノ</t>
    </rPh>
    <rPh sb="9" eb="10">
      <t>ウツク</t>
    </rPh>
    <phoneticPr fontId="1"/>
  </si>
  <si>
    <r>
      <rPr>
        <sz val="11"/>
        <rFont val="游ゴシック Medium"/>
        <family val="3"/>
        <charset val="128"/>
      </rPr>
      <t>森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あき子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新井勢津朗</t>
    </r>
    <rPh sb="0" eb="1">
      <t>モリ</t>
    </rPh>
    <rPh sb="4" eb="5">
      <t>コ</t>
    </rPh>
    <rPh sb="6" eb="8">
      <t>アライ</t>
    </rPh>
    <rPh sb="8" eb="11">
      <t>セツロウ</t>
    </rPh>
    <phoneticPr fontId="1"/>
  </si>
  <si>
    <r>
      <rPr>
        <sz val="11"/>
        <rFont val="游ゴシック Medium"/>
        <family val="3"/>
        <charset val="128"/>
      </rPr>
      <t>ケロヨンのクリスマス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ケロヨンのジングルベル</t>
    </r>
    <phoneticPr fontId="1"/>
  </si>
  <si>
    <r>
      <rPr>
        <sz val="11"/>
        <rFont val="游ゴシック Medium"/>
        <family val="3"/>
        <charset val="128"/>
      </rPr>
      <t>ハイカラー木馬座レコード</t>
    </r>
    <rPh sb="5" eb="7">
      <t>モクバ</t>
    </rPh>
    <rPh sb="7" eb="8">
      <t>ザ</t>
    </rPh>
    <phoneticPr fontId="1"/>
  </si>
  <si>
    <r>
      <t>picture record/</t>
    </r>
    <r>
      <rPr>
        <sz val="11"/>
        <rFont val="游ゴシック Medium"/>
        <family val="3"/>
        <charset val="128"/>
      </rPr>
      <t>古本大學</t>
    </r>
    <rPh sb="15" eb="17">
      <t>フルホン</t>
    </rPh>
    <rPh sb="17" eb="19">
      <t>ダイガク</t>
    </rPh>
    <phoneticPr fontId="1"/>
  </si>
  <si>
    <r>
      <rPr>
        <sz val="11"/>
        <rFont val="游ゴシック Medium"/>
        <family val="3"/>
        <charset val="128"/>
      </rPr>
      <t>ケロヨン音頭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ケロヨンのうた</t>
    </r>
    <rPh sb="4" eb="6">
      <t>オンド</t>
    </rPh>
    <phoneticPr fontId="1"/>
  </si>
  <si>
    <r>
      <rPr>
        <sz val="11"/>
        <rFont val="游ゴシック Medium"/>
        <family val="3"/>
        <charset val="128"/>
      </rPr>
      <t>千草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瞳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田上和枝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若草児童合唱団</t>
    </r>
    <rPh sb="0" eb="2">
      <t>チグサ</t>
    </rPh>
    <rPh sb="3" eb="4">
      <t>ヒトミ</t>
    </rPh>
    <rPh sb="5" eb="7">
      <t>タガミ</t>
    </rPh>
    <rPh sb="7" eb="9">
      <t>カズエ</t>
    </rPh>
    <rPh sb="10" eb="12">
      <t>ワカクサ</t>
    </rPh>
    <rPh sb="12" eb="14">
      <t>ジドウ</t>
    </rPh>
    <rPh sb="14" eb="17">
      <t>ガッショウダン</t>
    </rPh>
    <phoneticPr fontId="1"/>
  </si>
  <si>
    <r>
      <rPr>
        <sz val="11"/>
        <rFont val="游ゴシック Medium"/>
        <family val="3"/>
        <charset val="128"/>
      </rPr>
      <t>円盤</t>
    </r>
    <r>
      <rPr>
        <sz val="11"/>
        <rFont val="Consolas"/>
        <family val="3"/>
      </rPr>
      <t xml:space="preserve"> (</t>
    </r>
    <r>
      <rPr>
        <sz val="11"/>
        <rFont val="游ゴシック Medium"/>
        <family val="3"/>
        <charset val="128"/>
      </rPr>
      <t>高円寺</t>
    </r>
    <r>
      <rPr>
        <sz val="11"/>
        <rFont val="Consolas"/>
        <family val="3"/>
      </rPr>
      <t>)</t>
    </r>
    <rPh sb="0" eb="2">
      <t>エンバン</t>
    </rPh>
    <rPh sb="4" eb="7">
      <t>コウエンジ</t>
    </rPh>
    <phoneticPr fontId="1"/>
  </si>
  <si>
    <r>
      <rPr>
        <sz val="11"/>
        <rFont val="游ゴシック Medium"/>
        <family val="3"/>
        <charset val="128"/>
      </rPr>
      <t>原田真二</t>
    </r>
    <rPh sb="0" eb="2">
      <t>ハラダ</t>
    </rPh>
    <rPh sb="2" eb="4">
      <t>シンジ</t>
    </rPh>
    <phoneticPr fontId="1"/>
  </si>
  <si>
    <r>
      <rPr>
        <sz val="11"/>
        <rFont val="游ゴシック Medium"/>
        <family val="3"/>
        <charset val="128"/>
      </rPr>
      <t>フィンガー</t>
    </r>
    <r>
      <rPr>
        <sz val="11"/>
        <rFont val="Consolas"/>
        <family val="3"/>
      </rPr>
      <t>5</t>
    </r>
    <rPh sb="5" eb="6">
      <t>ファイヴ</t>
    </rPh>
    <phoneticPr fontId="1"/>
  </si>
  <si>
    <r>
      <rPr>
        <sz val="11"/>
        <rFont val="游ゴシック Medium"/>
        <family val="3"/>
        <charset val="128"/>
      </rPr>
      <t>個人授業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恋の研究</t>
    </r>
    <rPh sb="0" eb="2">
      <t>コジン</t>
    </rPh>
    <rPh sb="2" eb="4">
      <t>ジュギョウ</t>
    </rPh>
    <rPh sb="5" eb="6">
      <t>コイ</t>
    </rPh>
    <rPh sb="7" eb="9">
      <t>ケンキュウ</t>
    </rPh>
    <phoneticPr fontId="1"/>
  </si>
  <si>
    <r>
      <rPr>
        <sz val="11"/>
        <rFont val="游ゴシック Medium"/>
        <family val="3"/>
        <charset val="128"/>
      </rPr>
      <t>大貫妙子</t>
    </r>
    <rPh sb="0" eb="2">
      <t>オオヌキ</t>
    </rPh>
    <rPh sb="2" eb="4">
      <t>タエコ</t>
    </rPh>
    <phoneticPr fontId="1"/>
  </si>
  <si>
    <r>
      <rPr>
        <sz val="11"/>
        <rFont val="游ゴシック Medium"/>
        <family val="3"/>
        <charset val="128"/>
      </rPr>
      <t>ベジタブル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シエナ</t>
    </r>
    <phoneticPr fontId="1"/>
  </si>
  <si>
    <r>
      <rPr>
        <sz val="11"/>
        <rFont val="游ゴシック Medium"/>
        <family val="3"/>
        <charset val="128"/>
      </rPr>
      <t>西城秀樹</t>
    </r>
    <rPh sb="0" eb="2">
      <t>ニシシロ</t>
    </rPh>
    <rPh sb="2" eb="4">
      <t>ヒデキ</t>
    </rPh>
    <phoneticPr fontId="1"/>
  </si>
  <si>
    <r>
      <rPr>
        <sz val="11"/>
        <rFont val="游ゴシック Medium"/>
        <family val="3"/>
        <charset val="128"/>
      </rPr>
      <t>ちぎれた愛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孤独のふたり</t>
    </r>
    <rPh sb="4" eb="5">
      <t>アイ</t>
    </rPh>
    <rPh sb="6" eb="8">
      <t>コドク</t>
    </rPh>
    <phoneticPr fontId="1"/>
  </si>
  <si>
    <r>
      <rPr>
        <sz val="11"/>
        <rFont val="游ゴシック Medium"/>
        <family val="3"/>
        <charset val="128"/>
      </rPr>
      <t>フォーリーブス</t>
    </r>
  </si>
  <si>
    <r>
      <rPr>
        <sz val="11"/>
        <rFont val="游ゴシック Medium"/>
        <family val="3"/>
        <charset val="128"/>
      </rPr>
      <t>愛と死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青春のおしゃべり</t>
    </r>
    <rPh sb="0" eb="1">
      <t>アイ</t>
    </rPh>
    <rPh sb="2" eb="3">
      <t>シ</t>
    </rPh>
    <rPh sb="4" eb="6">
      <t>セイシュン</t>
    </rPh>
    <phoneticPr fontId="1"/>
  </si>
  <si>
    <r>
      <rPr>
        <sz val="11"/>
        <rFont val="游ゴシック Medium"/>
        <family val="3"/>
        <charset val="128"/>
      </rPr>
      <t>福袋に同封､中身を知らずに入手</t>
    </r>
    <r>
      <rPr>
        <sz val="11"/>
        <rFont val="Consolas"/>
        <family val="3"/>
      </rPr>
      <t>?</t>
    </r>
    <rPh sb="0" eb="2">
      <t>フクブクロ</t>
    </rPh>
    <rPh sb="3" eb="5">
      <t>ドウフウ</t>
    </rPh>
    <rPh sb="6" eb="8">
      <t>ナカミ</t>
    </rPh>
    <rPh sb="9" eb="10">
      <t>シ</t>
    </rPh>
    <rPh sb="13" eb="15">
      <t>ニュウシュ</t>
    </rPh>
    <phoneticPr fontId="1"/>
  </si>
  <si>
    <r>
      <rPr>
        <sz val="11"/>
        <rFont val="游ゴシック Medium"/>
        <family val="3"/>
        <charset val="128"/>
      </rPr>
      <t>さそり座</t>
    </r>
    <rPh sb="3" eb="4">
      <t>ザ</t>
    </rPh>
    <phoneticPr fontId="1"/>
  </si>
  <si>
    <r>
      <rPr>
        <sz val="11"/>
        <rFont val="游ゴシック Medium"/>
        <family val="3"/>
        <charset val="128"/>
      </rPr>
      <t>窓ガラスのへのへのもへじ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なぐさめのリイベ</t>
    </r>
    <rPh sb="0" eb="1">
      <t>マド</t>
    </rPh>
    <phoneticPr fontId="1"/>
  </si>
  <si>
    <r>
      <rPr>
        <sz val="11"/>
        <rFont val="游ゴシック Medium"/>
        <family val="3"/>
        <charset val="128"/>
      </rPr>
      <t>あべ静江</t>
    </r>
    <rPh sb="2" eb="4">
      <t>シズエ</t>
    </rPh>
    <phoneticPr fontId="1"/>
  </si>
  <si>
    <r>
      <t>CoffeeShop</t>
    </r>
    <r>
      <rPr>
        <sz val="11"/>
        <rFont val="游ゴシック Medium"/>
        <family val="3"/>
        <charset val="128"/>
      </rPr>
      <t>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ひまわり</t>
    </r>
    <rPh sb="0" eb="6">
      <t>コーヒー</t>
    </rPh>
    <rPh sb="6" eb="10">
      <t>ショップ</t>
    </rPh>
    <phoneticPr fontId="1"/>
  </si>
  <si>
    <r>
      <rPr>
        <sz val="11"/>
        <rFont val="游ゴシック Medium"/>
        <family val="3"/>
        <charset val="128"/>
      </rPr>
      <t>福袋に同封､中身を知らずに入手</t>
    </r>
    <rPh sb="0" eb="2">
      <t>フクブクロ</t>
    </rPh>
    <rPh sb="3" eb="5">
      <t>ドウフウ</t>
    </rPh>
    <rPh sb="6" eb="8">
      <t>ナカミ</t>
    </rPh>
    <rPh sb="9" eb="10">
      <t>シ</t>
    </rPh>
    <rPh sb="13" eb="15">
      <t>ニュウシュ</t>
    </rPh>
    <phoneticPr fontId="1"/>
  </si>
  <si>
    <r>
      <rPr>
        <sz val="11"/>
        <rFont val="游ゴシック Medium"/>
        <family val="3"/>
        <charset val="128"/>
      </rPr>
      <t>突然の愛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もの想い</t>
    </r>
    <rPh sb="0" eb="2">
      <t>トツゼン</t>
    </rPh>
    <rPh sb="3" eb="4">
      <t>アイ</t>
    </rPh>
    <rPh sb="7" eb="8">
      <t>オモ</t>
    </rPh>
    <phoneticPr fontId="1"/>
  </si>
  <si>
    <r>
      <rPr>
        <sz val="11"/>
        <rFont val="游ゴシック Medium"/>
        <family val="3"/>
        <charset val="128"/>
      </rPr>
      <t>加藤登紀子</t>
    </r>
    <rPh sb="0" eb="2">
      <t>カトウ</t>
    </rPh>
    <rPh sb="2" eb="5">
      <t>トキコ</t>
    </rPh>
    <phoneticPr fontId="1"/>
  </si>
  <si>
    <r>
      <rPr>
        <sz val="11"/>
        <rFont val="游ゴシック Medium"/>
        <family val="3"/>
        <charset val="128"/>
      </rPr>
      <t>琵琶湖周航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少年は街を出る</t>
    </r>
    <rPh sb="0" eb="3">
      <t>ビワコ</t>
    </rPh>
    <rPh sb="3" eb="5">
      <t>シュウコウ</t>
    </rPh>
    <rPh sb="6" eb="8">
      <t>ショウネン</t>
    </rPh>
    <rPh sb="9" eb="10">
      <t>マチ</t>
    </rPh>
    <rPh sb="11" eb="12">
      <t>デ</t>
    </rPh>
    <phoneticPr fontId="1"/>
  </si>
  <si>
    <r>
      <rPr>
        <sz val="11"/>
        <rFont val="游ゴシック Medium"/>
        <family val="3"/>
        <charset val="128"/>
      </rPr>
      <t>加藤登紀子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長谷川きよし</t>
    </r>
    <rPh sb="0" eb="2">
      <t>カトウ</t>
    </rPh>
    <rPh sb="2" eb="5">
      <t>トキコ</t>
    </rPh>
    <rPh sb="6" eb="9">
      <t>ハセガワ</t>
    </rPh>
    <phoneticPr fontId="1"/>
  </si>
  <si>
    <r>
      <rPr>
        <sz val="11"/>
        <rFont val="游ゴシック Medium"/>
        <family val="3"/>
        <charset val="128"/>
      </rPr>
      <t>灰色の瞳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黒の舟唄</t>
    </r>
    <rPh sb="0" eb="2">
      <t>ハイイロ</t>
    </rPh>
    <rPh sb="3" eb="4">
      <t>ヒトミ</t>
    </rPh>
    <rPh sb="5" eb="6">
      <t>クロ</t>
    </rPh>
    <rPh sb="7" eb="9">
      <t>フナウタ</t>
    </rPh>
    <phoneticPr fontId="1"/>
  </si>
  <si>
    <r>
      <rPr>
        <sz val="11"/>
        <rFont val="游ゴシック Medium"/>
        <family val="3"/>
        <charset val="128"/>
      </rPr>
      <t>チェリッシュ</t>
    </r>
  </si>
  <si>
    <r>
      <rPr>
        <sz val="11"/>
        <rFont val="游ゴシック Medium"/>
        <family val="3"/>
        <charset val="128"/>
      </rPr>
      <t>白い</t>
    </r>
    <r>
      <rPr>
        <sz val="11"/>
        <rFont val="Consolas"/>
        <family val="3"/>
      </rPr>
      <t>Guitar/</t>
    </r>
    <r>
      <rPr>
        <sz val="11"/>
        <rFont val="游ゴシック Medium"/>
        <family val="3"/>
        <charset val="128"/>
      </rPr>
      <t>落葉の散歩道</t>
    </r>
    <rPh sb="0" eb="1">
      <t>シロ</t>
    </rPh>
    <rPh sb="2" eb="8">
      <t>ギター</t>
    </rPh>
    <rPh sb="9" eb="11">
      <t>オチバ</t>
    </rPh>
    <rPh sb="12" eb="15">
      <t>サンポドウ</t>
    </rPh>
    <phoneticPr fontId="1"/>
  </si>
  <si>
    <r>
      <rPr>
        <sz val="11"/>
        <rFont val="游ゴシック Medium"/>
        <family val="3"/>
        <charset val="128"/>
      </rPr>
      <t>葛城ユキ</t>
    </r>
    <r>
      <rPr>
        <sz val="11"/>
        <rFont val="Consolas"/>
        <family val="3"/>
      </rPr>
      <t xml:space="preserve"> &amp; Solty Dog</t>
    </r>
    <rPh sb="0" eb="2">
      <t>カツラギ</t>
    </rPh>
    <rPh sb="7" eb="12">
      <t>ソルティ</t>
    </rPh>
    <rPh sb="13" eb="16">
      <t>ドッグ</t>
    </rPh>
    <phoneticPr fontId="1"/>
  </si>
  <si>
    <r>
      <rPr>
        <sz val="11"/>
        <rFont val="游ゴシック Medium"/>
        <family val="3"/>
        <charset val="128"/>
      </rPr>
      <t>浅倉未稀</t>
    </r>
    <rPh sb="0" eb="2">
      <t>アサクラ</t>
    </rPh>
    <rPh sb="2" eb="4">
      <t>ミキ</t>
    </rPh>
    <phoneticPr fontId="1"/>
  </si>
  <si>
    <r>
      <rPr>
        <sz val="11"/>
        <rFont val="游ゴシック Medium"/>
        <family val="3"/>
        <charset val="128"/>
      </rPr>
      <t>黄昏</t>
    </r>
    <r>
      <rPr>
        <sz val="11"/>
        <rFont val="Consolas"/>
        <family val="3"/>
      </rPr>
      <t>Dancing/Far from Over</t>
    </r>
    <rPh sb="0" eb="2">
      <t>タソガレ</t>
    </rPh>
    <rPh sb="2" eb="9">
      <t>ダンシング</t>
    </rPh>
    <phoneticPr fontId="1"/>
  </si>
  <si>
    <r>
      <rPr>
        <sz val="11"/>
        <rFont val="游ゴシック Medium"/>
        <family val="3"/>
        <charset val="128"/>
      </rPr>
      <t>桃井かおり</t>
    </r>
    <rPh sb="0" eb="2">
      <t>モモイ</t>
    </rPh>
    <phoneticPr fontId="1"/>
  </si>
  <si>
    <r>
      <rPr>
        <sz val="11"/>
        <rFont val="游ゴシック Medium"/>
        <family val="3"/>
        <charset val="128"/>
      </rPr>
      <t>哀しみの</t>
    </r>
    <r>
      <rPr>
        <sz val="11"/>
        <rFont val="Consolas"/>
        <family val="3"/>
      </rPr>
      <t>Last Tango/</t>
    </r>
    <r>
      <rPr>
        <sz val="11"/>
        <rFont val="游ゴシック Medium"/>
        <family val="3"/>
        <charset val="128"/>
      </rPr>
      <t>微熱</t>
    </r>
    <rPh sb="0" eb="1">
      <t>カナ</t>
    </rPh>
    <rPh sb="4" eb="14">
      <t>ラスト　タンゴ</t>
    </rPh>
    <rPh sb="15" eb="17">
      <t>ビネツ</t>
    </rPh>
    <phoneticPr fontId="1"/>
  </si>
  <si>
    <r>
      <rPr>
        <sz val="11"/>
        <rFont val="游ゴシック Medium"/>
        <family val="3"/>
        <charset val="128"/>
      </rPr>
      <t>こぼうず隊</t>
    </r>
    <rPh sb="4" eb="5">
      <t>タイ</t>
    </rPh>
    <phoneticPr fontId="1"/>
  </si>
  <si>
    <r>
      <rPr>
        <sz val="11"/>
        <rFont val="游ゴシック Medium"/>
        <family val="3"/>
        <charset val="128"/>
      </rPr>
      <t>ちゃんちゃらおか</t>
    </r>
    <r>
      <rPr>
        <sz val="11"/>
        <rFont val="Consolas"/>
        <family val="3"/>
      </rPr>
      <t>P</t>
    </r>
    <r>
      <rPr>
        <sz val="11"/>
        <rFont val="游ゴシック Medium"/>
        <family val="3"/>
        <charset val="128"/>
      </rPr>
      <t>音頭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カラオケ</t>
    </r>
    <rPh sb="8" eb="9">
      <t>ピー</t>
    </rPh>
    <rPh sb="9" eb="11">
      <t>オンド</t>
    </rPh>
    <phoneticPr fontId="1"/>
  </si>
  <si>
    <r>
      <rPr>
        <strike/>
        <sz val="11"/>
        <rFont val="游ゴシック Medium"/>
        <family val="3"/>
        <charset val="128"/>
      </rPr>
      <t>君が代</t>
    </r>
    <rPh sb="0" eb="1">
      <t>キミ</t>
    </rPh>
    <rPh sb="2" eb="3">
      <t>ヨ</t>
    </rPh>
    <phoneticPr fontId="1"/>
  </si>
  <si>
    <r>
      <rPr>
        <sz val="11"/>
        <rFont val="游ゴシック Medium"/>
        <family val="3"/>
        <charset val="128"/>
      </rPr>
      <t>現代</t>
    </r>
    <r>
      <rPr>
        <sz val="11"/>
        <rFont val="Consolas"/>
        <family val="3"/>
      </rPr>
      <t>Sovie't</t>
    </r>
    <r>
      <rPr>
        <sz val="11"/>
        <rFont val="游ゴシック Medium"/>
        <family val="3"/>
        <charset val="128"/>
      </rPr>
      <t>民謡</t>
    </r>
    <rPh sb="2" eb="9">
      <t>ソビエト</t>
    </rPh>
    <phoneticPr fontId="1"/>
  </si>
  <si>
    <r>
      <t>Le caht botte'/</t>
    </r>
    <r>
      <rPr>
        <sz val="11"/>
        <rFont val="游ゴシック Medium"/>
        <family val="3"/>
        <charset val="128"/>
      </rPr>
      <t>長靴を履いた猫</t>
    </r>
    <rPh sb="15" eb="17">
      <t>ナガグツ</t>
    </rPh>
    <rPh sb="18" eb="19">
      <t>ハ</t>
    </rPh>
    <rPh sb="21" eb="22">
      <t>ネコ</t>
    </rPh>
    <phoneticPr fontId="1"/>
  </si>
  <si>
    <r>
      <t>Bourgogne</t>
    </r>
    <r>
      <rPr>
        <sz val="11"/>
        <rFont val="游ゴシック Medium"/>
        <family val="3"/>
        <charset val="128"/>
      </rPr>
      <t>の</t>
    </r>
    <r>
      <rPr>
        <sz val="11"/>
        <rFont val="Consolas"/>
        <family val="3"/>
      </rPr>
      <t>free market</t>
    </r>
    <rPh sb="0" eb="9">
      <t>ブルゴーニュ</t>
    </rPh>
    <rPh sb="10" eb="14">
      <t>フリー</t>
    </rPh>
    <rPh sb="15" eb="21">
      <t>マーケット</t>
    </rPh>
    <phoneticPr fontId="1"/>
  </si>
  <si>
    <r>
      <t>Rondes et Chansons Enfantines/N</t>
    </r>
    <r>
      <rPr>
        <sz val="11"/>
        <rFont val="游ゴシック Medium"/>
        <family val="3"/>
        <charset val="128"/>
      </rPr>
      <t>ﾟ</t>
    </r>
    <r>
      <rPr>
        <sz val="11"/>
        <rFont val="Consolas"/>
        <family val="3"/>
      </rPr>
      <t xml:space="preserve"> 2</t>
    </r>
    <phoneticPr fontId="1"/>
  </si>
  <si>
    <r>
      <t>Chansons et Rondes /N</t>
    </r>
    <r>
      <rPr>
        <sz val="11"/>
        <rFont val="游ゴシック Medium"/>
        <family val="3"/>
        <charset val="128"/>
      </rPr>
      <t>ﾟ</t>
    </r>
    <r>
      <rPr>
        <sz val="11"/>
        <rFont val="Consolas"/>
        <family val="3"/>
      </rPr>
      <t xml:space="preserve"> 02</t>
    </r>
    <phoneticPr fontId="1"/>
  </si>
  <si>
    <r>
      <t>2</t>
    </r>
    <r>
      <rPr>
        <sz val="11"/>
        <rFont val="游ゴシック Medium"/>
        <family val="3"/>
        <charset val="128"/>
      </rPr>
      <t>枚組</t>
    </r>
    <r>
      <rPr>
        <sz val="11"/>
        <rFont val="Consolas"/>
        <family val="3"/>
      </rPr>
      <t>/16 Pages Illustre'es/Deux 45 Tours</t>
    </r>
    <rPh sb="1" eb="3">
      <t>マイグミ</t>
    </rPh>
    <phoneticPr fontId="1"/>
  </si>
  <si>
    <r>
      <t>Chansons et Rondes /N</t>
    </r>
    <r>
      <rPr>
        <sz val="11"/>
        <rFont val="游ゴシック Medium"/>
        <family val="3"/>
        <charset val="128"/>
      </rPr>
      <t>ﾟ</t>
    </r>
    <r>
      <rPr>
        <sz val="11"/>
        <rFont val="Consolas"/>
        <family val="3"/>
      </rPr>
      <t xml:space="preserve"> 03</t>
    </r>
    <phoneticPr fontId="1"/>
  </si>
  <si>
    <r>
      <t>Chansons et Rondes /N</t>
    </r>
    <r>
      <rPr>
        <sz val="11"/>
        <rFont val="游ゴシック Medium"/>
        <family val="3"/>
        <charset val="128"/>
      </rPr>
      <t>ﾟ</t>
    </r>
    <r>
      <rPr>
        <sz val="11"/>
        <rFont val="Consolas"/>
        <family val="3"/>
      </rPr>
      <t xml:space="preserve"> 04</t>
    </r>
    <phoneticPr fontId="1"/>
  </si>
  <si>
    <r>
      <t>Chansons et Rondes /N</t>
    </r>
    <r>
      <rPr>
        <sz val="11"/>
        <rFont val="游ゴシック Medium"/>
        <family val="3"/>
        <charset val="128"/>
      </rPr>
      <t>ﾟ</t>
    </r>
    <r>
      <rPr>
        <sz val="11"/>
        <rFont val="Consolas"/>
        <family val="3"/>
      </rPr>
      <t xml:space="preserve"> 05</t>
    </r>
    <phoneticPr fontId="1"/>
  </si>
  <si>
    <r>
      <t>Chansons et Rondes /N</t>
    </r>
    <r>
      <rPr>
        <sz val="11"/>
        <rFont val="游ゴシック Medium"/>
        <family val="3"/>
        <charset val="128"/>
      </rPr>
      <t>ﾟ</t>
    </r>
    <r>
      <rPr>
        <sz val="11"/>
        <rFont val="Consolas"/>
        <family val="3"/>
      </rPr>
      <t xml:space="preserve"> 06</t>
    </r>
    <phoneticPr fontId="1"/>
  </si>
  <si>
    <r>
      <t>Chansons et Rondes /N</t>
    </r>
    <r>
      <rPr>
        <sz val="11"/>
        <rFont val="游ゴシック Medium"/>
        <family val="3"/>
        <charset val="128"/>
      </rPr>
      <t>ﾟ</t>
    </r>
    <r>
      <rPr>
        <sz val="11"/>
        <rFont val="Consolas"/>
        <family val="3"/>
      </rPr>
      <t xml:space="preserve"> 08</t>
    </r>
    <phoneticPr fontId="1"/>
  </si>
  <si>
    <r>
      <t>Chansons et Rondes /N</t>
    </r>
    <r>
      <rPr>
        <sz val="11"/>
        <rFont val="游ゴシック Medium"/>
        <family val="3"/>
        <charset val="128"/>
      </rPr>
      <t>ﾟ</t>
    </r>
    <r>
      <rPr>
        <sz val="11"/>
        <rFont val="Consolas"/>
        <family val="3"/>
      </rPr>
      <t xml:space="preserve"> 11</t>
    </r>
    <phoneticPr fontId="1"/>
  </si>
  <si>
    <r>
      <t>Panozama/Chansons Enfantines/N</t>
    </r>
    <r>
      <rPr>
        <sz val="11"/>
        <rFont val="游ゴシック Medium"/>
        <family val="3"/>
        <charset val="128"/>
      </rPr>
      <t>ﾟ</t>
    </r>
    <r>
      <rPr>
        <sz val="11"/>
        <rFont val="Consolas"/>
        <family val="3"/>
      </rPr>
      <t xml:space="preserve"> 1</t>
    </r>
    <phoneticPr fontId="1"/>
  </si>
  <si>
    <r>
      <rPr>
        <sz val="11"/>
        <rFont val="游ゴシック Medium"/>
        <family val="3"/>
        <charset val="128"/>
      </rPr>
      <t>箱なし</t>
    </r>
    <rPh sb="0" eb="1">
      <t>ハコ</t>
    </rPh>
    <phoneticPr fontId="1"/>
  </si>
  <si>
    <r>
      <t>Panozama/Chansons Enfantines/N</t>
    </r>
    <r>
      <rPr>
        <sz val="11"/>
        <rFont val="游ゴシック Medium"/>
        <family val="3"/>
        <charset val="128"/>
      </rPr>
      <t>ﾟ</t>
    </r>
    <r>
      <rPr>
        <sz val="11"/>
        <rFont val="Consolas"/>
        <family val="3"/>
      </rPr>
      <t xml:space="preserve"> 3</t>
    </r>
    <phoneticPr fontId="1"/>
  </si>
  <si>
    <r>
      <t>The Soviet Army Ensemble/Volume 2/</t>
    </r>
    <r>
      <rPr>
        <sz val="11"/>
        <rFont val="游ゴシック Medium"/>
        <family val="3"/>
        <charset val="128"/>
      </rPr>
      <t>ヴォルガの舟歌</t>
    </r>
    <rPh sb="39" eb="41">
      <t>フナウタ</t>
    </rPh>
    <phoneticPr fontId="1"/>
  </si>
  <si>
    <r>
      <rPr>
        <sz val="11"/>
        <rFont val="游ゴシック Medium"/>
        <family val="3"/>
        <charset val="128"/>
      </rPr>
      <t>奥田宗宏</t>
    </r>
    <r>
      <rPr>
        <sz val="11"/>
        <rFont val="Consolas"/>
        <family val="3"/>
      </rPr>
      <t>/Blue Sky Strings/</t>
    </r>
    <r>
      <rPr>
        <sz val="11"/>
        <rFont val="游ゴシック Medium"/>
        <family val="3"/>
        <charset val="128"/>
      </rPr>
      <t>久保田孝とバラライカ･アンサンブル</t>
    </r>
    <rPh sb="0" eb="2">
      <t>オクダ</t>
    </rPh>
    <rPh sb="2" eb="4">
      <t>ムネヒロ</t>
    </rPh>
    <rPh sb="22" eb="25">
      <t>クボタ</t>
    </rPh>
    <rPh sb="25" eb="26">
      <t>タカシ</t>
    </rPh>
    <phoneticPr fontId="1"/>
  </si>
  <si>
    <r>
      <t>Russie&lt;1&gt;Volga</t>
    </r>
    <r>
      <rPr>
        <sz val="11"/>
        <rFont val="游ゴシック Medium"/>
        <family val="3"/>
        <charset val="128"/>
      </rPr>
      <t>の詩</t>
    </r>
    <rPh sb="0" eb="6">
      <t>ロシア</t>
    </rPh>
    <rPh sb="9" eb="14">
      <t>ヴォルガ</t>
    </rPh>
    <rPh sb="15" eb="16">
      <t>ウタ</t>
    </rPh>
    <phoneticPr fontId="1"/>
  </si>
  <si>
    <r>
      <t>color</t>
    </r>
    <r>
      <rPr>
        <sz val="11"/>
        <rFont val="游ゴシック Medium"/>
        <family val="3"/>
        <charset val="128"/>
      </rPr>
      <t>版</t>
    </r>
    <r>
      <rPr>
        <sz val="11"/>
        <rFont val="Consolas"/>
        <family val="3"/>
      </rPr>
      <t>=Popular</t>
    </r>
    <r>
      <rPr>
        <sz val="11"/>
        <rFont val="游ゴシック Medium"/>
        <family val="3"/>
        <charset val="128"/>
      </rPr>
      <t>世界めぐり</t>
    </r>
    <r>
      <rPr>
        <sz val="11"/>
        <rFont val="Consolas"/>
        <family val="3"/>
      </rPr>
      <t>/The Journey with Popular Music/</t>
    </r>
    <r>
      <rPr>
        <sz val="11"/>
        <rFont val="游ゴシック Medium"/>
        <family val="3"/>
        <charset val="128"/>
      </rPr>
      <t>①</t>
    </r>
    <rPh sb="0" eb="5">
      <t>カラー</t>
    </rPh>
    <rPh sb="5" eb="6">
      <t>バン</t>
    </rPh>
    <rPh sb="7" eb="14">
      <t>ポピュラー</t>
    </rPh>
    <rPh sb="14" eb="16">
      <t>セカイ</t>
    </rPh>
    <phoneticPr fontId="1"/>
  </si>
  <si>
    <r>
      <rPr>
        <sz val="11"/>
        <rFont val="游ゴシック Medium"/>
        <family val="3"/>
        <charset val="128"/>
      </rPr>
      <t>国際情報社</t>
    </r>
    <rPh sb="0" eb="2">
      <t>コクサイ</t>
    </rPh>
    <rPh sb="2" eb="4">
      <t>ジョウホウ</t>
    </rPh>
    <rPh sb="4" eb="5">
      <t>シャ</t>
    </rPh>
    <phoneticPr fontId="1"/>
  </si>
  <si>
    <r>
      <rPr>
        <sz val="11"/>
        <rFont val="游ゴシック Medium"/>
        <family val="3"/>
        <charset val="128"/>
      </rPr>
      <t>ハリー･ホーリック楽団</t>
    </r>
    <rPh sb="9" eb="11">
      <t>ガクダン</t>
    </rPh>
    <phoneticPr fontId="1"/>
  </si>
  <si>
    <r>
      <rPr>
        <sz val="11"/>
        <rFont val="游ゴシック Medium"/>
        <family val="3"/>
        <charset val="128"/>
      </rPr>
      <t>池田会長</t>
    </r>
    <rPh sb="0" eb="2">
      <t>イケダ</t>
    </rPh>
    <rPh sb="2" eb="4">
      <t>カイチョウ</t>
    </rPh>
    <phoneticPr fontId="1"/>
  </si>
  <si>
    <r>
      <rPr>
        <sz val="11"/>
        <rFont val="游ゴシック Medium"/>
        <family val="3"/>
        <charset val="128"/>
      </rPr>
      <t>仏法哲理を世界に宣揚</t>
    </r>
    <r>
      <rPr>
        <sz val="11"/>
        <rFont val="Consolas"/>
        <family val="3"/>
      </rPr>
      <t>(</t>
    </r>
    <r>
      <rPr>
        <sz val="11"/>
        <rFont val="游ゴシック Medium"/>
        <family val="3"/>
        <charset val="128"/>
      </rPr>
      <t>第</t>
    </r>
    <r>
      <rPr>
        <sz val="11"/>
        <rFont val="Consolas"/>
        <family val="3"/>
      </rPr>
      <t>4</t>
    </r>
    <r>
      <rPr>
        <sz val="11"/>
        <rFont val="游ゴシック Medium"/>
        <family val="3"/>
        <charset val="128"/>
      </rPr>
      <t>回創価学会壮年部総会</t>
    </r>
    <r>
      <rPr>
        <sz val="11"/>
        <rFont val="Consolas"/>
        <family val="3"/>
      </rPr>
      <t xml:space="preserve"> S48-3-6)</t>
    </r>
    <rPh sb="0" eb="2">
      <t>ブッポウ</t>
    </rPh>
    <rPh sb="2" eb="4">
      <t>テツリ</t>
    </rPh>
    <rPh sb="5" eb="7">
      <t>セカイ</t>
    </rPh>
    <rPh sb="8" eb="10">
      <t>センヨウ</t>
    </rPh>
    <rPh sb="11" eb="12">
      <t>ダイ</t>
    </rPh>
    <rPh sb="13" eb="14">
      <t>カイ</t>
    </rPh>
    <rPh sb="14" eb="16">
      <t>ソウカ</t>
    </rPh>
    <rPh sb="16" eb="18">
      <t>ガッカイ</t>
    </rPh>
    <rPh sb="18" eb="20">
      <t>ソウネン</t>
    </rPh>
    <rPh sb="20" eb="21">
      <t>ブ</t>
    </rPh>
    <rPh sb="21" eb="23">
      <t>ソウカイ</t>
    </rPh>
    <phoneticPr fontId="1"/>
  </si>
  <si>
    <r>
      <rPr>
        <sz val="11"/>
        <rFont val="游ゴシック Medium"/>
        <family val="3"/>
        <charset val="128"/>
      </rPr>
      <t>講演</t>
    </r>
    <rPh sb="0" eb="2">
      <t>コウエン</t>
    </rPh>
    <phoneticPr fontId="1"/>
  </si>
  <si>
    <t>WCG-60401~2| EAN:4988002400300|ASIN:B00005GWD5</t>
    <phoneticPr fontId="1"/>
  </si>
  <si>
    <t>DIG THE NU-BREED</t>
    <phoneticPr fontId="1"/>
  </si>
  <si>
    <r>
      <rPr>
        <b/>
        <sz val="11"/>
        <color indexed="14"/>
        <rFont val="游ゴシック Medium"/>
        <family val="3"/>
        <charset val="128"/>
      </rPr>
      <t>椎名林檎</t>
    </r>
    <rPh sb="0" eb="2">
      <t>シイナ</t>
    </rPh>
    <rPh sb="2" eb="4">
      <t>リンゴ</t>
    </rPh>
    <phoneticPr fontId="1"/>
  </si>
  <si>
    <r>
      <rPr>
        <sz val="11"/>
        <rFont val="游ゴシック Medium"/>
        <family val="3"/>
        <charset val="128"/>
      </rPr>
      <t>世界民族音楽大集成</t>
    </r>
    <rPh sb="0" eb="2">
      <t>セカイ</t>
    </rPh>
    <rPh sb="2" eb="6">
      <t>ミンゾクオンガク</t>
    </rPh>
    <rPh sb="6" eb="7">
      <t>ダイ</t>
    </rPh>
    <rPh sb="7" eb="9">
      <t>シュウセイ</t>
    </rPh>
    <phoneticPr fontId="1"/>
  </si>
  <si>
    <r>
      <rPr>
        <sz val="11"/>
        <rFont val="游ゴシック Medium"/>
        <family val="3"/>
        <charset val="128"/>
      </rPr>
      <t>世界民族音楽大集成</t>
    </r>
    <r>
      <rPr>
        <sz val="11"/>
        <rFont val="Consolas"/>
        <family val="3"/>
      </rPr>
      <t xml:space="preserve"> digest</t>
    </r>
    <rPh sb="0" eb="2">
      <t>セカイ</t>
    </rPh>
    <rPh sb="2" eb="6">
      <t>ミンゾクオンガク</t>
    </rPh>
    <rPh sb="6" eb="7">
      <t>ダイ</t>
    </rPh>
    <rPh sb="7" eb="9">
      <t>シュウセイ</t>
    </rPh>
    <rPh sb="10" eb="16">
      <t>ダイジェスト</t>
    </rPh>
    <phoneticPr fontId="1"/>
  </si>
  <si>
    <r>
      <rPr>
        <sz val="6"/>
        <rFont val="游ゴシック Medium"/>
        <family val="3"/>
        <charset val="128"/>
      </rPr>
      <t>スペシャル・ガイド</t>
    </r>
    <r>
      <rPr>
        <sz val="6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地球のうた</t>
    </r>
    <r>
      <rPr>
        <sz val="11"/>
        <rFont val="Consolas"/>
        <family val="3"/>
      </rPr>
      <t>|JVC WORLD SOUNDS BEST 100</t>
    </r>
    <phoneticPr fontId="1"/>
  </si>
  <si>
    <r>
      <rPr>
        <sz val="11"/>
        <rFont val="游ゴシック Medium"/>
        <family val="3"/>
        <charset val="128"/>
      </rPr>
      <t>ビクターエンタテインメント</t>
    </r>
    <phoneticPr fontId="1"/>
  </si>
  <si>
    <r>
      <t>amazon|</t>
    </r>
    <r>
      <rPr>
        <sz val="11"/>
        <rFont val="游ゴシック Medium"/>
        <family val="3"/>
        <charset val="128"/>
      </rPr>
      <t>ニッポンシザイ</t>
    </r>
    <r>
      <rPr>
        <sz val="11"/>
        <rFont val="Consolas"/>
        <family val="3"/>
      </rPr>
      <t xml:space="preserve">COM </t>
    </r>
    <r>
      <rPr>
        <sz val="11"/>
        <rFont val="游ゴシック Medium"/>
        <family val="3"/>
        <charset val="128"/>
      </rPr>
      <t>市貝店</t>
    </r>
    <phoneticPr fontId="1"/>
  </si>
  <si>
    <r>
      <rPr>
        <sz val="11"/>
        <rFont val="游ゴシック Medium"/>
        <family val="3"/>
        <charset val="128"/>
      </rPr>
      <t>南欧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南</t>
    </r>
    <r>
      <rPr>
        <sz val="11"/>
        <rFont val="Consolas"/>
        <family val="3"/>
      </rPr>
      <t>Italie</t>
    </r>
    <rPh sb="0" eb="2">
      <t>ナンオウ</t>
    </rPh>
    <rPh sb="3" eb="4">
      <t>ミナミ</t>
    </rPh>
    <rPh sb="4" eb="10">
      <t>イタリア</t>
    </rPh>
    <phoneticPr fontId="1"/>
  </si>
  <si>
    <r>
      <t>Lavorare stanca/</t>
    </r>
    <r>
      <rPr>
        <sz val="11"/>
        <rFont val="游ゴシック Medium"/>
        <family val="3"/>
        <charset val="128"/>
      </rPr>
      <t>限界労働</t>
    </r>
    <rPh sb="16" eb="18">
      <t>ゲンカイ</t>
    </rPh>
    <rPh sb="18" eb="20">
      <t>ロウドウ</t>
    </rPh>
    <phoneticPr fontId="1"/>
  </si>
  <si>
    <r>
      <t>1998/"Another Face of Europa" series South Italie/</t>
    </r>
    <r>
      <rPr>
        <sz val="11"/>
        <rFont val="游ゴシック Medium"/>
        <family val="3"/>
        <charset val="128"/>
      </rPr>
      <t>ヨーロッパ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もう一つの顔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南イタリア</t>
    </r>
    <rPh sb="58" eb="59">
      <t>ヒト</t>
    </rPh>
    <rPh sb="61" eb="62">
      <t>カオ</t>
    </rPh>
    <rPh sb="63" eb="64">
      <t>ミナミ</t>
    </rPh>
    <phoneticPr fontId="1"/>
  </si>
  <si>
    <r>
      <t>Beans Records/</t>
    </r>
    <r>
      <rPr>
        <sz val="11"/>
        <rFont val="游ゴシック Medium"/>
        <family val="3"/>
        <charset val="128"/>
      </rPr>
      <t>アオラ･コーポレーション</t>
    </r>
    <rPh sb="0" eb="5">
      <t>ビーンズ</t>
    </rPh>
    <rPh sb="6" eb="13">
      <t>レコード</t>
    </rPh>
    <phoneticPr fontId="1"/>
  </si>
  <si>
    <r>
      <t>Tower Record</t>
    </r>
    <r>
      <rPr>
        <sz val="11"/>
        <rFont val="游ゴシック Medium"/>
        <family val="3"/>
        <charset val="128"/>
      </rPr>
      <t>渋谷</t>
    </r>
    <rPh sb="0" eb="5">
      <t>タワー</t>
    </rPh>
    <rPh sb="6" eb="12">
      <t>レコード</t>
    </rPh>
    <rPh sb="12" eb="14">
      <t>シブヤ</t>
    </rPh>
    <phoneticPr fontId="1"/>
  </si>
  <si>
    <r>
      <rPr>
        <sz val="11"/>
        <rFont val="游ゴシック Medium"/>
        <family val="3"/>
        <charset val="128"/>
      </rPr>
      <t>南</t>
    </r>
    <r>
      <rPr>
        <sz val="11"/>
        <rFont val="Consolas"/>
        <family val="3"/>
      </rPr>
      <t>Asia/Inde</t>
    </r>
    <r>
      <rPr>
        <sz val="11"/>
        <rFont val="游ゴシック Medium"/>
        <family val="3"/>
        <charset val="128"/>
      </rPr>
      <t>北西部</t>
    </r>
    <r>
      <rPr>
        <sz val="11"/>
        <rFont val="Consolas"/>
        <family val="3"/>
      </rPr>
      <t>/gypsy</t>
    </r>
    <rPh sb="0" eb="1">
      <t>ミナミ</t>
    </rPh>
    <rPh sb="6" eb="10">
      <t>インド</t>
    </rPh>
    <rPh sb="10" eb="13">
      <t>ホクセイブ</t>
    </rPh>
    <rPh sb="14" eb="19">
      <t>ジプシー</t>
    </rPh>
    <phoneticPr fontId="1"/>
  </si>
  <si>
    <r>
      <rPr>
        <sz val="11"/>
        <rFont val="游ゴシック Medium"/>
        <family val="3"/>
        <charset val="128"/>
      </rPr>
      <t>ジプシーのうたを求めて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沙漠に生きる漂泊の芸人たち</t>
    </r>
    <r>
      <rPr>
        <sz val="11"/>
        <rFont val="Consolas"/>
        <family val="3"/>
      </rPr>
      <t>/India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Rajastern</t>
    </r>
    <r>
      <rPr>
        <sz val="11"/>
        <rFont val="游ゴシック Medium"/>
        <family val="3"/>
        <charset val="128"/>
      </rPr>
      <t>州</t>
    </r>
    <r>
      <rPr>
        <sz val="11"/>
        <rFont val="Consolas"/>
        <family val="3"/>
      </rPr>
      <t>/gypsy trails/Traveling Musicians of the Desert</t>
    </r>
    <rPh sb="8" eb="9">
      <t>モト</t>
    </rPh>
    <rPh sb="12" eb="14">
      <t>サバク</t>
    </rPh>
    <rPh sb="15" eb="16">
      <t>イ</t>
    </rPh>
    <rPh sb="18" eb="20">
      <t>ヒョウハク</t>
    </rPh>
    <rPh sb="21" eb="23">
      <t>ゲイニン</t>
    </rPh>
    <rPh sb="26" eb="31">
      <t>インド</t>
    </rPh>
    <rPh sb="32" eb="41">
      <t>ラージャスターン</t>
    </rPh>
    <rPh sb="41" eb="42">
      <t>シュウ</t>
    </rPh>
    <phoneticPr fontId="1"/>
  </si>
  <si>
    <r>
      <t xml:space="preserve">2001.08 at </t>
    </r>
    <r>
      <rPr>
        <sz val="11"/>
        <rFont val="游ゴシック Medium"/>
        <family val="3"/>
        <charset val="128"/>
      </rPr>
      <t>ジャイサルメール</t>
    </r>
    <r>
      <rPr>
        <sz val="11"/>
        <rFont val="Consolas"/>
        <family val="3"/>
      </rPr>
      <t>/Globe Roots</t>
    </r>
    <phoneticPr fontId="1"/>
  </si>
  <si>
    <r>
      <rPr>
        <sz val="11"/>
        <rFont val="游ゴシック Medium"/>
        <family val="3"/>
        <charset val="128"/>
      </rPr>
      <t>南</t>
    </r>
    <r>
      <rPr>
        <sz val="11"/>
        <rFont val="Consolas"/>
        <family val="3"/>
      </rPr>
      <t>Asia/Bangladesh</t>
    </r>
    <rPh sb="0" eb="1">
      <t>ミナミ</t>
    </rPh>
    <rPh sb="6" eb="16">
      <t>バングラデシュ</t>
    </rPh>
    <phoneticPr fontId="1"/>
  </si>
  <si>
    <r>
      <rPr>
        <sz val="11"/>
        <rFont val="游ゴシック Medium"/>
        <family val="3"/>
        <charset val="128"/>
      </rPr>
      <t>コプト教会の礼拝</t>
    </r>
    <r>
      <rPr>
        <sz val="11"/>
        <rFont val="Consolas"/>
        <family val="3"/>
      </rPr>
      <t>/Liturgies Coptes</t>
    </r>
    <rPh sb="3" eb="5">
      <t>キョウカイ</t>
    </rPh>
    <rPh sb="6" eb="8">
      <t>レイハイ</t>
    </rPh>
    <phoneticPr fontId="1"/>
  </si>
  <si>
    <r>
      <rPr>
        <sz val="11"/>
        <rFont val="游ゴシック Medium"/>
        <family val="3"/>
        <charset val="128"/>
      </rPr>
      <t>世界宗教音楽ライブラリー</t>
    </r>
    <r>
      <rPr>
        <sz val="11"/>
        <rFont val="Consolas"/>
        <family val="3"/>
      </rPr>
      <t>/14/Religious Music of the World</t>
    </r>
    <rPh sb="0" eb="2">
      <t>セカイ</t>
    </rPh>
    <rPh sb="2" eb="4">
      <t>シュウキョウ</t>
    </rPh>
    <rPh sb="4" eb="6">
      <t>オンガク</t>
    </rPh>
    <phoneticPr fontId="1"/>
  </si>
  <si>
    <r>
      <rPr>
        <sz val="11"/>
        <rFont val="游ゴシック Medium"/>
        <family val="3"/>
        <charset val="128"/>
      </rPr>
      <t>赤道</t>
    </r>
    <r>
      <rPr>
        <sz val="11"/>
        <rFont val="Consolas"/>
        <family val="3"/>
      </rPr>
      <t>Africa/</t>
    </r>
    <r>
      <rPr>
        <sz val="11"/>
        <rFont val="游ゴシック Medium"/>
        <family val="3"/>
        <charset val="128"/>
      </rPr>
      <t>中央</t>
    </r>
    <r>
      <rPr>
        <sz val="11"/>
        <rFont val="Consolas"/>
        <family val="3"/>
      </rPr>
      <t>Africa/Pygmy</t>
    </r>
    <rPh sb="0" eb="8">
      <t>セキドウアフリカ</t>
    </rPh>
    <rPh sb="9" eb="17">
      <t>チュウオウアフリカ</t>
    </rPh>
    <rPh sb="18" eb="23">
      <t>ピグミー</t>
    </rPh>
    <phoneticPr fontId="1"/>
  </si>
  <si>
    <r>
      <rPr>
        <sz val="11"/>
        <rFont val="游ゴシック Medium"/>
        <family val="3"/>
        <charset val="128"/>
      </rPr>
      <t>東南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ヒンズー</t>
    </r>
    <r>
      <rPr>
        <sz val="11"/>
        <rFont val="Consolas"/>
        <family val="3"/>
      </rPr>
      <t>/Singapour</t>
    </r>
    <rPh sb="0" eb="6">
      <t>トウナンアジア</t>
    </rPh>
    <rPh sb="12" eb="21">
      <t>シンガポール</t>
    </rPh>
    <phoneticPr fontId="1"/>
  </si>
  <si>
    <r>
      <t>Singapour</t>
    </r>
    <r>
      <rPr>
        <sz val="11"/>
        <rFont val="游ゴシック Medium"/>
        <family val="3"/>
        <charset val="128"/>
      </rPr>
      <t>の</t>
    </r>
    <r>
      <rPr>
        <sz val="11"/>
        <rFont val="Consolas"/>
        <family val="3"/>
      </rPr>
      <t>Hindu</t>
    </r>
    <r>
      <rPr>
        <sz val="11"/>
        <rFont val="游ゴシック Medium"/>
        <family val="3"/>
        <charset val="128"/>
      </rPr>
      <t>寺院</t>
    </r>
    <rPh sb="0" eb="9">
      <t>シンガポール</t>
    </rPh>
    <rPh sb="10" eb="15">
      <t>ヒンズー</t>
    </rPh>
    <rPh sb="15" eb="17">
      <t>ジイン</t>
    </rPh>
    <phoneticPr fontId="1"/>
  </si>
  <si>
    <r>
      <rPr>
        <sz val="11"/>
        <rFont val="游ゴシック Medium"/>
        <family val="3"/>
        <charset val="128"/>
      </rPr>
      <t>※</t>
    </r>
    <r>
      <rPr>
        <sz val="11"/>
        <rFont val="Consolas"/>
        <family val="3"/>
      </rPr>
      <t>/Sakthi Daasan:</t>
    </r>
    <r>
      <rPr>
        <sz val="11"/>
        <rFont val="游ゴシック Medium"/>
        <family val="3"/>
        <charset val="128"/>
      </rPr>
      <t>詩･曲</t>
    </r>
    <rPh sb="16" eb="17">
      <t>シ</t>
    </rPh>
    <rPh sb="18" eb="19">
      <t>キョク</t>
    </rPh>
    <phoneticPr fontId="1"/>
  </si>
  <si>
    <r>
      <t>Inde</t>
    </r>
    <r>
      <rPr>
        <sz val="11"/>
        <rFont val="游ゴシック Medium"/>
        <family val="3"/>
        <charset val="128"/>
      </rPr>
      <t>洋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東</t>
    </r>
    <r>
      <rPr>
        <sz val="11"/>
        <rFont val="Consolas"/>
        <family val="3"/>
      </rPr>
      <t>Africa/Madagascar</t>
    </r>
    <rPh sb="0" eb="5">
      <t>インドヨウ</t>
    </rPh>
    <rPh sb="6" eb="13">
      <t>ヒガシアフリカ</t>
    </rPh>
    <rPh sb="14" eb="24">
      <t>マダガスカル</t>
    </rPh>
    <phoneticPr fontId="1"/>
  </si>
  <si>
    <r>
      <rPr>
        <sz val="11"/>
        <rFont val="游ゴシック Medium"/>
        <family val="3"/>
        <charset val="128"/>
      </rPr>
      <t>西</t>
    </r>
    <r>
      <rPr>
        <sz val="11"/>
        <rFont val="Consolas"/>
        <family val="3"/>
      </rPr>
      <t>Asia/Turkey/Juifs</t>
    </r>
    <rPh sb="0" eb="5">
      <t>ニシアジア</t>
    </rPh>
    <rPh sb="6" eb="12">
      <t>トルコ</t>
    </rPh>
    <rPh sb="13" eb="18">
      <t>ユダヤ</t>
    </rPh>
    <phoneticPr fontId="1"/>
  </si>
  <si>
    <r>
      <t>L'Orient Imaginaire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Vladimir Ivanoff</t>
    </r>
    <phoneticPr fontId="1"/>
  </si>
  <si>
    <r>
      <t>Yehudi</t>
    </r>
    <r>
      <rPr>
        <sz val="11"/>
        <rFont val="游ゴシック Medium"/>
        <family val="3"/>
        <charset val="128"/>
      </rPr>
      <t>～</t>
    </r>
    <r>
      <rPr>
        <sz val="11"/>
        <rFont val="Consolas"/>
        <family val="3"/>
      </rPr>
      <t>Juwish Music from the Seraglio/Ottoman</t>
    </r>
    <r>
      <rPr>
        <sz val="11"/>
        <rFont val="游ゴシック Medium"/>
        <family val="3"/>
        <charset val="128"/>
      </rPr>
      <t>帝国の</t>
    </r>
    <r>
      <rPr>
        <sz val="11"/>
        <rFont val="Consolas"/>
        <family val="3"/>
      </rPr>
      <t>Juifs</t>
    </r>
    <r>
      <rPr>
        <sz val="11"/>
        <rFont val="游ゴシック Medium"/>
        <family val="3"/>
        <charset val="128"/>
      </rPr>
      <t>楽師たち</t>
    </r>
    <rPh sb="0" eb="6">
      <t>イェフディ</t>
    </rPh>
    <rPh sb="38" eb="47">
      <t>オスマンテイコク</t>
    </rPh>
    <rPh sb="48" eb="55">
      <t>ユダヤガクシ</t>
    </rPh>
    <phoneticPr fontId="1"/>
  </si>
  <si>
    <r>
      <rPr>
        <sz val="11"/>
        <rFont val="游ゴシック Medium"/>
        <family val="3"/>
        <charset val="128"/>
      </rPr>
      <t>石丸電気</t>
    </r>
    <r>
      <rPr>
        <sz val="11"/>
        <rFont val="Consolas"/>
        <family val="3"/>
      </rPr>
      <t>3</t>
    </r>
    <r>
      <rPr>
        <sz val="11"/>
        <rFont val="游ゴシック Medium"/>
        <family val="3"/>
        <charset val="128"/>
      </rPr>
      <t>号店秋葉原</t>
    </r>
    <rPh sb="0" eb="2">
      <t>イシマル</t>
    </rPh>
    <rPh sb="2" eb="4">
      <t>デンキ</t>
    </rPh>
    <rPh sb="5" eb="7">
      <t>ゴウテン</t>
    </rPh>
    <rPh sb="7" eb="10">
      <t>アキハバラ</t>
    </rPh>
    <phoneticPr fontId="1"/>
  </si>
  <si>
    <r>
      <rPr>
        <sz val="11"/>
        <rFont val="游ゴシック Medium"/>
        <family val="3"/>
        <charset val="128"/>
      </rPr>
      <t>南欧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東欧</t>
    </r>
    <r>
      <rPr>
        <sz val="11"/>
        <rFont val="Consolas"/>
        <family val="3"/>
      </rPr>
      <t>/Balkan/Yugoslavia</t>
    </r>
    <rPh sb="0" eb="2">
      <t>ナンオウ</t>
    </rPh>
    <rPh sb="3" eb="5">
      <t>トウオウ</t>
    </rPh>
    <rPh sb="6" eb="12">
      <t>バルカン</t>
    </rPh>
    <rPh sb="13" eb="23">
      <t>ユーゴスラヴィア</t>
    </rPh>
    <phoneticPr fontId="1"/>
  </si>
  <si>
    <r>
      <rPr>
        <sz val="11"/>
        <rFont val="游ゴシック Medium"/>
        <family val="3"/>
        <charset val="128"/>
      </rPr>
      <t>採録</t>
    </r>
    <rPh sb="0" eb="2">
      <t>サイロク</t>
    </rPh>
    <phoneticPr fontId="1"/>
  </si>
  <si>
    <r>
      <t>Yugoslavia</t>
    </r>
    <r>
      <rPr>
        <sz val="11"/>
        <rFont val="游ゴシック Medium"/>
        <family val="3"/>
        <charset val="128"/>
      </rPr>
      <t>の</t>
    </r>
    <r>
      <rPr>
        <sz val="11"/>
        <rFont val="Consolas"/>
        <family val="3"/>
      </rPr>
      <t>Village Music</t>
    </r>
    <r>
      <rPr>
        <sz val="11"/>
        <rFont val="游ゴシック Medium"/>
        <family val="3"/>
        <charset val="128"/>
      </rPr>
      <t>─ボスニア</t>
    </r>
    <r>
      <rPr>
        <sz val="11"/>
        <rFont val="Consolas"/>
        <family val="3"/>
      </rPr>
      <t>=</t>
    </r>
    <r>
      <rPr>
        <sz val="11"/>
        <rFont val="游ゴシック Medium"/>
        <family val="3"/>
        <charset val="128"/>
      </rPr>
      <t>ヘルツェゴビナ､クロアチア､マケドニアの歌と踊り</t>
    </r>
    <r>
      <rPr>
        <sz val="11"/>
        <rFont val="Consolas"/>
        <family val="3"/>
      </rPr>
      <t>/Songs &amp; Dances from Bosnia-Herzegovina,Croatia &amp; Macedonia</t>
    </r>
    <rPh sb="0" eb="10">
      <t>ユーゴスラヴィア</t>
    </rPh>
    <rPh sb="11" eb="18">
      <t>ヴィレッジ</t>
    </rPh>
    <rPh sb="19" eb="24">
      <t>ミュージック</t>
    </rPh>
    <rPh sb="50" eb="51">
      <t>ウタ</t>
    </rPh>
    <rPh sb="52" eb="53">
      <t>オド</t>
    </rPh>
    <phoneticPr fontId="1"/>
  </si>
  <si>
    <r>
      <t>1968:Recorded/Nonesuch</t>
    </r>
    <r>
      <rPr>
        <sz val="11"/>
        <rFont val="游ゴシック Medium"/>
        <family val="3"/>
        <charset val="128"/>
      </rPr>
      <t>民族音楽</t>
    </r>
    <r>
      <rPr>
        <sz val="11"/>
        <rFont val="Consolas"/>
        <family val="3"/>
      </rPr>
      <t>Series/15</t>
    </r>
    <rPh sb="14" eb="22">
      <t>ノンサッチ</t>
    </rPh>
    <rPh sb="22" eb="24">
      <t>ミンゾク</t>
    </rPh>
    <rPh sb="24" eb="26">
      <t>オンガク</t>
    </rPh>
    <rPh sb="26" eb="32">
      <t>シリーズ</t>
    </rPh>
    <phoneticPr fontId="1"/>
  </si>
  <si>
    <r>
      <t>Coconut/</t>
    </r>
    <r>
      <rPr>
        <sz val="11"/>
        <rFont val="游ゴシック Medium"/>
        <family val="3"/>
        <charset val="128"/>
      </rPr>
      <t>見本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非売</t>
    </r>
    <rPh sb="0" eb="7">
      <t>ココナッツ</t>
    </rPh>
    <rPh sb="8" eb="10">
      <t>ミホン</t>
    </rPh>
    <rPh sb="11" eb="12">
      <t>ヒ</t>
    </rPh>
    <rPh sb="12" eb="13">
      <t>バイ</t>
    </rPh>
    <phoneticPr fontId="1"/>
  </si>
  <si>
    <r>
      <rPr>
        <sz val="11"/>
        <rFont val="游ゴシック Medium"/>
        <family val="3"/>
        <charset val="128"/>
      </rPr>
      <t>東芝</t>
    </r>
    <r>
      <rPr>
        <sz val="11"/>
        <rFont val="Consolas"/>
        <family val="3"/>
      </rPr>
      <t>EMI</t>
    </r>
    <rPh sb="0" eb="2">
      <t>トウシバ</t>
    </rPh>
    <phoneticPr fontId="1"/>
  </si>
  <si>
    <r>
      <rPr>
        <sz val="11"/>
        <rFont val="游ゴシック Medium"/>
        <family val="3"/>
        <charset val="128"/>
      </rPr>
      <t>南欧</t>
    </r>
    <r>
      <rPr>
        <sz val="11"/>
        <rFont val="Consolas"/>
        <family val="3"/>
      </rPr>
      <t>/Spain/Basque</t>
    </r>
    <rPh sb="0" eb="2">
      <t>ナンオウ</t>
    </rPh>
    <rPh sb="3" eb="8">
      <t>スペイン</t>
    </rPh>
    <rPh sb="9" eb="15">
      <t>バスク</t>
    </rPh>
    <phoneticPr fontId="1"/>
  </si>
  <si>
    <r>
      <rPr>
        <sz val="11"/>
        <rFont val="游ゴシック Medium"/>
        <family val="3"/>
        <charset val="128"/>
      </rPr>
      <t>知らねえよ</t>
    </r>
    <rPh sb="0" eb="1">
      <t>シ</t>
    </rPh>
    <phoneticPr fontId="1"/>
  </si>
  <si>
    <r>
      <t>Elkarlanean/</t>
    </r>
    <r>
      <rPr>
        <sz val="11"/>
        <rFont val="游ゴシック Medium"/>
        <family val="3"/>
        <charset val="128"/>
      </rPr>
      <t>カイラプロダクションオルターポップ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発売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株式会社メタ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カンパニー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配給</t>
    </r>
    <rPh sb="30" eb="32">
      <t>ハツバイ</t>
    </rPh>
    <rPh sb="33" eb="37">
      <t>カブシキガイシャ</t>
    </rPh>
    <rPh sb="46" eb="48">
      <t>ハイキュウ</t>
    </rPh>
    <phoneticPr fontId="1"/>
  </si>
  <si>
    <r>
      <t>Oldarra</t>
    </r>
    <r>
      <rPr>
        <sz val="11"/>
        <rFont val="游ゴシック Medium"/>
        <family val="3"/>
        <charset val="128"/>
      </rPr>
      <t>男声合唱団</t>
    </r>
    <rPh sb="0" eb="7">
      <t>オルダーラ</t>
    </rPh>
    <rPh sb="7" eb="9">
      <t>ダンセイ</t>
    </rPh>
    <rPh sb="9" eb="12">
      <t>ガッショウダン</t>
    </rPh>
    <phoneticPr fontId="1"/>
  </si>
  <si>
    <r>
      <rPr>
        <sz val="11"/>
        <rFont val="游ゴシック Medium"/>
        <family val="3"/>
        <charset val="128"/>
      </rPr>
      <t>音楽監督</t>
    </r>
    <rPh sb="0" eb="2">
      <t>オンガク</t>
    </rPh>
    <rPh sb="2" eb="4">
      <t>カントク</t>
    </rPh>
    <phoneticPr fontId="1"/>
  </si>
  <si>
    <r>
      <t>Basque</t>
    </r>
    <r>
      <rPr>
        <sz val="11"/>
        <rFont val="游ゴシック Medium"/>
        <family val="3"/>
        <charset val="128"/>
      </rPr>
      <t>の歌</t>
    </r>
    <r>
      <rPr>
        <sz val="11"/>
        <rFont val="Consolas"/>
        <family val="3"/>
      </rPr>
      <t>(Le chant Basque)</t>
    </r>
    <r>
      <rPr>
        <sz val="11"/>
        <rFont val="游ゴシック Medium"/>
        <family val="3"/>
        <charset val="128"/>
      </rPr>
      <t>─奇跡のア･カペラ</t>
    </r>
    <r>
      <rPr>
        <sz val="11"/>
        <rFont val="Consolas"/>
        <family val="3"/>
      </rPr>
      <t>2</t>
    </r>
    <rPh sb="0" eb="6">
      <t>バスク</t>
    </rPh>
    <rPh sb="7" eb="8">
      <t>ウタ</t>
    </rPh>
    <rPh sb="9" eb="11">
      <t>ル</t>
    </rPh>
    <rPh sb="12" eb="17">
      <t>シャン</t>
    </rPh>
    <rPh sb="18" eb="24">
      <t>バスク</t>
    </rPh>
    <rPh sb="26" eb="28">
      <t>キセキ</t>
    </rPh>
    <phoneticPr fontId="1"/>
  </si>
  <si>
    <r>
      <t>1997/03 Basque</t>
    </r>
    <r>
      <rPr>
        <sz val="11"/>
        <rFont val="游ゴシック Medium"/>
        <family val="3"/>
        <charset val="128"/>
      </rPr>
      <t>地方トラフィック島､聖母教会にて録音</t>
    </r>
    <r>
      <rPr>
        <sz val="11"/>
        <rFont val="Consolas"/>
        <family val="3"/>
      </rPr>
      <t>/ 1997/11/25(1997/10)</t>
    </r>
    <r>
      <rPr>
        <sz val="11"/>
        <rFont val="游ゴシック Medium"/>
        <family val="3"/>
        <charset val="128"/>
      </rPr>
      <t>発売</t>
    </r>
    <r>
      <rPr>
        <sz val="11"/>
        <rFont val="Consolas"/>
        <family val="3"/>
      </rPr>
      <t>/Erato/WPCS-6072</t>
    </r>
    <rPh sb="8" eb="14">
      <t>バスク</t>
    </rPh>
    <rPh sb="14" eb="16">
      <t>チホウ</t>
    </rPh>
    <rPh sb="22" eb="23">
      <t>トウ</t>
    </rPh>
    <rPh sb="24" eb="26">
      <t>セイボ</t>
    </rPh>
    <rPh sb="26" eb="28">
      <t>キョウカイ</t>
    </rPh>
    <rPh sb="30" eb="32">
      <t>ロクオン</t>
    </rPh>
    <rPh sb="53" eb="55">
      <t>ハツバイ</t>
    </rPh>
    <rPh sb="56" eb="61">
      <t>エラート</t>
    </rPh>
    <phoneticPr fontId="1"/>
  </si>
  <si>
    <r>
      <rPr>
        <sz val="11"/>
        <rFont val="游ゴシック Medium"/>
        <family val="3"/>
        <charset val="128"/>
      </rPr>
      <t>西</t>
    </r>
    <r>
      <rPr>
        <sz val="11"/>
        <rFont val="Consolas"/>
        <family val="3"/>
      </rPr>
      <t>Asia</t>
    </r>
    <rPh sb="0" eb="5">
      <t>ニシアジア</t>
    </rPh>
    <phoneticPr fontId="1"/>
  </si>
  <si>
    <r>
      <rPr>
        <b/>
        <sz val="11"/>
        <color indexed="33"/>
        <rFont val="游ゴシック Medium"/>
        <family val="3"/>
        <charset val="128"/>
      </rPr>
      <t>シェイフ･アブデルバセド･アブデスサマド</t>
    </r>
  </si>
  <si>
    <r>
      <rPr>
        <b/>
        <sz val="11"/>
        <color indexed="33"/>
        <rFont val="游ゴシック Medium"/>
        <family val="3"/>
        <charset val="128"/>
      </rPr>
      <t>聖</t>
    </r>
    <r>
      <rPr>
        <b/>
        <sz val="11"/>
        <color indexed="33"/>
        <rFont val="Consolas"/>
        <family val="3"/>
      </rPr>
      <t>Koran</t>
    </r>
    <r>
      <rPr>
        <b/>
        <sz val="11"/>
        <color indexed="33"/>
        <rFont val="游ゴシック Medium"/>
        <family val="3"/>
        <charset val="128"/>
      </rPr>
      <t>第１集</t>
    </r>
    <rPh sb="0" eb="1">
      <t>セイ</t>
    </rPh>
    <rPh sb="1" eb="6">
      <t>コーラン</t>
    </rPh>
    <rPh sb="6" eb="7">
      <t>ダイ</t>
    </rPh>
    <rPh sb="8" eb="9">
      <t>シュウ</t>
    </rPh>
    <phoneticPr fontId="1"/>
  </si>
  <si>
    <r>
      <rPr>
        <sz val="11"/>
        <rFont val="游ゴシック Medium"/>
        <family val="3"/>
        <charset val="128"/>
      </rPr>
      <t>※</t>
    </r>
  </si>
  <si>
    <r>
      <rPr>
        <sz val="11"/>
        <rFont val="游ゴシック Medium"/>
        <family val="3"/>
        <charset val="128"/>
      </rPr>
      <t>南欧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東欧</t>
    </r>
    <r>
      <rPr>
        <sz val="11"/>
        <rFont val="Consolas"/>
        <family val="3"/>
      </rPr>
      <t>/Balkan</t>
    </r>
    <rPh sb="0" eb="2">
      <t>ナンオウ</t>
    </rPh>
    <rPh sb="3" eb="5">
      <t>トウオウ</t>
    </rPh>
    <rPh sb="6" eb="12">
      <t>バルカン</t>
    </rPh>
    <phoneticPr fontId="1"/>
  </si>
  <si>
    <r>
      <t>Quintata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harmonia mundi</t>
    </r>
    <rPh sb="9" eb="17">
      <t>ハルモニア　</t>
    </rPh>
    <rPh sb="18" eb="23">
      <t>ムンディ</t>
    </rPh>
    <phoneticPr fontId="1"/>
  </si>
  <si>
    <r>
      <rPr>
        <sz val="11"/>
        <rFont val="游ゴシック Medium"/>
        <family val="3"/>
        <charset val="128"/>
      </rPr>
      <t>北欧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東欧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旧ソ</t>
    </r>
    <r>
      <rPr>
        <sz val="11"/>
        <rFont val="Consolas"/>
        <family val="3"/>
      </rPr>
      <t>/Latvia</t>
    </r>
    <rPh sb="0" eb="2">
      <t>ホクオウ</t>
    </rPh>
    <rPh sb="3" eb="5">
      <t>トウオウ</t>
    </rPh>
    <rPh sb="6" eb="7">
      <t>キュウ</t>
    </rPh>
    <rPh sb="9" eb="15">
      <t>ラトヴィア</t>
    </rPh>
    <phoneticPr fontId="1"/>
  </si>
  <si>
    <r>
      <t>Dzintars</t>
    </r>
    <r>
      <rPr>
        <sz val="11"/>
        <rFont val="游ゴシック Medium"/>
        <family val="3"/>
        <charset val="128"/>
      </rPr>
      <t>のおまけ</t>
    </r>
    <phoneticPr fontId="1"/>
  </si>
  <si>
    <r>
      <rPr>
        <b/>
        <sz val="11"/>
        <color indexed="33"/>
        <rFont val="游ゴシック Medium"/>
        <family val="3"/>
        <charset val="128"/>
      </rPr>
      <t>日本の伝統音楽</t>
    </r>
    <r>
      <rPr>
        <b/>
        <sz val="11"/>
        <color indexed="33"/>
        <rFont val="Consolas"/>
        <family val="3"/>
      </rPr>
      <t>/09/</t>
    </r>
    <r>
      <rPr>
        <b/>
        <sz val="11"/>
        <color indexed="33"/>
        <rFont val="游ゴシック Medium"/>
        <family val="3"/>
        <charset val="128"/>
      </rPr>
      <t>三味線</t>
    </r>
    <r>
      <rPr>
        <b/>
        <sz val="11"/>
        <color indexed="33"/>
        <rFont val="Consolas"/>
        <family val="3"/>
      </rPr>
      <t>(</t>
    </r>
    <r>
      <rPr>
        <b/>
        <sz val="11"/>
        <color indexed="33"/>
        <rFont val="游ゴシック Medium"/>
        <family val="3"/>
        <charset val="128"/>
      </rPr>
      <t>唄</t>
    </r>
    <r>
      <rPr>
        <b/>
        <sz val="11"/>
        <color indexed="33"/>
        <rFont val="Consolas"/>
        <family val="3"/>
      </rPr>
      <t>)/</t>
    </r>
    <r>
      <rPr>
        <b/>
        <sz val="11"/>
        <color indexed="33"/>
        <rFont val="游ゴシック Medium"/>
        <family val="3"/>
        <charset val="128"/>
      </rPr>
      <t>江戸</t>
    </r>
    <r>
      <rPr>
        <b/>
        <sz val="11"/>
        <color indexed="33"/>
        <rFont val="Consolas"/>
        <family val="3"/>
      </rPr>
      <t>Renaissance</t>
    </r>
    <r>
      <rPr>
        <b/>
        <sz val="11"/>
        <color indexed="33"/>
        <rFont val="游ゴシック Medium"/>
        <family val="3"/>
        <charset val="128"/>
      </rPr>
      <t>･粋</t>
    </r>
    <rPh sb="0" eb="2">
      <t>ニホン</t>
    </rPh>
    <rPh sb="3" eb="5">
      <t>デントウ</t>
    </rPh>
    <rPh sb="5" eb="7">
      <t>オンガク</t>
    </rPh>
    <rPh sb="11" eb="14">
      <t>シャミセン</t>
    </rPh>
    <rPh sb="15" eb="16">
      <t>ウタ</t>
    </rPh>
    <rPh sb="18" eb="20">
      <t>エド</t>
    </rPh>
    <rPh sb="20" eb="31">
      <t>ルネサンス</t>
    </rPh>
    <rPh sb="32" eb="33">
      <t>イキ</t>
    </rPh>
    <phoneticPr fontId="1"/>
  </si>
  <si>
    <r>
      <rPr>
        <b/>
        <sz val="11"/>
        <color indexed="33"/>
        <rFont val="游ゴシック Medium"/>
        <family val="3"/>
        <charset val="128"/>
      </rPr>
      <t>あきれたぼういず</t>
    </r>
    <phoneticPr fontId="1"/>
  </si>
  <si>
    <r>
      <rPr>
        <b/>
        <sz val="11"/>
        <color indexed="33"/>
        <rFont val="游ゴシック Medium"/>
        <family val="3"/>
        <charset val="128"/>
      </rPr>
      <t>ぼういず伝説</t>
    </r>
    <rPh sb="4" eb="6">
      <t>デンセツ</t>
    </rPh>
    <phoneticPr fontId="1"/>
  </si>
  <si>
    <r>
      <rPr>
        <sz val="11"/>
        <rFont val="游ゴシック Medium"/>
        <family val="3"/>
        <charset val="128"/>
      </rPr>
      <t>小笠原古謡集</t>
    </r>
    <r>
      <rPr>
        <sz val="11"/>
        <rFont val="Consolas"/>
        <family val="3"/>
      </rPr>
      <t>/Bonin Islands Old Song Book</t>
    </r>
    <rPh sb="0" eb="3">
      <t>オガサワラ</t>
    </rPh>
    <rPh sb="3" eb="5">
      <t>コヨウ</t>
    </rPh>
    <rPh sb="5" eb="6">
      <t>シュウ</t>
    </rPh>
    <phoneticPr fontId="1"/>
  </si>
  <si>
    <r>
      <rPr>
        <sz val="11"/>
        <rFont val="游ゴシック Medium"/>
        <family val="3"/>
        <charset val="128"/>
      </rPr>
      <t>東京愛らんど</t>
    </r>
    <rPh sb="0" eb="2">
      <t>トウキョウ</t>
    </rPh>
    <rPh sb="2" eb="3">
      <t>アイ</t>
    </rPh>
    <phoneticPr fontId="1"/>
  </si>
  <si>
    <r>
      <rPr>
        <sz val="11"/>
        <rFont val="游ゴシック Medium"/>
        <family val="3"/>
        <charset val="128"/>
      </rPr>
      <t>鉄格子哀歌</t>
    </r>
    <rPh sb="0" eb="3">
      <t>テツゴウシ</t>
    </rPh>
    <rPh sb="3" eb="5">
      <t>アイカ</t>
    </rPh>
    <phoneticPr fontId="1"/>
  </si>
  <si>
    <r>
      <rPr>
        <sz val="11"/>
        <rFont val="游ゴシック Medium"/>
        <family val="3"/>
        <charset val="128"/>
      </rPr>
      <t>南欧</t>
    </r>
    <r>
      <rPr>
        <sz val="11"/>
        <rFont val="Consolas"/>
        <family val="3"/>
      </rPr>
      <t>/France/Corse</t>
    </r>
    <rPh sb="0" eb="2">
      <t>ナンオウ</t>
    </rPh>
    <rPh sb="3" eb="9">
      <t>フランス</t>
    </rPh>
    <rPh sb="10" eb="15">
      <t>コルシカ</t>
    </rPh>
    <phoneticPr fontId="1"/>
  </si>
  <si>
    <r>
      <rPr>
        <sz val="11"/>
        <rFont val="游ゴシック Medium"/>
        <family val="3"/>
        <charset val="128"/>
      </rPr>
      <t>エ･ヴォーチェ･ディ･ウ･クムーネ</t>
    </r>
  </si>
  <si>
    <r>
      <t>Corse</t>
    </r>
    <r>
      <rPr>
        <sz val="11"/>
        <rFont val="游ゴシック Medium"/>
        <family val="3"/>
        <charset val="128"/>
      </rPr>
      <t>島の</t>
    </r>
    <r>
      <rPr>
        <sz val="11"/>
        <rFont val="Consolas"/>
        <family val="3"/>
      </rPr>
      <t xml:space="preserve">Polyphonies </t>
    </r>
    <r>
      <rPr>
        <sz val="11"/>
        <rFont val="游ゴシック Medium"/>
        <family val="3"/>
        <charset val="128"/>
      </rPr>
      <t>チャント</t>
    </r>
    <rPh sb="0" eb="6">
      <t>コルシカトウ</t>
    </rPh>
    <rPh sb="7" eb="18">
      <t>ポリフォニー</t>
    </rPh>
    <phoneticPr fontId="1"/>
  </si>
  <si>
    <r>
      <rPr>
        <sz val="11"/>
        <rFont val="游ゴシック Medium"/>
        <family val="3"/>
        <charset val="128"/>
      </rPr>
      <t>録音</t>
    </r>
    <r>
      <rPr>
        <sz val="11"/>
        <rFont val="Consolas"/>
        <family val="3"/>
      </rPr>
      <t>1986.11/1994.09.21/</t>
    </r>
    <r>
      <rPr>
        <sz val="11"/>
        <rFont val="游ゴシック Medium"/>
        <family val="3"/>
        <charset val="128"/>
      </rPr>
      <t>ピーニャ</t>
    </r>
    <r>
      <rPr>
        <sz val="11"/>
        <rFont val="Consolas"/>
        <family val="3"/>
      </rPr>
      <t>harmonia mundi/KKCC</t>
    </r>
    <rPh sb="0" eb="2">
      <t>ロクオン</t>
    </rPh>
    <phoneticPr fontId="1"/>
  </si>
  <si>
    <r>
      <rPr>
        <sz val="11"/>
        <rFont val="游ゴシック Medium"/>
        <family val="3"/>
        <charset val="128"/>
      </rPr>
      <t>編</t>
    </r>
    <rPh sb="0" eb="1">
      <t>ヘン</t>
    </rPh>
    <phoneticPr fontId="1"/>
  </si>
  <si>
    <r>
      <rPr>
        <sz val="11"/>
        <rFont val="游ゴシック Medium"/>
        <family val="3"/>
        <charset val="128"/>
      </rPr>
      <t>南欧</t>
    </r>
    <r>
      <rPr>
        <sz val="11"/>
        <rFont val="Consolas"/>
        <family val="3"/>
      </rPr>
      <t>/Portugal/</t>
    </r>
    <r>
      <rPr>
        <sz val="11"/>
        <rFont val="游ゴシック Medium"/>
        <family val="3"/>
        <charset val="128"/>
      </rPr>
      <t>ギリシャ</t>
    </r>
    <rPh sb="0" eb="2">
      <t>ナンオウ</t>
    </rPh>
    <rPh sb="3" eb="11">
      <t>ポルトガル</t>
    </rPh>
    <phoneticPr fontId="1"/>
  </si>
  <si>
    <r>
      <rPr>
        <sz val="11"/>
        <rFont val="游ゴシック Medium"/>
        <family val="3"/>
        <charset val="128"/>
      </rPr>
      <t>南欧</t>
    </r>
    <r>
      <rPr>
        <sz val="11"/>
        <rFont val="Consolas"/>
        <family val="3"/>
      </rPr>
      <t>/Spain</t>
    </r>
    <rPh sb="0" eb="2">
      <t>ナンオウ</t>
    </rPh>
    <rPh sb="3" eb="8">
      <t>スペイン</t>
    </rPh>
    <phoneticPr fontId="1"/>
  </si>
  <si>
    <r>
      <t>La Spagna~Spain</t>
    </r>
    <r>
      <rPr>
        <sz val="11"/>
        <rFont val="游ゴシック Medium"/>
        <family val="3"/>
        <charset val="128"/>
      </rPr>
      <t>宮廷の音楽</t>
    </r>
    <r>
      <rPr>
        <sz val="11"/>
        <rFont val="Consolas"/>
        <family val="3"/>
      </rPr>
      <t>/Music at the Spanish Court</t>
    </r>
    <rPh sb="0" eb="2">
      <t>ラ</t>
    </rPh>
    <rPh sb="3" eb="9">
      <t>スパーニャ</t>
    </rPh>
    <rPh sb="10" eb="17">
      <t>スペインキュウテイ</t>
    </rPh>
    <rPh sb="18" eb="20">
      <t>オンガク</t>
    </rPh>
    <phoneticPr fontId="1"/>
  </si>
  <si>
    <r>
      <t>EAN:0016351700421|</t>
    </r>
    <r>
      <rPr>
        <sz val="11"/>
        <rFont val="游ゴシック Medium"/>
        <family val="3"/>
        <charset val="128"/>
      </rPr>
      <t>商品モデル番号</t>
    </r>
    <r>
      <rPr>
        <sz val="11"/>
        <rFont val="Consolas"/>
        <family val="3"/>
      </rPr>
      <t xml:space="preserve">:1979696|ASIN:B000000G9D </t>
    </r>
    <phoneticPr fontId="1"/>
  </si>
  <si>
    <r>
      <rPr>
        <sz val="11"/>
        <rFont val="游ゴシック Medium"/>
        <family val="3"/>
        <charset val="128"/>
      </rPr>
      <t>東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旧ソ</t>
    </r>
    <r>
      <rPr>
        <sz val="11"/>
        <rFont val="Consolas"/>
        <family val="3"/>
      </rPr>
      <t>/Tuva</t>
    </r>
    <rPh sb="0" eb="5">
      <t>ヒガシアジア</t>
    </rPh>
    <rPh sb="6" eb="7">
      <t>キュウ</t>
    </rPh>
    <rPh sb="9" eb="13">
      <t>トゥヴァ</t>
    </rPh>
    <phoneticPr fontId="1"/>
  </si>
  <si>
    <r>
      <t xml:space="preserve">Sainkho </t>
    </r>
    <r>
      <rPr>
        <sz val="11"/>
        <rFont val="游ゴシック Medium"/>
        <family val="3"/>
        <charset val="128"/>
      </rPr>
      <t>出現</t>
    </r>
    <r>
      <rPr>
        <sz val="11"/>
        <rFont val="Consolas"/>
        <family val="3"/>
      </rPr>
      <t>!!/Out of Tuva~</t>
    </r>
    <r>
      <rPr>
        <sz val="11"/>
        <rFont val="游ゴシック Medium"/>
        <family val="3"/>
        <charset val="128"/>
      </rPr>
      <t>時代を揺るがす声がある</t>
    </r>
    <rPh sb="0" eb="7">
      <t>サインホ</t>
    </rPh>
    <rPh sb="8" eb="10">
      <t>シュツゲン</t>
    </rPh>
    <rPh sb="13" eb="24">
      <t>アウト　オブ　トゥヴァ</t>
    </rPh>
    <rPh sb="25" eb="27">
      <t>ジダイ</t>
    </rPh>
    <rPh sb="28" eb="29">
      <t>ユ</t>
    </rPh>
    <rPh sb="32" eb="33">
      <t>コエ</t>
    </rPh>
    <phoneticPr fontId="1"/>
  </si>
  <si>
    <r>
      <t>Book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8</t>
    </r>
    <r>
      <rPr>
        <sz val="11"/>
        <rFont val="游ゴシック Medium"/>
        <family val="3"/>
        <charset val="128"/>
      </rPr>
      <t>大塚</t>
    </r>
    <rPh sb="0" eb="4">
      <t>ブック</t>
    </rPh>
    <rPh sb="6" eb="8">
      <t>オオツカ</t>
    </rPh>
    <phoneticPr fontId="1"/>
  </si>
  <si>
    <r>
      <rPr>
        <sz val="11"/>
        <rFont val="游ゴシック Medium"/>
        <family val="3"/>
        <charset val="128"/>
      </rPr>
      <t>中南米</t>
    </r>
    <r>
      <rPr>
        <sz val="11"/>
        <rFont val="Consolas"/>
        <family val="3"/>
      </rPr>
      <t>/Martinique</t>
    </r>
    <rPh sb="0" eb="3">
      <t>チュウナンベイ</t>
    </rPh>
    <rPh sb="4" eb="14">
      <t>マルティニク</t>
    </rPh>
    <phoneticPr fontId="1"/>
  </si>
  <si>
    <r>
      <rPr>
        <sz val="11"/>
        <rFont val="游ゴシック Medium"/>
        <family val="3"/>
        <charset val="128"/>
      </rPr>
      <t>中央</t>
    </r>
    <r>
      <rPr>
        <sz val="11"/>
        <rFont val="Consolas"/>
        <family val="3"/>
      </rPr>
      <t>Asia</t>
    </r>
    <rPh sb="0" eb="6">
      <t>チュウオウアジア</t>
    </rPh>
    <phoneticPr fontId="1"/>
  </si>
  <si>
    <r>
      <t>Silkroad</t>
    </r>
    <r>
      <rPr>
        <sz val="11"/>
        <rFont val="游ゴシック Medium"/>
        <family val="3"/>
        <charset val="128"/>
      </rPr>
      <t>音楽の旅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天山から</t>
    </r>
    <r>
      <rPr>
        <sz val="11"/>
        <rFont val="Consolas"/>
        <family val="3"/>
      </rPr>
      <t>Caucase</t>
    </r>
    <r>
      <rPr>
        <sz val="11"/>
        <rFont val="游ゴシック Medium"/>
        <family val="3"/>
        <charset val="128"/>
      </rPr>
      <t>へ</t>
    </r>
    <r>
      <rPr>
        <sz val="11"/>
        <rFont val="Consolas"/>
        <family val="3"/>
      </rPr>
      <t>~</t>
    </r>
    <rPh sb="0" eb="8">
      <t>シルクロード</t>
    </rPh>
    <rPh sb="8" eb="10">
      <t>オンガク</t>
    </rPh>
    <rPh sb="11" eb="12">
      <t>タビ</t>
    </rPh>
    <rPh sb="13" eb="15">
      <t>テンシャン</t>
    </rPh>
    <rPh sb="17" eb="24">
      <t>カフカース</t>
    </rPh>
    <phoneticPr fontId="1"/>
  </si>
  <si>
    <r>
      <rPr>
        <sz val="11"/>
        <rFont val="游ゴシック Medium"/>
        <family val="3"/>
        <charset val="128"/>
      </rPr>
      <t>新世界</t>
    </r>
    <rPh sb="0" eb="3">
      <t>シンセカイ</t>
    </rPh>
    <phoneticPr fontId="1"/>
  </si>
  <si>
    <r>
      <rPr>
        <sz val="11"/>
        <rFont val="游ゴシック Medium"/>
        <family val="3"/>
        <charset val="128"/>
      </rPr>
      <t>東南</t>
    </r>
    <r>
      <rPr>
        <sz val="11"/>
        <rFont val="Consolas"/>
        <family val="3"/>
      </rPr>
      <t>Asia/Indone'sie/Java/Sunda</t>
    </r>
    <rPh sb="0" eb="6">
      <t>トウナンアジア</t>
    </rPh>
    <rPh sb="7" eb="17">
      <t>インドネシア</t>
    </rPh>
    <rPh sb="18" eb="22">
      <t>ジャワ</t>
    </rPh>
    <rPh sb="23" eb="28">
      <t>スンダ</t>
    </rPh>
    <phoneticPr fontId="1"/>
  </si>
  <si>
    <r>
      <rPr>
        <sz val="11"/>
        <rFont val="游ゴシック Medium"/>
        <family val="3"/>
        <charset val="128"/>
      </rPr>
      <t>イマス･ペルマス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アセブ･コサシー</t>
    </r>
    <phoneticPr fontId="1"/>
  </si>
  <si>
    <r>
      <rPr>
        <sz val="11"/>
        <rFont val="游ゴシック Medium"/>
        <family val="3"/>
        <charset val="128"/>
      </rPr>
      <t>歌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歌</t>
    </r>
    <rPh sb="0" eb="1">
      <t>ウタ</t>
    </rPh>
    <rPh sb="2" eb="3">
      <t>ウタ</t>
    </rPh>
    <phoneticPr fontId="1"/>
  </si>
  <si>
    <r>
      <rPr>
        <sz val="11"/>
        <rFont val="游ゴシック Medium"/>
        <family val="3"/>
        <charset val="128"/>
      </rPr>
      <t>トゥンバン</t>
    </r>
    <r>
      <rPr>
        <sz val="11"/>
        <rFont val="Consolas"/>
        <family val="3"/>
      </rPr>
      <t xml:space="preserve"> Sunda/Java</t>
    </r>
    <r>
      <rPr>
        <sz val="11"/>
        <rFont val="游ゴシック Medium"/>
        <family val="3"/>
        <charset val="128"/>
      </rPr>
      <t>西部､</t>
    </r>
    <r>
      <rPr>
        <sz val="11"/>
        <rFont val="Consolas"/>
        <family val="3"/>
      </rPr>
      <t>Sunda</t>
    </r>
    <r>
      <rPr>
        <sz val="11"/>
        <rFont val="游ゴシック Medium"/>
        <family val="3"/>
        <charset val="128"/>
      </rPr>
      <t>の古典歌曲</t>
    </r>
    <rPh sb="6" eb="11">
      <t>スンダ</t>
    </rPh>
    <rPh sb="12" eb="16">
      <t>ジャワ</t>
    </rPh>
    <rPh sb="16" eb="18">
      <t>セイブ</t>
    </rPh>
    <rPh sb="19" eb="24">
      <t>スンダ</t>
    </rPh>
    <rPh sb="25" eb="27">
      <t>コテン</t>
    </rPh>
    <rPh sb="27" eb="29">
      <t>カキョク</t>
    </rPh>
    <phoneticPr fontId="1"/>
  </si>
  <si>
    <r>
      <t>Nil</t>
    </r>
    <r>
      <rPr>
        <sz val="11"/>
        <rFont val="游ゴシック Medium"/>
        <family val="3"/>
        <charset val="128"/>
      </rPr>
      <t>の流れのように</t>
    </r>
    <rPh sb="0" eb="3">
      <t>ナイル</t>
    </rPh>
    <rPh sb="4" eb="5">
      <t>ナガ</t>
    </rPh>
    <phoneticPr fontId="1"/>
  </si>
  <si>
    <r>
      <t>Nubie</t>
    </r>
    <r>
      <rPr>
        <sz val="11"/>
        <rFont val="游ゴシック Medium"/>
        <family val="3"/>
        <charset val="128"/>
      </rPr>
      <t>組曲</t>
    </r>
    <r>
      <rPr>
        <sz val="11"/>
        <rFont val="Consolas"/>
        <family val="3"/>
      </rPr>
      <t>/Live in Tokyo</t>
    </r>
    <rPh sb="0" eb="5">
      <t>ヌビア</t>
    </rPh>
    <rPh sb="5" eb="7">
      <t>クミキョク</t>
    </rPh>
    <rPh sb="8" eb="21">
      <t>ライヴ　イン　トーキョー</t>
    </rPh>
    <phoneticPr fontId="1"/>
  </si>
  <si>
    <r>
      <rPr>
        <sz val="11"/>
        <rFont val="游ゴシック Medium"/>
        <family val="3"/>
        <charset val="128"/>
      </rPr>
      <t>南</t>
    </r>
    <r>
      <rPr>
        <sz val="11"/>
        <rFont val="Consolas"/>
        <family val="3"/>
      </rPr>
      <t>Asia/Bangladesh/Bengale/Bengal</t>
    </r>
    <rPh sb="0" eb="5">
      <t>ミナミアジア</t>
    </rPh>
    <rPh sb="6" eb="16">
      <t>バングラデシュ</t>
    </rPh>
    <rPh sb="17" eb="31">
      <t>ベンガル</t>
    </rPh>
    <phoneticPr fontId="1"/>
  </si>
  <si>
    <r>
      <rPr>
        <sz val="11"/>
        <rFont val="游ゴシック Medium"/>
        <family val="3"/>
        <charset val="128"/>
      </rPr>
      <t>ブララド･ブラマーチャーリー</t>
    </r>
  </si>
  <si>
    <r>
      <rPr>
        <sz val="11"/>
        <rFont val="游ゴシック Medium"/>
        <family val="3"/>
        <charset val="128"/>
      </rPr>
      <t>南</t>
    </r>
    <r>
      <rPr>
        <sz val="11"/>
        <rFont val="Consolas"/>
        <family val="3"/>
      </rPr>
      <t>Asia/Pakistan</t>
    </r>
    <rPh sb="0" eb="5">
      <t>ミナミアジア</t>
    </rPh>
    <rPh sb="6" eb="14">
      <t>パキスタン</t>
    </rPh>
    <phoneticPr fontId="1"/>
  </si>
  <si>
    <r>
      <rPr>
        <sz val="11"/>
        <rFont val="游ゴシック Medium"/>
        <family val="3"/>
        <charset val="128"/>
      </rPr>
      <t>法悦の</t>
    </r>
    <r>
      <rPr>
        <sz val="11"/>
        <rFont val="Consolas"/>
        <family val="3"/>
      </rPr>
      <t>Qawwali</t>
    </r>
    <rPh sb="0" eb="2">
      <t>ホウエツ</t>
    </rPh>
    <rPh sb="3" eb="10">
      <t>カッワーリー</t>
    </rPh>
    <phoneticPr fontId="1"/>
  </si>
  <si>
    <r>
      <rPr>
        <sz val="11"/>
        <rFont val="游ゴシック Medium"/>
        <family val="3"/>
        <charset val="128"/>
      </rPr>
      <t>東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韓国</t>
    </r>
    <rPh sb="0" eb="5">
      <t>ヒガシアジア</t>
    </rPh>
    <rPh sb="6" eb="8">
      <t>カンコク</t>
    </rPh>
    <phoneticPr fontId="1"/>
  </si>
  <si>
    <r>
      <rPr>
        <sz val="11"/>
        <rFont val="游ゴシック Medium"/>
        <family val="3"/>
        <charset val="128"/>
      </rPr>
      <t>全貞敏</t>
    </r>
    <phoneticPr fontId="1"/>
  </si>
  <si>
    <r>
      <rPr>
        <sz val="11"/>
        <rFont val="游ゴシック Medium"/>
        <family val="3"/>
        <charset val="128"/>
      </rPr>
      <t>朴鍾善</t>
    </r>
    <phoneticPr fontId="1"/>
  </si>
  <si>
    <r>
      <rPr>
        <sz val="11"/>
        <rFont val="游ゴシック Medium"/>
        <family val="3"/>
        <charset val="128"/>
      </rPr>
      <t>鼓</t>
    </r>
    <rPh sb="0" eb="1">
      <t>プク</t>
    </rPh>
    <phoneticPr fontId="1"/>
  </si>
  <si>
    <r>
      <rPr>
        <sz val="11"/>
        <rFont val="游ゴシック Medium"/>
        <family val="3"/>
        <charset val="128"/>
      </rPr>
      <t>韓国語り芸の極致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熱涙のパンソリ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沈清歌</t>
    </r>
    <rPh sb="0" eb="2">
      <t>カンコク</t>
    </rPh>
    <rPh sb="2" eb="3">
      <t>カタ</t>
    </rPh>
    <rPh sb="4" eb="5">
      <t>ゲイ</t>
    </rPh>
    <rPh sb="6" eb="8">
      <t>キョクチ</t>
    </rPh>
    <rPh sb="9" eb="11">
      <t>ネツルイ</t>
    </rPh>
    <rPh sb="17" eb="20">
      <t>ｓｉｍｃｈｏｎｇ－ｇａ</t>
    </rPh>
    <phoneticPr fontId="1"/>
  </si>
  <si>
    <r>
      <rPr>
        <sz val="11"/>
        <rFont val="游ゴシック Medium"/>
        <family val="3"/>
        <charset val="128"/>
      </rPr>
      <t>西</t>
    </r>
    <r>
      <rPr>
        <sz val="11"/>
        <rFont val="Consolas"/>
        <family val="3"/>
      </rPr>
      <t>Asia/Persia/Iran</t>
    </r>
    <rPh sb="0" eb="5">
      <t>ニシアジア</t>
    </rPh>
    <rPh sb="6" eb="12">
      <t>ペルシャ</t>
    </rPh>
    <rPh sb="13" eb="17">
      <t>イラン</t>
    </rPh>
    <phoneticPr fontId="1"/>
  </si>
  <si>
    <r>
      <rPr>
        <sz val="11"/>
        <rFont val="游ゴシック Medium"/>
        <family val="3"/>
        <charset val="128"/>
      </rPr>
      <t>魅惑の</t>
    </r>
    <r>
      <rPr>
        <sz val="11"/>
        <rFont val="Consolas"/>
        <family val="3"/>
      </rPr>
      <t>Persian Voice</t>
    </r>
    <rPh sb="0" eb="2">
      <t>ミワク</t>
    </rPh>
    <rPh sb="3" eb="16">
      <t>ペルシアン　ヴォイス</t>
    </rPh>
    <phoneticPr fontId="1"/>
  </si>
  <si>
    <r>
      <rPr>
        <sz val="11"/>
        <rFont val="游ゴシック Medium"/>
        <family val="3"/>
        <charset val="128"/>
      </rPr>
      <t>シマ･ビナ</t>
    </r>
  </si>
  <si>
    <r>
      <t>Persia</t>
    </r>
    <r>
      <rPr>
        <sz val="11"/>
        <rFont val="游ゴシック Medium"/>
        <family val="3"/>
        <charset val="128"/>
      </rPr>
      <t>の古典音楽</t>
    </r>
    <rPh sb="0" eb="6">
      <t>ペルシャ</t>
    </rPh>
    <rPh sb="7" eb="9">
      <t>コテン</t>
    </rPh>
    <rPh sb="9" eb="11">
      <t>オンガク</t>
    </rPh>
    <phoneticPr fontId="1"/>
  </si>
  <si>
    <r>
      <rPr>
        <sz val="11"/>
        <rFont val="游ゴシック Medium"/>
        <family val="3"/>
        <charset val="128"/>
      </rPr>
      <t>日本</t>
    </r>
    <r>
      <rPr>
        <sz val="11"/>
        <rFont val="Consolas"/>
        <family val="3"/>
      </rPr>
      <t>Columbia</t>
    </r>
    <rPh sb="0" eb="2">
      <t>ニホン</t>
    </rPh>
    <rPh sb="2" eb="10">
      <t>コロムビア</t>
    </rPh>
    <phoneticPr fontId="1"/>
  </si>
  <si>
    <r>
      <rPr>
        <sz val="11"/>
        <rFont val="游ゴシック Medium"/>
        <family val="3"/>
        <charset val="128"/>
      </rPr>
      <t>ファーティマ･ヴァーエズィー･パリーサー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セーイッド･ヌーレディーン･ラザヴィー</t>
    </r>
  </si>
  <si>
    <r>
      <t>Persia</t>
    </r>
    <r>
      <rPr>
        <sz val="11"/>
        <rFont val="游ゴシック Medium"/>
        <family val="3"/>
        <charset val="128"/>
      </rPr>
      <t>絶唱／</t>
    </r>
    <r>
      <rPr>
        <sz val="11"/>
        <rFont val="Consolas"/>
        <family val="3"/>
      </rPr>
      <t>Islam</t>
    </r>
    <r>
      <rPr>
        <sz val="11"/>
        <rFont val="游ゴシック Medium"/>
        <family val="3"/>
        <charset val="128"/>
      </rPr>
      <t>神秘主義の歌声</t>
    </r>
    <rPh sb="0" eb="6">
      <t>ペルシャ</t>
    </rPh>
    <rPh sb="6" eb="8">
      <t>ゼッショウ</t>
    </rPh>
    <rPh sb="9" eb="14">
      <t>イスラム</t>
    </rPh>
    <rPh sb="14" eb="16">
      <t>シンピ</t>
    </rPh>
    <rPh sb="16" eb="18">
      <t>シュギ</t>
    </rPh>
    <rPh sb="19" eb="21">
      <t>ウタゴエ</t>
    </rPh>
    <phoneticPr fontId="1"/>
  </si>
  <si>
    <r>
      <rPr>
        <sz val="11"/>
        <rFont val="游ゴシック Medium"/>
        <family val="3"/>
        <charset val="128"/>
      </rPr>
      <t>東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中国</t>
    </r>
    <r>
      <rPr>
        <sz val="11"/>
        <rFont val="Consolas"/>
        <family val="3"/>
      </rPr>
      <t>/Tibet</t>
    </r>
    <rPh sb="0" eb="5">
      <t>ヒガシアジア</t>
    </rPh>
    <rPh sb="6" eb="8">
      <t>チュウゴク</t>
    </rPh>
    <rPh sb="9" eb="14">
      <t>チベット</t>
    </rPh>
    <phoneticPr fontId="1"/>
  </si>
  <si>
    <r>
      <rPr>
        <sz val="11"/>
        <rFont val="游ゴシック Medium"/>
        <family val="3"/>
        <charset val="128"/>
      </rPr>
      <t>炸裂の音曼陀羅</t>
    </r>
    <r>
      <rPr>
        <sz val="11"/>
        <rFont val="Consolas"/>
        <family val="3"/>
      </rPr>
      <t>~Tibet</t>
    </r>
    <r>
      <rPr>
        <sz val="11"/>
        <rFont val="游ゴシック Medium"/>
        <family val="3"/>
        <charset val="128"/>
      </rPr>
      <t>仏教の音楽</t>
    </r>
    <rPh sb="0" eb="2">
      <t>サクレツ</t>
    </rPh>
    <rPh sb="3" eb="4">
      <t>オト</t>
    </rPh>
    <rPh sb="4" eb="7">
      <t>マンダラ</t>
    </rPh>
    <rPh sb="8" eb="13">
      <t>チベット</t>
    </rPh>
    <rPh sb="13" eb="15">
      <t>ブッキョウ</t>
    </rPh>
    <rPh sb="16" eb="18">
      <t>オンガク</t>
    </rPh>
    <phoneticPr fontId="1"/>
  </si>
  <si>
    <r>
      <rPr>
        <sz val="11"/>
        <rFont val="游ゴシック Medium"/>
        <family val="3"/>
        <charset val="128"/>
      </rPr>
      <t>東南</t>
    </r>
    <r>
      <rPr>
        <sz val="11"/>
        <rFont val="Consolas"/>
        <family val="3"/>
      </rPr>
      <t>Asia/Vie^t-nam</t>
    </r>
    <rPh sb="0" eb="6">
      <t>トウナンアジア</t>
    </rPh>
    <rPh sb="7" eb="16">
      <t>ヴェトナム</t>
    </rPh>
    <phoneticPr fontId="1"/>
  </si>
  <si>
    <r>
      <rPr>
        <sz val="11"/>
        <rFont val="游ゴシック Medium"/>
        <family val="3"/>
        <charset val="128"/>
      </rPr>
      <t>絲･南哀</t>
    </r>
    <r>
      <rPr>
        <sz val="11"/>
        <rFont val="Consolas"/>
        <family val="3"/>
      </rPr>
      <t>~Vie^t-nam</t>
    </r>
    <r>
      <rPr>
        <sz val="11"/>
        <rFont val="游ゴシック Medium"/>
        <family val="3"/>
        <charset val="128"/>
      </rPr>
      <t>の弦楽器</t>
    </r>
    <rPh sb="0" eb="1">
      <t>ベキ</t>
    </rPh>
    <rPh sb="5" eb="14">
      <t>ヴェトナム</t>
    </rPh>
    <rPh sb="15" eb="18">
      <t>ゲンガッキ</t>
    </rPh>
    <phoneticPr fontId="1"/>
  </si>
  <si>
    <r>
      <rPr>
        <sz val="11"/>
        <rFont val="游ゴシック Medium"/>
        <family val="3"/>
        <charset val="128"/>
      </rPr>
      <t>西欧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ドイツ</t>
    </r>
    <rPh sb="0" eb="2">
      <t>セイオウ</t>
    </rPh>
    <phoneticPr fontId="1"/>
  </si>
  <si>
    <r>
      <rPr>
        <sz val="11"/>
        <rFont val="游ゴシック Medium"/>
        <family val="3"/>
        <charset val="128"/>
      </rPr>
      <t>東欧</t>
    </r>
    <r>
      <rPr>
        <sz val="11"/>
        <rFont val="Consolas"/>
        <family val="3"/>
      </rPr>
      <t>/Hungary/</t>
    </r>
    <r>
      <rPr>
        <sz val="11"/>
        <rFont val="游ゴシック Medium"/>
        <family val="3"/>
        <charset val="128"/>
      </rPr>
      <t>西欧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イギリス</t>
    </r>
    <rPh sb="0" eb="2">
      <t>トウオウ</t>
    </rPh>
    <rPh sb="3" eb="10">
      <t>ハンガリー</t>
    </rPh>
    <rPh sb="11" eb="13">
      <t>セイオウ</t>
    </rPh>
    <phoneticPr fontId="1"/>
  </si>
  <si>
    <r>
      <rPr>
        <sz val="11"/>
        <rFont val="游ゴシック Medium"/>
        <family val="3"/>
        <charset val="128"/>
      </rPr>
      <t>マルタ･セバスチェン</t>
    </r>
    <phoneticPr fontId="1"/>
  </si>
  <si>
    <r>
      <rPr>
        <sz val="11"/>
        <rFont val="游ゴシック Medium"/>
        <family val="3"/>
        <charset val="128"/>
      </rPr>
      <t>東欧</t>
    </r>
    <r>
      <rPr>
        <sz val="11"/>
        <rFont val="Consolas"/>
        <family val="3"/>
      </rPr>
      <t>Hungarian Folk</t>
    </r>
    <r>
      <rPr>
        <sz val="11"/>
        <rFont val="游ゴシック Medium"/>
        <family val="3"/>
        <charset val="128"/>
      </rPr>
      <t>の華</t>
    </r>
    <rPh sb="0" eb="2">
      <t>トウオウ</t>
    </rPh>
    <rPh sb="2" eb="11">
      <t>ハンガリアン</t>
    </rPh>
    <rPh sb="12" eb="16">
      <t>フォーク</t>
    </rPh>
    <rPh sb="17" eb="18">
      <t>ハナ</t>
    </rPh>
    <phoneticPr fontId="1"/>
  </si>
  <si>
    <r>
      <rPr>
        <sz val="11"/>
        <rFont val="游ゴシック Medium"/>
        <family val="3"/>
        <charset val="128"/>
      </rPr>
      <t>すみれ色の大地</t>
    </r>
    <rPh sb="3" eb="4">
      <t>イロ</t>
    </rPh>
    <rPh sb="5" eb="7">
      <t>ダイチ</t>
    </rPh>
    <phoneticPr fontId="1"/>
  </si>
  <si>
    <r>
      <t>Alpha Enterprise/</t>
    </r>
    <r>
      <rPr>
        <sz val="11"/>
        <rFont val="游ゴシック Medium"/>
        <family val="3"/>
        <charset val="128"/>
      </rPr>
      <t>㈱</t>
    </r>
    <rPh sb="0" eb="16">
      <t>アルファ　エンタープライズ</t>
    </rPh>
    <phoneticPr fontId="1"/>
  </si>
  <si>
    <r>
      <rPr>
        <sz val="11"/>
        <rFont val="游ゴシック Medium"/>
        <family val="3"/>
        <charset val="128"/>
      </rPr>
      <t>西欧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イギリス</t>
    </r>
    <r>
      <rPr>
        <sz val="11"/>
        <rFont val="Consolas"/>
        <family val="3"/>
      </rPr>
      <t>/England</t>
    </r>
    <rPh sb="0" eb="2">
      <t>セイオウ</t>
    </rPh>
    <rPh sb="8" eb="15">
      <t>イングランド</t>
    </rPh>
    <phoneticPr fontId="1"/>
  </si>
  <si>
    <r>
      <rPr>
        <sz val="11"/>
        <rFont val="游ゴシック Medium"/>
        <family val="3"/>
        <charset val="128"/>
      </rPr>
      <t>西欧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イギリス</t>
    </r>
    <r>
      <rPr>
        <sz val="11"/>
        <rFont val="Consolas"/>
        <family val="3"/>
      </rPr>
      <t>/Celte/Ireland/classics</t>
    </r>
    <rPh sb="0" eb="2">
      <t>セイオウ</t>
    </rPh>
    <rPh sb="8" eb="13">
      <t>ケルト</t>
    </rPh>
    <rPh sb="14" eb="21">
      <t>アイルランド</t>
    </rPh>
    <phoneticPr fontId="1"/>
  </si>
  <si>
    <r>
      <rPr>
        <sz val="11"/>
        <rFont val="游ゴシック Medium"/>
        <family val="3"/>
        <charset val="128"/>
      </rPr>
      <t>北欧</t>
    </r>
    <r>
      <rPr>
        <sz val="11"/>
        <rFont val="Consolas"/>
        <family val="3"/>
      </rPr>
      <t>/Finland/classics</t>
    </r>
    <rPh sb="0" eb="2">
      <t>ホクオウ</t>
    </rPh>
    <rPh sb="3" eb="10">
      <t>フィンランド</t>
    </rPh>
    <phoneticPr fontId="1"/>
  </si>
  <si>
    <r>
      <rPr>
        <sz val="11"/>
        <rFont val="游ゴシック Medium"/>
        <family val="3"/>
        <charset val="128"/>
      </rPr>
      <t>北斗のささやき─</t>
    </r>
    <r>
      <rPr>
        <sz val="11"/>
        <rFont val="Consolas"/>
        <family val="3"/>
      </rPr>
      <t>Kantele</t>
    </r>
    <r>
      <rPr>
        <sz val="11"/>
        <rFont val="游ゴシック Medium"/>
        <family val="3"/>
        <charset val="128"/>
      </rPr>
      <t>への誘い</t>
    </r>
    <r>
      <rPr>
        <sz val="11"/>
        <rFont val="Consolas"/>
        <family val="3"/>
      </rPr>
      <t>/Best of Kantele</t>
    </r>
    <rPh sb="0" eb="2">
      <t>ホクト</t>
    </rPh>
    <rPh sb="8" eb="15">
      <t>カンテレ</t>
    </rPh>
    <rPh sb="17" eb="18">
      <t>イザナ</t>
    </rPh>
    <rPh sb="20" eb="35">
      <t>ベスト　オブ　カンテレ</t>
    </rPh>
    <phoneticPr fontId="1"/>
  </si>
  <si>
    <r>
      <t>Finlandia/Warner Classics Japan/1957~1995</t>
    </r>
    <r>
      <rPr>
        <sz val="11"/>
        <rFont val="游ゴシック Medium"/>
        <family val="3"/>
        <charset val="128"/>
      </rPr>
      <t>録音</t>
    </r>
    <r>
      <rPr>
        <sz val="11"/>
        <rFont val="Consolas"/>
        <family val="3"/>
      </rPr>
      <t>/1996.02.25(1995.11)</t>
    </r>
    <rPh sb="0" eb="9">
      <t>フィンランディア</t>
    </rPh>
    <rPh sb="10" eb="16">
      <t>ワーナー</t>
    </rPh>
    <rPh sb="17" eb="25">
      <t>クラシックス</t>
    </rPh>
    <rPh sb="26" eb="31">
      <t>ジャパン</t>
    </rPh>
    <rPh sb="41" eb="43">
      <t>ロクオン</t>
    </rPh>
    <phoneticPr fontId="1"/>
  </si>
  <si>
    <r>
      <rPr>
        <sz val="11"/>
        <rFont val="游ゴシック Medium"/>
        <family val="3"/>
        <charset val="128"/>
      </rPr>
      <t>北斗の呼び声─至純の</t>
    </r>
    <r>
      <rPr>
        <sz val="11"/>
        <rFont val="Consolas"/>
        <family val="3"/>
      </rPr>
      <t>Finland Chorus/Frosty Voice-The Best of Finnish Choral Classics</t>
    </r>
    <rPh sb="0" eb="2">
      <t>ホクト</t>
    </rPh>
    <rPh sb="3" eb="4">
      <t>ヨ</t>
    </rPh>
    <rPh sb="5" eb="6">
      <t>ゴエ</t>
    </rPh>
    <rPh sb="7" eb="9">
      <t>シジュン</t>
    </rPh>
    <rPh sb="10" eb="17">
      <t>フィンランド</t>
    </rPh>
    <rPh sb="18" eb="24">
      <t>コーラス</t>
    </rPh>
    <phoneticPr fontId="1"/>
  </si>
  <si>
    <r>
      <t>Finlandia/Warner Classics Japan/1978~1995</t>
    </r>
    <r>
      <rPr>
        <sz val="11"/>
        <rFont val="游ゴシック Medium"/>
        <family val="3"/>
        <charset val="128"/>
      </rPr>
      <t>録音</t>
    </r>
    <r>
      <rPr>
        <sz val="11"/>
        <rFont val="Consolas"/>
        <family val="3"/>
      </rPr>
      <t>/1996.02.25(1995.11)</t>
    </r>
    <rPh sb="0" eb="9">
      <t>フィンランディア</t>
    </rPh>
    <rPh sb="10" eb="16">
      <t>ワーナー</t>
    </rPh>
    <rPh sb="17" eb="25">
      <t>クラシックス</t>
    </rPh>
    <rPh sb="26" eb="31">
      <t>ジャパン</t>
    </rPh>
    <rPh sb="41" eb="43">
      <t>ロクオン</t>
    </rPh>
    <phoneticPr fontId="1"/>
  </si>
  <si>
    <r>
      <rPr>
        <sz val="11"/>
        <rFont val="游ゴシック Medium"/>
        <family val="3"/>
        <charset val="128"/>
      </rPr>
      <t>西欧</t>
    </r>
    <r>
      <rPr>
        <sz val="11"/>
        <rFont val="Consolas"/>
        <family val="3"/>
      </rPr>
      <t>/france</t>
    </r>
    <rPh sb="0" eb="2">
      <t>セイオウ</t>
    </rPh>
    <phoneticPr fontId="1"/>
  </si>
  <si>
    <r>
      <rPr>
        <sz val="11"/>
        <rFont val="游ゴシック Medium"/>
        <family val="3"/>
        <charset val="128"/>
      </rPr>
      <t>ザ・ラフ・ガイド・トゥ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フレンチ・ルーツ・ミュージック</t>
    </r>
    <r>
      <rPr>
        <sz val="11"/>
        <rFont val="Consolas"/>
        <family val="3"/>
      </rPr>
      <t>/the Rough Guide to the Music of France</t>
    </r>
    <phoneticPr fontId="1"/>
  </si>
  <si>
    <r>
      <rPr>
        <sz val="11"/>
        <rFont val="游ゴシック Medium"/>
        <family val="3"/>
        <charset val="128"/>
      </rPr>
      <t>サンビーニャ</t>
    </r>
    <r>
      <rPr>
        <sz val="11"/>
        <rFont val="Consolas"/>
        <family val="3"/>
      </rPr>
      <t>/made in Great Britain</t>
    </r>
    <phoneticPr fontId="1"/>
  </si>
  <si>
    <r>
      <rPr>
        <sz val="11"/>
        <rFont val="游ゴシック Medium"/>
        <family val="3"/>
        <charset val="128"/>
      </rPr>
      <t>山野楽器銀座</t>
    </r>
    <rPh sb="0" eb="2">
      <t>ヤマノ</t>
    </rPh>
    <rPh sb="2" eb="4">
      <t>ガッキ</t>
    </rPh>
    <rPh sb="4" eb="6">
      <t>ギンザ</t>
    </rPh>
    <phoneticPr fontId="1"/>
  </si>
  <si>
    <r>
      <rPr>
        <sz val="11"/>
        <rFont val="游ゴシック Medium"/>
        <family val="3"/>
        <charset val="128"/>
      </rPr>
      <t>フランス各地の伝統音楽</t>
    </r>
    <r>
      <rPr>
        <sz val="11"/>
        <rFont val="Consolas"/>
        <family val="3"/>
      </rPr>
      <t>/France/Musiques des Provinces/Folk Music</t>
    </r>
    <rPh sb="4" eb="6">
      <t>カクチ</t>
    </rPh>
    <rPh sb="7" eb="9">
      <t>デントウ</t>
    </rPh>
    <rPh sb="9" eb="11">
      <t>オンガク</t>
    </rPh>
    <phoneticPr fontId="1"/>
  </si>
  <si>
    <r>
      <t>2008/Air Mail Music/Box-set-coffret 3 CDs/</t>
    </r>
    <r>
      <rPr>
        <sz val="11"/>
        <rFont val="游ゴシック Medium"/>
        <family val="3"/>
        <charset val="128"/>
      </rPr>
      <t>長い歴史から生まれた多彩な音楽を凝縮した魅力的な作品。</t>
    </r>
    <r>
      <rPr>
        <sz val="11"/>
        <rFont val="Consolas"/>
        <family val="3"/>
      </rPr>
      <t>/PLAYASOUND</t>
    </r>
    <rPh sb="42" eb="43">
      <t>ナガ</t>
    </rPh>
    <rPh sb="44" eb="46">
      <t>レキシ</t>
    </rPh>
    <rPh sb="48" eb="49">
      <t>ウ</t>
    </rPh>
    <rPh sb="52" eb="54">
      <t>タサイ</t>
    </rPh>
    <rPh sb="55" eb="57">
      <t>オンガク</t>
    </rPh>
    <rPh sb="58" eb="60">
      <t>ギョウシュク</t>
    </rPh>
    <rPh sb="62" eb="65">
      <t>ミリョクテキ</t>
    </rPh>
    <rPh sb="66" eb="68">
      <t>サクヒン</t>
    </rPh>
    <phoneticPr fontId="1"/>
  </si>
  <si>
    <r>
      <t>HMV</t>
    </r>
    <r>
      <rPr>
        <sz val="11"/>
        <rFont val="游ゴシック Medium"/>
        <family val="3"/>
        <charset val="128"/>
      </rPr>
      <t>メトロポリタン池袋</t>
    </r>
    <rPh sb="10" eb="12">
      <t>イケブクロ</t>
    </rPh>
    <phoneticPr fontId="1"/>
  </si>
  <si>
    <r>
      <rPr>
        <sz val="11"/>
        <rFont val="游ゴシック Medium"/>
        <family val="3"/>
        <charset val="128"/>
      </rPr>
      <t>南欧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ギリシャ</t>
    </r>
    <r>
      <rPr>
        <sz val="11"/>
        <rFont val="Consolas"/>
        <family val="3"/>
      </rPr>
      <t>/ancient</t>
    </r>
    <rPh sb="0" eb="2">
      <t>ナンオウ</t>
    </rPh>
    <phoneticPr fontId="1"/>
  </si>
  <si>
    <r>
      <rPr>
        <sz val="11"/>
        <rFont val="游ゴシック Medium"/>
        <family val="3"/>
        <charset val="128"/>
      </rPr>
      <t>ギリシア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エピロスとルメリアの音楽</t>
    </r>
    <r>
      <rPr>
        <sz val="11"/>
        <rFont val="Consolas"/>
        <family val="3"/>
      </rPr>
      <t>/Epire et Roumerie/Musique de la Gr`ece Continental</t>
    </r>
    <rPh sb="15" eb="17">
      <t>オンガク</t>
    </rPh>
    <phoneticPr fontId="1"/>
  </si>
  <si>
    <r>
      <t>TIME</t>
    </r>
    <r>
      <rPr>
        <sz val="11"/>
        <rFont val="游ゴシック Medium"/>
        <family val="3"/>
        <charset val="128"/>
      </rPr>
      <t>高田馬場</t>
    </r>
    <rPh sb="4" eb="8">
      <t>タカダノババ</t>
    </rPh>
    <phoneticPr fontId="1"/>
  </si>
  <si>
    <r>
      <rPr>
        <sz val="11"/>
        <rFont val="游ゴシック Medium"/>
        <family val="3"/>
        <charset val="128"/>
      </rPr>
      <t>究極のビザンティン・チャント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ギリシャ正教会の響き</t>
    </r>
    <rPh sb="0" eb="2">
      <t>キュウキョク</t>
    </rPh>
    <rPh sb="19" eb="22">
      <t>セイキョウカイ</t>
    </rPh>
    <rPh sb="23" eb="24">
      <t>ヒビ</t>
    </rPh>
    <phoneticPr fontId="1"/>
  </si>
  <si>
    <r>
      <rPr>
        <sz val="11"/>
        <rFont val="游ゴシック Medium"/>
        <family val="3"/>
        <charset val="128"/>
      </rPr>
      <t>西欧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イギリス</t>
    </r>
    <r>
      <rPr>
        <sz val="11"/>
        <rFont val="Consolas"/>
        <family val="3"/>
      </rPr>
      <t>/Ecosse/Celte</t>
    </r>
    <rPh sb="0" eb="2">
      <t>セイオウ</t>
    </rPh>
    <rPh sb="8" eb="14">
      <t>スコットランド</t>
    </rPh>
    <rPh sb="15" eb="20">
      <t>ケルト</t>
    </rPh>
    <phoneticPr fontId="1"/>
  </si>
  <si>
    <r>
      <t>diskUnion</t>
    </r>
    <r>
      <rPr>
        <sz val="11"/>
        <rFont val="游ゴシック Medium"/>
        <family val="3"/>
        <charset val="128"/>
      </rPr>
      <t>池袋</t>
    </r>
    <rPh sb="0" eb="9">
      <t>ディスクユニオン</t>
    </rPh>
    <rPh sb="9" eb="11">
      <t>イケブクロ</t>
    </rPh>
    <phoneticPr fontId="1"/>
  </si>
  <si>
    <r>
      <rPr>
        <sz val="11"/>
        <rFont val="游ゴシック Medium"/>
        <family val="3"/>
        <charset val="128"/>
      </rPr>
      <t>西欧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アイルランド</t>
    </r>
    <r>
      <rPr>
        <sz val="11"/>
        <rFont val="Consolas"/>
        <family val="3"/>
      </rPr>
      <t>/Celte</t>
    </r>
    <rPh sb="0" eb="2">
      <t>セイオウ</t>
    </rPh>
    <rPh sb="10" eb="15">
      <t>ケルト</t>
    </rPh>
    <phoneticPr fontId="1"/>
  </si>
  <si>
    <r>
      <rPr>
        <sz val="11"/>
        <rFont val="游ゴシック Medium"/>
        <family val="3"/>
        <charset val="128"/>
      </rPr>
      <t>西欧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イギリス</t>
    </r>
    <r>
      <rPr>
        <sz val="11"/>
        <rFont val="Consolas"/>
        <family val="3"/>
      </rPr>
      <t>/Celte</t>
    </r>
    <rPh sb="0" eb="2">
      <t>セイオウ</t>
    </rPh>
    <rPh sb="8" eb="13">
      <t>ケルト</t>
    </rPh>
    <phoneticPr fontId="1"/>
  </si>
  <si>
    <r>
      <rPr>
        <sz val="11"/>
        <rFont val="游ゴシック Medium"/>
        <family val="3"/>
        <charset val="128"/>
      </rPr>
      <t>輸入盤</t>
    </r>
    <rPh sb="0" eb="3">
      <t>ユニュウバン</t>
    </rPh>
    <phoneticPr fontId="1"/>
  </si>
  <si>
    <r>
      <rPr>
        <sz val="11"/>
        <rFont val="游ゴシック Medium"/>
        <family val="3"/>
        <charset val="128"/>
      </rPr>
      <t>北欧</t>
    </r>
    <r>
      <rPr>
        <sz val="11"/>
        <rFont val="Consolas"/>
        <family val="3"/>
      </rPr>
      <t>/Finland/Celte</t>
    </r>
    <rPh sb="0" eb="2">
      <t>ホクオウ</t>
    </rPh>
    <rPh sb="3" eb="10">
      <t>フィンランド</t>
    </rPh>
    <rPh sb="11" eb="16">
      <t>ケルト</t>
    </rPh>
    <phoneticPr fontId="1"/>
  </si>
  <si>
    <r>
      <rPr>
        <sz val="11"/>
        <rFont val="游ゴシック Medium"/>
        <family val="3"/>
        <charset val="128"/>
      </rPr>
      <t>西欧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ドイツ</t>
    </r>
    <r>
      <rPr>
        <sz val="11"/>
        <rFont val="Consolas"/>
        <family val="3"/>
      </rPr>
      <t>/Celte</t>
    </r>
    <rPh sb="0" eb="2">
      <t>セイオウ</t>
    </rPh>
    <rPh sb="7" eb="12">
      <t>ケルト</t>
    </rPh>
    <phoneticPr fontId="1"/>
  </si>
  <si>
    <r>
      <t xml:space="preserve">Lieder </t>
    </r>
    <r>
      <rPr>
        <b/>
        <sz val="11"/>
        <color indexed="33"/>
        <rFont val="游ゴシック Medium"/>
        <family val="3"/>
        <charset val="128"/>
      </rPr>
      <t>＆</t>
    </r>
    <r>
      <rPr>
        <b/>
        <sz val="11"/>
        <color indexed="33"/>
        <rFont val="Consolas"/>
        <family val="3"/>
      </rPr>
      <t xml:space="preserve"> Tanze</t>
    </r>
    <rPh sb="0" eb="6">
      <t>リーダー</t>
    </rPh>
    <rPh sb="7" eb="8">
      <t>ウント</t>
    </rPh>
    <rPh sb="9" eb="14">
      <t>テンツェ</t>
    </rPh>
    <phoneticPr fontId="1"/>
  </si>
  <si>
    <r>
      <t>Euro Trad Collection 10/</t>
    </r>
    <r>
      <rPr>
        <sz val="11"/>
        <rFont val="游ゴシック Medium"/>
        <family val="3"/>
        <charset val="128"/>
      </rPr>
      <t>ドイツ</t>
    </r>
    <rPh sb="0" eb="4">
      <t>ユーロ</t>
    </rPh>
    <rPh sb="5" eb="9">
      <t>トラッド</t>
    </rPh>
    <rPh sb="10" eb="20">
      <t>コレクション</t>
    </rPh>
    <phoneticPr fontId="1"/>
  </si>
  <si>
    <r>
      <rPr>
        <sz val="11"/>
        <rFont val="游ゴシック Medium"/>
        <family val="3"/>
        <charset val="128"/>
      </rPr>
      <t>西欧</t>
    </r>
    <r>
      <rPr>
        <sz val="11"/>
        <rFont val="Consolas"/>
        <family val="3"/>
      </rPr>
      <t>/Celte</t>
    </r>
    <rPh sb="0" eb="2">
      <t>セイオウ</t>
    </rPh>
    <rPh sb="3" eb="8">
      <t>ケルト</t>
    </rPh>
    <phoneticPr fontId="1"/>
  </si>
  <si>
    <r>
      <rPr>
        <sz val="11"/>
        <rFont val="游ゴシック Medium"/>
        <family val="3"/>
        <charset val="128"/>
      </rPr>
      <t>マーラ</t>
    </r>
    <phoneticPr fontId="1"/>
  </si>
  <si>
    <r>
      <t>Euro Trad Collection 18/</t>
    </r>
    <r>
      <rPr>
        <sz val="11"/>
        <rFont val="游ゴシック Medium"/>
        <family val="3"/>
        <charset val="128"/>
      </rPr>
      <t>イングランド</t>
    </r>
    <rPh sb="0" eb="4">
      <t>ユーロ</t>
    </rPh>
    <rPh sb="5" eb="9">
      <t>トラッド</t>
    </rPh>
    <rPh sb="10" eb="20">
      <t>コレクション　</t>
    </rPh>
    <phoneticPr fontId="1"/>
  </si>
  <si>
    <r>
      <t xml:space="preserve">Dick </t>
    </r>
    <r>
      <rPr>
        <sz val="11"/>
        <rFont val="游ゴシック Medium"/>
        <family val="3"/>
        <charset val="128"/>
      </rPr>
      <t>ゴーハン</t>
    </r>
    <rPh sb="0" eb="4">
      <t>ディック</t>
    </rPh>
    <phoneticPr fontId="1"/>
  </si>
  <si>
    <r>
      <t xml:space="preserve">George </t>
    </r>
    <r>
      <rPr>
        <sz val="11"/>
        <rFont val="游ゴシック Medium"/>
        <family val="3"/>
        <charset val="128"/>
      </rPr>
      <t>ジャクソン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＆</t>
    </r>
    <r>
      <rPr>
        <sz val="11"/>
        <rFont val="Consolas"/>
        <family val="3"/>
      </rPr>
      <t xml:space="preserve"> Maggie </t>
    </r>
    <r>
      <rPr>
        <sz val="11"/>
        <rFont val="游ゴシック Medium"/>
        <family val="3"/>
        <charset val="128"/>
      </rPr>
      <t>マッキネス</t>
    </r>
    <rPh sb="0" eb="6">
      <t>ジョージ</t>
    </rPh>
    <rPh sb="15" eb="21">
      <t>マギー</t>
    </rPh>
    <phoneticPr fontId="1"/>
  </si>
  <si>
    <r>
      <rPr>
        <sz val="11"/>
        <rFont val="游ゴシック Medium"/>
        <family val="3"/>
        <charset val="128"/>
      </rPr>
      <t>霧の中の乙女</t>
    </r>
    <rPh sb="0" eb="1">
      <t>キリ</t>
    </rPh>
    <rPh sb="2" eb="3">
      <t>ナカ</t>
    </rPh>
    <rPh sb="4" eb="6">
      <t>オトメ</t>
    </rPh>
    <phoneticPr fontId="1"/>
  </si>
  <si>
    <r>
      <rPr>
        <sz val="11"/>
        <rFont val="游ゴシック Medium"/>
        <family val="3"/>
        <charset val="128"/>
      </rPr>
      <t>西欧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イギリス</t>
    </r>
    <r>
      <rPr>
        <sz val="11"/>
        <rFont val="Consolas"/>
        <family val="3"/>
      </rPr>
      <t>/Ireland/Celte</t>
    </r>
    <rPh sb="0" eb="2">
      <t>セイオウ</t>
    </rPh>
    <rPh sb="8" eb="15">
      <t>アイルランド</t>
    </rPh>
    <rPh sb="16" eb="21">
      <t>ケルト</t>
    </rPh>
    <phoneticPr fontId="1"/>
  </si>
  <si>
    <r>
      <rPr>
        <sz val="11"/>
        <rFont val="游ゴシック Medium"/>
        <family val="3"/>
        <charset val="128"/>
      </rPr>
      <t>赤毛のサファール</t>
    </r>
    <r>
      <rPr>
        <sz val="11"/>
        <rFont val="Consolas"/>
        <family val="3"/>
      </rPr>
      <t>/Sail Og Rua</t>
    </r>
    <rPh sb="0" eb="2">
      <t>アカゲ</t>
    </rPh>
    <phoneticPr fontId="1"/>
  </si>
  <si>
    <r>
      <t>Irish Music</t>
    </r>
    <r>
      <rPr>
        <sz val="11"/>
        <rFont val="游ゴシック Medium"/>
        <family val="3"/>
        <charset val="128"/>
      </rPr>
      <t>名盤</t>
    </r>
    <r>
      <rPr>
        <sz val="11"/>
        <rFont val="Consolas"/>
        <family val="3"/>
      </rPr>
      <t>Collection</t>
    </r>
    <r>
      <rPr>
        <sz val="11"/>
        <rFont val="游ゴシック Medium"/>
        <family val="3"/>
        <charset val="128"/>
      </rPr>
      <t>第</t>
    </r>
    <r>
      <rPr>
        <sz val="11"/>
        <rFont val="Consolas"/>
        <family val="3"/>
      </rPr>
      <t>4</t>
    </r>
    <r>
      <rPr>
        <sz val="11"/>
        <rFont val="游ゴシック Medium"/>
        <family val="3"/>
        <charset val="128"/>
      </rPr>
      <t>期</t>
    </r>
    <r>
      <rPr>
        <sz val="11"/>
        <rFont val="Consolas"/>
        <family val="3"/>
      </rPr>
      <t>/1998.05.22</t>
    </r>
    <rPh sb="0" eb="11">
      <t>アイリッシュ　ミュージック</t>
    </rPh>
    <rPh sb="11" eb="13">
      <t>メイバン</t>
    </rPh>
    <rPh sb="13" eb="23">
      <t>コレクション</t>
    </rPh>
    <rPh sb="23" eb="24">
      <t>ダイ</t>
    </rPh>
    <rPh sb="25" eb="26">
      <t>キ</t>
    </rPh>
    <phoneticPr fontId="1"/>
  </si>
  <si>
    <r>
      <t>diskUnion</t>
    </r>
    <r>
      <rPr>
        <sz val="11"/>
        <rFont val="游ゴシック Medium"/>
        <family val="3"/>
        <charset val="128"/>
      </rPr>
      <t>お茶の水</t>
    </r>
    <rPh sb="0" eb="9">
      <t>ディスクユニオン</t>
    </rPh>
    <rPh sb="10" eb="11">
      <t>チャ</t>
    </rPh>
    <rPh sb="12" eb="13">
      <t>ミズ</t>
    </rPh>
    <phoneticPr fontId="1"/>
  </si>
  <si>
    <r>
      <rPr>
        <sz val="11"/>
        <rFont val="游ゴシック Medium"/>
        <family val="3"/>
        <charset val="128"/>
      </rPr>
      <t>北</t>
    </r>
    <r>
      <rPr>
        <sz val="11"/>
        <rFont val="Consolas"/>
        <family val="3"/>
      </rPr>
      <t>America/Canada</t>
    </r>
    <rPh sb="0" eb="1">
      <t>キタ</t>
    </rPh>
    <rPh sb="1" eb="8">
      <t>アメリカ</t>
    </rPh>
    <rPh sb="9" eb="15">
      <t>カナダ</t>
    </rPh>
    <phoneticPr fontId="1"/>
  </si>
  <si>
    <r>
      <t>polka/cut</t>
    </r>
    <r>
      <rPr>
        <sz val="11"/>
        <rFont val="游ゴシック Medium"/>
        <family val="3"/>
        <charset val="128"/>
      </rPr>
      <t>盤</t>
    </r>
    <r>
      <rPr>
        <sz val="11"/>
        <rFont val="Consolas"/>
        <family val="3"/>
      </rPr>
      <t>/Rare</t>
    </r>
    <r>
      <rPr>
        <sz val="11"/>
        <rFont val="游ゴシック Medium"/>
        <family val="3"/>
        <charset val="128"/>
      </rPr>
      <t>高円寺</t>
    </r>
    <rPh sb="0" eb="5">
      <t>ポルカ</t>
    </rPh>
    <rPh sb="9" eb="10">
      <t>バン</t>
    </rPh>
    <rPh sb="11" eb="15">
      <t>レア</t>
    </rPh>
    <rPh sb="15" eb="18">
      <t>コウエンジ</t>
    </rPh>
    <phoneticPr fontId="1"/>
  </si>
  <si>
    <r>
      <rPr>
        <sz val="11"/>
        <rFont val="游ゴシック Medium"/>
        <family val="3"/>
        <charset val="128"/>
      </rPr>
      <t>世界一周ことばの旅</t>
    </r>
    <r>
      <rPr>
        <sz val="11"/>
        <rFont val="Consolas"/>
        <family val="3"/>
      </rPr>
      <t>&lt;</t>
    </r>
    <r>
      <rPr>
        <sz val="11"/>
        <rFont val="游ゴシック Medium"/>
        <family val="3"/>
        <charset val="128"/>
      </rPr>
      <t>地球上</t>
    </r>
    <r>
      <rPr>
        <sz val="11"/>
        <rFont val="Consolas"/>
        <family val="3"/>
      </rPr>
      <t>80</t>
    </r>
    <r>
      <rPr>
        <sz val="11"/>
        <rFont val="游ゴシック Medium"/>
        <family val="3"/>
        <charset val="128"/>
      </rPr>
      <t>言語カタログ</t>
    </r>
    <r>
      <rPr>
        <sz val="11"/>
        <rFont val="Consolas"/>
        <family val="3"/>
      </rPr>
      <t>&gt;</t>
    </r>
    <rPh sb="0" eb="2">
      <t>セカイ</t>
    </rPh>
    <rPh sb="2" eb="4">
      <t>イッシュウ</t>
    </rPh>
    <rPh sb="8" eb="9">
      <t>タビ</t>
    </rPh>
    <rPh sb="10" eb="13">
      <t>チキュウジョウ</t>
    </rPh>
    <rPh sb="15" eb="17">
      <t>ゲンゴ</t>
    </rPh>
    <phoneticPr fontId="1"/>
  </si>
  <si>
    <r>
      <rPr>
        <sz val="11"/>
        <rFont val="游ゴシック Medium"/>
        <family val="3"/>
        <charset val="128"/>
      </rPr>
      <t>千野栄一</t>
    </r>
    <rPh sb="0" eb="2">
      <t>チノ</t>
    </rPh>
    <rPh sb="2" eb="4">
      <t>エイイチ</t>
    </rPh>
    <phoneticPr fontId="1"/>
  </si>
  <si>
    <r>
      <rPr>
        <sz val="11"/>
        <rFont val="游ゴシック Medium"/>
        <family val="3"/>
        <charset val="128"/>
      </rPr>
      <t>東京外国語大学教授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監修</t>
    </r>
    <rPh sb="0" eb="7">
      <t>トウキョウガイコクゴダイガク</t>
    </rPh>
    <rPh sb="7" eb="9">
      <t>キョウジュ</t>
    </rPh>
    <rPh sb="10" eb="12">
      <t>カンシュウ</t>
    </rPh>
    <phoneticPr fontId="1"/>
  </si>
  <si>
    <r>
      <rPr>
        <sz val="11"/>
        <rFont val="游ゴシック Medium"/>
        <family val="3"/>
        <charset val="128"/>
      </rPr>
      <t>日本</t>
    </r>
    <r>
      <rPr>
        <sz val="11"/>
        <rFont val="Consolas"/>
        <family val="3"/>
      </rPr>
      <t>Columbia/1993.02.21</t>
    </r>
    <rPh sb="0" eb="2">
      <t>ニホン</t>
    </rPh>
    <rPh sb="2" eb="10">
      <t>コロムビア</t>
    </rPh>
    <phoneticPr fontId="1"/>
  </si>
  <si>
    <r>
      <rPr>
        <sz val="11"/>
        <rFont val="游ゴシック Medium"/>
        <family val="3"/>
        <charset val="128"/>
      </rPr>
      <t>世界楽器カタログ</t>
    </r>
    <rPh sb="0" eb="2">
      <t>セカイ</t>
    </rPh>
    <rPh sb="2" eb="4">
      <t>ガッキ</t>
    </rPh>
    <phoneticPr fontId="1"/>
  </si>
  <si>
    <r>
      <rPr>
        <sz val="11"/>
        <rFont val="游ゴシック Medium"/>
        <family val="3"/>
        <charset val="128"/>
      </rPr>
      <t>東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東南</t>
    </r>
    <r>
      <rPr>
        <sz val="11"/>
        <rFont val="Consolas"/>
        <family val="3"/>
      </rPr>
      <t>Asia/Oce'anie</t>
    </r>
    <rPh sb="0" eb="5">
      <t>ヒガシアジア</t>
    </rPh>
    <rPh sb="6" eb="12">
      <t>トウナンアジア</t>
    </rPh>
    <rPh sb="13" eb="21">
      <t>オセアニア</t>
    </rPh>
    <phoneticPr fontId="1"/>
  </si>
  <si>
    <r>
      <rPr>
        <sz val="11"/>
        <rFont val="游ゴシック Medium"/>
        <family val="3"/>
        <charset val="128"/>
      </rPr>
      <t>世界楽器</t>
    </r>
    <r>
      <rPr>
        <sz val="11"/>
        <rFont val="Consolas"/>
        <family val="3"/>
      </rPr>
      <t>CatalogueI</t>
    </r>
    <r>
      <rPr>
        <sz val="11"/>
        <rFont val="游ゴシック Medium"/>
        <family val="3"/>
        <charset val="128"/>
      </rPr>
      <t>東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･東南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Oce'anie</t>
    </r>
    <r>
      <rPr>
        <sz val="11"/>
        <rFont val="游ゴシック Medium"/>
        <family val="3"/>
        <charset val="128"/>
      </rPr>
      <t>編</t>
    </r>
    <rPh sb="0" eb="2">
      <t>セカイ</t>
    </rPh>
    <rPh sb="2" eb="4">
      <t>ガッキ</t>
    </rPh>
    <rPh sb="4" eb="13">
      <t>カタログ</t>
    </rPh>
    <rPh sb="14" eb="19">
      <t>ヒガシアジア</t>
    </rPh>
    <rPh sb="20" eb="26">
      <t>トウナンアジア</t>
    </rPh>
    <rPh sb="27" eb="35">
      <t>オセアニア</t>
    </rPh>
    <rPh sb="35" eb="36">
      <t>ヘン</t>
    </rPh>
    <phoneticPr fontId="1"/>
  </si>
  <si>
    <r>
      <rPr>
        <sz val="11"/>
        <rFont val="游ゴシック Medium"/>
        <family val="3"/>
        <charset val="128"/>
      </rPr>
      <t>南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西</t>
    </r>
    <r>
      <rPr>
        <sz val="11"/>
        <rFont val="Consolas"/>
        <family val="3"/>
      </rPr>
      <t>Asia/Europa</t>
    </r>
    <rPh sb="0" eb="5">
      <t>ミナミアジア</t>
    </rPh>
    <rPh sb="6" eb="11">
      <t>ニシアジア</t>
    </rPh>
    <rPh sb="12" eb="18">
      <t>ヨーロッパ</t>
    </rPh>
    <phoneticPr fontId="1"/>
  </si>
  <si>
    <r>
      <rPr>
        <sz val="11"/>
        <rFont val="游ゴシック Medium"/>
        <family val="3"/>
        <charset val="128"/>
      </rPr>
      <t>世界楽器</t>
    </r>
    <r>
      <rPr>
        <sz val="11"/>
        <rFont val="Consolas"/>
        <family val="3"/>
      </rPr>
      <t>CatalogueII</t>
    </r>
    <r>
      <rPr>
        <sz val="11"/>
        <rFont val="游ゴシック Medium"/>
        <family val="3"/>
        <charset val="128"/>
      </rPr>
      <t>南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･西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Europa</t>
    </r>
    <r>
      <rPr>
        <sz val="11"/>
        <rFont val="游ゴシック Medium"/>
        <family val="3"/>
        <charset val="128"/>
      </rPr>
      <t>編</t>
    </r>
    <rPh sb="0" eb="2">
      <t>セカイ</t>
    </rPh>
    <rPh sb="2" eb="4">
      <t>ガッキ</t>
    </rPh>
    <rPh sb="4" eb="13">
      <t>カタログ</t>
    </rPh>
    <rPh sb="15" eb="20">
      <t>ミナミアジア</t>
    </rPh>
    <rPh sb="21" eb="26">
      <t>ニシアジア</t>
    </rPh>
    <rPh sb="27" eb="33">
      <t>ヨーロッパ</t>
    </rPh>
    <rPh sb="33" eb="34">
      <t>ヘン</t>
    </rPh>
    <phoneticPr fontId="1"/>
  </si>
  <si>
    <r>
      <rPr>
        <sz val="11"/>
        <rFont val="游ゴシック Medium"/>
        <family val="3"/>
        <charset val="128"/>
      </rPr>
      <t>世界楽器</t>
    </r>
    <r>
      <rPr>
        <sz val="11"/>
        <rFont val="Consolas"/>
        <family val="3"/>
      </rPr>
      <t>CatalogueIIIAmerica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編</t>
    </r>
    <rPh sb="0" eb="2">
      <t>セカイ</t>
    </rPh>
    <rPh sb="2" eb="4">
      <t>ガッキ</t>
    </rPh>
    <rPh sb="4" eb="13">
      <t>カタログ</t>
    </rPh>
    <rPh sb="16" eb="23">
      <t>アメリカ</t>
    </rPh>
    <rPh sb="24" eb="30">
      <t>アフリカ</t>
    </rPh>
    <rPh sb="30" eb="31">
      <t>ヘン</t>
    </rPh>
    <phoneticPr fontId="1"/>
  </si>
  <si>
    <r>
      <t>La Voix de Globe/</t>
    </r>
    <r>
      <rPr>
        <sz val="11"/>
        <rFont val="游ゴシック Medium"/>
        <family val="3"/>
        <charset val="128"/>
      </rPr>
      <t>地球の声</t>
    </r>
    <r>
      <rPr>
        <sz val="11"/>
        <rFont val="Consolas"/>
        <family val="3"/>
      </rPr>
      <t>/Ethnic Sound Selection</t>
    </r>
    <rPh sb="17" eb="19">
      <t>チキュウ</t>
    </rPh>
    <rPh sb="20" eb="21">
      <t>コエ</t>
    </rPh>
    <phoneticPr fontId="1"/>
  </si>
  <si>
    <r>
      <t>1.</t>
    </r>
    <r>
      <rPr>
        <sz val="11"/>
        <rFont val="游ゴシック Medium"/>
        <family val="3"/>
        <charset val="128"/>
      </rPr>
      <t>祖先</t>
    </r>
    <r>
      <rPr>
        <sz val="11"/>
        <rFont val="Consolas"/>
        <family val="3"/>
      </rPr>
      <t xml:space="preserve"> Atavas 1/2</t>
    </r>
    <rPh sb="2" eb="4">
      <t>ソセン</t>
    </rPh>
    <phoneticPr fontId="1"/>
  </si>
  <si>
    <r>
      <rPr>
        <sz val="11"/>
        <rFont val="游ゴシック Medium"/>
        <family val="3"/>
        <charset val="128"/>
      </rPr>
      <t>①中央</t>
    </r>
    <r>
      <rPr>
        <sz val="11"/>
        <rFont val="Consolas"/>
        <family val="3"/>
      </rPr>
      <t>Africa/</t>
    </r>
    <r>
      <rPr>
        <sz val="11"/>
        <rFont val="游ゴシック Medium"/>
        <family val="3"/>
        <charset val="128"/>
      </rPr>
      <t>成人式の歌②南</t>
    </r>
    <r>
      <rPr>
        <sz val="11"/>
        <rFont val="Consolas"/>
        <family val="3"/>
      </rPr>
      <t>Asia/Pakistan/</t>
    </r>
    <r>
      <rPr>
        <sz val="11"/>
        <rFont val="游ゴシック Medium"/>
        <family val="3"/>
        <charset val="128"/>
      </rPr>
      <t>母の乳を飲んだ時③東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中国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憧れ④南</t>
    </r>
    <r>
      <rPr>
        <sz val="11"/>
        <rFont val="Consolas"/>
        <family val="3"/>
      </rPr>
      <t>Asia/Inde/Boat Race</t>
    </r>
    <r>
      <rPr>
        <sz val="11"/>
        <rFont val="游ゴシック Medium"/>
        <family val="3"/>
        <charset val="128"/>
      </rPr>
      <t>の歌⑤中央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カイラーク独奏⑥中央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カルナイとドイラ⑦東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中国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長安の春⑧東欧</t>
    </r>
    <r>
      <rPr>
        <sz val="11"/>
        <rFont val="Consolas"/>
        <family val="3"/>
      </rPr>
      <t>/Roumanie/</t>
    </r>
    <r>
      <rPr>
        <sz val="11"/>
        <rFont val="游ゴシック Medium"/>
        <family val="3"/>
        <charset val="128"/>
      </rPr>
      <t>皆さん今晩は⑨東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中国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ラク･マカーム</t>
    </r>
    <rPh sb="1" eb="9">
      <t>チュウオウアフリカ</t>
    </rPh>
    <rPh sb="10" eb="13">
      <t>セイジンシキ</t>
    </rPh>
    <rPh sb="14" eb="15">
      <t>ウタ</t>
    </rPh>
    <rPh sb="16" eb="21">
      <t>ミナミアジア</t>
    </rPh>
    <rPh sb="22" eb="30">
      <t>パキスタン</t>
    </rPh>
    <rPh sb="31" eb="32">
      <t>ハハ</t>
    </rPh>
    <rPh sb="33" eb="34">
      <t>チチ</t>
    </rPh>
    <rPh sb="35" eb="36">
      <t>ノ</t>
    </rPh>
    <rPh sb="38" eb="39">
      <t>トキ</t>
    </rPh>
    <rPh sb="40" eb="45">
      <t>ヒガシアジア</t>
    </rPh>
    <rPh sb="46" eb="48">
      <t>チュウゴク</t>
    </rPh>
    <rPh sb="49" eb="50">
      <t>アコガ</t>
    </rPh>
    <rPh sb="52" eb="57">
      <t>ミナミアジア</t>
    </rPh>
    <rPh sb="58" eb="62">
      <t>インド</t>
    </rPh>
    <rPh sb="63" eb="72">
      <t>ボート　レース</t>
    </rPh>
    <rPh sb="73" eb="74">
      <t>ウタ</t>
    </rPh>
    <rPh sb="75" eb="81">
      <t>チュウオウアジア</t>
    </rPh>
    <rPh sb="87" eb="89">
      <t>ドクソウ</t>
    </rPh>
    <rPh sb="90" eb="96">
      <t>チュウオウアジア</t>
    </rPh>
    <rPh sb="106" eb="111">
      <t>ヒガシアジア</t>
    </rPh>
    <rPh sb="112" eb="114">
      <t>チュウゴク</t>
    </rPh>
    <rPh sb="115" eb="117">
      <t>チョウアン</t>
    </rPh>
    <rPh sb="118" eb="119">
      <t>ハル</t>
    </rPh>
    <rPh sb="120" eb="122">
      <t>トウオウ</t>
    </rPh>
    <rPh sb="123" eb="131">
      <t>ルーマニア</t>
    </rPh>
    <rPh sb="132" eb="133">
      <t>ミナ</t>
    </rPh>
    <rPh sb="135" eb="137">
      <t>コンバン</t>
    </rPh>
    <rPh sb="139" eb="144">
      <t>ヒガシアジア</t>
    </rPh>
    <rPh sb="145" eb="147">
      <t>チュウゴク</t>
    </rPh>
    <phoneticPr fontId="1"/>
  </si>
  <si>
    <r>
      <t>1.</t>
    </r>
    <r>
      <rPr>
        <sz val="11"/>
        <rFont val="游ゴシック Medium"/>
        <family val="3"/>
        <charset val="128"/>
      </rPr>
      <t>祖先</t>
    </r>
    <r>
      <rPr>
        <sz val="11"/>
        <rFont val="Consolas"/>
        <family val="3"/>
      </rPr>
      <t xml:space="preserve"> Atavas 2/2</t>
    </r>
    <rPh sb="2" eb="4">
      <t>ソセン</t>
    </rPh>
    <phoneticPr fontId="1"/>
  </si>
  <si>
    <r>
      <rPr>
        <sz val="11"/>
        <rFont val="游ゴシック Medium"/>
        <family val="3"/>
        <charset val="128"/>
      </rPr>
      <t>⑩中央</t>
    </r>
    <r>
      <rPr>
        <sz val="11"/>
        <rFont val="Consolas"/>
        <family val="3"/>
      </rPr>
      <t>Africa/</t>
    </r>
    <r>
      <rPr>
        <sz val="11"/>
        <rFont val="游ゴシック Medium"/>
        <family val="3"/>
        <charset val="128"/>
      </rPr>
      <t>ダグパ族の</t>
    </r>
    <r>
      <rPr>
        <sz val="11"/>
        <rFont val="Consolas"/>
        <family val="3"/>
      </rPr>
      <t>Trumpet</t>
    </r>
    <r>
      <rPr>
        <sz val="11"/>
        <rFont val="游ゴシック Medium"/>
        <family val="3"/>
        <charset val="128"/>
      </rPr>
      <t>⑪東</t>
    </r>
    <r>
      <rPr>
        <sz val="11"/>
        <rFont val="Consolas"/>
        <family val="3"/>
      </rPr>
      <t>Africa/Tanzania/</t>
    </r>
    <r>
      <rPr>
        <sz val="11"/>
        <rFont val="游ゴシック Medium"/>
        <family val="3"/>
        <charset val="128"/>
      </rPr>
      <t>マサオ⑫東南</t>
    </r>
    <r>
      <rPr>
        <sz val="11"/>
        <rFont val="Consolas"/>
        <family val="3"/>
      </rPr>
      <t>Asia/Myanma/Birma/</t>
    </r>
    <r>
      <rPr>
        <sz val="11"/>
        <rFont val="游ゴシック Medium"/>
        <family val="3"/>
        <charset val="128"/>
      </rPr>
      <t>ドウンミン⑬東</t>
    </r>
    <r>
      <rPr>
        <sz val="11"/>
        <rFont val="Consolas"/>
        <family val="3"/>
      </rPr>
      <t>Africa/Tanzania/</t>
    </r>
    <r>
      <rPr>
        <sz val="11"/>
        <rFont val="游ゴシック Medium"/>
        <family val="3"/>
        <charset val="128"/>
      </rPr>
      <t>ムウェンデケ⑭東南</t>
    </r>
    <r>
      <rPr>
        <sz val="11"/>
        <rFont val="Consolas"/>
        <family val="3"/>
      </rPr>
      <t>Asia/Indone'sie/</t>
    </r>
    <r>
      <rPr>
        <sz val="11"/>
        <rFont val="游ゴシック Medium"/>
        <family val="3"/>
        <charset val="128"/>
      </rPr>
      <t>ランダンガン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ジパン･ロンタン⑮東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中国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牛犂曲⑯南</t>
    </r>
    <r>
      <rPr>
        <sz val="11"/>
        <rFont val="Consolas"/>
        <family val="3"/>
      </rPr>
      <t>Asia/Pakistan/</t>
    </r>
    <r>
      <rPr>
        <sz val="11"/>
        <rFont val="游ゴシック Medium"/>
        <family val="3"/>
        <charset val="128"/>
      </rPr>
      <t>彼の歌を聞いた時⑰東</t>
    </r>
    <r>
      <rPr>
        <sz val="11"/>
        <rFont val="Consolas"/>
        <family val="3"/>
      </rPr>
      <t>Africa/Tanzania/</t>
    </r>
    <r>
      <rPr>
        <sz val="11"/>
        <rFont val="游ゴシック Medium"/>
        <family val="3"/>
        <charset val="128"/>
      </rPr>
      <t>手合わせ歌</t>
    </r>
    <rPh sb="1" eb="9">
      <t>チュウオウアフリカ</t>
    </rPh>
    <rPh sb="13" eb="14">
      <t>ゾク</t>
    </rPh>
    <rPh sb="15" eb="22">
      <t>トランペット</t>
    </rPh>
    <rPh sb="23" eb="30">
      <t>ヒガシアフリカ</t>
    </rPh>
    <rPh sb="31" eb="39">
      <t>タンザニア</t>
    </rPh>
    <rPh sb="44" eb="50">
      <t>トウナンアジア</t>
    </rPh>
    <rPh sb="51" eb="57">
      <t>ミャンマー</t>
    </rPh>
    <rPh sb="58" eb="63">
      <t>ビルマ</t>
    </rPh>
    <rPh sb="70" eb="77">
      <t>ヒガシアフリカ</t>
    </rPh>
    <rPh sb="78" eb="86">
      <t>タンザニア</t>
    </rPh>
    <rPh sb="94" eb="100">
      <t>トウナンアジア</t>
    </rPh>
    <rPh sb="101" eb="111">
      <t>インドネシア</t>
    </rPh>
    <rPh sb="128" eb="133">
      <t>ヒガシアジア</t>
    </rPh>
    <rPh sb="134" eb="136">
      <t>チュウゴク</t>
    </rPh>
    <rPh sb="141" eb="146">
      <t>ミナミアジア</t>
    </rPh>
    <rPh sb="147" eb="155">
      <t>パキスタン</t>
    </rPh>
    <rPh sb="156" eb="157">
      <t>カレ</t>
    </rPh>
    <rPh sb="158" eb="159">
      <t>ウタ</t>
    </rPh>
    <rPh sb="160" eb="161">
      <t>キ</t>
    </rPh>
    <rPh sb="163" eb="164">
      <t>トキ</t>
    </rPh>
    <rPh sb="165" eb="172">
      <t>ヒガシアフリカ</t>
    </rPh>
    <rPh sb="173" eb="181">
      <t>タンザニア</t>
    </rPh>
    <rPh sb="182" eb="184">
      <t>テア</t>
    </rPh>
    <rPh sb="186" eb="187">
      <t>ウタ</t>
    </rPh>
    <phoneticPr fontId="1"/>
  </si>
  <si>
    <r>
      <t>2.</t>
    </r>
    <r>
      <rPr>
        <sz val="11"/>
        <rFont val="游ゴシック Medium"/>
        <family val="3"/>
        <charset val="128"/>
      </rPr>
      <t>哀歌</t>
    </r>
    <r>
      <rPr>
        <sz val="11"/>
        <rFont val="Consolas"/>
        <family val="3"/>
      </rPr>
      <t xml:space="preserve"> Elegy 1/2</t>
    </r>
    <rPh sb="2" eb="4">
      <t>アイカ</t>
    </rPh>
    <phoneticPr fontId="1"/>
  </si>
  <si>
    <r>
      <rPr>
        <sz val="11"/>
        <rFont val="游ゴシック Medium"/>
        <family val="3"/>
        <charset val="128"/>
      </rPr>
      <t>①東欧</t>
    </r>
    <r>
      <rPr>
        <sz val="11"/>
        <rFont val="Consolas"/>
        <family val="3"/>
      </rPr>
      <t>/Bulgaria/</t>
    </r>
    <r>
      <rPr>
        <sz val="11"/>
        <rFont val="游ゴシック Medium"/>
        <family val="3"/>
        <charset val="128"/>
      </rPr>
      <t>お母さんお願い②南</t>
    </r>
    <r>
      <rPr>
        <sz val="11"/>
        <rFont val="Consolas"/>
        <family val="3"/>
      </rPr>
      <t>Asia/Inde/</t>
    </r>
    <r>
      <rPr>
        <sz val="11"/>
        <rFont val="游ゴシック Medium"/>
        <family val="3"/>
        <charset val="128"/>
      </rPr>
      <t>嘆きの歌③中南米</t>
    </r>
    <r>
      <rPr>
        <sz val="11"/>
        <rFont val="Consolas"/>
        <family val="3"/>
      </rPr>
      <t>/Mexico/</t>
    </r>
    <r>
      <rPr>
        <sz val="11"/>
        <rFont val="游ゴシック Medium"/>
        <family val="3"/>
        <charset val="128"/>
      </rPr>
      <t>風に歌うアルパ④</t>
    </r>
    <r>
      <rPr>
        <sz val="11"/>
        <rFont val="Consolas"/>
        <family val="3"/>
      </rPr>
      <t>Melanesia/Solomon Islands/</t>
    </r>
    <r>
      <rPr>
        <sz val="11"/>
        <rFont val="游ゴシック Medium"/>
        <family val="3"/>
        <charset val="128"/>
      </rPr>
      <t>パンパイプの合奏⑤東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韓国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カヤグム･サンジョ⑥南米</t>
    </r>
    <r>
      <rPr>
        <sz val="11"/>
        <rFont val="Consolas"/>
        <family val="3"/>
      </rPr>
      <t>/Columbia/</t>
    </r>
    <r>
      <rPr>
        <sz val="11"/>
        <rFont val="游ゴシック Medium"/>
        <family val="3"/>
        <charset val="128"/>
      </rPr>
      <t>ロス･チョリートス⑦中南米</t>
    </r>
    <r>
      <rPr>
        <sz val="11"/>
        <rFont val="Consolas"/>
        <family val="3"/>
      </rPr>
      <t>/Mexico/</t>
    </r>
    <r>
      <rPr>
        <sz val="11"/>
        <rFont val="游ゴシック Medium"/>
        <family val="3"/>
        <charset val="128"/>
      </rPr>
      <t>おとずれ⑧東南</t>
    </r>
    <r>
      <rPr>
        <sz val="11"/>
        <rFont val="Consolas"/>
        <family val="3"/>
      </rPr>
      <t>Asia/Indone'sie/</t>
    </r>
    <r>
      <rPr>
        <sz val="11"/>
        <rFont val="游ゴシック Medium"/>
        <family val="3"/>
        <charset val="128"/>
      </rPr>
      <t>アヤアヤアン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カロラン</t>
    </r>
    <rPh sb="1" eb="3">
      <t>トウオウ</t>
    </rPh>
    <rPh sb="4" eb="12">
      <t>ブルガリア</t>
    </rPh>
    <rPh sb="14" eb="15">
      <t>カア</t>
    </rPh>
    <rPh sb="18" eb="19">
      <t>ネガ</t>
    </rPh>
    <rPh sb="21" eb="26">
      <t>ミナミアジア</t>
    </rPh>
    <rPh sb="27" eb="31">
      <t>インド</t>
    </rPh>
    <rPh sb="32" eb="33">
      <t>ナゲ</t>
    </rPh>
    <rPh sb="35" eb="36">
      <t>ウタ</t>
    </rPh>
    <rPh sb="37" eb="40">
      <t>チュウナンベイ</t>
    </rPh>
    <rPh sb="41" eb="47">
      <t>メキシコ</t>
    </rPh>
    <rPh sb="48" eb="49">
      <t>カゼ</t>
    </rPh>
    <rPh sb="50" eb="51">
      <t>ウタ</t>
    </rPh>
    <rPh sb="56" eb="65">
      <t>メラネシア</t>
    </rPh>
    <rPh sb="66" eb="81">
      <t>ソロモン　アイランズ</t>
    </rPh>
    <rPh sb="88" eb="90">
      <t>ガッソウ</t>
    </rPh>
    <rPh sb="91" eb="96">
      <t>ヒガシアジア</t>
    </rPh>
    <rPh sb="97" eb="99">
      <t>カンコク</t>
    </rPh>
    <rPh sb="110" eb="112">
      <t>ナンベイ</t>
    </rPh>
    <rPh sb="113" eb="121">
      <t>コロムビア</t>
    </rPh>
    <rPh sb="132" eb="135">
      <t>チュウナンベイ</t>
    </rPh>
    <rPh sb="136" eb="142">
      <t>メキシコ</t>
    </rPh>
    <rPh sb="148" eb="154">
      <t>トウナンアジア</t>
    </rPh>
    <rPh sb="155" eb="165">
      <t>インドネシア</t>
    </rPh>
    <phoneticPr fontId="1"/>
  </si>
  <si>
    <r>
      <t>2.</t>
    </r>
    <r>
      <rPr>
        <sz val="11"/>
        <rFont val="游ゴシック Medium"/>
        <family val="3"/>
        <charset val="128"/>
      </rPr>
      <t>哀歌</t>
    </r>
    <r>
      <rPr>
        <sz val="11"/>
        <rFont val="Consolas"/>
        <family val="3"/>
      </rPr>
      <t xml:space="preserve"> Elegy 2/2</t>
    </r>
    <rPh sb="2" eb="4">
      <t>アイカ</t>
    </rPh>
    <phoneticPr fontId="1"/>
  </si>
  <si>
    <r>
      <rPr>
        <sz val="11"/>
        <rFont val="游ゴシック Medium"/>
        <family val="3"/>
        <charset val="128"/>
      </rPr>
      <t>⑨</t>
    </r>
    <r>
      <rPr>
        <sz val="11"/>
        <rFont val="Consolas"/>
        <family val="3"/>
      </rPr>
      <t>Melanesia/Solomon Islands/</t>
    </r>
    <r>
      <rPr>
        <sz val="11"/>
        <rFont val="游ゴシック Medium"/>
        <family val="3"/>
        <charset val="128"/>
      </rPr>
      <t>マライタ島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ウウラ⑩南米</t>
    </r>
    <r>
      <rPr>
        <sz val="11"/>
        <rFont val="Consolas"/>
        <family val="3"/>
      </rPr>
      <t>/Pe'rou/</t>
    </r>
    <r>
      <rPr>
        <sz val="11"/>
        <rFont val="游ゴシック Medium"/>
        <family val="3"/>
        <charset val="128"/>
      </rPr>
      <t>さらばアヤクーチョの町⑪西</t>
    </r>
    <r>
      <rPr>
        <sz val="11"/>
        <rFont val="Consolas"/>
        <family val="3"/>
      </rPr>
      <t>Africa/Ghana/Marilli</t>
    </r>
    <r>
      <rPr>
        <sz val="11"/>
        <rFont val="游ゴシック Medium"/>
        <family val="3"/>
        <charset val="128"/>
      </rPr>
      <t>⑫南欧</t>
    </r>
    <r>
      <rPr>
        <sz val="11"/>
        <rFont val="Consolas"/>
        <family val="3"/>
      </rPr>
      <t>/Grece/</t>
    </r>
    <r>
      <rPr>
        <sz val="11"/>
        <rFont val="游ゴシック Medium"/>
        <family val="3"/>
        <charset val="128"/>
      </rPr>
      <t>ピラエウスの浜辺で⑬</t>
    </r>
    <r>
      <rPr>
        <sz val="11"/>
        <rFont val="Consolas"/>
        <family val="3"/>
      </rPr>
      <t>Africa/Zimbabwe/</t>
    </r>
    <r>
      <rPr>
        <sz val="11"/>
        <rFont val="游ゴシック Medium"/>
        <family val="3"/>
        <charset val="128"/>
      </rPr>
      <t>涙⑭</t>
    </r>
    <r>
      <rPr>
        <sz val="11"/>
        <rFont val="Consolas"/>
        <family val="3"/>
      </rPr>
      <t>Melanesia/Solomon Islands/</t>
    </r>
    <r>
      <rPr>
        <sz val="11"/>
        <rFont val="游ゴシック Medium"/>
        <family val="3"/>
        <charset val="128"/>
      </rPr>
      <t>ククブリ･シフォア⑮</t>
    </r>
    <r>
      <rPr>
        <sz val="11"/>
        <rFont val="Consolas"/>
        <family val="3"/>
      </rPr>
      <t>Melanesia/Solomon Islands/</t>
    </r>
    <r>
      <rPr>
        <sz val="11"/>
        <rFont val="游ゴシック Medium"/>
        <family val="3"/>
        <charset val="128"/>
      </rPr>
      <t>パンパイプ⑯</t>
    </r>
    <r>
      <rPr>
        <sz val="11"/>
        <rFont val="Consolas"/>
        <family val="3"/>
      </rPr>
      <t>Africa/Zimbabwe/</t>
    </r>
    <r>
      <rPr>
        <sz val="11"/>
        <rFont val="游ゴシック Medium"/>
        <family val="3"/>
        <charset val="128"/>
      </rPr>
      <t>大声で言うだろう</t>
    </r>
    <rPh sb="1" eb="10">
      <t>メラネシア</t>
    </rPh>
    <rPh sb="11" eb="26">
      <t>ソロモン　アイランズ</t>
    </rPh>
    <rPh sb="31" eb="32">
      <t>トウ</t>
    </rPh>
    <rPh sb="37" eb="39">
      <t>ナンベイ</t>
    </rPh>
    <rPh sb="40" eb="46">
      <t>ペルー</t>
    </rPh>
    <rPh sb="57" eb="58">
      <t>マチ</t>
    </rPh>
    <rPh sb="59" eb="66">
      <t>ニシアフリカ</t>
    </rPh>
    <rPh sb="67" eb="72">
      <t>ガーナ</t>
    </rPh>
    <rPh sb="81" eb="83">
      <t>ナンオウ</t>
    </rPh>
    <rPh sb="84" eb="89">
      <t>ギリシャ</t>
    </rPh>
    <rPh sb="96" eb="98">
      <t>ハマベ</t>
    </rPh>
    <rPh sb="100" eb="106">
      <t>アフリカ</t>
    </rPh>
    <rPh sb="107" eb="115">
      <t>ジンバブエ</t>
    </rPh>
    <rPh sb="116" eb="117">
      <t>ナミダ</t>
    </rPh>
    <rPh sb="118" eb="127">
      <t>メラネシア</t>
    </rPh>
    <rPh sb="128" eb="143">
      <t>ソロモン　アイランズ</t>
    </rPh>
    <rPh sb="154" eb="163">
      <t>メラネシア</t>
    </rPh>
    <rPh sb="164" eb="179">
      <t>ソロモン　アイランズ</t>
    </rPh>
    <rPh sb="186" eb="192">
      <t>アフリカ</t>
    </rPh>
    <rPh sb="193" eb="201">
      <t>ジンバブエ</t>
    </rPh>
    <rPh sb="202" eb="204">
      <t>オオゴエ</t>
    </rPh>
    <rPh sb="205" eb="206">
      <t>イ</t>
    </rPh>
    <phoneticPr fontId="1"/>
  </si>
  <si>
    <r>
      <t>3.</t>
    </r>
    <r>
      <rPr>
        <sz val="11"/>
        <rFont val="游ゴシック Medium"/>
        <family val="3"/>
        <charset val="128"/>
      </rPr>
      <t>既視</t>
    </r>
    <r>
      <rPr>
        <sz val="11"/>
        <rFont val="Consolas"/>
        <family val="3"/>
      </rPr>
      <t xml:space="preserve"> déjà vu 1/2</t>
    </r>
    <rPh sb="2" eb="4">
      <t>キシ</t>
    </rPh>
    <phoneticPr fontId="1"/>
  </si>
  <si>
    <r>
      <rPr>
        <sz val="11"/>
        <rFont val="游ゴシック Medium"/>
        <family val="3"/>
        <charset val="128"/>
      </rPr>
      <t>①</t>
    </r>
    <r>
      <rPr>
        <sz val="11"/>
        <rFont val="Consolas"/>
        <family val="3"/>
      </rPr>
      <t>Melanesia/</t>
    </r>
    <r>
      <rPr>
        <sz val="11"/>
        <rFont val="游ゴシック Medium"/>
        <family val="3"/>
        <charset val="128"/>
      </rPr>
      <t>タンナ島の火山</t>
    </r>
    <r>
      <rPr>
        <sz val="11"/>
        <rFont val="Consolas"/>
        <family val="3"/>
      </rPr>
      <t>(SE)</t>
    </r>
    <r>
      <rPr>
        <sz val="11"/>
        <rFont val="游ゴシック Medium"/>
        <family val="3"/>
        <charset val="128"/>
      </rPr>
      <t>②南米</t>
    </r>
    <r>
      <rPr>
        <sz val="11"/>
        <rFont val="Consolas"/>
        <family val="3"/>
      </rPr>
      <t>/Andes/</t>
    </r>
    <r>
      <rPr>
        <sz val="11"/>
        <rFont val="游ゴシック Medium"/>
        <family val="3"/>
        <charset val="128"/>
      </rPr>
      <t>忘却の鐘③西欧</t>
    </r>
    <r>
      <rPr>
        <sz val="11"/>
        <rFont val="Consolas"/>
        <family val="3"/>
      </rPr>
      <t>/Suisse/</t>
    </r>
    <r>
      <rPr>
        <sz val="11"/>
        <rFont val="游ゴシック Medium"/>
        <family val="3"/>
        <charset val="128"/>
      </rPr>
      <t>月が輝いたら④南米</t>
    </r>
    <r>
      <rPr>
        <sz val="11"/>
        <rFont val="Consolas"/>
        <family val="3"/>
      </rPr>
      <t>/Brazil/</t>
    </r>
    <r>
      <rPr>
        <sz val="11"/>
        <rFont val="游ゴシック Medium"/>
        <family val="3"/>
        <charset val="128"/>
      </rPr>
      <t>ワラビティの笛⑤南米</t>
    </r>
    <r>
      <rPr>
        <sz val="11"/>
        <rFont val="Consolas"/>
        <family val="3"/>
      </rPr>
      <t>/Andes/</t>
    </r>
    <r>
      <rPr>
        <sz val="11"/>
        <rFont val="游ゴシック Medium"/>
        <family val="3"/>
        <charset val="128"/>
      </rPr>
      <t>羊飼いたちの合図の笛⑥東欧</t>
    </r>
    <r>
      <rPr>
        <sz val="11"/>
        <rFont val="Consolas"/>
        <family val="3"/>
      </rPr>
      <t>/Hungary/Orient</t>
    </r>
    <r>
      <rPr>
        <sz val="11"/>
        <rFont val="游ゴシック Medium"/>
        <family val="3"/>
        <charset val="128"/>
      </rPr>
      <t>の歌⑦南米</t>
    </r>
    <r>
      <rPr>
        <sz val="11"/>
        <rFont val="Consolas"/>
        <family val="3"/>
      </rPr>
      <t>/Andes/</t>
    </r>
    <r>
      <rPr>
        <sz val="11"/>
        <rFont val="游ゴシック Medium"/>
        <family val="3"/>
        <charset val="128"/>
      </rPr>
      <t>高原のどこかで⑧南欧</t>
    </r>
    <r>
      <rPr>
        <sz val="11"/>
        <rFont val="Consolas"/>
        <family val="3"/>
      </rPr>
      <t>/France/</t>
    </r>
    <r>
      <rPr>
        <sz val="11"/>
        <rFont val="游ゴシック Medium"/>
        <family val="3"/>
        <charset val="128"/>
      </rPr>
      <t>ビニウ⑨東欧</t>
    </r>
    <r>
      <rPr>
        <sz val="11"/>
        <rFont val="Consolas"/>
        <family val="3"/>
      </rPr>
      <t>/Roumanie/</t>
    </r>
    <r>
      <rPr>
        <sz val="11"/>
        <rFont val="游ゴシック Medium"/>
        <family val="3"/>
        <charset val="128"/>
      </rPr>
      <t>パンパイプ独奏⑩東南</t>
    </r>
    <r>
      <rPr>
        <sz val="11"/>
        <rFont val="Consolas"/>
        <family val="3"/>
      </rPr>
      <t>Asia/Philippin/</t>
    </r>
    <r>
      <rPr>
        <sz val="11"/>
        <rFont val="游ゴシック Medium"/>
        <family val="3"/>
        <charset val="128"/>
      </rPr>
      <t>子供たちの竹の合奏団</t>
    </r>
    <rPh sb="1" eb="10">
      <t>メラネシア</t>
    </rPh>
    <rPh sb="14" eb="15">
      <t>トウ</t>
    </rPh>
    <rPh sb="16" eb="18">
      <t>カザン</t>
    </rPh>
    <rPh sb="23" eb="25">
      <t>ナンベイ</t>
    </rPh>
    <rPh sb="26" eb="31">
      <t>アンデス</t>
    </rPh>
    <rPh sb="32" eb="34">
      <t>ボウキャク</t>
    </rPh>
    <rPh sb="35" eb="36">
      <t>カネ</t>
    </rPh>
    <rPh sb="37" eb="39">
      <t>セイオウ</t>
    </rPh>
    <rPh sb="40" eb="46">
      <t>スイス</t>
    </rPh>
    <rPh sb="47" eb="48">
      <t>ツキ</t>
    </rPh>
    <rPh sb="49" eb="50">
      <t>カガヤ</t>
    </rPh>
    <rPh sb="54" eb="56">
      <t>ナンベイ</t>
    </rPh>
    <rPh sb="57" eb="63">
      <t>ブラジル</t>
    </rPh>
    <rPh sb="70" eb="71">
      <t>フエ</t>
    </rPh>
    <rPh sb="72" eb="74">
      <t>ナンベイ</t>
    </rPh>
    <rPh sb="75" eb="80">
      <t>アンデス</t>
    </rPh>
    <rPh sb="81" eb="83">
      <t>ヒツジカ</t>
    </rPh>
    <rPh sb="87" eb="89">
      <t>アイズ</t>
    </rPh>
    <rPh sb="90" eb="91">
      <t>フエ</t>
    </rPh>
    <rPh sb="92" eb="94">
      <t>トウオウ</t>
    </rPh>
    <rPh sb="95" eb="102">
      <t>ハンガリー</t>
    </rPh>
    <rPh sb="103" eb="109">
      <t>オリエント</t>
    </rPh>
    <rPh sb="110" eb="111">
      <t>ウタ</t>
    </rPh>
    <rPh sb="112" eb="114">
      <t>ナンベイ</t>
    </rPh>
    <rPh sb="115" eb="120">
      <t>アンデス</t>
    </rPh>
    <rPh sb="121" eb="123">
      <t>コウゲン</t>
    </rPh>
    <rPh sb="129" eb="131">
      <t>ナンオウ</t>
    </rPh>
    <rPh sb="132" eb="138">
      <t>フランス</t>
    </rPh>
    <rPh sb="143" eb="145">
      <t>トウオウ</t>
    </rPh>
    <rPh sb="146" eb="154">
      <t>ルーマニア</t>
    </rPh>
    <rPh sb="160" eb="162">
      <t>ドクソウ</t>
    </rPh>
    <rPh sb="163" eb="169">
      <t>トウナンアジア</t>
    </rPh>
    <rPh sb="170" eb="179">
      <t>フィリピン</t>
    </rPh>
    <rPh sb="180" eb="182">
      <t>コドモ</t>
    </rPh>
    <rPh sb="185" eb="186">
      <t>タケ</t>
    </rPh>
    <rPh sb="187" eb="190">
      <t>ガッソウダン</t>
    </rPh>
    <phoneticPr fontId="1"/>
  </si>
  <si>
    <r>
      <t>3.</t>
    </r>
    <r>
      <rPr>
        <sz val="11"/>
        <rFont val="游ゴシック Medium"/>
        <family val="3"/>
        <charset val="128"/>
      </rPr>
      <t>既視</t>
    </r>
    <r>
      <rPr>
        <sz val="11"/>
        <rFont val="Consolas"/>
        <family val="3"/>
      </rPr>
      <t xml:space="preserve"> déjà vu 2/2</t>
    </r>
    <rPh sb="2" eb="4">
      <t>キシ</t>
    </rPh>
    <phoneticPr fontId="1"/>
  </si>
  <si>
    <r>
      <rPr>
        <sz val="11"/>
        <rFont val="游ゴシック Medium"/>
        <family val="3"/>
        <charset val="128"/>
      </rPr>
      <t>⑪南米</t>
    </r>
    <r>
      <rPr>
        <sz val="11"/>
        <rFont val="Consolas"/>
        <family val="3"/>
      </rPr>
      <t>/Andes/</t>
    </r>
    <r>
      <rPr>
        <sz val="11"/>
        <rFont val="游ゴシック Medium"/>
        <family val="3"/>
        <charset val="128"/>
      </rPr>
      <t>幻想の</t>
    </r>
    <r>
      <rPr>
        <sz val="11"/>
        <rFont val="Consolas"/>
        <family val="3"/>
      </rPr>
      <t>Polonaise</t>
    </r>
    <r>
      <rPr>
        <sz val="11"/>
        <rFont val="游ゴシック Medium"/>
        <family val="3"/>
        <charset val="128"/>
      </rPr>
      <t>⑫西欧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イギリス</t>
    </r>
    <r>
      <rPr>
        <sz val="11"/>
        <rFont val="Consolas"/>
        <family val="3"/>
      </rPr>
      <t>/Ireland/</t>
    </r>
    <r>
      <rPr>
        <sz val="11"/>
        <rFont val="游ゴシック Medium"/>
        <family val="3"/>
        <charset val="128"/>
      </rPr>
      <t>オー･ケー･ヘイ･ジョー⑬南</t>
    </r>
    <r>
      <rPr>
        <sz val="11"/>
        <rFont val="Consolas"/>
        <family val="3"/>
      </rPr>
      <t>Asia/Inde/</t>
    </r>
    <r>
      <rPr>
        <sz val="11"/>
        <rFont val="游ゴシック Medium"/>
        <family val="3"/>
        <charset val="128"/>
      </rPr>
      <t>カラーク･シェートラ⑭東欧</t>
    </r>
    <r>
      <rPr>
        <sz val="11"/>
        <rFont val="Consolas"/>
        <family val="3"/>
      </rPr>
      <t>/Roumanie/</t>
    </r>
    <r>
      <rPr>
        <sz val="11"/>
        <rFont val="游ゴシック Medium"/>
        <family val="3"/>
        <charset val="128"/>
      </rPr>
      <t>パンパイプ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ひばり⑮南米</t>
    </r>
    <r>
      <rPr>
        <sz val="11"/>
        <rFont val="Consolas"/>
        <family val="3"/>
      </rPr>
      <t>/Brazil/</t>
    </r>
    <r>
      <rPr>
        <sz val="11"/>
        <rFont val="游ゴシック Medium"/>
        <family val="3"/>
        <charset val="128"/>
      </rPr>
      <t>ワウワラ族の笛と歌⑯南欧</t>
    </r>
    <r>
      <rPr>
        <sz val="11"/>
        <rFont val="Consolas"/>
        <family val="3"/>
      </rPr>
      <t>/France/</t>
    </r>
    <r>
      <rPr>
        <sz val="11"/>
        <rFont val="游ゴシック Medium"/>
        <family val="3"/>
        <charset val="128"/>
      </rPr>
      <t>跳ねる馬⑰東欧</t>
    </r>
    <r>
      <rPr>
        <sz val="11"/>
        <rFont val="Consolas"/>
        <family val="3"/>
      </rPr>
      <t>/Hungary/Czardas:</t>
    </r>
    <r>
      <rPr>
        <sz val="11"/>
        <rFont val="游ゴシック Medium"/>
        <family val="3"/>
        <charset val="128"/>
      </rPr>
      <t>フリシュカ⑱南</t>
    </r>
    <r>
      <rPr>
        <sz val="11"/>
        <rFont val="Consolas"/>
        <family val="3"/>
      </rPr>
      <t>Asia/Inde/</t>
    </r>
    <r>
      <rPr>
        <sz val="11"/>
        <rFont val="游ゴシック Medium"/>
        <family val="3"/>
        <charset val="128"/>
      </rPr>
      <t>オリッシ⑲西</t>
    </r>
    <r>
      <rPr>
        <sz val="11"/>
        <rFont val="Consolas"/>
        <family val="3"/>
      </rPr>
      <t>Asia/Turkey/</t>
    </r>
    <r>
      <rPr>
        <sz val="11"/>
        <rFont val="游ゴシック Medium"/>
        <family val="3"/>
        <charset val="128"/>
      </rPr>
      <t>タクシーヌ</t>
    </r>
    <r>
      <rPr>
        <sz val="11"/>
        <rFont val="Consolas"/>
        <family val="3"/>
      </rPr>
      <t>(</t>
    </r>
    <r>
      <rPr>
        <sz val="11"/>
        <rFont val="游ゴシック Medium"/>
        <family val="3"/>
        <charset val="128"/>
      </rPr>
      <t>カヌーン</t>
    </r>
    <r>
      <rPr>
        <sz val="11"/>
        <rFont val="Consolas"/>
        <family val="3"/>
      </rPr>
      <t>)</t>
    </r>
    <rPh sb="1" eb="3">
      <t>ナンベイ</t>
    </rPh>
    <rPh sb="4" eb="9">
      <t>アンデス</t>
    </rPh>
    <rPh sb="10" eb="12">
      <t>ゲンソウ</t>
    </rPh>
    <rPh sb="13" eb="22">
      <t>ポロネーズ</t>
    </rPh>
    <rPh sb="23" eb="25">
      <t>セイオウ</t>
    </rPh>
    <rPh sb="31" eb="38">
      <t>アイルランド</t>
    </rPh>
    <rPh sb="52" eb="57">
      <t>ミナミアジア</t>
    </rPh>
    <rPh sb="58" eb="62">
      <t>インド</t>
    </rPh>
    <rPh sb="74" eb="76">
      <t>トウオウ</t>
    </rPh>
    <rPh sb="77" eb="85">
      <t>ルーマニア</t>
    </rPh>
    <rPh sb="96" eb="98">
      <t>ナンベイ</t>
    </rPh>
    <rPh sb="99" eb="105">
      <t>ブラジル</t>
    </rPh>
    <rPh sb="110" eb="111">
      <t>ゾク</t>
    </rPh>
    <rPh sb="112" eb="113">
      <t>フエ</t>
    </rPh>
    <rPh sb="114" eb="115">
      <t>ウタ</t>
    </rPh>
    <rPh sb="116" eb="118">
      <t>ナンオウ</t>
    </rPh>
    <rPh sb="119" eb="125">
      <t>フランス</t>
    </rPh>
    <rPh sb="126" eb="127">
      <t>ハ</t>
    </rPh>
    <rPh sb="129" eb="130">
      <t>ウマ</t>
    </rPh>
    <rPh sb="131" eb="133">
      <t>トウオウ</t>
    </rPh>
    <rPh sb="134" eb="141">
      <t>ハンガリー</t>
    </rPh>
    <rPh sb="142" eb="149">
      <t>チャルダッシュ</t>
    </rPh>
    <rPh sb="156" eb="161">
      <t>ミナミアジア</t>
    </rPh>
    <rPh sb="162" eb="166">
      <t>インド</t>
    </rPh>
    <rPh sb="172" eb="177">
      <t>ニシアジア</t>
    </rPh>
    <rPh sb="178" eb="184">
      <t>トルコ</t>
    </rPh>
    <phoneticPr fontId="1"/>
  </si>
  <si>
    <r>
      <t>4.</t>
    </r>
    <r>
      <rPr>
        <sz val="11"/>
        <rFont val="游ゴシック Medium"/>
        <family val="3"/>
        <charset val="128"/>
      </rPr>
      <t>恋歌</t>
    </r>
    <r>
      <rPr>
        <sz val="11"/>
        <rFont val="Consolas"/>
        <family val="3"/>
      </rPr>
      <t xml:space="preserve"> Gaya 1/2</t>
    </r>
    <rPh sb="2" eb="4">
      <t>コイウタ</t>
    </rPh>
    <phoneticPr fontId="1"/>
  </si>
  <si>
    <r>
      <rPr>
        <sz val="11"/>
        <rFont val="游ゴシック Medium"/>
        <family val="3"/>
        <charset val="128"/>
      </rPr>
      <t>①中央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シグナル②東欧</t>
    </r>
    <r>
      <rPr>
        <sz val="11"/>
        <rFont val="Consolas"/>
        <family val="3"/>
      </rPr>
      <t>/Roumanie/</t>
    </r>
    <r>
      <rPr>
        <sz val="11"/>
        <rFont val="游ゴシック Medium"/>
        <family val="3"/>
        <charset val="128"/>
      </rPr>
      <t>外は月夜で③東南</t>
    </r>
    <r>
      <rPr>
        <sz val="11"/>
        <rFont val="Consolas"/>
        <family val="3"/>
      </rPr>
      <t>Asia/Myanma/Birma/</t>
    </r>
    <r>
      <rPr>
        <sz val="11"/>
        <rFont val="游ゴシック Medium"/>
        <family val="3"/>
        <charset val="128"/>
      </rPr>
      <t>ザティアナー･サチャーウェイラー④東</t>
    </r>
    <r>
      <rPr>
        <sz val="11"/>
        <rFont val="Consolas"/>
        <family val="3"/>
      </rPr>
      <t>Asia/Mongol/</t>
    </r>
    <r>
      <rPr>
        <sz val="11"/>
        <rFont val="游ゴシック Medium"/>
        <family val="3"/>
        <charset val="128"/>
      </rPr>
      <t>雲のような灰色の馬⑤東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中国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金の孔雀⑥東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中国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広々とした草原⑦南</t>
    </r>
    <r>
      <rPr>
        <sz val="11"/>
        <rFont val="Consolas"/>
        <family val="3"/>
      </rPr>
      <t>Asia/Inde/</t>
    </r>
    <r>
      <rPr>
        <sz val="11"/>
        <rFont val="游ゴシック Medium"/>
        <family val="3"/>
        <charset val="128"/>
      </rPr>
      <t>舟唄⑧西</t>
    </r>
    <r>
      <rPr>
        <sz val="11"/>
        <rFont val="Consolas"/>
        <family val="3"/>
      </rPr>
      <t>Asia/Iraq/</t>
    </r>
    <r>
      <rPr>
        <sz val="11"/>
        <rFont val="游ゴシック Medium"/>
        <family val="3"/>
        <charset val="128"/>
      </rPr>
      <t>ズルナと打楽器</t>
    </r>
    <rPh sb="1" eb="7">
      <t>チュウオウアジア</t>
    </rPh>
    <rPh sb="13" eb="15">
      <t>トウオウ</t>
    </rPh>
    <rPh sb="16" eb="24">
      <t>ルーマニア</t>
    </rPh>
    <rPh sb="25" eb="26">
      <t>ソト</t>
    </rPh>
    <rPh sb="27" eb="29">
      <t>ツキヨ</t>
    </rPh>
    <rPh sb="31" eb="37">
      <t>トウナンアジア</t>
    </rPh>
    <rPh sb="38" eb="44">
      <t>ミャンマー</t>
    </rPh>
    <rPh sb="45" eb="50">
      <t>ビルマ</t>
    </rPh>
    <rPh sb="68" eb="73">
      <t>ヒガシアジア</t>
    </rPh>
    <rPh sb="74" eb="80">
      <t>モンゴル</t>
    </rPh>
    <rPh sb="81" eb="82">
      <t>クモ</t>
    </rPh>
    <rPh sb="86" eb="88">
      <t>ハイイロ</t>
    </rPh>
    <rPh sb="89" eb="90">
      <t>ウマ</t>
    </rPh>
    <rPh sb="91" eb="96">
      <t>ヒガシアジア</t>
    </rPh>
    <rPh sb="97" eb="99">
      <t>チュウゴク</t>
    </rPh>
    <rPh sb="100" eb="101">
      <t>キン</t>
    </rPh>
    <rPh sb="102" eb="104">
      <t>クジャク</t>
    </rPh>
    <rPh sb="105" eb="110">
      <t>ヒガシアジア</t>
    </rPh>
    <rPh sb="111" eb="113">
      <t>チュウゴク</t>
    </rPh>
    <rPh sb="114" eb="116">
      <t>ヒロビロ</t>
    </rPh>
    <rPh sb="119" eb="121">
      <t>ソウゲン</t>
    </rPh>
    <rPh sb="122" eb="127">
      <t>ミナミアジア</t>
    </rPh>
    <rPh sb="128" eb="132">
      <t>インド</t>
    </rPh>
    <rPh sb="133" eb="135">
      <t>フナウタ</t>
    </rPh>
    <rPh sb="136" eb="141">
      <t>ニシアジア</t>
    </rPh>
    <rPh sb="142" eb="146">
      <t>イラク</t>
    </rPh>
    <rPh sb="151" eb="154">
      <t>ダガッキ</t>
    </rPh>
    <phoneticPr fontId="1"/>
  </si>
  <si>
    <r>
      <t>4.</t>
    </r>
    <r>
      <rPr>
        <sz val="11"/>
        <rFont val="游ゴシック Medium"/>
        <family val="3"/>
        <charset val="128"/>
      </rPr>
      <t>恋歌</t>
    </r>
    <r>
      <rPr>
        <sz val="11"/>
        <rFont val="Consolas"/>
        <family val="3"/>
      </rPr>
      <t xml:space="preserve"> Gaya 2/2</t>
    </r>
    <rPh sb="2" eb="4">
      <t>コイウタ</t>
    </rPh>
    <phoneticPr fontId="1"/>
  </si>
  <si>
    <r>
      <rPr>
        <sz val="11"/>
        <rFont val="游ゴシック Medium"/>
        <family val="3"/>
        <charset val="128"/>
      </rPr>
      <t>⑨西</t>
    </r>
    <r>
      <rPr>
        <sz val="11"/>
        <rFont val="Consolas"/>
        <family val="3"/>
      </rPr>
      <t>Asia/Turkey/</t>
    </r>
    <r>
      <rPr>
        <sz val="11"/>
        <rFont val="游ゴシック Medium"/>
        <family val="3"/>
        <charset val="128"/>
      </rPr>
      <t>異国のウグイス⑩東</t>
    </r>
    <r>
      <rPr>
        <sz val="11"/>
        <rFont val="Consolas"/>
        <family val="3"/>
      </rPr>
      <t>Asia/Mongol/</t>
    </r>
    <r>
      <rPr>
        <sz val="11"/>
        <rFont val="游ゴシック Medium"/>
        <family val="3"/>
        <charset val="128"/>
      </rPr>
      <t>小さな淡黄色の馬⑪西</t>
    </r>
    <r>
      <rPr>
        <sz val="11"/>
        <rFont val="Consolas"/>
        <family val="3"/>
      </rPr>
      <t>Asia/Iraq/</t>
    </r>
    <r>
      <rPr>
        <sz val="11"/>
        <rFont val="游ゴシック Medium"/>
        <family val="3"/>
        <charset val="128"/>
      </rPr>
      <t>ナツメの実⑫東欧</t>
    </r>
    <r>
      <rPr>
        <sz val="11"/>
        <rFont val="Consolas"/>
        <family val="3"/>
      </rPr>
      <t>/Roumanie/</t>
    </r>
    <r>
      <rPr>
        <sz val="11"/>
        <rFont val="游ゴシック Medium"/>
        <family val="3"/>
        <charset val="128"/>
      </rPr>
      <t>傷ついた心⑬東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韓国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柳初新之曲⑭東欧</t>
    </r>
    <r>
      <rPr>
        <sz val="11"/>
        <rFont val="Consolas"/>
        <family val="3"/>
      </rPr>
      <t>/Roumanie/</t>
    </r>
    <r>
      <rPr>
        <sz val="11"/>
        <rFont val="游ゴシック Medium"/>
        <family val="3"/>
        <charset val="128"/>
      </rPr>
      <t>民謡</t>
    </r>
    <r>
      <rPr>
        <sz val="11"/>
        <rFont val="Consolas"/>
        <family val="3"/>
      </rPr>
      <t>Medley</t>
    </r>
    <r>
      <rPr>
        <sz val="11"/>
        <rFont val="游ゴシック Medium"/>
        <family val="3"/>
        <charset val="128"/>
      </rPr>
      <t>⑮東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中国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楽しい時</t>
    </r>
    <rPh sb="1" eb="6">
      <t>ニシアジア</t>
    </rPh>
    <rPh sb="7" eb="13">
      <t>トルコ</t>
    </rPh>
    <rPh sb="14" eb="16">
      <t>イコク</t>
    </rPh>
    <rPh sb="22" eb="27">
      <t>ヒガシアジア</t>
    </rPh>
    <rPh sb="28" eb="34">
      <t>モンゴル</t>
    </rPh>
    <rPh sb="35" eb="36">
      <t>チイ</t>
    </rPh>
    <rPh sb="42" eb="43">
      <t>ウマ</t>
    </rPh>
    <rPh sb="44" eb="49">
      <t>ニシアジア</t>
    </rPh>
    <rPh sb="50" eb="54">
      <t>イラク</t>
    </rPh>
    <rPh sb="59" eb="60">
      <t>ミ</t>
    </rPh>
    <rPh sb="61" eb="63">
      <t>トウオウ</t>
    </rPh>
    <rPh sb="64" eb="72">
      <t>ルーマニア</t>
    </rPh>
    <rPh sb="73" eb="74">
      <t>キズ</t>
    </rPh>
    <rPh sb="77" eb="78">
      <t>ココロ</t>
    </rPh>
    <rPh sb="79" eb="84">
      <t>ヒガシアジア</t>
    </rPh>
    <rPh sb="85" eb="87">
      <t>カンコク</t>
    </rPh>
    <rPh sb="94" eb="96">
      <t>トウオウ</t>
    </rPh>
    <rPh sb="97" eb="105">
      <t>ルーマニア</t>
    </rPh>
    <rPh sb="106" eb="108">
      <t>ミンヨウ</t>
    </rPh>
    <rPh sb="108" eb="114">
      <t>メドレー</t>
    </rPh>
    <rPh sb="115" eb="120">
      <t>ヒガシアジア</t>
    </rPh>
    <rPh sb="121" eb="123">
      <t>チュウゴク</t>
    </rPh>
    <rPh sb="124" eb="125">
      <t>タノ</t>
    </rPh>
    <rPh sb="127" eb="128">
      <t>トキ</t>
    </rPh>
    <phoneticPr fontId="1"/>
  </si>
  <si>
    <r>
      <t>5.</t>
    </r>
    <r>
      <rPr>
        <sz val="11"/>
        <rFont val="游ゴシック Medium"/>
        <family val="3"/>
        <charset val="128"/>
      </rPr>
      <t>妙薬</t>
    </r>
    <r>
      <rPr>
        <sz val="11"/>
        <rFont val="Consolas"/>
        <family val="3"/>
      </rPr>
      <t xml:space="preserve"> Nepenthe 1/2</t>
    </r>
    <rPh sb="2" eb="4">
      <t>ミョウヤク</t>
    </rPh>
    <phoneticPr fontId="1"/>
  </si>
  <si>
    <r>
      <rPr>
        <sz val="11"/>
        <rFont val="游ゴシック Medium"/>
        <family val="3"/>
        <charset val="128"/>
      </rPr>
      <t>①西</t>
    </r>
    <r>
      <rPr>
        <sz val="11"/>
        <rFont val="Consolas"/>
        <family val="3"/>
      </rPr>
      <t>Africa/Ghana/</t>
    </r>
    <r>
      <rPr>
        <sz val="11"/>
        <rFont val="游ゴシック Medium"/>
        <family val="3"/>
        <charset val="128"/>
      </rPr>
      <t>森林のこだま②南米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お聞きファニータ③東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中国</t>
    </r>
    <r>
      <rPr>
        <sz val="11"/>
        <rFont val="Consolas"/>
        <family val="3"/>
      </rPr>
      <t>/Tibet/</t>
    </r>
    <r>
      <rPr>
        <sz val="11"/>
        <rFont val="游ゴシック Medium"/>
        <family val="3"/>
        <charset val="128"/>
      </rPr>
      <t>もっと長生きできたなら④西</t>
    </r>
    <r>
      <rPr>
        <sz val="11"/>
        <rFont val="Consolas"/>
        <family val="3"/>
      </rPr>
      <t>Asia/Afghanistan/</t>
    </r>
    <r>
      <rPr>
        <sz val="11"/>
        <rFont val="游ゴシック Medium"/>
        <family val="3"/>
        <charset val="128"/>
      </rPr>
      <t>雨の歌⑤南米</t>
    </r>
    <r>
      <rPr>
        <sz val="11"/>
        <rFont val="Consolas"/>
        <family val="3"/>
      </rPr>
      <t>/Pe'rou/</t>
    </r>
    <r>
      <rPr>
        <sz val="11"/>
        <rFont val="游ゴシック Medium"/>
        <family val="3"/>
        <charset val="128"/>
      </rPr>
      <t>コルカの謝肉祭⑥</t>
    </r>
    <r>
      <rPr>
        <sz val="11"/>
        <rFont val="Consolas"/>
        <family val="3"/>
      </rPr>
      <t>Africa/</t>
    </r>
    <r>
      <rPr>
        <sz val="11"/>
        <rFont val="游ゴシック Medium"/>
        <family val="3"/>
        <charset val="128"/>
      </rPr>
      <t>ブワバ族の結婚式の踊り⑦中南米</t>
    </r>
    <r>
      <rPr>
        <sz val="11"/>
        <rFont val="Consolas"/>
        <family val="3"/>
      </rPr>
      <t>/Mexico/Mestizo</t>
    </r>
    <r>
      <rPr>
        <sz val="11"/>
        <rFont val="游ゴシック Medium"/>
        <family val="3"/>
        <charset val="128"/>
      </rPr>
      <t>のホタ⑧西</t>
    </r>
    <r>
      <rPr>
        <sz val="11"/>
        <rFont val="Consolas"/>
        <family val="3"/>
      </rPr>
      <t>Africa/Ghana/</t>
    </r>
    <r>
      <rPr>
        <sz val="11"/>
        <rFont val="游ゴシック Medium"/>
        <family val="3"/>
        <charset val="128"/>
      </rPr>
      <t>黒たん</t>
    </r>
    <rPh sb="1" eb="8">
      <t>ニシアフリカ</t>
    </rPh>
    <rPh sb="9" eb="14">
      <t>ガーナ</t>
    </rPh>
    <rPh sb="15" eb="17">
      <t>シンリン</t>
    </rPh>
    <rPh sb="22" eb="24">
      <t>ナンベイ</t>
    </rPh>
    <rPh sb="26" eb="27">
      <t>キ</t>
    </rPh>
    <rPh sb="34" eb="39">
      <t>ヒガシアジア</t>
    </rPh>
    <rPh sb="40" eb="42">
      <t>チュウゴク</t>
    </rPh>
    <rPh sb="43" eb="48">
      <t>チベット</t>
    </rPh>
    <rPh sb="52" eb="54">
      <t>ナガイ</t>
    </rPh>
    <rPh sb="61" eb="66">
      <t>ニシアジア</t>
    </rPh>
    <rPh sb="67" eb="78">
      <t>アフガニスタン</t>
    </rPh>
    <rPh sb="79" eb="80">
      <t>アメ</t>
    </rPh>
    <rPh sb="81" eb="82">
      <t>ウタ</t>
    </rPh>
    <rPh sb="83" eb="85">
      <t>ナンベイ</t>
    </rPh>
    <rPh sb="86" eb="92">
      <t>ペルー</t>
    </rPh>
    <rPh sb="97" eb="100">
      <t>シャニクサイ</t>
    </rPh>
    <rPh sb="101" eb="107">
      <t>アフリカ</t>
    </rPh>
    <rPh sb="111" eb="112">
      <t>ゾク</t>
    </rPh>
    <rPh sb="113" eb="116">
      <t>ケッコンシキ</t>
    </rPh>
    <rPh sb="117" eb="118">
      <t>オド</t>
    </rPh>
    <rPh sb="120" eb="123">
      <t>チュウナンベイ</t>
    </rPh>
    <rPh sb="124" eb="130">
      <t>メキシコ</t>
    </rPh>
    <rPh sb="131" eb="138">
      <t>メスティーソ</t>
    </rPh>
    <rPh sb="142" eb="149">
      <t>ニシアフリカ</t>
    </rPh>
    <rPh sb="150" eb="155">
      <t>ガーナ</t>
    </rPh>
    <rPh sb="156" eb="157">
      <t>コク</t>
    </rPh>
    <phoneticPr fontId="1"/>
  </si>
  <si>
    <r>
      <t>5.</t>
    </r>
    <r>
      <rPr>
        <sz val="11"/>
        <rFont val="游ゴシック Medium"/>
        <family val="3"/>
        <charset val="128"/>
      </rPr>
      <t>妙薬</t>
    </r>
    <r>
      <rPr>
        <sz val="11"/>
        <rFont val="Consolas"/>
        <family val="3"/>
      </rPr>
      <t xml:space="preserve"> Nepenthe 2/2</t>
    </r>
    <rPh sb="2" eb="4">
      <t>ミョウヤク</t>
    </rPh>
    <phoneticPr fontId="1"/>
  </si>
  <si>
    <r>
      <rPr>
        <sz val="11"/>
        <rFont val="游ゴシック Medium"/>
        <family val="3"/>
        <charset val="128"/>
      </rPr>
      <t>⑨</t>
    </r>
    <r>
      <rPr>
        <sz val="11"/>
        <rFont val="Consolas"/>
        <family val="3"/>
      </rPr>
      <t>Africa/Mali/</t>
    </r>
    <r>
      <rPr>
        <sz val="11"/>
        <rFont val="游ゴシック Medium"/>
        <family val="3"/>
        <charset val="128"/>
      </rPr>
      <t>クコ･ソロ⑩</t>
    </r>
    <r>
      <rPr>
        <sz val="11"/>
        <rFont val="Consolas"/>
        <family val="3"/>
      </rPr>
      <t>Polynesia/Cook Islands/</t>
    </r>
    <r>
      <rPr>
        <sz val="11"/>
        <rFont val="游ゴシック Medium"/>
        <family val="3"/>
        <charset val="128"/>
      </rPr>
      <t>タパ打ち⑪南</t>
    </r>
    <r>
      <rPr>
        <sz val="11"/>
        <rFont val="Consolas"/>
        <family val="3"/>
      </rPr>
      <t>Asia/Inde/</t>
    </r>
    <r>
      <rPr>
        <sz val="11"/>
        <rFont val="游ゴシック Medium"/>
        <family val="3"/>
        <charset val="128"/>
      </rPr>
      <t>ラーガ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カーフィ･マルワール⑫中南米</t>
    </r>
    <r>
      <rPr>
        <sz val="11"/>
        <rFont val="Consolas"/>
        <family val="3"/>
      </rPr>
      <t>/Bahama/</t>
    </r>
    <r>
      <rPr>
        <sz val="11"/>
        <rFont val="游ゴシック Medium"/>
        <family val="3"/>
        <charset val="128"/>
      </rPr>
      <t>バイ</t>
    </r>
    <r>
      <rPr>
        <sz val="11"/>
        <rFont val="Consolas"/>
        <family val="3"/>
      </rPr>
      <t xml:space="preserve"> &amp; </t>
    </r>
    <r>
      <rPr>
        <sz val="11"/>
        <rFont val="游ゴシック Medium"/>
        <family val="3"/>
        <charset val="128"/>
      </rPr>
      <t>バイ⑬西</t>
    </r>
    <r>
      <rPr>
        <sz val="11"/>
        <rFont val="Consolas"/>
        <family val="3"/>
      </rPr>
      <t>Africa/Ghana/Chohun(</t>
    </r>
    <r>
      <rPr>
        <sz val="11"/>
        <rFont val="游ゴシック Medium"/>
        <family val="3"/>
        <charset val="128"/>
      </rPr>
      <t>木琴</t>
    </r>
    <r>
      <rPr>
        <sz val="11"/>
        <rFont val="Consolas"/>
        <family val="3"/>
      </rPr>
      <t>)Gyamadudu(</t>
    </r>
    <r>
      <rPr>
        <sz val="11"/>
        <rFont val="游ゴシック Medium"/>
        <family val="3"/>
        <charset val="128"/>
      </rPr>
      <t>両面型太鼓</t>
    </r>
    <r>
      <rPr>
        <sz val="11"/>
        <rFont val="Consolas"/>
        <family val="3"/>
      </rPr>
      <t>)</t>
    </r>
    <r>
      <rPr>
        <sz val="11"/>
        <rFont val="游ゴシック Medium"/>
        <family val="3"/>
        <charset val="128"/>
      </rPr>
      <t>⑭</t>
    </r>
    <r>
      <rPr>
        <sz val="11"/>
        <rFont val="Consolas"/>
        <family val="3"/>
      </rPr>
      <t>Polynesia/Tonga/</t>
    </r>
    <r>
      <rPr>
        <sz val="11"/>
        <rFont val="游ゴシック Medium"/>
        <family val="3"/>
        <charset val="128"/>
      </rPr>
      <t>ファイカヴア⑮</t>
    </r>
    <r>
      <rPr>
        <sz val="11"/>
        <rFont val="Consolas"/>
        <family val="3"/>
      </rPr>
      <t>Africa/Coconuts</t>
    </r>
    <r>
      <rPr>
        <sz val="11"/>
        <rFont val="游ゴシック Medium"/>
        <family val="3"/>
        <charset val="128"/>
      </rPr>
      <t>収穫の歌⑯</t>
    </r>
    <r>
      <rPr>
        <sz val="11"/>
        <rFont val="Consolas"/>
        <family val="3"/>
      </rPr>
      <t>Polynesia/Tahiti/</t>
    </r>
    <r>
      <rPr>
        <sz val="11"/>
        <rFont val="游ゴシック Medium"/>
        <family val="3"/>
        <charset val="128"/>
      </rPr>
      <t>ヒメネ･タラヴァ⑰</t>
    </r>
    <r>
      <rPr>
        <sz val="11"/>
        <rFont val="Consolas"/>
        <family val="3"/>
      </rPr>
      <t>Polynesia/</t>
    </r>
    <r>
      <rPr>
        <sz val="11"/>
        <rFont val="游ゴシック Medium"/>
        <family val="3"/>
        <charset val="128"/>
      </rPr>
      <t>西</t>
    </r>
    <r>
      <rPr>
        <sz val="11"/>
        <rFont val="Consolas"/>
        <family val="3"/>
      </rPr>
      <t>Samoa/</t>
    </r>
    <r>
      <rPr>
        <sz val="11"/>
        <rFont val="游ゴシック Medium"/>
        <family val="3"/>
        <charset val="128"/>
      </rPr>
      <t>マーウルウル</t>
    </r>
    <rPh sb="1" eb="7">
      <t>アフリカ</t>
    </rPh>
    <rPh sb="8" eb="12">
      <t>マリ</t>
    </rPh>
    <rPh sb="19" eb="28">
      <t>ポリネシア</t>
    </rPh>
    <rPh sb="44" eb="45">
      <t>ウ</t>
    </rPh>
    <rPh sb="47" eb="52">
      <t>ミナミアジア</t>
    </rPh>
    <rPh sb="53" eb="57">
      <t>インド</t>
    </rPh>
    <rPh sb="73" eb="76">
      <t>チュウナンベイ</t>
    </rPh>
    <rPh sb="77" eb="83">
      <t>バハマ</t>
    </rPh>
    <rPh sb="92" eb="99">
      <t>ニシアフリカ</t>
    </rPh>
    <rPh sb="100" eb="105">
      <t>ガーナ</t>
    </rPh>
    <rPh sb="113" eb="115">
      <t>モッキン</t>
    </rPh>
    <rPh sb="126" eb="128">
      <t>リョウメン</t>
    </rPh>
    <rPh sb="128" eb="129">
      <t>カタ</t>
    </rPh>
    <rPh sb="129" eb="131">
      <t>タイコ</t>
    </rPh>
    <rPh sb="133" eb="142">
      <t>ポリネシア</t>
    </rPh>
    <rPh sb="143" eb="148">
      <t>トンガ</t>
    </rPh>
    <rPh sb="156" eb="162">
      <t>アフリカ</t>
    </rPh>
    <rPh sb="163" eb="171">
      <t>ココナツ</t>
    </rPh>
    <rPh sb="171" eb="173">
      <t>シュウカク</t>
    </rPh>
    <rPh sb="174" eb="175">
      <t>ウタ</t>
    </rPh>
    <rPh sb="176" eb="185">
      <t>ポリネシア</t>
    </rPh>
    <rPh sb="186" eb="192">
      <t>タヒチ</t>
    </rPh>
    <rPh sb="202" eb="211">
      <t>ポリネシア</t>
    </rPh>
    <rPh sb="212" eb="218">
      <t>ニシサモア</t>
    </rPh>
    <phoneticPr fontId="1"/>
  </si>
  <si>
    <r>
      <t>6.</t>
    </r>
    <r>
      <rPr>
        <sz val="11"/>
        <rFont val="游ゴシック Medium"/>
        <family val="3"/>
        <charset val="128"/>
      </rPr>
      <t>恍惚</t>
    </r>
    <r>
      <rPr>
        <sz val="11"/>
        <rFont val="Consolas"/>
        <family val="3"/>
      </rPr>
      <t xml:space="preserve"> Trance 1/2</t>
    </r>
    <rPh sb="2" eb="4">
      <t>コウコツ</t>
    </rPh>
    <phoneticPr fontId="1"/>
  </si>
  <si>
    <r>
      <rPr>
        <sz val="11"/>
        <rFont val="游ゴシック Medium"/>
        <family val="3"/>
        <charset val="128"/>
      </rPr>
      <t>①南</t>
    </r>
    <r>
      <rPr>
        <sz val="11"/>
        <rFont val="Consolas"/>
        <family val="3"/>
      </rPr>
      <t>Asia/Inde/Raga:</t>
    </r>
    <r>
      <rPr>
        <sz val="11"/>
        <rFont val="游ゴシック Medium"/>
        <family val="3"/>
        <charset val="128"/>
      </rPr>
      <t>キラナーヴァリ②東南</t>
    </r>
    <r>
      <rPr>
        <sz val="11"/>
        <rFont val="Consolas"/>
        <family val="3"/>
      </rPr>
      <t>Asia/Myanma/Birma/</t>
    </r>
    <r>
      <rPr>
        <sz val="11"/>
        <rFont val="游ゴシック Medium"/>
        <family val="3"/>
        <charset val="128"/>
      </rPr>
      <t>サウン･ガウの独奏③東南</t>
    </r>
    <r>
      <rPr>
        <sz val="11"/>
        <rFont val="Consolas"/>
        <family val="3"/>
      </rPr>
      <t>Asia/Indone'sie/Bali/</t>
    </r>
    <r>
      <rPr>
        <sz val="11"/>
        <rFont val="游ゴシック Medium"/>
        <family val="3"/>
        <charset val="128"/>
      </rPr>
      <t>ガンバン･スリン④南米</t>
    </r>
    <r>
      <rPr>
        <sz val="11"/>
        <rFont val="Consolas"/>
        <family val="3"/>
      </rPr>
      <t>/Brazil/</t>
    </r>
    <r>
      <rPr>
        <sz val="11"/>
        <rFont val="游ゴシック Medium"/>
        <family val="3"/>
        <charset val="128"/>
      </rPr>
      <t>クイクロ族のパンパイプの演奏⑤西</t>
    </r>
    <r>
      <rPr>
        <sz val="11"/>
        <rFont val="Consolas"/>
        <family val="3"/>
      </rPr>
      <t>Africa/Senegal/</t>
    </r>
    <r>
      <rPr>
        <sz val="11"/>
        <rFont val="游ゴシック Medium"/>
        <family val="3"/>
        <charset val="128"/>
      </rPr>
      <t>ウオロフ族の合奏⑥西</t>
    </r>
    <r>
      <rPr>
        <sz val="11"/>
        <rFont val="Consolas"/>
        <family val="3"/>
      </rPr>
      <t>Asia/Turkey/</t>
    </r>
    <r>
      <rPr>
        <sz val="11"/>
        <rFont val="游ゴシック Medium"/>
        <family val="3"/>
        <charset val="128"/>
      </rPr>
      <t>黒海の踊り⑦南米</t>
    </r>
    <r>
      <rPr>
        <sz val="11"/>
        <rFont val="Consolas"/>
        <family val="3"/>
      </rPr>
      <t>/Bolvie/</t>
    </r>
    <r>
      <rPr>
        <sz val="11"/>
        <rFont val="游ゴシック Medium"/>
        <family val="3"/>
        <charset val="128"/>
      </rPr>
      <t>ジャクタ･カル･ピ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林から遠く</t>
    </r>
    <rPh sb="1" eb="6">
      <t>ミナミアジア</t>
    </rPh>
    <rPh sb="7" eb="11">
      <t>インド</t>
    </rPh>
    <rPh sb="12" eb="16">
      <t>ラーガ</t>
    </rPh>
    <rPh sb="25" eb="31">
      <t>トウナンアジア</t>
    </rPh>
    <rPh sb="32" eb="38">
      <t>ミャンマー</t>
    </rPh>
    <rPh sb="39" eb="44">
      <t>ビルマ</t>
    </rPh>
    <rPh sb="52" eb="54">
      <t>ドクソウ</t>
    </rPh>
    <rPh sb="55" eb="61">
      <t>トウナンアジア</t>
    </rPh>
    <rPh sb="62" eb="72">
      <t>インドネシア</t>
    </rPh>
    <rPh sb="73" eb="77">
      <t>バリ</t>
    </rPh>
    <rPh sb="87" eb="89">
      <t>ナンベイ</t>
    </rPh>
    <rPh sb="90" eb="96">
      <t>ブラジル</t>
    </rPh>
    <rPh sb="101" eb="102">
      <t>ゾク</t>
    </rPh>
    <rPh sb="109" eb="111">
      <t>エンソウ</t>
    </rPh>
    <rPh sb="112" eb="119">
      <t>ニシアフリカ</t>
    </rPh>
    <rPh sb="120" eb="127">
      <t>セネガル</t>
    </rPh>
    <rPh sb="132" eb="133">
      <t>ゾク</t>
    </rPh>
    <rPh sb="134" eb="136">
      <t>ガッソウ</t>
    </rPh>
    <rPh sb="137" eb="142">
      <t>ニシアジア</t>
    </rPh>
    <rPh sb="143" eb="149">
      <t>トルコ</t>
    </rPh>
    <rPh sb="150" eb="152">
      <t>コッカイ</t>
    </rPh>
    <rPh sb="153" eb="154">
      <t>オド</t>
    </rPh>
    <rPh sb="156" eb="158">
      <t>ナンベイ</t>
    </rPh>
    <rPh sb="159" eb="165">
      <t>ボリヴィア</t>
    </rPh>
    <rPh sb="176" eb="177">
      <t>ハヤシ</t>
    </rPh>
    <rPh sb="179" eb="180">
      <t>トオ</t>
    </rPh>
    <phoneticPr fontId="1"/>
  </si>
  <si>
    <r>
      <t>6.</t>
    </r>
    <r>
      <rPr>
        <sz val="11"/>
        <rFont val="游ゴシック Medium"/>
        <family val="3"/>
        <charset val="128"/>
      </rPr>
      <t>恍惚</t>
    </r>
    <r>
      <rPr>
        <sz val="11"/>
        <rFont val="Consolas"/>
        <family val="3"/>
      </rPr>
      <t xml:space="preserve"> Trance 2/2</t>
    </r>
    <rPh sb="2" eb="4">
      <t>コウコツ</t>
    </rPh>
    <phoneticPr fontId="1"/>
  </si>
  <si>
    <r>
      <rPr>
        <sz val="11"/>
        <rFont val="游ゴシック Medium"/>
        <family val="3"/>
        <charset val="128"/>
      </rPr>
      <t>⑧東南</t>
    </r>
    <r>
      <rPr>
        <sz val="11"/>
        <rFont val="Consolas"/>
        <family val="3"/>
      </rPr>
      <t>Asia/Thaii/</t>
    </r>
    <r>
      <rPr>
        <sz val="11"/>
        <rFont val="游ゴシック Medium"/>
        <family val="3"/>
        <charset val="128"/>
      </rPr>
      <t>リス（人栗人粟）族の笙と踊り⑨南米</t>
    </r>
    <r>
      <rPr>
        <sz val="11"/>
        <rFont val="Consolas"/>
        <family val="3"/>
      </rPr>
      <t>/Pe'rou/</t>
    </r>
    <r>
      <rPr>
        <sz val="11"/>
        <rFont val="游ゴシック Medium"/>
        <family val="3"/>
        <charset val="128"/>
      </rPr>
      <t>羊飼いの祭り⑩南欧</t>
    </r>
    <r>
      <rPr>
        <sz val="11"/>
        <rFont val="Consolas"/>
        <family val="3"/>
      </rPr>
      <t>/France/</t>
    </r>
    <r>
      <rPr>
        <sz val="11"/>
        <rFont val="游ゴシック Medium"/>
        <family val="3"/>
        <charset val="128"/>
      </rPr>
      <t>ジムナスカ⑪東欧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旧ソ</t>
    </r>
    <r>
      <rPr>
        <sz val="11"/>
        <rFont val="Consolas"/>
        <family val="3"/>
      </rPr>
      <t>/Russie/Hungary/Gypsy/</t>
    </r>
    <r>
      <rPr>
        <sz val="11"/>
        <rFont val="游ゴシック Medium"/>
        <family val="3"/>
        <charset val="128"/>
      </rPr>
      <t>黒い瞳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ポールシュカ･ポーレ⑫東欧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旧ソ</t>
    </r>
    <r>
      <rPr>
        <sz val="11"/>
        <rFont val="Consolas"/>
        <family val="3"/>
      </rPr>
      <t>/Russie/</t>
    </r>
    <r>
      <rPr>
        <sz val="11"/>
        <rFont val="游ゴシック Medium"/>
        <family val="3"/>
        <charset val="128"/>
      </rPr>
      <t>カリンカ⑬南米</t>
    </r>
    <r>
      <rPr>
        <sz val="11"/>
        <rFont val="Consolas"/>
        <family val="3"/>
      </rPr>
      <t>/Brazil/</t>
    </r>
    <r>
      <rPr>
        <sz val="11"/>
        <rFont val="游ゴシック Medium"/>
        <family val="3"/>
        <charset val="128"/>
      </rPr>
      <t>サンバ･ジ･エスコーラの演奏⑭西</t>
    </r>
    <r>
      <rPr>
        <sz val="11"/>
        <rFont val="Consolas"/>
        <family val="3"/>
      </rPr>
      <t>Asia/Turkey/Arabia</t>
    </r>
    <r>
      <rPr>
        <sz val="11"/>
        <rFont val="游ゴシック Medium"/>
        <family val="3"/>
        <charset val="128"/>
      </rPr>
      <t>の踊り</t>
    </r>
    <rPh sb="1" eb="7">
      <t>トウナンアジア</t>
    </rPh>
    <rPh sb="8" eb="13">
      <t>タイ</t>
    </rPh>
    <rPh sb="16" eb="23">
      <t>ゾク</t>
    </rPh>
    <rPh sb="24" eb="25">
      <t>ショウ</t>
    </rPh>
    <rPh sb="26" eb="27">
      <t>オド</t>
    </rPh>
    <rPh sb="29" eb="31">
      <t>ナンベイ</t>
    </rPh>
    <rPh sb="32" eb="38">
      <t>ペルー</t>
    </rPh>
    <rPh sb="39" eb="41">
      <t>ヒツジカ</t>
    </rPh>
    <rPh sb="43" eb="44">
      <t>マツ</t>
    </rPh>
    <rPh sb="46" eb="48">
      <t>ナンオウ</t>
    </rPh>
    <rPh sb="49" eb="55">
      <t>フランス</t>
    </rPh>
    <rPh sb="62" eb="64">
      <t>トウオウ</t>
    </rPh>
    <rPh sb="65" eb="66">
      <t>キュウ</t>
    </rPh>
    <rPh sb="68" eb="74">
      <t>ロシア</t>
    </rPh>
    <rPh sb="75" eb="82">
      <t>ハンガリー</t>
    </rPh>
    <rPh sb="83" eb="88">
      <t>ジプシー</t>
    </rPh>
    <rPh sb="89" eb="90">
      <t>クロ</t>
    </rPh>
    <rPh sb="91" eb="92">
      <t>ヒトミ</t>
    </rPh>
    <rPh sb="104" eb="106">
      <t>トウオウ</t>
    </rPh>
    <rPh sb="107" eb="108">
      <t>キュウ</t>
    </rPh>
    <rPh sb="110" eb="116">
      <t>ロシア</t>
    </rPh>
    <rPh sb="122" eb="124">
      <t>ナンベイ</t>
    </rPh>
    <rPh sb="125" eb="131">
      <t>ブラジル</t>
    </rPh>
    <rPh sb="144" eb="146">
      <t>エンソウ</t>
    </rPh>
    <rPh sb="147" eb="152">
      <t>ニシアジア</t>
    </rPh>
    <rPh sb="153" eb="159">
      <t>トルコ</t>
    </rPh>
    <rPh sb="160" eb="166">
      <t>アラビア</t>
    </rPh>
    <rPh sb="167" eb="168">
      <t>オド</t>
    </rPh>
    <phoneticPr fontId="1"/>
  </si>
  <si>
    <r>
      <t>7.</t>
    </r>
    <r>
      <rPr>
        <sz val="11"/>
        <rFont val="游ゴシック Medium"/>
        <family val="3"/>
        <charset val="128"/>
      </rPr>
      <t>終末</t>
    </r>
    <r>
      <rPr>
        <sz val="11"/>
        <rFont val="Consolas"/>
        <family val="3"/>
      </rPr>
      <t xml:space="preserve"> Fin 1/2</t>
    </r>
    <rPh sb="2" eb="4">
      <t>シュウマツ</t>
    </rPh>
    <phoneticPr fontId="1"/>
  </si>
  <si>
    <r>
      <rPr>
        <sz val="11"/>
        <rFont val="游ゴシック Medium"/>
        <family val="3"/>
        <charset val="128"/>
      </rPr>
      <t>①西欧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イギリス</t>
    </r>
    <r>
      <rPr>
        <sz val="11"/>
        <rFont val="Consolas"/>
        <family val="3"/>
      </rPr>
      <t>/Ecosse/</t>
    </r>
    <r>
      <rPr>
        <sz val="11"/>
        <rFont val="游ゴシック Medium"/>
        <family val="3"/>
        <charset val="128"/>
      </rPr>
      <t>アメイジング･グレイス②</t>
    </r>
    <r>
      <rPr>
        <sz val="11"/>
        <rFont val="Consolas"/>
        <family val="3"/>
      </rPr>
      <t>Elefant(SE)</t>
    </r>
    <r>
      <rPr>
        <sz val="11"/>
        <rFont val="游ゴシック Medium"/>
        <family val="3"/>
        <charset val="128"/>
      </rPr>
      <t>③東</t>
    </r>
    <r>
      <rPr>
        <sz val="11"/>
        <rFont val="Consolas"/>
        <family val="3"/>
      </rPr>
      <t>Africa/Tanzania/</t>
    </r>
    <r>
      <rPr>
        <sz val="11"/>
        <rFont val="游ゴシック Medium"/>
        <family val="3"/>
        <charset val="128"/>
      </rPr>
      <t>チュオダ④西</t>
    </r>
    <r>
      <rPr>
        <sz val="11"/>
        <rFont val="Consolas"/>
        <family val="3"/>
      </rPr>
      <t>Asia/Turkey/</t>
    </r>
    <r>
      <rPr>
        <sz val="11"/>
        <rFont val="游ゴシック Medium"/>
        <family val="3"/>
        <charset val="128"/>
      </rPr>
      <t>ディワンとホイラート⑤西</t>
    </r>
    <r>
      <rPr>
        <sz val="11"/>
        <rFont val="Consolas"/>
        <family val="3"/>
      </rPr>
      <t>Asia/Turkey/</t>
    </r>
    <r>
      <rPr>
        <sz val="11"/>
        <rFont val="游ゴシック Medium"/>
        <family val="3"/>
        <charset val="128"/>
      </rPr>
      <t>ジェッディン･デデン⑥東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中国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アトシュ⑦東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中国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紡ぎ歌⑧東</t>
    </r>
    <r>
      <rPr>
        <sz val="11"/>
        <rFont val="Consolas"/>
        <family val="3"/>
      </rPr>
      <t>Asia/Mongol/</t>
    </r>
    <r>
      <rPr>
        <sz val="11"/>
        <rFont val="游ゴシック Medium"/>
        <family val="3"/>
        <charset val="128"/>
      </rPr>
      <t>ガンディー･モド</t>
    </r>
    <rPh sb="1" eb="3">
      <t>セイオウ</t>
    </rPh>
    <rPh sb="9" eb="15">
      <t>スコットランド</t>
    </rPh>
    <rPh sb="28" eb="35">
      <t>エレファント</t>
    </rPh>
    <rPh sb="40" eb="47">
      <t>ヒガシアフリカ</t>
    </rPh>
    <rPh sb="48" eb="56">
      <t>タンザニア</t>
    </rPh>
    <rPh sb="62" eb="67">
      <t>ニシアジア</t>
    </rPh>
    <rPh sb="68" eb="74">
      <t>トルコ</t>
    </rPh>
    <rPh sb="86" eb="91">
      <t>ニシアジア</t>
    </rPh>
    <rPh sb="92" eb="98">
      <t>トルコ</t>
    </rPh>
    <rPh sb="110" eb="115">
      <t>ヒガシアジア</t>
    </rPh>
    <rPh sb="116" eb="118">
      <t>チュウゴク</t>
    </rPh>
    <rPh sb="124" eb="129">
      <t>ヒガシアジア</t>
    </rPh>
    <rPh sb="130" eb="132">
      <t>チュウゴク</t>
    </rPh>
    <rPh sb="133" eb="134">
      <t>ツム</t>
    </rPh>
    <rPh sb="135" eb="136">
      <t>ウタ</t>
    </rPh>
    <rPh sb="137" eb="142">
      <t>ヒガシアジア</t>
    </rPh>
    <rPh sb="143" eb="149">
      <t>モンゴル</t>
    </rPh>
    <phoneticPr fontId="1"/>
  </si>
  <si>
    <r>
      <t>7.</t>
    </r>
    <r>
      <rPr>
        <sz val="11"/>
        <rFont val="游ゴシック Medium"/>
        <family val="3"/>
        <charset val="128"/>
      </rPr>
      <t>終末</t>
    </r>
    <r>
      <rPr>
        <sz val="11"/>
        <rFont val="Consolas"/>
        <family val="3"/>
      </rPr>
      <t xml:space="preserve"> Fin 2/2</t>
    </r>
    <rPh sb="2" eb="4">
      <t>シュウマツ</t>
    </rPh>
    <phoneticPr fontId="1"/>
  </si>
  <si>
    <r>
      <rPr>
        <sz val="11"/>
        <rFont val="游ゴシック Medium"/>
        <family val="3"/>
        <charset val="128"/>
      </rPr>
      <t>⑨中央</t>
    </r>
    <r>
      <rPr>
        <sz val="11"/>
        <rFont val="Consolas"/>
        <family val="3"/>
      </rPr>
      <t>Africa/</t>
    </r>
    <r>
      <rPr>
        <sz val="11"/>
        <rFont val="游ゴシック Medium"/>
        <family val="3"/>
        <charset val="128"/>
      </rPr>
      <t>ングバガ族の親指</t>
    </r>
    <r>
      <rPr>
        <sz val="11"/>
        <rFont val="Consolas"/>
        <family val="3"/>
      </rPr>
      <t>Piano</t>
    </r>
    <r>
      <rPr>
        <sz val="11"/>
        <rFont val="游ゴシック Medium"/>
        <family val="3"/>
        <charset val="128"/>
      </rPr>
      <t>独奏⑩西</t>
    </r>
    <r>
      <rPr>
        <sz val="11"/>
        <rFont val="Consolas"/>
        <family val="3"/>
      </rPr>
      <t>Asia/Arabe/</t>
    </r>
    <r>
      <rPr>
        <sz val="11"/>
        <rFont val="游ゴシック Medium"/>
        <family val="3"/>
        <charset val="128"/>
      </rPr>
      <t>クルド旋法のタクシーム⑪東</t>
    </r>
    <r>
      <rPr>
        <sz val="11"/>
        <rFont val="Consolas"/>
        <family val="3"/>
      </rPr>
      <t>Africa/Tanzania/Marimba 2</t>
    </r>
    <r>
      <rPr>
        <sz val="11"/>
        <rFont val="游ゴシック Medium"/>
        <family val="3"/>
        <charset val="128"/>
      </rPr>
      <t>重奏⑫東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中国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大波が砂を洗う⑬東欧</t>
    </r>
    <r>
      <rPr>
        <sz val="11"/>
        <rFont val="Consolas"/>
        <family val="3"/>
      </rPr>
      <t>/Roumanie/</t>
    </r>
    <r>
      <rPr>
        <sz val="11"/>
        <rFont val="游ゴシック Medium"/>
        <family val="3"/>
        <charset val="128"/>
      </rPr>
      <t>森のさけび⑭東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韓国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武寧之曲⑮東南</t>
    </r>
    <r>
      <rPr>
        <sz val="11"/>
        <rFont val="Consolas"/>
        <family val="3"/>
      </rPr>
      <t>Asia/Indone'sie/</t>
    </r>
    <r>
      <rPr>
        <sz val="11"/>
        <rFont val="游ゴシック Medium"/>
        <family val="3"/>
        <charset val="128"/>
      </rPr>
      <t>西</t>
    </r>
    <r>
      <rPr>
        <sz val="11"/>
        <rFont val="Consolas"/>
        <family val="3"/>
      </rPr>
      <t>Java/Sunda/</t>
    </r>
    <r>
      <rPr>
        <sz val="11"/>
        <rFont val="游ゴシック Medium"/>
        <family val="3"/>
        <charset val="128"/>
      </rPr>
      <t>マヤ･スラス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プスピタ</t>
    </r>
    <rPh sb="1" eb="9">
      <t>チュウオウアフリカ</t>
    </rPh>
    <rPh sb="14" eb="15">
      <t>ゾク</t>
    </rPh>
    <rPh sb="16" eb="18">
      <t>オヤユビ</t>
    </rPh>
    <rPh sb="18" eb="23">
      <t>ピアノ</t>
    </rPh>
    <rPh sb="23" eb="25">
      <t>ドクソウ</t>
    </rPh>
    <rPh sb="26" eb="31">
      <t>ニシアジア</t>
    </rPh>
    <rPh sb="32" eb="37">
      <t>アラブ</t>
    </rPh>
    <rPh sb="41" eb="43">
      <t>センポウ</t>
    </rPh>
    <rPh sb="50" eb="57">
      <t>ヒガシアフリカ</t>
    </rPh>
    <rPh sb="58" eb="66">
      <t>タンザニア</t>
    </rPh>
    <rPh sb="67" eb="74">
      <t>マリンバ</t>
    </rPh>
    <rPh sb="76" eb="78">
      <t>ジュウソウ</t>
    </rPh>
    <rPh sb="79" eb="84">
      <t>ヒガシアジア</t>
    </rPh>
    <rPh sb="85" eb="87">
      <t>チュウゴク</t>
    </rPh>
    <rPh sb="88" eb="90">
      <t>オオナミ</t>
    </rPh>
    <rPh sb="91" eb="92">
      <t>スナ</t>
    </rPh>
    <rPh sb="93" eb="94">
      <t>アラ</t>
    </rPh>
    <rPh sb="96" eb="98">
      <t>トウオウ</t>
    </rPh>
    <rPh sb="99" eb="107">
      <t>ルーマニア</t>
    </rPh>
    <rPh sb="108" eb="109">
      <t>モリ</t>
    </rPh>
    <rPh sb="114" eb="119">
      <t>ヒガシアジア</t>
    </rPh>
    <rPh sb="120" eb="122">
      <t>カンコク</t>
    </rPh>
    <rPh sb="128" eb="134">
      <t>トウナンアジア</t>
    </rPh>
    <rPh sb="135" eb="145">
      <t>インドネシア</t>
    </rPh>
    <rPh sb="146" eb="151">
      <t>ニシジャワ</t>
    </rPh>
    <rPh sb="152" eb="157">
      <t>スンダ</t>
    </rPh>
    <phoneticPr fontId="1"/>
  </si>
  <si>
    <r>
      <t>8.</t>
    </r>
    <r>
      <rPr>
        <sz val="11"/>
        <rFont val="游ゴシック Medium"/>
        <family val="3"/>
        <charset val="128"/>
      </rPr>
      <t>律動</t>
    </r>
    <r>
      <rPr>
        <sz val="11"/>
        <rFont val="Consolas"/>
        <family val="3"/>
      </rPr>
      <t xml:space="preserve"> Cadendia 1/2</t>
    </r>
    <rPh sb="2" eb="4">
      <t>リツドウ</t>
    </rPh>
    <phoneticPr fontId="1"/>
  </si>
  <si>
    <r>
      <rPr>
        <sz val="11"/>
        <rFont val="游ゴシック Medium"/>
        <family val="3"/>
        <charset val="128"/>
      </rPr>
      <t>①</t>
    </r>
    <r>
      <rPr>
        <sz val="11"/>
        <rFont val="Consolas"/>
        <family val="3"/>
      </rPr>
      <t>Africa/Zimbabwe/</t>
    </r>
    <r>
      <rPr>
        <sz val="11"/>
        <rFont val="游ゴシック Medium"/>
        <family val="3"/>
        <charset val="128"/>
      </rPr>
      <t>ショナ族ムビラ②中南米</t>
    </r>
    <r>
      <rPr>
        <sz val="11"/>
        <rFont val="Consolas"/>
        <family val="3"/>
      </rPr>
      <t>/Jamaiique/Mango Time</t>
    </r>
    <r>
      <rPr>
        <sz val="11"/>
        <rFont val="游ゴシック Medium"/>
        <family val="3"/>
        <charset val="128"/>
      </rPr>
      <t>③東南</t>
    </r>
    <r>
      <rPr>
        <sz val="11"/>
        <rFont val="Consolas"/>
        <family val="3"/>
      </rPr>
      <t>Asia/Indone'sie/Java/</t>
    </r>
    <r>
      <rPr>
        <sz val="11"/>
        <rFont val="游ゴシック Medium"/>
        <family val="3"/>
        <charset val="128"/>
      </rPr>
      <t>宮廷</t>
    </r>
    <r>
      <rPr>
        <sz val="11"/>
        <rFont val="Consolas"/>
        <family val="3"/>
      </rPr>
      <t>Gamelan</t>
    </r>
    <r>
      <rPr>
        <sz val="11"/>
        <rFont val="游ゴシック Medium"/>
        <family val="3"/>
        <charset val="128"/>
      </rPr>
      <t>④</t>
    </r>
    <r>
      <rPr>
        <sz val="11"/>
        <rFont val="Consolas"/>
        <family val="3"/>
      </rPr>
      <t>Dzil</t>
    </r>
    <r>
      <rPr>
        <sz val="11"/>
        <rFont val="游ゴシック Medium"/>
        <family val="3"/>
        <charset val="128"/>
      </rPr>
      <t>の</t>
    </r>
    <r>
      <rPr>
        <sz val="11"/>
        <rFont val="Consolas"/>
        <family val="3"/>
      </rPr>
      <t>Duet</t>
    </r>
    <r>
      <rPr>
        <sz val="11"/>
        <rFont val="游ゴシック Medium"/>
        <family val="3"/>
        <charset val="128"/>
      </rPr>
      <t>⑤</t>
    </r>
    <r>
      <rPr>
        <sz val="11"/>
        <rFont val="Consolas"/>
        <family val="3"/>
      </rPr>
      <t>Polynesia/Cook Islands/</t>
    </r>
    <r>
      <rPr>
        <sz val="11"/>
        <rFont val="游ゴシック Medium"/>
        <family val="3"/>
        <charset val="128"/>
      </rPr>
      <t>イメネ･ツキ⑥</t>
    </r>
    <r>
      <rPr>
        <sz val="11"/>
        <rFont val="Consolas"/>
        <family val="3"/>
      </rPr>
      <t>Melanesia/Fiji/</t>
    </r>
    <r>
      <rPr>
        <sz val="11"/>
        <rFont val="游ゴシック Medium"/>
        <family val="3"/>
        <charset val="128"/>
      </rPr>
      <t>花火⑦西</t>
    </r>
    <r>
      <rPr>
        <sz val="11"/>
        <rFont val="Consolas"/>
        <family val="3"/>
      </rPr>
      <t>Africa/Haute-Volta/Burkina Faso/</t>
    </r>
    <r>
      <rPr>
        <sz val="11"/>
        <rFont val="游ゴシック Medium"/>
        <family val="3"/>
        <charset val="128"/>
      </rPr>
      <t>グルマンチェ族の賛歌</t>
    </r>
    <rPh sb="1" eb="7">
      <t>アフリカ</t>
    </rPh>
    <rPh sb="8" eb="16">
      <t>ジンバブエ</t>
    </rPh>
    <rPh sb="20" eb="21">
      <t>ゾク</t>
    </rPh>
    <rPh sb="25" eb="28">
      <t>チュウナンベイ</t>
    </rPh>
    <rPh sb="29" eb="38">
      <t>ジャマイカ</t>
    </rPh>
    <rPh sb="39" eb="44">
      <t>マンゴ</t>
    </rPh>
    <rPh sb="45" eb="49">
      <t>タイム</t>
    </rPh>
    <rPh sb="50" eb="56">
      <t>トウナンアジア</t>
    </rPh>
    <rPh sb="57" eb="67">
      <t>インドネシア</t>
    </rPh>
    <rPh sb="68" eb="72">
      <t>ジャワ</t>
    </rPh>
    <rPh sb="73" eb="75">
      <t>キュウテイ</t>
    </rPh>
    <rPh sb="75" eb="82">
      <t>ガムラン</t>
    </rPh>
    <rPh sb="88" eb="92">
      <t>デュエット</t>
    </rPh>
    <rPh sb="93" eb="102">
      <t>ポリネシア</t>
    </rPh>
    <rPh sb="103" eb="115">
      <t>クック　アイランズ</t>
    </rPh>
    <rPh sb="123" eb="132">
      <t>メラネシア</t>
    </rPh>
    <rPh sb="133" eb="137">
      <t>フィジー</t>
    </rPh>
    <rPh sb="138" eb="140">
      <t>ハナビ</t>
    </rPh>
    <rPh sb="141" eb="148">
      <t>ニシアフリカ</t>
    </rPh>
    <rPh sb="149" eb="160">
      <t>オート・ヴォルタ</t>
    </rPh>
    <rPh sb="161" eb="173">
      <t>ブルキナファソ</t>
    </rPh>
    <rPh sb="180" eb="181">
      <t>ゾク</t>
    </rPh>
    <rPh sb="182" eb="184">
      <t>サンカ</t>
    </rPh>
    <phoneticPr fontId="1"/>
  </si>
  <si>
    <r>
      <t>8.</t>
    </r>
    <r>
      <rPr>
        <sz val="11"/>
        <rFont val="游ゴシック Medium"/>
        <family val="3"/>
        <charset val="128"/>
      </rPr>
      <t>律動</t>
    </r>
    <r>
      <rPr>
        <sz val="11"/>
        <rFont val="Consolas"/>
        <family val="3"/>
      </rPr>
      <t xml:space="preserve"> Cadendia 2/2</t>
    </r>
    <rPh sb="2" eb="4">
      <t>リツドウ</t>
    </rPh>
    <phoneticPr fontId="1"/>
  </si>
  <si>
    <r>
      <rPr>
        <sz val="11"/>
        <rFont val="游ゴシック Medium"/>
        <family val="3"/>
        <charset val="128"/>
      </rPr>
      <t>⑧中南米</t>
    </r>
    <r>
      <rPr>
        <sz val="11"/>
        <rFont val="Consolas"/>
        <family val="3"/>
      </rPr>
      <t>/Mexico/</t>
    </r>
    <r>
      <rPr>
        <sz val="11"/>
        <rFont val="游ゴシック Medium"/>
        <family val="3"/>
        <charset val="128"/>
      </rPr>
      <t>まだら牛⑨</t>
    </r>
    <r>
      <rPr>
        <sz val="11"/>
        <rFont val="Consolas"/>
        <family val="3"/>
      </rPr>
      <t>Melanesia/Fiji/</t>
    </r>
    <r>
      <rPr>
        <sz val="11"/>
        <rFont val="游ゴシック Medium"/>
        <family val="3"/>
        <charset val="128"/>
      </rPr>
      <t>座舞踊⑩南米</t>
    </r>
    <r>
      <rPr>
        <sz val="11"/>
        <rFont val="Consolas"/>
        <family val="3"/>
      </rPr>
      <t>/Trinite' et Tobago/</t>
    </r>
    <r>
      <rPr>
        <sz val="11"/>
        <rFont val="游ゴシック Medium"/>
        <family val="3"/>
        <charset val="128"/>
      </rPr>
      <t>リンボ⑪西</t>
    </r>
    <r>
      <rPr>
        <sz val="11"/>
        <rFont val="Consolas"/>
        <family val="3"/>
      </rPr>
      <t>Africa/Niger/</t>
    </r>
    <r>
      <rPr>
        <sz val="11"/>
        <rFont val="游ゴシック Medium"/>
        <family val="3"/>
        <charset val="128"/>
      </rPr>
      <t>クントゥギ･ソロ⑫南米</t>
    </r>
    <r>
      <rPr>
        <sz val="11"/>
        <rFont val="Consolas"/>
        <family val="3"/>
      </rPr>
      <t>/Brazil/</t>
    </r>
    <r>
      <rPr>
        <sz val="11"/>
        <rFont val="游ゴシック Medium"/>
        <family val="3"/>
        <charset val="128"/>
      </rPr>
      <t>サン</t>
    </r>
    <r>
      <rPr>
        <sz val="11"/>
        <rFont val="Consolas"/>
        <family val="3"/>
      </rPr>
      <t xml:space="preserve"> Antonio</t>
    </r>
    <r>
      <rPr>
        <sz val="11"/>
        <rFont val="游ゴシック Medium"/>
        <family val="3"/>
        <charset val="128"/>
      </rPr>
      <t>の子守歌⑬東欧</t>
    </r>
    <r>
      <rPr>
        <sz val="11"/>
        <rFont val="Consolas"/>
        <family val="3"/>
      </rPr>
      <t>/Bulgaria/</t>
    </r>
    <r>
      <rPr>
        <sz val="11"/>
        <rFont val="游ゴシック Medium"/>
        <family val="3"/>
        <charset val="128"/>
      </rPr>
      <t>ハイドゥク⑭南欧</t>
    </r>
    <r>
      <rPr>
        <sz val="11"/>
        <rFont val="Consolas"/>
        <family val="3"/>
      </rPr>
      <t>/Grece/</t>
    </r>
    <r>
      <rPr>
        <sz val="11"/>
        <rFont val="游ゴシック Medium"/>
        <family val="3"/>
        <charset val="128"/>
      </rPr>
      <t>水夫の踊り⑮</t>
    </r>
    <r>
      <rPr>
        <sz val="11"/>
        <rFont val="Consolas"/>
        <family val="3"/>
      </rPr>
      <t>Africa/Zimbabwe/</t>
    </r>
    <r>
      <rPr>
        <sz val="11"/>
        <rFont val="游ゴシック Medium"/>
        <family val="3"/>
        <charset val="128"/>
      </rPr>
      <t>仮小屋</t>
    </r>
    <rPh sb="1" eb="4">
      <t>チュウナンベイ</t>
    </rPh>
    <rPh sb="5" eb="11">
      <t>メキシコ</t>
    </rPh>
    <rPh sb="15" eb="16">
      <t>ウシ</t>
    </rPh>
    <rPh sb="17" eb="26">
      <t>メラネシア</t>
    </rPh>
    <rPh sb="27" eb="31">
      <t>フィジー</t>
    </rPh>
    <rPh sb="32" eb="33">
      <t>ザ</t>
    </rPh>
    <rPh sb="33" eb="35">
      <t>ブヨウ</t>
    </rPh>
    <rPh sb="36" eb="38">
      <t>ナンベイ</t>
    </rPh>
    <rPh sb="39" eb="57">
      <t>トリニダード・トバゴ</t>
    </rPh>
    <rPh sb="62" eb="69">
      <t>ニシアフリカ</t>
    </rPh>
    <rPh sb="70" eb="75">
      <t>ニジェール</t>
    </rPh>
    <rPh sb="85" eb="87">
      <t>ナンベイ</t>
    </rPh>
    <rPh sb="88" eb="94">
      <t>ブラジル</t>
    </rPh>
    <rPh sb="98" eb="105">
      <t>アントニオ</t>
    </rPh>
    <rPh sb="106" eb="109">
      <t>コモリウタ</t>
    </rPh>
    <rPh sb="110" eb="112">
      <t>トウオウ</t>
    </rPh>
    <rPh sb="113" eb="121">
      <t>ブルガリア</t>
    </rPh>
    <rPh sb="128" eb="130">
      <t>ナンオウ</t>
    </rPh>
    <rPh sb="131" eb="136">
      <t>ギリシャ</t>
    </rPh>
    <rPh sb="137" eb="139">
      <t>スイフ</t>
    </rPh>
    <rPh sb="140" eb="141">
      <t>オド</t>
    </rPh>
    <rPh sb="143" eb="149">
      <t>アフリカ</t>
    </rPh>
    <rPh sb="150" eb="158">
      <t>ジンバブエ</t>
    </rPh>
    <rPh sb="159" eb="160">
      <t>カリ</t>
    </rPh>
    <rPh sb="160" eb="162">
      <t>ゴヤ</t>
    </rPh>
    <phoneticPr fontId="1"/>
  </si>
  <si>
    <r>
      <t xml:space="preserve">World's Favorites Collection </t>
    </r>
    <r>
      <rPr>
        <sz val="11"/>
        <rFont val="游ゴシック Medium"/>
        <family val="3"/>
        <charset val="128"/>
      </rPr>
      <t>美しい時</t>
    </r>
    <rPh sb="18" eb="28">
      <t>コレクション</t>
    </rPh>
    <rPh sb="29" eb="30">
      <t>ウツク</t>
    </rPh>
    <rPh sb="32" eb="33">
      <t>トキ</t>
    </rPh>
    <phoneticPr fontId="1"/>
  </si>
  <si>
    <r>
      <t>01.</t>
    </r>
    <r>
      <rPr>
        <sz val="11"/>
        <rFont val="游ゴシック Medium"/>
        <family val="3"/>
        <charset val="128"/>
      </rPr>
      <t>快</t>
    </r>
    <r>
      <rPr>
        <sz val="11"/>
        <rFont val="Consolas"/>
        <family val="3"/>
      </rPr>
      <t xml:space="preserve"> Euphonia 1/3</t>
    </r>
    <rPh sb="3" eb="4">
      <t>カイ</t>
    </rPh>
    <phoneticPr fontId="1"/>
  </si>
  <si>
    <r>
      <rPr>
        <sz val="11"/>
        <rFont val="游ゴシック Medium"/>
        <family val="3"/>
        <charset val="128"/>
      </rPr>
      <t>①南欧</t>
    </r>
    <r>
      <rPr>
        <sz val="11"/>
        <rFont val="Consolas"/>
        <family val="3"/>
      </rPr>
      <t>/France/</t>
    </r>
    <r>
      <rPr>
        <sz val="11"/>
        <rFont val="游ゴシック Medium"/>
        <family val="3"/>
        <charset val="128"/>
      </rPr>
      <t>シャルル･トレネ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詩人の魂②南米</t>
    </r>
    <r>
      <rPr>
        <sz val="11"/>
        <rFont val="Consolas"/>
        <family val="3"/>
      </rPr>
      <t>/Argentin/</t>
    </r>
    <r>
      <rPr>
        <sz val="11"/>
        <rFont val="游ゴシック Medium"/>
        <family val="3"/>
        <charset val="128"/>
      </rPr>
      <t>オズバルド･フレセド楽団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機関車③南米</t>
    </r>
    <r>
      <rPr>
        <sz val="11"/>
        <rFont val="Consolas"/>
        <family val="3"/>
      </rPr>
      <t>/Argentin/</t>
    </r>
    <r>
      <rPr>
        <sz val="11"/>
        <rFont val="游ゴシック Medium"/>
        <family val="3"/>
        <charset val="128"/>
      </rPr>
      <t>クリスティーナとウーゴ</t>
    </r>
    <r>
      <rPr>
        <sz val="11"/>
        <rFont val="Consolas"/>
        <family val="3"/>
      </rPr>
      <t>/Inca</t>
    </r>
    <r>
      <rPr>
        <sz val="11"/>
        <rFont val="游ゴシック Medium"/>
        <family val="3"/>
        <charset val="128"/>
      </rPr>
      <t>帝国の滅亡④西欧</t>
    </r>
    <r>
      <rPr>
        <sz val="11"/>
        <rFont val="Consolas"/>
        <family val="3"/>
      </rPr>
      <t>/Suisse/Alpes</t>
    </r>
    <r>
      <rPr>
        <sz val="11"/>
        <rFont val="游ゴシック Medium"/>
        <family val="3"/>
        <charset val="128"/>
      </rPr>
      <t>の呼び声⑤西欧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ドイツ</t>
    </r>
    <r>
      <rPr>
        <sz val="11"/>
        <rFont val="Consolas"/>
        <family val="3"/>
      </rPr>
      <t>/Bayerischen/</t>
    </r>
    <r>
      <rPr>
        <sz val="11"/>
        <rFont val="游ゴシック Medium"/>
        <family val="3"/>
        <charset val="128"/>
      </rPr>
      <t>アルフォンス･バウアー他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山に登ろう⑥南欧</t>
    </r>
    <r>
      <rPr>
        <sz val="11"/>
        <rFont val="Consolas"/>
        <family val="3"/>
      </rPr>
      <t>/France/</t>
    </r>
    <r>
      <rPr>
        <sz val="11"/>
        <rFont val="游ゴシック Medium"/>
        <family val="3"/>
        <charset val="128"/>
      </rPr>
      <t>イヴェット･ギルベール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マダム･アルチュール</t>
    </r>
    <rPh sb="1" eb="3">
      <t>ナンオウ</t>
    </rPh>
    <rPh sb="4" eb="10">
      <t>フランス</t>
    </rPh>
    <rPh sb="20" eb="22">
      <t>シジン</t>
    </rPh>
    <rPh sb="23" eb="24">
      <t>タマシイ</t>
    </rPh>
    <rPh sb="25" eb="27">
      <t>ナンベイ</t>
    </rPh>
    <rPh sb="28" eb="36">
      <t>アルゼンチン</t>
    </rPh>
    <rPh sb="47" eb="49">
      <t>ガクダン</t>
    </rPh>
    <rPh sb="50" eb="53">
      <t>キカンシャ</t>
    </rPh>
    <rPh sb="54" eb="56">
      <t>ナンベイ</t>
    </rPh>
    <rPh sb="57" eb="65">
      <t>アルゼンチン</t>
    </rPh>
    <rPh sb="78" eb="82">
      <t>インカ</t>
    </rPh>
    <rPh sb="82" eb="84">
      <t>テイコク</t>
    </rPh>
    <rPh sb="85" eb="87">
      <t>メツボウ</t>
    </rPh>
    <rPh sb="88" eb="90">
      <t>セイオウ</t>
    </rPh>
    <rPh sb="91" eb="97">
      <t>スイス</t>
    </rPh>
    <rPh sb="98" eb="103">
      <t>アルプス</t>
    </rPh>
    <rPh sb="104" eb="105">
      <t>ヨ</t>
    </rPh>
    <rPh sb="106" eb="107">
      <t>ゴエ</t>
    </rPh>
    <rPh sb="108" eb="110">
      <t>セイオウ</t>
    </rPh>
    <rPh sb="115" eb="126">
      <t>バイエルン</t>
    </rPh>
    <rPh sb="138" eb="139">
      <t>ホカ</t>
    </rPh>
    <rPh sb="140" eb="141">
      <t>ヤマ</t>
    </rPh>
    <rPh sb="142" eb="143">
      <t>ノボ</t>
    </rPh>
    <rPh sb="146" eb="148">
      <t>ナンオウ</t>
    </rPh>
    <rPh sb="149" eb="155">
      <t>フランス</t>
    </rPh>
    <phoneticPr fontId="1"/>
  </si>
  <si>
    <r>
      <t>01.</t>
    </r>
    <r>
      <rPr>
        <sz val="11"/>
        <rFont val="游ゴシック Medium"/>
        <family val="3"/>
        <charset val="128"/>
      </rPr>
      <t>快</t>
    </r>
    <r>
      <rPr>
        <sz val="11"/>
        <rFont val="Consolas"/>
        <family val="3"/>
      </rPr>
      <t xml:space="preserve"> Euphonia 2/3</t>
    </r>
    <rPh sb="3" eb="4">
      <t>カイ</t>
    </rPh>
    <phoneticPr fontId="1"/>
  </si>
  <si>
    <r>
      <rPr>
        <sz val="11"/>
        <rFont val="游ゴシック Medium"/>
        <family val="3"/>
        <charset val="128"/>
      </rPr>
      <t>⑦南米</t>
    </r>
    <r>
      <rPr>
        <sz val="11"/>
        <rFont val="Consolas"/>
        <family val="3"/>
      </rPr>
      <t xml:space="preserve">/Argentin/Atahualpa </t>
    </r>
    <r>
      <rPr>
        <sz val="11"/>
        <rFont val="游ゴシック Medium"/>
        <family val="3"/>
        <charset val="128"/>
      </rPr>
      <t>ユパンキ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牛車にゆられて⑧北米</t>
    </r>
    <r>
      <rPr>
        <sz val="11"/>
        <rFont val="Consolas"/>
        <family val="3"/>
      </rPr>
      <t>/America/</t>
    </r>
    <r>
      <rPr>
        <sz val="11"/>
        <rFont val="游ゴシック Medium"/>
        <family val="3"/>
        <charset val="128"/>
      </rPr>
      <t>ロイ･クラーク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ティップス･オブ･マイ･フィンガーズ⑨南米</t>
    </r>
    <r>
      <rPr>
        <sz val="11"/>
        <rFont val="Consolas"/>
        <family val="3"/>
      </rPr>
      <t>/Argentin/</t>
    </r>
    <r>
      <rPr>
        <sz val="11"/>
        <rFont val="游ゴシック Medium"/>
        <family val="3"/>
        <charset val="128"/>
      </rPr>
      <t>マリアーノ･モーレス楽団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エル･イレシスティブレ⑩南欧</t>
    </r>
    <r>
      <rPr>
        <sz val="11"/>
        <rFont val="Consolas"/>
        <family val="3"/>
      </rPr>
      <t>/Spain/</t>
    </r>
    <r>
      <rPr>
        <sz val="11"/>
        <rFont val="游ゴシック Medium"/>
        <family val="3"/>
        <charset val="128"/>
      </rPr>
      <t>マノロ･カラコール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マルティネーテス⑪南欧</t>
    </r>
    <r>
      <rPr>
        <sz val="11"/>
        <rFont val="Consolas"/>
        <family val="3"/>
      </rPr>
      <t>/Spain/</t>
    </r>
    <r>
      <rPr>
        <sz val="11"/>
        <rFont val="游ゴシック Medium"/>
        <family val="3"/>
        <charset val="128"/>
      </rPr>
      <t>フェルナンダ･デ･ウトレーラ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ソレアレス｢</t>
    </r>
    <r>
      <rPr>
        <sz val="11"/>
        <rFont val="Consolas"/>
        <family val="3"/>
      </rPr>
      <t>Andalousie</t>
    </r>
    <r>
      <rPr>
        <sz val="11"/>
        <rFont val="游ゴシック Medium"/>
        <family val="3"/>
        <charset val="128"/>
      </rPr>
      <t>の</t>
    </r>
    <r>
      <rPr>
        <sz val="11"/>
        <rFont val="Consolas"/>
        <family val="3"/>
      </rPr>
      <t>Rhythm</t>
    </r>
    <r>
      <rPr>
        <sz val="11"/>
        <rFont val="游ゴシック Medium"/>
        <family val="3"/>
        <charset val="128"/>
      </rPr>
      <t>｣⑫西欧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ドイツ</t>
    </r>
    <r>
      <rPr>
        <sz val="11"/>
        <rFont val="Consolas"/>
        <family val="3"/>
      </rPr>
      <t>/Bayerischen/</t>
    </r>
    <r>
      <rPr>
        <sz val="11"/>
        <rFont val="游ゴシック Medium"/>
        <family val="3"/>
        <charset val="128"/>
      </rPr>
      <t>アルフォンス･バウアー他</t>
    </r>
    <r>
      <rPr>
        <sz val="11"/>
        <rFont val="Consolas"/>
        <family val="3"/>
      </rPr>
      <t>/Berg</t>
    </r>
    <r>
      <rPr>
        <sz val="11"/>
        <rFont val="游ゴシック Medium"/>
        <family val="3"/>
        <charset val="128"/>
      </rPr>
      <t>フェックス</t>
    </r>
    <rPh sb="1" eb="3">
      <t>ナンベイ</t>
    </rPh>
    <rPh sb="4" eb="12">
      <t>アルゼンチン</t>
    </rPh>
    <rPh sb="13" eb="22">
      <t>アタウアルパ</t>
    </rPh>
    <rPh sb="28" eb="30">
      <t>ギッシャ</t>
    </rPh>
    <rPh sb="36" eb="38">
      <t>ホクベイ</t>
    </rPh>
    <rPh sb="39" eb="46">
      <t>アメリカ</t>
    </rPh>
    <rPh sb="74" eb="76">
      <t>ナンベイ</t>
    </rPh>
    <rPh sb="77" eb="85">
      <t>アルゼンチン</t>
    </rPh>
    <rPh sb="96" eb="98">
      <t>ガクダン</t>
    </rPh>
    <rPh sb="111" eb="113">
      <t>ナンオウ</t>
    </rPh>
    <rPh sb="114" eb="119">
      <t>スペイン</t>
    </rPh>
    <rPh sb="139" eb="141">
      <t>ナンオウ</t>
    </rPh>
    <rPh sb="142" eb="147">
      <t>スペイン</t>
    </rPh>
    <rPh sb="169" eb="179">
      <t>アンダルシア</t>
    </rPh>
    <rPh sb="180" eb="186">
      <t>リズム</t>
    </rPh>
    <rPh sb="188" eb="190">
      <t>セイオウ</t>
    </rPh>
    <rPh sb="195" eb="206">
      <t>バイエルン</t>
    </rPh>
    <rPh sb="218" eb="219">
      <t>ホカ</t>
    </rPh>
    <rPh sb="220" eb="224">
      <t>ベルク</t>
    </rPh>
    <phoneticPr fontId="1"/>
  </si>
  <si>
    <r>
      <t>01.</t>
    </r>
    <r>
      <rPr>
        <sz val="11"/>
        <rFont val="游ゴシック Medium"/>
        <family val="3"/>
        <charset val="128"/>
      </rPr>
      <t>快</t>
    </r>
    <r>
      <rPr>
        <sz val="11"/>
        <rFont val="Consolas"/>
        <family val="3"/>
      </rPr>
      <t xml:space="preserve"> Euphonia 3/3</t>
    </r>
    <rPh sb="3" eb="4">
      <t>カイ</t>
    </rPh>
    <phoneticPr fontId="1"/>
  </si>
  <si>
    <r>
      <rPr>
        <sz val="11"/>
        <rFont val="游ゴシック Medium"/>
        <family val="3"/>
        <charset val="128"/>
      </rPr>
      <t>⑬北米</t>
    </r>
    <r>
      <rPr>
        <sz val="11"/>
        <rFont val="Consolas"/>
        <family val="3"/>
      </rPr>
      <t>/America/Blue Sky Boys/</t>
    </r>
    <r>
      <rPr>
        <sz val="11"/>
        <rFont val="游ゴシック Medium"/>
        <family val="3"/>
        <charset val="128"/>
      </rPr>
      <t>永遠の絆⑭南米</t>
    </r>
    <r>
      <rPr>
        <sz val="11"/>
        <rFont val="Consolas"/>
        <family val="3"/>
      </rPr>
      <t>/Paraguay/</t>
    </r>
    <r>
      <rPr>
        <sz val="11"/>
        <rFont val="游ゴシック Medium"/>
        <family val="3"/>
        <charset val="128"/>
      </rPr>
      <t>プルデシオ･ヒメーネス他</t>
    </r>
    <r>
      <rPr>
        <sz val="11"/>
        <rFont val="Consolas"/>
        <family val="3"/>
      </rPr>
      <t>/Paraguay</t>
    </r>
    <r>
      <rPr>
        <sz val="11"/>
        <rFont val="游ゴシック Medium"/>
        <family val="3"/>
        <charset val="128"/>
      </rPr>
      <t>の</t>
    </r>
    <r>
      <rPr>
        <sz val="11"/>
        <rFont val="Consolas"/>
        <family val="3"/>
      </rPr>
      <t>Jasmine</t>
    </r>
    <r>
      <rPr>
        <sz val="11"/>
        <rFont val="游ゴシック Medium"/>
        <family val="3"/>
        <charset val="128"/>
      </rPr>
      <t>⑮南米</t>
    </r>
    <r>
      <rPr>
        <sz val="11"/>
        <rFont val="Consolas"/>
        <family val="3"/>
      </rPr>
      <t>/Argentin/</t>
    </r>
    <r>
      <rPr>
        <sz val="11"/>
        <rFont val="游ゴシック Medium"/>
        <family val="3"/>
        <charset val="128"/>
      </rPr>
      <t>フランシスコ･カナロ楽団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エル･チョクロ⑯北米</t>
    </r>
    <r>
      <rPr>
        <sz val="11"/>
        <rFont val="Consolas"/>
        <family val="3"/>
      </rPr>
      <t>/America/</t>
    </r>
    <r>
      <rPr>
        <sz val="11"/>
        <rFont val="游ゴシック Medium"/>
        <family val="3"/>
        <charset val="128"/>
      </rPr>
      <t>ハイロ･ブラウン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谷間の灯ともし頃⑰</t>
    </r>
    <r>
      <rPr>
        <sz val="11"/>
        <rFont val="Consolas"/>
        <family val="3"/>
      </rPr>
      <t>Polynesia/Hawaii/America/</t>
    </r>
    <r>
      <rPr>
        <sz val="11"/>
        <rFont val="游ゴシック Medium"/>
        <family val="3"/>
        <charset val="128"/>
      </rPr>
      <t>ウェブリー･エドワーズと</t>
    </r>
    <r>
      <rPr>
        <sz val="11"/>
        <rFont val="Consolas"/>
        <family val="3"/>
      </rPr>
      <t>Hawaii</t>
    </r>
    <r>
      <rPr>
        <sz val="11"/>
        <rFont val="游ゴシック Medium"/>
        <family val="3"/>
        <charset val="128"/>
      </rPr>
      <t>･コールズ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シー･ブリーズ</t>
    </r>
    <r>
      <rPr>
        <sz val="11"/>
        <rFont val="Consolas"/>
        <family val="3"/>
      </rPr>
      <t>&lt;</t>
    </r>
    <r>
      <rPr>
        <sz val="11"/>
        <rFont val="游ゴシック Medium"/>
        <family val="3"/>
        <charset val="128"/>
      </rPr>
      <t>プアマナ</t>
    </r>
    <r>
      <rPr>
        <sz val="11"/>
        <rFont val="Consolas"/>
        <family val="3"/>
      </rPr>
      <t>&gt;</t>
    </r>
    <r>
      <rPr>
        <sz val="11"/>
        <rFont val="游ゴシック Medium"/>
        <family val="3"/>
        <charset val="128"/>
      </rPr>
      <t>⑱南欧</t>
    </r>
    <r>
      <rPr>
        <sz val="11"/>
        <rFont val="Consolas"/>
        <family val="3"/>
      </rPr>
      <t>/Spain/</t>
    </r>
    <r>
      <rPr>
        <sz val="11"/>
        <rFont val="游ゴシック Medium"/>
        <family val="3"/>
        <charset val="128"/>
      </rPr>
      <t>ニーニャ･デ･ロス･ペイネス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母さんが言ったものだった</t>
    </r>
    <rPh sb="1" eb="3">
      <t>ホクベイ</t>
    </rPh>
    <rPh sb="4" eb="11">
      <t>アメリカ</t>
    </rPh>
    <rPh sb="12" eb="25">
      <t>ブルー　スカイ　ボーイズ</t>
    </rPh>
    <rPh sb="26" eb="28">
      <t>エイエン</t>
    </rPh>
    <rPh sb="29" eb="30">
      <t>キズナ</t>
    </rPh>
    <rPh sb="31" eb="33">
      <t>ナンベイ</t>
    </rPh>
    <rPh sb="34" eb="42">
      <t>パラグアイ</t>
    </rPh>
    <rPh sb="54" eb="55">
      <t>ホカ</t>
    </rPh>
    <rPh sb="56" eb="64">
      <t>パラグアイ</t>
    </rPh>
    <rPh sb="65" eb="72">
      <t>ジャスミン</t>
    </rPh>
    <rPh sb="73" eb="75">
      <t>ナンベイ</t>
    </rPh>
    <rPh sb="76" eb="84">
      <t>アルゼンチン</t>
    </rPh>
    <rPh sb="95" eb="97">
      <t>ガクダン</t>
    </rPh>
    <rPh sb="106" eb="108">
      <t>ホクベイ</t>
    </rPh>
    <rPh sb="109" eb="116">
      <t>アメリカ</t>
    </rPh>
    <rPh sb="126" eb="128">
      <t>タニマ</t>
    </rPh>
    <rPh sb="129" eb="130">
      <t>ヒ</t>
    </rPh>
    <rPh sb="133" eb="134">
      <t>コロ</t>
    </rPh>
    <rPh sb="135" eb="144">
      <t>ポリネシア</t>
    </rPh>
    <rPh sb="145" eb="151">
      <t>ハワイ</t>
    </rPh>
    <rPh sb="152" eb="159">
      <t>アメリカ</t>
    </rPh>
    <rPh sb="198" eb="200">
      <t>ナンオウ</t>
    </rPh>
    <rPh sb="201" eb="206">
      <t>スペイン</t>
    </rPh>
    <rPh sb="222" eb="223">
      <t>カア</t>
    </rPh>
    <rPh sb="226" eb="227">
      <t>イ</t>
    </rPh>
    <phoneticPr fontId="1"/>
  </si>
  <si>
    <r>
      <t>02.</t>
    </r>
    <r>
      <rPr>
        <sz val="11"/>
        <rFont val="游ゴシック Medium"/>
        <family val="3"/>
        <charset val="128"/>
      </rPr>
      <t>異</t>
    </r>
    <r>
      <rPr>
        <sz val="11"/>
        <rFont val="Consolas"/>
        <family val="3"/>
      </rPr>
      <t xml:space="preserve"> Exotica 1/3</t>
    </r>
    <rPh sb="3" eb="4">
      <t>イ</t>
    </rPh>
    <phoneticPr fontId="1"/>
  </si>
  <si>
    <r>
      <rPr>
        <sz val="11"/>
        <rFont val="游ゴシック Medium"/>
        <family val="3"/>
        <charset val="128"/>
      </rPr>
      <t>①</t>
    </r>
    <r>
      <rPr>
        <sz val="11"/>
        <rFont val="Consolas"/>
        <family val="3"/>
      </rPr>
      <t>Polynesia/Hawaii/America/</t>
    </r>
    <r>
      <rPr>
        <sz val="11"/>
        <rFont val="游ゴシック Medium"/>
        <family val="3"/>
        <charset val="128"/>
      </rPr>
      <t>マヒ･ビーマー</t>
    </r>
    <r>
      <rPr>
        <sz val="11"/>
        <rFont val="Consolas"/>
        <family val="3"/>
      </rPr>
      <t xml:space="preserve">/Opening </t>
    </r>
    <r>
      <rPr>
        <sz val="11"/>
        <rFont val="游ゴシック Medium"/>
        <family val="3"/>
        <charset val="128"/>
      </rPr>
      <t>チャント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ププ･ヒヌ･ヒヌ②南欧</t>
    </r>
    <r>
      <rPr>
        <sz val="11"/>
        <rFont val="Consolas"/>
        <family val="3"/>
      </rPr>
      <t>/France/</t>
    </r>
    <r>
      <rPr>
        <sz val="11"/>
        <rFont val="游ゴシック Medium"/>
        <family val="3"/>
        <charset val="128"/>
      </rPr>
      <t>エディット･ピアフ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さようなら恋人③北米</t>
    </r>
    <r>
      <rPr>
        <sz val="11"/>
        <rFont val="Consolas"/>
        <family val="3"/>
      </rPr>
      <t>/America</t>
    </r>
    <r>
      <rPr>
        <sz val="11"/>
        <rFont val="游ゴシック Medium"/>
        <family val="3"/>
        <charset val="128"/>
      </rPr>
      <t>･マーティン･デニー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バンブー</t>
    </r>
    <r>
      <rPr>
        <sz val="11"/>
        <rFont val="Consolas"/>
        <family val="3"/>
      </rPr>
      <t xml:space="preserve"> Lullaby</t>
    </r>
    <r>
      <rPr>
        <sz val="11"/>
        <rFont val="游ゴシック Medium"/>
        <family val="3"/>
        <charset val="128"/>
      </rPr>
      <t>④南米</t>
    </r>
    <r>
      <rPr>
        <sz val="11"/>
        <rFont val="Consolas"/>
        <family val="3"/>
      </rPr>
      <t>/Argentin/</t>
    </r>
    <r>
      <rPr>
        <sz val="11"/>
        <rFont val="游ゴシック Medium"/>
        <family val="3"/>
        <charset val="128"/>
      </rPr>
      <t>オスバルド･プグリエーセ楽団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スム⑤南米</t>
    </r>
    <r>
      <rPr>
        <sz val="11"/>
        <rFont val="Consolas"/>
        <family val="3"/>
      </rPr>
      <t>/Chile/Chili/</t>
    </r>
    <r>
      <rPr>
        <sz val="11"/>
        <rFont val="游ゴシック Medium"/>
        <family val="3"/>
        <charset val="128"/>
      </rPr>
      <t>キラパジュン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ニャンカウァスー⑥南欧</t>
    </r>
    <r>
      <rPr>
        <sz val="11"/>
        <rFont val="Consolas"/>
        <family val="3"/>
      </rPr>
      <t>/Spain/Andalousie/</t>
    </r>
    <r>
      <rPr>
        <sz val="11"/>
        <rFont val="游ゴシック Medium"/>
        <family val="3"/>
        <charset val="128"/>
      </rPr>
      <t>麦こき歌</t>
    </r>
    <rPh sb="1" eb="10">
      <t>ポリネシア</t>
    </rPh>
    <rPh sb="11" eb="17">
      <t>ハワイ</t>
    </rPh>
    <rPh sb="18" eb="25">
      <t>アメリカ</t>
    </rPh>
    <rPh sb="34" eb="41">
      <t>オープニング</t>
    </rPh>
    <rPh sb="56" eb="58">
      <t>ナンオウ</t>
    </rPh>
    <rPh sb="59" eb="65">
      <t>フランス</t>
    </rPh>
    <rPh sb="81" eb="83">
      <t>コイビト</t>
    </rPh>
    <rPh sb="84" eb="86">
      <t>ホクベイ</t>
    </rPh>
    <rPh sb="87" eb="94">
      <t>アメリカ</t>
    </rPh>
    <rPh sb="110" eb="117">
      <t>ララバイ</t>
    </rPh>
    <rPh sb="118" eb="120">
      <t>ナンベイ</t>
    </rPh>
    <rPh sb="121" eb="129">
      <t>アルゼンチン</t>
    </rPh>
    <rPh sb="142" eb="144">
      <t>ガクダン</t>
    </rPh>
    <rPh sb="148" eb="150">
      <t>ナンベイ</t>
    </rPh>
    <rPh sb="151" eb="162">
      <t>チリ</t>
    </rPh>
    <rPh sb="179" eb="181">
      <t>ナンオウ</t>
    </rPh>
    <rPh sb="182" eb="187">
      <t>スペイン</t>
    </rPh>
    <rPh sb="188" eb="198">
      <t>アンダルシア</t>
    </rPh>
    <rPh sb="199" eb="200">
      <t>ムギ</t>
    </rPh>
    <rPh sb="202" eb="203">
      <t>ウタ</t>
    </rPh>
    <phoneticPr fontId="1"/>
  </si>
  <si>
    <r>
      <t>02.</t>
    </r>
    <r>
      <rPr>
        <sz val="11"/>
        <rFont val="游ゴシック Medium"/>
        <family val="3"/>
        <charset val="128"/>
      </rPr>
      <t>異</t>
    </r>
    <r>
      <rPr>
        <sz val="11"/>
        <rFont val="Consolas"/>
        <family val="3"/>
      </rPr>
      <t xml:space="preserve"> Exotica 2/3</t>
    </r>
    <rPh sb="3" eb="4">
      <t>イ</t>
    </rPh>
    <phoneticPr fontId="1"/>
  </si>
  <si>
    <r>
      <rPr>
        <sz val="11"/>
        <rFont val="游ゴシック Medium"/>
        <family val="3"/>
        <charset val="128"/>
      </rPr>
      <t>⑦南欧</t>
    </r>
    <r>
      <rPr>
        <sz val="11"/>
        <rFont val="Consolas"/>
        <family val="3"/>
      </rPr>
      <t>/Spain/Baleares Is./</t>
    </r>
    <r>
      <rPr>
        <sz val="11"/>
        <rFont val="游ゴシック Medium"/>
        <family val="3"/>
        <charset val="128"/>
      </rPr>
      <t>サ･シンボンバ⑧南米</t>
    </r>
    <r>
      <rPr>
        <sz val="11"/>
        <rFont val="Consolas"/>
        <family val="3"/>
      </rPr>
      <t>/Argentin/</t>
    </r>
    <r>
      <rPr>
        <sz val="11"/>
        <rFont val="游ゴシック Medium"/>
        <family val="3"/>
        <charset val="128"/>
      </rPr>
      <t>マリアーノ･モーレスと</t>
    </r>
    <r>
      <rPr>
        <sz val="11"/>
        <rFont val="Consolas"/>
        <family val="3"/>
      </rPr>
      <t>Modern Rhythm 6</t>
    </r>
    <r>
      <rPr>
        <sz val="11"/>
        <rFont val="游ゴシック Medium"/>
        <family val="3"/>
        <charset val="128"/>
      </rPr>
      <t>重奏団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悲しきミロンガ⑨南欧</t>
    </r>
    <r>
      <rPr>
        <sz val="11"/>
        <rFont val="Consolas"/>
        <family val="3"/>
      </rPr>
      <t>/France/</t>
    </r>
    <r>
      <rPr>
        <sz val="11"/>
        <rFont val="游ゴシック Medium"/>
        <family val="3"/>
        <charset val="128"/>
      </rPr>
      <t>リッシェンヌ･ボワイエ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聞かせてよ愛の言葉を⑩北米</t>
    </r>
    <r>
      <rPr>
        <sz val="11"/>
        <rFont val="Consolas"/>
        <family val="3"/>
      </rPr>
      <t>/America/</t>
    </r>
    <r>
      <rPr>
        <sz val="11"/>
        <rFont val="游ゴシック Medium"/>
        <family val="3"/>
        <charset val="128"/>
      </rPr>
      <t>カール･ジャクソン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デューエリン</t>
    </r>
    <r>
      <rPr>
        <sz val="11"/>
        <rFont val="Consolas"/>
        <family val="3"/>
      </rPr>
      <t xml:space="preserve"> Banjo</t>
    </r>
    <r>
      <rPr>
        <sz val="11"/>
        <rFont val="游ゴシック Medium"/>
        <family val="3"/>
        <charset val="128"/>
      </rPr>
      <t>⑪北米</t>
    </r>
    <r>
      <rPr>
        <sz val="11"/>
        <rFont val="Consolas"/>
        <family val="3"/>
      </rPr>
      <t>/America/Kingston Trio/500 mile</t>
    </r>
    <r>
      <rPr>
        <sz val="11"/>
        <rFont val="游ゴシック Medium"/>
        <family val="3"/>
        <charset val="128"/>
      </rPr>
      <t>も離れて⑫西欧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ドイツ</t>
    </r>
    <r>
      <rPr>
        <sz val="11"/>
        <rFont val="Consolas"/>
        <family val="3"/>
      </rPr>
      <t>/Bayerischen/</t>
    </r>
    <r>
      <rPr>
        <sz val="11"/>
        <rFont val="游ゴシック Medium"/>
        <family val="3"/>
        <charset val="128"/>
      </rPr>
      <t>ケーニクス湖のこだま</t>
    </r>
    <rPh sb="1" eb="3">
      <t>ナンオウ</t>
    </rPh>
    <rPh sb="4" eb="9">
      <t>スペイン</t>
    </rPh>
    <rPh sb="10" eb="22">
      <t>バレアレス　アイランズ</t>
    </rPh>
    <rPh sb="31" eb="33">
      <t>ナンベイ</t>
    </rPh>
    <rPh sb="34" eb="42">
      <t>アルゼンチン</t>
    </rPh>
    <rPh sb="54" eb="67">
      <t>モダン　リズム</t>
    </rPh>
    <rPh sb="69" eb="72">
      <t>ジュウソウダン</t>
    </rPh>
    <rPh sb="73" eb="74">
      <t>カナ</t>
    </rPh>
    <rPh sb="81" eb="83">
      <t>ナンオウ</t>
    </rPh>
    <rPh sb="84" eb="90">
      <t>フランス</t>
    </rPh>
    <rPh sb="103" eb="104">
      <t>キ</t>
    </rPh>
    <rPh sb="108" eb="109">
      <t>アイ</t>
    </rPh>
    <rPh sb="110" eb="112">
      <t>コトバ</t>
    </rPh>
    <rPh sb="114" eb="116">
      <t>ホクベイ</t>
    </rPh>
    <rPh sb="117" eb="124">
      <t>アメリカ</t>
    </rPh>
    <rPh sb="142" eb="147">
      <t>バンジョー</t>
    </rPh>
    <rPh sb="148" eb="150">
      <t>ホクベイ</t>
    </rPh>
    <rPh sb="151" eb="158">
      <t>アメリカ</t>
    </rPh>
    <rPh sb="159" eb="172">
      <t>キングストン　トリオ</t>
    </rPh>
    <rPh sb="177" eb="181">
      <t>マイル</t>
    </rPh>
    <rPh sb="182" eb="183">
      <t>ハナ</t>
    </rPh>
    <rPh sb="186" eb="188">
      <t>セイオウ</t>
    </rPh>
    <rPh sb="193" eb="204">
      <t>バイエルン</t>
    </rPh>
    <rPh sb="210" eb="211">
      <t>コ</t>
    </rPh>
    <phoneticPr fontId="1"/>
  </si>
  <si>
    <r>
      <t>02.</t>
    </r>
    <r>
      <rPr>
        <sz val="11"/>
        <rFont val="游ゴシック Medium"/>
        <family val="3"/>
        <charset val="128"/>
      </rPr>
      <t>異</t>
    </r>
    <r>
      <rPr>
        <sz val="11"/>
        <rFont val="Consolas"/>
        <family val="3"/>
      </rPr>
      <t xml:space="preserve"> Exotica 3/3</t>
    </r>
    <rPh sb="3" eb="4">
      <t>イ</t>
    </rPh>
    <phoneticPr fontId="1"/>
  </si>
  <si>
    <r>
      <rPr>
        <sz val="11"/>
        <rFont val="游ゴシック Medium"/>
        <family val="3"/>
        <charset val="128"/>
      </rPr>
      <t>⑬西欧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ドイツ</t>
    </r>
    <r>
      <rPr>
        <sz val="11"/>
        <rFont val="Consolas"/>
        <family val="3"/>
      </rPr>
      <t>/Bayerischen/</t>
    </r>
    <r>
      <rPr>
        <sz val="11"/>
        <rFont val="游ゴシック Medium"/>
        <family val="3"/>
        <charset val="128"/>
      </rPr>
      <t>聖バルトロメウスの歌⑭西欧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ドイツ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アル･バーノ</t>
    </r>
    <r>
      <rPr>
        <sz val="11"/>
        <rFont val="Consolas"/>
        <family val="3"/>
      </rPr>
      <t>/Ave Maria</t>
    </r>
    <r>
      <rPr>
        <sz val="11"/>
        <rFont val="游ゴシック Medium"/>
        <family val="3"/>
        <charset val="128"/>
      </rPr>
      <t>⑮</t>
    </r>
    <r>
      <rPr>
        <sz val="11"/>
        <rFont val="Consolas"/>
        <family val="3"/>
      </rPr>
      <t>Polynesia/Hawaii/America/</t>
    </r>
    <r>
      <rPr>
        <sz val="11"/>
        <rFont val="游ゴシック Medium"/>
        <family val="3"/>
        <charset val="128"/>
      </rPr>
      <t>ハウナニ･カハレワイ⑯北米</t>
    </r>
    <r>
      <rPr>
        <sz val="11"/>
        <rFont val="Consolas"/>
        <family val="3"/>
      </rPr>
      <t>/America/Sony James/Young Love</t>
    </r>
    <r>
      <rPr>
        <sz val="11"/>
        <rFont val="游ゴシック Medium"/>
        <family val="3"/>
        <charset val="128"/>
      </rPr>
      <t>⑰南欧</t>
    </r>
    <r>
      <rPr>
        <sz val="11"/>
        <rFont val="Consolas"/>
        <family val="3"/>
      </rPr>
      <t>/Spain/Castille/Xmas</t>
    </r>
    <r>
      <rPr>
        <sz val="11"/>
        <rFont val="游ゴシック Medium"/>
        <family val="3"/>
        <charset val="128"/>
      </rPr>
      <t>の歌⑱南欧</t>
    </r>
    <r>
      <rPr>
        <sz val="11"/>
        <rFont val="Consolas"/>
        <family val="3"/>
      </rPr>
      <t>/Portugal/</t>
    </r>
    <r>
      <rPr>
        <sz val="11"/>
        <rFont val="游ゴシック Medium"/>
        <family val="3"/>
        <charset val="128"/>
      </rPr>
      <t>アマリア･ロドリゲス</t>
    </r>
    <r>
      <rPr>
        <sz val="11"/>
        <rFont val="Consolas"/>
        <family val="3"/>
      </rPr>
      <t xml:space="preserve">/Fad </t>
    </r>
    <r>
      <rPr>
        <sz val="11"/>
        <rFont val="游ゴシック Medium"/>
        <family val="3"/>
        <charset val="128"/>
      </rPr>
      <t>マイエール</t>
    </r>
    <rPh sb="1" eb="3">
      <t>セイオウ</t>
    </rPh>
    <rPh sb="8" eb="19">
      <t>バイエルン</t>
    </rPh>
    <rPh sb="20" eb="21">
      <t>ヒジリ</t>
    </rPh>
    <rPh sb="29" eb="30">
      <t>ウタ</t>
    </rPh>
    <rPh sb="31" eb="33">
      <t>セイオウ</t>
    </rPh>
    <rPh sb="45" eb="54">
      <t>アヴェ＝マリア</t>
    </rPh>
    <rPh sb="55" eb="64">
      <t>ポリネシア</t>
    </rPh>
    <rPh sb="65" eb="71">
      <t>ハワイ</t>
    </rPh>
    <rPh sb="72" eb="79">
      <t>アメリカ</t>
    </rPh>
    <rPh sb="91" eb="93">
      <t>ホクベイ</t>
    </rPh>
    <rPh sb="94" eb="101">
      <t>アメリカ</t>
    </rPh>
    <rPh sb="102" eb="112">
      <t>ソニー　ジェイムズ</t>
    </rPh>
    <rPh sb="113" eb="123">
      <t>ヤング　ラヴ</t>
    </rPh>
    <rPh sb="124" eb="126">
      <t>ナンオウ</t>
    </rPh>
    <rPh sb="127" eb="132">
      <t>スペイン</t>
    </rPh>
    <rPh sb="133" eb="141">
      <t>カスティーリャ</t>
    </rPh>
    <rPh sb="142" eb="146">
      <t>クリスマス</t>
    </rPh>
    <rPh sb="147" eb="148">
      <t>ウタ</t>
    </rPh>
    <rPh sb="149" eb="151">
      <t>ナンオウ</t>
    </rPh>
    <rPh sb="152" eb="160">
      <t>ポルトガル</t>
    </rPh>
    <rPh sb="172" eb="175">
      <t>ファド</t>
    </rPh>
    <phoneticPr fontId="1"/>
  </si>
  <si>
    <r>
      <t>03.</t>
    </r>
    <r>
      <rPr>
        <sz val="11"/>
        <rFont val="游ゴシック Medium"/>
        <family val="3"/>
        <charset val="128"/>
      </rPr>
      <t>癒</t>
    </r>
    <r>
      <rPr>
        <sz val="11"/>
        <rFont val="Consolas"/>
        <family val="3"/>
      </rPr>
      <t xml:space="preserve"> Panacea 1/3</t>
    </r>
    <phoneticPr fontId="1"/>
  </si>
  <si>
    <r>
      <rPr>
        <sz val="11"/>
        <rFont val="游ゴシック Medium"/>
        <family val="3"/>
        <charset val="128"/>
      </rPr>
      <t>①中南米</t>
    </r>
    <r>
      <rPr>
        <sz val="11"/>
        <rFont val="Consolas"/>
        <family val="3"/>
      </rPr>
      <t>/Cuba/</t>
    </r>
    <r>
      <rPr>
        <sz val="11"/>
        <rFont val="游ゴシック Medium"/>
        <family val="3"/>
        <charset val="128"/>
      </rPr>
      <t>パルマス･イ･カーニャス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グァヒーラ･グァンタナメラ②中南米</t>
    </r>
    <r>
      <rPr>
        <sz val="11"/>
        <rFont val="Consolas"/>
        <family val="3"/>
      </rPr>
      <t>/Mexico/</t>
    </r>
    <r>
      <rPr>
        <sz val="11"/>
        <rFont val="游ゴシック Medium"/>
        <family val="3"/>
        <charset val="128"/>
      </rPr>
      <t>ハラベ･タパティオ③南米</t>
    </r>
    <r>
      <rPr>
        <sz val="11"/>
        <rFont val="Consolas"/>
        <family val="3"/>
      </rPr>
      <t>/Bolvie/</t>
    </r>
    <r>
      <rPr>
        <sz val="11"/>
        <rFont val="游ゴシック Medium"/>
        <family val="3"/>
        <charset val="128"/>
      </rPr>
      <t>タイピ･カラ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なぜ④東欧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旧</t>
    </r>
    <r>
      <rPr>
        <sz val="11"/>
        <rFont val="Consolas"/>
        <family val="3"/>
      </rPr>
      <t>Czecho/Moravie/</t>
    </r>
    <r>
      <rPr>
        <sz val="11"/>
        <rFont val="游ゴシック Medium"/>
        <family val="3"/>
        <charset val="128"/>
      </rPr>
      <t>クラス民族舞踊団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ひばりは空に⑤南欧</t>
    </r>
    <r>
      <rPr>
        <sz val="11"/>
        <rFont val="Consolas"/>
        <family val="3"/>
      </rPr>
      <t>/Spain/</t>
    </r>
    <r>
      <rPr>
        <sz val="11"/>
        <rFont val="游ゴシック Medium"/>
        <family val="3"/>
        <charset val="128"/>
      </rPr>
      <t>ベルマールの</t>
    </r>
    <r>
      <rPr>
        <sz val="11"/>
        <rFont val="Consolas"/>
        <family val="3"/>
      </rPr>
      <t>Bole'ro</t>
    </r>
    <r>
      <rPr>
        <sz val="11"/>
        <rFont val="游ゴシック Medium"/>
        <family val="3"/>
        <charset val="128"/>
      </rPr>
      <t>⑥西欧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ドイツ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シュヴアーベン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ヴィルフリンゲンの</t>
    </r>
    <r>
      <rPr>
        <sz val="11"/>
        <rFont val="Consolas"/>
        <family val="3"/>
      </rPr>
      <t>Carnival</t>
    </r>
    <r>
      <rPr>
        <sz val="11"/>
        <rFont val="游ゴシック Medium"/>
        <family val="3"/>
        <charset val="128"/>
      </rPr>
      <t>の熊の精</t>
    </r>
    <rPh sb="1" eb="4">
      <t>チュウナンベイ</t>
    </rPh>
    <rPh sb="5" eb="9">
      <t>キューバ</t>
    </rPh>
    <rPh sb="37" eb="40">
      <t>チュウナンベイ</t>
    </rPh>
    <rPh sb="41" eb="47">
      <t>メキシコ</t>
    </rPh>
    <rPh sb="58" eb="60">
      <t>ナンベイ</t>
    </rPh>
    <rPh sb="61" eb="67">
      <t>ボリヴィア</t>
    </rPh>
    <rPh sb="78" eb="80">
      <t>トウオウ</t>
    </rPh>
    <rPh sb="81" eb="88">
      <t>キュウチェコ</t>
    </rPh>
    <rPh sb="89" eb="96">
      <t>モラヴィア</t>
    </rPh>
    <rPh sb="100" eb="102">
      <t>ミンゾク</t>
    </rPh>
    <rPh sb="102" eb="105">
      <t>ブヨウダン</t>
    </rPh>
    <rPh sb="110" eb="111">
      <t>ソラ</t>
    </rPh>
    <rPh sb="113" eb="115">
      <t>ナンオウ</t>
    </rPh>
    <rPh sb="116" eb="121">
      <t>スペイン</t>
    </rPh>
    <rPh sb="128" eb="135">
      <t>ボレロ</t>
    </rPh>
    <rPh sb="136" eb="138">
      <t>セイオウ</t>
    </rPh>
    <rPh sb="160" eb="168">
      <t>カーニヴァル</t>
    </rPh>
    <rPh sb="169" eb="170">
      <t>クマ</t>
    </rPh>
    <rPh sb="171" eb="172">
      <t>セイ</t>
    </rPh>
    <phoneticPr fontId="1"/>
  </si>
  <si>
    <r>
      <t>03.</t>
    </r>
    <r>
      <rPr>
        <sz val="11"/>
        <rFont val="游ゴシック Medium"/>
        <family val="3"/>
        <charset val="128"/>
      </rPr>
      <t>癒</t>
    </r>
    <r>
      <rPr>
        <sz val="11"/>
        <rFont val="Consolas"/>
        <family val="3"/>
      </rPr>
      <t xml:space="preserve"> Panacea 2/3</t>
    </r>
    <phoneticPr fontId="1"/>
  </si>
  <si>
    <r>
      <rPr>
        <sz val="11"/>
        <rFont val="游ゴシック Medium"/>
        <family val="3"/>
        <charset val="128"/>
      </rPr>
      <t>⑦南米</t>
    </r>
    <r>
      <rPr>
        <sz val="11"/>
        <rFont val="Consolas"/>
        <family val="3"/>
      </rPr>
      <t>/Pe'rou/</t>
    </r>
    <r>
      <rPr>
        <sz val="11"/>
        <rFont val="游ゴシック Medium"/>
        <family val="3"/>
        <charset val="128"/>
      </rPr>
      <t>ルス･デル･アンデ</t>
    </r>
    <r>
      <rPr>
        <sz val="11"/>
        <rFont val="Consolas"/>
        <family val="3"/>
      </rPr>
      <t>/Condor</t>
    </r>
    <r>
      <rPr>
        <sz val="11"/>
        <rFont val="游ゴシック Medium"/>
        <family val="3"/>
        <charset val="128"/>
      </rPr>
      <t>は飛んで行く⑧西</t>
    </r>
    <r>
      <rPr>
        <sz val="11"/>
        <rFont val="Consolas"/>
        <family val="3"/>
      </rPr>
      <t>Africa/Co^te d'Ivoir/</t>
    </r>
    <r>
      <rPr>
        <sz val="11"/>
        <rFont val="游ゴシック Medium"/>
        <family val="3"/>
        <charset val="128"/>
      </rPr>
      <t>ヤオ･クァディオ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弓型</t>
    </r>
    <r>
      <rPr>
        <sz val="11"/>
        <rFont val="Consolas"/>
        <family val="3"/>
      </rPr>
      <t>Harp</t>
    </r>
    <r>
      <rPr>
        <sz val="11"/>
        <rFont val="游ゴシック Medium"/>
        <family val="3"/>
        <charset val="128"/>
      </rPr>
      <t>による弾き語り⑨東欧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旧ソ</t>
    </r>
    <r>
      <rPr>
        <sz val="11"/>
        <rFont val="Consolas"/>
        <family val="3"/>
      </rPr>
      <t>/Russie/</t>
    </r>
    <r>
      <rPr>
        <sz val="11"/>
        <rFont val="游ゴシック Medium"/>
        <family val="3"/>
        <charset val="128"/>
      </rPr>
      <t>バシコルトスタン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バシコルトスタン民族楽器</t>
    </r>
    <r>
      <rPr>
        <sz val="11"/>
        <rFont val="Consolas"/>
        <family val="3"/>
      </rPr>
      <t>Ensemble</t>
    </r>
    <r>
      <rPr>
        <sz val="11"/>
        <rFont val="游ゴシック Medium"/>
        <family val="3"/>
        <charset val="128"/>
      </rPr>
      <t>⑩東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中国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東方歌舞団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漁舟唱晩⑪東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中国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東方歌舞団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姑蘇行⑫東欧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旧</t>
    </r>
    <r>
      <rPr>
        <sz val="11"/>
        <rFont val="Consolas"/>
        <family val="3"/>
      </rPr>
      <t>Czecho/Moravie/</t>
    </r>
    <r>
      <rPr>
        <sz val="11"/>
        <rFont val="游ゴシック Medium"/>
        <family val="3"/>
        <charset val="128"/>
      </rPr>
      <t>ヴェセルコヴアー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麻は育つ</t>
    </r>
    <rPh sb="1" eb="3">
      <t>ナンベイ</t>
    </rPh>
    <rPh sb="4" eb="10">
      <t>ペルー</t>
    </rPh>
    <rPh sb="21" eb="27">
      <t>コンドル</t>
    </rPh>
    <rPh sb="28" eb="29">
      <t>ト</t>
    </rPh>
    <rPh sb="31" eb="32">
      <t>ユ</t>
    </rPh>
    <rPh sb="34" eb="41">
      <t>ニシアフリカ</t>
    </rPh>
    <rPh sb="42" eb="55">
      <t>コートジボワール</t>
    </rPh>
    <rPh sb="65" eb="67">
      <t>ユミガタ</t>
    </rPh>
    <rPh sb="67" eb="71">
      <t>ハープ</t>
    </rPh>
    <rPh sb="74" eb="75">
      <t>ヒ</t>
    </rPh>
    <rPh sb="76" eb="77">
      <t>ガタ</t>
    </rPh>
    <rPh sb="79" eb="81">
      <t>トウオウ</t>
    </rPh>
    <rPh sb="82" eb="83">
      <t>キュウ</t>
    </rPh>
    <rPh sb="85" eb="91">
      <t>ロシア</t>
    </rPh>
    <rPh sb="109" eb="111">
      <t>ミンゾク</t>
    </rPh>
    <rPh sb="111" eb="113">
      <t>ガッキ</t>
    </rPh>
    <rPh sb="113" eb="121">
      <t>アンサンブル</t>
    </rPh>
    <rPh sb="122" eb="127">
      <t>ヒガシアジア</t>
    </rPh>
    <rPh sb="128" eb="130">
      <t>チュウゴク</t>
    </rPh>
    <rPh sb="131" eb="133">
      <t>トウホウ</t>
    </rPh>
    <rPh sb="133" eb="136">
      <t>カブダン</t>
    </rPh>
    <rPh sb="142" eb="147">
      <t>ヒガシアジア</t>
    </rPh>
    <rPh sb="148" eb="150">
      <t>チュウゴク</t>
    </rPh>
    <rPh sb="151" eb="153">
      <t>トウホウ</t>
    </rPh>
    <rPh sb="153" eb="156">
      <t>カブダン</t>
    </rPh>
    <rPh sb="161" eb="163">
      <t>トウオウ</t>
    </rPh>
    <rPh sb="164" eb="171">
      <t>キュウチェコ</t>
    </rPh>
    <rPh sb="172" eb="179">
      <t>モラヴィア</t>
    </rPh>
    <rPh sb="189" eb="190">
      <t>アサ</t>
    </rPh>
    <rPh sb="191" eb="192">
      <t>ソダ</t>
    </rPh>
    <phoneticPr fontId="1"/>
  </si>
  <si>
    <r>
      <t>03.</t>
    </r>
    <r>
      <rPr>
        <sz val="11"/>
        <rFont val="游ゴシック Medium"/>
        <family val="3"/>
        <charset val="128"/>
      </rPr>
      <t>癒</t>
    </r>
    <r>
      <rPr>
        <sz val="11"/>
        <rFont val="Consolas"/>
        <family val="3"/>
      </rPr>
      <t xml:space="preserve"> Panacea 3/3</t>
    </r>
    <phoneticPr fontId="1"/>
  </si>
  <si>
    <r>
      <rPr>
        <sz val="11"/>
        <rFont val="游ゴシック Medium"/>
        <family val="3"/>
        <charset val="128"/>
      </rPr>
      <t>⑬西欧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イギリス</t>
    </r>
    <r>
      <rPr>
        <sz val="11"/>
        <rFont val="Consolas"/>
        <family val="3"/>
      </rPr>
      <t>/Ireland/Celte/Bagpipe</t>
    </r>
    <r>
      <rPr>
        <sz val="11"/>
        <rFont val="游ゴシック Medium"/>
        <family val="3"/>
        <charset val="128"/>
      </rPr>
      <t>の演奏⑭南欧</t>
    </r>
    <r>
      <rPr>
        <sz val="11"/>
        <rFont val="Consolas"/>
        <family val="3"/>
      </rPr>
      <t>/Spain/Catalun~a/</t>
    </r>
    <r>
      <rPr>
        <sz val="11"/>
        <rFont val="游ゴシック Medium"/>
        <family val="3"/>
        <charset val="128"/>
      </rPr>
      <t>サルダーナ⑮中南米</t>
    </r>
    <r>
      <rPr>
        <sz val="11"/>
        <rFont val="Consolas"/>
        <family val="3"/>
      </rPr>
      <t>/Cuba/</t>
    </r>
    <r>
      <rPr>
        <sz val="11"/>
        <rFont val="游ゴシック Medium"/>
        <family val="3"/>
        <charset val="128"/>
      </rPr>
      <t>パルマス･イ･カーニャス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コントロベルシア⑯南欧</t>
    </r>
    <r>
      <rPr>
        <sz val="11"/>
        <rFont val="Consolas"/>
        <family val="3"/>
      </rPr>
      <t>/France/Provence/Arlequin</t>
    </r>
    <r>
      <rPr>
        <sz val="11"/>
        <rFont val="游ゴシック Medium"/>
        <family val="3"/>
        <charset val="128"/>
      </rPr>
      <t>の踊り⑰中南米</t>
    </r>
    <r>
      <rPr>
        <sz val="11"/>
        <rFont val="Consolas"/>
        <family val="3"/>
      </rPr>
      <t>/Cuba/</t>
    </r>
    <r>
      <rPr>
        <sz val="11"/>
        <rFont val="游ゴシック Medium"/>
        <family val="3"/>
        <charset val="128"/>
      </rPr>
      <t>トローバの家でのソン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神秘の呼び声</t>
    </r>
    <rPh sb="1" eb="3">
      <t>セイオウ</t>
    </rPh>
    <rPh sb="9" eb="16">
      <t>アイルランド</t>
    </rPh>
    <rPh sb="17" eb="22">
      <t>ケルト</t>
    </rPh>
    <rPh sb="23" eb="30">
      <t>バグパイプ</t>
    </rPh>
    <rPh sb="31" eb="33">
      <t>エンソウ</t>
    </rPh>
    <rPh sb="34" eb="36">
      <t>ナンオウ</t>
    </rPh>
    <rPh sb="37" eb="42">
      <t>スペイン</t>
    </rPh>
    <rPh sb="43" eb="52">
      <t>カタルーニャ</t>
    </rPh>
    <rPh sb="59" eb="62">
      <t>チュウナンベイ</t>
    </rPh>
    <rPh sb="63" eb="67">
      <t>キューバ</t>
    </rPh>
    <rPh sb="90" eb="92">
      <t>ナンオウ</t>
    </rPh>
    <rPh sb="93" eb="99">
      <t>フランス</t>
    </rPh>
    <rPh sb="100" eb="108">
      <t>プロヴァンス</t>
    </rPh>
    <rPh sb="109" eb="117">
      <t>アルルカン</t>
    </rPh>
    <rPh sb="118" eb="119">
      <t>オド</t>
    </rPh>
    <rPh sb="121" eb="124">
      <t>チュウナンベイ</t>
    </rPh>
    <rPh sb="125" eb="129">
      <t>キューバ</t>
    </rPh>
    <rPh sb="135" eb="136">
      <t>イエ</t>
    </rPh>
    <rPh sb="141" eb="143">
      <t>シンピ</t>
    </rPh>
    <rPh sb="144" eb="145">
      <t>ヨ</t>
    </rPh>
    <rPh sb="146" eb="147">
      <t>ゴエ</t>
    </rPh>
    <phoneticPr fontId="1"/>
  </si>
  <si>
    <r>
      <t>04.</t>
    </r>
    <r>
      <rPr>
        <sz val="11"/>
        <rFont val="游ゴシック Medium"/>
        <family val="3"/>
        <charset val="128"/>
      </rPr>
      <t>秘</t>
    </r>
    <r>
      <rPr>
        <sz val="11"/>
        <rFont val="Consolas"/>
        <family val="3"/>
      </rPr>
      <t xml:space="preserve"> Shangri-la 1/2</t>
    </r>
    <phoneticPr fontId="1"/>
  </si>
  <si>
    <r>
      <rPr>
        <sz val="11"/>
        <rFont val="游ゴシック Medium"/>
        <family val="3"/>
        <charset val="128"/>
      </rPr>
      <t>①中央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旧ソ</t>
    </r>
    <r>
      <rPr>
        <sz val="11"/>
        <rFont val="Consolas"/>
        <family val="3"/>
      </rPr>
      <t>/Armenia/</t>
    </r>
    <r>
      <rPr>
        <sz val="11"/>
        <rFont val="游ゴシック Medium"/>
        <family val="3"/>
        <charset val="128"/>
      </rPr>
      <t>ジヴァン･ガスパリャン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ドゥドゥーク独奏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思い出②西</t>
    </r>
    <r>
      <rPr>
        <sz val="11"/>
        <rFont val="Consolas"/>
        <family val="3"/>
      </rPr>
      <t>Asia/Arabe/Qatar/</t>
    </r>
    <r>
      <rPr>
        <sz val="11"/>
        <rFont val="游ゴシック Medium"/>
        <family val="3"/>
        <charset val="128"/>
      </rPr>
      <t>湾岸諸国の伝承歌③西</t>
    </r>
    <r>
      <rPr>
        <sz val="11"/>
        <rFont val="Consolas"/>
        <family val="3"/>
      </rPr>
      <t>Asia/Turkey/</t>
    </r>
    <r>
      <rPr>
        <sz val="11"/>
        <rFont val="游ゴシック Medium"/>
        <family val="3"/>
        <charset val="128"/>
      </rPr>
      <t>ガジアンテップ地方の踊り④</t>
    </r>
    <r>
      <rPr>
        <sz val="11"/>
        <rFont val="Consolas"/>
        <family val="3"/>
      </rPr>
      <t>Melanesia/Papua New Guinea/7</t>
    </r>
    <r>
      <rPr>
        <sz val="11"/>
        <rFont val="游ゴシック Medium"/>
        <family val="3"/>
        <charset val="128"/>
      </rPr>
      <t>本の竹笛と太鼓の演奏⑤東南</t>
    </r>
    <r>
      <rPr>
        <sz val="11"/>
        <rFont val="Consolas"/>
        <family val="3"/>
      </rPr>
      <t>Asia/Vie^t-nam/</t>
    </r>
    <r>
      <rPr>
        <sz val="11"/>
        <rFont val="游ゴシック Medium"/>
        <family val="3"/>
        <charset val="128"/>
      </rPr>
      <t>トルンと穴なし尺八の演奏⑥東欧</t>
    </r>
    <r>
      <rPr>
        <sz val="11"/>
        <rFont val="Consolas"/>
        <family val="3"/>
      </rPr>
      <t>/Roumanie/Moldavie</t>
    </r>
    <r>
      <rPr>
        <sz val="11"/>
        <rFont val="游ゴシック Medium"/>
        <family val="3"/>
        <charset val="128"/>
      </rPr>
      <t>地方の秋の収穫祭⑦東欧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旧ソ</t>
    </r>
    <r>
      <rPr>
        <sz val="11"/>
        <rFont val="Consolas"/>
        <family val="3"/>
      </rPr>
      <t>/Russie/</t>
    </r>
    <r>
      <rPr>
        <sz val="11"/>
        <rFont val="游ゴシック Medium"/>
        <family val="3"/>
        <charset val="128"/>
      </rPr>
      <t>花⑧中南米</t>
    </r>
    <r>
      <rPr>
        <sz val="11"/>
        <rFont val="Consolas"/>
        <family val="3"/>
      </rPr>
      <t>/Haiiti/Voodoo</t>
    </r>
    <r>
      <rPr>
        <sz val="11"/>
        <rFont val="游ゴシック Medium"/>
        <family val="3"/>
        <charset val="128"/>
      </rPr>
      <t>の集会</t>
    </r>
    <rPh sb="1" eb="7">
      <t>チュウオウアジア</t>
    </rPh>
    <rPh sb="8" eb="9">
      <t>キュウ</t>
    </rPh>
    <rPh sb="11" eb="18">
      <t>アルメニア</t>
    </rPh>
    <rPh sb="37" eb="39">
      <t>ドクソウ</t>
    </rPh>
    <rPh sb="40" eb="41">
      <t>オモ</t>
    </rPh>
    <rPh sb="42" eb="43">
      <t>デ</t>
    </rPh>
    <rPh sb="44" eb="49">
      <t>ニシアジア</t>
    </rPh>
    <rPh sb="50" eb="55">
      <t>アラブ</t>
    </rPh>
    <rPh sb="56" eb="61">
      <t>カタール</t>
    </rPh>
    <rPh sb="62" eb="64">
      <t>ワンガン</t>
    </rPh>
    <rPh sb="64" eb="66">
      <t>ショコク</t>
    </rPh>
    <rPh sb="67" eb="69">
      <t>デンショウ</t>
    </rPh>
    <rPh sb="69" eb="70">
      <t>カ</t>
    </rPh>
    <rPh sb="71" eb="76">
      <t>ニシアジア</t>
    </rPh>
    <rPh sb="77" eb="83">
      <t>トルコ</t>
    </rPh>
    <rPh sb="91" eb="93">
      <t>チホウ</t>
    </rPh>
    <rPh sb="94" eb="95">
      <t>オド</t>
    </rPh>
    <rPh sb="97" eb="106">
      <t>メラネシア</t>
    </rPh>
    <rPh sb="107" eb="123">
      <t>パプア　ニュー　ギニア</t>
    </rPh>
    <rPh sb="125" eb="126">
      <t>ホン</t>
    </rPh>
    <rPh sb="127" eb="128">
      <t>タケ</t>
    </rPh>
    <rPh sb="128" eb="129">
      <t>フエ</t>
    </rPh>
    <rPh sb="130" eb="132">
      <t>タイコ</t>
    </rPh>
    <rPh sb="133" eb="135">
      <t>エンソウ</t>
    </rPh>
    <rPh sb="136" eb="142">
      <t>トウナンアジア</t>
    </rPh>
    <rPh sb="143" eb="152">
      <t>ヴェトナム</t>
    </rPh>
    <rPh sb="157" eb="158">
      <t>アナ</t>
    </rPh>
    <rPh sb="160" eb="162">
      <t>シャクハチ</t>
    </rPh>
    <rPh sb="163" eb="165">
      <t>エンソウ</t>
    </rPh>
    <rPh sb="166" eb="168">
      <t>トウオウ</t>
    </rPh>
    <rPh sb="169" eb="177">
      <t>ルーマニア</t>
    </rPh>
    <rPh sb="178" eb="186">
      <t>モルダヴィア</t>
    </rPh>
    <rPh sb="186" eb="188">
      <t>チホウ</t>
    </rPh>
    <rPh sb="189" eb="190">
      <t>アキ</t>
    </rPh>
    <rPh sb="191" eb="194">
      <t>シュウカクサイ</t>
    </rPh>
    <rPh sb="195" eb="197">
      <t>トウオウ</t>
    </rPh>
    <rPh sb="198" eb="199">
      <t>キュウ</t>
    </rPh>
    <rPh sb="201" eb="207">
      <t>ロシア</t>
    </rPh>
    <rPh sb="208" eb="209">
      <t>ハナ</t>
    </rPh>
    <rPh sb="210" eb="213">
      <t>チュウナンベイ</t>
    </rPh>
    <rPh sb="214" eb="220">
      <t>ハイチ</t>
    </rPh>
    <rPh sb="221" eb="227">
      <t>ブードゥー</t>
    </rPh>
    <rPh sb="228" eb="230">
      <t>シュウカイ</t>
    </rPh>
    <phoneticPr fontId="1"/>
  </si>
  <si>
    <r>
      <t>04.</t>
    </r>
    <r>
      <rPr>
        <sz val="11"/>
        <rFont val="游ゴシック Medium"/>
        <family val="3"/>
        <charset val="128"/>
      </rPr>
      <t>秘</t>
    </r>
    <r>
      <rPr>
        <sz val="11"/>
        <rFont val="Consolas"/>
        <family val="3"/>
      </rPr>
      <t xml:space="preserve"> Shangri-la 2/2</t>
    </r>
    <phoneticPr fontId="1"/>
  </si>
  <si>
    <r>
      <rPr>
        <sz val="11"/>
        <rFont val="游ゴシック Medium"/>
        <family val="3"/>
        <charset val="128"/>
      </rPr>
      <t>⑨南</t>
    </r>
    <r>
      <rPr>
        <sz val="11"/>
        <rFont val="Consolas"/>
        <family val="3"/>
      </rPr>
      <t>Africa/Botswana/</t>
    </r>
    <r>
      <rPr>
        <sz val="11"/>
        <rFont val="游ゴシック Medium"/>
        <family val="3"/>
        <charset val="128"/>
      </rPr>
      <t>鍵盤楽器ドンゴと歌⑩東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中国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雲南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馬鞍山青雲彝族打歌⑪西</t>
    </r>
    <r>
      <rPr>
        <sz val="11"/>
        <rFont val="Consolas"/>
        <family val="3"/>
      </rPr>
      <t>Asia/Turkey/</t>
    </r>
    <r>
      <rPr>
        <sz val="11"/>
        <rFont val="游ゴシック Medium"/>
        <family val="3"/>
        <charset val="128"/>
      </rPr>
      <t>セマー⑫西</t>
    </r>
    <r>
      <rPr>
        <sz val="11"/>
        <rFont val="Consolas"/>
        <family val="3"/>
      </rPr>
      <t>Asia/Liban/Belly Dance</t>
    </r>
    <r>
      <rPr>
        <sz val="11"/>
        <rFont val="游ゴシック Medium"/>
        <family val="3"/>
        <charset val="128"/>
      </rPr>
      <t>⑬東南</t>
    </r>
    <r>
      <rPr>
        <sz val="11"/>
        <rFont val="Consolas"/>
        <family val="3"/>
      </rPr>
      <t>Asia/Vie^t-nam/</t>
    </r>
    <r>
      <rPr>
        <sz val="11"/>
        <rFont val="游ゴシック Medium"/>
        <family val="3"/>
        <charset val="128"/>
      </rPr>
      <t>木琴と銅鑼の合奏⑭</t>
    </r>
    <r>
      <rPr>
        <sz val="11"/>
        <rFont val="Consolas"/>
        <family val="3"/>
      </rPr>
      <t>Africa/Maghreb/Tunusie/</t>
    </r>
    <r>
      <rPr>
        <sz val="11"/>
        <rFont val="游ゴシック Medium"/>
        <family val="3"/>
        <charset val="128"/>
      </rPr>
      <t>ビゼルト合奏団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マルーフ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酒と杯と恋と⑮旧</t>
    </r>
    <r>
      <rPr>
        <sz val="11"/>
        <rFont val="Consolas"/>
        <family val="3"/>
      </rPr>
      <t>Czecho/Slovakia/Slovakia</t>
    </r>
    <r>
      <rPr>
        <sz val="11"/>
        <rFont val="游ゴシック Medium"/>
        <family val="3"/>
        <charset val="128"/>
      </rPr>
      <t>東部の踊り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カリチカ</t>
    </r>
    <r>
      <rPr>
        <sz val="11"/>
        <rFont val="Consolas"/>
        <family val="3"/>
      </rPr>
      <t>~Czardas</t>
    </r>
    <r>
      <rPr>
        <sz val="11"/>
        <rFont val="游ゴシック Medium"/>
        <family val="3"/>
        <charset val="128"/>
      </rPr>
      <t>⑯西</t>
    </r>
    <r>
      <rPr>
        <sz val="11"/>
        <rFont val="Consolas"/>
        <family val="3"/>
      </rPr>
      <t>Asia/Liban/</t>
    </r>
    <r>
      <rPr>
        <sz val="11"/>
        <rFont val="游ゴシック Medium"/>
        <family val="3"/>
        <charset val="128"/>
      </rPr>
      <t>ファイルーズ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私の心よ</t>
    </r>
    <rPh sb="1" eb="8">
      <t>ミナミアフリカ</t>
    </rPh>
    <rPh sb="9" eb="17">
      <t>ボツワナ</t>
    </rPh>
    <rPh sb="18" eb="20">
      <t>ケンバン</t>
    </rPh>
    <rPh sb="20" eb="22">
      <t>ガッキ</t>
    </rPh>
    <rPh sb="26" eb="27">
      <t>ウタ</t>
    </rPh>
    <rPh sb="28" eb="33">
      <t>ヒガシアジア</t>
    </rPh>
    <rPh sb="34" eb="36">
      <t>チュウゴク</t>
    </rPh>
    <rPh sb="37" eb="39">
      <t>ウンナン</t>
    </rPh>
    <rPh sb="50" eb="55">
      <t>ニシアジア</t>
    </rPh>
    <rPh sb="56" eb="62">
      <t>トルコ</t>
    </rPh>
    <rPh sb="67" eb="72">
      <t>ニシアジア</t>
    </rPh>
    <rPh sb="73" eb="78">
      <t>レバノン</t>
    </rPh>
    <rPh sb="79" eb="90">
      <t>ベリー・ダンス</t>
    </rPh>
    <rPh sb="91" eb="97">
      <t>トウナンアジア</t>
    </rPh>
    <rPh sb="98" eb="107">
      <t>ヴェトナム</t>
    </rPh>
    <rPh sb="108" eb="110">
      <t>モッキン</t>
    </rPh>
    <rPh sb="111" eb="113">
      <t>ドラ</t>
    </rPh>
    <rPh sb="114" eb="116">
      <t>ガッソウ</t>
    </rPh>
    <rPh sb="117" eb="123">
      <t>アフリカ</t>
    </rPh>
    <rPh sb="124" eb="131">
      <t>マグレブ</t>
    </rPh>
    <rPh sb="132" eb="139">
      <t>チュニジア</t>
    </rPh>
    <rPh sb="144" eb="147">
      <t>ガッソウダン</t>
    </rPh>
    <rPh sb="153" eb="154">
      <t>サケ</t>
    </rPh>
    <rPh sb="155" eb="156">
      <t>サカズキ</t>
    </rPh>
    <rPh sb="157" eb="158">
      <t>コイ</t>
    </rPh>
    <rPh sb="160" eb="167">
      <t>キュウチェコ</t>
    </rPh>
    <rPh sb="168" eb="176">
      <t>スロヴァキア</t>
    </rPh>
    <rPh sb="177" eb="185">
      <t>スロヴァキア</t>
    </rPh>
    <rPh sb="185" eb="187">
      <t>トウブ</t>
    </rPh>
    <rPh sb="188" eb="189">
      <t>オド</t>
    </rPh>
    <rPh sb="196" eb="203">
      <t>チャールダーシュ</t>
    </rPh>
    <rPh sb="204" eb="209">
      <t>ニシアジア</t>
    </rPh>
    <rPh sb="210" eb="215">
      <t>レバノン</t>
    </rPh>
    <rPh sb="223" eb="224">
      <t>ワタシ</t>
    </rPh>
    <rPh sb="225" eb="226">
      <t>ココロ</t>
    </rPh>
    <phoneticPr fontId="1"/>
  </si>
  <si>
    <r>
      <t>05.</t>
    </r>
    <r>
      <rPr>
        <sz val="11"/>
        <rFont val="游ゴシック Medium"/>
        <family val="3"/>
        <charset val="128"/>
      </rPr>
      <t>馨</t>
    </r>
    <r>
      <rPr>
        <sz val="11"/>
        <rFont val="Consolas"/>
        <family val="3"/>
      </rPr>
      <t xml:space="preserve"> Aroma 1/3</t>
    </r>
    <phoneticPr fontId="1"/>
  </si>
  <si>
    <r>
      <rPr>
        <sz val="11"/>
        <rFont val="游ゴシック Medium"/>
        <family val="3"/>
        <charset val="128"/>
      </rPr>
      <t>①北米</t>
    </r>
    <r>
      <rPr>
        <sz val="11"/>
        <rFont val="Consolas"/>
        <family val="3"/>
      </rPr>
      <t>/America/</t>
    </r>
    <r>
      <rPr>
        <sz val="11"/>
        <rFont val="游ゴシック Medium"/>
        <family val="3"/>
        <charset val="128"/>
      </rPr>
      <t>アーサー･ライマン楽団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シム･シム②南</t>
    </r>
    <r>
      <rPr>
        <sz val="11"/>
        <rFont val="Consolas"/>
        <family val="3"/>
      </rPr>
      <t>Asia/Inde/</t>
    </r>
    <r>
      <rPr>
        <sz val="11"/>
        <rFont val="游ゴシック Medium"/>
        <family val="3"/>
        <charset val="128"/>
      </rPr>
      <t>マヘンドラ･カプール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テレ･サング･ピャールメン③南米</t>
    </r>
    <r>
      <rPr>
        <sz val="11"/>
        <rFont val="Consolas"/>
        <family val="3"/>
      </rPr>
      <t>/Argentin/</t>
    </r>
    <r>
      <rPr>
        <sz val="11"/>
        <rFont val="游ゴシック Medium"/>
        <family val="3"/>
        <charset val="128"/>
      </rPr>
      <t>ロベルト･デルガード楽団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花祭り④北米</t>
    </r>
    <r>
      <rPr>
        <sz val="11"/>
        <rFont val="Consolas"/>
        <family val="3"/>
      </rPr>
      <t>/America/Robert Maxwell/</t>
    </r>
    <r>
      <rPr>
        <sz val="11"/>
        <rFont val="游ゴシック Medium"/>
        <family val="3"/>
        <charset val="128"/>
      </rPr>
      <t>ひき潮⑤南米</t>
    </r>
    <r>
      <rPr>
        <sz val="11"/>
        <rFont val="Consolas"/>
        <family val="3"/>
      </rPr>
      <t>/Argentin/</t>
    </r>
    <r>
      <rPr>
        <sz val="11"/>
        <rFont val="游ゴシック Medium"/>
        <family val="3"/>
        <charset val="128"/>
      </rPr>
      <t>アストル･ピアソラ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淡き光に⑥南米</t>
    </r>
    <r>
      <rPr>
        <sz val="11"/>
        <rFont val="Consolas"/>
        <family val="3"/>
      </rPr>
      <t>/Venezuela/</t>
    </r>
    <r>
      <rPr>
        <sz val="11"/>
        <rFont val="游ゴシック Medium"/>
        <family val="3"/>
        <charset val="128"/>
      </rPr>
      <t>ウーゴー･ブランコ楽団</t>
    </r>
    <r>
      <rPr>
        <sz val="11"/>
        <rFont val="Consolas"/>
        <family val="3"/>
      </rPr>
      <t>/Coffee Rumba</t>
    </r>
    <rPh sb="1" eb="3">
      <t>ホクベイ</t>
    </rPh>
    <rPh sb="4" eb="11">
      <t>アメリカ</t>
    </rPh>
    <rPh sb="21" eb="23">
      <t>ガクダン</t>
    </rPh>
    <rPh sb="30" eb="35">
      <t>ミナミアジア</t>
    </rPh>
    <rPh sb="36" eb="40">
      <t>インド</t>
    </rPh>
    <rPh sb="66" eb="68">
      <t>ナンベイ</t>
    </rPh>
    <rPh sb="69" eb="77">
      <t>アルゼンチン</t>
    </rPh>
    <rPh sb="88" eb="90">
      <t>ガクダン</t>
    </rPh>
    <rPh sb="91" eb="93">
      <t>ハナマツ</t>
    </rPh>
    <rPh sb="95" eb="97">
      <t>ホクベイ</t>
    </rPh>
    <rPh sb="98" eb="105">
      <t>アメリカ</t>
    </rPh>
    <rPh sb="106" eb="120">
      <t>ロバート　マクスウェル</t>
    </rPh>
    <rPh sb="123" eb="124">
      <t>シオ</t>
    </rPh>
    <rPh sb="125" eb="127">
      <t>ナンベイ</t>
    </rPh>
    <rPh sb="128" eb="136">
      <t>アルゼンチン</t>
    </rPh>
    <rPh sb="147" eb="148">
      <t>アワ</t>
    </rPh>
    <rPh sb="149" eb="150">
      <t>ヒカリ</t>
    </rPh>
    <rPh sb="152" eb="154">
      <t>ナンベイ</t>
    </rPh>
    <rPh sb="155" eb="164">
      <t>ヴェネズエラ</t>
    </rPh>
    <rPh sb="174" eb="176">
      <t>ガクダン</t>
    </rPh>
    <rPh sb="177" eb="189">
      <t>コーヒー　ルムバ</t>
    </rPh>
    <phoneticPr fontId="1"/>
  </si>
  <si>
    <r>
      <t>05.</t>
    </r>
    <r>
      <rPr>
        <sz val="11"/>
        <rFont val="游ゴシック Medium"/>
        <family val="3"/>
        <charset val="128"/>
      </rPr>
      <t>馨</t>
    </r>
    <r>
      <rPr>
        <sz val="11"/>
        <rFont val="Consolas"/>
        <family val="3"/>
      </rPr>
      <t xml:space="preserve"> Aroma 2/3</t>
    </r>
    <phoneticPr fontId="1"/>
  </si>
  <si>
    <r>
      <rPr>
        <sz val="11"/>
        <rFont val="游ゴシック Medium"/>
        <family val="3"/>
        <charset val="128"/>
      </rPr>
      <t>⑦中南米</t>
    </r>
    <r>
      <rPr>
        <sz val="11"/>
        <rFont val="Consolas"/>
        <family val="3"/>
      </rPr>
      <t>/Latin</t>
    </r>
    <r>
      <rPr>
        <sz val="11"/>
        <rFont val="游ゴシック Medium"/>
        <family val="3"/>
        <charset val="128"/>
      </rPr>
      <t>諸国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フリート･ロドリゲス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キサス･キサス･キサス⑧南欧</t>
    </r>
    <r>
      <rPr>
        <sz val="11"/>
        <rFont val="Consolas"/>
        <family val="3"/>
      </rPr>
      <t>/Spain/</t>
    </r>
    <r>
      <rPr>
        <sz val="11"/>
        <rFont val="游ゴシック Medium"/>
        <family val="3"/>
        <charset val="128"/>
      </rPr>
      <t>サビーカス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サパテアードの踊り⑨南米</t>
    </r>
    <r>
      <rPr>
        <sz val="11"/>
        <rFont val="Consolas"/>
        <family val="3"/>
      </rPr>
      <t>/Brazil/</t>
    </r>
    <r>
      <rPr>
        <sz val="11"/>
        <rFont val="游ゴシック Medium"/>
        <family val="3"/>
        <charset val="128"/>
      </rPr>
      <t>マントヴァーニ楽団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ティコ･ティコ⑩南米</t>
    </r>
    <r>
      <rPr>
        <sz val="11"/>
        <rFont val="Consolas"/>
        <family val="3"/>
      </rPr>
      <t>/Brazil/</t>
    </r>
    <r>
      <rPr>
        <sz val="11"/>
        <rFont val="游ゴシック Medium"/>
        <family val="3"/>
        <charset val="128"/>
      </rPr>
      <t>ミンシン･ナシメント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海の魚たち⑪南米</t>
    </r>
    <r>
      <rPr>
        <sz val="11"/>
        <rFont val="Consolas"/>
        <family val="3"/>
      </rPr>
      <t>/Cuba/</t>
    </r>
    <r>
      <rPr>
        <sz val="11"/>
        <rFont val="游ゴシック Medium"/>
        <family val="3"/>
        <charset val="128"/>
      </rPr>
      <t>ラモン･マルケス楽団</t>
    </r>
    <r>
      <rPr>
        <sz val="11"/>
        <rFont val="Consolas"/>
        <family val="3"/>
      </rPr>
      <t>/Taboo</t>
    </r>
    <r>
      <rPr>
        <sz val="11"/>
        <rFont val="游ゴシック Medium"/>
        <family val="3"/>
        <charset val="128"/>
      </rPr>
      <t>⑫南米</t>
    </r>
    <r>
      <rPr>
        <sz val="11"/>
        <rFont val="Consolas"/>
        <family val="3"/>
      </rPr>
      <t>/Argentin/</t>
    </r>
    <r>
      <rPr>
        <sz val="11"/>
        <rFont val="游ゴシック Medium"/>
        <family val="3"/>
        <charset val="128"/>
      </rPr>
      <t>ファン･カンバレリ楽団</t>
    </r>
    <r>
      <rPr>
        <sz val="11"/>
        <rFont val="Consolas"/>
        <family val="3"/>
      </rPr>
      <t>/Don Juan</t>
    </r>
    <rPh sb="1" eb="4">
      <t>チュウナンベイ</t>
    </rPh>
    <rPh sb="5" eb="12">
      <t>ラテンショコク</t>
    </rPh>
    <rPh sb="36" eb="38">
      <t>ナンオウ</t>
    </rPh>
    <rPh sb="39" eb="44">
      <t>スペイン</t>
    </rPh>
    <rPh sb="58" eb="59">
      <t>オド</t>
    </rPh>
    <rPh sb="61" eb="63">
      <t>ナンベイ</t>
    </rPh>
    <rPh sb="64" eb="70">
      <t>ブラジル</t>
    </rPh>
    <rPh sb="78" eb="80">
      <t>ガクダン</t>
    </rPh>
    <rPh sb="89" eb="91">
      <t>ナンベイ</t>
    </rPh>
    <rPh sb="92" eb="98">
      <t>ブラジル</t>
    </rPh>
    <rPh sb="110" eb="111">
      <t>ウミ</t>
    </rPh>
    <rPh sb="112" eb="113">
      <t>サカナ</t>
    </rPh>
    <rPh sb="116" eb="118">
      <t>ナンベイ</t>
    </rPh>
    <rPh sb="119" eb="123">
      <t>キューバ</t>
    </rPh>
    <rPh sb="132" eb="134">
      <t>ガクダン</t>
    </rPh>
    <rPh sb="135" eb="140">
      <t>タブー</t>
    </rPh>
    <rPh sb="141" eb="143">
      <t>ナンベイ</t>
    </rPh>
    <rPh sb="144" eb="152">
      <t>アルゼンチン</t>
    </rPh>
    <rPh sb="162" eb="164">
      <t>ガクダン</t>
    </rPh>
    <rPh sb="165" eb="173">
      <t>ドンファン</t>
    </rPh>
    <phoneticPr fontId="1"/>
  </si>
  <si>
    <r>
      <t>05.</t>
    </r>
    <r>
      <rPr>
        <sz val="11"/>
        <rFont val="游ゴシック Medium"/>
        <family val="3"/>
        <charset val="128"/>
      </rPr>
      <t>馨</t>
    </r>
    <r>
      <rPr>
        <sz val="11"/>
        <rFont val="Consolas"/>
        <family val="3"/>
      </rPr>
      <t xml:space="preserve"> Aroma 3/3</t>
    </r>
    <phoneticPr fontId="1"/>
  </si>
  <si>
    <r>
      <rPr>
        <sz val="11"/>
        <rFont val="游ゴシック Medium"/>
        <family val="3"/>
        <charset val="128"/>
      </rPr>
      <t>⑬南米</t>
    </r>
    <r>
      <rPr>
        <sz val="11"/>
        <rFont val="Consolas"/>
        <family val="3"/>
      </rPr>
      <t>/Argentin/</t>
    </r>
    <r>
      <rPr>
        <sz val="11"/>
        <rFont val="游ゴシック Medium"/>
        <family val="3"/>
        <charset val="128"/>
      </rPr>
      <t>フロリンド･サッソーネ楽団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ラ･クンパルシータ⑭</t>
    </r>
    <r>
      <rPr>
        <sz val="11"/>
        <rFont val="Consolas"/>
        <family val="3"/>
      </rPr>
      <t>Melanesia/Vanuatu/</t>
    </r>
    <r>
      <rPr>
        <sz val="11"/>
        <rFont val="游ゴシック Medium"/>
        <family val="3"/>
        <charset val="128"/>
      </rPr>
      <t>ピルピル⑮南米</t>
    </r>
    <r>
      <rPr>
        <sz val="11"/>
        <rFont val="Consolas"/>
        <family val="3"/>
      </rPr>
      <t>/Bolvie/</t>
    </r>
    <r>
      <rPr>
        <sz val="11"/>
        <rFont val="游ゴシック Medium"/>
        <family val="3"/>
        <charset val="128"/>
      </rPr>
      <t>エルネスト･カブール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緑の大木⑯南</t>
    </r>
    <r>
      <rPr>
        <sz val="11"/>
        <rFont val="Consolas"/>
        <family val="3"/>
      </rPr>
      <t>Asia/Inde/</t>
    </r>
    <r>
      <rPr>
        <sz val="11"/>
        <rFont val="游ゴシック Medium"/>
        <family val="3"/>
        <charset val="128"/>
      </rPr>
      <t>アーシャ･ボースレ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マママ･ヤヤヤ⑰西欧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ドイツ</t>
    </r>
    <r>
      <rPr>
        <sz val="11"/>
        <rFont val="Consolas"/>
        <family val="3"/>
      </rPr>
      <t>/Ricardo Santos</t>
    </r>
    <r>
      <rPr>
        <sz val="11"/>
        <rFont val="游ゴシック Medium"/>
        <family val="3"/>
        <charset val="128"/>
      </rPr>
      <t>楽団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真珠採り⑱南米</t>
    </r>
    <r>
      <rPr>
        <sz val="11"/>
        <rFont val="Consolas"/>
        <family val="3"/>
      </rPr>
      <t>/Argentin/</t>
    </r>
    <r>
      <rPr>
        <sz val="11"/>
        <rFont val="游ゴシック Medium"/>
        <family val="3"/>
        <charset val="128"/>
      </rPr>
      <t>ロス･トゥク･トゥク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平和の鐘⑲北米</t>
    </r>
    <r>
      <rPr>
        <sz val="11"/>
        <rFont val="Consolas"/>
        <family val="3"/>
      </rPr>
      <t>/America/</t>
    </r>
    <r>
      <rPr>
        <sz val="11"/>
        <rFont val="游ゴシック Medium"/>
        <family val="3"/>
        <charset val="128"/>
      </rPr>
      <t>ハンク･ウィリアムス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ジャンバラヤ</t>
    </r>
    <rPh sb="1" eb="3">
      <t>ナンベイ</t>
    </rPh>
    <rPh sb="4" eb="12">
      <t>アルゼンチン</t>
    </rPh>
    <rPh sb="24" eb="26">
      <t>ガクダン</t>
    </rPh>
    <rPh sb="37" eb="46">
      <t>メラネシア</t>
    </rPh>
    <rPh sb="47" eb="54">
      <t>ヴァヌアトゥ</t>
    </rPh>
    <rPh sb="60" eb="62">
      <t>ナンベイ</t>
    </rPh>
    <rPh sb="63" eb="69">
      <t>ボリヴィア</t>
    </rPh>
    <rPh sb="81" eb="82">
      <t>ミドリ</t>
    </rPh>
    <rPh sb="83" eb="85">
      <t>タイボク</t>
    </rPh>
    <rPh sb="86" eb="91">
      <t>ミナミアジア</t>
    </rPh>
    <rPh sb="92" eb="96">
      <t>インド</t>
    </rPh>
    <rPh sb="115" eb="117">
      <t>セイオウ</t>
    </rPh>
    <rPh sb="122" eb="136">
      <t>リカルド　サントス</t>
    </rPh>
    <rPh sb="136" eb="138">
      <t>ガクダン</t>
    </rPh>
    <rPh sb="139" eb="141">
      <t>シンジュ</t>
    </rPh>
    <rPh sb="141" eb="142">
      <t>ト</t>
    </rPh>
    <rPh sb="144" eb="146">
      <t>ナンベイ</t>
    </rPh>
    <rPh sb="147" eb="155">
      <t>アルゼンチン</t>
    </rPh>
    <rPh sb="167" eb="169">
      <t>ヘイワ</t>
    </rPh>
    <rPh sb="170" eb="171">
      <t>カネ</t>
    </rPh>
    <rPh sb="172" eb="174">
      <t>ホクベイ</t>
    </rPh>
    <rPh sb="175" eb="182">
      <t>アメリカ</t>
    </rPh>
    <phoneticPr fontId="1"/>
  </si>
  <si>
    <r>
      <t>06.</t>
    </r>
    <r>
      <rPr>
        <sz val="11"/>
        <rFont val="游ゴシック Medium"/>
        <family val="3"/>
        <charset val="128"/>
      </rPr>
      <t>陶</t>
    </r>
    <r>
      <rPr>
        <sz val="11"/>
        <rFont val="Consolas"/>
        <family val="3"/>
      </rPr>
      <t xml:space="preserve"> Soma 1/3</t>
    </r>
    <phoneticPr fontId="1"/>
  </si>
  <si>
    <r>
      <rPr>
        <sz val="11"/>
        <rFont val="游ゴシック Medium"/>
        <family val="3"/>
        <charset val="128"/>
      </rPr>
      <t>①南</t>
    </r>
    <r>
      <rPr>
        <sz val="11"/>
        <rFont val="Consolas"/>
        <family val="3"/>
      </rPr>
      <t>Asia/Inde/</t>
    </r>
    <r>
      <rPr>
        <sz val="11"/>
        <rFont val="游ゴシック Medium"/>
        <family val="3"/>
        <charset val="128"/>
      </rPr>
      <t>キショール･クマール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サーラ･ザマナ②西欧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ドイツ</t>
    </r>
    <r>
      <rPr>
        <sz val="11"/>
        <rFont val="Consolas"/>
        <family val="3"/>
      </rPr>
      <t>/Bayerischen/</t>
    </r>
    <r>
      <rPr>
        <sz val="11"/>
        <rFont val="游ゴシック Medium"/>
        <family val="3"/>
        <charset val="128"/>
      </rPr>
      <t>ディー･ビールツェルト･ムジカンテン</t>
    </r>
    <r>
      <rPr>
        <sz val="11"/>
        <rFont val="Consolas"/>
        <family val="3"/>
      </rPr>
      <t>/Bayerischen</t>
    </r>
    <r>
      <rPr>
        <sz val="11"/>
        <rFont val="游ゴシック Medium"/>
        <family val="3"/>
        <charset val="128"/>
      </rPr>
      <t>の風景画集③東欧</t>
    </r>
    <r>
      <rPr>
        <sz val="11"/>
        <rFont val="Consolas"/>
        <family val="3"/>
      </rPr>
      <t>/Bulgaria/Philip Koutev</t>
    </r>
    <r>
      <rPr>
        <sz val="11"/>
        <rFont val="游ゴシック Medium"/>
        <family val="3"/>
        <charset val="128"/>
      </rPr>
      <t>国立民族合唱団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私を愛している④南</t>
    </r>
    <r>
      <rPr>
        <sz val="11"/>
        <rFont val="Consolas"/>
        <family val="3"/>
      </rPr>
      <t>Asia/Inde/</t>
    </r>
    <r>
      <rPr>
        <sz val="11"/>
        <rFont val="游ゴシック Medium"/>
        <family val="3"/>
        <charset val="128"/>
      </rPr>
      <t>ムハンマド･ラフィー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テレ･ナーム･カ･ディワナ⑤南欧</t>
    </r>
    <r>
      <rPr>
        <sz val="11"/>
        <rFont val="Consolas"/>
        <family val="3"/>
      </rPr>
      <t>/Grece/</t>
    </r>
    <r>
      <rPr>
        <sz val="11"/>
        <rFont val="游ゴシック Medium"/>
        <family val="3"/>
        <charset val="128"/>
      </rPr>
      <t>ハニョティコス⑥東南</t>
    </r>
    <r>
      <rPr>
        <sz val="11"/>
        <rFont val="Consolas"/>
        <family val="3"/>
      </rPr>
      <t>Asia/Myanma/</t>
    </r>
    <r>
      <rPr>
        <sz val="11"/>
        <rFont val="游ゴシック Medium"/>
        <family val="3"/>
        <charset val="128"/>
      </rPr>
      <t>祭りの踊り⑦北欧</t>
    </r>
    <r>
      <rPr>
        <sz val="11"/>
        <rFont val="Consolas"/>
        <family val="3"/>
      </rPr>
      <t>/Finland/</t>
    </r>
    <r>
      <rPr>
        <sz val="11"/>
        <rFont val="游ゴシック Medium"/>
        <family val="3"/>
        <charset val="128"/>
      </rPr>
      <t>どろぼうからす</t>
    </r>
    <rPh sb="1" eb="6">
      <t>ミナミアジア</t>
    </rPh>
    <rPh sb="7" eb="11">
      <t>インド</t>
    </rPh>
    <rPh sb="31" eb="33">
      <t>セイオウ</t>
    </rPh>
    <rPh sb="38" eb="49">
      <t>バイエルン</t>
    </rPh>
    <rPh sb="69" eb="80">
      <t>バイエルン</t>
    </rPh>
    <rPh sb="81" eb="83">
      <t>フウケイ</t>
    </rPh>
    <rPh sb="83" eb="85">
      <t>ガシュウ</t>
    </rPh>
    <rPh sb="86" eb="88">
      <t>トウオウ</t>
    </rPh>
    <rPh sb="89" eb="97">
      <t>ブルガリア</t>
    </rPh>
    <rPh sb="98" eb="111">
      <t>フィリップ　クーテフ</t>
    </rPh>
    <rPh sb="111" eb="113">
      <t>コクリツ</t>
    </rPh>
    <rPh sb="113" eb="115">
      <t>ミンゾク</t>
    </rPh>
    <rPh sb="115" eb="118">
      <t>ガッショウダン</t>
    </rPh>
    <rPh sb="119" eb="120">
      <t>ワタシ</t>
    </rPh>
    <rPh sb="121" eb="122">
      <t>アイ</t>
    </rPh>
    <rPh sb="127" eb="132">
      <t>ミナミアジア</t>
    </rPh>
    <rPh sb="133" eb="137">
      <t>インド</t>
    </rPh>
    <rPh sb="163" eb="165">
      <t>ナンオウ</t>
    </rPh>
    <rPh sb="166" eb="171">
      <t>ギリシャ</t>
    </rPh>
    <rPh sb="180" eb="186">
      <t>トウナンアジア</t>
    </rPh>
    <rPh sb="187" eb="193">
      <t>ミャンマー</t>
    </rPh>
    <rPh sb="194" eb="195">
      <t>マツ</t>
    </rPh>
    <rPh sb="197" eb="198">
      <t>オド</t>
    </rPh>
    <rPh sb="200" eb="202">
      <t>ホクオウ</t>
    </rPh>
    <rPh sb="203" eb="210">
      <t>フィンランド</t>
    </rPh>
    <phoneticPr fontId="1"/>
  </si>
  <si>
    <r>
      <t>06.</t>
    </r>
    <r>
      <rPr>
        <sz val="11"/>
        <rFont val="游ゴシック Medium"/>
        <family val="3"/>
        <charset val="128"/>
      </rPr>
      <t>陶</t>
    </r>
    <r>
      <rPr>
        <sz val="11"/>
        <rFont val="Consolas"/>
        <family val="3"/>
      </rPr>
      <t xml:space="preserve"> Soma 2/3</t>
    </r>
    <phoneticPr fontId="1"/>
  </si>
  <si>
    <r>
      <rPr>
        <sz val="11"/>
        <rFont val="游ゴシック Medium"/>
        <family val="3"/>
        <charset val="128"/>
      </rPr>
      <t>⑧西欧</t>
    </r>
    <r>
      <rPr>
        <sz val="11"/>
        <rFont val="Consolas"/>
        <family val="3"/>
      </rPr>
      <t>/Hollande/</t>
    </r>
    <r>
      <rPr>
        <sz val="11"/>
        <rFont val="游ゴシック Medium"/>
        <family val="3"/>
        <charset val="128"/>
      </rPr>
      <t>農民の歌と踊り⑨南</t>
    </r>
    <r>
      <rPr>
        <sz val="11"/>
        <rFont val="Consolas"/>
        <family val="3"/>
      </rPr>
      <t>Asia/Inde/</t>
    </r>
    <r>
      <rPr>
        <sz val="11"/>
        <rFont val="游ゴシック Medium"/>
        <family val="3"/>
        <charset val="128"/>
      </rPr>
      <t>スマン･カリアンプール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テラ･メラ･メラ･テラ･ミル･ガヤ･ディル⑩北米</t>
    </r>
    <r>
      <rPr>
        <sz val="11"/>
        <rFont val="Consolas"/>
        <family val="3"/>
      </rPr>
      <t>/America/</t>
    </r>
    <r>
      <rPr>
        <sz val="11"/>
        <rFont val="游ゴシック Medium"/>
        <family val="3"/>
        <charset val="128"/>
      </rPr>
      <t>ライモンド楽団</t>
    </r>
    <r>
      <rPr>
        <sz val="11"/>
        <rFont val="Consolas"/>
        <family val="3"/>
      </rPr>
      <t>/Edelweiss</t>
    </r>
    <r>
      <rPr>
        <sz val="11"/>
        <rFont val="游ゴシック Medium"/>
        <family val="3"/>
        <charset val="128"/>
      </rPr>
      <t>⑪西欧</t>
    </r>
    <r>
      <rPr>
        <sz val="11"/>
        <rFont val="Consolas"/>
        <family val="3"/>
      </rPr>
      <t>/Austria/</t>
    </r>
    <r>
      <rPr>
        <sz val="11"/>
        <rFont val="游ゴシック Medium"/>
        <family val="3"/>
        <charset val="128"/>
      </rPr>
      <t>ルディ</t>
    </r>
    <r>
      <rPr>
        <sz val="11"/>
        <rFont val="Consolas"/>
        <family val="3"/>
      </rPr>
      <t xml:space="preserve"> Meixner/Tirol</t>
    </r>
    <r>
      <rPr>
        <sz val="11"/>
        <rFont val="游ゴシック Medium"/>
        <family val="3"/>
        <charset val="128"/>
      </rPr>
      <t>のツィラータール⑫南欧</t>
    </r>
    <r>
      <rPr>
        <sz val="11"/>
        <rFont val="Consolas"/>
        <family val="3"/>
      </rPr>
      <t>/France/Provence/</t>
    </r>
    <r>
      <rPr>
        <sz val="11"/>
        <rFont val="游ゴシック Medium"/>
        <family val="3"/>
        <charset val="128"/>
      </rPr>
      <t>タンブランとガルベの演奏⑬西欧</t>
    </r>
    <r>
      <rPr>
        <sz val="11"/>
        <rFont val="Consolas"/>
        <family val="3"/>
      </rPr>
      <t>/Austria/Tirol/Ocarina</t>
    </r>
    <r>
      <rPr>
        <sz val="11"/>
        <rFont val="游ゴシック Medium"/>
        <family val="3"/>
        <charset val="128"/>
      </rPr>
      <t>の演奏⑭南</t>
    </r>
    <r>
      <rPr>
        <sz val="11"/>
        <rFont val="Consolas"/>
        <family val="3"/>
      </rPr>
      <t>Asia/Inde/</t>
    </r>
    <r>
      <rPr>
        <sz val="11"/>
        <rFont val="游ゴシック Medium"/>
        <family val="3"/>
        <charset val="128"/>
      </rPr>
      <t>ラター･マンゲーシュカル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ルート･ナ</t>
    </r>
    <rPh sb="1" eb="3">
      <t>セイオウ</t>
    </rPh>
    <rPh sb="4" eb="12">
      <t>オランダ</t>
    </rPh>
    <rPh sb="13" eb="15">
      <t>ノウミン</t>
    </rPh>
    <rPh sb="16" eb="17">
      <t>ウタ</t>
    </rPh>
    <rPh sb="18" eb="19">
      <t>オド</t>
    </rPh>
    <rPh sb="21" eb="26">
      <t>ミナミアジア</t>
    </rPh>
    <rPh sb="27" eb="31">
      <t>インド</t>
    </rPh>
    <rPh sb="66" eb="68">
      <t>ホクベイ</t>
    </rPh>
    <rPh sb="69" eb="76">
      <t>アメリカ</t>
    </rPh>
    <rPh sb="82" eb="84">
      <t>ガクダン</t>
    </rPh>
    <rPh sb="85" eb="94">
      <t>エーデルワイス</t>
    </rPh>
    <rPh sb="95" eb="97">
      <t>セイオウ</t>
    </rPh>
    <rPh sb="98" eb="105">
      <t>オーストリア</t>
    </rPh>
    <rPh sb="110" eb="117">
      <t>マイクスナー</t>
    </rPh>
    <rPh sb="118" eb="123">
      <t>チロル</t>
    </rPh>
    <rPh sb="132" eb="134">
      <t>ナンオウ</t>
    </rPh>
    <rPh sb="135" eb="141">
      <t>フランス</t>
    </rPh>
    <rPh sb="142" eb="150">
      <t>プロヴァンス</t>
    </rPh>
    <rPh sb="161" eb="163">
      <t>エンソウ</t>
    </rPh>
    <rPh sb="164" eb="166">
      <t>セイオウ</t>
    </rPh>
    <rPh sb="167" eb="174">
      <t>オーストリア</t>
    </rPh>
    <rPh sb="175" eb="180">
      <t>チロル</t>
    </rPh>
    <rPh sb="181" eb="188">
      <t>オカリナ</t>
    </rPh>
    <rPh sb="189" eb="191">
      <t>エンソウ</t>
    </rPh>
    <rPh sb="192" eb="197">
      <t>ミナミアジア</t>
    </rPh>
    <rPh sb="198" eb="202">
      <t>インド</t>
    </rPh>
    <phoneticPr fontId="1"/>
  </si>
  <si>
    <r>
      <t>06.</t>
    </r>
    <r>
      <rPr>
        <sz val="11"/>
        <rFont val="游ゴシック Medium"/>
        <family val="3"/>
        <charset val="128"/>
      </rPr>
      <t>陶</t>
    </r>
    <r>
      <rPr>
        <sz val="11"/>
        <rFont val="Consolas"/>
        <family val="3"/>
      </rPr>
      <t xml:space="preserve"> Soma 3/3</t>
    </r>
    <phoneticPr fontId="1"/>
  </si>
  <si>
    <r>
      <rPr>
        <sz val="11"/>
        <rFont val="游ゴシック Medium"/>
        <family val="3"/>
        <charset val="128"/>
      </rPr>
      <t>⑮南</t>
    </r>
    <r>
      <rPr>
        <sz val="11"/>
        <rFont val="Consolas"/>
        <family val="3"/>
      </rPr>
      <t>Asia/Inde/Madras/</t>
    </r>
    <r>
      <rPr>
        <sz val="11"/>
        <rFont val="游ゴシック Medium"/>
        <family val="3"/>
        <charset val="128"/>
      </rPr>
      <t>バラタナーティヤム⑯北米</t>
    </r>
    <r>
      <rPr>
        <sz val="11"/>
        <rFont val="Consolas"/>
        <family val="3"/>
      </rPr>
      <t>/America/Alaska/Inuit</t>
    </r>
    <r>
      <rPr>
        <sz val="11"/>
        <rFont val="游ゴシック Medium"/>
        <family val="3"/>
        <charset val="128"/>
      </rPr>
      <t>の歌と踊り⑰南</t>
    </r>
    <r>
      <rPr>
        <sz val="11"/>
        <rFont val="Consolas"/>
        <family val="3"/>
      </rPr>
      <t>Asia/Inde/</t>
    </r>
    <r>
      <rPr>
        <sz val="11"/>
        <rFont val="游ゴシック Medium"/>
        <family val="3"/>
        <charset val="128"/>
      </rPr>
      <t>ムケーシュ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ラーステ･カ･パッタル⑱北欧</t>
    </r>
    <r>
      <rPr>
        <sz val="11"/>
        <rFont val="Consolas"/>
        <family val="3"/>
      </rPr>
      <t>/Suede/</t>
    </r>
    <r>
      <rPr>
        <sz val="11"/>
        <rFont val="游ゴシック Medium"/>
        <family val="3"/>
        <charset val="128"/>
      </rPr>
      <t>ウプサラ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トーボグーベン⑲西欧</t>
    </r>
    <r>
      <rPr>
        <sz val="11"/>
        <rFont val="Consolas"/>
        <family val="3"/>
      </rPr>
      <t xml:space="preserve">/Austria/Inge Meixner/Jodel </t>
    </r>
    <r>
      <rPr>
        <sz val="11"/>
        <rFont val="游ゴシック Medium"/>
        <family val="3"/>
        <charset val="128"/>
      </rPr>
      <t>レントラー⑳西欧</t>
    </r>
    <r>
      <rPr>
        <sz val="11"/>
        <rFont val="Consolas"/>
        <family val="3"/>
      </rPr>
      <t>/Austria/</t>
    </r>
    <r>
      <rPr>
        <sz val="11"/>
        <rFont val="游ゴシック Medium"/>
        <family val="3"/>
        <charset val="128"/>
      </rPr>
      <t>レントラー</t>
    </r>
    <r>
      <rPr>
        <sz val="11"/>
        <rFont val="Consolas"/>
        <family val="3"/>
      </rPr>
      <t>21Australia/</t>
    </r>
    <r>
      <rPr>
        <sz val="11"/>
        <rFont val="游ゴシック Medium"/>
        <family val="3"/>
        <charset val="128"/>
      </rPr>
      <t>クニャ族の歌</t>
    </r>
    <r>
      <rPr>
        <sz val="11"/>
        <rFont val="Consolas"/>
        <family val="3"/>
      </rPr>
      <t>22</t>
    </r>
    <r>
      <rPr>
        <sz val="11"/>
        <rFont val="游ゴシック Medium"/>
        <family val="3"/>
        <charset val="128"/>
      </rPr>
      <t>南</t>
    </r>
    <r>
      <rPr>
        <sz val="11"/>
        <rFont val="Consolas"/>
        <family val="3"/>
      </rPr>
      <t>Asia/Nepal/</t>
    </r>
    <r>
      <rPr>
        <sz val="11"/>
        <rFont val="游ゴシック Medium"/>
        <family val="3"/>
        <charset val="128"/>
      </rPr>
      <t>クマーリの舞踊</t>
    </r>
    <rPh sb="1" eb="6">
      <t>ミナミアジア</t>
    </rPh>
    <rPh sb="7" eb="11">
      <t>インド</t>
    </rPh>
    <rPh sb="12" eb="18">
      <t>マドラス</t>
    </rPh>
    <rPh sb="29" eb="31">
      <t>ホクベイ</t>
    </rPh>
    <rPh sb="32" eb="39">
      <t>アメリカ</t>
    </rPh>
    <rPh sb="40" eb="46">
      <t>アラスカ</t>
    </rPh>
    <rPh sb="47" eb="52">
      <t>イヌイット</t>
    </rPh>
    <rPh sb="53" eb="54">
      <t>ウタ</t>
    </rPh>
    <rPh sb="55" eb="56">
      <t>オド</t>
    </rPh>
    <rPh sb="58" eb="63">
      <t>ミナミアジア</t>
    </rPh>
    <rPh sb="64" eb="68">
      <t>インド</t>
    </rPh>
    <rPh sb="87" eb="89">
      <t>ホクオウ</t>
    </rPh>
    <rPh sb="90" eb="95">
      <t>スウェーデン</t>
    </rPh>
    <rPh sb="109" eb="111">
      <t>セイオウ</t>
    </rPh>
    <rPh sb="112" eb="119">
      <t>オーストリア</t>
    </rPh>
    <rPh sb="120" eb="132">
      <t>インゲ･マイクスナー</t>
    </rPh>
    <rPh sb="133" eb="138">
      <t>ヨーデル</t>
    </rPh>
    <rPh sb="145" eb="147">
      <t>セイオウ</t>
    </rPh>
    <rPh sb="148" eb="155">
      <t>オーストリア</t>
    </rPh>
    <rPh sb="163" eb="172">
      <t>オーストラリア</t>
    </rPh>
    <rPh sb="176" eb="177">
      <t>ゾク</t>
    </rPh>
    <rPh sb="178" eb="179">
      <t>ウタ</t>
    </rPh>
    <rPh sb="181" eb="186">
      <t>ミナミアジア</t>
    </rPh>
    <rPh sb="187" eb="192">
      <t>ネパール</t>
    </rPh>
    <rPh sb="198" eb="200">
      <t>ブヨウ</t>
    </rPh>
    <phoneticPr fontId="1"/>
  </si>
  <si>
    <r>
      <t>07.</t>
    </r>
    <r>
      <rPr>
        <sz val="11"/>
        <rFont val="游ゴシック Medium"/>
        <family val="3"/>
        <charset val="128"/>
      </rPr>
      <t>咒</t>
    </r>
    <r>
      <rPr>
        <sz val="11"/>
        <rFont val="Consolas"/>
        <family val="3"/>
      </rPr>
      <t xml:space="preserve"> Magika 1/4</t>
    </r>
    <phoneticPr fontId="1"/>
  </si>
  <si>
    <r>
      <rPr>
        <sz val="11"/>
        <rFont val="游ゴシック Medium"/>
        <family val="3"/>
        <charset val="128"/>
      </rPr>
      <t>①東南</t>
    </r>
    <r>
      <rPr>
        <sz val="11"/>
        <rFont val="Consolas"/>
        <family val="3"/>
      </rPr>
      <t>Asia/Thaii/</t>
    </r>
    <r>
      <rPr>
        <sz val="11"/>
        <rFont val="游ゴシック Medium"/>
        <family val="3"/>
        <charset val="128"/>
      </rPr>
      <t>ソンサック･パトムシン他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スーン･イサーン②東</t>
    </r>
    <r>
      <rPr>
        <sz val="11"/>
        <rFont val="Consolas"/>
        <family val="3"/>
      </rPr>
      <t>Asia/Mongol/</t>
    </r>
    <r>
      <rPr>
        <sz val="11"/>
        <rFont val="游ゴシック Medium"/>
        <family val="3"/>
        <charset val="128"/>
      </rPr>
      <t>タラブジャビーン･ガンボルド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十五夜の月③東南</t>
    </r>
    <r>
      <rPr>
        <sz val="11"/>
        <rFont val="Consolas"/>
        <family val="3"/>
      </rPr>
      <t>Asia/Indone'sie/Java/</t>
    </r>
    <r>
      <rPr>
        <sz val="11"/>
        <rFont val="游ゴシック Medium"/>
        <family val="3"/>
        <charset val="128"/>
      </rPr>
      <t>ハンドヨ</t>
    </r>
    <r>
      <rPr>
        <sz val="11"/>
        <rFont val="Consolas"/>
        <family val="3"/>
      </rPr>
      <t>,</t>
    </r>
    <r>
      <rPr>
        <sz val="11"/>
        <rFont val="游ゴシック Medium"/>
        <family val="3"/>
        <charset val="128"/>
      </rPr>
      <t>アリ･ウィジャヤ他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ジパン･ワリック④</t>
    </r>
    <r>
      <rPr>
        <sz val="11"/>
        <rFont val="Consolas"/>
        <family val="3"/>
      </rPr>
      <t>Polynesia/Chile/Chili/Easter Island/</t>
    </r>
    <r>
      <rPr>
        <sz val="11"/>
        <rFont val="游ゴシック Medium"/>
        <family val="3"/>
        <charset val="128"/>
      </rPr>
      <t>イ･ヒバ･オティンガ･ウカ･ア･トリア･ホイ･アタ⑤東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日本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アイヌ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金谷栄二郎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トー･キト･ランラン⑥東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旧ソ</t>
    </r>
    <r>
      <rPr>
        <sz val="11"/>
        <rFont val="Consolas"/>
        <family val="3"/>
      </rPr>
      <t>/Russie/Sakha/P.</t>
    </r>
    <r>
      <rPr>
        <sz val="11"/>
        <rFont val="游ゴシック Medium"/>
        <family val="3"/>
        <charset val="128"/>
      </rPr>
      <t>スレプツォフ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自然の目覚めの讃美</t>
    </r>
    <rPh sb="1" eb="7">
      <t>トウナンアジア</t>
    </rPh>
    <rPh sb="8" eb="13">
      <t>タイ</t>
    </rPh>
    <rPh sb="25" eb="26">
      <t>ホカ</t>
    </rPh>
    <rPh sb="36" eb="41">
      <t>ヒガシアジア</t>
    </rPh>
    <rPh sb="42" eb="48">
      <t>モンゴル</t>
    </rPh>
    <rPh sb="64" eb="67">
      <t>ジュウゴヤ</t>
    </rPh>
    <rPh sb="68" eb="69">
      <t>ツキ</t>
    </rPh>
    <rPh sb="70" eb="76">
      <t>トウナンアジア</t>
    </rPh>
    <rPh sb="77" eb="87">
      <t>インドネシア</t>
    </rPh>
    <rPh sb="88" eb="92">
      <t>ジャワ</t>
    </rPh>
    <rPh sb="106" eb="107">
      <t>ホカ</t>
    </rPh>
    <rPh sb="117" eb="126">
      <t>ポリネシア</t>
    </rPh>
    <rPh sb="127" eb="138">
      <t>チリ</t>
    </rPh>
    <rPh sb="139" eb="152">
      <t>イースター　アイランド</t>
    </rPh>
    <rPh sb="179" eb="184">
      <t>ヒガシアジア</t>
    </rPh>
    <rPh sb="185" eb="187">
      <t>ニホン</t>
    </rPh>
    <rPh sb="192" eb="194">
      <t>カナダニ</t>
    </rPh>
    <rPh sb="194" eb="197">
      <t>エイジロウ</t>
    </rPh>
    <rPh sb="209" eb="214">
      <t>ヒガシアジア</t>
    </rPh>
    <rPh sb="215" eb="216">
      <t>キュウ</t>
    </rPh>
    <rPh sb="218" eb="224">
      <t>ロシア</t>
    </rPh>
    <rPh sb="225" eb="230">
      <t>サハ</t>
    </rPh>
    <rPh sb="240" eb="242">
      <t>シゼン</t>
    </rPh>
    <rPh sb="243" eb="245">
      <t>メザ</t>
    </rPh>
    <rPh sb="247" eb="249">
      <t>サンビ</t>
    </rPh>
    <phoneticPr fontId="1"/>
  </si>
  <si>
    <r>
      <t>07.</t>
    </r>
    <r>
      <rPr>
        <sz val="11"/>
        <rFont val="游ゴシック Medium"/>
        <family val="3"/>
        <charset val="128"/>
      </rPr>
      <t>咒</t>
    </r>
    <r>
      <rPr>
        <sz val="11"/>
        <rFont val="Consolas"/>
        <family val="3"/>
      </rPr>
      <t xml:space="preserve"> Magika 2/4</t>
    </r>
    <phoneticPr fontId="1"/>
  </si>
  <si>
    <r>
      <rPr>
        <sz val="11"/>
        <rFont val="游ゴシック Medium"/>
        <family val="3"/>
        <charset val="128"/>
      </rPr>
      <t>⑦東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日本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アイヌ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ムックリ⑧東</t>
    </r>
    <r>
      <rPr>
        <sz val="11"/>
        <rFont val="Consolas"/>
        <family val="3"/>
      </rPr>
      <t>Asia/Tibet/</t>
    </r>
    <r>
      <rPr>
        <sz val="11"/>
        <rFont val="游ゴシック Medium"/>
        <family val="3"/>
        <charset val="128"/>
      </rPr>
      <t>ナムギェル学童の僧侶たち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ヴァジュラバハイラヴァ成就降魔⑨中央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旧ソ</t>
    </r>
    <r>
      <rPr>
        <sz val="11"/>
        <rFont val="Consolas"/>
        <family val="3"/>
      </rPr>
      <t>/Kazakh/</t>
    </r>
    <r>
      <rPr>
        <sz val="11"/>
        <rFont val="游ゴシック Medium"/>
        <family val="3"/>
        <charset val="128"/>
      </rPr>
      <t>ダリルハン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白い泉⑩南</t>
    </r>
    <r>
      <rPr>
        <sz val="11"/>
        <rFont val="Consolas"/>
        <family val="3"/>
      </rPr>
      <t>Asia/Pakistan/</t>
    </r>
    <r>
      <rPr>
        <sz val="11"/>
        <rFont val="游ゴシック Medium"/>
        <family val="3"/>
        <charset val="128"/>
      </rPr>
      <t>バンジョーによるシャーバズ･カランダル⑪</t>
    </r>
    <r>
      <rPr>
        <sz val="11"/>
        <rFont val="Consolas"/>
        <family val="3"/>
      </rPr>
      <t>Melanesia/Vanuatu/</t>
    </r>
    <r>
      <rPr>
        <sz val="11"/>
        <rFont val="游ゴシック Medium"/>
        <family val="3"/>
        <charset val="128"/>
      </rPr>
      <t>カイ⑫東南</t>
    </r>
    <r>
      <rPr>
        <sz val="11"/>
        <rFont val="Consolas"/>
        <family val="3"/>
      </rPr>
      <t>Asia/Thaii/</t>
    </r>
    <r>
      <rPr>
        <sz val="11"/>
        <rFont val="游ゴシック Medium"/>
        <family val="3"/>
        <charset val="128"/>
      </rPr>
      <t>マホーリー独奏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カッ･マイ･バンド⑬東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旧ソ</t>
    </r>
    <r>
      <rPr>
        <sz val="11"/>
        <rFont val="Consolas"/>
        <family val="3"/>
      </rPr>
      <t>/Russie/Tuva/K.</t>
    </r>
    <r>
      <rPr>
        <sz val="11"/>
        <rFont val="游ゴシック Medium"/>
        <family val="3"/>
        <charset val="128"/>
      </rPr>
      <t>ダムディン</t>
    </r>
    <r>
      <rPr>
        <sz val="11"/>
        <rFont val="Consolas"/>
        <family val="3"/>
      </rPr>
      <t>,K.</t>
    </r>
    <r>
      <rPr>
        <sz val="11"/>
        <rFont val="游ゴシック Medium"/>
        <family val="3"/>
        <charset val="128"/>
      </rPr>
      <t>ムンズク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夏の放牧場⑭西</t>
    </r>
    <r>
      <rPr>
        <sz val="11"/>
        <rFont val="Consolas"/>
        <family val="3"/>
      </rPr>
      <t>Asia/Afghanistan/</t>
    </r>
    <r>
      <rPr>
        <sz val="11"/>
        <rFont val="游ゴシック Medium"/>
        <family val="3"/>
        <charset val="128"/>
      </rPr>
      <t>アイシャ</t>
    </r>
    <rPh sb="1" eb="6">
      <t>ヒガシアジア</t>
    </rPh>
    <rPh sb="7" eb="9">
      <t>ニホン</t>
    </rPh>
    <rPh sb="19" eb="24">
      <t>ヒガシアジア</t>
    </rPh>
    <rPh sb="25" eb="30">
      <t>チベット</t>
    </rPh>
    <rPh sb="36" eb="38">
      <t>ガクドウ</t>
    </rPh>
    <rPh sb="39" eb="41">
      <t>ソウリョ</t>
    </rPh>
    <rPh sb="55" eb="57">
      <t>ジョウジュ</t>
    </rPh>
    <rPh sb="57" eb="59">
      <t>ゴウマ</t>
    </rPh>
    <rPh sb="60" eb="66">
      <t>チュウオウアジア</t>
    </rPh>
    <rPh sb="67" eb="68">
      <t>キュウ</t>
    </rPh>
    <rPh sb="70" eb="76">
      <t>カザフ</t>
    </rPh>
    <rPh sb="83" eb="84">
      <t>シロ</t>
    </rPh>
    <rPh sb="85" eb="86">
      <t>イズミ</t>
    </rPh>
    <rPh sb="87" eb="92">
      <t>ミナミアジア</t>
    </rPh>
    <rPh sb="93" eb="101">
      <t>パキスタン</t>
    </rPh>
    <rPh sb="122" eb="131">
      <t>メラネシア</t>
    </rPh>
    <rPh sb="132" eb="139">
      <t>ヴァヌアトゥ</t>
    </rPh>
    <rPh sb="143" eb="149">
      <t>トウナンアジア</t>
    </rPh>
    <rPh sb="150" eb="155">
      <t>タイ</t>
    </rPh>
    <rPh sb="161" eb="163">
      <t>ドクソウ</t>
    </rPh>
    <rPh sb="174" eb="179">
      <t>ヒガシアジア</t>
    </rPh>
    <rPh sb="180" eb="181">
      <t>キュウ</t>
    </rPh>
    <rPh sb="183" eb="189">
      <t>ロシア</t>
    </rPh>
    <rPh sb="190" eb="194">
      <t>トゥウ゜ァ</t>
    </rPh>
    <rPh sb="210" eb="211">
      <t>ナツ</t>
    </rPh>
    <rPh sb="212" eb="215">
      <t>ホウボクジョウ</t>
    </rPh>
    <rPh sb="216" eb="221">
      <t>ニシアジア</t>
    </rPh>
    <rPh sb="222" eb="233">
      <t>アフガニスタン</t>
    </rPh>
    <phoneticPr fontId="1"/>
  </si>
  <si>
    <r>
      <t>07.</t>
    </r>
    <r>
      <rPr>
        <sz val="11"/>
        <rFont val="游ゴシック Medium"/>
        <family val="3"/>
        <charset val="128"/>
      </rPr>
      <t>咒</t>
    </r>
    <r>
      <rPr>
        <sz val="11"/>
        <rFont val="Consolas"/>
        <family val="3"/>
      </rPr>
      <t xml:space="preserve"> Magika 3/4</t>
    </r>
    <phoneticPr fontId="1"/>
  </si>
  <si>
    <r>
      <rPr>
        <sz val="11"/>
        <rFont val="游ゴシック Medium"/>
        <family val="3"/>
        <charset val="128"/>
      </rPr>
      <t>⑯</t>
    </r>
    <r>
      <rPr>
        <sz val="11"/>
        <rFont val="Consolas"/>
        <family val="3"/>
      </rPr>
      <t>Polynesia/New Zealand/</t>
    </r>
    <r>
      <rPr>
        <sz val="11"/>
        <rFont val="游ゴシック Medium"/>
        <family val="3"/>
        <charset val="128"/>
      </rPr>
      <t>私の木⑰西</t>
    </r>
    <r>
      <rPr>
        <sz val="11"/>
        <rFont val="Consolas"/>
        <family val="3"/>
      </rPr>
      <t>Africa/Nige'ria/</t>
    </r>
    <r>
      <rPr>
        <sz val="11"/>
        <rFont val="游ゴシック Medium"/>
        <family val="3"/>
        <charset val="128"/>
      </rPr>
      <t>チーフ･トウィンズ･オラニイ･セブン･セブン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コマロベ⑱西</t>
    </r>
    <r>
      <rPr>
        <sz val="11"/>
        <rFont val="Consolas"/>
        <family val="3"/>
      </rPr>
      <t>Africa/Senegal/</t>
    </r>
    <r>
      <rPr>
        <sz val="11"/>
        <rFont val="游ゴシック Medium"/>
        <family val="3"/>
        <charset val="128"/>
      </rPr>
      <t>セレール族の子供たち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宗教歌</t>
    </r>
    <r>
      <rPr>
        <sz val="11"/>
        <rFont val="Consolas"/>
        <family val="3"/>
      </rPr>
      <t>:Maria</t>
    </r>
    <r>
      <rPr>
        <sz val="11"/>
        <rFont val="游ゴシック Medium"/>
        <family val="3"/>
        <charset val="128"/>
      </rPr>
      <t>の歌⑲南</t>
    </r>
    <r>
      <rPr>
        <sz val="11"/>
        <rFont val="Consolas"/>
        <family val="3"/>
      </rPr>
      <t>Asia/Nepal/</t>
    </r>
    <r>
      <rPr>
        <sz val="11"/>
        <rFont val="游ゴシック Medium"/>
        <family val="3"/>
        <charset val="128"/>
      </rPr>
      <t>モーハン･スンダル･シュレスタ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サロード独奏</t>
    </r>
    <r>
      <rPr>
        <sz val="11"/>
        <rFont val="Consolas"/>
        <family val="3"/>
      </rPr>
      <t>Nepal</t>
    </r>
    <r>
      <rPr>
        <sz val="11"/>
        <rFont val="游ゴシック Medium"/>
        <family val="3"/>
        <charset val="128"/>
      </rPr>
      <t>民謡⑳南</t>
    </r>
    <r>
      <rPr>
        <sz val="11"/>
        <rFont val="Consolas"/>
        <family val="3"/>
      </rPr>
      <t>Asia/Inde/Punjub/</t>
    </r>
    <r>
      <rPr>
        <sz val="11"/>
        <rFont val="游ゴシック Medium"/>
        <family val="3"/>
        <charset val="128"/>
      </rPr>
      <t>グルミート･バワ他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ジュグニー</t>
    </r>
    <r>
      <rPr>
        <sz val="11"/>
        <rFont val="Consolas"/>
        <family val="3"/>
      </rPr>
      <t>21Melanesia/Fiji/</t>
    </r>
    <r>
      <rPr>
        <sz val="11"/>
        <rFont val="游ゴシック Medium"/>
        <family val="3"/>
        <charset val="128"/>
      </rPr>
      <t>カブ･ケイ･ナマラ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こんにちは</t>
    </r>
    <rPh sb="1" eb="10">
      <t>ポリネシア</t>
    </rPh>
    <rPh sb="11" eb="22">
      <t>ニュージーランド</t>
    </rPh>
    <rPh sb="23" eb="24">
      <t>ワタシ</t>
    </rPh>
    <rPh sb="25" eb="26">
      <t>キ</t>
    </rPh>
    <rPh sb="27" eb="34">
      <t>ニシアフリカ</t>
    </rPh>
    <rPh sb="35" eb="43">
      <t>ナイジェリア</t>
    </rPh>
    <rPh sb="72" eb="79">
      <t>ニシアフリカ</t>
    </rPh>
    <rPh sb="80" eb="87">
      <t>セネガル</t>
    </rPh>
    <rPh sb="92" eb="93">
      <t>ゾク</t>
    </rPh>
    <rPh sb="94" eb="96">
      <t>コドモ</t>
    </rPh>
    <rPh sb="99" eb="101">
      <t>シュウキョウ</t>
    </rPh>
    <rPh sb="101" eb="102">
      <t>カ</t>
    </rPh>
    <rPh sb="103" eb="108">
      <t>マリア</t>
    </rPh>
    <rPh sb="109" eb="110">
      <t>ウタ</t>
    </rPh>
    <rPh sb="111" eb="116">
      <t>ミナミアジア</t>
    </rPh>
    <rPh sb="143" eb="145">
      <t>ドクソウ</t>
    </rPh>
    <rPh sb="145" eb="152">
      <t>ネパールミンヨウ</t>
    </rPh>
    <rPh sb="153" eb="158">
      <t>ミナミアジア</t>
    </rPh>
    <rPh sb="159" eb="163">
      <t>インド</t>
    </rPh>
    <rPh sb="164" eb="170">
      <t>パンジャーブ</t>
    </rPh>
    <rPh sb="179" eb="180">
      <t>ホカ</t>
    </rPh>
    <rPh sb="188" eb="197">
      <t>メラネシア</t>
    </rPh>
    <rPh sb="198" eb="202">
      <t>フィジー</t>
    </rPh>
    <phoneticPr fontId="1"/>
  </si>
  <si>
    <r>
      <t>07.</t>
    </r>
    <r>
      <rPr>
        <sz val="11"/>
        <rFont val="游ゴシック Medium"/>
        <family val="3"/>
        <charset val="128"/>
      </rPr>
      <t>咒</t>
    </r>
    <r>
      <rPr>
        <sz val="11"/>
        <rFont val="Consolas"/>
        <family val="3"/>
      </rPr>
      <t xml:space="preserve"> Magika 4/4</t>
    </r>
    <phoneticPr fontId="1"/>
  </si>
  <si>
    <r>
      <t>22</t>
    </r>
    <r>
      <rPr>
        <sz val="11"/>
        <rFont val="游ゴシック Medium"/>
        <family val="3"/>
        <charset val="128"/>
      </rPr>
      <t>南</t>
    </r>
    <r>
      <rPr>
        <sz val="11"/>
        <rFont val="Consolas"/>
        <family val="3"/>
      </rPr>
      <t>Asia/Inde/Bengale/Bengal/</t>
    </r>
    <r>
      <rPr>
        <sz val="11"/>
        <rFont val="游ゴシック Medium"/>
        <family val="3"/>
        <charset val="128"/>
      </rPr>
      <t>プローラッド･ブラフマーチャリー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河の水をくむ所で何をみたか</t>
    </r>
    <r>
      <rPr>
        <sz val="11"/>
        <rFont val="Consolas"/>
        <family val="3"/>
      </rPr>
      <t>23</t>
    </r>
    <r>
      <rPr>
        <sz val="11"/>
        <rFont val="游ゴシック Medium"/>
        <family val="3"/>
        <charset val="128"/>
      </rPr>
      <t>西</t>
    </r>
    <r>
      <rPr>
        <sz val="11"/>
        <rFont val="Consolas"/>
        <family val="3"/>
      </rPr>
      <t>Asia/Syria/</t>
    </r>
    <r>
      <rPr>
        <sz val="11"/>
        <rFont val="游ゴシック Medium"/>
        <family val="3"/>
        <charset val="128"/>
      </rPr>
      <t>ルドワン･ラジャブ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誕生</t>
    </r>
    <rPh sb="2" eb="7">
      <t>ミナミアジア</t>
    </rPh>
    <rPh sb="8" eb="12">
      <t>インド</t>
    </rPh>
    <rPh sb="13" eb="27">
      <t>ベンガル</t>
    </rPh>
    <rPh sb="45" eb="46">
      <t>カワ</t>
    </rPh>
    <rPh sb="47" eb="48">
      <t>ミズ</t>
    </rPh>
    <rPh sb="51" eb="52">
      <t>トコロ</t>
    </rPh>
    <rPh sb="53" eb="54">
      <t>ナニ</t>
    </rPh>
    <rPh sb="60" eb="65">
      <t>ニシアジア</t>
    </rPh>
    <rPh sb="66" eb="71">
      <t>シリア</t>
    </rPh>
    <rPh sb="82" eb="84">
      <t>タンジョウ</t>
    </rPh>
    <phoneticPr fontId="1"/>
  </si>
  <si>
    <r>
      <t>08.</t>
    </r>
    <r>
      <rPr>
        <sz val="11"/>
        <rFont val="游ゴシック Medium"/>
        <family val="3"/>
        <charset val="128"/>
      </rPr>
      <t>妖</t>
    </r>
    <r>
      <rPr>
        <sz val="11"/>
        <rFont val="Consolas"/>
        <family val="3"/>
      </rPr>
      <t xml:space="preserve"> Europa 1/3</t>
    </r>
    <phoneticPr fontId="1"/>
  </si>
  <si>
    <r>
      <rPr>
        <sz val="11"/>
        <rFont val="游ゴシック Medium"/>
        <family val="3"/>
        <charset val="128"/>
      </rPr>
      <t>①南欧</t>
    </r>
    <r>
      <rPr>
        <sz val="11"/>
        <rFont val="Consolas"/>
        <family val="3"/>
      </rPr>
      <t>/France/Auvergne/</t>
    </r>
    <r>
      <rPr>
        <sz val="11"/>
        <rFont val="游ゴシック Medium"/>
        <family val="3"/>
        <charset val="128"/>
      </rPr>
      <t>ネタニア･ダヴラツ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バイレロ②北欧</t>
    </r>
    <r>
      <rPr>
        <sz val="11"/>
        <rFont val="Consolas"/>
        <family val="3"/>
      </rPr>
      <t>/Finland/Laulupuu/</t>
    </r>
    <r>
      <rPr>
        <sz val="11"/>
        <rFont val="游ゴシック Medium"/>
        <family val="3"/>
        <charset val="128"/>
      </rPr>
      <t>夜霧③西欧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イギリス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フランキー･アームストロング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眠れない墓④南欧</t>
    </r>
    <r>
      <rPr>
        <sz val="11"/>
        <rFont val="Consolas"/>
        <family val="3"/>
      </rPr>
      <t>/Italie/Sardaigne/</t>
    </r>
    <r>
      <rPr>
        <sz val="11"/>
        <rFont val="游ゴシック Medium"/>
        <family val="3"/>
        <charset val="128"/>
      </rPr>
      <t>エレーナ･レッダとスオノフィッチナ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愛の歌⑤西欧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イギリス</t>
    </r>
    <r>
      <rPr>
        <sz val="11"/>
        <rFont val="Consolas"/>
        <family val="3"/>
      </rPr>
      <t>/Welsh/</t>
    </r>
    <r>
      <rPr>
        <sz val="11"/>
        <rFont val="游ゴシック Medium"/>
        <family val="3"/>
        <charset val="128"/>
      </rPr>
      <t>アベルジャベル</t>
    </r>
    <r>
      <rPr>
        <sz val="11"/>
        <rFont val="Consolas"/>
        <family val="3"/>
      </rPr>
      <t xml:space="preserve">/Mrs. </t>
    </r>
    <r>
      <rPr>
        <sz val="11"/>
        <rFont val="游ゴシック Medium"/>
        <family val="3"/>
        <charset val="128"/>
      </rPr>
      <t>ウィシャートの歓喜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ポンテベドラの嵐⑥南欧</t>
    </r>
    <r>
      <rPr>
        <sz val="11"/>
        <rFont val="Consolas"/>
        <family val="3"/>
      </rPr>
      <t>/France/</t>
    </r>
    <r>
      <rPr>
        <sz val="11"/>
        <rFont val="游ゴシック Medium"/>
        <family val="3"/>
        <charset val="128"/>
      </rPr>
      <t>オクシタン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ロジーナとマルティナ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静かに静かに</t>
    </r>
    <rPh sb="1" eb="3">
      <t>ナンオウ</t>
    </rPh>
    <rPh sb="4" eb="10">
      <t>フランス</t>
    </rPh>
    <rPh sb="11" eb="19">
      <t>オーヴェルニュ</t>
    </rPh>
    <rPh sb="35" eb="37">
      <t>ホクオウ</t>
    </rPh>
    <rPh sb="38" eb="45">
      <t>フィンランド</t>
    </rPh>
    <rPh sb="46" eb="54">
      <t>ラウルプー</t>
    </rPh>
    <rPh sb="55" eb="57">
      <t>ヨギリ</t>
    </rPh>
    <rPh sb="58" eb="60">
      <t>セイオウ</t>
    </rPh>
    <rPh sb="81" eb="82">
      <t>ネム</t>
    </rPh>
    <rPh sb="85" eb="86">
      <t>ハカ</t>
    </rPh>
    <rPh sb="87" eb="89">
      <t>ナンオウ</t>
    </rPh>
    <rPh sb="90" eb="96">
      <t>イタリア</t>
    </rPh>
    <rPh sb="97" eb="106">
      <t>サルディーニャ</t>
    </rPh>
    <rPh sb="125" eb="126">
      <t>アイ</t>
    </rPh>
    <rPh sb="127" eb="128">
      <t>ウタ</t>
    </rPh>
    <rPh sb="129" eb="131">
      <t>セイオウ</t>
    </rPh>
    <rPh sb="137" eb="142">
      <t>ウェールズ</t>
    </rPh>
    <rPh sb="151" eb="155">
      <t>ミセス</t>
    </rPh>
    <rPh sb="163" eb="165">
      <t>カンキ</t>
    </rPh>
    <rPh sb="173" eb="174">
      <t>アラシ</t>
    </rPh>
    <rPh sb="175" eb="177">
      <t>ナンオウ</t>
    </rPh>
    <rPh sb="178" eb="184">
      <t>フランス</t>
    </rPh>
    <rPh sb="202" eb="203">
      <t>シズ</t>
    </rPh>
    <rPh sb="205" eb="206">
      <t>シズ</t>
    </rPh>
    <phoneticPr fontId="1"/>
  </si>
  <si>
    <r>
      <t>08.</t>
    </r>
    <r>
      <rPr>
        <sz val="11"/>
        <rFont val="游ゴシック Medium"/>
        <family val="3"/>
        <charset val="128"/>
      </rPr>
      <t>妖</t>
    </r>
    <r>
      <rPr>
        <sz val="11"/>
        <rFont val="Consolas"/>
        <family val="3"/>
      </rPr>
      <t xml:space="preserve"> Europa 2/3</t>
    </r>
    <phoneticPr fontId="1"/>
  </si>
  <si>
    <r>
      <rPr>
        <sz val="11"/>
        <rFont val="游ゴシック Medium"/>
        <family val="3"/>
        <charset val="128"/>
      </rPr>
      <t>⑦イギリス</t>
    </r>
    <r>
      <rPr>
        <sz val="11"/>
        <rFont val="Consolas"/>
        <family val="3"/>
      </rPr>
      <t>/England/Celte/Silly Sisters/</t>
    </r>
    <r>
      <rPr>
        <sz val="11"/>
        <rFont val="游ゴシック Medium"/>
        <family val="3"/>
        <charset val="128"/>
      </rPr>
      <t>すてきな騎手⑧西欧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イギリス</t>
    </r>
    <r>
      <rPr>
        <sz val="11"/>
        <rFont val="Consolas"/>
        <family val="3"/>
      </rPr>
      <t>/Ecosse/Silieas/</t>
    </r>
    <r>
      <rPr>
        <sz val="11"/>
        <rFont val="游ゴシック Medium"/>
        <family val="3"/>
        <charset val="128"/>
      </rPr>
      <t>エアーとリール⑨南欧</t>
    </r>
    <r>
      <rPr>
        <sz val="11"/>
        <rFont val="Consolas"/>
        <family val="3"/>
      </rPr>
      <t>/Spain/</t>
    </r>
    <r>
      <rPr>
        <sz val="11"/>
        <rFont val="游ゴシック Medium"/>
        <family val="3"/>
        <charset val="128"/>
      </rPr>
      <t>アウロラ･モレーノ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私の家においで⑩西欧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イギリス</t>
    </r>
    <r>
      <rPr>
        <sz val="11"/>
        <rFont val="Consolas"/>
        <family val="3"/>
      </rPr>
      <t>/England/Celte/June Tabor/</t>
    </r>
    <r>
      <rPr>
        <sz val="11"/>
        <rFont val="游ゴシック Medium"/>
        <family val="3"/>
        <charset val="128"/>
      </rPr>
      <t>かかし⑪西欧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イギリス</t>
    </r>
    <r>
      <rPr>
        <sz val="11"/>
        <rFont val="Consolas"/>
        <family val="3"/>
      </rPr>
      <t>/Welsh/</t>
    </r>
    <r>
      <rPr>
        <sz val="11"/>
        <rFont val="游ゴシック Medium"/>
        <family val="3"/>
        <charset val="128"/>
      </rPr>
      <t>カレンニング</t>
    </r>
    <r>
      <rPr>
        <sz val="11"/>
        <rFont val="Consolas"/>
        <family val="3"/>
      </rPr>
      <t>/The Egg Basket~The Black Cox Tune</t>
    </r>
    <r>
      <rPr>
        <sz val="11"/>
        <rFont val="游ゴシック Medium"/>
        <family val="3"/>
        <charset val="128"/>
      </rPr>
      <t>⑫西欧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イギリス</t>
    </r>
    <r>
      <rPr>
        <sz val="11"/>
        <rFont val="Consolas"/>
        <family val="3"/>
      </rPr>
      <t xml:space="preserve">/Ecosse/George </t>
    </r>
    <r>
      <rPr>
        <sz val="11"/>
        <rFont val="游ゴシック Medium"/>
        <family val="3"/>
        <charset val="128"/>
      </rPr>
      <t>ジャクソン</t>
    </r>
    <r>
      <rPr>
        <sz val="11"/>
        <rFont val="Consolas"/>
        <family val="3"/>
      </rPr>
      <t xml:space="preserve"> &amp; Maggie </t>
    </r>
    <r>
      <rPr>
        <sz val="11"/>
        <rFont val="游ゴシック Medium"/>
        <family val="3"/>
        <charset val="128"/>
      </rPr>
      <t>マッキネス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霧の中の乙女</t>
    </r>
    <rPh sb="6" eb="13">
      <t>イングランド</t>
    </rPh>
    <rPh sb="14" eb="19">
      <t>ケルト</t>
    </rPh>
    <rPh sb="20" eb="25">
      <t>シリー</t>
    </rPh>
    <rPh sb="26" eb="33">
      <t>シスターズ</t>
    </rPh>
    <rPh sb="38" eb="40">
      <t>キシュ</t>
    </rPh>
    <rPh sb="41" eb="43">
      <t>セイオウ</t>
    </rPh>
    <rPh sb="49" eb="55">
      <t>スコットランド</t>
    </rPh>
    <rPh sb="56" eb="63">
      <t>シリース</t>
    </rPh>
    <rPh sb="72" eb="74">
      <t>ナンオウ</t>
    </rPh>
    <rPh sb="75" eb="80">
      <t>スペイン</t>
    </rPh>
    <rPh sb="91" eb="92">
      <t>ワタシ</t>
    </rPh>
    <rPh sb="93" eb="94">
      <t>イエ</t>
    </rPh>
    <rPh sb="99" eb="101">
      <t>セイオウ</t>
    </rPh>
    <rPh sb="107" eb="114">
      <t>イングランド</t>
    </rPh>
    <rPh sb="115" eb="120">
      <t>ケルト</t>
    </rPh>
    <rPh sb="121" eb="125">
      <t>ジューン</t>
    </rPh>
    <rPh sb="126" eb="131">
      <t>テイバー</t>
    </rPh>
    <rPh sb="136" eb="138">
      <t>セイオウ</t>
    </rPh>
    <rPh sb="144" eb="149">
      <t>ウェールズ</t>
    </rPh>
    <rPh sb="157" eb="171">
      <t>ザ　エッグ　バスケット</t>
    </rPh>
    <rPh sb="172" eb="190">
      <t>ザ　ブラック　コックス　チューン</t>
    </rPh>
    <rPh sb="191" eb="193">
      <t>セイオウ</t>
    </rPh>
    <rPh sb="199" eb="205">
      <t>スコットランド</t>
    </rPh>
    <rPh sb="206" eb="212">
      <t>ジョージ</t>
    </rPh>
    <rPh sb="221" eb="227">
      <t>マギー</t>
    </rPh>
    <rPh sb="234" eb="235">
      <t>キリ</t>
    </rPh>
    <rPh sb="236" eb="237">
      <t>ナカ</t>
    </rPh>
    <rPh sb="238" eb="240">
      <t>オツ</t>
    </rPh>
    <phoneticPr fontId="1"/>
  </si>
  <si>
    <r>
      <t>08.</t>
    </r>
    <r>
      <rPr>
        <sz val="11"/>
        <rFont val="游ゴシック Medium"/>
        <family val="3"/>
        <charset val="128"/>
      </rPr>
      <t>妖</t>
    </r>
    <r>
      <rPr>
        <sz val="11"/>
        <rFont val="Consolas"/>
        <family val="3"/>
      </rPr>
      <t xml:space="preserve"> Europa 3/3</t>
    </r>
    <phoneticPr fontId="1"/>
  </si>
  <si>
    <r>
      <rPr>
        <sz val="11"/>
        <rFont val="游ゴシック Medium"/>
        <family val="3"/>
        <charset val="128"/>
      </rPr>
      <t>⑬北欧</t>
    </r>
    <r>
      <rPr>
        <sz val="11"/>
        <rFont val="Consolas"/>
        <family val="3"/>
      </rPr>
      <t>/Norway/</t>
    </r>
    <r>
      <rPr>
        <sz val="11"/>
        <rFont val="游ゴシック Medium"/>
        <family val="3"/>
        <charset val="128"/>
      </rPr>
      <t>エリザベート･クヴェルネ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牧歌曲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イ･オーレヒュッテン⑭西欧</t>
    </r>
    <r>
      <rPr>
        <sz val="11"/>
        <rFont val="Consolas"/>
        <family val="3"/>
      </rPr>
      <t>/Hollande/</t>
    </r>
    <r>
      <rPr>
        <sz val="11"/>
        <rFont val="游ゴシック Medium"/>
        <family val="3"/>
        <charset val="128"/>
      </rPr>
      <t>シカモア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過ぎ去りし愛⑮東欧</t>
    </r>
    <r>
      <rPr>
        <sz val="11"/>
        <rFont val="Consolas"/>
        <family val="3"/>
      </rPr>
      <t>/Hungary/</t>
    </r>
    <r>
      <rPr>
        <sz val="11"/>
        <rFont val="游ゴシック Medium"/>
        <family val="3"/>
        <charset val="128"/>
      </rPr>
      <t>マカーム･エーシュ･コリンダ</t>
    </r>
    <r>
      <rPr>
        <sz val="11"/>
        <rFont val="Consolas"/>
        <family val="3"/>
      </rPr>
      <t>/2</t>
    </r>
    <r>
      <rPr>
        <sz val="11"/>
        <rFont val="游ゴシック Medium"/>
        <family val="3"/>
        <charset val="128"/>
      </rPr>
      <t>つの民謡⑯南欧</t>
    </r>
    <r>
      <rPr>
        <sz val="11"/>
        <rFont val="Consolas"/>
        <family val="3"/>
      </rPr>
      <t>/France/Basque/</t>
    </r>
    <r>
      <rPr>
        <sz val="11"/>
        <rFont val="游ゴシック Medium"/>
        <family val="3"/>
        <charset val="128"/>
      </rPr>
      <t>アサラ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太陽は輝く⑰南欧</t>
    </r>
    <r>
      <rPr>
        <sz val="11"/>
        <rFont val="Consolas"/>
        <family val="3"/>
      </rPr>
      <t>/France/Bretagne/</t>
    </r>
    <r>
      <rPr>
        <sz val="11"/>
        <rFont val="游ゴシック Medium"/>
        <family val="3"/>
        <charset val="128"/>
      </rPr>
      <t>ソアジグ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ポンカレッグの死</t>
    </r>
    <rPh sb="1" eb="3">
      <t>ホクオウ</t>
    </rPh>
    <rPh sb="4" eb="10">
      <t>ノルウェー</t>
    </rPh>
    <rPh sb="24" eb="25">
      <t>マキ</t>
    </rPh>
    <rPh sb="25" eb="27">
      <t>カキョク</t>
    </rPh>
    <rPh sb="39" eb="41">
      <t>セイオウ</t>
    </rPh>
    <rPh sb="42" eb="50">
      <t>オランダ</t>
    </rPh>
    <rPh sb="56" eb="57">
      <t>ス</t>
    </rPh>
    <rPh sb="58" eb="59">
      <t>サ</t>
    </rPh>
    <rPh sb="61" eb="62">
      <t>アイ</t>
    </rPh>
    <rPh sb="63" eb="65">
      <t>トウオウ</t>
    </rPh>
    <rPh sb="66" eb="73">
      <t>ハンガリー</t>
    </rPh>
    <rPh sb="92" eb="94">
      <t>ミンヨウ</t>
    </rPh>
    <rPh sb="95" eb="97">
      <t>ナンオウ</t>
    </rPh>
    <rPh sb="98" eb="104">
      <t>フランス</t>
    </rPh>
    <rPh sb="105" eb="111">
      <t>バスク</t>
    </rPh>
    <rPh sb="116" eb="118">
      <t>タイヨウ</t>
    </rPh>
    <rPh sb="119" eb="120">
      <t>カガヤ</t>
    </rPh>
    <rPh sb="122" eb="124">
      <t>ナンオウ</t>
    </rPh>
    <rPh sb="125" eb="131">
      <t>フランス</t>
    </rPh>
    <rPh sb="132" eb="140">
      <t>ブルターニュ</t>
    </rPh>
    <rPh sb="153" eb="154">
      <t>シ</t>
    </rPh>
    <phoneticPr fontId="1"/>
  </si>
  <si>
    <r>
      <t>09.</t>
    </r>
    <r>
      <rPr>
        <sz val="11"/>
        <rFont val="游ゴシック Medium"/>
        <family val="3"/>
        <charset val="128"/>
      </rPr>
      <t>糧</t>
    </r>
    <r>
      <rPr>
        <sz val="11"/>
        <rFont val="Consolas"/>
        <family val="3"/>
      </rPr>
      <t xml:space="preserve"> Mana 1/3</t>
    </r>
    <phoneticPr fontId="1"/>
  </si>
  <si>
    <r>
      <rPr>
        <sz val="11"/>
        <rFont val="游ゴシック Medium"/>
        <family val="3"/>
        <charset val="128"/>
      </rPr>
      <t>①東</t>
    </r>
    <r>
      <rPr>
        <sz val="11"/>
        <rFont val="Consolas"/>
        <family val="3"/>
      </rPr>
      <t>Africa/Soudan/</t>
    </r>
    <r>
      <rPr>
        <sz val="11"/>
        <rFont val="游ゴシック Medium"/>
        <family val="3"/>
        <charset val="128"/>
      </rPr>
      <t>アブドル･ガーデル･サーリム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おおライムのようにすばらしい②東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中国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新彊</t>
    </r>
    <r>
      <rPr>
        <sz val="11"/>
        <rFont val="Consolas"/>
        <family val="3"/>
      </rPr>
      <t>Uighurs/</t>
    </r>
    <r>
      <rPr>
        <sz val="11"/>
        <rFont val="游ゴシック Medium"/>
        <family val="3"/>
        <charset val="128"/>
      </rPr>
      <t>ウブリ･カセム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ダプ独奏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豊作③東</t>
    </r>
    <r>
      <rPr>
        <sz val="11"/>
        <rFont val="Consolas"/>
        <family val="3"/>
      </rPr>
      <t>Africa/Soudan/</t>
    </r>
    <r>
      <rPr>
        <sz val="11"/>
        <rFont val="游ゴシック Medium"/>
        <family val="3"/>
        <charset val="128"/>
      </rPr>
      <t>アブドル･アジｰズ･エール･ムバーラク④東南</t>
    </r>
    <r>
      <rPr>
        <sz val="11"/>
        <rFont val="Consolas"/>
        <family val="3"/>
      </rPr>
      <t>Asia/Myanma/</t>
    </r>
    <r>
      <rPr>
        <sz val="11"/>
        <rFont val="游ゴシック Medium"/>
        <family val="3"/>
        <charset val="128"/>
      </rPr>
      <t>テイ･テイ･ウィン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ヨウダヤー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トータウンズウェー⑤東南</t>
    </r>
    <r>
      <rPr>
        <sz val="11"/>
        <rFont val="Consolas"/>
        <family val="3"/>
      </rPr>
      <t>Asia/Indone'sie/Java/</t>
    </r>
    <r>
      <rPr>
        <sz val="11"/>
        <rFont val="游ゴシック Medium"/>
        <family val="3"/>
        <charset val="128"/>
      </rPr>
      <t>エナ･スカエナとディディン･バジュリ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バユブ⑥東</t>
    </r>
    <r>
      <rPr>
        <sz val="11"/>
        <rFont val="Consolas"/>
        <family val="3"/>
      </rPr>
      <t>Africa/Tanzania/Zanzibar/</t>
    </r>
    <r>
      <rPr>
        <sz val="11"/>
        <rFont val="游ゴシック Medium"/>
        <family val="3"/>
        <charset val="128"/>
      </rPr>
      <t>イリアス･トゥインクリング･スターズ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パキスタニ</t>
    </r>
    <rPh sb="1" eb="8">
      <t>ヒガシアフリカ</t>
    </rPh>
    <rPh sb="9" eb="15">
      <t>スーダン</t>
    </rPh>
    <rPh sb="46" eb="51">
      <t>ヒガシアジア</t>
    </rPh>
    <rPh sb="52" eb="54">
      <t>チュウゴク</t>
    </rPh>
    <rPh sb="55" eb="64">
      <t>シンキョウウイグル</t>
    </rPh>
    <rPh sb="75" eb="77">
      <t>ドクソウ</t>
    </rPh>
    <rPh sb="78" eb="80">
      <t>ホウサク</t>
    </rPh>
    <rPh sb="81" eb="88">
      <t>ヒガシアフリカ</t>
    </rPh>
    <rPh sb="89" eb="95">
      <t>スーダン</t>
    </rPh>
    <rPh sb="116" eb="122">
      <t>トウナンアジア</t>
    </rPh>
    <rPh sb="123" eb="129">
      <t>ミャンマー</t>
    </rPh>
    <rPh sb="156" eb="162">
      <t>トウナンアジア</t>
    </rPh>
    <rPh sb="163" eb="173">
      <t>インドネシア</t>
    </rPh>
    <rPh sb="174" eb="178">
      <t>ジャワ</t>
    </rPh>
    <rPh sb="202" eb="209">
      <t>ヒガシアフリカ</t>
    </rPh>
    <rPh sb="210" eb="218">
      <t>タンザニア</t>
    </rPh>
    <rPh sb="219" eb="227">
      <t>ザンジバル</t>
    </rPh>
    <phoneticPr fontId="1"/>
  </si>
  <si>
    <r>
      <t>09.</t>
    </r>
    <r>
      <rPr>
        <sz val="11"/>
        <rFont val="游ゴシック Medium"/>
        <family val="3"/>
        <charset val="128"/>
      </rPr>
      <t>糧</t>
    </r>
    <r>
      <rPr>
        <sz val="11"/>
        <rFont val="Consolas"/>
        <family val="3"/>
      </rPr>
      <t xml:space="preserve"> Mana 2/3</t>
    </r>
    <phoneticPr fontId="1"/>
  </si>
  <si>
    <r>
      <rPr>
        <sz val="11"/>
        <rFont val="游ゴシック Medium"/>
        <family val="3"/>
        <charset val="128"/>
      </rPr>
      <t>⑦中央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旧ソ</t>
    </r>
    <r>
      <rPr>
        <sz val="11"/>
        <rFont val="Consolas"/>
        <family val="3"/>
      </rPr>
      <t>/Moldavie/L.</t>
    </r>
    <r>
      <rPr>
        <sz val="11"/>
        <rFont val="游ゴシック Medium"/>
        <family val="3"/>
        <charset val="128"/>
      </rPr>
      <t>ベジュナロン他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歌への誘い⑧東欧</t>
    </r>
    <r>
      <rPr>
        <sz val="11"/>
        <rFont val="Consolas"/>
        <family val="3"/>
      </rPr>
      <t>/Bulgaria/</t>
    </r>
    <r>
      <rPr>
        <sz val="11"/>
        <rFont val="游ゴシック Medium"/>
        <family val="3"/>
        <charset val="128"/>
      </rPr>
      <t>フリストフォル･ラダノフ</t>
    </r>
    <r>
      <rPr>
        <sz val="11"/>
        <rFont val="Consolas"/>
        <family val="3"/>
      </rPr>
      <t xml:space="preserve"> Ensemble/</t>
    </r>
    <r>
      <rPr>
        <sz val="11"/>
        <rFont val="游ゴシック Medium"/>
        <family val="3"/>
        <charset val="128"/>
      </rPr>
      <t>レフテルスコ･ホロ⑨南欧</t>
    </r>
    <r>
      <rPr>
        <sz val="11"/>
        <rFont val="Consolas"/>
        <family val="3"/>
      </rPr>
      <t>/Italie/Napoli/</t>
    </r>
    <r>
      <rPr>
        <sz val="11"/>
        <rFont val="游ゴシック Medium"/>
        <family val="3"/>
        <charset val="128"/>
      </rPr>
      <t>ロベルト･ムローロ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サンタ･ルチア⑩南欧</t>
    </r>
    <r>
      <rPr>
        <sz val="11"/>
        <rFont val="Consolas"/>
        <family val="3"/>
      </rPr>
      <t>/Italie/Toscana/</t>
    </r>
    <r>
      <rPr>
        <sz val="11"/>
        <rFont val="游ゴシック Medium"/>
        <family val="3"/>
        <charset val="128"/>
      </rPr>
      <t>オドアルド･スパダロ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四輪馬車の上で⑪東欧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旧ソ</t>
    </r>
    <r>
      <rPr>
        <sz val="11"/>
        <rFont val="Consolas"/>
        <family val="3"/>
      </rPr>
      <t>/Ukraine/Ukraine</t>
    </r>
    <r>
      <rPr>
        <sz val="11"/>
        <rFont val="游ゴシック Medium"/>
        <family val="3"/>
        <charset val="128"/>
      </rPr>
      <t>国立</t>
    </r>
    <r>
      <rPr>
        <sz val="11"/>
        <rFont val="Consolas"/>
        <family val="3"/>
      </rPr>
      <t>Orchestra`</t>
    </r>
    <r>
      <rPr>
        <sz val="11"/>
        <rFont val="游ゴシック Medium"/>
        <family val="3"/>
        <charset val="128"/>
      </rPr>
      <t>ヴェリオフキ</t>
    </r>
    <r>
      <rPr>
        <sz val="11"/>
        <rFont val="Consolas"/>
        <family val="3"/>
      </rPr>
      <t>'/</t>
    </r>
    <r>
      <rPr>
        <sz val="11"/>
        <rFont val="游ゴシック Medium"/>
        <family val="3"/>
        <charset val="128"/>
      </rPr>
      <t>トロイスタ･ムジカ⑫西欧</t>
    </r>
    <r>
      <rPr>
        <sz val="11"/>
        <rFont val="Consolas"/>
        <family val="3"/>
      </rPr>
      <t>/Austria/</t>
    </r>
    <r>
      <rPr>
        <sz val="11"/>
        <rFont val="游ゴシック Medium"/>
        <family val="3"/>
        <charset val="128"/>
      </rPr>
      <t>ローゼンガルテン</t>
    </r>
    <r>
      <rPr>
        <sz val="11"/>
        <rFont val="Consolas"/>
        <family val="3"/>
      </rPr>
      <t>/Gavotte</t>
    </r>
    <rPh sb="1" eb="7">
      <t>チュウオウアジア</t>
    </rPh>
    <rPh sb="8" eb="9">
      <t>キュウ</t>
    </rPh>
    <rPh sb="11" eb="19">
      <t>モルドヴァ</t>
    </rPh>
    <rPh sb="28" eb="29">
      <t>ホカ</t>
    </rPh>
    <rPh sb="30" eb="31">
      <t>ウタ</t>
    </rPh>
    <rPh sb="33" eb="34">
      <t>サソ</t>
    </rPh>
    <rPh sb="36" eb="38">
      <t>トウオウ</t>
    </rPh>
    <rPh sb="39" eb="47">
      <t>ブルガリア</t>
    </rPh>
    <rPh sb="61" eb="69">
      <t>アンサンブル</t>
    </rPh>
    <rPh sb="80" eb="82">
      <t>ナンオウ</t>
    </rPh>
    <rPh sb="83" eb="89">
      <t>イタリア</t>
    </rPh>
    <rPh sb="90" eb="96">
      <t>ナポリ</t>
    </rPh>
    <rPh sb="115" eb="117">
      <t>ナンオウ</t>
    </rPh>
    <rPh sb="118" eb="124">
      <t>イタリア</t>
    </rPh>
    <rPh sb="125" eb="132">
      <t>トスカナ</t>
    </rPh>
    <rPh sb="144" eb="146">
      <t>ヨンリン</t>
    </rPh>
    <rPh sb="146" eb="148">
      <t>バシャ</t>
    </rPh>
    <rPh sb="149" eb="150">
      <t>ウエ</t>
    </rPh>
    <rPh sb="152" eb="154">
      <t>トウオウ</t>
    </rPh>
    <rPh sb="155" eb="156">
      <t>キュウ</t>
    </rPh>
    <rPh sb="158" eb="165">
      <t>ウクライナ</t>
    </rPh>
    <rPh sb="166" eb="184">
      <t>ウクライナコクリツオーケストラ</t>
    </rPh>
    <rPh sb="203" eb="205">
      <t>セイオウ</t>
    </rPh>
    <rPh sb="206" eb="213">
      <t>オーストリア</t>
    </rPh>
    <rPh sb="223" eb="230">
      <t>ガヴォット</t>
    </rPh>
    <phoneticPr fontId="1"/>
  </si>
  <si>
    <r>
      <t>09.</t>
    </r>
    <r>
      <rPr>
        <sz val="11"/>
        <rFont val="游ゴシック Medium"/>
        <family val="3"/>
        <charset val="128"/>
      </rPr>
      <t>糧</t>
    </r>
    <r>
      <rPr>
        <sz val="11"/>
        <rFont val="Consolas"/>
        <family val="3"/>
      </rPr>
      <t xml:space="preserve"> Mana 3/3</t>
    </r>
    <phoneticPr fontId="1"/>
  </si>
  <si>
    <r>
      <rPr>
        <sz val="11"/>
        <rFont val="游ゴシック Medium"/>
        <family val="3"/>
        <charset val="128"/>
      </rPr>
      <t>⑬南</t>
    </r>
    <r>
      <rPr>
        <sz val="11"/>
        <rFont val="Consolas"/>
        <family val="3"/>
      </rPr>
      <t>Asia/Pakistan/Kashmir/</t>
    </r>
    <r>
      <rPr>
        <sz val="11"/>
        <rFont val="游ゴシック Medium"/>
        <family val="3"/>
        <charset val="128"/>
      </rPr>
      <t>グーラム･ハイデル･ナンバルダー他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バルティスタン民謡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ルギャンフルー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ディワーン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ガザル⑭東</t>
    </r>
    <r>
      <rPr>
        <sz val="11"/>
        <rFont val="Consolas"/>
        <family val="3"/>
      </rPr>
      <t>Asia/Mongol/</t>
    </r>
    <r>
      <rPr>
        <sz val="11"/>
        <rFont val="游ゴシック Medium"/>
        <family val="3"/>
        <charset val="128"/>
      </rPr>
      <t>ナムジリーン･ノロヴバンザド他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気立ての良い娘⑮東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日本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南西諸島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奄美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沖永良部島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先山ナツ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島歌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子守歌⑯東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台湾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牛飼いをからかう歌⑰中南米</t>
    </r>
    <r>
      <rPr>
        <sz val="11"/>
        <rFont val="Consolas"/>
        <family val="3"/>
      </rPr>
      <t>/Mexico/</t>
    </r>
    <r>
      <rPr>
        <sz val="11"/>
        <rFont val="游ゴシック Medium"/>
        <family val="3"/>
        <charset val="128"/>
      </rPr>
      <t>謝肉祭の予祝⑱南欧</t>
    </r>
    <r>
      <rPr>
        <sz val="11"/>
        <rFont val="Consolas"/>
        <family val="3"/>
      </rPr>
      <t>/Italie/Napoli/</t>
    </r>
    <r>
      <rPr>
        <sz val="11"/>
        <rFont val="游ゴシック Medium"/>
        <family val="3"/>
        <charset val="128"/>
      </rPr>
      <t>ガブリエラ･フェッリ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ヴォメロの洗濯女⑲南欧</t>
    </r>
    <r>
      <rPr>
        <sz val="11"/>
        <rFont val="Consolas"/>
        <family val="3"/>
      </rPr>
      <t>/Italie/</t>
    </r>
    <r>
      <rPr>
        <sz val="11"/>
        <rFont val="游ゴシック Medium"/>
        <family val="3"/>
        <charset val="128"/>
      </rPr>
      <t>ドメニコ･モドゥーニョ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ヴォラーレ</t>
    </r>
    <rPh sb="1" eb="6">
      <t>ミナミアジア</t>
    </rPh>
    <rPh sb="7" eb="15">
      <t>パキスタン</t>
    </rPh>
    <rPh sb="16" eb="23">
      <t>カシミール</t>
    </rPh>
    <rPh sb="40" eb="41">
      <t>ホカ</t>
    </rPh>
    <rPh sb="49" eb="51">
      <t>ミンヨウ</t>
    </rPh>
    <rPh sb="70" eb="75">
      <t>ヒガシアジア</t>
    </rPh>
    <rPh sb="76" eb="82">
      <t>モンゴル</t>
    </rPh>
    <rPh sb="97" eb="98">
      <t>ホカ</t>
    </rPh>
    <rPh sb="99" eb="101">
      <t>キダ</t>
    </rPh>
    <rPh sb="103" eb="104">
      <t>ヨ</t>
    </rPh>
    <rPh sb="105" eb="106">
      <t>ムスメ</t>
    </rPh>
    <rPh sb="107" eb="112">
      <t>ヒガシアジア</t>
    </rPh>
    <rPh sb="113" eb="115">
      <t>ニホン</t>
    </rPh>
    <rPh sb="116" eb="118">
      <t>ナンセイ</t>
    </rPh>
    <rPh sb="118" eb="120">
      <t>ショトウ</t>
    </rPh>
    <rPh sb="121" eb="123">
      <t>アマミ</t>
    </rPh>
    <rPh sb="124" eb="128">
      <t>オキノエラブ</t>
    </rPh>
    <rPh sb="128" eb="129">
      <t>ジマ</t>
    </rPh>
    <rPh sb="130" eb="132">
      <t>サキヤマ</t>
    </rPh>
    <rPh sb="135" eb="137">
      <t>シマウタ</t>
    </rPh>
    <rPh sb="138" eb="141">
      <t>コモリウタ</t>
    </rPh>
    <rPh sb="142" eb="147">
      <t>ヒガシアジア</t>
    </rPh>
    <rPh sb="148" eb="150">
      <t>タイワン</t>
    </rPh>
    <rPh sb="151" eb="153">
      <t>ウシカ</t>
    </rPh>
    <rPh sb="159" eb="160">
      <t>ウタ</t>
    </rPh>
    <rPh sb="161" eb="164">
      <t>チュウナンベイ</t>
    </rPh>
    <rPh sb="165" eb="171">
      <t>メキシコ</t>
    </rPh>
    <rPh sb="172" eb="175">
      <t>シャニクサイ</t>
    </rPh>
    <rPh sb="176" eb="178">
      <t>ヨシュク</t>
    </rPh>
    <rPh sb="179" eb="181">
      <t>ナンオウ</t>
    </rPh>
    <rPh sb="182" eb="188">
      <t>イタリア</t>
    </rPh>
    <rPh sb="189" eb="195">
      <t>ナポリ</t>
    </rPh>
    <rPh sb="212" eb="214">
      <t>センタク</t>
    </rPh>
    <rPh sb="214" eb="215">
      <t>オンナ</t>
    </rPh>
    <rPh sb="216" eb="218">
      <t>ナンオウ</t>
    </rPh>
    <rPh sb="219" eb="225">
      <t>イタリア</t>
    </rPh>
    <phoneticPr fontId="1"/>
  </si>
  <si>
    <r>
      <t>10.</t>
    </r>
    <r>
      <rPr>
        <sz val="11"/>
        <rFont val="游ゴシック Medium"/>
        <family val="3"/>
        <charset val="128"/>
      </rPr>
      <t>精</t>
    </r>
    <r>
      <rPr>
        <sz val="11"/>
        <rFont val="Consolas"/>
        <family val="3"/>
      </rPr>
      <t xml:space="preserve"> Puneuma 1/4</t>
    </r>
    <phoneticPr fontId="1"/>
  </si>
  <si>
    <r>
      <rPr>
        <sz val="11"/>
        <rFont val="游ゴシック Medium"/>
        <family val="3"/>
        <charset val="128"/>
      </rPr>
      <t>①東欧</t>
    </r>
    <r>
      <rPr>
        <sz val="11"/>
        <rFont val="Consolas"/>
        <family val="3"/>
      </rPr>
      <t>/Russie/S.</t>
    </r>
    <r>
      <rPr>
        <sz val="11"/>
        <rFont val="游ゴシック Medium"/>
        <family val="3"/>
        <charset val="128"/>
      </rPr>
      <t>ミシン他</t>
    </r>
    <r>
      <rPr>
        <sz val="11"/>
        <rFont val="Consolas"/>
        <family val="3"/>
      </rPr>
      <t>/Bryansk</t>
    </r>
    <r>
      <rPr>
        <sz val="11"/>
        <rFont val="游ゴシック Medium"/>
        <family val="3"/>
        <charset val="128"/>
      </rPr>
      <t>地方の羊飼いの曲②北欧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旧ソ</t>
    </r>
    <r>
      <rPr>
        <sz val="11"/>
        <rFont val="Consolas"/>
        <family val="3"/>
      </rPr>
      <t>/Balt/Lituamie/`</t>
    </r>
    <r>
      <rPr>
        <sz val="11"/>
        <rFont val="游ゴシック Medium"/>
        <family val="3"/>
        <charset val="128"/>
      </rPr>
      <t>リェトヴァ</t>
    </r>
    <r>
      <rPr>
        <sz val="11"/>
        <rFont val="Consolas"/>
        <family val="3"/>
      </rPr>
      <t xml:space="preserve">'Ensemble </t>
    </r>
    <r>
      <rPr>
        <sz val="11"/>
        <rFont val="游ゴシック Medium"/>
        <family val="3"/>
        <charset val="128"/>
      </rPr>
      <t>カンクレス</t>
    </r>
    <r>
      <rPr>
        <sz val="11"/>
        <rFont val="Consolas"/>
        <family val="3"/>
      </rPr>
      <t xml:space="preserve"> Group</t>
    </r>
    <r>
      <rPr>
        <sz val="11"/>
        <rFont val="游ゴシック Medium"/>
        <family val="3"/>
        <charset val="128"/>
      </rPr>
      <t>③北欧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旧ソ</t>
    </r>
    <r>
      <rPr>
        <sz val="11"/>
        <rFont val="Consolas"/>
        <family val="3"/>
      </rPr>
      <t>/Balt/Lituamie/</t>
    </r>
    <r>
      <rPr>
        <sz val="11"/>
        <rFont val="游ゴシック Medium"/>
        <family val="3"/>
        <charset val="128"/>
      </rPr>
      <t>国立ヴィリニュス大学女性</t>
    </r>
    <r>
      <rPr>
        <sz val="11"/>
        <rFont val="Consolas"/>
        <family val="3"/>
      </rPr>
      <t>Folklore Ensemble/Hop</t>
    </r>
    <r>
      <rPr>
        <sz val="11"/>
        <rFont val="游ゴシック Medium"/>
        <family val="3"/>
        <charset val="128"/>
      </rPr>
      <t>が育つように④中央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旧ソ</t>
    </r>
    <r>
      <rPr>
        <sz val="11"/>
        <rFont val="Consolas"/>
        <family val="3"/>
      </rPr>
      <t>/Kirghizie/`K.</t>
    </r>
    <r>
      <rPr>
        <sz val="11"/>
        <rFont val="游ゴシック Medium"/>
        <family val="3"/>
        <charset val="128"/>
      </rPr>
      <t>オロゾフ</t>
    </r>
    <r>
      <rPr>
        <sz val="11"/>
        <rFont val="Consolas"/>
        <family val="3"/>
      </rPr>
      <t>'Kirghizie</t>
    </r>
    <r>
      <rPr>
        <sz val="11"/>
        <rFont val="游ゴシック Medium"/>
        <family val="3"/>
        <charset val="128"/>
      </rPr>
      <t>民族楽器</t>
    </r>
    <r>
      <rPr>
        <sz val="11"/>
        <rFont val="Consolas"/>
        <family val="3"/>
      </rPr>
      <t>Orchestra/</t>
    </r>
    <r>
      <rPr>
        <sz val="11"/>
        <rFont val="游ゴシック Medium"/>
        <family val="3"/>
        <charset val="128"/>
      </rPr>
      <t>汽車⑤中央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旧ソ</t>
    </r>
    <r>
      <rPr>
        <sz val="11"/>
        <rFont val="Consolas"/>
        <family val="3"/>
      </rPr>
      <t>/Uzbekistan/I.</t>
    </r>
    <r>
      <rPr>
        <sz val="11"/>
        <rFont val="游ゴシック Medium"/>
        <family val="3"/>
        <charset val="128"/>
      </rPr>
      <t>タジェフ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スルナイ･ドゥゴヒ</t>
    </r>
    <rPh sb="1" eb="3">
      <t>トウオウ</t>
    </rPh>
    <rPh sb="4" eb="10">
      <t>ロシア</t>
    </rPh>
    <rPh sb="16" eb="17">
      <t>ホカ</t>
    </rPh>
    <rPh sb="18" eb="25">
      <t>ブリャンスク</t>
    </rPh>
    <rPh sb="25" eb="27">
      <t>チホウ</t>
    </rPh>
    <rPh sb="28" eb="30">
      <t>ヒツジカ</t>
    </rPh>
    <rPh sb="32" eb="33">
      <t>キョク</t>
    </rPh>
    <rPh sb="34" eb="36">
      <t>ホクオウ</t>
    </rPh>
    <rPh sb="37" eb="38">
      <t>キュウ</t>
    </rPh>
    <rPh sb="40" eb="44">
      <t>バルト</t>
    </rPh>
    <rPh sb="45" eb="53">
      <t>リトアニア</t>
    </rPh>
    <rPh sb="61" eb="69">
      <t>アンサンブル</t>
    </rPh>
    <rPh sb="76" eb="81">
      <t>グループ</t>
    </rPh>
    <rPh sb="82" eb="84">
      <t>ホクオウ</t>
    </rPh>
    <rPh sb="85" eb="86">
      <t>キュウ</t>
    </rPh>
    <rPh sb="88" eb="92">
      <t>バルト</t>
    </rPh>
    <rPh sb="93" eb="101">
      <t>リトアニア</t>
    </rPh>
    <rPh sb="102" eb="104">
      <t>コクリツ</t>
    </rPh>
    <rPh sb="110" eb="112">
      <t>ダイガク</t>
    </rPh>
    <rPh sb="112" eb="114">
      <t>ジョセイ</t>
    </rPh>
    <rPh sb="114" eb="122">
      <t>フォークロア</t>
    </rPh>
    <rPh sb="123" eb="131">
      <t>アンサンブル</t>
    </rPh>
    <rPh sb="132" eb="135">
      <t>ホップ</t>
    </rPh>
    <rPh sb="136" eb="137">
      <t>ソダ</t>
    </rPh>
    <rPh sb="142" eb="148">
      <t>チュウオウアジア</t>
    </rPh>
    <rPh sb="149" eb="150">
      <t>キュウ</t>
    </rPh>
    <rPh sb="152" eb="161">
      <t>キルギス</t>
    </rPh>
    <rPh sb="170" eb="179">
      <t>キリギス</t>
    </rPh>
    <rPh sb="179" eb="181">
      <t>ミンゾク</t>
    </rPh>
    <rPh sb="181" eb="183">
      <t>ガッキ</t>
    </rPh>
    <rPh sb="183" eb="192">
      <t>オーケストラ</t>
    </rPh>
    <rPh sb="193" eb="195">
      <t>キシャ</t>
    </rPh>
    <rPh sb="196" eb="202">
      <t>チュウオウアジア</t>
    </rPh>
    <rPh sb="203" eb="204">
      <t>キュウ</t>
    </rPh>
    <rPh sb="206" eb="216">
      <t>ウズベキスタン</t>
    </rPh>
    <phoneticPr fontId="1"/>
  </si>
  <si>
    <r>
      <t>10.</t>
    </r>
    <r>
      <rPr>
        <sz val="11"/>
        <rFont val="游ゴシック Medium"/>
        <family val="3"/>
        <charset val="128"/>
      </rPr>
      <t>精</t>
    </r>
    <r>
      <rPr>
        <sz val="11"/>
        <rFont val="Consolas"/>
        <family val="3"/>
      </rPr>
      <t xml:space="preserve"> Puneuma 2/4</t>
    </r>
    <phoneticPr fontId="1"/>
  </si>
  <si>
    <r>
      <rPr>
        <sz val="11"/>
        <rFont val="游ゴシック Medium"/>
        <family val="3"/>
        <charset val="128"/>
      </rPr>
      <t>⑥北米</t>
    </r>
    <r>
      <rPr>
        <sz val="11"/>
        <rFont val="Consolas"/>
        <family val="3"/>
      </rPr>
      <t>/America/Michell/</t>
    </r>
    <r>
      <rPr>
        <sz val="11"/>
        <rFont val="游ゴシック Medium"/>
        <family val="3"/>
        <charset val="128"/>
      </rPr>
      <t>ナバホの粉ひき歌⑦南欧</t>
    </r>
    <r>
      <rPr>
        <sz val="11"/>
        <rFont val="Consolas"/>
        <family val="3"/>
      </rPr>
      <t>/Grece/Mace'donie/</t>
    </r>
    <r>
      <rPr>
        <sz val="11"/>
        <rFont val="游ゴシック Medium"/>
        <family val="3"/>
        <charset val="128"/>
      </rPr>
      <t>ウラド･ロバノフスキ他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ツァミコ⑧北欧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旧ソ</t>
    </r>
    <r>
      <rPr>
        <sz val="11"/>
        <rFont val="Consolas"/>
        <family val="3"/>
      </rPr>
      <t>/Balt/Estonie/`</t>
    </r>
    <r>
      <rPr>
        <sz val="11"/>
        <rFont val="游ゴシック Medium"/>
        <family val="3"/>
        <charset val="128"/>
      </rPr>
      <t>レエガユス</t>
    </r>
    <r>
      <rPr>
        <sz val="11"/>
        <rFont val="Consolas"/>
        <family val="3"/>
      </rPr>
      <t>'</t>
    </r>
    <r>
      <rPr>
        <sz val="11"/>
        <rFont val="游ゴシック Medium"/>
        <family val="3"/>
        <charset val="128"/>
      </rPr>
      <t>民俗</t>
    </r>
    <r>
      <rPr>
        <sz val="11"/>
        <rFont val="Consolas"/>
        <family val="3"/>
      </rPr>
      <t>Ensemble/</t>
    </r>
    <r>
      <rPr>
        <sz val="11"/>
        <rFont val="游ゴシック Medium"/>
        <family val="3"/>
        <charset val="128"/>
      </rPr>
      <t>婚約者の</t>
    </r>
    <r>
      <rPr>
        <sz val="11"/>
        <rFont val="Consolas"/>
        <family val="3"/>
      </rPr>
      <t>Waltz</t>
    </r>
    <r>
      <rPr>
        <sz val="11"/>
        <rFont val="游ゴシック Medium"/>
        <family val="3"/>
        <charset val="128"/>
      </rPr>
      <t>⑨北米</t>
    </r>
    <r>
      <rPr>
        <sz val="11"/>
        <rFont val="Consolas"/>
        <family val="3"/>
      </rPr>
      <t>/America/Alaska/</t>
    </r>
    <r>
      <rPr>
        <sz val="11"/>
        <rFont val="游ゴシック Medium"/>
        <family val="3"/>
        <charset val="128"/>
      </rPr>
      <t>ワルター･コワナ</t>
    </r>
    <r>
      <rPr>
        <sz val="11"/>
        <rFont val="Consolas"/>
        <family val="3"/>
      </rPr>
      <t>,</t>
    </r>
    <r>
      <rPr>
        <sz val="11"/>
        <rFont val="游ゴシック Medium"/>
        <family val="3"/>
        <charset val="128"/>
      </rPr>
      <t>エギー･コワナ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トナカイ番の歌⑩中央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旧ソ</t>
    </r>
    <r>
      <rPr>
        <sz val="11"/>
        <rFont val="Consolas"/>
        <family val="3"/>
      </rPr>
      <t>/Gruziya/DJ.</t>
    </r>
    <r>
      <rPr>
        <sz val="11"/>
        <rFont val="游ゴシック Medium"/>
        <family val="3"/>
        <charset val="128"/>
      </rPr>
      <t>ヘウィア他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牧歌⑪東欧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旧ソ</t>
    </r>
    <r>
      <rPr>
        <sz val="11"/>
        <rFont val="Consolas"/>
        <family val="3"/>
      </rPr>
      <t>/Russie/</t>
    </r>
    <r>
      <rPr>
        <sz val="11"/>
        <rFont val="游ゴシック Medium"/>
        <family val="3"/>
        <charset val="128"/>
      </rPr>
      <t>マリ･エル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ヨシュカル･オラ･キュスレ</t>
    </r>
    <r>
      <rPr>
        <sz val="11"/>
        <rFont val="Consolas"/>
        <family val="3"/>
      </rPr>
      <t xml:space="preserve"> Ensemble/</t>
    </r>
    <r>
      <rPr>
        <sz val="11"/>
        <rFont val="游ゴシック Medium"/>
        <family val="3"/>
        <charset val="128"/>
      </rPr>
      <t>マリの円舞曲</t>
    </r>
    <rPh sb="1" eb="3">
      <t>ホクベイ</t>
    </rPh>
    <rPh sb="4" eb="11">
      <t>アメリカ</t>
    </rPh>
    <rPh sb="12" eb="19">
      <t>ミッチェル</t>
    </rPh>
    <rPh sb="24" eb="25">
      <t>コナ</t>
    </rPh>
    <rPh sb="27" eb="28">
      <t>ウタ</t>
    </rPh>
    <rPh sb="29" eb="31">
      <t>ナンオウ</t>
    </rPh>
    <rPh sb="32" eb="37">
      <t>ギリシャ</t>
    </rPh>
    <rPh sb="38" eb="48">
      <t>マケドニア</t>
    </rPh>
    <rPh sb="59" eb="60">
      <t>ホカ</t>
    </rPh>
    <rPh sb="66" eb="68">
      <t>ホクオウ</t>
    </rPh>
    <rPh sb="69" eb="70">
      <t>キュウ</t>
    </rPh>
    <rPh sb="72" eb="76">
      <t>バルト</t>
    </rPh>
    <rPh sb="77" eb="84">
      <t>エストニア</t>
    </rPh>
    <rPh sb="92" eb="94">
      <t>ミンゾク</t>
    </rPh>
    <rPh sb="94" eb="102">
      <t>アンサンブル</t>
    </rPh>
    <rPh sb="103" eb="106">
      <t>コンヤクシャ</t>
    </rPh>
    <rPh sb="107" eb="112">
      <t>ワルツ</t>
    </rPh>
    <rPh sb="113" eb="115">
      <t>ホクベイ</t>
    </rPh>
    <rPh sb="116" eb="123">
      <t>アメリカ</t>
    </rPh>
    <rPh sb="124" eb="130">
      <t>アラスカ</t>
    </rPh>
    <rPh sb="152" eb="153">
      <t>バン</t>
    </rPh>
    <rPh sb="154" eb="155">
      <t>ウタ</t>
    </rPh>
    <rPh sb="156" eb="162">
      <t>チュウオウアジア</t>
    </rPh>
    <rPh sb="163" eb="164">
      <t>キュウ</t>
    </rPh>
    <rPh sb="166" eb="173">
      <t>グルジア</t>
    </rPh>
    <rPh sb="181" eb="182">
      <t>ホカ</t>
    </rPh>
    <rPh sb="183" eb="185">
      <t>ボッカ</t>
    </rPh>
    <rPh sb="186" eb="188">
      <t>トウオウ</t>
    </rPh>
    <rPh sb="189" eb="190">
      <t>キュウ</t>
    </rPh>
    <rPh sb="192" eb="198">
      <t>ロシア</t>
    </rPh>
    <rPh sb="219" eb="227">
      <t>アンサンブル</t>
    </rPh>
    <rPh sb="231" eb="234">
      <t>エンブキョク</t>
    </rPh>
    <phoneticPr fontId="1"/>
  </si>
  <si>
    <r>
      <t>10.</t>
    </r>
    <r>
      <rPr>
        <sz val="11"/>
        <rFont val="游ゴシック Medium"/>
        <family val="3"/>
        <charset val="128"/>
      </rPr>
      <t>精</t>
    </r>
    <r>
      <rPr>
        <sz val="11"/>
        <rFont val="Consolas"/>
        <family val="3"/>
      </rPr>
      <t xml:space="preserve"> Puneuma 3/4</t>
    </r>
    <phoneticPr fontId="1"/>
  </si>
  <si>
    <r>
      <rPr>
        <sz val="11"/>
        <rFont val="游ゴシック Medium"/>
        <family val="3"/>
        <charset val="128"/>
      </rPr>
      <t>⑫中央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旧ソ</t>
    </r>
    <r>
      <rPr>
        <sz val="11"/>
        <rFont val="Consolas"/>
        <family val="3"/>
      </rPr>
      <t>/Kazakh/</t>
    </r>
    <r>
      <rPr>
        <sz val="11"/>
        <rFont val="游ゴシック Medium"/>
        <family val="3"/>
        <charset val="128"/>
      </rPr>
      <t>クルマンズィ記念</t>
    </r>
    <r>
      <rPr>
        <sz val="11"/>
        <rFont val="Consolas"/>
        <family val="3"/>
      </rPr>
      <t>Kazakh</t>
    </r>
    <r>
      <rPr>
        <sz val="11"/>
        <rFont val="游ゴシック Medium"/>
        <family val="3"/>
        <charset val="128"/>
      </rPr>
      <t>民族楽器</t>
    </r>
    <r>
      <rPr>
        <sz val="11"/>
        <rFont val="Consolas"/>
        <family val="3"/>
      </rPr>
      <t>Orchestra/</t>
    </r>
    <r>
      <rPr>
        <sz val="11"/>
        <rFont val="游ゴシック Medium"/>
        <family val="3"/>
        <charset val="128"/>
      </rPr>
      <t>サリ･アルカ⑬東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日本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アイヌ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イフムケ⑭東南</t>
    </r>
    <r>
      <rPr>
        <sz val="11"/>
        <rFont val="Consolas"/>
        <family val="3"/>
      </rPr>
      <t>Asia/Thaii/</t>
    </r>
    <r>
      <rPr>
        <sz val="11"/>
        <rFont val="游ゴシック Medium"/>
        <family val="3"/>
        <charset val="128"/>
      </rPr>
      <t>フォンナム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プレーン･チャウェダーゴーン⑮旧</t>
    </r>
    <r>
      <rPr>
        <sz val="11"/>
        <rFont val="Consolas"/>
        <family val="3"/>
      </rPr>
      <t>Yougoslavie/Bosna i Hercegovina/</t>
    </r>
    <r>
      <rPr>
        <sz val="11"/>
        <rFont val="游ゴシック Medium"/>
        <family val="3"/>
        <charset val="128"/>
      </rPr>
      <t>ゴロム･ジャシェ･キツェニ･スヴァトヴィ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テプシーヤ⑯中央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旧ソ</t>
    </r>
    <r>
      <rPr>
        <sz val="11"/>
        <rFont val="Consolas"/>
        <family val="3"/>
      </rPr>
      <t>/Armenia/M.</t>
    </r>
    <r>
      <rPr>
        <sz val="11"/>
        <rFont val="游ゴシック Medium"/>
        <family val="3"/>
        <charset val="128"/>
      </rPr>
      <t>マルハシャン他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夜明けから⑰東欧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旧ソ</t>
    </r>
    <r>
      <rPr>
        <sz val="11"/>
        <rFont val="Consolas"/>
        <family val="3"/>
      </rPr>
      <t>/Bie'rorussie/V.</t>
    </r>
    <r>
      <rPr>
        <sz val="11"/>
        <rFont val="游ゴシック Medium"/>
        <family val="3"/>
        <charset val="128"/>
      </rPr>
      <t>ブジリャ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婚礼への誘い</t>
    </r>
    <rPh sb="1" eb="7">
      <t>チュウオウアジア</t>
    </rPh>
    <rPh sb="8" eb="9">
      <t>キュウ</t>
    </rPh>
    <rPh sb="11" eb="17">
      <t>カザフ</t>
    </rPh>
    <rPh sb="24" eb="26">
      <t>キネン</t>
    </rPh>
    <rPh sb="26" eb="32">
      <t>カザフ</t>
    </rPh>
    <rPh sb="32" eb="34">
      <t>ミンゾク</t>
    </rPh>
    <rPh sb="34" eb="36">
      <t>ガッキ</t>
    </rPh>
    <rPh sb="36" eb="45">
      <t>オーケストラ</t>
    </rPh>
    <rPh sb="53" eb="58">
      <t>ヒガシアジア</t>
    </rPh>
    <rPh sb="59" eb="61">
      <t>ニホン</t>
    </rPh>
    <rPh sb="71" eb="77">
      <t>トウナンアジア</t>
    </rPh>
    <rPh sb="78" eb="83">
      <t>タイ</t>
    </rPh>
    <rPh sb="105" eb="106">
      <t>キュウ</t>
    </rPh>
    <rPh sb="106" eb="117">
      <t>ユーゴスラヴィア</t>
    </rPh>
    <rPh sb="118" eb="137">
      <t>ボスニア・ヘルツェゴビナ</t>
    </rPh>
    <rPh sb="165" eb="171">
      <t>チュウオウアジア</t>
    </rPh>
    <rPh sb="172" eb="173">
      <t>キュウ</t>
    </rPh>
    <rPh sb="175" eb="182">
      <t>アルメニア</t>
    </rPh>
    <rPh sb="191" eb="192">
      <t>ホカ</t>
    </rPh>
    <rPh sb="193" eb="195">
      <t>ヨア</t>
    </rPh>
    <rPh sb="199" eb="201">
      <t>トウオウ</t>
    </rPh>
    <rPh sb="202" eb="203">
      <t>キュウ</t>
    </rPh>
    <rPh sb="205" eb="217">
      <t>ベラルーシ</t>
    </rPh>
    <rPh sb="225" eb="227">
      <t>コンレイ</t>
    </rPh>
    <rPh sb="229" eb="230">
      <t>サソ</t>
    </rPh>
    <phoneticPr fontId="1"/>
  </si>
  <si>
    <r>
      <t>10.</t>
    </r>
    <r>
      <rPr>
        <sz val="11"/>
        <rFont val="游ゴシック Medium"/>
        <family val="3"/>
        <charset val="128"/>
      </rPr>
      <t>精</t>
    </r>
    <r>
      <rPr>
        <sz val="11"/>
        <rFont val="Consolas"/>
        <family val="3"/>
      </rPr>
      <t xml:space="preserve"> Puneuma 4/4</t>
    </r>
    <phoneticPr fontId="1"/>
  </si>
  <si>
    <r>
      <rPr>
        <sz val="11"/>
        <rFont val="游ゴシック Medium"/>
        <family val="3"/>
        <charset val="128"/>
      </rPr>
      <t>⑱中央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旧ソ</t>
    </r>
    <r>
      <rPr>
        <sz val="11"/>
        <rFont val="Consolas"/>
        <family val="3"/>
      </rPr>
      <t>/Kirghizie/CH.</t>
    </r>
    <r>
      <rPr>
        <sz val="11"/>
        <rFont val="游ゴシック Medium"/>
        <family val="3"/>
        <charset val="128"/>
      </rPr>
      <t>ジョロベコヴァ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ククク⑲東欧</t>
    </r>
    <r>
      <rPr>
        <sz val="11"/>
        <rFont val="Consolas"/>
        <family val="3"/>
      </rPr>
      <t>/Bulgaria/</t>
    </r>
    <r>
      <rPr>
        <sz val="11"/>
        <rFont val="游ゴシック Medium"/>
        <family val="3"/>
        <charset val="128"/>
      </rPr>
      <t>ヤンコ･ストイロフ･ボイロフ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ラドミール民謡⑳東南</t>
    </r>
    <r>
      <rPr>
        <sz val="11"/>
        <rFont val="Consolas"/>
        <family val="3"/>
      </rPr>
      <t>Asia/Indone'sie/Bali/</t>
    </r>
    <r>
      <rPr>
        <sz val="11"/>
        <rFont val="游ゴシック Medium"/>
        <family val="3"/>
        <charset val="128"/>
      </rPr>
      <t>エカ･チタ青年団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パクシ･ングラヤン</t>
    </r>
    <r>
      <rPr>
        <sz val="11"/>
        <rFont val="Consolas"/>
        <family val="3"/>
      </rPr>
      <t>21</t>
    </r>
    <r>
      <rPr>
        <sz val="11"/>
        <rFont val="游ゴシック Medium"/>
        <family val="3"/>
        <charset val="128"/>
      </rPr>
      <t>東欧</t>
    </r>
    <r>
      <rPr>
        <sz val="11"/>
        <rFont val="Consolas"/>
        <family val="3"/>
      </rPr>
      <t>/Hungary/</t>
    </r>
    <r>
      <rPr>
        <sz val="11"/>
        <rFont val="游ゴシック Medium"/>
        <family val="3"/>
        <charset val="128"/>
      </rPr>
      <t>コロンバール･ベルナデット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踊り歌</t>
    </r>
    <r>
      <rPr>
        <sz val="11"/>
        <rFont val="Consolas"/>
        <family val="3"/>
      </rPr>
      <t>22</t>
    </r>
    <r>
      <rPr>
        <sz val="11"/>
        <rFont val="游ゴシック Medium"/>
        <family val="3"/>
        <charset val="128"/>
      </rPr>
      <t>北欧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旧ソ</t>
    </r>
    <r>
      <rPr>
        <sz val="11"/>
        <rFont val="Consolas"/>
        <family val="3"/>
      </rPr>
      <t>/Balt/Latvia/V.</t>
    </r>
    <r>
      <rPr>
        <sz val="11"/>
        <rFont val="游ゴシック Medium"/>
        <family val="3"/>
        <charset val="128"/>
      </rPr>
      <t>ムクトュパヴェルス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アルスンガの牧夫の合図</t>
    </r>
    <rPh sb="1" eb="7">
      <t>チュウオウアジア</t>
    </rPh>
    <rPh sb="8" eb="9">
      <t>キュウ</t>
    </rPh>
    <rPh sb="11" eb="20">
      <t>キルギス</t>
    </rPh>
    <rPh sb="36" eb="38">
      <t>トウオウ</t>
    </rPh>
    <rPh sb="39" eb="47">
      <t>ブルガリア</t>
    </rPh>
    <rPh sb="68" eb="70">
      <t>ミンヨウ</t>
    </rPh>
    <rPh sb="71" eb="77">
      <t>トウナンアジア</t>
    </rPh>
    <rPh sb="78" eb="88">
      <t>インドネシア</t>
    </rPh>
    <rPh sb="89" eb="93">
      <t>バリ</t>
    </rPh>
    <rPh sb="99" eb="102">
      <t>セイネンダン</t>
    </rPh>
    <rPh sb="114" eb="116">
      <t>トウオウ</t>
    </rPh>
    <rPh sb="117" eb="124">
      <t>ハンガリー</t>
    </rPh>
    <rPh sb="139" eb="140">
      <t>オド</t>
    </rPh>
    <rPh sb="141" eb="142">
      <t>ウタ</t>
    </rPh>
    <rPh sb="144" eb="146">
      <t>ホクオウ</t>
    </rPh>
    <rPh sb="147" eb="148">
      <t>キュウ</t>
    </rPh>
    <rPh sb="150" eb="154">
      <t>バルト</t>
    </rPh>
    <rPh sb="155" eb="161">
      <t>ラトヴィア</t>
    </rPh>
    <rPh sb="180" eb="182">
      <t>ボクフ</t>
    </rPh>
    <rPh sb="183" eb="185">
      <t>アイズ</t>
    </rPh>
    <phoneticPr fontId="1"/>
  </si>
  <si>
    <r>
      <rPr>
        <sz val="11"/>
        <rFont val="游ゴシック Medium"/>
        <family val="3"/>
        <charset val="128"/>
      </rPr>
      <t>西</t>
    </r>
    <r>
      <rPr>
        <sz val="11"/>
        <rFont val="Consolas"/>
        <family val="3"/>
      </rPr>
      <t>Asia/Ye'men</t>
    </r>
    <rPh sb="0" eb="5">
      <t>ニシアジア</t>
    </rPh>
    <rPh sb="6" eb="12">
      <t>イエメン</t>
    </rPh>
    <phoneticPr fontId="1"/>
  </si>
  <si>
    <r>
      <rPr>
        <sz val="11"/>
        <rFont val="游ゴシック Medium"/>
        <family val="3"/>
        <charset val="128"/>
      </rPr>
      <t>オフラ･ハザ</t>
    </r>
  </si>
  <si>
    <r>
      <rPr>
        <sz val="11"/>
        <rFont val="游ゴシック Medium"/>
        <family val="3"/>
        <charset val="128"/>
      </rPr>
      <t>赤道</t>
    </r>
    <r>
      <rPr>
        <sz val="11"/>
        <rFont val="Consolas"/>
        <family val="3"/>
      </rPr>
      <t>Africa/Gabon/ancient</t>
    </r>
    <rPh sb="0" eb="8">
      <t>セキドウアフリカ</t>
    </rPh>
    <rPh sb="9" eb="14">
      <t>ガボン</t>
    </rPh>
    <phoneticPr fontId="1"/>
  </si>
  <si>
    <r>
      <t>Gabon</t>
    </r>
    <r>
      <rPr>
        <b/>
        <sz val="11"/>
        <color indexed="33"/>
        <rFont val="游ゴシック Medium"/>
        <family val="3"/>
        <charset val="128"/>
      </rPr>
      <t>の民族音楽</t>
    </r>
    <r>
      <rPr>
        <b/>
        <sz val="11"/>
        <color indexed="33"/>
        <rFont val="Consolas"/>
        <family val="3"/>
      </rPr>
      <t>group/</t>
    </r>
    <r>
      <rPr>
        <b/>
        <sz val="11"/>
        <color indexed="33"/>
        <rFont val="游ゴシック Medium"/>
        <family val="3"/>
        <charset val="128"/>
      </rPr>
      <t>ピエール･アケンデング</t>
    </r>
    <r>
      <rPr>
        <b/>
        <sz val="11"/>
        <color indexed="33"/>
        <rFont val="Consolas"/>
        <family val="3"/>
      </rPr>
      <t>:g,arr/</t>
    </r>
    <r>
      <rPr>
        <b/>
        <sz val="11"/>
        <color indexed="33"/>
        <rFont val="游ゴシック Medium"/>
        <family val="3"/>
        <charset val="128"/>
      </rPr>
      <t>ナナ･ヴァスコンセロス</t>
    </r>
    <r>
      <rPr>
        <b/>
        <sz val="11"/>
        <color indexed="33"/>
        <rFont val="Consolas"/>
        <family val="3"/>
      </rPr>
      <t>/</t>
    </r>
    <r>
      <rPr>
        <b/>
        <sz val="11"/>
        <color indexed="33"/>
        <rFont val="游ゴシック Medium"/>
        <family val="3"/>
        <charset val="128"/>
      </rPr>
      <t>サミ･アテバ</t>
    </r>
    <r>
      <rPr>
        <b/>
        <sz val="11"/>
        <color indexed="33"/>
        <rFont val="Consolas"/>
        <family val="3"/>
      </rPr>
      <t>:perc/etc.</t>
    </r>
    <rPh sb="0" eb="5">
      <t>ガボン</t>
    </rPh>
    <rPh sb="6" eb="8">
      <t>ミンゾク</t>
    </rPh>
    <rPh sb="8" eb="10">
      <t>オンガク</t>
    </rPh>
    <rPh sb="10" eb="15">
      <t>グループ</t>
    </rPh>
    <phoneticPr fontId="1"/>
  </si>
  <si>
    <r>
      <t>Bach</t>
    </r>
    <r>
      <rPr>
        <sz val="11"/>
        <rFont val="游ゴシック Medium"/>
        <family val="3"/>
        <charset val="128"/>
      </rPr>
      <t>と</t>
    </r>
    <r>
      <rPr>
        <sz val="11"/>
        <rFont val="Consolas"/>
        <family val="3"/>
      </rPr>
      <t>Gabon</t>
    </r>
    <r>
      <rPr>
        <sz val="11"/>
        <rFont val="游ゴシック Medium"/>
        <family val="3"/>
        <charset val="128"/>
      </rPr>
      <t>民族音楽の美しき</t>
    </r>
    <r>
      <rPr>
        <sz val="11"/>
        <rFont val="Consolas"/>
        <family val="3"/>
      </rPr>
      <t>Collaborate</t>
    </r>
    <rPh sb="0" eb="4">
      <t>バッハ</t>
    </rPh>
    <rPh sb="5" eb="10">
      <t>ガボン</t>
    </rPh>
    <rPh sb="10" eb="12">
      <t>ミンゾク</t>
    </rPh>
    <rPh sb="12" eb="14">
      <t>オンガク</t>
    </rPh>
    <rPh sb="15" eb="16">
      <t>ウツク</t>
    </rPh>
    <rPh sb="18" eb="29">
      <t>コラボレイト</t>
    </rPh>
    <phoneticPr fontId="1"/>
  </si>
  <si>
    <r>
      <rPr>
        <sz val="11"/>
        <rFont val="游ゴシック Medium"/>
        <family val="3"/>
        <charset val="128"/>
      </rPr>
      <t>浅草フランス座</t>
    </r>
    <rPh sb="0" eb="2">
      <t>アサクサ</t>
    </rPh>
    <rPh sb="6" eb="7">
      <t>ザ</t>
    </rPh>
    <phoneticPr fontId="1"/>
  </si>
  <si>
    <r>
      <t xml:space="preserve">L'araigne'e-Mal / </t>
    </r>
    <r>
      <rPr>
        <sz val="11"/>
        <rFont val="游ゴシック Medium"/>
        <family val="3"/>
        <charset val="128"/>
      </rPr>
      <t>組曲</t>
    </r>
    <r>
      <rPr>
        <sz val="11"/>
        <rFont val="Consolas"/>
        <family val="3"/>
      </rPr>
      <t xml:space="preserve"> [</t>
    </r>
    <r>
      <rPr>
        <sz val="11"/>
        <rFont val="游ゴシック Medium"/>
        <family val="3"/>
        <charset val="128"/>
      </rPr>
      <t>夢魔</t>
    </r>
    <r>
      <rPr>
        <sz val="11"/>
        <rFont val="Consolas"/>
        <family val="3"/>
      </rPr>
      <t>]</t>
    </r>
    <rPh sb="18" eb="20">
      <t>クミキョク</t>
    </rPh>
    <rPh sb="22" eb="24">
      <t>ムマ</t>
    </rPh>
    <phoneticPr fontId="1"/>
  </si>
  <si>
    <r>
      <t xml:space="preserve">les anne'es 60 / </t>
    </r>
    <r>
      <rPr>
        <sz val="11"/>
        <rFont val="游ゴシック Medium"/>
        <family val="3"/>
        <charset val="128"/>
      </rPr>
      <t>ベスト</t>
    </r>
    <phoneticPr fontId="1"/>
  </si>
  <si>
    <r>
      <t xml:space="preserve">Amazon/Love Records </t>
    </r>
    <r>
      <rPr>
        <sz val="11"/>
        <rFont val="游ゴシック Medium"/>
        <family val="3"/>
        <charset val="128"/>
      </rPr>
      <t>神山雄一</t>
    </r>
    <phoneticPr fontId="1"/>
  </si>
  <si>
    <r>
      <t xml:space="preserve">quelqu'un m'a dit ~ </t>
    </r>
    <r>
      <rPr>
        <sz val="11"/>
        <rFont val="游ゴシック Medium"/>
        <family val="3"/>
        <charset val="128"/>
      </rPr>
      <t>風のうわさ</t>
    </r>
    <rPh sb="0" eb="17">
      <t>ケルカン・マ・ディ</t>
    </rPh>
    <rPh sb="20" eb="21">
      <t>カゼ</t>
    </rPh>
    <phoneticPr fontId="1"/>
  </si>
  <si>
    <r>
      <t>Amazon/</t>
    </r>
    <r>
      <rPr>
        <sz val="11"/>
        <rFont val="游ゴシック Medium"/>
        <family val="3"/>
        <charset val="128"/>
      </rPr>
      <t>アート創庫</t>
    </r>
    <r>
      <rPr>
        <sz val="11"/>
        <rFont val="Consolas"/>
        <family val="3"/>
      </rPr>
      <t>satodai</t>
    </r>
    <phoneticPr fontId="1"/>
  </si>
  <si>
    <r>
      <t>Gourmandises/</t>
    </r>
    <r>
      <rPr>
        <sz val="11"/>
        <rFont val="游ゴシック Medium"/>
        <family val="3"/>
        <charset val="128"/>
      </rPr>
      <t>わたしはロリータ</t>
    </r>
    <phoneticPr fontId="1"/>
  </si>
  <si>
    <r>
      <t>Amazon/</t>
    </r>
    <r>
      <rPr>
        <sz val="11"/>
        <rFont val="游ゴシック Medium"/>
        <family val="3"/>
        <charset val="128"/>
      </rPr>
      <t>全額ギフト券</t>
    </r>
    <rPh sb="7" eb="9">
      <t>ゼンガク</t>
    </rPh>
    <rPh sb="12" eb="13">
      <t>ケン</t>
    </rPh>
    <phoneticPr fontId="1"/>
  </si>
  <si>
    <r>
      <t>TSF/Cle'mentine/</t>
    </r>
    <r>
      <rPr>
        <sz val="11"/>
        <rFont val="游ゴシック Medium"/>
        <family val="3"/>
        <charset val="128"/>
      </rPr>
      <t>ラファイユ</t>
    </r>
    <r>
      <rPr>
        <sz val="11"/>
        <rFont val="Consolas"/>
        <family val="3"/>
      </rPr>
      <t>,Gilbert/Dacq,Muriel/</t>
    </r>
    <r>
      <rPr>
        <sz val="11"/>
        <rFont val="游ゴシック Medium"/>
        <family val="3"/>
        <charset val="128"/>
      </rPr>
      <t>サルティエル</t>
    </r>
    <r>
      <rPr>
        <sz val="11"/>
        <rFont val="Consolas"/>
        <family val="3"/>
      </rPr>
      <t>,</t>
    </r>
    <r>
      <rPr>
        <sz val="11"/>
        <rFont val="游ゴシック Medium"/>
        <family val="3"/>
        <charset val="128"/>
      </rPr>
      <t>ロランス</t>
    </r>
    <rPh sb="4" eb="15">
      <t>クレモンティーヌ</t>
    </rPh>
    <rPh sb="22" eb="29">
      <t>ジルベール</t>
    </rPh>
    <rPh sb="30" eb="34">
      <t>ダック</t>
    </rPh>
    <rPh sb="35" eb="41">
      <t>ミュリエル</t>
    </rPh>
    <phoneticPr fontId="1"/>
  </si>
  <si>
    <r>
      <rPr>
        <sz val="11"/>
        <rFont val="游ゴシック Medium"/>
        <family val="3"/>
        <charset val="128"/>
      </rPr>
      <t>太陽‥‥月‥‥</t>
    </r>
    <rPh sb="0" eb="2">
      <t>タイヨウ</t>
    </rPh>
    <rPh sb="4" eb="5">
      <t>ツキ</t>
    </rPh>
    <phoneticPr fontId="1"/>
  </si>
  <si>
    <r>
      <rPr>
        <sz val="11"/>
        <rFont val="游ゴシック Medium"/>
        <family val="3"/>
        <charset val="128"/>
      </rPr>
      <t>アン･ピガール</t>
    </r>
  </si>
  <si>
    <r>
      <rPr>
        <sz val="11"/>
        <rFont val="游ゴシック Medium"/>
        <family val="3"/>
        <charset val="128"/>
      </rPr>
      <t>青春の彷徨</t>
    </r>
    <rPh sb="0" eb="2">
      <t>セイシュン</t>
    </rPh>
    <rPh sb="3" eb="5">
      <t>ホウコウ</t>
    </rPh>
    <phoneticPr fontId="1"/>
  </si>
  <si>
    <r>
      <t xml:space="preserve">Coffee </t>
    </r>
    <r>
      <rPr>
        <sz val="11"/>
        <rFont val="游ゴシック Medium"/>
        <family val="3"/>
        <charset val="128"/>
      </rPr>
      <t>カラー</t>
    </r>
    <rPh sb="0" eb="6">
      <t>コーヒー</t>
    </rPh>
    <phoneticPr fontId="1"/>
  </si>
  <si>
    <r>
      <rPr>
        <sz val="11"/>
        <rFont val="游ゴシック Medium"/>
        <family val="3"/>
        <charset val="128"/>
      </rPr>
      <t>高田馬場タイム</t>
    </r>
    <rPh sb="0" eb="4">
      <t>タカダノババ</t>
    </rPh>
    <phoneticPr fontId="1"/>
  </si>
  <si>
    <r>
      <rPr>
        <sz val="11"/>
        <rFont val="游ゴシック Medium"/>
        <family val="3"/>
        <charset val="128"/>
      </rPr>
      <t>くたばれキャベツ野郎</t>
    </r>
    <rPh sb="8" eb="10">
      <t>ヤロウ</t>
    </rPh>
    <phoneticPr fontId="1"/>
  </si>
  <si>
    <r>
      <rPr>
        <sz val="11"/>
        <rFont val="游ゴシック Medium"/>
        <family val="3"/>
        <charset val="128"/>
      </rPr>
      <t>悪魔の</t>
    </r>
    <r>
      <rPr>
        <sz val="11"/>
        <rFont val="Consolas"/>
        <family val="3"/>
      </rPr>
      <t>Champagne</t>
    </r>
    <r>
      <rPr>
        <sz val="11"/>
        <rFont val="游ゴシック Medium"/>
        <family val="3"/>
        <charset val="128"/>
      </rPr>
      <t>／流刑地</t>
    </r>
    <r>
      <rPr>
        <sz val="11"/>
        <rFont val="Consolas"/>
        <family val="3"/>
      </rPr>
      <t>Cayenne</t>
    </r>
    <r>
      <rPr>
        <sz val="11"/>
        <rFont val="游ゴシック Medium"/>
        <family val="3"/>
        <charset val="128"/>
      </rPr>
      <t>／うつけもの／酔いどれ飛行機／オー･ラ･ラ何て人生／強姦罪／</t>
    </r>
    <r>
      <rPr>
        <sz val="11"/>
        <rFont val="Consolas"/>
        <family val="3"/>
      </rPr>
      <t>Hold Tight</t>
    </r>
    <r>
      <rPr>
        <sz val="11"/>
        <rFont val="游ゴシック Medium"/>
        <family val="3"/>
        <charset val="128"/>
      </rPr>
      <t>／</t>
    </r>
    <r>
      <rPr>
        <sz val="11"/>
        <rFont val="Consolas"/>
        <family val="3"/>
      </rPr>
      <t xml:space="preserve">Captain Bloody </t>
    </r>
    <r>
      <rPr>
        <sz val="11"/>
        <rFont val="游ゴシック Medium"/>
        <family val="3"/>
        <charset val="128"/>
      </rPr>
      <t>サムライ／魂への旅</t>
    </r>
    <rPh sb="0" eb="2">
      <t>アクマ</t>
    </rPh>
    <rPh sb="3" eb="12">
      <t>シャンパーニュ</t>
    </rPh>
    <rPh sb="13" eb="15">
      <t>ルケイ</t>
    </rPh>
    <rPh sb="15" eb="16">
      <t>チ</t>
    </rPh>
    <rPh sb="16" eb="23">
      <t>カイエンヌ</t>
    </rPh>
    <rPh sb="30" eb="31">
      <t>ヨ</t>
    </rPh>
    <rPh sb="34" eb="37">
      <t>ヒコウキ</t>
    </rPh>
    <rPh sb="44" eb="45">
      <t>ナン</t>
    </rPh>
    <rPh sb="46" eb="48">
      <t>ジンセイ</t>
    </rPh>
    <rPh sb="49" eb="52">
      <t>ゴウカンザイ</t>
    </rPh>
    <rPh sb="53" eb="57">
      <t>ホールド</t>
    </rPh>
    <rPh sb="58" eb="63">
      <t>　タイト</t>
    </rPh>
    <rPh sb="64" eb="71">
      <t>キャプテン</t>
    </rPh>
    <rPh sb="72" eb="78">
      <t>ブラッディ</t>
    </rPh>
    <rPh sb="84" eb="85">
      <t>タマシイ</t>
    </rPh>
    <rPh sb="87" eb="88">
      <t>タビ</t>
    </rPh>
    <phoneticPr fontId="1"/>
  </si>
  <si>
    <r>
      <t>Genre Humain/</t>
    </r>
    <r>
      <rPr>
        <sz val="11"/>
        <rFont val="游ゴシック Medium"/>
        <family val="3"/>
        <charset val="128"/>
      </rPr>
      <t>ふたたび、</t>
    </r>
    <r>
      <rPr>
        <sz val="11"/>
        <rFont val="Consolas"/>
        <family val="3"/>
      </rPr>
      <t>Radio</t>
    </r>
    <r>
      <rPr>
        <sz val="11"/>
        <rFont val="游ゴシック Medium"/>
        <family val="3"/>
        <charset val="128"/>
      </rPr>
      <t>のように</t>
    </r>
    <rPh sb="18" eb="23">
      <t>ラジオ</t>
    </rPh>
    <phoneticPr fontId="1"/>
  </si>
  <si>
    <r>
      <t>les palaces/</t>
    </r>
    <r>
      <rPr>
        <sz val="11"/>
        <rFont val="游ゴシック Medium"/>
        <family val="3"/>
        <charset val="128"/>
      </rPr>
      <t>きらめきの部屋</t>
    </r>
    <rPh sb="0" eb="3">
      <t>レ</t>
    </rPh>
    <rPh sb="4" eb="11">
      <t>パラス</t>
    </rPh>
    <rPh sb="17" eb="19">
      <t>ヘヤ</t>
    </rPh>
    <phoneticPr fontId="1"/>
  </si>
  <si>
    <r>
      <t>Amazon/</t>
    </r>
    <r>
      <rPr>
        <sz val="11"/>
        <rFont val="游ゴシック Medium"/>
        <family val="3"/>
        <charset val="128"/>
      </rPr>
      <t>本棚お助け隊</t>
    </r>
    <rPh sb="7" eb="9">
      <t>ホンダナ</t>
    </rPh>
    <rPh sb="10" eb="11">
      <t>タス</t>
    </rPh>
    <rPh sb="12" eb="13">
      <t>タイ</t>
    </rPh>
    <phoneticPr fontId="1"/>
  </si>
  <si>
    <r>
      <t>Conte de Fe'es/Hardy</t>
    </r>
    <r>
      <rPr>
        <sz val="11"/>
        <rFont val="游ゴシック Medium"/>
        <family val="3"/>
        <charset val="128"/>
      </rPr>
      <t>のおとぎ話</t>
    </r>
    <rPh sb="15" eb="20">
      <t>アルディ</t>
    </rPh>
    <rPh sb="24" eb="25">
      <t>バナシ</t>
    </rPh>
    <phoneticPr fontId="1"/>
  </si>
  <si>
    <r>
      <t>Un Recuiel de mes Poesies/</t>
    </r>
    <r>
      <rPr>
        <sz val="11"/>
        <rFont val="游ゴシック Medium"/>
        <family val="3"/>
        <charset val="128"/>
      </rPr>
      <t>私の詩集</t>
    </r>
    <rPh sb="26" eb="27">
      <t>ワタシ</t>
    </rPh>
    <rPh sb="28" eb="30">
      <t>シシュウ</t>
    </rPh>
    <phoneticPr fontId="1"/>
  </si>
  <si>
    <r>
      <t>La Vie Prive'e/</t>
    </r>
    <r>
      <rPr>
        <sz val="11"/>
        <rFont val="游ゴシック Medium"/>
        <family val="3"/>
        <charset val="128"/>
      </rPr>
      <t>私生活</t>
    </r>
    <rPh sb="15" eb="18">
      <t>シセイカツ</t>
    </rPh>
    <phoneticPr fontId="1"/>
  </si>
  <si>
    <r>
      <t>Love Songs/</t>
    </r>
    <r>
      <rPr>
        <sz val="11"/>
        <rFont val="游ゴシック Medium"/>
        <family val="3"/>
        <charset val="128"/>
      </rPr>
      <t>私の好きな歌</t>
    </r>
    <rPh sb="11" eb="12">
      <t>ワタシ</t>
    </rPh>
    <rPh sb="13" eb="14">
      <t>ス</t>
    </rPh>
    <rPh sb="16" eb="17">
      <t>ウタ</t>
    </rPh>
    <phoneticPr fontId="1"/>
  </si>
  <si>
    <r>
      <t>En Anglais/</t>
    </r>
    <r>
      <rPr>
        <sz val="11"/>
        <rFont val="游ゴシック Medium"/>
        <family val="3"/>
        <charset val="128"/>
      </rPr>
      <t>青春時代</t>
    </r>
    <rPh sb="11" eb="13">
      <t>セイシュン</t>
    </rPh>
    <rPh sb="13" eb="15">
      <t>ジダイ</t>
    </rPh>
    <phoneticPr fontId="1"/>
  </si>
  <si>
    <r>
      <t>Musique Saoule/</t>
    </r>
    <r>
      <rPr>
        <sz val="11"/>
        <rFont val="游ゴシック Medium"/>
        <family val="3"/>
        <charset val="128"/>
      </rPr>
      <t>山羊座の女</t>
    </r>
    <rPh sb="15" eb="18">
      <t>ヤギザ</t>
    </rPh>
    <rPh sb="19" eb="20">
      <t>オンナ</t>
    </rPh>
    <phoneticPr fontId="1"/>
  </si>
  <si>
    <r>
      <t>A Suivre …/</t>
    </r>
    <r>
      <rPr>
        <sz val="11"/>
        <rFont val="游ゴシック Medium"/>
        <family val="3"/>
        <charset val="128"/>
      </rPr>
      <t>魔法をとめないで</t>
    </r>
    <rPh sb="11" eb="13">
      <t>マホウ</t>
    </rPh>
    <phoneticPr fontId="1"/>
  </si>
  <si>
    <r>
      <t>Quelqu'un Qui S'en Va/</t>
    </r>
    <r>
      <rPr>
        <b/>
        <sz val="11"/>
        <color indexed="33"/>
        <rFont val="游ゴシック Medium"/>
        <family val="3"/>
        <charset val="128"/>
      </rPr>
      <t>時の旅人たちへ</t>
    </r>
    <rPh sb="22" eb="23">
      <t>トキ</t>
    </rPh>
    <rPh sb="24" eb="26">
      <t>タビビト</t>
    </rPh>
    <phoneticPr fontId="1"/>
  </si>
  <si>
    <r>
      <rPr>
        <sz val="11"/>
        <rFont val="游ゴシック Medium"/>
        <family val="3"/>
        <charset val="128"/>
      </rPr>
      <t>私の</t>
    </r>
    <r>
      <rPr>
        <strike/>
        <sz val="11"/>
        <rFont val="游ゴシック Medium"/>
        <family val="3"/>
        <charset val="128"/>
      </rPr>
      <t>好きな</t>
    </r>
    <r>
      <rPr>
        <sz val="11"/>
        <rFont val="游ゴシック Medium"/>
        <family val="3"/>
        <charset val="128"/>
      </rPr>
      <t>嫌いなサラヴァ・オムニバス</t>
    </r>
    <r>
      <rPr>
        <sz val="11"/>
        <rFont val="Consolas"/>
        <family val="3"/>
      </rPr>
      <t>/Chanson ouverte `a mon directeur artistique</t>
    </r>
    <rPh sb="0" eb="1">
      <t>ワタシ</t>
    </rPh>
    <rPh sb="2" eb="3">
      <t>ス</t>
    </rPh>
    <rPh sb="5" eb="6">
      <t>キラ</t>
    </rPh>
    <phoneticPr fontId="1"/>
  </si>
  <si>
    <r>
      <rPr>
        <sz val="11"/>
        <rFont val="游ゴシック Medium"/>
        <family val="3"/>
        <charset val="128"/>
      </rPr>
      <t>レコファン</t>
    </r>
    <phoneticPr fontId="1"/>
  </si>
  <si>
    <r>
      <t xml:space="preserve">DJANGO </t>
    </r>
    <r>
      <rPr>
        <sz val="11"/>
        <rFont val="游ゴシック Medium"/>
        <family val="3"/>
        <charset val="128"/>
      </rPr>
      <t>奈良</t>
    </r>
    <rPh sb="0" eb="6">
      <t>ジャンゴ</t>
    </rPh>
    <rPh sb="7" eb="9">
      <t>ナラ</t>
    </rPh>
    <phoneticPr fontId="1"/>
  </si>
  <si>
    <r>
      <rPr>
        <sz val="11"/>
        <rFont val="游ゴシック Medium"/>
        <family val="3"/>
        <charset val="128"/>
      </rPr>
      <t>サラバァの屋根裏部屋</t>
    </r>
    <r>
      <rPr>
        <sz val="11"/>
        <rFont val="Consolas"/>
        <family val="3"/>
      </rPr>
      <t xml:space="preserve"> Vol.1</t>
    </r>
    <rPh sb="5" eb="8">
      <t>ヤネウラ</t>
    </rPh>
    <rPh sb="8" eb="10">
      <t>ベヤ</t>
    </rPh>
    <phoneticPr fontId="1"/>
  </si>
  <si>
    <r>
      <rPr>
        <sz val="11"/>
        <rFont val="游ゴシック Medium"/>
        <family val="3"/>
        <charset val="128"/>
      </rPr>
      <t>池袋東武</t>
    </r>
    <r>
      <rPr>
        <sz val="11"/>
        <rFont val="Consolas"/>
        <family val="3"/>
      </rPr>
      <t>Metropolitan/HMV</t>
    </r>
    <rPh sb="0" eb="2">
      <t>イケブクロ</t>
    </rPh>
    <rPh sb="2" eb="4">
      <t>トウブ</t>
    </rPh>
    <rPh sb="4" eb="16">
      <t>メトロポリタン</t>
    </rPh>
    <phoneticPr fontId="1"/>
  </si>
  <si>
    <r>
      <t xml:space="preserve">Inte'grale Jacques Brel </t>
    </r>
    <r>
      <rPr>
        <b/>
        <sz val="11"/>
        <color indexed="33"/>
        <rFont val="游ゴシック Medium"/>
        <family val="3"/>
        <charset val="128"/>
      </rPr>
      <t>─</t>
    </r>
    <r>
      <rPr>
        <b/>
        <sz val="11"/>
        <color indexed="33"/>
        <rFont val="Consolas"/>
        <family val="3"/>
      </rPr>
      <t xml:space="preserve"> Grand Jacques/</t>
    </r>
    <r>
      <rPr>
        <b/>
        <sz val="11"/>
        <color indexed="33"/>
        <rFont val="游ゴシック Medium"/>
        <family val="3"/>
        <charset val="128"/>
      </rPr>
      <t>輸入盤</t>
    </r>
    <r>
      <rPr>
        <b/>
        <sz val="11"/>
        <color indexed="33"/>
        <rFont val="Consolas"/>
        <family val="3"/>
      </rPr>
      <t>/</t>
    </r>
    <r>
      <rPr>
        <b/>
        <sz val="11"/>
        <color indexed="33"/>
        <rFont val="游ゴシック Medium"/>
        <family val="3"/>
        <charset val="128"/>
      </rPr>
      <t>「</t>
    </r>
    <r>
      <rPr>
        <b/>
        <sz val="11"/>
        <color indexed="33"/>
        <rFont val="Consolas"/>
        <family val="3"/>
      </rPr>
      <t>Grand Jacques</t>
    </r>
    <r>
      <rPr>
        <b/>
        <sz val="11"/>
        <color indexed="33"/>
        <rFont val="游ゴシック Medium"/>
        <family val="3"/>
        <charset val="128"/>
      </rPr>
      <t>」</t>
    </r>
    <r>
      <rPr>
        <b/>
        <sz val="11"/>
        <color indexed="33"/>
        <rFont val="Consolas"/>
        <family val="3"/>
      </rPr>
      <t>/Inte'grale Compact-Disc/Coffret CD/Contient 172 Titres/Dont 14 Ine'dits/+1 Livret/Existe Aussi en Musicassettes</t>
    </r>
    <rPh sb="0" eb="10">
      <t>インテグラル</t>
    </rPh>
    <rPh sb="11" eb="23">
      <t>ジャック　ブレル</t>
    </rPh>
    <rPh sb="26" eb="31">
      <t>グランド</t>
    </rPh>
    <rPh sb="32" eb="39">
      <t>ジャック</t>
    </rPh>
    <rPh sb="40" eb="43">
      <t>ユニュウバン</t>
    </rPh>
    <phoneticPr fontId="1"/>
  </si>
  <si>
    <r>
      <t>816719.2/Barclay/1988</t>
    </r>
    <r>
      <rPr>
        <sz val="11"/>
        <rFont val="游ゴシック Medium"/>
        <family val="3"/>
        <charset val="128"/>
      </rPr>
      <t>年</t>
    </r>
    <r>
      <rPr>
        <sz val="11"/>
        <rFont val="Consolas"/>
        <family val="3"/>
      </rPr>
      <t>/AAD/BA - 915</t>
    </r>
    <rPh sb="9" eb="16">
      <t>バークレイ</t>
    </rPh>
    <rPh sb="21" eb="22">
      <t>ネン</t>
    </rPh>
    <phoneticPr fontId="1"/>
  </si>
  <si>
    <r>
      <rPr>
        <sz val="11"/>
        <rFont val="游ゴシック Medium"/>
        <family val="3"/>
        <charset val="128"/>
      </rPr>
      <t>八勝堂</t>
    </r>
    <r>
      <rPr>
        <sz val="11"/>
        <rFont val="Consolas"/>
        <family val="3"/>
      </rPr>
      <t>/10</t>
    </r>
    <r>
      <rPr>
        <sz val="11"/>
        <rFont val="游ゴシック Medium"/>
        <family val="3"/>
        <charset val="128"/>
      </rPr>
      <t>枚の</t>
    </r>
    <r>
      <rPr>
        <sz val="11"/>
        <rFont val="Consolas"/>
        <family val="3"/>
      </rPr>
      <t>CD</t>
    </r>
    <r>
      <rPr>
        <sz val="11"/>
        <rFont val="游ゴシック Medium"/>
        <family val="3"/>
        <charset val="128"/>
      </rPr>
      <t>の背表紙を合わせると、</t>
    </r>
    <r>
      <rPr>
        <sz val="11"/>
        <rFont val="Consolas"/>
        <family val="3"/>
      </rPr>
      <t>Jacques</t>
    </r>
    <r>
      <rPr>
        <sz val="11"/>
        <rFont val="游ゴシック Medium"/>
        <family val="3"/>
        <charset val="128"/>
      </rPr>
      <t>　</t>
    </r>
    <r>
      <rPr>
        <sz val="11"/>
        <rFont val="Consolas"/>
        <family val="3"/>
      </rPr>
      <t>Brel</t>
    </r>
    <r>
      <rPr>
        <sz val="11"/>
        <rFont val="游ゴシック Medium"/>
        <family val="3"/>
        <charset val="128"/>
      </rPr>
      <t>　の顔（</t>
    </r>
    <r>
      <rPr>
        <sz val="11"/>
        <rFont val="Consolas"/>
        <family val="3"/>
      </rPr>
      <t>color</t>
    </r>
    <r>
      <rPr>
        <sz val="11"/>
        <rFont val="游ゴシック Medium"/>
        <family val="3"/>
        <charset val="128"/>
      </rPr>
      <t>）になる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「</t>
    </r>
    <r>
      <rPr>
        <sz val="11"/>
        <rFont val="Consolas"/>
        <family val="3"/>
      </rPr>
      <t>Une Legende</t>
    </r>
    <r>
      <rPr>
        <sz val="11"/>
        <rFont val="游ゴシック Medium"/>
        <family val="3"/>
        <charset val="128"/>
      </rPr>
      <t>」という小冊子付</t>
    </r>
    <rPh sb="0" eb="3">
      <t>ハッショウドウ</t>
    </rPh>
    <rPh sb="6" eb="7">
      <t>マイ</t>
    </rPh>
    <rPh sb="11" eb="14">
      <t>セビョウシ</t>
    </rPh>
    <rPh sb="15" eb="16">
      <t>ア</t>
    </rPh>
    <rPh sb="21" eb="33">
      <t>ジャック　ブレル</t>
    </rPh>
    <rPh sb="35" eb="36">
      <t>カオ</t>
    </rPh>
    <rPh sb="37" eb="42">
      <t>カラー</t>
    </rPh>
    <rPh sb="63" eb="66">
      <t>ショウサッシ</t>
    </rPh>
    <rPh sb="66" eb="67">
      <t>ツキ</t>
    </rPh>
    <phoneticPr fontId="1"/>
  </si>
  <si>
    <r>
      <t>LP</t>
    </r>
    <r>
      <rPr>
        <sz val="11"/>
        <rFont val="游ゴシック Medium"/>
        <family val="3"/>
        <charset val="128"/>
      </rPr>
      <t>「偉大なる魂の復活</t>
    </r>
    <r>
      <rPr>
        <sz val="11"/>
        <rFont val="Consolas"/>
        <family val="3"/>
      </rPr>
      <t>/Brel</t>
    </r>
    <r>
      <rPr>
        <sz val="11"/>
        <rFont val="游ゴシック Medium"/>
        <family val="3"/>
        <charset val="128"/>
      </rPr>
      <t>」</t>
    </r>
    <r>
      <rPr>
        <sz val="11"/>
        <rFont val="Consolas"/>
        <family val="3"/>
      </rPr>
      <t xml:space="preserve">Barclay/London/Polydor \2000 </t>
    </r>
    <r>
      <rPr>
        <sz val="11"/>
        <rFont val="游ゴシック Medium"/>
        <family val="3"/>
        <charset val="128"/>
      </rPr>
      <t>と同一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八勝堂</t>
    </r>
    <r>
      <rPr>
        <sz val="11"/>
        <rFont val="Consolas"/>
        <family val="3"/>
      </rPr>
      <t>/10</t>
    </r>
    <r>
      <rPr>
        <sz val="11"/>
        <rFont val="游ゴシック Medium"/>
        <family val="3"/>
        <charset val="128"/>
      </rPr>
      <t>枚の</t>
    </r>
    <r>
      <rPr>
        <sz val="11"/>
        <rFont val="Consolas"/>
        <family val="3"/>
      </rPr>
      <t>CD</t>
    </r>
    <r>
      <rPr>
        <sz val="11"/>
        <rFont val="游ゴシック Medium"/>
        <family val="3"/>
        <charset val="128"/>
      </rPr>
      <t>の背表紙を合わせると、</t>
    </r>
    <r>
      <rPr>
        <sz val="11"/>
        <rFont val="Consolas"/>
        <family val="3"/>
      </rPr>
      <t>Jacques</t>
    </r>
    <r>
      <rPr>
        <sz val="11"/>
        <rFont val="游ゴシック Medium"/>
        <family val="3"/>
        <charset val="128"/>
      </rPr>
      <t>　</t>
    </r>
    <r>
      <rPr>
        <sz val="11"/>
        <rFont val="Consolas"/>
        <family val="3"/>
      </rPr>
      <t>Brel</t>
    </r>
    <r>
      <rPr>
        <sz val="11"/>
        <rFont val="游ゴシック Medium"/>
        <family val="3"/>
        <charset val="128"/>
      </rPr>
      <t>　の顔（</t>
    </r>
    <r>
      <rPr>
        <sz val="11"/>
        <rFont val="Consolas"/>
        <family val="3"/>
      </rPr>
      <t>color</t>
    </r>
    <r>
      <rPr>
        <sz val="11"/>
        <rFont val="游ゴシック Medium"/>
        <family val="3"/>
        <charset val="128"/>
      </rPr>
      <t>）になる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「</t>
    </r>
    <r>
      <rPr>
        <sz val="11"/>
        <rFont val="Consolas"/>
        <family val="3"/>
      </rPr>
      <t>Une Legende</t>
    </r>
    <r>
      <rPr>
        <sz val="11"/>
        <rFont val="游ゴシック Medium"/>
        <family val="3"/>
        <charset val="128"/>
      </rPr>
      <t>」という小冊子付</t>
    </r>
    <rPh sb="3" eb="5">
      <t>イダイ</t>
    </rPh>
    <rPh sb="7" eb="8">
      <t>タマシイ</t>
    </rPh>
    <rPh sb="9" eb="11">
      <t>フッカツ</t>
    </rPh>
    <rPh sb="12" eb="16">
      <t>ブレル</t>
    </rPh>
    <rPh sb="17" eb="24">
      <t>バークレイ</t>
    </rPh>
    <rPh sb="25" eb="31">
      <t>ロンドン</t>
    </rPh>
    <rPh sb="32" eb="39">
      <t>ポリドール</t>
    </rPh>
    <rPh sb="47" eb="49">
      <t>ドウイツ</t>
    </rPh>
    <rPh sb="50" eb="53">
      <t>ハッショウドウ</t>
    </rPh>
    <rPh sb="56" eb="57">
      <t>マイ</t>
    </rPh>
    <rPh sb="61" eb="64">
      <t>セビョウシ</t>
    </rPh>
    <rPh sb="65" eb="66">
      <t>ア</t>
    </rPh>
    <rPh sb="71" eb="83">
      <t>ジャック　ブレル</t>
    </rPh>
    <rPh sb="85" eb="86">
      <t>カオ</t>
    </rPh>
    <rPh sb="87" eb="92">
      <t>カラー</t>
    </rPh>
    <rPh sb="113" eb="116">
      <t>ショウサッシ</t>
    </rPh>
    <rPh sb="116" eb="117">
      <t>ツキ</t>
    </rPh>
    <phoneticPr fontId="1"/>
  </si>
  <si>
    <r>
      <rPr>
        <sz val="11"/>
        <rFont val="游ゴシック Medium"/>
        <family val="3"/>
        <charset val="128"/>
      </rPr>
      <t>想い出のサン・ジェルマン・デ・プレ</t>
    </r>
    <r>
      <rPr>
        <sz val="11"/>
        <rFont val="Consolas"/>
        <family val="3"/>
      </rPr>
      <t>|L'AGE D'OR DE SAINT GERMAIN DES PRÉS</t>
    </r>
    <rPh sb="0" eb="1">
      <t>オモ</t>
    </rPh>
    <rPh sb="2" eb="3">
      <t>デ</t>
    </rPh>
    <phoneticPr fontId="1"/>
  </si>
  <si>
    <r>
      <t>Chanson</t>
    </r>
    <r>
      <rPr>
        <sz val="11"/>
        <rFont val="游ゴシック Medium"/>
        <family val="3"/>
        <charset val="128"/>
      </rPr>
      <t>大事典</t>
    </r>
    <rPh sb="0" eb="7">
      <t>シャンソン</t>
    </rPh>
    <rPh sb="7" eb="10">
      <t>ダイジテン</t>
    </rPh>
    <phoneticPr fontId="1"/>
  </si>
  <si>
    <r>
      <t>Tango</t>
    </r>
    <r>
      <rPr>
        <sz val="11"/>
        <rFont val="游ゴシック Medium"/>
        <family val="3"/>
        <charset val="128"/>
      </rPr>
      <t>名曲大事典</t>
    </r>
    <rPh sb="0" eb="5">
      <t>タンゴ</t>
    </rPh>
    <rPh sb="5" eb="7">
      <t>メイキョク</t>
    </rPh>
    <rPh sb="7" eb="10">
      <t>ダイジテン</t>
    </rPh>
    <phoneticPr fontId="1"/>
  </si>
  <si>
    <r>
      <rPr>
        <sz val="11"/>
        <rFont val="游ゴシック Medium"/>
        <family val="3"/>
        <charset val="128"/>
      </rPr>
      <t>レイス･ポンファ</t>
    </r>
    <r>
      <rPr>
        <sz val="11"/>
        <rFont val="Consolas"/>
        <family val="3"/>
      </rPr>
      <t>/Antonio Carlos Jobin</t>
    </r>
    <rPh sb="9" eb="29">
      <t>アントニオ　カルロス　ジョビン</t>
    </rPh>
    <phoneticPr fontId="1"/>
  </si>
  <si>
    <r>
      <t>Black Orpheus/</t>
    </r>
    <r>
      <rPr>
        <b/>
        <sz val="11"/>
        <color indexed="33"/>
        <rFont val="游ゴシック Medium"/>
        <family val="3"/>
        <charset val="128"/>
      </rPr>
      <t>黒いオルフェ</t>
    </r>
    <rPh sb="14" eb="15">
      <t>クロ</t>
    </rPh>
    <phoneticPr fontId="1"/>
  </si>
  <si>
    <r>
      <t>The Composer of Desafinado,Plays/</t>
    </r>
    <r>
      <rPr>
        <b/>
        <sz val="11"/>
        <color indexed="33"/>
        <rFont val="游ゴシック Medium"/>
        <family val="3"/>
        <charset val="128"/>
      </rPr>
      <t>イパネマの娘</t>
    </r>
    <rPh sb="38" eb="39">
      <t>ムスメ</t>
    </rPh>
    <phoneticPr fontId="1"/>
  </si>
  <si>
    <r>
      <t>Wave/</t>
    </r>
    <r>
      <rPr>
        <b/>
        <sz val="11"/>
        <color indexed="33"/>
        <rFont val="游ゴシック Medium"/>
        <family val="3"/>
        <charset val="128"/>
      </rPr>
      <t>波</t>
    </r>
    <rPh sb="5" eb="6">
      <t>ナミ</t>
    </rPh>
    <phoneticPr fontId="1"/>
  </si>
  <si>
    <r>
      <rPr>
        <sz val="11"/>
        <rFont val="游ゴシック Medium"/>
        <family val="3"/>
        <charset val="128"/>
      </rPr>
      <t>ヤン･レイ</t>
    </r>
    <r>
      <rPr>
        <sz val="11"/>
        <rFont val="Consolas"/>
        <family val="3"/>
      </rPr>
      <t>JR</t>
    </r>
    <r>
      <rPr>
        <sz val="11"/>
        <rFont val="游ゴシック Medium"/>
        <family val="3"/>
        <charset val="128"/>
      </rPr>
      <t>品川駅構内</t>
    </r>
    <rPh sb="7" eb="9">
      <t>シナガワ</t>
    </rPh>
    <rPh sb="9" eb="12">
      <t>エキコウナイ</t>
    </rPh>
    <phoneticPr fontId="1"/>
  </si>
  <si>
    <r>
      <rPr>
        <b/>
        <sz val="11"/>
        <color indexed="33"/>
        <rFont val="游ゴシック Medium"/>
        <family val="3"/>
        <charset val="128"/>
      </rPr>
      <t>アストラッド･ジルベルト</t>
    </r>
    <phoneticPr fontId="1"/>
  </si>
  <si>
    <r>
      <rPr>
        <b/>
        <sz val="11"/>
        <color indexed="33"/>
        <rFont val="游ゴシック Medium"/>
        <family val="3"/>
        <charset val="128"/>
      </rPr>
      <t>おいしい水</t>
    </r>
    <rPh sb="4" eb="5">
      <t>ミズ</t>
    </rPh>
    <phoneticPr fontId="1"/>
  </si>
  <si>
    <r>
      <t>Dez Anos Depois/</t>
    </r>
    <r>
      <rPr>
        <b/>
        <sz val="11"/>
        <color indexed="33"/>
        <rFont val="游ゴシック Medium"/>
        <family val="3"/>
        <charset val="128"/>
      </rPr>
      <t>美しき</t>
    </r>
    <r>
      <rPr>
        <b/>
        <sz val="11"/>
        <color indexed="33"/>
        <rFont val="Consolas"/>
        <family val="3"/>
      </rPr>
      <t>Bossa Nova</t>
    </r>
    <r>
      <rPr>
        <b/>
        <sz val="11"/>
        <color indexed="33"/>
        <rFont val="游ゴシック Medium"/>
        <family val="3"/>
        <charset val="128"/>
      </rPr>
      <t>の</t>
    </r>
    <r>
      <rPr>
        <b/>
        <sz val="11"/>
        <color indexed="33"/>
        <rFont val="Consolas"/>
        <family val="3"/>
      </rPr>
      <t>Muses</t>
    </r>
    <rPh sb="16" eb="17">
      <t>ウツク</t>
    </rPh>
    <rPh sb="19" eb="29">
      <t>ボサノヴァ</t>
    </rPh>
    <rPh sb="30" eb="35">
      <t>ミューズ</t>
    </rPh>
    <phoneticPr fontId="1"/>
  </si>
  <si>
    <r>
      <t>Meus Sonhos Dourados/</t>
    </r>
    <r>
      <rPr>
        <b/>
        <sz val="11"/>
        <color indexed="33"/>
        <rFont val="游ゴシック Medium"/>
        <family val="3"/>
        <charset val="128"/>
      </rPr>
      <t>あこがれ</t>
    </r>
    <phoneticPr fontId="1"/>
  </si>
  <si>
    <r>
      <t>Disk Union</t>
    </r>
    <r>
      <rPr>
        <sz val="11"/>
        <rFont val="游ゴシック Medium"/>
        <family val="3"/>
        <charset val="128"/>
      </rPr>
      <t>お茶の水</t>
    </r>
    <rPh sb="0" eb="4">
      <t>ディスク</t>
    </rPh>
    <rPh sb="5" eb="10">
      <t>ユニオン</t>
    </rPh>
    <rPh sb="11" eb="12">
      <t>チャ</t>
    </rPh>
    <rPh sb="13" eb="14">
      <t>ミズ</t>
    </rPh>
    <phoneticPr fontId="1"/>
  </si>
  <si>
    <r>
      <rPr>
        <sz val="11"/>
        <rFont val="游ゴシック Medium"/>
        <family val="3"/>
        <charset val="128"/>
      </rPr>
      <t>東欧</t>
    </r>
    <r>
      <rPr>
        <sz val="11"/>
        <rFont val="Consolas"/>
        <family val="3"/>
      </rPr>
      <t>/japan</t>
    </r>
    <rPh sb="0" eb="2">
      <t>トウオウ</t>
    </rPh>
    <phoneticPr fontId="1"/>
  </si>
  <si>
    <r>
      <rPr>
        <sz val="11"/>
        <rFont val="游ゴシック Medium"/>
        <family val="3"/>
        <charset val="128"/>
      </rPr>
      <t>地の響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東</t>
    </r>
    <r>
      <rPr>
        <sz val="11"/>
        <rFont val="Consolas"/>
        <family val="3"/>
      </rPr>
      <t>Europa</t>
    </r>
    <r>
      <rPr>
        <sz val="11"/>
        <rFont val="游ゴシック Medium"/>
        <family val="3"/>
        <charset val="128"/>
      </rPr>
      <t>を歌う</t>
    </r>
    <rPh sb="0" eb="1">
      <t>チ</t>
    </rPh>
    <rPh sb="2" eb="3">
      <t>ヒビキ</t>
    </rPh>
    <rPh sb="4" eb="11">
      <t>ヒガシヨーロッパ</t>
    </rPh>
    <rPh sb="12" eb="13">
      <t>ウタ</t>
    </rPh>
    <phoneticPr fontId="1"/>
  </si>
  <si>
    <r>
      <rPr>
        <sz val="11"/>
        <rFont val="游ゴシック Medium"/>
        <family val="3"/>
        <charset val="128"/>
      </rPr>
      <t>西</t>
    </r>
    <r>
      <rPr>
        <sz val="11"/>
        <rFont val="Consolas"/>
        <family val="3"/>
      </rPr>
      <t>Asia/Turkey</t>
    </r>
    <rPh sb="0" eb="5">
      <t>ニシアジア</t>
    </rPh>
    <rPh sb="6" eb="12">
      <t>トルコ</t>
    </rPh>
    <phoneticPr fontId="1"/>
  </si>
  <si>
    <r>
      <rPr>
        <sz val="11"/>
        <rFont val="游ゴシック Medium"/>
        <family val="3"/>
        <charset val="128"/>
      </rPr>
      <t>泰安洋行</t>
    </r>
    <r>
      <rPr>
        <sz val="11"/>
        <rFont val="Consolas"/>
        <family val="3"/>
      </rPr>
      <t xml:space="preserve"> World Music Party #2 Anatolian Grooves</t>
    </r>
    <phoneticPr fontId="1"/>
  </si>
  <si>
    <r>
      <rPr>
        <sz val="11"/>
        <rFont val="游ゴシック Medium"/>
        <family val="3"/>
        <charset val="128"/>
      </rPr>
      <t>カブキラウンジ</t>
    </r>
    <phoneticPr fontId="1"/>
  </si>
  <si>
    <r>
      <rPr>
        <sz val="11"/>
        <rFont val="游ゴシック Medium"/>
        <family val="3"/>
        <charset val="128"/>
      </rPr>
      <t>ミナト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さん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本人から</t>
    </r>
    <rPh sb="7" eb="9">
      <t>ホンニン</t>
    </rPh>
    <phoneticPr fontId="1"/>
  </si>
  <si>
    <r>
      <t>RCA Blues</t>
    </r>
    <r>
      <rPr>
        <sz val="11"/>
        <rFont val="游ゴシック Medium"/>
        <family val="3"/>
        <charset val="128"/>
      </rPr>
      <t>の古典</t>
    </r>
    <rPh sb="4" eb="9">
      <t>ブルース</t>
    </rPh>
    <rPh sb="10" eb="12">
      <t>コテン</t>
    </rPh>
    <phoneticPr fontId="1"/>
  </si>
  <si>
    <r>
      <rPr>
        <sz val="11"/>
        <rFont val="游ゴシック Medium"/>
        <family val="3"/>
        <charset val="128"/>
      </rPr>
      <t>シャンガイ／</t>
    </r>
    <r>
      <rPr>
        <sz val="11"/>
        <rFont val="Consolas"/>
        <family val="3"/>
      </rPr>
      <t>Brazil</t>
    </r>
    <r>
      <rPr>
        <sz val="11"/>
        <rFont val="游ゴシック Medium"/>
        <family val="3"/>
        <charset val="128"/>
      </rPr>
      <t>北東部（ノルデスチ）の民謡集</t>
    </r>
    <rPh sb="6" eb="12">
      <t>ブラジル</t>
    </rPh>
    <rPh sb="12" eb="14">
      <t>ホクトウ</t>
    </rPh>
    <rPh sb="14" eb="15">
      <t>ブ</t>
    </rPh>
    <rPh sb="23" eb="25">
      <t>ミンヨウ</t>
    </rPh>
    <rPh sb="25" eb="26">
      <t>シュウ</t>
    </rPh>
    <phoneticPr fontId="1"/>
  </si>
  <si>
    <r>
      <t xml:space="preserve">Atahualpa </t>
    </r>
    <r>
      <rPr>
        <sz val="11"/>
        <rFont val="游ゴシック Medium"/>
        <family val="3"/>
        <charset val="128"/>
      </rPr>
      <t>ユパンキ</t>
    </r>
    <rPh sb="0" eb="9">
      <t>アタワルパ</t>
    </rPh>
    <phoneticPr fontId="1"/>
  </si>
  <si>
    <r>
      <t xml:space="preserve">Atahualpa </t>
    </r>
    <r>
      <rPr>
        <sz val="11"/>
        <rFont val="游ゴシック Medium"/>
        <family val="3"/>
        <charset val="128"/>
      </rPr>
      <t>ユパンキ</t>
    </r>
    <r>
      <rPr>
        <sz val="11"/>
        <rFont val="Consolas"/>
        <family val="3"/>
      </rPr>
      <t xml:space="preserve"> Best 20</t>
    </r>
    <rPh sb="0" eb="9">
      <t>アタワルパ</t>
    </rPh>
    <rPh sb="15" eb="19">
      <t>ベスト</t>
    </rPh>
    <phoneticPr fontId="1"/>
  </si>
  <si>
    <r>
      <rPr>
        <sz val="11"/>
        <rFont val="游ゴシック Medium"/>
        <family val="3"/>
        <charset val="128"/>
      </rPr>
      <t>南欧</t>
    </r>
    <r>
      <rPr>
        <sz val="11"/>
        <rFont val="Consolas"/>
        <family val="3"/>
      </rPr>
      <t>/Italie</t>
    </r>
    <rPh sb="0" eb="2">
      <t>ナンオウ</t>
    </rPh>
    <rPh sb="3" eb="9">
      <t>イタリア</t>
    </rPh>
    <phoneticPr fontId="1"/>
  </si>
  <si>
    <r>
      <rPr>
        <sz val="11"/>
        <rFont val="游ゴシック Medium"/>
        <family val="3"/>
        <charset val="128"/>
      </rPr>
      <t>東欧</t>
    </r>
    <r>
      <rPr>
        <sz val="11"/>
        <rFont val="Consolas"/>
        <family val="3"/>
      </rPr>
      <t>/Russie/</t>
    </r>
    <r>
      <rPr>
        <sz val="11"/>
        <rFont val="游ゴシック Medium"/>
        <family val="3"/>
        <charset val="128"/>
      </rPr>
      <t>旧ソ</t>
    </r>
    <rPh sb="0" eb="2">
      <t>トウオウ</t>
    </rPh>
    <rPh sb="3" eb="9">
      <t>ロシア</t>
    </rPh>
    <rPh sb="10" eb="11">
      <t>キュウ</t>
    </rPh>
    <phoneticPr fontId="1"/>
  </si>
  <si>
    <r>
      <t>Le Soldat en Papier/</t>
    </r>
    <r>
      <rPr>
        <sz val="11"/>
        <rFont val="游ゴシック Medium"/>
        <family val="3"/>
        <charset val="128"/>
      </rPr>
      <t>紙の兵隊</t>
    </r>
    <rPh sb="20" eb="21">
      <t>カミ</t>
    </rPh>
    <rPh sb="22" eb="24">
      <t>ヘイタイ</t>
    </rPh>
    <phoneticPr fontId="1"/>
  </si>
  <si>
    <r>
      <rPr>
        <sz val="11"/>
        <rFont val="游ゴシック Medium"/>
        <family val="3"/>
        <charset val="128"/>
      </rPr>
      <t>オーマガトキ</t>
    </r>
    <phoneticPr fontId="1"/>
  </si>
  <si>
    <r>
      <t>Canzone</t>
    </r>
    <r>
      <rPr>
        <sz val="11"/>
        <rFont val="游ゴシック Medium"/>
        <family val="3"/>
        <charset val="128"/>
      </rPr>
      <t>全曲集</t>
    </r>
    <rPh sb="0" eb="7">
      <t>カンツォーネ</t>
    </rPh>
    <rPh sb="7" eb="9">
      <t>ゼンキョク</t>
    </rPh>
    <rPh sb="9" eb="10">
      <t>シュウ</t>
    </rPh>
    <phoneticPr fontId="1"/>
  </si>
  <si>
    <r>
      <rPr>
        <sz val="11"/>
        <rFont val="游ゴシック Medium"/>
        <family val="3"/>
        <charset val="128"/>
      </rPr>
      <t>ミーナ</t>
    </r>
  </si>
  <si>
    <r>
      <rPr>
        <sz val="11"/>
        <rFont val="游ゴシック Medium"/>
        <family val="3"/>
        <charset val="128"/>
      </rPr>
      <t>ミーナ</t>
    </r>
    <r>
      <rPr>
        <sz val="11"/>
        <rFont val="Consolas"/>
        <family val="3"/>
      </rPr>
      <t>/Best 20~</t>
    </r>
    <r>
      <rPr>
        <sz val="11"/>
        <rFont val="游ゴシック Medium"/>
        <family val="3"/>
        <charset val="128"/>
      </rPr>
      <t>砂に消えた涙、あまい囁き</t>
    </r>
    <rPh sb="4" eb="8">
      <t>ベスト　</t>
    </rPh>
    <rPh sb="12" eb="13">
      <t>スナ</t>
    </rPh>
    <rPh sb="14" eb="15">
      <t>キ</t>
    </rPh>
    <rPh sb="17" eb="18">
      <t>ナミダ</t>
    </rPh>
    <rPh sb="22" eb="23">
      <t>ササヤ</t>
    </rPh>
    <phoneticPr fontId="1"/>
  </si>
  <si>
    <r>
      <rPr>
        <sz val="11"/>
        <rFont val="游ゴシック Medium"/>
        <family val="3"/>
        <charset val="128"/>
      </rPr>
      <t>南欧</t>
    </r>
    <r>
      <rPr>
        <sz val="11"/>
        <rFont val="Consolas"/>
        <family val="3"/>
      </rPr>
      <t>/Portugal</t>
    </r>
    <rPh sb="0" eb="2">
      <t>ナンオウ</t>
    </rPh>
    <rPh sb="3" eb="11">
      <t>ポルトガル</t>
    </rPh>
    <phoneticPr fontId="1"/>
  </si>
  <si>
    <r>
      <rPr>
        <sz val="11"/>
        <rFont val="游ゴシック Medium"/>
        <family val="3"/>
        <charset val="128"/>
      </rPr>
      <t>身内</t>
    </r>
  </si>
  <si>
    <r>
      <rPr>
        <sz val="11"/>
        <rFont val="游ゴシック Medium"/>
        <family val="3"/>
        <charset val="128"/>
      </rPr>
      <t>南欧</t>
    </r>
    <r>
      <rPr>
        <sz val="11"/>
        <rFont val="Consolas"/>
        <family val="3"/>
      </rPr>
      <t>/Spain/Flamenco/japan</t>
    </r>
    <rPh sb="0" eb="2">
      <t>ナンオウ</t>
    </rPh>
    <rPh sb="3" eb="8">
      <t>スペイン</t>
    </rPh>
    <rPh sb="9" eb="17">
      <t>フラメンコ</t>
    </rPh>
    <phoneticPr fontId="1"/>
  </si>
  <si>
    <r>
      <rPr>
        <sz val="11"/>
        <rFont val="游ゴシック Medium"/>
        <family val="3"/>
        <charset val="128"/>
      </rPr>
      <t>堀越千秋</t>
    </r>
    <rPh sb="0" eb="2">
      <t>ホリコシ</t>
    </rPh>
    <rPh sb="2" eb="4">
      <t>チアキ</t>
    </rPh>
    <phoneticPr fontId="1"/>
  </si>
  <si>
    <r>
      <rPr>
        <sz val="11"/>
        <rFont val="游ゴシック Medium"/>
        <family val="3"/>
        <charset val="128"/>
      </rPr>
      <t>望郷のソレア</t>
    </r>
    <r>
      <rPr>
        <sz val="11"/>
        <rFont val="Consolas"/>
        <family val="3"/>
      </rPr>
      <t xml:space="preserve">~Cante Flamenco </t>
    </r>
    <r>
      <rPr>
        <sz val="11"/>
        <rFont val="游ゴシック Medium"/>
        <family val="3"/>
        <charset val="128"/>
      </rPr>
      <t>デル･ハポン</t>
    </r>
    <rPh sb="0" eb="2">
      <t>ボウキョウ</t>
    </rPh>
    <rPh sb="7" eb="12">
      <t>カンテ</t>
    </rPh>
    <rPh sb="13" eb="21">
      <t>フラメンコ</t>
    </rPh>
    <phoneticPr fontId="1"/>
  </si>
  <si>
    <r>
      <t>&lt;</t>
    </r>
    <r>
      <rPr>
        <sz val="11"/>
        <rFont val="游ゴシック Medium"/>
        <family val="3"/>
        <charset val="128"/>
      </rPr>
      <t>第</t>
    </r>
    <r>
      <rPr>
        <sz val="11"/>
        <rFont val="Consolas"/>
        <family val="3"/>
      </rPr>
      <t>1</t>
    </r>
    <r>
      <rPr>
        <sz val="11"/>
        <rFont val="游ゴシック Medium"/>
        <family val="3"/>
        <charset val="128"/>
      </rPr>
      <t>集</t>
    </r>
    <r>
      <rPr>
        <sz val="11"/>
        <rFont val="Consolas"/>
        <family val="3"/>
      </rPr>
      <t>&gt;Gypsy</t>
    </r>
    <r>
      <rPr>
        <sz val="11"/>
        <rFont val="游ゴシック Medium"/>
        <family val="3"/>
        <charset val="128"/>
      </rPr>
      <t>の血･</t>
    </r>
    <r>
      <rPr>
        <sz val="11"/>
        <rFont val="Consolas"/>
        <family val="3"/>
      </rPr>
      <t>Andalousie</t>
    </r>
    <r>
      <rPr>
        <sz val="11"/>
        <rFont val="游ゴシック Medium"/>
        <family val="3"/>
        <charset val="128"/>
      </rPr>
      <t>の陶酔</t>
    </r>
    <r>
      <rPr>
        <sz val="11"/>
        <rFont val="Consolas"/>
        <family val="3"/>
      </rPr>
      <t>[</t>
    </r>
    <r>
      <rPr>
        <sz val="11"/>
        <rFont val="游ゴシック Medium"/>
        <family val="3"/>
        <charset val="128"/>
      </rPr>
      <t>フィエスタ篇</t>
    </r>
    <r>
      <rPr>
        <sz val="11"/>
        <rFont val="Consolas"/>
        <family val="3"/>
      </rPr>
      <t>]</t>
    </r>
    <rPh sb="1" eb="2">
      <t>ダイ</t>
    </rPh>
    <rPh sb="3" eb="4">
      <t>シュウ</t>
    </rPh>
    <rPh sb="5" eb="10">
      <t>ジプシー</t>
    </rPh>
    <rPh sb="11" eb="12">
      <t>チ</t>
    </rPh>
    <rPh sb="13" eb="23">
      <t>アンダルシア</t>
    </rPh>
    <rPh sb="24" eb="26">
      <t>トウスイ</t>
    </rPh>
    <rPh sb="32" eb="33">
      <t>ヘン</t>
    </rPh>
    <phoneticPr fontId="1"/>
  </si>
  <si>
    <r>
      <t>Gran Anthologia Flamenca”</t>
    </r>
    <r>
      <rPr>
        <sz val="11"/>
        <rFont val="游ゴシック Medium"/>
        <family val="3"/>
        <charset val="128"/>
      </rPr>
      <t>魂の叫び</t>
    </r>
    <r>
      <rPr>
        <sz val="11"/>
        <rFont val="Consolas"/>
        <family val="3"/>
      </rPr>
      <t>”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Hispavox Flamenco CD</t>
    </r>
    <r>
      <rPr>
        <sz val="11"/>
        <rFont val="游ゴシック Medium"/>
        <family val="3"/>
        <charset val="128"/>
      </rPr>
      <t>大全集</t>
    </r>
    <rPh sb="31" eb="39">
      <t>イスパヴォックス</t>
    </rPh>
    <rPh sb="40" eb="48">
      <t>フラメンコ</t>
    </rPh>
    <phoneticPr fontId="1"/>
  </si>
  <si>
    <r>
      <t>&lt;</t>
    </r>
    <r>
      <rPr>
        <sz val="11"/>
        <rFont val="游ゴシック Medium"/>
        <family val="3"/>
        <charset val="128"/>
      </rPr>
      <t>第</t>
    </r>
    <r>
      <rPr>
        <sz val="11"/>
        <rFont val="Consolas"/>
        <family val="3"/>
      </rPr>
      <t>5</t>
    </r>
    <r>
      <rPr>
        <sz val="11"/>
        <rFont val="游ゴシック Medium"/>
        <family val="3"/>
        <charset val="128"/>
      </rPr>
      <t>集</t>
    </r>
    <r>
      <rPr>
        <sz val="11"/>
        <rFont val="Consolas"/>
        <family val="3"/>
      </rPr>
      <t>&gt;[Cante</t>
    </r>
    <r>
      <rPr>
        <sz val="11"/>
        <rFont val="游ゴシック Medium"/>
        <family val="3"/>
        <charset val="128"/>
      </rPr>
      <t>篇</t>
    </r>
    <r>
      <rPr>
        <sz val="11"/>
        <rFont val="Consolas"/>
        <family val="3"/>
      </rPr>
      <t>III]</t>
    </r>
    <rPh sb="1" eb="2">
      <t>ダイ</t>
    </rPh>
    <rPh sb="3" eb="4">
      <t>シュウ</t>
    </rPh>
    <rPh sb="6" eb="11">
      <t>カンテ</t>
    </rPh>
    <rPh sb="11" eb="12">
      <t>ヘン</t>
    </rPh>
    <phoneticPr fontId="1"/>
  </si>
  <si>
    <r>
      <t>Flamenco</t>
    </r>
    <r>
      <rPr>
        <sz val="11"/>
        <rFont val="游ゴシック Medium"/>
        <family val="3"/>
        <charset val="128"/>
      </rPr>
      <t>のふるさと</t>
    </r>
    <rPh sb="0" eb="8">
      <t>フラメンコ</t>
    </rPh>
    <phoneticPr fontId="1"/>
  </si>
  <si>
    <r>
      <rPr>
        <sz val="11"/>
        <rFont val="游ゴシック Medium"/>
        <family val="3"/>
        <charset val="128"/>
      </rPr>
      <t>グラン</t>
    </r>
    <r>
      <rPr>
        <sz val="11"/>
        <rFont val="Consolas"/>
        <family val="3"/>
      </rPr>
      <t xml:space="preserve"> Antonio/Flamenco</t>
    </r>
    <r>
      <rPr>
        <sz val="11"/>
        <rFont val="游ゴシック Medium"/>
        <family val="3"/>
        <charset val="128"/>
      </rPr>
      <t>の至芸</t>
    </r>
    <rPh sb="4" eb="11">
      <t>アントニオ</t>
    </rPh>
    <rPh sb="12" eb="20">
      <t>フラメンコ</t>
    </rPh>
    <rPh sb="21" eb="23">
      <t>シゲイ</t>
    </rPh>
    <phoneticPr fontId="1"/>
  </si>
  <si>
    <r>
      <rPr>
        <sz val="11"/>
        <rFont val="游ゴシック Medium"/>
        <family val="3"/>
        <charset val="128"/>
      </rPr>
      <t>サビーカス</t>
    </r>
    <phoneticPr fontId="1"/>
  </si>
  <si>
    <r>
      <rPr>
        <sz val="11"/>
        <rFont val="游ゴシック Medium"/>
        <family val="3"/>
        <charset val="128"/>
      </rPr>
      <t>サビーカス</t>
    </r>
    <r>
      <rPr>
        <sz val="11"/>
        <rFont val="Consolas"/>
        <family val="3"/>
      </rPr>
      <t>~Flamenco</t>
    </r>
    <r>
      <rPr>
        <sz val="11"/>
        <rFont val="游ゴシック Medium"/>
        <family val="3"/>
        <charset val="128"/>
      </rPr>
      <t>の世界</t>
    </r>
    <r>
      <rPr>
        <sz val="11"/>
        <rFont val="Consolas"/>
        <family val="3"/>
      </rPr>
      <t>~</t>
    </r>
    <rPh sb="6" eb="14">
      <t>フラメンコ</t>
    </rPh>
    <rPh sb="15" eb="17">
      <t>セカイ</t>
    </rPh>
    <phoneticPr fontId="1"/>
  </si>
  <si>
    <r>
      <rPr>
        <sz val="11"/>
        <rFont val="游ゴシック Medium"/>
        <family val="3"/>
        <charset val="128"/>
      </rPr>
      <t>サビーカス</t>
    </r>
    <r>
      <rPr>
        <sz val="11"/>
        <rFont val="Consolas"/>
        <family val="3"/>
      </rPr>
      <t>~Flamenco Guitar</t>
    </r>
    <r>
      <rPr>
        <sz val="11"/>
        <rFont val="游ゴシック Medium"/>
        <family val="3"/>
        <charset val="128"/>
      </rPr>
      <t>の至芸</t>
    </r>
    <rPh sb="6" eb="14">
      <t>フラメンコ</t>
    </rPh>
    <rPh sb="15" eb="21">
      <t>ギター</t>
    </rPh>
    <rPh sb="22" eb="24">
      <t>シゲイ</t>
    </rPh>
    <phoneticPr fontId="1"/>
  </si>
  <si>
    <r>
      <t xml:space="preserve">Maria </t>
    </r>
    <r>
      <rPr>
        <sz val="11"/>
        <rFont val="游ゴシック Medium"/>
        <family val="3"/>
        <charset val="128"/>
      </rPr>
      <t>バルガス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パコ･デ･ルシア</t>
    </r>
    <rPh sb="0" eb="5">
      <t>マリア</t>
    </rPh>
    <phoneticPr fontId="1"/>
  </si>
  <si>
    <r>
      <t>Cante Flamenco</t>
    </r>
    <r>
      <rPr>
        <sz val="11"/>
        <rFont val="游ゴシック Medium"/>
        <family val="3"/>
        <charset val="128"/>
      </rPr>
      <t>の名花</t>
    </r>
    <r>
      <rPr>
        <sz val="11"/>
        <rFont val="Consolas"/>
        <family val="3"/>
      </rPr>
      <t xml:space="preserve">/Maria </t>
    </r>
    <r>
      <rPr>
        <sz val="11"/>
        <rFont val="游ゴシック Medium"/>
        <family val="3"/>
        <charset val="128"/>
      </rPr>
      <t>バルガスとパコ･デ･ルシア</t>
    </r>
    <rPh sb="0" eb="5">
      <t>カンテ</t>
    </rPh>
    <rPh sb="6" eb="14">
      <t>フラメンコ</t>
    </rPh>
    <rPh sb="15" eb="17">
      <t>メイカ</t>
    </rPh>
    <rPh sb="18" eb="23">
      <t>マリア</t>
    </rPh>
    <phoneticPr fontId="1"/>
  </si>
  <si>
    <r>
      <rPr>
        <sz val="11"/>
        <rFont val="游ゴシック Medium"/>
        <family val="3"/>
        <charset val="128"/>
      </rPr>
      <t>巨匠に捧ぐ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ニーニョ･リカルドの想い出</t>
    </r>
    <rPh sb="0" eb="2">
      <t>キョショウ</t>
    </rPh>
    <rPh sb="3" eb="4">
      <t>ササ</t>
    </rPh>
    <rPh sb="16" eb="19">
      <t>オモイデ</t>
    </rPh>
    <phoneticPr fontId="1"/>
  </si>
  <si>
    <r>
      <t>Spain</t>
    </r>
    <r>
      <rPr>
        <b/>
        <sz val="11"/>
        <color indexed="33"/>
        <rFont val="游ゴシック Medium"/>
        <family val="3"/>
        <charset val="128"/>
      </rPr>
      <t>民族音楽体系</t>
    </r>
    <r>
      <rPr>
        <b/>
        <sz val="11"/>
        <color indexed="33"/>
        <rFont val="Consolas"/>
        <family val="3"/>
      </rPr>
      <t>~Spain</t>
    </r>
    <r>
      <rPr>
        <b/>
        <sz val="11"/>
        <color indexed="33"/>
        <rFont val="游ゴシック Medium"/>
        <family val="3"/>
        <charset val="128"/>
      </rPr>
      <t>民衆の演唱による</t>
    </r>
    <r>
      <rPr>
        <b/>
        <sz val="11"/>
        <color indexed="33"/>
        <rFont val="Consolas"/>
        <family val="3"/>
      </rPr>
      <t>~</t>
    </r>
    <rPh sb="0" eb="5">
      <t>スペイン</t>
    </rPh>
    <rPh sb="5" eb="7">
      <t>ミンゾク</t>
    </rPh>
    <rPh sb="7" eb="9">
      <t>オンガク</t>
    </rPh>
    <rPh sb="9" eb="11">
      <t>タイケイ</t>
    </rPh>
    <rPh sb="12" eb="17">
      <t>スペイン</t>
    </rPh>
    <rPh sb="17" eb="19">
      <t>ミンシュウ</t>
    </rPh>
    <rPh sb="20" eb="22">
      <t>エンショウ</t>
    </rPh>
    <phoneticPr fontId="1"/>
  </si>
  <si>
    <r>
      <rPr>
        <sz val="11"/>
        <rFont val="游ゴシック Medium"/>
        <family val="3"/>
        <charset val="128"/>
      </rPr>
      <t>ヴィクトリア･デ･ロス･アンヘレス</t>
    </r>
  </si>
  <si>
    <r>
      <t>Spain</t>
    </r>
    <r>
      <rPr>
        <sz val="11"/>
        <rFont val="游ゴシック Medium"/>
        <family val="3"/>
        <charset val="128"/>
      </rPr>
      <t>の歌</t>
    </r>
    <rPh sb="0" eb="5">
      <t>スペイン</t>
    </rPh>
    <rPh sb="6" eb="7">
      <t>ウタ</t>
    </rPh>
    <phoneticPr fontId="1"/>
  </si>
  <si>
    <r>
      <rPr>
        <sz val="11"/>
        <rFont val="游ゴシック Medium"/>
        <family val="3"/>
        <charset val="128"/>
      </rPr>
      <t>アンヘレス</t>
    </r>
    <r>
      <rPr>
        <sz val="11"/>
        <rFont val="Consolas"/>
        <family val="3"/>
      </rPr>
      <t xml:space="preserve">,Victoria </t>
    </r>
    <r>
      <rPr>
        <sz val="11"/>
        <rFont val="游ゴシック Medium"/>
        <family val="3"/>
        <charset val="128"/>
      </rPr>
      <t>デ･ロス</t>
    </r>
    <rPh sb="6" eb="14">
      <t>ヴィクトリア</t>
    </rPh>
    <phoneticPr fontId="1"/>
  </si>
  <si>
    <r>
      <rPr>
        <sz val="11"/>
        <rFont val="游ゴシック Medium"/>
        <family val="3"/>
        <charset val="128"/>
      </rPr>
      <t>南欧</t>
    </r>
    <r>
      <rPr>
        <sz val="11"/>
        <rFont val="Consolas"/>
        <family val="3"/>
      </rPr>
      <t>/France</t>
    </r>
    <rPh sb="0" eb="2">
      <t>ナンオウ</t>
    </rPh>
    <rPh sb="3" eb="9">
      <t>フランス</t>
    </rPh>
    <phoneticPr fontId="1"/>
  </si>
  <si>
    <r>
      <rPr>
        <sz val="11"/>
        <rFont val="游ゴシック Medium"/>
        <family val="3"/>
        <charset val="128"/>
      </rPr>
      <t>音楽と革命</t>
    </r>
    <r>
      <rPr>
        <sz val="11"/>
        <rFont val="Consolas"/>
        <family val="3"/>
      </rPr>
      <t>~France</t>
    </r>
    <r>
      <rPr>
        <sz val="11"/>
        <rFont val="游ゴシック Medium"/>
        <family val="3"/>
        <charset val="128"/>
      </rPr>
      <t>革命期名曲集</t>
    </r>
    <rPh sb="0" eb="2">
      <t>オンガク</t>
    </rPh>
    <rPh sb="3" eb="5">
      <t>カクメイ</t>
    </rPh>
    <rPh sb="6" eb="12">
      <t>フランス</t>
    </rPh>
    <rPh sb="12" eb="15">
      <t>カクメイキ</t>
    </rPh>
    <rPh sb="15" eb="17">
      <t>メイキョク</t>
    </rPh>
    <rPh sb="17" eb="18">
      <t>シュウ</t>
    </rPh>
    <phoneticPr fontId="1"/>
  </si>
  <si>
    <r>
      <rPr>
        <strike/>
        <sz val="11"/>
        <rFont val="游ゴシック Medium"/>
        <family val="3"/>
        <charset val="128"/>
      </rPr>
      <t>中南米</t>
    </r>
    <r>
      <rPr>
        <strike/>
        <sz val="11"/>
        <rFont val="Consolas"/>
        <family val="3"/>
      </rPr>
      <t>/Mexico</t>
    </r>
    <rPh sb="0" eb="3">
      <t>チュウナンベイ</t>
    </rPh>
    <rPh sb="4" eb="10">
      <t>メキシコ</t>
    </rPh>
    <phoneticPr fontId="1"/>
  </si>
  <si>
    <r>
      <t>09Mexico</t>
    </r>
    <r>
      <rPr>
        <strike/>
        <sz val="11"/>
        <rFont val="游ゴシック Medium"/>
        <family val="3"/>
        <charset val="128"/>
      </rPr>
      <t>名曲集</t>
    </r>
    <r>
      <rPr>
        <strike/>
        <sz val="11"/>
        <rFont val="Consolas"/>
        <family val="3"/>
      </rPr>
      <t>/</t>
    </r>
    <r>
      <rPr>
        <strike/>
        <sz val="11"/>
        <rFont val="游ゴシック Medium"/>
        <family val="3"/>
        <charset val="128"/>
      </rPr>
      <t>陽気に唄い踊り明かそう！</t>
    </r>
    <rPh sb="2" eb="8">
      <t>メキシコ</t>
    </rPh>
    <rPh sb="8" eb="11">
      <t>メイキョクシュウ</t>
    </rPh>
    <rPh sb="12" eb="14">
      <t>ヨウキ</t>
    </rPh>
    <rPh sb="15" eb="16">
      <t>ウタ</t>
    </rPh>
    <rPh sb="17" eb="18">
      <t>オド</t>
    </rPh>
    <rPh sb="19" eb="20">
      <t>ア</t>
    </rPh>
    <phoneticPr fontId="1"/>
  </si>
  <si>
    <r>
      <t xml:space="preserve">2007/10/09 </t>
    </r>
    <r>
      <rPr>
        <strike/>
        <sz val="11"/>
        <rFont val="游ゴシック Medium"/>
        <family val="3"/>
        <charset val="128"/>
      </rPr>
      <t>売却、</t>
    </r>
    <r>
      <rPr>
        <strike/>
        <sz val="11"/>
        <rFont val="Consolas"/>
        <family val="3"/>
      </rPr>
      <t>Book Off</t>
    </r>
    <r>
      <rPr>
        <strike/>
        <sz val="11"/>
        <rFont val="游ゴシック Medium"/>
        <family val="3"/>
        <charset val="128"/>
      </rPr>
      <t>目白駅前店</t>
    </r>
    <phoneticPr fontId="1"/>
  </si>
  <si>
    <r>
      <rPr>
        <strike/>
        <sz val="11"/>
        <rFont val="游ゴシック Medium"/>
        <family val="3"/>
        <charset val="128"/>
      </rPr>
      <t>中南米</t>
    </r>
    <r>
      <rPr>
        <strike/>
        <sz val="11"/>
        <rFont val="Consolas"/>
        <family val="3"/>
      </rPr>
      <t>/Jamaiique/La Barbade/Cuba</t>
    </r>
    <rPh sb="0" eb="3">
      <t>チュウナンベイ</t>
    </rPh>
    <rPh sb="4" eb="13">
      <t>ジャマイカ</t>
    </rPh>
    <rPh sb="14" eb="24">
      <t>バルバドス</t>
    </rPh>
    <rPh sb="25" eb="29">
      <t>キューバ</t>
    </rPh>
    <phoneticPr fontId="1"/>
  </si>
  <si>
    <r>
      <t>18Caraiibes</t>
    </r>
    <r>
      <rPr>
        <strike/>
        <sz val="11"/>
        <rFont val="游ゴシック Medium"/>
        <family val="3"/>
        <charset val="128"/>
      </rPr>
      <t>海名曲集</t>
    </r>
    <r>
      <rPr>
        <strike/>
        <sz val="11"/>
        <rFont val="Consolas"/>
        <family val="3"/>
      </rPr>
      <t>/Jamaiique</t>
    </r>
    <r>
      <rPr>
        <strike/>
        <sz val="11"/>
        <rFont val="游ゴシック Medium"/>
        <family val="3"/>
        <charset val="128"/>
      </rPr>
      <t>･</t>
    </r>
    <r>
      <rPr>
        <strike/>
        <sz val="11"/>
        <rFont val="Consolas"/>
        <family val="3"/>
      </rPr>
      <t>La Barbade</t>
    </r>
    <r>
      <rPr>
        <strike/>
        <sz val="11"/>
        <rFont val="游ゴシック Medium"/>
        <family val="3"/>
        <charset val="128"/>
      </rPr>
      <t>･</t>
    </r>
    <r>
      <rPr>
        <strike/>
        <sz val="11"/>
        <rFont val="Consolas"/>
        <family val="3"/>
      </rPr>
      <t>Cuba(1)/Tropical</t>
    </r>
    <r>
      <rPr>
        <strike/>
        <sz val="11"/>
        <rFont val="游ゴシック Medium"/>
        <family val="3"/>
        <charset val="128"/>
      </rPr>
      <t>な</t>
    </r>
    <r>
      <rPr>
        <strike/>
        <sz val="11"/>
        <rFont val="Consolas"/>
        <family val="3"/>
      </rPr>
      <t>Rumba</t>
    </r>
    <r>
      <rPr>
        <strike/>
        <sz val="11"/>
        <rFont val="游ゴシック Medium"/>
        <family val="3"/>
        <charset val="128"/>
      </rPr>
      <t>とサルサ</t>
    </r>
    <rPh sb="2" eb="12">
      <t>カリブカイ</t>
    </rPh>
    <rPh sb="12" eb="15">
      <t>メイキョクシュウ</t>
    </rPh>
    <rPh sb="16" eb="25">
      <t>ジャマイカ</t>
    </rPh>
    <rPh sb="26" eb="36">
      <t>バルバドス</t>
    </rPh>
    <rPh sb="37" eb="41">
      <t>キューバ</t>
    </rPh>
    <rPh sb="45" eb="53">
      <t>トロピカル</t>
    </rPh>
    <rPh sb="54" eb="59">
      <t>ルムバ</t>
    </rPh>
    <phoneticPr fontId="1"/>
  </si>
  <si>
    <r>
      <rPr>
        <strike/>
        <sz val="11"/>
        <rFont val="游ゴシック Medium"/>
        <family val="3"/>
        <charset val="128"/>
      </rPr>
      <t>中南米</t>
    </r>
    <r>
      <rPr>
        <strike/>
        <sz val="11"/>
        <rFont val="Consolas"/>
        <family val="3"/>
      </rPr>
      <t>/Mexico/Mariachi</t>
    </r>
    <rPh sb="0" eb="3">
      <t>チュウナンベイ</t>
    </rPh>
    <rPh sb="4" eb="10">
      <t>メキシコ</t>
    </rPh>
    <rPh sb="11" eb="19">
      <t>マリアッチ</t>
    </rPh>
    <phoneticPr fontId="1"/>
  </si>
  <si>
    <r>
      <t>23Mariachi</t>
    </r>
    <r>
      <rPr>
        <strike/>
        <sz val="11"/>
        <rFont val="游ゴシック Medium"/>
        <family val="3"/>
        <charset val="128"/>
      </rPr>
      <t>名曲集</t>
    </r>
    <r>
      <rPr>
        <strike/>
        <sz val="11"/>
        <rFont val="Consolas"/>
        <family val="3"/>
      </rPr>
      <t>/Mexico</t>
    </r>
    <r>
      <rPr>
        <strike/>
        <sz val="11"/>
        <rFont val="游ゴシック Medium"/>
        <family val="3"/>
        <charset val="128"/>
      </rPr>
      <t>民俗音楽</t>
    </r>
    <r>
      <rPr>
        <strike/>
        <sz val="11"/>
        <rFont val="Consolas"/>
        <family val="3"/>
      </rPr>
      <t>/</t>
    </r>
    <r>
      <rPr>
        <strike/>
        <sz val="11"/>
        <rFont val="游ゴシック Medium"/>
        <family val="3"/>
        <charset val="128"/>
      </rPr>
      <t>明るい旅廻り</t>
    </r>
    <r>
      <rPr>
        <strike/>
        <sz val="11"/>
        <rFont val="Consolas"/>
        <family val="3"/>
      </rPr>
      <t>Band</t>
    </r>
    <r>
      <rPr>
        <strike/>
        <sz val="11"/>
        <rFont val="游ゴシック Medium"/>
        <family val="3"/>
        <charset val="128"/>
      </rPr>
      <t>の</t>
    </r>
    <r>
      <rPr>
        <strike/>
        <sz val="11"/>
        <rFont val="Consolas"/>
        <family val="3"/>
      </rPr>
      <t>Rhythm!</t>
    </r>
    <rPh sb="2" eb="10">
      <t>マリアッチ</t>
    </rPh>
    <rPh sb="10" eb="13">
      <t>メイキョクシュウ</t>
    </rPh>
    <rPh sb="14" eb="20">
      <t>メキシコ</t>
    </rPh>
    <rPh sb="20" eb="22">
      <t>ミンゾク</t>
    </rPh>
    <rPh sb="22" eb="24">
      <t>オンガク</t>
    </rPh>
    <rPh sb="25" eb="26">
      <t>アカ</t>
    </rPh>
    <rPh sb="28" eb="29">
      <t>タビ</t>
    </rPh>
    <rPh sb="29" eb="30">
      <t>メグ</t>
    </rPh>
    <rPh sb="31" eb="35">
      <t>バンド</t>
    </rPh>
    <rPh sb="36" eb="42">
      <t>リズム</t>
    </rPh>
    <phoneticPr fontId="1"/>
  </si>
  <si>
    <r>
      <rPr>
        <strike/>
        <sz val="11"/>
        <rFont val="游ゴシック Medium"/>
        <family val="3"/>
        <charset val="128"/>
      </rPr>
      <t>中南米</t>
    </r>
    <r>
      <rPr>
        <strike/>
        <sz val="11"/>
        <rFont val="Consolas"/>
        <family val="3"/>
      </rPr>
      <t>/</t>
    </r>
    <r>
      <rPr>
        <strike/>
        <sz val="11"/>
        <rFont val="游ゴシック Medium"/>
        <family val="3"/>
        <charset val="128"/>
      </rPr>
      <t>西</t>
    </r>
    <r>
      <rPr>
        <strike/>
        <sz val="11"/>
        <rFont val="Consolas"/>
        <family val="3"/>
      </rPr>
      <t>Inde Islands/Calypso</t>
    </r>
    <rPh sb="0" eb="3">
      <t>チュウナンベイ</t>
    </rPh>
    <rPh sb="18" eb="25">
      <t>カリプソ</t>
    </rPh>
    <phoneticPr fontId="1"/>
  </si>
  <si>
    <r>
      <t>31</t>
    </r>
    <r>
      <rPr>
        <strike/>
        <sz val="11"/>
        <rFont val="游ゴシック Medium"/>
        <family val="3"/>
        <charset val="128"/>
      </rPr>
      <t>西</t>
    </r>
    <r>
      <rPr>
        <strike/>
        <sz val="11"/>
        <rFont val="Consolas"/>
        <family val="3"/>
      </rPr>
      <t>Inde Islands</t>
    </r>
    <r>
      <rPr>
        <strike/>
        <sz val="11"/>
        <rFont val="游ゴシック Medium"/>
        <family val="3"/>
        <charset val="128"/>
      </rPr>
      <t>名曲集</t>
    </r>
    <r>
      <rPr>
        <strike/>
        <sz val="11"/>
        <rFont val="Consolas"/>
        <family val="3"/>
      </rPr>
      <t>/Calypso</t>
    </r>
    <r>
      <rPr>
        <strike/>
        <sz val="11"/>
        <rFont val="游ゴシック Medium"/>
        <family val="3"/>
        <charset val="128"/>
      </rPr>
      <t>の元祖</t>
    </r>
    <r>
      <rPr>
        <strike/>
        <sz val="11"/>
        <rFont val="Consolas"/>
        <family val="3"/>
      </rPr>
      <t>!</t>
    </r>
    <rPh sb="2" eb="15">
      <t>ニシインド　アイランズ</t>
    </rPh>
    <rPh sb="15" eb="18">
      <t>メイキョクシュウ</t>
    </rPh>
    <rPh sb="19" eb="26">
      <t>カリプソ</t>
    </rPh>
    <rPh sb="27" eb="29">
      <t>ガンソ</t>
    </rPh>
    <phoneticPr fontId="1"/>
  </si>
  <si>
    <r>
      <rPr>
        <strike/>
        <sz val="11"/>
        <rFont val="游ゴシック Medium"/>
        <family val="3"/>
        <charset val="128"/>
      </rPr>
      <t>西</t>
    </r>
    <r>
      <rPr>
        <strike/>
        <sz val="11"/>
        <rFont val="Consolas"/>
        <family val="3"/>
      </rPr>
      <t>Asia/Israel</t>
    </r>
    <rPh sb="0" eb="5">
      <t>ニシアジア</t>
    </rPh>
    <rPh sb="6" eb="12">
      <t>イスラエル</t>
    </rPh>
    <phoneticPr fontId="1"/>
  </si>
  <si>
    <r>
      <t>39Israel</t>
    </r>
    <r>
      <rPr>
        <strike/>
        <sz val="11"/>
        <rFont val="游ゴシック Medium"/>
        <family val="3"/>
        <charset val="128"/>
      </rPr>
      <t>名曲集</t>
    </r>
    <r>
      <rPr>
        <strike/>
        <sz val="11"/>
        <rFont val="Consolas"/>
        <family val="3"/>
      </rPr>
      <t>/fl,g,Accorde'on,dr</t>
    </r>
    <r>
      <rPr>
        <strike/>
        <sz val="11"/>
        <rFont val="游ゴシック Medium"/>
        <family val="3"/>
        <charset val="128"/>
      </rPr>
      <t>などの楽器による</t>
    </r>
    <r>
      <rPr>
        <strike/>
        <sz val="11"/>
        <rFont val="Consolas"/>
        <family val="3"/>
      </rPr>
      <t>Israel</t>
    </r>
    <r>
      <rPr>
        <strike/>
        <sz val="11"/>
        <rFont val="游ゴシック Medium"/>
        <family val="3"/>
        <charset val="128"/>
      </rPr>
      <t>の正調の唄と踊り。</t>
    </r>
    <rPh sb="2" eb="8">
      <t>イスラエル</t>
    </rPh>
    <rPh sb="8" eb="11">
      <t>メイキョクシュウ</t>
    </rPh>
    <rPh sb="17" eb="27">
      <t>アコーディオン</t>
    </rPh>
    <rPh sb="33" eb="35">
      <t>ガッキ</t>
    </rPh>
    <rPh sb="38" eb="44">
      <t>イスラエル</t>
    </rPh>
    <rPh sb="45" eb="47">
      <t>セイチョウ</t>
    </rPh>
    <rPh sb="48" eb="49">
      <t>ウタ</t>
    </rPh>
    <rPh sb="50" eb="51">
      <t>オド</t>
    </rPh>
    <phoneticPr fontId="1"/>
  </si>
  <si>
    <r>
      <rPr>
        <strike/>
        <sz val="11"/>
        <rFont val="游ゴシック Medium"/>
        <family val="3"/>
        <charset val="128"/>
      </rPr>
      <t>※</t>
    </r>
    <r>
      <rPr>
        <strike/>
        <sz val="11"/>
        <rFont val="Consolas"/>
        <family val="3"/>
      </rPr>
      <t xml:space="preserve">/2007/10/09 </t>
    </r>
    <r>
      <rPr>
        <strike/>
        <sz val="11"/>
        <rFont val="游ゴシック Medium"/>
        <family val="3"/>
        <charset val="128"/>
      </rPr>
      <t>売却、</t>
    </r>
    <r>
      <rPr>
        <strike/>
        <sz val="11"/>
        <rFont val="Consolas"/>
        <family val="3"/>
      </rPr>
      <t>Book Off</t>
    </r>
    <r>
      <rPr>
        <strike/>
        <sz val="11"/>
        <rFont val="游ゴシック Medium"/>
        <family val="3"/>
        <charset val="128"/>
      </rPr>
      <t>目白駅前店</t>
    </r>
    <phoneticPr fontId="1"/>
  </si>
  <si>
    <r>
      <rPr>
        <strike/>
        <sz val="11"/>
        <rFont val="游ゴシック Medium"/>
        <family val="3"/>
        <charset val="128"/>
      </rPr>
      <t>南欧</t>
    </r>
    <r>
      <rPr>
        <strike/>
        <sz val="11"/>
        <rFont val="Consolas"/>
        <family val="3"/>
      </rPr>
      <t>/Portugal</t>
    </r>
    <rPh sb="0" eb="2">
      <t>ナンオウ</t>
    </rPh>
    <rPh sb="3" eb="11">
      <t>ポルトガル</t>
    </rPh>
    <phoneticPr fontId="1"/>
  </si>
  <si>
    <r>
      <t>40Portugal</t>
    </r>
    <r>
      <rPr>
        <strike/>
        <sz val="11"/>
        <rFont val="游ゴシック Medium"/>
        <family val="3"/>
        <charset val="128"/>
      </rPr>
      <t>名曲集</t>
    </r>
    <r>
      <rPr>
        <strike/>
        <sz val="11"/>
        <rFont val="Consolas"/>
        <family val="3"/>
      </rPr>
      <t>/Latin</t>
    </r>
    <r>
      <rPr>
        <strike/>
        <sz val="11"/>
        <rFont val="游ゴシック Medium"/>
        <family val="3"/>
        <charset val="128"/>
      </rPr>
      <t>､</t>
    </r>
    <r>
      <rPr>
        <strike/>
        <sz val="11"/>
        <rFont val="Consolas"/>
        <family val="3"/>
      </rPr>
      <t>Arabe</t>
    </r>
    <r>
      <rPr>
        <strike/>
        <sz val="11"/>
        <rFont val="游ゴシック Medium"/>
        <family val="3"/>
        <charset val="128"/>
      </rPr>
      <t>､</t>
    </r>
    <r>
      <rPr>
        <strike/>
        <sz val="11"/>
        <rFont val="Consolas"/>
        <family val="3"/>
      </rPr>
      <t>Gypsy</t>
    </r>
    <r>
      <rPr>
        <strike/>
        <sz val="11"/>
        <rFont val="游ゴシック Medium"/>
        <family val="3"/>
        <charset val="128"/>
      </rPr>
      <t>民族の伝統が織りなす</t>
    </r>
    <r>
      <rPr>
        <strike/>
        <sz val="11"/>
        <rFont val="Consolas"/>
        <family val="3"/>
      </rPr>
      <t>*</t>
    </r>
    <r>
      <rPr>
        <strike/>
        <sz val="11"/>
        <rFont val="游ゴシック Medium"/>
        <family val="3"/>
        <charset val="128"/>
      </rPr>
      <t>の独特な</t>
    </r>
    <r>
      <rPr>
        <strike/>
        <sz val="11"/>
        <rFont val="Consolas"/>
        <family val="3"/>
      </rPr>
      <t>Melody</t>
    </r>
    <r>
      <rPr>
        <strike/>
        <sz val="11"/>
        <rFont val="游ゴシック Medium"/>
        <family val="3"/>
        <charset val="128"/>
      </rPr>
      <t>の数々。</t>
    </r>
    <rPh sb="2" eb="10">
      <t>ポルトガル</t>
    </rPh>
    <rPh sb="10" eb="13">
      <t>メイキョクシュウ</t>
    </rPh>
    <rPh sb="14" eb="19">
      <t>ラテン</t>
    </rPh>
    <rPh sb="20" eb="25">
      <t>アラブ</t>
    </rPh>
    <rPh sb="26" eb="31">
      <t>ジプシー</t>
    </rPh>
    <rPh sb="31" eb="33">
      <t>ミンゾク</t>
    </rPh>
    <rPh sb="34" eb="36">
      <t>デントウ</t>
    </rPh>
    <rPh sb="37" eb="38">
      <t>オ</t>
    </rPh>
    <rPh sb="43" eb="45">
      <t>ドクトク</t>
    </rPh>
    <rPh sb="46" eb="52">
      <t>Ｍｅｌｏｄｙ</t>
    </rPh>
    <rPh sb="53" eb="55">
      <t>カズカズ</t>
    </rPh>
    <phoneticPr fontId="1"/>
  </si>
  <si>
    <r>
      <rPr>
        <strike/>
        <sz val="11"/>
        <rFont val="游ゴシック Medium"/>
        <family val="3"/>
        <charset val="128"/>
      </rPr>
      <t>北米</t>
    </r>
    <r>
      <rPr>
        <strike/>
        <sz val="11"/>
        <rFont val="Consolas"/>
        <family val="3"/>
      </rPr>
      <t>/America/Indian</t>
    </r>
    <rPh sb="0" eb="2">
      <t>ホクベイ</t>
    </rPh>
    <rPh sb="3" eb="10">
      <t>アメリカ</t>
    </rPh>
    <rPh sb="11" eb="17">
      <t>インディアン</t>
    </rPh>
    <phoneticPr fontId="1"/>
  </si>
  <si>
    <r>
      <t>42American Indian</t>
    </r>
    <r>
      <rPr>
        <strike/>
        <sz val="11"/>
        <rFont val="游ゴシック Medium"/>
        <family val="3"/>
        <charset val="128"/>
      </rPr>
      <t>名曲集</t>
    </r>
    <r>
      <rPr>
        <strike/>
        <sz val="11"/>
        <rFont val="Consolas"/>
        <family val="3"/>
      </rPr>
      <t>/</t>
    </r>
    <r>
      <rPr>
        <strike/>
        <sz val="11"/>
        <rFont val="游ゴシック Medium"/>
        <family val="3"/>
        <charset val="128"/>
      </rPr>
      <t>北</t>
    </r>
    <r>
      <rPr>
        <strike/>
        <sz val="11"/>
        <rFont val="Consolas"/>
        <family val="3"/>
      </rPr>
      <t>America</t>
    </r>
    <r>
      <rPr>
        <strike/>
        <sz val="11"/>
        <rFont val="游ゴシック Medium"/>
        <family val="3"/>
        <charset val="128"/>
      </rPr>
      <t>の</t>
    </r>
    <r>
      <rPr>
        <strike/>
        <sz val="11"/>
        <rFont val="Consolas"/>
        <family val="3"/>
      </rPr>
      <t>Apache</t>
    </r>
    <r>
      <rPr>
        <strike/>
        <sz val="11"/>
        <rFont val="游ゴシック Medium"/>
        <family val="3"/>
        <charset val="128"/>
      </rPr>
      <t>に代表される</t>
    </r>
    <r>
      <rPr>
        <strike/>
        <sz val="11"/>
        <rFont val="Consolas"/>
        <family val="3"/>
      </rPr>
      <t>Indian</t>
    </r>
    <r>
      <rPr>
        <strike/>
        <sz val="11"/>
        <rFont val="游ゴシック Medium"/>
        <family val="3"/>
        <charset val="128"/>
      </rPr>
      <t>部族の戦いや、祭りの時の唄や踊り。</t>
    </r>
    <rPh sb="2" eb="10">
      <t>アメリカン</t>
    </rPh>
    <rPh sb="11" eb="17">
      <t>インディアン</t>
    </rPh>
    <rPh sb="17" eb="20">
      <t>メイキョクシュウ</t>
    </rPh>
    <rPh sb="21" eb="29">
      <t>キタアメリカ</t>
    </rPh>
    <rPh sb="30" eb="36">
      <t>Ａｐａｃｈｅ</t>
    </rPh>
    <rPh sb="37" eb="39">
      <t>ダイヒョウ</t>
    </rPh>
    <rPh sb="42" eb="50">
      <t>インディアンブゾク</t>
    </rPh>
    <rPh sb="51" eb="52">
      <t>タタカ</t>
    </rPh>
    <rPh sb="55" eb="56">
      <t>マツ</t>
    </rPh>
    <rPh sb="58" eb="59">
      <t>トキ</t>
    </rPh>
    <rPh sb="60" eb="61">
      <t>ウタ</t>
    </rPh>
    <rPh sb="62" eb="63">
      <t>オド</t>
    </rPh>
    <phoneticPr fontId="1"/>
  </si>
  <si>
    <r>
      <rPr>
        <strike/>
        <sz val="11"/>
        <rFont val="游ゴシック Medium"/>
        <family val="3"/>
        <charset val="128"/>
      </rPr>
      <t>東南</t>
    </r>
    <r>
      <rPr>
        <strike/>
        <sz val="11"/>
        <rFont val="Consolas"/>
        <family val="3"/>
      </rPr>
      <t>Asia/Indone'sie</t>
    </r>
    <rPh sb="0" eb="6">
      <t>トウナンアジア</t>
    </rPh>
    <rPh sb="7" eb="17">
      <t>インドネシア</t>
    </rPh>
    <phoneticPr fontId="1"/>
  </si>
  <si>
    <r>
      <t>44Indone'sie</t>
    </r>
    <r>
      <rPr>
        <strike/>
        <sz val="11"/>
        <rFont val="游ゴシック Medium"/>
        <family val="3"/>
        <charset val="128"/>
      </rPr>
      <t>名曲集</t>
    </r>
    <r>
      <rPr>
        <strike/>
        <sz val="11"/>
        <rFont val="Consolas"/>
        <family val="3"/>
      </rPr>
      <t>/</t>
    </r>
    <r>
      <rPr>
        <strike/>
        <sz val="11"/>
        <rFont val="游ゴシック Medium"/>
        <family val="3"/>
        <charset val="128"/>
      </rPr>
      <t>クロンチョン</t>
    </r>
    <r>
      <rPr>
        <strike/>
        <sz val="11"/>
        <rFont val="Consolas"/>
        <family val="3"/>
      </rPr>
      <t xml:space="preserve"> Rhythm</t>
    </r>
    <r>
      <rPr>
        <strike/>
        <sz val="11"/>
        <rFont val="游ゴシック Medium"/>
        <family val="3"/>
        <charset val="128"/>
      </rPr>
      <t>の代表曲集</t>
    </r>
    <rPh sb="2" eb="12">
      <t>インドネシア</t>
    </rPh>
    <rPh sb="12" eb="15">
      <t>メイキョクシュウ</t>
    </rPh>
    <rPh sb="23" eb="29">
      <t>リズム</t>
    </rPh>
    <rPh sb="30" eb="32">
      <t>ダイヒョウ</t>
    </rPh>
    <rPh sb="32" eb="34">
      <t>キョクシュウ</t>
    </rPh>
    <phoneticPr fontId="1"/>
  </si>
  <si>
    <r>
      <rPr>
        <strike/>
        <sz val="11"/>
        <rFont val="游ゴシック Medium"/>
        <family val="3"/>
        <charset val="128"/>
      </rPr>
      <t>中南米</t>
    </r>
    <r>
      <rPr>
        <strike/>
        <sz val="11"/>
        <rFont val="Consolas"/>
        <family val="3"/>
      </rPr>
      <t>/Jamaiique/Calypso</t>
    </r>
    <rPh sb="0" eb="3">
      <t>チュウナンベイ</t>
    </rPh>
    <rPh sb="4" eb="13">
      <t>ジャマイカ</t>
    </rPh>
    <rPh sb="14" eb="21">
      <t>カリプソ</t>
    </rPh>
    <phoneticPr fontId="1"/>
  </si>
  <si>
    <r>
      <t xml:space="preserve">Harry </t>
    </r>
    <r>
      <rPr>
        <strike/>
        <sz val="11"/>
        <rFont val="游ゴシック Medium"/>
        <family val="3"/>
        <charset val="128"/>
      </rPr>
      <t>ベラフォンテ</t>
    </r>
    <rPh sb="0" eb="5">
      <t>ハリー</t>
    </rPh>
    <phoneticPr fontId="1"/>
  </si>
  <si>
    <r>
      <t>51Calypso</t>
    </r>
    <r>
      <rPr>
        <strike/>
        <sz val="11"/>
        <rFont val="游ゴシック Medium"/>
        <family val="3"/>
        <charset val="128"/>
      </rPr>
      <t>名曲集（</t>
    </r>
    <r>
      <rPr>
        <strike/>
        <sz val="11"/>
        <rFont val="Consolas"/>
        <family val="3"/>
      </rPr>
      <t xml:space="preserve">Harry </t>
    </r>
    <r>
      <rPr>
        <strike/>
        <sz val="11"/>
        <rFont val="游ゴシック Medium"/>
        <family val="3"/>
        <charset val="128"/>
      </rPr>
      <t>ベラフォンテ）</t>
    </r>
    <r>
      <rPr>
        <strike/>
        <sz val="11"/>
        <rFont val="Consolas"/>
        <family val="3"/>
      </rPr>
      <t>/Jamaiique</t>
    </r>
    <r>
      <rPr>
        <strike/>
        <sz val="11"/>
        <rFont val="游ゴシック Medium"/>
        <family val="3"/>
        <charset val="128"/>
      </rPr>
      <t>で育った明るい</t>
    </r>
    <r>
      <rPr>
        <strike/>
        <sz val="11"/>
        <rFont val="Consolas"/>
        <family val="3"/>
      </rPr>
      <t>Calypso</t>
    </r>
    <r>
      <rPr>
        <strike/>
        <sz val="11"/>
        <rFont val="游ゴシック Medium"/>
        <family val="3"/>
        <charset val="128"/>
      </rPr>
      <t>。</t>
    </r>
    <rPh sb="2" eb="9">
      <t>カリプソ</t>
    </rPh>
    <rPh sb="9" eb="12">
      <t>メイキョクシュウ</t>
    </rPh>
    <rPh sb="13" eb="18">
      <t>ハリー</t>
    </rPh>
    <rPh sb="27" eb="36">
      <t>ジャマイカ</t>
    </rPh>
    <rPh sb="37" eb="38">
      <t>ソダ</t>
    </rPh>
    <rPh sb="40" eb="41">
      <t>アカ</t>
    </rPh>
    <rPh sb="43" eb="50">
      <t>カリプソ</t>
    </rPh>
    <phoneticPr fontId="1"/>
  </si>
  <si>
    <r>
      <t>56New Zealand</t>
    </r>
    <r>
      <rPr>
        <strike/>
        <sz val="11"/>
        <rFont val="游ゴシック Medium"/>
        <family val="3"/>
        <charset val="128"/>
      </rPr>
      <t>名曲集</t>
    </r>
    <r>
      <rPr>
        <strike/>
        <sz val="11"/>
        <rFont val="Consolas"/>
        <family val="3"/>
      </rPr>
      <t>/Maori</t>
    </r>
    <r>
      <rPr>
        <strike/>
        <sz val="11"/>
        <rFont val="游ゴシック Medium"/>
        <family val="3"/>
        <charset val="128"/>
      </rPr>
      <t>族の伝統的民謡とパケハ（白人）の</t>
    </r>
    <r>
      <rPr>
        <strike/>
        <sz val="11"/>
        <rFont val="Consolas"/>
        <family val="3"/>
      </rPr>
      <t>60</t>
    </r>
    <r>
      <rPr>
        <strike/>
        <sz val="11"/>
        <rFont val="游ゴシック Medium"/>
        <family val="3"/>
        <charset val="128"/>
      </rPr>
      <t>年代の民謡</t>
    </r>
    <rPh sb="2" eb="13">
      <t>ニュージーランド</t>
    </rPh>
    <rPh sb="13" eb="16">
      <t>メイキョクシュウ</t>
    </rPh>
    <rPh sb="17" eb="22">
      <t>マオリ</t>
    </rPh>
    <rPh sb="22" eb="23">
      <t>ゾク</t>
    </rPh>
    <rPh sb="24" eb="27">
      <t>デントウテキ</t>
    </rPh>
    <rPh sb="27" eb="29">
      <t>ミンヨウ</t>
    </rPh>
    <rPh sb="34" eb="36">
      <t>ハクジン</t>
    </rPh>
    <rPh sb="40" eb="42">
      <t>ネンダイ</t>
    </rPh>
    <rPh sb="43" eb="45">
      <t>ミンヨウ</t>
    </rPh>
    <phoneticPr fontId="1"/>
  </si>
  <si>
    <r>
      <t>58Fiji</t>
    </r>
    <r>
      <rPr>
        <strike/>
        <sz val="11"/>
        <rFont val="游ゴシック Medium"/>
        <family val="3"/>
        <charset val="128"/>
      </rPr>
      <t>名曲集</t>
    </r>
    <r>
      <rPr>
        <strike/>
        <sz val="11"/>
        <rFont val="Consolas"/>
        <family val="3"/>
      </rPr>
      <t>/Melanesia</t>
    </r>
    <r>
      <rPr>
        <strike/>
        <sz val="11"/>
        <rFont val="游ゴシック Medium"/>
        <family val="3"/>
        <charset val="128"/>
      </rPr>
      <t>系の</t>
    </r>
    <r>
      <rPr>
        <strike/>
        <sz val="11"/>
        <rFont val="Consolas"/>
        <family val="3"/>
      </rPr>
      <t>Fiji</t>
    </r>
    <r>
      <rPr>
        <strike/>
        <sz val="11"/>
        <rFont val="游ゴシック Medium"/>
        <family val="3"/>
        <charset val="128"/>
      </rPr>
      <t>人の伝統音楽集</t>
    </r>
    <rPh sb="2" eb="6">
      <t>フィジー</t>
    </rPh>
    <rPh sb="6" eb="9">
      <t>メイキョクシュウ</t>
    </rPh>
    <rPh sb="10" eb="19">
      <t>メラネシア</t>
    </rPh>
    <rPh sb="19" eb="20">
      <t>ケイ</t>
    </rPh>
    <rPh sb="21" eb="25">
      <t>フィジー</t>
    </rPh>
    <rPh sb="25" eb="26">
      <t>ジン</t>
    </rPh>
    <rPh sb="27" eb="29">
      <t>デントウ</t>
    </rPh>
    <rPh sb="29" eb="31">
      <t>オンガク</t>
    </rPh>
    <rPh sb="31" eb="32">
      <t>シュウ</t>
    </rPh>
    <phoneticPr fontId="1"/>
  </si>
  <si>
    <r>
      <t>59Samoa</t>
    </r>
    <r>
      <rPr>
        <strike/>
        <sz val="11"/>
        <rFont val="游ゴシック Medium"/>
        <family val="3"/>
        <charset val="128"/>
      </rPr>
      <t>名曲集</t>
    </r>
    <r>
      <rPr>
        <strike/>
        <sz val="11"/>
        <rFont val="Consolas"/>
        <family val="3"/>
      </rPr>
      <t>/</t>
    </r>
    <r>
      <rPr>
        <strike/>
        <sz val="11"/>
        <rFont val="游ゴシック Medium"/>
        <family val="3"/>
        <charset val="128"/>
      </rPr>
      <t>太平洋のど真ん中で育まれた伝統的</t>
    </r>
    <r>
      <rPr>
        <strike/>
        <sz val="11"/>
        <rFont val="Consolas"/>
        <family val="3"/>
      </rPr>
      <t>Polynesia</t>
    </r>
    <r>
      <rPr>
        <strike/>
        <sz val="11"/>
        <rFont val="游ゴシック Medium"/>
        <family val="3"/>
        <charset val="128"/>
      </rPr>
      <t>民謡集</t>
    </r>
    <rPh sb="2" eb="7">
      <t>サモア</t>
    </rPh>
    <rPh sb="7" eb="10">
      <t>メイキョクシュウ</t>
    </rPh>
    <rPh sb="11" eb="14">
      <t>タイヘイヨウ</t>
    </rPh>
    <rPh sb="16" eb="17">
      <t>マ</t>
    </rPh>
    <rPh sb="18" eb="19">
      <t>ナカ</t>
    </rPh>
    <rPh sb="20" eb="21">
      <t>ハグク</t>
    </rPh>
    <rPh sb="24" eb="27">
      <t>デントウテキ</t>
    </rPh>
    <rPh sb="27" eb="36">
      <t>ポリネシア</t>
    </rPh>
    <rPh sb="36" eb="38">
      <t>ミンヨウ</t>
    </rPh>
    <rPh sb="38" eb="39">
      <t>シュウ</t>
    </rPh>
    <phoneticPr fontId="1"/>
  </si>
  <si>
    <r>
      <rPr>
        <strike/>
        <sz val="11"/>
        <rFont val="游ゴシック Medium"/>
        <family val="3"/>
        <charset val="128"/>
      </rPr>
      <t>東南</t>
    </r>
    <r>
      <rPr>
        <strike/>
        <sz val="11"/>
        <rFont val="Consolas"/>
        <family val="3"/>
      </rPr>
      <t>Asia/Vie^t-nam</t>
    </r>
    <rPh sb="0" eb="6">
      <t>トウナンアジア</t>
    </rPh>
    <rPh sb="7" eb="16">
      <t>ヴェトナム</t>
    </rPh>
    <phoneticPr fontId="1"/>
  </si>
  <si>
    <r>
      <t>61Vie^t-nam</t>
    </r>
    <r>
      <rPr>
        <strike/>
        <sz val="11"/>
        <rFont val="游ゴシック Medium"/>
        <family val="3"/>
        <charset val="128"/>
      </rPr>
      <t>名曲集</t>
    </r>
    <rPh sb="2" eb="11">
      <t>ヴェトナム</t>
    </rPh>
    <rPh sb="11" eb="14">
      <t>メイキョクシュウ</t>
    </rPh>
    <phoneticPr fontId="1"/>
  </si>
  <si>
    <r>
      <t>69Rwanda</t>
    </r>
    <r>
      <rPr>
        <strike/>
        <sz val="11"/>
        <rFont val="游ゴシック Medium"/>
        <family val="3"/>
        <charset val="128"/>
      </rPr>
      <t>名曲集</t>
    </r>
    <rPh sb="2" eb="8">
      <t>ルワンダ</t>
    </rPh>
    <rPh sb="8" eb="11">
      <t>メイキョクシュウ</t>
    </rPh>
    <phoneticPr fontId="1"/>
  </si>
  <si>
    <r>
      <rPr>
        <strike/>
        <sz val="11"/>
        <rFont val="游ゴシック Medium"/>
        <family val="3"/>
        <charset val="128"/>
      </rPr>
      <t>南欧</t>
    </r>
    <r>
      <rPr>
        <strike/>
        <sz val="11"/>
        <rFont val="Consolas"/>
        <family val="3"/>
      </rPr>
      <t>/</t>
    </r>
    <r>
      <rPr>
        <strike/>
        <sz val="11"/>
        <rFont val="游ゴシック Medium"/>
        <family val="3"/>
        <charset val="128"/>
      </rPr>
      <t>東欧</t>
    </r>
    <r>
      <rPr>
        <strike/>
        <sz val="11"/>
        <rFont val="Consolas"/>
        <family val="3"/>
      </rPr>
      <t>/Balkan</t>
    </r>
    <rPh sb="0" eb="2">
      <t>ナンオウ</t>
    </rPh>
    <rPh sb="3" eb="5">
      <t>トウオウ</t>
    </rPh>
    <rPh sb="6" eb="12">
      <t>バルカン</t>
    </rPh>
    <phoneticPr fontId="1"/>
  </si>
  <si>
    <r>
      <t>09Balkan</t>
    </r>
    <r>
      <rPr>
        <strike/>
        <sz val="11"/>
        <rFont val="游ゴシック Medium"/>
        <family val="3"/>
        <charset val="128"/>
      </rPr>
      <t>の名曲集</t>
    </r>
    <rPh sb="2" eb="8">
      <t>バルカン</t>
    </rPh>
    <rPh sb="9" eb="12">
      <t>メイキョクシュウ</t>
    </rPh>
    <phoneticPr fontId="1"/>
  </si>
  <si>
    <r>
      <rPr>
        <strike/>
        <sz val="11"/>
        <rFont val="游ゴシック Medium"/>
        <family val="3"/>
        <charset val="128"/>
      </rPr>
      <t>東南</t>
    </r>
    <r>
      <rPr>
        <strike/>
        <sz val="11"/>
        <rFont val="Consolas"/>
        <family val="3"/>
      </rPr>
      <t>Asia/Indone'sie</t>
    </r>
    <rPh sb="0" eb="2">
      <t>トウナン</t>
    </rPh>
    <rPh sb="7" eb="17">
      <t>インドネシア</t>
    </rPh>
    <phoneticPr fontId="1"/>
  </si>
  <si>
    <r>
      <t>11Indone'sie</t>
    </r>
    <r>
      <rPr>
        <strike/>
        <sz val="11"/>
        <rFont val="游ゴシック Medium"/>
        <family val="3"/>
        <charset val="128"/>
      </rPr>
      <t>の名曲集</t>
    </r>
    <rPh sb="2" eb="12">
      <t>インドネシア</t>
    </rPh>
    <rPh sb="13" eb="16">
      <t>メイキョクシュウ</t>
    </rPh>
    <phoneticPr fontId="1"/>
  </si>
  <si>
    <r>
      <rPr>
        <sz val="11"/>
        <rFont val="游ゴシック Medium"/>
        <family val="3"/>
        <charset val="128"/>
      </rPr>
      <t>現代音楽</t>
    </r>
    <rPh sb="0" eb="4">
      <t>ゲンダイオンガク</t>
    </rPh>
    <phoneticPr fontId="1"/>
  </si>
  <si>
    <r>
      <t>Patterson,Ben/</t>
    </r>
    <r>
      <rPr>
        <sz val="11"/>
        <rFont val="游ゴシック Medium"/>
        <family val="3"/>
        <charset val="128"/>
      </rPr>
      <t>フルクサス</t>
    </r>
    <rPh sb="0" eb="9">
      <t>パターソン</t>
    </rPh>
    <rPh sb="10" eb="13">
      <t>ベン</t>
    </rPh>
    <phoneticPr fontId="1"/>
  </si>
  <si>
    <r>
      <rPr>
        <sz val="11"/>
        <rFont val="游ゴシック Medium"/>
        <family val="3"/>
        <charset val="128"/>
      </rPr>
      <t>現代</t>
    </r>
    <r>
      <rPr>
        <sz val="11"/>
        <rFont val="Consolas"/>
        <family val="3"/>
      </rPr>
      <t>Heights Gallery/</t>
    </r>
    <r>
      <rPr>
        <sz val="11"/>
        <rFont val="游ゴシック Medium"/>
        <family val="3"/>
        <charset val="128"/>
      </rPr>
      <t>下北沢</t>
    </r>
    <rPh sb="0" eb="2">
      <t>ゲンダイ</t>
    </rPh>
    <rPh sb="2" eb="9">
      <t>ハイツ</t>
    </rPh>
    <rPh sb="10" eb="17">
      <t>ギャラリー</t>
    </rPh>
    <rPh sb="18" eb="21">
      <t>シモキタザワ</t>
    </rPh>
    <phoneticPr fontId="1"/>
  </si>
  <si>
    <r>
      <rPr>
        <b/>
        <sz val="11"/>
        <color indexed="33"/>
        <rFont val="游ゴシック Medium"/>
        <family val="3"/>
        <charset val="128"/>
      </rPr>
      <t>ヤン富田</t>
    </r>
    <rPh sb="2" eb="4">
      <t>トミタ</t>
    </rPh>
    <phoneticPr fontId="1"/>
  </si>
  <si>
    <r>
      <rPr>
        <sz val="11"/>
        <rFont val="游ゴシック Medium"/>
        <family val="3"/>
        <charset val="128"/>
      </rPr>
      <t>細川俊夫</t>
    </r>
    <rPh sb="0" eb="2">
      <t>ホソカワ</t>
    </rPh>
    <rPh sb="2" eb="4">
      <t>トシオ</t>
    </rPh>
    <phoneticPr fontId="1"/>
  </si>
  <si>
    <r>
      <rPr>
        <sz val="11"/>
        <rFont val="游ゴシック Medium"/>
        <family val="3"/>
        <charset val="128"/>
      </rPr>
      <t>ペル･ソナーレ─音宇宙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細川俊夫作品集</t>
    </r>
    <rPh sb="8" eb="9">
      <t>オト</t>
    </rPh>
    <rPh sb="9" eb="11">
      <t>ウチュウ</t>
    </rPh>
    <rPh sb="12" eb="14">
      <t>ホソカワ</t>
    </rPh>
    <rPh sb="14" eb="16">
      <t>トシオ</t>
    </rPh>
    <rPh sb="16" eb="18">
      <t>サクヒン</t>
    </rPh>
    <rPh sb="18" eb="19">
      <t>シュウ</t>
    </rPh>
    <phoneticPr fontId="1"/>
  </si>
  <si>
    <r>
      <rPr>
        <sz val="11"/>
        <rFont val="游ゴシック Medium"/>
        <family val="3"/>
        <charset val="128"/>
      </rPr>
      <t>西村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朗</t>
    </r>
    <rPh sb="0" eb="2">
      <t>ニシムラ</t>
    </rPh>
    <rPh sb="3" eb="4">
      <t>アキラ</t>
    </rPh>
    <phoneticPr fontId="1"/>
  </si>
  <si>
    <r>
      <t>Kecak</t>
    </r>
    <r>
      <rPr>
        <b/>
        <sz val="11"/>
        <color indexed="33"/>
        <rFont val="游ゴシック Medium"/>
        <family val="3"/>
        <charset val="128"/>
      </rPr>
      <t>‥‥彩色打楽</t>
    </r>
    <rPh sb="0" eb="5">
      <t>ケチャ</t>
    </rPh>
    <rPh sb="7" eb="9">
      <t>サイシキ</t>
    </rPh>
    <rPh sb="9" eb="11">
      <t>ダガク</t>
    </rPh>
    <phoneticPr fontId="1"/>
  </si>
  <si>
    <r>
      <t>Arche/Noah</t>
    </r>
    <r>
      <rPr>
        <b/>
        <sz val="11"/>
        <color indexed="33"/>
        <rFont val="游ゴシック Medium"/>
        <family val="3"/>
        <charset val="128"/>
      </rPr>
      <t>の方船</t>
    </r>
    <r>
      <rPr>
        <b/>
        <sz val="11"/>
        <color indexed="33"/>
        <rFont val="Consolas"/>
        <family val="3"/>
      </rPr>
      <t>/Ein Stuck mit Prolog aber Ohne Finale</t>
    </r>
    <rPh sb="6" eb="10">
      <t>ノア</t>
    </rPh>
    <rPh sb="11" eb="13">
      <t>ハコブネ</t>
    </rPh>
    <phoneticPr fontId="1"/>
  </si>
  <si>
    <r>
      <t>Wergo/ 1984/09/09 at Frankfurt</t>
    </r>
    <r>
      <rPr>
        <sz val="11"/>
        <rFont val="游ゴシック Medium"/>
        <family val="3"/>
        <charset val="128"/>
      </rPr>
      <t>旧歌劇場</t>
    </r>
    <rPh sb="0" eb="5">
      <t>ウェルゴ</t>
    </rPh>
    <rPh sb="21" eb="34">
      <t>フランクフルトキュウカゲキジョウ</t>
    </rPh>
    <phoneticPr fontId="1"/>
  </si>
  <si>
    <r>
      <t>Same/Babi Yar 1983</t>
    </r>
    <r>
      <rPr>
        <sz val="11"/>
        <rFont val="游ゴシック Medium"/>
        <family val="3"/>
        <charset val="128"/>
      </rPr>
      <t>／</t>
    </r>
    <r>
      <rPr>
        <sz val="11"/>
        <rFont val="Consolas"/>
        <family val="3"/>
      </rPr>
      <t>Drill 1987</t>
    </r>
    <rPh sb="0" eb="4">
      <t>セイム</t>
    </rPh>
    <phoneticPr fontId="1"/>
  </si>
  <si>
    <r>
      <rPr>
        <sz val="11"/>
        <rFont val="游ゴシック Medium"/>
        <family val="3"/>
        <charset val="128"/>
      </rPr>
      <t>エド･デ･ワールト</t>
    </r>
    <phoneticPr fontId="1"/>
  </si>
  <si>
    <r>
      <t>San Francisco</t>
    </r>
    <r>
      <rPr>
        <sz val="11"/>
        <rFont val="游ゴシック Medium"/>
        <family val="3"/>
        <charset val="128"/>
      </rPr>
      <t>響</t>
    </r>
    <r>
      <rPr>
        <sz val="11"/>
        <rFont val="Consolas"/>
        <family val="3"/>
      </rPr>
      <t>,ch</t>
    </r>
    <rPh sb="0" eb="13">
      <t>サンフランシスコ</t>
    </rPh>
    <rPh sb="13" eb="14">
      <t>キョウ</t>
    </rPh>
    <phoneticPr fontId="1"/>
  </si>
  <si>
    <r>
      <rPr>
        <sz val="11"/>
        <rFont val="游ゴシック Medium"/>
        <family val="3"/>
        <charset val="128"/>
      </rPr>
      <t>弦楽四重奏曲第</t>
    </r>
    <r>
      <rPr>
        <sz val="11"/>
        <rFont val="Consolas"/>
        <family val="3"/>
      </rPr>
      <t>1~3</t>
    </r>
    <r>
      <rPr>
        <sz val="11"/>
        <rFont val="游ゴシック Medium"/>
        <family val="3"/>
        <charset val="128"/>
      </rPr>
      <t>番</t>
    </r>
    <rPh sb="0" eb="2">
      <t>ゲンガク</t>
    </rPh>
    <rPh sb="2" eb="6">
      <t>シジュウソウキョク</t>
    </rPh>
    <rPh sb="6" eb="7">
      <t>ダイ</t>
    </rPh>
    <rPh sb="10" eb="11">
      <t>バン</t>
    </rPh>
    <phoneticPr fontId="1"/>
  </si>
  <si>
    <r>
      <rPr>
        <sz val="11"/>
        <rFont val="游ゴシック Medium"/>
        <family val="3"/>
        <charset val="128"/>
      </rPr>
      <t>バラネスク弦楽四重奏団</t>
    </r>
    <rPh sb="5" eb="7">
      <t>ゲンガク</t>
    </rPh>
    <rPh sb="7" eb="11">
      <t>シジュウソウダン</t>
    </rPh>
    <phoneticPr fontId="1"/>
  </si>
  <si>
    <r>
      <t>De Tijd/</t>
    </r>
    <r>
      <rPr>
        <sz val="11"/>
        <rFont val="游ゴシック Medium"/>
        <family val="3"/>
        <charset val="128"/>
      </rPr>
      <t>時間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大</t>
    </r>
    <r>
      <rPr>
        <sz val="11"/>
        <rFont val="Consolas"/>
        <family val="3"/>
      </rPr>
      <t>Ensemble</t>
    </r>
    <r>
      <rPr>
        <sz val="11"/>
        <rFont val="游ゴシック Medium"/>
        <family val="3"/>
        <charset val="128"/>
      </rPr>
      <t>のための作品</t>
    </r>
    <r>
      <rPr>
        <sz val="11"/>
        <rFont val="Consolas"/>
        <family val="3"/>
      </rPr>
      <t>1980~81</t>
    </r>
    <rPh sb="8" eb="10">
      <t>ジカン</t>
    </rPh>
    <rPh sb="11" eb="12">
      <t>ダイ</t>
    </rPh>
    <rPh sb="12" eb="20">
      <t>アンサンブル</t>
    </rPh>
    <rPh sb="24" eb="26">
      <t>サクヒン</t>
    </rPh>
    <phoneticPr fontId="1"/>
  </si>
  <si>
    <r>
      <rPr>
        <sz val="11"/>
        <rFont val="游ゴシック Medium"/>
        <family val="3"/>
        <charset val="128"/>
      </rPr>
      <t>ラインベルト･デ･レーウ</t>
    </r>
  </si>
  <si>
    <r>
      <t>Shoenberg Ensemble/Hague Percussion Group/</t>
    </r>
    <r>
      <rPr>
        <sz val="11"/>
        <rFont val="游ゴシック Medium"/>
        <family val="3"/>
        <charset val="128"/>
      </rPr>
      <t>ネザーランド室内合唱団</t>
    </r>
    <rPh sb="0" eb="9">
      <t>シェーンベルク</t>
    </rPh>
    <rPh sb="10" eb="18">
      <t>アンサンブル</t>
    </rPh>
    <rPh sb="19" eb="41">
      <t>ハーグ　パーカッション　グループ</t>
    </rPh>
    <rPh sb="48" eb="50">
      <t>シツナイ</t>
    </rPh>
    <rPh sb="50" eb="53">
      <t>ガッショウダン</t>
    </rPh>
    <phoneticPr fontId="1"/>
  </si>
  <si>
    <r>
      <t>01/06 Pierre</t>
    </r>
    <r>
      <rPr>
        <sz val="11"/>
        <rFont val="游ゴシック Medium"/>
        <family val="3"/>
        <charset val="128"/>
      </rPr>
      <t>‐</t>
    </r>
    <r>
      <rPr>
        <sz val="11"/>
        <rFont val="Consolas"/>
        <family val="3"/>
      </rPr>
      <t>Yves Artaud/Flute</t>
    </r>
    <r>
      <rPr>
        <sz val="11"/>
        <rFont val="游ゴシック Medium"/>
        <family val="3"/>
        <charset val="128"/>
      </rPr>
      <t>音楽の現在</t>
    </r>
    <r>
      <rPr>
        <sz val="11"/>
        <rFont val="Consolas"/>
        <family val="3"/>
      </rPr>
      <t>/Live</t>
    </r>
    <rPh sb="6" eb="24">
      <t>ピエール=イヴ　アルトー</t>
    </rPh>
    <rPh sb="25" eb="30">
      <t>フルート</t>
    </rPh>
    <rPh sb="30" eb="32">
      <t>オンガク</t>
    </rPh>
    <rPh sb="33" eb="35">
      <t>ゲンザイ</t>
    </rPh>
    <rPh sb="36" eb="40">
      <t>ライヴ</t>
    </rPh>
    <phoneticPr fontId="1"/>
  </si>
  <si>
    <r>
      <t>Pierre</t>
    </r>
    <r>
      <rPr>
        <sz val="11"/>
        <rFont val="游ゴシック Medium"/>
        <family val="3"/>
        <charset val="128"/>
      </rPr>
      <t>‐</t>
    </r>
    <r>
      <rPr>
        <sz val="11"/>
        <rFont val="Consolas"/>
        <family val="3"/>
      </rPr>
      <t>Yves Artaud</t>
    </r>
    <rPh sb="0" eb="18">
      <t>ピエール=イヴ　アルトー</t>
    </rPh>
    <phoneticPr fontId="1"/>
  </si>
  <si>
    <r>
      <t>Nidi</t>
    </r>
    <r>
      <rPr>
        <sz val="11"/>
        <rFont val="游ゴシック Medium"/>
        <family val="3"/>
        <charset val="128"/>
      </rPr>
      <t>（</t>
    </r>
    <r>
      <rPr>
        <sz val="11"/>
        <rFont val="Consolas"/>
        <family val="3"/>
      </rPr>
      <t>for Piccolo</t>
    </r>
    <r>
      <rPr>
        <sz val="11"/>
        <rFont val="游ゴシック Medium"/>
        <family val="3"/>
        <charset val="128"/>
      </rPr>
      <t>）</t>
    </r>
    <r>
      <rPr>
        <sz val="11"/>
        <rFont val="Consolas"/>
        <family val="3"/>
      </rPr>
      <t>/1973</t>
    </r>
    <rPh sb="0" eb="4">
      <t>ニディ</t>
    </rPh>
    <rPh sb="5" eb="16">
      <t>フォー　ピッコロ</t>
    </rPh>
    <phoneticPr fontId="1"/>
  </si>
  <si>
    <r>
      <t>02/06 Pierre</t>
    </r>
    <r>
      <rPr>
        <sz val="11"/>
        <rFont val="游ゴシック Medium"/>
        <family val="3"/>
        <charset val="128"/>
      </rPr>
      <t>‐</t>
    </r>
    <r>
      <rPr>
        <sz val="11"/>
        <rFont val="Consolas"/>
        <family val="3"/>
      </rPr>
      <t>Yves Artaud/Flute</t>
    </r>
    <r>
      <rPr>
        <sz val="11"/>
        <rFont val="游ゴシック Medium"/>
        <family val="3"/>
        <charset val="128"/>
      </rPr>
      <t>音楽の現在</t>
    </r>
    <r>
      <rPr>
        <sz val="11"/>
        <rFont val="Consolas"/>
        <family val="3"/>
      </rPr>
      <t>/Live</t>
    </r>
    <rPh sb="6" eb="24">
      <t>ピエール=イヴ　アルトー</t>
    </rPh>
    <rPh sb="25" eb="30">
      <t>フルート</t>
    </rPh>
    <rPh sb="30" eb="32">
      <t>オンガク</t>
    </rPh>
    <rPh sb="33" eb="35">
      <t>ゲンザイ</t>
    </rPh>
    <rPh sb="36" eb="40">
      <t>ライヴ</t>
    </rPh>
    <phoneticPr fontId="1"/>
  </si>
  <si>
    <r>
      <rPr>
        <sz val="11"/>
        <rFont val="游ゴシック Medium"/>
        <family val="3"/>
        <charset val="128"/>
      </rPr>
      <t>一柳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慧</t>
    </r>
    <rPh sb="0" eb="2">
      <t>イチヤナギ</t>
    </rPh>
    <rPh sb="3" eb="4">
      <t>トシ</t>
    </rPh>
    <phoneticPr fontId="1"/>
  </si>
  <si>
    <r>
      <t>Wind Nuance/</t>
    </r>
    <r>
      <rPr>
        <sz val="11"/>
        <rFont val="游ゴシック Medium"/>
        <family val="3"/>
        <charset val="128"/>
      </rPr>
      <t>風の色合い</t>
    </r>
    <r>
      <rPr>
        <sz val="11"/>
        <rFont val="Consolas"/>
        <family val="3"/>
      </rPr>
      <t>/1980</t>
    </r>
    <rPh sb="0" eb="4">
      <t>ウィンド</t>
    </rPh>
    <rPh sb="5" eb="11">
      <t>ニュアンス</t>
    </rPh>
    <rPh sb="12" eb="13">
      <t>カゼ</t>
    </rPh>
    <rPh sb="14" eb="16">
      <t>イロア</t>
    </rPh>
    <phoneticPr fontId="1"/>
  </si>
  <si>
    <r>
      <t>03/06 Pierre</t>
    </r>
    <r>
      <rPr>
        <sz val="11"/>
        <rFont val="游ゴシック Medium"/>
        <family val="3"/>
        <charset val="128"/>
      </rPr>
      <t>‐</t>
    </r>
    <r>
      <rPr>
        <sz val="11"/>
        <rFont val="Consolas"/>
        <family val="3"/>
      </rPr>
      <t>Yves Artaud/Flute</t>
    </r>
    <r>
      <rPr>
        <sz val="11"/>
        <rFont val="游ゴシック Medium"/>
        <family val="3"/>
        <charset val="128"/>
      </rPr>
      <t>音楽の現在</t>
    </r>
    <r>
      <rPr>
        <sz val="11"/>
        <rFont val="Consolas"/>
        <family val="3"/>
      </rPr>
      <t>/Live</t>
    </r>
    <rPh sb="6" eb="24">
      <t>ピエール=イヴ　アルトー</t>
    </rPh>
    <rPh sb="25" eb="30">
      <t>フルート</t>
    </rPh>
    <rPh sb="30" eb="32">
      <t>オンガク</t>
    </rPh>
    <rPh sb="33" eb="35">
      <t>ゲンザイ</t>
    </rPh>
    <rPh sb="36" eb="40">
      <t>ライヴ</t>
    </rPh>
    <phoneticPr fontId="1"/>
  </si>
  <si>
    <r>
      <t>04/06 Pierre</t>
    </r>
    <r>
      <rPr>
        <sz val="11"/>
        <rFont val="游ゴシック Medium"/>
        <family val="3"/>
        <charset val="128"/>
      </rPr>
      <t>‐</t>
    </r>
    <r>
      <rPr>
        <sz val="11"/>
        <rFont val="Consolas"/>
        <family val="3"/>
      </rPr>
      <t>Yves Artaud/Flute</t>
    </r>
    <r>
      <rPr>
        <sz val="11"/>
        <rFont val="游ゴシック Medium"/>
        <family val="3"/>
        <charset val="128"/>
      </rPr>
      <t>音楽の現在</t>
    </r>
    <r>
      <rPr>
        <sz val="11"/>
        <rFont val="Consolas"/>
        <family val="3"/>
      </rPr>
      <t>/Live</t>
    </r>
    <rPh sb="6" eb="24">
      <t>ピエール=イヴ　アルトー</t>
    </rPh>
    <rPh sb="25" eb="30">
      <t>フルート</t>
    </rPh>
    <rPh sb="30" eb="32">
      <t>オンガク</t>
    </rPh>
    <rPh sb="33" eb="35">
      <t>ゲンザイ</t>
    </rPh>
    <rPh sb="36" eb="40">
      <t>ライヴ</t>
    </rPh>
    <phoneticPr fontId="1"/>
  </si>
  <si>
    <r>
      <rPr>
        <sz val="11"/>
        <rFont val="游ゴシック Medium"/>
        <family val="3"/>
        <charset val="128"/>
      </rPr>
      <t>松平頼暁</t>
    </r>
    <rPh sb="0" eb="2">
      <t>マツダイラ</t>
    </rPh>
    <phoneticPr fontId="1"/>
  </si>
  <si>
    <r>
      <t>Gazzelloni,Severino</t>
    </r>
    <r>
      <rPr>
        <sz val="11"/>
        <rFont val="游ゴシック Medium"/>
        <family val="3"/>
        <charset val="128"/>
      </rPr>
      <t>のための韻</t>
    </r>
    <r>
      <rPr>
        <sz val="11"/>
        <rFont val="Consolas"/>
        <family val="3"/>
      </rPr>
      <t>/1965-66</t>
    </r>
    <rPh sb="0" eb="10">
      <t>ガゼローニ</t>
    </rPh>
    <rPh sb="11" eb="19">
      <t>セヴェリーノ</t>
    </rPh>
    <rPh sb="23" eb="24">
      <t>イン</t>
    </rPh>
    <phoneticPr fontId="1"/>
  </si>
  <si>
    <r>
      <t>05/06 Pierre</t>
    </r>
    <r>
      <rPr>
        <sz val="11"/>
        <rFont val="游ゴシック Medium"/>
        <family val="3"/>
        <charset val="128"/>
      </rPr>
      <t>‐</t>
    </r>
    <r>
      <rPr>
        <sz val="11"/>
        <rFont val="Consolas"/>
        <family val="3"/>
      </rPr>
      <t>Yves Artaud/Flute</t>
    </r>
    <r>
      <rPr>
        <sz val="11"/>
        <rFont val="游ゴシック Medium"/>
        <family val="3"/>
        <charset val="128"/>
      </rPr>
      <t>音楽の現在</t>
    </r>
    <r>
      <rPr>
        <sz val="11"/>
        <rFont val="Consolas"/>
        <family val="3"/>
      </rPr>
      <t>/Live</t>
    </r>
    <rPh sb="6" eb="24">
      <t>ピエール=イヴ　アルトー</t>
    </rPh>
    <rPh sb="25" eb="30">
      <t>フルート</t>
    </rPh>
    <rPh sb="30" eb="32">
      <t>オンガク</t>
    </rPh>
    <rPh sb="33" eb="35">
      <t>ゲンザイ</t>
    </rPh>
    <rPh sb="36" eb="40">
      <t>ライヴ</t>
    </rPh>
    <phoneticPr fontId="1"/>
  </si>
  <si>
    <r>
      <t xml:space="preserve">Traits Suspendus(for </t>
    </r>
    <r>
      <rPr>
        <sz val="11"/>
        <rFont val="游ゴシック Medium"/>
        <family val="3"/>
        <charset val="128"/>
      </rPr>
      <t>増幅された</t>
    </r>
    <r>
      <rPr>
        <sz val="11"/>
        <rFont val="Consolas"/>
        <family val="3"/>
      </rPr>
      <t>Contrabass-Flute)/1978</t>
    </r>
    <rPh sb="0" eb="6">
      <t>トレ</t>
    </rPh>
    <rPh sb="7" eb="16">
      <t>シュスパンデュ</t>
    </rPh>
    <rPh sb="17" eb="20">
      <t>フォー</t>
    </rPh>
    <rPh sb="21" eb="23">
      <t>ゾウフク</t>
    </rPh>
    <rPh sb="26" eb="42">
      <t>コントラバス－フルート</t>
    </rPh>
    <phoneticPr fontId="1"/>
  </si>
  <si>
    <r>
      <t>06/06 Pierre</t>
    </r>
    <r>
      <rPr>
        <sz val="11"/>
        <rFont val="游ゴシック Medium"/>
        <family val="3"/>
        <charset val="128"/>
      </rPr>
      <t>‐</t>
    </r>
    <r>
      <rPr>
        <sz val="11"/>
        <rFont val="Consolas"/>
        <family val="3"/>
      </rPr>
      <t>Yves Artaud/Flute</t>
    </r>
    <r>
      <rPr>
        <sz val="11"/>
        <rFont val="游ゴシック Medium"/>
        <family val="3"/>
        <charset val="128"/>
      </rPr>
      <t>音楽の現在</t>
    </r>
    <r>
      <rPr>
        <sz val="11"/>
        <rFont val="Consolas"/>
        <family val="3"/>
      </rPr>
      <t>/Live</t>
    </r>
    <rPh sb="6" eb="24">
      <t>ピエール=イヴ　アルトー</t>
    </rPh>
    <rPh sb="25" eb="30">
      <t>フルート</t>
    </rPh>
    <rPh sb="30" eb="32">
      <t>オンガク</t>
    </rPh>
    <rPh sb="33" eb="35">
      <t>ゲンザイ</t>
    </rPh>
    <rPh sb="36" eb="40">
      <t>ライヴ</t>
    </rPh>
    <phoneticPr fontId="1"/>
  </si>
  <si>
    <r>
      <rPr>
        <sz val="11"/>
        <rFont val="游ゴシック Medium"/>
        <family val="3"/>
        <charset val="128"/>
      </rPr>
      <t>高橋悠治</t>
    </r>
    <rPh sb="0" eb="2">
      <t>タカハシ</t>
    </rPh>
    <rPh sb="2" eb="4">
      <t>ユウジ</t>
    </rPh>
    <phoneticPr fontId="1"/>
  </si>
  <si>
    <r>
      <t>7</t>
    </r>
    <r>
      <rPr>
        <sz val="11"/>
        <rFont val="游ゴシック Medium"/>
        <family val="3"/>
        <charset val="128"/>
      </rPr>
      <t>つのバラがやぶにさく</t>
    </r>
    <phoneticPr fontId="1"/>
  </si>
  <si>
    <r>
      <t xml:space="preserve">01/04 </t>
    </r>
    <r>
      <rPr>
        <sz val="11"/>
        <rFont val="游ゴシック Medium"/>
        <family val="3"/>
        <charset val="128"/>
      </rPr>
      <t>辰巳明子＆高橋悠治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現代</t>
    </r>
    <r>
      <rPr>
        <sz val="11"/>
        <rFont val="Consolas"/>
        <family val="3"/>
      </rPr>
      <t>Violin</t>
    </r>
    <r>
      <rPr>
        <sz val="11"/>
        <rFont val="游ゴシック Medium"/>
        <family val="3"/>
        <charset val="128"/>
      </rPr>
      <t>の領域</t>
    </r>
    <rPh sb="6" eb="8">
      <t>タツミ</t>
    </rPh>
    <rPh sb="8" eb="10">
      <t>アキコ</t>
    </rPh>
    <rPh sb="11" eb="13">
      <t>タカハシ</t>
    </rPh>
    <rPh sb="13" eb="15">
      <t>ユウジ</t>
    </rPh>
    <rPh sb="16" eb="18">
      <t>ゲンダイ</t>
    </rPh>
    <rPh sb="18" eb="24">
      <t>ヴァイオリン</t>
    </rPh>
    <rPh sb="25" eb="27">
      <t>リョウイキ</t>
    </rPh>
    <phoneticPr fontId="1"/>
  </si>
  <si>
    <r>
      <rPr>
        <sz val="11"/>
        <rFont val="游ゴシック Medium"/>
        <family val="3"/>
        <charset val="128"/>
      </rPr>
      <t>辰巳明子</t>
    </r>
    <rPh sb="0" eb="2">
      <t>タツミ</t>
    </rPh>
    <rPh sb="2" eb="4">
      <t>アキコ</t>
    </rPh>
    <phoneticPr fontId="1"/>
  </si>
  <si>
    <r>
      <t>4</t>
    </r>
    <r>
      <rPr>
        <sz val="11"/>
        <rFont val="游ゴシック Medium"/>
        <family val="3"/>
        <charset val="128"/>
      </rPr>
      <t>つの無言歌</t>
    </r>
    <phoneticPr fontId="1"/>
  </si>
  <si>
    <r>
      <t xml:space="preserve">02/04 </t>
    </r>
    <r>
      <rPr>
        <sz val="11"/>
        <rFont val="游ゴシック Medium"/>
        <family val="3"/>
        <charset val="128"/>
      </rPr>
      <t>辰巳明子＆高橋悠治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現代</t>
    </r>
    <r>
      <rPr>
        <sz val="11"/>
        <rFont val="Consolas"/>
        <family val="3"/>
      </rPr>
      <t>Violin</t>
    </r>
    <r>
      <rPr>
        <sz val="11"/>
        <rFont val="游ゴシック Medium"/>
        <family val="3"/>
        <charset val="128"/>
      </rPr>
      <t>の領域</t>
    </r>
    <rPh sb="6" eb="8">
      <t>タツミ</t>
    </rPh>
    <rPh sb="8" eb="10">
      <t>アキコ</t>
    </rPh>
    <rPh sb="11" eb="13">
      <t>タカハシ</t>
    </rPh>
    <rPh sb="13" eb="15">
      <t>ユウジ</t>
    </rPh>
    <rPh sb="16" eb="18">
      <t>ゲンダイ</t>
    </rPh>
    <rPh sb="18" eb="24">
      <t>ヴァイオリン</t>
    </rPh>
    <rPh sb="25" eb="27">
      <t>リョウイキ</t>
    </rPh>
    <phoneticPr fontId="1"/>
  </si>
  <si>
    <r>
      <rPr>
        <sz val="11"/>
        <rFont val="游ゴシック Medium"/>
        <family val="3"/>
        <charset val="128"/>
      </rPr>
      <t>伊伊桑</t>
    </r>
  </si>
  <si>
    <r>
      <rPr>
        <sz val="11"/>
        <rFont val="游ゴシック Medium"/>
        <family val="3"/>
        <charset val="128"/>
      </rPr>
      <t>ガーサ</t>
    </r>
    <phoneticPr fontId="1"/>
  </si>
  <si>
    <r>
      <t xml:space="preserve">03/04 </t>
    </r>
    <r>
      <rPr>
        <sz val="11"/>
        <rFont val="游ゴシック Medium"/>
        <family val="3"/>
        <charset val="128"/>
      </rPr>
      <t>辰巳明子＆高橋悠治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現代</t>
    </r>
    <r>
      <rPr>
        <sz val="11"/>
        <rFont val="Consolas"/>
        <family val="3"/>
      </rPr>
      <t>Violin</t>
    </r>
    <r>
      <rPr>
        <sz val="11"/>
        <rFont val="游ゴシック Medium"/>
        <family val="3"/>
        <charset val="128"/>
      </rPr>
      <t>の領域</t>
    </r>
    <rPh sb="6" eb="8">
      <t>タツミ</t>
    </rPh>
    <rPh sb="8" eb="10">
      <t>アキコ</t>
    </rPh>
    <rPh sb="11" eb="13">
      <t>タカハシ</t>
    </rPh>
    <rPh sb="13" eb="15">
      <t>ユウジ</t>
    </rPh>
    <rPh sb="16" eb="18">
      <t>ゲンダイ</t>
    </rPh>
    <rPh sb="18" eb="24">
      <t>ヴァイオリン</t>
    </rPh>
    <rPh sb="25" eb="27">
      <t>リョウイキ</t>
    </rPh>
    <phoneticPr fontId="1"/>
  </si>
  <si>
    <r>
      <rPr>
        <sz val="11"/>
        <rFont val="游ゴシック Medium"/>
        <family val="3"/>
        <charset val="128"/>
      </rPr>
      <t>カーゲル</t>
    </r>
    <r>
      <rPr>
        <sz val="11"/>
        <rFont val="Consolas"/>
        <family val="3"/>
      </rPr>
      <t>,Maurizio</t>
    </r>
    <rPh sb="5" eb="13">
      <t>マウリツィオ</t>
    </rPh>
    <phoneticPr fontId="1"/>
  </si>
  <si>
    <r>
      <rPr>
        <sz val="11"/>
        <rFont val="游ゴシック Medium"/>
        <family val="3"/>
        <charset val="128"/>
      </rPr>
      <t>クラングヴェルフェ</t>
    </r>
    <phoneticPr fontId="1"/>
  </si>
  <si>
    <r>
      <t xml:space="preserve">04/04 </t>
    </r>
    <r>
      <rPr>
        <sz val="11"/>
        <rFont val="游ゴシック Medium"/>
        <family val="3"/>
        <charset val="128"/>
      </rPr>
      <t>辰巳明子＆高橋悠治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現代</t>
    </r>
    <r>
      <rPr>
        <sz val="11"/>
        <rFont val="Consolas"/>
        <family val="3"/>
      </rPr>
      <t>Violin</t>
    </r>
    <r>
      <rPr>
        <sz val="11"/>
        <rFont val="游ゴシック Medium"/>
        <family val="3"/>
        <charset val="128"/>
      </rPr>
      <t>の領域</t>
    </r>
    <rPh sb="6" eb="8">
      <t>タツミ</t>
    </rPh>
    <rPh sb="8" eb="10">
      <t>アキコ</t>
    </rPh>
    <rPh sb="11" eb="13">
      <t>タカハシ</t>
    </rPh>
    <rPh sb="13" eb="15">
      <t>ユウジ</t>
    </rPh>
    <rPh sb="16" eb="18">
      <t>ゲンダイ</t>
    </rPh>
    <rPh sb="18" eb="24">
      <t>ヴァイオリン</t>
    </rPh>
    <rPh sb="25" eb="27">
      <t>リョウイキ</t>
    </rPh>
    <phoneticPr fontId="1"/>
  </si>
  <si>
    <r>
      <rPr>
        <sz val="11"/>
        <rFont val="游ゴシック Medium"/>
        <family val="3"/>
        <charset val="128"/>
      </rPr>
      <t>作品集</t>
    </r>
    <rPh sb="0" eb="2">
      <t>サクヒン</t>
    </rPh>
    <rPh sb="2" eb="3">
      <t>シュウ</t>
    </rPh>
    <phoneticPr fontId="1"/>
  </si>
  <si>
    <r>
      <t xml:space="preserve">1/2 Holliger/Holliger </t>
    </r>
    <r>
      <rPr>
        <sz val="11"/>
        <rFont val="游ゴシック Medium"/>
        <family val="3"/>
        <charset val="128"/>
      </rPr>
      <t>＆</t>
    </r>
    <r>
      <rPr>
        <sz val="11"/>
        <rFont val="Consolas"/>
        <family val="3"/>
      </rPr>
      <t>Bach</t>
    </r>
    <r>
      <rPr>
        <sz val="11"/>
        <rFont val="游ゴシック Medium"/>
        <family val="3"/>
        <charset val="128"/>
      </rPr>
      <t>作品集</t>
    </r>
    <rPh sb="4" eb="12">
      <t>ホリガー</t>
    </rPh>
    <rPh sb="13" eb="21">
      <t>ホリガー</t>
    </rPh>
    <rPh sb="23" eb="27">
      <t>バッハ</t>
    </rPh>
    <rPh sb="27" eb="29">
      <t>サクヒン</t>
    </rPh>
    <rPh sb="29" eb="30">
      <t>シュウ</t>
    </rPh>
    <phoneticPr fontId="1"/>
  </si>
  <si>
    <r>
      <rPr>
        <sz val="11"/>
        <rFont val="游ゴシック Medium"/>
        <family val="3"/>
        <charset val="128"/>
      </rPr>
      <t>デメンガ</t>
    </r>
    <r>
      <rPr>
        <sz val="11"/>
        <rFont val="Consolas"/>
        <family val="3"/>
      </rPr>
      <t>,Thomas:vc</t>
    </r>
    <rPh sb="5" eb="11">
      <t>トーマス</t>
    </rPh>
    <phoneticPr fontId="1"/>
  </si>
  <si>
    <r>
      <rPr>
        <sz val="11"/>
        <rFont val="游ゴシック Medium"/>
        <family val="3"/>
        <charset val="128"/>
      </rPr>
      <t>デメンガ</t>
    </r>
    <r>
      <rPr>
        <sz val="11"/>
        <rFont val="Consolas"/>
        <family val="3"/>
      </rPr>
      <t>,</t>
    </r>
    <r>
      <rPr>
        <sz val="11"/>
        <rFont val="游ゴシック Medium"/>
        <family val="3"/>
        <charset val="128"/>
      </rPr>
      <t>カトリン</t>
    </r>
    <r>
      <rPr>
        <sz val="11"/>
        <rFont val="Consolas"/>
        <family val="3"/>
      </rPr>
      <t>:vn</t>
    </r>
    <phoneticPr fontId="1"/>
  </si>
  <si>
    <r>
      <t xml:space="preserve">2/2 Holliger/Holliger </t>
    </r>
    <r>
      <rPr>
        <sz val="11"/>
        <rFont val="游ゴシック Medium"/>
        <family val="3"/>
        <charset val="128"/>
      </rPr>
      <t>＆</t>
    </r>
    <r>
      <rPr>
        <sz val="11"/>
        <rFont val="Consolas"/>
        <family val="3"/>
      </rPr>
      <t>Bach</t>
    </r>
    <r>
      <rPr>
        <sz val="11"/>
        <rFont val="游ゴシック Medium"/>
        <family val="3"/>
        <charset val="128"/>
      </rPr>
      <t>作品集</t>
    </r>
    <rPh sb="4" eb="12">
      <t>ホリガー</t>
    </rPh>
    <rPh sb="13" eb="21">
      <t>ホリガー</t>
    </rPh>
    <rPh sb="23" eb="27">
      <t>バッハ</t>
    </rPh>
    <rPh sb="27" eb="29">
      <t>サクヒン</t>
    </rPh>
    <rPh sb="29" eb="30">
      <t>シュウ</t>
    </rPh>
    <phoneticPr fontId="1"/>
  </si>
  <si>
    <r>
      <rPr>
        <b/>
        <sz val="11"/>
        <color indexed="33"/>
        <rFont val="游ゴシック Medium"/>
        <family val="3"/>
        <charset val="128"/>
      </rPr>
      <t>四季</t>
    </r>
    <r>
      <rPr>
        <b/>
        <sz val="11"/>
        <color indexed="33"/>
        <rFont val="Consolas"/>
        <family val="3"/>
      </rPr>
      <t>/Munari by Munari</t>
    </r>
    <rPh sb="0" eb="2">
      <t>シキ</t>
    </rPh>
    <rPh sb="3" eb="19">
      <t>ムナーリ･バイ･ムナーリ</t>
    </rPh>
    <phoneticPr fontId="1"/>
  </si>
  <si>
    <r>
      <rPr>
        <sz val="11"/>
        <rFont val="游ゴシック Medium"/>
        <family val="3"/>
        <charset val="128"/>
      </rPr>
      <t>ランタ</t>
    </r>
    <phoneticPr fontId="1"/>
  </si>
  <si>
    <r>
      <rPr>
        <sz val="11"/>
        <rFont val="游ゴシック Medium"/>
        <family val="3"/>
        <charset val="128"/>
      </rPr>
      <t>佐藤英彦</t>
    </r>
    <rPh sb="0" eb="2">
      <t>サトウ</t>
    </rPh>
    <rPh sb="2" eb="4">
      <t>ヒデヒコ</t>
    </rPh>
    <phoneticPr fontId="1"/>
  </si>
  <si>
    <r>
      <rPr>
        <sz val="11"/>
        <rFont val="游ゴシック Medium"/>
        <family val="3"/>
        <charset val="128"/>
      </rPr>
      <t>山下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剋</t>
    </r>
    <rPh sb="0" eb="2">
      <t>ヤマシタ</t>
    </rPh>
    <phoneticPr fontId="1"/>
  </si>
  <si>
    <r>
      <rPr>
        <sz val="11"/>
        <rFont val="游ゴシック Medium"/>
        <family val="3"/>
        <charset val="128"/>
      </rPr>
      <t>山口保宣</t>
    </r>
    <rPh sb="0" eb="2">
      <t>ヤマグチ</t>
    </rPh>
    <rPh sb="2" eb="4">
      <t>ヤスノブ</t>
    </rPh>
    <phoneticPr fontId="1"/>
  </si>
  <si>
    <r>
      <rPr>
        <sz val="11"/>
        <rFont val="游ゴシック Medium"/>
        <family val="3"/>
        <charset val="128"/>
      </rPr>
      <t>雅楽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秋庭歌一具</t>
    </r>
    <rPh sb="0" eb="2">
      <t>ガガク</t>
    </rPh>
    <rPh sb="3" eb="6">
      <t>シュウテイカ</t>
    </rPh>
    <rPh sb="6" eb="8">
      <t>イチグ</t>
    </rPh>
    <phoneticPr fontId="1"/>
  </si>
  <si>
    <r>
      <rPr>
        <sz val="11"/>
        <rFont val="游ゴシック Medium"/>
        <family val="3"/>
        <charset val="128"/>
      </rPr>
      <t>東京楽所</t>
    </r>
    <rPh sb="0" eb="4">
      <t>トウキョウガクソ</t>
    </rPh>
    <phoneticPr fontId="1"/>
  </si>
  <si>
    <r>
      <rPr>
        <sz val="11"/>
        <rFont val="游ゴシック Medium"/>
        <family val="3"/>
        <charset val="128"/>
      </rPr>
      <t>弦楽器のための音楽</t>
    </r>
    <rPh sb="0" eb="3">
      <t>ゲンガッキ</t>
    </rPh>
    <rPh sb="7" eb="9">
      <t>オンガク</t>
    </rPh>
    <phoneticPr fontId="1"/>
  </si>
  <si>
    <r>
      <rPr>
        <sz val="11"/>
        <rFont val="游ゴシック Medium"/>
        <family val="3"/>
        <charset val="128"/>
      </rPr>
      <t>ケラー</t>
    </r>
    <r>
      <rPr>
        <sz val="11"/>
        <rFont val="Consolas"/>
        <family val="3"/>
      </rPr>
      <t>SQ</t>
    </r>
    <phoneticPr fontId="1"/>
  </si>
  <si>
    <r>
      <rPr>
        <sz val="11"/>
        <rFont val="游ゴシック Medium"/>
        <family val="3"/>
        <charset val="128"/>
      </rPr>
      <t>力と光の波のように</t>
    </r>
    <r>
      <rPr>
        <sz val="11"/>
        <rFont val="Consolas"/>
        <family val="3"/>
      </rPr>
      <t>…</t>
    </r>
    <r>
      <rPr>
        <sz val="11"/>
        <rFont val="游ゴシック Medium"/>
        <family val="3"/>
        <charset val="128"/>
      </rPr>
      <t>ソッフェル･オンデ･セレーネ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コントラプント･ディアレッティコ･アラ･メンテ</t>
    </r>
    <rPh sb="0" eb="1">
      <t>チカラ</t>
    </rPh>
    <rPh sb="2" eb="3">
      <t>ヒカリ</t>
    </rPh>
    <rPh sb="4" eb="5">
      <t>ナミ</t>
    </rPh>
    <phoneticPr fontId="1"/>
  </si>
  <si>
    <r>
      <t>Bayerischen</t>
    </r>
    <r>
      <rPr>
        <sz val="11"/>
        <rFont val="游ゴシック Medium"/>
        <family val="3"/>
        <charset val="128"/>
      </rPr>
      <t>放送響</t>
    </r>
    <rPh sb="0" eb="14">
      <t>バイエルンホウソウキョウ</t>
    </rPh>
    <phoneticPr fontId="1"/>
  </si>
  <si>
    <r>
      <rPr>
        <sz val="11"/>
        <rFont val="游ゴシック Medium"/>
        <family val="3"/>
        <charset val="128"/>
      </rPr>
      <t>四季</t>
    </r>
    <r>
      <rPr>
        <sz val="11"/>
        <rFont val="Consolas"/>
        <family val="3"/>
      </rPr>
      <t>/The Seasons/1960</t>
    </r>
    <rPh sb="0" eb="2">
      <t>シキ</t>
    </rPh>
    <phoneticPr fontId="1"/>
  </si>
  <si>
    <r>
      <t>1/5 Merce Cunningham</t>
    </r>
    <r>
      <rPr>
        <sz val="11"/>
        <rFont val="游ゴシック Medium"/>
        <family val="3"/>
        <charset val="128"/>
      </rPr>
      <t>のための作品</t>
    </r>
    <rPh sb="4" eb="9">
      <t>マース</t>
    </rPh>
    <rPh sb="10" eb="20">
      <t>カニングハム</t>
    </rPh>
    <rPh sb="24" eb="26">
      <t>サクヒン</t>
    </rPh>
    <phoneticPr fontId="1"/>
  </si>
  <si>
    <r>
      <t xml:space="preserve">Jonathan </t>
    </r>
    <r>
      <rPr>
        <sz val="11"/>
        <rFont val="游ゴシック Medium"/>
        <family val="3"/>
        <charset val="128"/>
      </rPr>
      <t>シェファー</t>
    </r>
    <rPh sb="0" eb="8">
      <t>ジョナサン</t>
    </rPh>
    <phoneticPr fontId="1"/>
  </si>
  <si>
    <r>
      <rPr>
        <sz val="11"/>
        <rFont val="游ゴシック Medium"/>
        <family val="3"/>
        <charset val="128"/>
      </rPr>
      <t>イーアス</t>
    </r>
    <r>
      <rPr>
        <sz val="11"/>
        <rFont val="Consolas"/>
        <family val="3"/>
      </rPr>
      <t xml:space="preserve"> Ensemble</t>
    </r>
    <rPh sb="5" eb="13">
      <t>アンサンブル</t>
    </rPh>
    <phoneticPr fontId="1"/>
  </si>
  <si>
    <r>
      <t>2/5 Merce Cunningham</t>
    </r>
    <r>
      <rPr>
        <sz val="11"/>
        <rFont val="游ゴシック Medium"/>
        <family val="3"/>
        <charset val="128"/>
      </rPr>
      <t>のための作品</t>
    </r>
    <rPh sb="4" eb="9">
      <t>マース</t>
    </rPh>
    <rPh sb="10" eb="20">
      <t>カニングハム</t>
    </rPh>
    <rPh sb="24" eb="26">
      <t>サクヒン</t>
    </rPh>
    <phoneticPr fontId="1"/>
  </si>
  <si>
    <r>
      <rPr>
        <sz val="11"/>
        <rFont val="游ゴシック Medium"/>
        <family val="3"/>
        <charset val="128"/>
      </rPr>
      <t>ゾンディルタ゜王女とその側近</t>
    </r>
    <r>
      <rPr>
        <sz val="11"/>
        <rFont val="Consolas"/>
        <family val="3"/>
      </rPr>
      <t>/1946</t>
    </r>
    <rPh sb="7" eb="9">
      <t>オウジョ</t>
    </rPh>
    <rPh sb="12" eb="14">
      <t>ソッキン</t>
    </rPh>
    <phoneticPr fontId="1"/>
  </si>
  <si>
    <r>
      <t>3/5 Merce Cunningham</t>
    </r>
    <r>
      <rPr>
        <sz val="11"/>
        <rFont val="游ゴシック Medium"/>
        <family val="3"/>
        <charset val="128"/>
      </rPr>
      <t>のための作品</t>
    </r>
    <rPh sb="4" eb="9">
      <t>マース</t>
    </rPh>
    <rPh sb="10" eb="20">
      <t>カニングハム</t>
    </rPh>
    <rPh sb="24" eb="26">
      <t>サクヒン</t>
    </rPh>
    <phoneticPr fontId="1"/>
  </si>
  <si>
    <r>
      <t>4/5 Merce Cunningham</t>
    </r>
    <r>
      <rPr>
        <sz val="11"/>
        <rFont val="游ゴシック Medium"/>
        <family val="3"/>
        <charset val="128"/>
      </rPr>
      <t>のための作品</t>
    </r>
    <rPh sb="4" eb="9">
      <t>マース</t>
    </rPh>
    <rPh sb="10" eb="20">
      <t>カニングハム</t>
    </rPh>
    <rPh sb="24" eb="26">
      <t>サクヒン</t>
    </rPh>
    <phoneticPr fontId="1"/>
  </si>
  <si>
    <r>
      <t>5/5 Merce Cunningham</t>
    </r>
    <r>
      <rPr>
        <sz val="11"/>
        <rFont val="游ゴシック Medium"/>
        <family val="3"/>
        <charset val="128"/>
      </rPr>
      <t>のための作品</t>
    </r>
    <rPh sb="4" eb="9">
      <t>マース</t>
    </rPh>
    <rPh sb="10" eb="20">
      <t>カニングハム</t>
    </rPh>
    <rPh sb="24" eb="26">
      <t>サクヒン</t>
    </rPh>
    <phoneticPr fontId="1"/>
  </si>
  <si>
    <r>
      <rPr>
        <b/>
        <sz val="11"/>
        <color indexed="33"/>
        <rFont val="游ゴシック Medium"/>
        <family val="3"/>
        <charset val="128"/>
      </rPr>
      <t>竜安寺</t>
    </r>
    <r>
      <rPr>
        <b/>
        <sz val="11"/>
        <color indexed="33"/>
        <rFont val="Consolas"/>
        <family val="3"/>
      </rPr>
      <t>:Bass Trombone</t>
    </r>
    <r>
      <rPr>
        <b/>
        <sz val="11"/>
        <color indexed="33"/>
        <rFont val="游ゴシック Medium"/>
        <family val="3"/>
        <charset val="128"/>
      </rPr>
      <t>と打楽器</t>
    </r>
    <r>
      <rPr>
        <b/>
        <sz val="11"/>
        <color indexed="33"/>
        <rFont val="Consolas"/>
        <family val="3"/>
      </rPr>
      <t>Obbligato</t>
    </r>
    <r>
      <rPr>
        <b/>
        <sz val="11"/>
        <color indexed="33"/>
        <rFont val="游ゴシック Medium"/>
        <family val="3"/>
        <charset val="128"/>
      </rPr>
      <t>のための</t>
    </r>
    <rPh sb="0" eb="3">
      <t>リュウアンジ</t>
    </rPh>
    <rPh sb="4" eb="17">
      <t>バス　トロンボーン</t>
    </rPh>
    <rPh sb="18" eb="21">
      <t>ダガッキ</t>
    </rPh>
    <rPh sb="21" eb="30">
      <t>オブリガート</t>
    </rPh>
    <phoneticPr fontId="1"/>
  </si>
  <si>
    <r>
      <t>1/3 Music for Trombone</t>
    </r>
    <r>
      <rPr>
        <sz val="11"/>
        <rFont val="游ゴシック Medium"/>
        <family val="3"/>
        <charset val="128"/>
      </rPr>
      <t>（</t>
    </r>
    <r>
      <rPr>
        <sz val="11"/>
        <rFont val="Consolas"/>
        <family val="3"/>
      </rPr>
      <t>Trombone</t>
    </r>
    <r>
      <rPr>
        <sz val="11"/>
        <rFont val="游ゴシック Medium"/>
        <family val="3"/>
        <charset val="128"/>
      </rPr>
      <t>作品集）</t>
    </r>
    <rPh sb="4" eb="9">
      <t>ミュージック</t>
    </rPh>
    <rPh sb="10" eb="13">
      <t>フォー</t>
    </rPh>
    <rPh sb="14" eb="22">
      <t>トロンボーン</t>
    </rPh>
    <rPh sb="23" eb="31">
      <t>トロンボーン</t>
    </rPh>
    <rPh sb="31" eb="33">
      <t>サクヒン</t>
    </rPh>
    <rPh sb="33" eb="34">
      <t>シュウ</t>
    </rPh>
    <phoneticPr fontId="1"/>
  </si>
  <si>
    <r>
      <t>Etcetera Records</t>
    </r>
    <r>
      <rPr>
        <sz val="11"/>
        <rFont val="游ゴシック Medium"/>
        <family val="3"/>
        <charset val="128"/>
      </rPr>
      <t>（</t>
    </r>
    <r>
      <rPr>
        <sz val="11"/>
        <rFont val="Consolas"/>
        <family val="3"/>
      </rPr>
      <t>Hollande</t>
    </r>
    <r>
      <rPr>
        <sz val="11"/>
        <rFont val="游ゴシック Medium"/>
        <family val="3"/>
        <charset val="128"/>
      </rPr>
      <t>）録音</t>
    </r>
    <r>
      <rPr>
        <sz val="11"/>
        <rFont val="Consolas"/>
        <family val="3"/>
      </rPr>
      <t>1992.06/</t>
    </r>
    <r>
      <rPr>
        <sz val="11"/>
        <rFont val="游ゴシック Medium"/>
        <family val="3"/>
        <charset val="128"/>
      </rPr>
      <t>世界初録音</t>
    </r>
    <rPh sb="0" eb="8">
      <t>エトセトラ</t>
    </rPh>
    <rPh sb="9" eb="16">
      <t>レコーズ</t>
    </rPh>
    <rPh sb="17" eb="25">
      <t>オランダ</t>
    </rPh>
    <rPh sb="26" eb="28">
      <t>ロクオン</t>
    </rPh>
    <rPh sb="36" eb="38">
      <t>セカイ</t>
    </rPh>
    <rPh sb="38" eb="39">
      <t>ハツ</t>
    </rPh>
    <rPh sb="39" eb="41">
      <t>ロクオン</t>
    </rPh>
    <phoneticPr fontId="1"/>
  </si>
  <si>
    <r>
      <t>Trombone</t>
    </r>
    <r>
      <rPr>
        <sz val="11"/>
        <rFont val="游ゴシック Medium"/>
        <family val="3"/>
        <charset val="128"/>
      </rPr>
      <t>のための</t>
    </r>
    <r>
      <rPr>
        <sz val="11"/>
        <rFont val="Consolas"/>
        <family val="3"/>
      </rPr>
      <t>Solo</t>
    </r>
    <rPh sb="0" eb="8">
      <t>トロンボーン</t>
    </rPh>
    <rPh sb="12" eb="16">
      <t>ソロ</t>
    </rPh>
    <phoneticPr fontId="1"/>
  </si>
  <si>
    <r>
      <t>2/3 Music for Trombone</t>
    </r>
    <r>
      <rPr>
        <sz val="11"/>
        <rFont val="游ゴシック Medium"/>
        <family val="3"/>
        <charset val="128"/>
      </rPr>
      <t>（</t>
    </r>
    <r>
      <rPr>
        <sz val="11"/>
        <rFont val="Consolas"/>
        <family val="3"/>
      </rPr>
      <t>Trombone</t>
    </r>
    <r>
      <rPr>
        <sz val="11"/>
        <rFont val="游ゴシック Medium"/>
        <family val="3"/>
        <charset val="128"/>
      </rPr>
      <t>作品集）</t>
    </r>
    <rPh sb="4" eb="9">
      <t>ミュージック</t>
    </rPh>
    <rPh sb="10" eb="13">
      <t>フォー</t>
    </rPh>
    <rPh sb="14" eb="22">
      <t>トロンボーン</t>
    </rPh>
    <rPh sb="23" eb="31">
      <t>トロンボーン</t>
    </rPh>
    <rPh sb="31" eb="33">
      <t>サクヒン</t>
    </rPh>
    <rPh sb="33" eb="34">
      <t>シュウ</t>
    </rPh>
    <phoneticPr fontId="1"/>
  </si>
  <si>
    <r>
      <t>Two 5:Trombone</t>
    </r>
    <r>
      <rPr>
        <sz val="11"/>
        <rFont val="游ゴシック Medium"/>
        <family val="3"/>
        <charset val="128"/>
      </rPr>
      <t>と</t>
    </r>
    <r>
      <rPr>
        <sz val="11"/>
        <rFont val="Consolas"/>
        <family val="3"/>
      </rPr>
      <t>Piano</t>
    </r>
    <r>
      <rPr>
        <sz val="11"/>
        <rFont val="游ゴシック Medium"/>
        <family val="3"/>
        <charset val="128"/>
      </rPr>
      <t>のための</t>
    </r>
    <rPh sb="0" eb="3">
      <t>トゥー</t>
    </rPh>
    <rPh sb="6" eb="14">
      <t>トロンボーン</t>
    </rPh>
    <rPh sb="15" eb="20">
      <t>ピアノ</t>
    </rPh>
    <phoneticPr fontId="1"/>
  </si>
  <si>
    <r>
      <t>3/3 Music for Trombone</t>
    </r>
    <r>
      <rPr>
        <sz val="11"/>
        <rFont val="游ゴシック Medium"/>
        <family val="3"/>
        <charset val="128"/>
      </rPr>
      <t>（</t>
    </r>
    <r>
      <rPr>
        <sz val="11"/>
        <rFont val="Consolas"/>
        <family val="3"/>
      </rPr>
      <t>Trombone</t>
    </r>
    <r>
      <rPr>
        <sz val="11"/>
        <rFont val="游ゴシック Medium"/>
        <family val="3"/>
        <charset val="128"/>
      </rPr>
      <t>作品集）</t>
    </r>
    <rPh sb="4" eb="9">
      <t>ミュージック</t>
    </rPh>
    <rPh sb="10" eb="13">
      <t>フォー</t>
    </rPh>
    <rPh sb="14" eb="22">
      <t>トロンボーン</t>
    </rPh>
    <rPh sb="23" eb="31">
      <t>トロンボーン</t>
    </rPh>
    <rPh sb="31" eb="33">
      <t>サクヒン</t>
    </rPh>
    <rPh sb="33" eb="34">
      <t>シュウ</t>
    </rPh>
    <phoneticPr fontId="1"/>
  </si>
  <si>
    <r>
      <t>Night Fantasies</t>
    </r>
    <r>
      <rPr>
        <sz val="11"/>
        <rFont val="游ゴシック Medium"/>
        <family val="3"/>
        <charset val="128"/>
      </rPr>
      <t>（</t>
    </r>
    <r>
      <rPr>
        <sz val="11"/>
        <rFont val="Consolas"/>
        <family val="3"/>
      </rPr>
      <t>Boosey &amp; Hawkes</t>
    </r>
    <r>
      <rPr>
        <sz val="11"/>
        <rFont val="游ゴシック Medium"/>
        <family val="3"/>
        <charset val="128"/>
      </rPr>
      <t>）</t>
    </r>
    <rPh sb="0" eb="5">
      <t>ナイト</t>
    </rPh>
    <rPh sb="6" eb="14">
      <t>ファンタジー</t>
    </rPh>
    <phoneticPr fontId="1"/>
  </si>
  <si>
    <r>
      <t>Etudes Australes</t>
    </r>
    <r>
      <rPr>
        <sz val="11"/>
        <rFont val="游ゴシック Medium"/>
        <family val="3"/>
        <charset val="128"/>
      </rPr>
      <t>（</t>
    </r>
    <r>
      <rPr>
        <sz val="11"/>
        <rFont val="Consolas"/>
        <family val="3"/>
      </rPr>
      <t>Book 1</t>
    </r>
    <r>
      <rPr>
        <sz val="11"/>
        <rFont val="游ゴシック Medium"/>
        <family val="3"/>
        <charset val="128"/>
      </rPr>
      <t>）（</t>
    </r>
    <r>
      <rPr>
        <sz val="11"/>
        <rFont val="Consolas"/>
        <family val="3"/>
      </rPr>
      <t>C.F.Peters</t>
    </r>
    <r>
      <rPr>
        <sz val="11"/>
        <rFont val="游ゴシック Medium"/>
        <family val="3"/>
        <charset val="128"/>
      </rPr>
      <t>）</t>
    </r>
    <rPh sb="0" eb="6">
      <t>エチュード</t>
    </rPh>
    <rPh sb="7" eb="16">
      <t>オーストラル</t>
    </rPh>
    <rPh sb="17" eb="21">
      <t>ブック</t>
    </rPh>
    <phoneticPr fontId="1"/>
  </si>
  <si>
    <r>
      <t>Six Melodies for Violin and Keyboard</t>
    </r>
    <r>
      <rPr>
        <sz val="11"/>
        <rFont val="游ゴシック Medium"/>
        <family val="3"/>
        <charset val="128"/>
      </rPr>
      <t>（</t>
    </r>
    <r>
      <rPr>
        <sz val="11"/>
        <rFont val="Consolas"/>
        <family val="3"/>
      </rPr>
      <t>Piano</t>
    </r>
    <r>
      <rPr>
        <sz val="11"/>
        <rFont val="游ゴシック Medium"/>
        <family val="3"/>
        <charset val="128"/>
      </rPr>
      <t>）</t>
    </r>
  </si>
  <si>
    <r>
      <t>1/4 Varese</t>
    </r>
    <r>
      <rPr>
        <sz val="11"/>
        <rFont val="游ゴシック Medium"/>
        <family val="3"/>
        <charset val="128"/>
      </rPr>
      <t>、</t>
    </r>
    <r>
      <rPr>
        <sz val="11"/>
        <rFont val="Consolas"/>
        <family val="3"/>
      </rPr>
      <t>Cage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Strasbourg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Percussion</t>
    </r>
    <rPh sb="4" eb="10">
      <t>ヴァレーズ</t>
    </rPh>
    <rPh sb="11" eb="15">
      <t>ケージ</t>
    </rPh>
    <rPh sb="16" eb="26">
      <t>ストラスブール</t>
    </rPh>
    <rPh sb="27" eb="37">
      <t>パーカッション</t>
    </rPh>
    <phoneticPr fontId="1"/>
  </si>
  <si>
    <r>
      <t>2/4 Varese</t>
    </r>
    <r>
      <rPr>
        <sz val="11"/>
        <rFont val="游ゴシック Medium"/>
        <family val="3"/>
        <charset val="128"/>
      </rPr>
      <t>、</t>
    </r>
    <r>
      <rPr>
        <sz val="11"/>
        <rFont val="Consolas"/>
        <family val="3"/>
      </rPr>
      <t>Cage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Strasbourg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Percussion</t>
    </r>
    <rPh sb="4" eb="10">
      <t>ヴァレーズ</t>
    </rPh>
    <rPh sb="11" eb="15">
      <t>ケージ</t>
    </rPh>
    <rPh sb="16" eb="26">
      <t>ストラスブール</t>
    </rPh>
    <rPh sb="27" eb="37">
      <t>パーカッション</t>
    </rPh>
    <phoneticPr fontId="1"/>
  </si>
  <si>
    <r>
      <t>3/4 Varese</t>
    </r>
    <r>
      <rPr>
        <sz val="11"/>
        <rFont val="游ゴシック Medium"/>
        <family val="3"/>
        <charset val="128"/>
      </rPr>
      <t>、</t>
    </r>
    <r>
      <rPr>
        <sz val="11"/>
        <rFont val="Consolas"/>
        <family val="3"/>
      </rPr>
      <t>Cage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Strasbourg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Percussion</t>
    </r>
    <rPh sb="4" eb="10">
      <t>ヴァレーズ</t>
    </rPh>
    <rPh sb="11" eb="15">
      <t>ケージ</t>
    </rPh>
    <rPh sb="16" eb="26">
      <t>ストラスブール</t>
    </rPh>
    <rPh sb="27" eb="37">
      <t>パーカッション</t>
    </rPh>
    <phoneticPr fontId="1"/>
  </si>
  <si>
    <r>
      <t>8</t>
    </r>
    <r>
      <rPr>
        <sz val="11"/>
        <rFont val="游ゴシック Medium"/>
        <family val="3"/>
        <charset val="128"/>
      </rPr>
      <t>つの</t>
    </r>
    <r>
      <rPr>
        <sz val="11"/>
        <rFont val="Consolas"/>
        <family val="3"/>
      </rPr>
      <t>Inventions Op.45</t>
    </r>
    <rPh sb="3" eb="12">
      <t>インヴェンション</t>
    </rPh>
    <phoneticPr fontId="1"/>
  </si>
  <si>
    <r>
      <t>4/4 Varese</t>
    </r>
    <r>
      <rPr>
        <sz val="11"/>
        <rFont val="游ゴシック Medium"/>
        <family val="3"/>
        <charset val="128"/>
      </rPr>
      <t>、</t>
    </r>
    <r>
      <rPr>
        <sz val="11"/>
        <rFont val="Consolas"/>
        <family val="3"/>
      </rPr>
      <t>Cage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Strasbourg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Percussion</t>
    </r>
    <rPh sb="4" eb="10">
      <t>ヴァレーズ</t>
    </rPh>
    <rPh sb="11" eb="15">
      <t>ケージ</t>
    </rPh>
    <rPh sb="16" eb="26">
      <t>ストラスブール</t>
    </rPh>
    <rPh sb="27" eb="37">
      <t>パーカッション</t>
    </rPh>
    <phoneticPr fontId="1"/>
  </si>
  <si>
    <r>
      <rPr>
        <sz val="11"/>
        <rFont val="游ゴシック Medium"/>
        <family val="3"/>
        <charset val="128"/>
      </rPr>
      <t>原田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節</t>
    </r>
    <r>
      <rPr>
        <sz val="11"/>
        <rFont val="Consolas"/>
        <family val="3"/>
      </rPr>
      <t>:Ondes Martenot</t>
    </r>
    <rPh sb="0" eb="2">
      <t>ハラダ</t>
    </rPh>
    <rPh sb="3" eb="4">
      <t>タカシ</t>
    </rPh>
    <rPh sb="5" eb="19">
      <t>オンド・マルトノ</t>
    </rPh>
    <phoneticPr fontId="1"/>
  </si>
  <si>
    <r>
      <t>Amen</t>
    </r>
    <r>
      <rPr>
        <sz val="11"/>
        <rFont val="游ゴシック Medium"/>
        <family val="3"/>
        <charset val="128"/>
      </rPr>
      <t>の幻影</t>
    </r>
    <rPh sb="0" eb="4">
      <t>アーメン</t>
    </rPh>
    <rPh sb="5" eb="7">
      <t>ゲンエイ</t>
    </rPh>
    <phoneticPr fontId="1"/>
  </si>
  <si>
    <r>
      <t>EMI Classics/1989.12</t>
    </r>
    <r>
      <rPr>
        <sz val="11"/>
        <rFont val="游ゴシック Medium"/>
        <family val="3"/>
        <charset val="128"/>
      </rPr>
      <t>録音</t>
    </r>
    <r>
      <rPr>
        <sz val="11"/>
        <rFont val="Consolas"/>
        <family val="3"/>
      </rPr>
      <t>/1997.10.16</t>
    </r>
    <rPh sb="4" eb="12">
      <t>クラシックス</t>
    </rPh>
    <rPh sb="20" eb="22">
      <t>ロクオン</t>
    </rPh>
    <phoneticPr fontId="1"/>
  </si>
  <si>
    <r>
      <rPr>
        <sz val="11"/>
        <rFont val="游ゴシック Medium"/>
        <family val="3"/>
        <charset val="128"/>
      </rPr>
      <t>マルタ･アルゲリッチ</t>
    </r>
    <phoneticPr fontId="1"/>
  </si>
  <si>
    <r>
      <rPr>
        <sz val="11"/>
        <rFont val="游ゴシック Medium"/>
        <family val="3"/>
        <charset val="128"/>
      </rPr>
      <t>アレクサンドル･ラビノヴィチ</t>
    </r>
    <phoneticPr fontId="1"/>
  </si>
  <si>
    <r>
      <rPr>
        <sz val="11"/>
        <rFont val="游ゴシック Medium"/>
        <family val="3"/>
        <charset val="128"/>
      </rPr>
      <t>鳥の</t>
    </r>
    <r>
      <rPr>
        <sz val="11"/>
        <rFont val="Consolas"/>
        <family val="3"/>
      </rPr>
      <t>Catalogue</t>
    </r>
    <rPh sb="0" eb="1">
      <t>トリ</t>
    </rPh>
    <rPh sb="2" eb="11">
      <t>カタログ</t>
    </rPh>
    <phoneticPr fontId="1"/>
  </si>
  <si>
    <r>
      <rPr>
        <sz val="11"/>
        <rFont val="游ゴシック Medium"/>
        <family val="3"/>
        <charset val="128"/>
      </rPr>
      <t>ウゴルスキ</t>
    </r>
    <phoneticPr fontId="1"/>
  </si>
  <si>
    <r>
      <t>Assisi</t>
    </r>
    <r>
      <rPr>
        <sz val="11"/>
        <rFont val="游ゴシック Medium"/>
        <family val="3"/>
        <charset val="128"/>
      </rPr>
      <t>の聖フランチェスコ</t>
    </r>
    <r>
      <rPr>
        <sz val="11"/>
        <rFont val="Consolas"/>
        <family val="3"/>
      </rPr>
      <t>/saint Francois d'Assise</t>
    </r>
    <rPh sb="0" eb="6">
      <t>アッシジ</t>
    </rPh>
    <rPh sb="7" eb="8">
      <t>セイ</t>
    </rPh>
    <phoneticPr fontId="1"/>
  </si>
  <si>
    <r>
      <rPr>
        <sz val="11"/>
        <rFont val="游ゴシック Medium"/>
        <family val="3"/>
        <charset val="128"/>
      </rPr>
      <t>小沢征爾</t>
    </r>
    <rPh sb="0" eb="2">
      <t>オザワ</t>
    </rPh>
    <rPh sb="2" eb="4">
      <t>セイジ</t>
    </rPh>
    <phoneticPr fontId="1"/>
  </si>
  <si>
    <r>
      <rPr>
        <sz val="11"/>
        <rFont val="游ゴシック Medium"/>
        <family val="3"/>
        <charset val="128"/>
      </rPr>
      <t>聖体の書</t>
    </r>
    <rPh sb="0" eb="2">
      <t>セイタイ</t>
    </rPh>
    <rPh sb="3" eb="4">
      <t>ショ</t>
    </rPh>
    <phoneticPr fontId="1"/>
  </si>
  <si>
    <r>
      <rPr>
        <sz val="11"/>
        <rFont val="游ゴシック Medium"/>
        <family val="3"/>
        <charset val="128"/>
      </rPr>
      <t>ジェニフ･ベイト</t>
    </r>
    <r>
      <rPr>
        <sz val="11"/>
        <rFont val="Consolas"/>
        <family val="3"/>
      </rPr>
      <t>:org</t>
    </r>
  </si>
  <si>
    <r>
      <rPr>
        <sz val="11"/>
        <rFont val="游ゴシック Medium"/>
        <family val="3"/>
        <charset val="128"/>
      </rPr>
      <t>交響曲第</t>
    </r>
    <r>
      <rPr>
        <sz val="11"/>
        <rFont val="Consolas"/>
        <family val="3"/>
      </rPr>
      <t>14</t>
    </r>
    <r>
      <rPr>
        <sz val="11"/>
        <rFont val="游ゴシック Medium"/>
        <family val="3"/>
        <charset val="128"/>
      </rPr>
      <t>番ト短調</t>
    </r>
    <r>
      <rPr>
        <sz val="11"/>
        <rFont val="Consolas"/>
        <family val="3"/>
      </rPr>
      <t>Op135:</t>
    </r>
    <r>
      <rPr>
        <sz val="11"/>
        <rFont val="游ゴシック Medium"/>
        <family val="3"/>
        <charset val="128"/>
      </rPr>
      <t>死者の歌</t>
    </r>
    <rPh sb="0" eb="3">
      <t>コウキョウキョク</t>
    </rPh>
    <rPh sb="3" eb="4">
      <t>ダイ</t>
    </rPh>
    <rPh sb="6" eb="7">
      <t>バン</t>
    </rPh>
    <rPh sb="8" eb="10">
      <t>タンチョウ</t>
    </rPh>
    <rPh sb="16" eb="18">
      <t>シシャ</t>
    </rPh>
    <rPh sb="19" eb="20">
      <t>ウタ</t>
    </rPh>
    <phoneticPr fontId="1"/>
  </si>
  <si>
    <r>
      <t xml:space="preserve">1/2 </t>
    </r>
    <r>
      <rPr>
        <sz val="11"/>
        <rFont val="游ゴシック Medium"/>
        <family val="3"/>
        <charset val="128"/>
      </rPr>
      <t>交響曲第</t>
    </r>
    <r>
      <rPr>
        <sz val="11"/>
        <rFont val="Consolas"/>
        <family val="3"/>
      </rPr>
      <t>14</t>
    </r>
    <r>
      <rPr>
        <sz val="11"/>
        <rFont val="游ゴシック Medium"/>
        <family val="3"/>
        <charset val="128"/>
      </rPr>
      <t>番ト短調</t>
    </r>
    <r>
      <rPr>
        <sz val="11"/>
        <rFont val="Consolas"/>
        <family val="3"/>
      </rPr>
      <t>Op135:</t>
    </r>
    <r>
      <rPr>
        <sz val="11"/>
        <rFont val="游ゴシック Medium"/>
        <family val="3"/>
        <charset val="128"/>
      </rPr>
      <t>死者の歌</t>
    </r>
    <rPh sb="4" eb="7">
      <t>コウキョウキョク</t>
    </rPh>
    <rPh sb="7" eb="8">
      <t>ダイ</t>
    </rPh>
    <rPh sb="10" eb="11">
      <t>バン</t>
    </rPh>
    <rPh sb="12" eb="14">
      <t>タンチョウ</t>
    </rPh>
    <rPh sb="20" eb="22">
      <t>シシャ</t>
    </rPh>
    <rPh sb="23" eb="24">
      <t>ウタ</t>
    </rPh>
    <phoneticPr fontId="1"/>
  </si>
  <si>
    <r>
      <rPr>
        <sz val="11"/>
        <rFont val="游ゴシック Medium"/>
        <family val="3"/>
        <charset val="128"/>
      </rPr>
      <t>マリーナ･ツヴェタワの</t>
    </r>
    <r>
      <rPr>
        <sz val="11"/>
        <rFont val="Consolas"/>
        <family val="3"/>
      </rPr>
      <t>6</t>
    </r>
    <r>
      <rPr>
        <sz val="11"/>
        <rFont val="游ゴシック Medium"/>
        <family val="3"/>
        <charset val="128"/>
      </rPr>
      <t>つの詩による歌曲</t>
    </r>
    <r>
      <rPr>
        <sz val="11"/>
        <rFont val="Consolas"/>
        <family val="3"/>
      </rPr>
      <t>Op143</t>
    </r>
    <rPh sb="14" eb="15">
      <t>シ</t>
    </rPh>
    <rPh sb="18" eb="20">
      <t>カキョク</t>
    </rPh>
    <phoneticPr fontId="1"/>
  </si>
  <si>
    <r>
      <t xml:space="preserve">2/2 </t>
    </r>
    <r>
      <rPr>
        <sz val="11"/>
        <rFont val="游ゴシック Medium"/>
        <family val="3"/>
        <charset val="128"/>
      </rPr>
      <t>交響曲第</t>
    </r>
    <r>
      <rPr>
        <sz val="11"/>
        <rFont val="Consolas"/>
        <family val="3"/>
      </rPr>
      <t>14</t>
    </r>
    <r>
      <rPr>
        <sz val="11"/>
        <rFont val="游ゴシック Medium"/>
        <family val="3"/>
        <charset val="128"/>
      </rPr>
      <t>番ト短調</t>
    </r>
    <r>
      <rPr>
        <sz val="11"/>
        <rFont val="Consolas"/>
        <family val="3"/>
      </rPr>
      <t>Op135:</t>
    </r>
    <r>
      <rPr>
        <sz val="11"/>
        <rFont val="游ゴシック Medium"/>
        <family val="3"/>
        <charset val="128"/>
      </rPr>
      <t>死者の歌</t>
    </r>
    <rPh sb="4" eb="7">
      <t>コウキョウキョク</t>
    </rPh>
    <rPh sb="7" eb="8">
      <t>ダイ</t>
    </rPh>
    <rPh sb="10" eb="11">
      <t>バン</t>
    </rPh>
    <rPh sb="12" eb="14">
      <t>タンチョウ</t>
    </rPh>
    <rPh sb="20" eb="22">
      <t>シシャ</t>
    </rPh>
    <rPh sb="23" eb="24">
      <t>ウタ</t>
    </rPh>
    <phoneticPr fontId="1"/>
  </si>
  <si>
    <r>
      <rPr>
        <sz val="11"/>
        <rFont val="游ゴシック Medium"/>
        <family val="3"/>
        <charset val="128"/>
      </rPr>
      <t>森の歌</t>
    </r>
    <rPh sb="0" eb="1">
      <t>モリ</t>
    </rPh>
    <rPh sb="2" eb="3">
      <t>ウタ</t>
    </rPh>
    <phoneticPr fontId="1"/>
  </si>
  <si>
    <r>
      <t>Moscow</t>
    </r>
    <r>
      <rPr>
        <sz val="11"/>
        <rFont val="游ゴシック Medium"/>
        <family val="3"/>
        <charset val="128"/>
      </rPr>
      <t>放響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ユルロフ名称</t>
    </r>
    <r>
      <rPr>
        <sz val="11"/>
        <rFont val="Consolas"/>
        <family val="3"/>
      </rPr>
      <t>Russie</t>
    </r>
    <r>
      <rPr>
        <sz val="11"/>
        <rFont val="游ゴシック Medium"/>
        <family val="3"/>
        <charset val="128"/>
      </rPr>
      <t>共和国</t>
    </r>
    <r>
      <rPr>
        <sz val="11"/>
        <rFont val="Consolas"/>
        <family val="3"/>
      </rPr>
      <t>cho/</t>
    </r>
    <r>
      <rPr>
        <sz val="11"/>
        <rFont val="游ゴシック Medium"/>
        <family val="3"/>
        <charset val="128"/>
      </rPr>
      <t>少女合唱団</t>
    </r>
    <r>
      <rPr>
        <sz val="11"/>
        <rFont val="Consolas"/>
        <family val="3"/>
      </rPr>
      <t>“</t>
    </r>
    <r>
      <rPr>
        <sz val="11"/>
        <rFont val="游ゴシック Medium"/>
        <family val="3"/>
        <charset val="128"/>
      </rPr>
      <t>春</t>
    </r>
    <r>
      <rPr>
        <sz val="11"/>
        <rFont val="Consolas"/>
        <family val="3"/>
      </rPr>
      <t>”</t>
    </r>
    <rPh sb="0" eb="6">
      <t>モスクワ</t>
    </rPh>
    <rPh sb="6" eb="8">
      <t>ホウキョウ</t>
    </rPh>
    <rPh sb="13" eb="15">
      <t>メイショウ</t>
    </rPh>
    <rPh sb="15" eb="24">
      <t>ロシアキョウワコク</t>
    </rPh>
    <rPh sb="28" eb="33">
      <t>ショウジョガッショウダン</t>
    </rPh>
    <rPh sb="34" eb="35">
      <t>ハル</t>
    </rPh>
    <phoneticPr fontId="1"/>
  </si>
  <si>
    <r>
      <rPr>
        <sz val="11"/>
        <rFont val="游ゴシック Medium"/>
        <family val="3"/>
        <charset val="128"/>
      </rPr>
      <t>ヴェデルニコフ</t>
    </r>
    <r>
      <rPr>
        <sz val="11"/>
        <rFont val="Consolas"/>
        <family val="3"/>
      </rPr>
      <t>,Alexandre:bs</t>
    </r>
    <rPh sb="8" eb="17">
      <t>アレクサンドル</t>
    </rPh>
    <phoneticPr fontId="1"/>
  </si>
  <si>
    <r>
      <rPr>
        <sz val="11"/>
        <rFont val="游ゴシック Medium"/>
        <family val="3"/>
        <charset val="128"/>
      </rPr>
      <t>マルティーノフ</t>
    </r>
    <r>
      <rPr>
        <sz val="11"/>
        <rFont val="Consolas"/>
        <family val="3"/>
      </rPr>
      <t>,Alexei:t</t>
    </r>
    <rPh sb="8" eb="14">
      <t>アレクセイ</t>
    </rPh>
    <phoneticPr fontId="1"/>
  </si>
  <si>
    <r>
      <rPr>
        <sz val="11"/>
        <rFont val="游ゴシック Medium"/>
        <family val="3"/>
        <charset val="128"/>
      </rPr>
      <t>弦楽四重奏曲全集</t>
    </r>
    <rPh sb="0" eb="8">
      <t>ゲンガクシジュウソウキョクゼンシュウ</t>
    </rPh>
    <phoneticPr fontId="1"/>
  </si>
  <si>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15</t>
    </r>
    <r>
      <rPr>
        <sz val="11"/>
        <rFont val="游ゴシック Medium"/>
        <family val="3"/>
        <charset val="128"/>
      </rPr>
      <t>曲</t>
    </r>
    <rPh sb="0" eb="1">
      <t>ゼン</t>
    </rPh>
    <rPh sb="3" eb="4">
      <t>キョク</t>
    </rPh>
    <phoneticPr fontId="1"/>
  </si>
  <si>
    <r>
      <t>Ballet</t>
    </r>
    <r>
      <rPr>
        <sz val="11"/>
        <rFont val="游ゴシック Medium"/>
        <family val="3"/>
        <charset val="128"/>
      </rPr>
      <t>組曲</t>
    </r>
    <r>
      <rPr>
        <sz val="11"/>
        <rFont val="Consolas"/>
        <family val="3"/>
      </rPr>
      <t>:Spartacus</t>
    </r>
    <rPh sb="0" eb="8">
      <t>バレエクミキョク</t>
    </rPh>
    <rPh sb="9" eb="18">
      <t>スパルタカス</t>
    </rPh>
    <phoneticPr fontId="1"/>
  </si>
  <si>
    <r>
      <t>1962.03/Wien,</t>
    </r>
    <r>
      <rPr>
        <sz val="11"/>
        <rFont val="游ゴシック Medium"/>
        <family val="3"/>
        <charset val="128"/>
      </rPr>
      <t>ソフィエンザール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剣の舞</t>
    </r>
    <r>
      <rPr>
        <sz val="11"/>
        <rFont val="Consolas"/>
        <family val="3"/>
      </rPr>
      <t>|Khatchatourian/New Very Best 15</t>
    </r>
    <rPh sb="22" eb="23">
      <t>ツルギ</t>
    </rPh>
    <rPh sb="24" eb="25">
      <t>マイ</t>
    </rPh>
    <rPh sb="26" eb="40">
      <t>ハチァトゥリアン</t>
    </rPh>
    <rPh sb="41" eb="54">
      <t>ニュー　ベリー　ベスト</t>
    </rPh>
    <phoneticPr fontId="1"/>
  </si>
  <si>
    <r>
      <rPr>
        <sz val="11"/>
        <rFont val="游ゴシック Medium"/>
        <family val="3"/>
        <charset val="128"/>
      </rPr>
      <t>高田馬場</t>
    </r>
    <r>
      <rPr>
        <sz val="11"/>
        <rFont val="Consolas"/>
        <family val="3"/>
      </rPr>
      <t>Diskcat</t>
    </r>
    <rPh sb="0" eb="4">
      <t>タカダノババ</t>
    </rPh>
    <phoneticPr fontId="1"/>
  </si>
  <si>
    <r>
      <t>Ballet</t>
    </r>
    <r>
      <rPr>
        <sz val="11"/>
        <rFont val="游ゴシック Medium"/>
        <family val="3"/>
        <charset val="128"/>
      </rPr>
      <t>組曲</t>
    </r>
    <r>
      <rPr>
        <sz val="11"/>
        <rFont val="Consolas"/>
        <family val="3"/>
      </rPr>
      <t>:Gayaneh</t>
    </r>
    <rPh sb="0" eb="8">
      <t>バレエクミキョク</t>
    </rPh>
    <rPh sb="9" eb="16">
      <t>ガイーヌ</t>
    </rPh>
    <phoneticPr fontId="1"/>
  </si>
  <si>
    <r>
      <t>Ballet</t>
    </r>
    <r>
      <rPr>
        <sz val="11"/>
        <rFont val="游ゴシック Medium"/>
        <family val="3"/>
        <charset val="128"/>
      </rPr>
      <t>組曲</t>
    </r>
    <r>
      <rPr>
        <sz val="11"/>
        <rFont val="Consolas"/>
        <family val="3"/>
      </rPr>
      <t>:Romeo and Juliet/</t>
    </r>
    <r>
      <rPr>
        <sz val="11"/>
        <rFont val="游ゴシック Medium"/>
        <family val="3"/>
        <charset val="128"/>
      </rPr>
      <t>ロメオとジュリエット</t>
    </r>
    <rPh sb="0" eb="8">
      <t>バレエクミキョク</t>
    </rPh>
    <phoneticPr fontId="1"/>
  </si>
  <si>
    <r>
      <t>1973.06/Cleveland</t>
    </r>
    <r>
      <rPr>
        <sz val="11"/>
        <rFont val="游ゴシック Medium"/>
        <family val="3"/>
        <charset val="128"/>
      </rPr>
      <t>州マソニック･オーディトゥリアム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剣の舞</t>
    </r>
    <r>
      <rPr>
        <sz val="11"/>
        <rFont val="Consolas"/>
        <family val="3"/>
      </rPr>
      <t>|Khatchatourian/New Very Best 15/Record Acade'mie</t>
    </r>
    <r>
      <rPr>
        <sz val="11"/>
        <rFont val="游ゴシック Medium"/>
        <family val="3"/>
        <charset val="128"/>
      </rPr>
      <t>賞</t>
    </r>
    <rPh sb="17" eb="18">
      <t>シュウ</t>
    </rPh>
    <rPh sb="34" eb="35">
      <t>ツルギ</t>
    </rPh>
    <rPh sb="36" eb="37">
      <t>マイ</t>
    </rPh>
    <rPh sb="38" eb="52">
      <t>ハチァトゥリアン</t>
    </rPh>
    <rPh sb="53" eb="66">
      <t>ニュー　ベリー　ベスト</t>
    </rPh>
    <rPh sb="70" eb="87">
      <t>レコード　アカデミーショウ</t>
    </rPh>
    <phoneticPr fontId="1"/>
  </si>
  <si>
    <r>
      <t>Cleveland</t>
    </r>
    <r>
      <rPr>
        <sz val="11"/>
        <rFont val="游ゴシック Medium"/>
        <family val="3"/>
        <charset val="128"/>
      </rPr>
      <t>管弦楽団</t>
    </r>
    <rPh sb="0" eb="9">
      <t>クリーヴランド</t>
    </rPh>
    <rPh sb="9" eb="11">
      <t>カンゲン</t>
    </rPh>
    <rPh sb="11" eb="13">
      <t>ガクダン</t>
    </rPh>
    <phoneticPr fontId="1"/>
  </si>
  <si>
    <r>
      <t>The Bewitched</t>
    </r>
    <r>
      <rPr>
        <sz val="11"/>
        <rFont val="游ゴシック Medium"/>
        <family val="3"/>
        <charset val="128"/>
      </rPr>
      <t>（</t>
    </r>
    <r>
      <rPr>
        <sz val="11"/>
        <rFont val="Consolas"/>
        <family val="3"/>
      </rPr>
      <t>Final Scene &amp; Epilogue</t>
    </r>
    <r>
      <rPr>
        <sz val="11"/>
        <rFont val="游ゴシック Medium"/>
        <family val="3"/>
        <charset val="128"/>
      </rPr>
      <t>）</t>
    </r>
    <r>
      <rPr>
        <sz val="11"/>
        <rFont val="Consolas"/>
        <family val="3"/>
      </rPr>
      <t>/1955</t>
    </r>
    <phoneticPr fontId="1"/>
  </si>
  <si>
    <r>
      <rPr>
        <sz val="11"/>
        <rFont val="游ゴシック Medium"/>
        <family val="3"/>
        <charset val="128"/>
      </rPr>
      <t>交響曲第</t>
    </r>
    <r>
      <rPr>
        <sz val="11"/>
        <rFont val="Consolas"/>
        <family val="3"/>
      </rPr>
      <t>3</t>
    </r>
    <r>
      <rPr>
        <sz val="11"/>
        <rFont val="游ゴシック Medium"/>
        <family val="3"/>
        <charset val="128"/>
      </rPr>
      <t>番ニ短調</t>
    </r>
    <rPh sb="0" eb="3">
      <t>コウキョウキョク</t>
    </rPh>
    <rPh sb="3" eb="4">
      <t>ダイ</t>
    </rPh>
    <rPh sb="5" eb="6">
      <t>バン</t>
    </rPh>
    <rPh sb="6" eb="9">
      <t>ニタンチョウ</t>
    </rPh>
    <phoneticPr fontId="1"/>
  </si>
  <si>
    <r>
      <t>London</t>
    </r>
    <r>
      <rPr>
        <sz val="11"/>
        <rFont val="游ゴシック Medium"/>
        <family val="3"/>
        <charset val="128"/>
      </rPr>
      <t>響</t>
    </r>
    <rPh sb="0" eb="7">
      <t>ロンドンキョウ</t>
    </rPh>
    <phoneticPr fontId="1"/>
  </si>
  <si>
    <r>
      <t>Ballet</t>
    </r>
    <r>
      <rPr>
        <sz val="11"/>
        <rFont val="游ゴシック Medium"/>
        <family val="3"/>
        <charset val="128"/>
      </rPr>
      <t>組曲</t>
    </r>
    <r>
      <rPr>
        <sz val="11"/>
        <rFont val="Consolas"/>
        <family val="3"/>
      </rPr>
      <t>:Billy the Kid</t>
    </r>
    <rPh sb="0" eb="8">
      <t>バレエクミキョク</t>
    </rPh>
    <rPh sb="9" eb="14">
      <t>ビリー</t>
    </rPh>
    <rPh sb="15" eb="18">
      <t>ザ</t>
    </rPh>
    <rPh sb="19" eb="22">
      <t>キッド</t>
    </rPh>
    <phoneticPr fontId="1"/>
  </si>
  <si>
    <r>
      <t>Scotland Opera</t>
    </r>
    <r>
      <rPr>
        <sz val="11"/>
        <rFont val="游ゴシック Medium"/>
        <family val="3"/>
        <charset val="128"/>
      </rPr>
      <t>管＆</t>
    </r>
    <r>
      <rPr>
        <sz val="11"/>
        <rFont val="Consolas"/>
        <family val="3"/>
      </rPr>
      <t>cho</t>
    </r>
    <rPh sb="0" eb="8">
      <t>スコットランド</t>
    </rPh>
    <rPh sb="9" eb="15">
      <t>オペラカン</t>
    </rPh>
    <phoneticPr fontId="1"/>
  </si>
  <si>
    <r>
      <rPr>
        <sz val="11"/>
        <rFont val="游ゴシック Medium"/>
        <family val="3"/>
        <charset val="128"/>
      </rPr>
      <t>バーストウ</t>
    </r>
    <r>
      <rPr>
        <sz val="11"/>
        <rFont val="Consolas"/>
        <family val="3"/>
      </rPr>
      <t>:s</t>
    </r>
    <phoneticPr fontId="1"/>
  </si>
  <si>
    <r>
      <rPr>
        <sz val="11"/>
        <rFont val="游ゴシック Medium"/>
        <family val="3"/>
        <charset val="128"/>
      </rPr>
      <t>レイミー</t>
    </r>
    <r>
      <rPr>
        <sz val="11"/>
        <rFont val="Consolas"/>
        <family val="3"/>
      </rPr>
      <t>:bs &amp; br</t>
    </r>
    <phoneticPr fontId="1"/>
  </si>
  <si>
    <r>
      <rPr>
        <sz val="11"/>
        <rFont val="游ゴシック Medium"/>
        <family val="3"/>
        <charset val="128"/>
      </rPr>
      <t>ハドレー</t>
    </r>
    <r>
      <rPr>
        <sz val="11"/>
        <rFont val="Consolas"/>
        <family val="3"/>
      </rPr>
      <t>:t</t>
    </r>
    <phoneticPr fontId="1"/>
  </si>
  <si>
    <r>
      <rPr>
        <sz val="11"/>
        <rFont val="游ゴシック Medium"/>
        <family val="3"/>
        <charset val="128"/>
      </rPr>
      <t>ボニー</t>
    </r>
    <r>
      <rPr>
        <sz val="11"/>
        <rFont val="Consolas"/>
        <family val="3"/>
      </rPr>
      <t>:s</t>
    </r>
    <phoneticPr fontId="1"/>
  </si>
  <si>
    <r>
      <rPr>
        <sz val="11"/>
        <rFont val="游ゴシック Medium"/>
        <family val="3"/>
        <charset val="128"/>
      </rPr>
      <t>オジェー</t>
    </r>
    <r>
      <rPr>
        <sz val="11"/>
        <rFont val="Consolas"/>
        <family val="3"/>
      </rPr>
      <t>:s</t>
    </r>
    <phoneticPr fontId="1"/>
  </si>
  <si>
    <r>
      <rPr>
        <sz val="11"/>
        <rFont val="游ゴシック Medium"/>
        <family val="3"/>
        <charset val="128"/>
      </rPr>
      <t>七つの大罪</t>
    </r>
    <r>
      <rPr>
        <sz val="11"/>
        <rFont val="Consolas"/>
        <family val="3"/>
      </rPr>
      <t>/Die Sieben Todsunden</t>
    </r>
    <rPh sb="0" eb="1">
      <t>ナナ</t>
    </rPh>
    <rPh sb="3" eb="5">
      <t>ダイザイ</t>
    </rPh>
    <phoneticPr fontId="1"/>
  </si>
  <si>
    <r>
      <t>Song</t>
    </r>
    <r>
      <rPr>
        <sz val="11"/>
        <rFont val="游ゴシック Medium"/>
        <family val="3"/>
        <charset val="128"/>
      </rPr>
      <t>劇</t>
    </r>
    <r>
      <rPr>
        <sz val="11"/>
        <rFont val="Consolas"/>
        <family val="3"/>
      </rPr>
      <t>:Mahagonny Songspiel</t>
    </r>
    <rPh sb="0" eb="5">
      <t>ソングゲキ</t>
    </rPh>
    <rPh sb="6" eb="15">
      <t>マハゴニー</t>
    </rPh>
    <rPh sb="16" eb="20">
      <t>ソング</t>
    </rPh>
    <phoneticPr fontId="1"/>
  </si>
  <si>
    <r>
      <rPr>
        <sz val="11"/>
        <rFont val="游ゴシック Medium"/>
        <family val="3"/>
        <charset val="128"/>
      </rPr>
      <t>歌曲集</t>
    </r>
    <rPh sb="0" eb="2">
      <t>カキョク</t>
    </rPh>
    <rPh sb="2" eb="3">
      <t>シュウ</t>
    </rPh>
    <phoneticPr fontId="1"/>
  </si>
  <si>
    <r>
      <rPr>
        <sz val="11"/>
        <rFont val="游ゴシック Medium"/>
        <family val="3"/>
        <charset val="128"/>
      </rPr>
      <t>アリベルト･ライマン</t>
    </r>
    <phoneticPr fontId="1"/>
  </si>
  <si>
    <r>
      <rPr>
        <sz val="11"/>
        <rFont val="游ゴシック Medium"/>
        <family val="3"/>
        <charset val="128"/>
      </rPr>
      <t>ポーギーとベス</t>
    </r>
    <phoneticPr fontId="1"/>
  </si>
  <si>
    <r>
      <rPr>
        <sz val="11"/>
        <rFont val="游ゴシック Medium"/>
        <family val="3"/>
        <charset val="128"/>
      </rPr>
      <t>シャーウィン･</t>
    </r>
    <r>
      <rPr>
        <sz val="11"/>
        <rFont val="Consolas"/>
        <family val="3"/>
      </rPr>
      <t>M</t>
    </r>
    <r>
      <rPr>
        <sz val="11"/>
        <rFont val="游ゴシック Medium"/>
        <family val="3"/>
        <charset val="128"/>
      </rPr>
      <t>･ゴールドマン</t>
    </r>
    <phoneticPr fontId="1"/>
  </si>
  <si>
    <r>
      <t>Houston</t>
    </r>
    <r>
      <rPr>
        <sz val="11"/>
        <rFont val="游ゴシック Medium"/>
        <family val="3"/>
        <charset val="128"/>
      </rPr>
      <t>響･</t>
    </r>
    <r>
      <rPr>
        <sz val="11"/>
        <rFont val="Consolas"/>
        <family val="3"/>
      </rPr>
      <t>cho</t>
    </r>
    <rPh sb="0" eb="8">
      <t>ヒューストンキョウ</t>
    </rPh>
    <phoneticPr fontId="1"/>
  </si>
  <si>
    <r>
      <t>Violin Sonata</t>
    </r>
    <r>
      <rPr>
        <sz val="11"/>
        <rFont val="游ゴシック Medium"/>
        <family val="3"/>
        <charset val="128"/>
      </rPr>
      <t>集</t>
    </r>
    <rPh sb="0" eb="13">
      <t>ヴァイオリン ソナタ</t>
    </rPh>
    <rPh sb="13" eb="14">
      <t>シュウ</t>
    </rPh>
    <phoneticPr fontId="1"/>
  </si>
  <si>
    <r>
      <t>Live Classics/1978.05.07</t>
    </r>
    <r>
      <rPr>
        <sz val="11"/>
        <rFont val="游ゴシック Medium"/>
        <family val="3"/>
        <charset val="128"/>
      </rPr>
      <t>モスクワ音楽院大ホールで録音</t>
    </r>
    <r>
      <rPr>
        <sz val="11"/>
        <rFont val="Consolas"/>
        <family val="3"/>
      </rPr>
      <t>/1997.04.25</t>
    </r>
    <rPh sb="28" eb="31">
      <t>オンガクイン</t>
    </rPh>
    <rPh sb="31" eb="32">
      <t>ダイ</t>
    </rPh>
    <rPh sb="36" eb="38">
      <t>ロクオン</t>
    </rPh>
    <phoneticPr fontId="1"/>
  </si>
  <si>
    <r>
      <rPr>
        <b/>
        <sz val="11"/>
        <color indexed="33"/>
        <rFont val="游ゴシック Medium"/>
        <family val="3"/>
        <charset val="128"/>
      </rPr>
      <t>前庭に最後の</t>
    </r>
    <r>
      <rPr>
        <b/>
        <sz val="11"/>
        <color indexed="33"/>
        <rFont val="Consolas"/>
        <family val="3"/>
      </rPr>
      <t>Lilacs</t>
    </r>
    <r>
      <rPr>
        <b/>
        <sz val="11"/>
        <color indexed="33"/>
        <rFont val="游ゴシック Medium"/>
        <family val="3"/>
        <charset val="128"/>
      </rPr>
      <t>が咲く時</t>
    </r>
    <r>
      <rPr>
        <b/>
        <sz val="11"/>
        <color indexed="33"/>
        <rFont val="Consolas"/>
        <family val="3"/>
      </rPr>
      <t>/</t>
    </r>
    <r>
      <rPr>
        <b/>
        <sz val="11"/>
        <color indexed="33"/>
        <rFont val="游ゴシック Medium"/>
        <family val="3"/>
        <charset val="128"/>
      </rPr>
      <t>愛する人々への</t>
    </r>
    <r>
      <rPr>
        <b/>
        <sz val="11"/>
        <color indexed="33"/>
        <rFont val="Consolas"/>
        <family val="3"/>
      </rPr>
      <t xml:space="preserve">Requiem/Als Flieder jungst mir im Garten bluht'/Ein Requiem </t>
    </r>
    <r>
      <rPr>
        <b/>
        <sz val="11"/>
        <color indexed="33"/>
        <rFont val="游ゴシック Medium"/>
        <family val="3"/>
        <charset val="128"/>
      </rPr>
      <t>〝</t>
    </r>
    <r>
      <rPr>
        <b/>
        <sz val="11"/>
        <color indexed="33"/>
        <rFont val="Consolas"/>
        <family val="3"/>
      </rPr>
      <t>Denen,die wir lieben</t>
    </r>
    <r>
      <rPr>
        <b/>
        <sz val="11"/>
        <color indexed="33"/>
        <rFont val="游ゴシック Medium"/>
        <family val="3"/>
        <charset val="128"/>
      </rPr>
      <t>〟</t>
    </r>
    <rPh sb="0" eb="1">
      <t>マエ</t>
    </rPh>
    <rPh sb="1" eb="2">
      <t>ニワ</t>
    </rPh>
    <rPh sb="3" eb="5">
      <t>サイゴ</t>
    </rPh>
    <rPh sb="6" eb="12">
      <t>ライラック</t>
    </rPh>
    <rPh sb="13" eb="14">
      <t>サ</t>
    </rPh>
    <rPh sb="15" eb="16">
      <t>トキ</t>
    </rPh>
    <rPh sb="17" eb="18">
      <t>アイ</t>
    </rPh>
    <rPh sb="20" eb="22">
      <t>ヒトビト</t>
    </rPh>
    <rPh sb="24" eb="31">
      <t>レクィエム</t>
    </rPh>
    <rPh sb="76" eb="83">
      <t>レクィエム</t>
    </rPh>
    <phoneticPr fontId="1"/>
  </si>
  <si>
    <r>
      <rPr>
        <sz val="11"/>
        <rFont val="游ゴシック Medium"/>
        <family val="3"/>
        <charset val="128"/>
      </rPr>
      <t>サヴァリッシュ</t>
    </r>
    <r>
      <rPr>
        <sz val="11"/>
        <rFont val="Consolas"/>
        <family val="3"/>
      </rPr>
      <t>,</t>
    </r>
    <r>
      <rPr>
        <sz val="11"/>
        <rFont val="游ゴシック Medium"/>
        <family val="3"/>
        <charset val="128"/>
      </rPr>
      <t>ウォルフガング</t>
    </r>
    <phoneticPr fontId="1"/>
  </si>
  <si>
    <r>
      <rPr>
        <sz val="11"/>
        <rFont val="游ゴシック Medium"/>
        <family val="3"/>
        <charset val="128"/>
      </rPr>
      <t>ファスベンダー</t>
    </r>
    <phoneticPr fontId="1"/>
  </si>
  <si>
    <r>
      <rPr>
        <sz val="11"/>
        <rFont val="游ゴシック Medium"/>
        <family val="3"/>
        <charset val="128"/>
      </rPr>
      <t>弦楽と金管のための演奏会用音楽</t>
    </r>
    <r>
      <rPr>
        <sz val="11"/>
        <rFont val="Consolas"/>
        <family val="3"/>
      </rPr>
      <t>Op50/1930</t>
    </r>
    <rPh sb="0" eb="2">
      <t>ゲンガク</t>
    </rPh>
    <rPh sb="3" eb="5">
      <t>キンカン</t>
    </rPh>
    <rPh sb="9" eb="12">
      <t>エンソウカイ</t>
    </rPh>
    <rPh sb="12" eb="13">
      <t>ヨウ</t>
    </rPh>
    <rPh sb="13" eb="15">
      <t>オンガク</t>
    </rPh>
    <phoneticPr fontId="1"/>
  </si>
  <si>
    <r>
      <t>Hindemith:</t>
    </r>
    <r>
      <rPr>
        <sz val="11"/>
        <rFont val="游ゴシック Medium"/>
        <family val="3"/>
        <charset val="128"/>
      </rPr>
      <t>いとも気高き幻想･他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ブロムシュテット</t>
    </r>
    <rPh sb="0" eb="9">
      <t>ヒンデミット</t>
    </rPh>
    <rPh sb="13" eb="15">
      <t>ケダカ</t>
    </rPh>
    <rPh sb="16" eb="18">
      <t>ゲンソウ</t>
    </rPh>
    <rPh sb="19" eb="20">
      <t>ホカ</t>
    </rPh>
    <phoneticPr fontId="1"/>
  </si>
  <si>
    <r>
      <rPr>
        <sz val="11"/>
        <rFont val="游ゴシック Medium"/>
        <family val="3"/>
        <charset val="128"/>
      </rPr>
      <t>ブロムシュテット</t>
    </r>
    <r>
      <rPr>
        <sz val="11"/>
        <rFont val="Consolas"/>
        <family val="3"/>
      </rPr>
      <t>,Herbert</t>
    </r>
    <rPh sb="9" eb="16">
      <t>ヘルベルト</t>
    </rPh>
    <phoneticPr fontId="1"/>
  </si>
  <si>
    <r>
      <t>San Francisco</t>
    </r>
    <r>
      <rPr>
        <sz val="11"/>
        <rFont val="游ゴシック Medium"/>
        <family val="3"/>
        <charset val="128"/>
      </rPr>
      <t>交響楽団</t>
    </r>
    <rPh sb="0" eb="13">
      <t>サンフランシスコ</t>
    </rPh>
    <rPh sb="13" eb="17">
      <t>コウキョウガクダン</t>
    </rPh>
    <phoneticPr fontId="1"/>
  </si>
  <si>
    <r>
      <rPr>
        <sz val="11"/>
        <rFont val="游ゴシック Medium"/>
        <family val="3"/>
        <charset val="128"/>
      </rPr>
      <t>ジェラルディン･ウォルサー</t>
    </r>
    <r>
      <rPr>
        <sz val="11"/>
        <rFont val="Consolas"/>
        <family val="3"/>
      </rPr>
      <t>:viola</t>
    </r>
  </si>
  <si>
    <r>
      <t>Der Schwanendreher/Viola</t>
    </r>
    <r>
      <rPr>
        <sz val="11"/>
        <rFont val="游ゴシック Medium"/>
        <family val="3"/>
        <charset val="128"/>
      </rPr>
      <t>と</t>
    </r>
    <r>
      <rPr>
        <sz val="11"/>
        <rFont val="Consolas"/>
        <family val="3"/>
      </rPr>
      <t>Orchestra</t>
    </r>
    <r>
      <rPr>
        <sz val="11"/>
        <rFont val="游ゴシック Medium"/>
        <family val="3"/>
        <charset val="128"/>
      </rPr>
      <t>のための古い民謡による協奏曲</t>
    </r>
    <r>
      <rPr>
        <sz val="11"/>
        <rFont val="Consolas"/>
        <family val="3"/>
      </rPr>
      <t>/1935</t>
    </r>
    <rPh sb="19" eb="24">
      <t>ヴィオラ</t>
    </rPh>
    <rPh sb="25" eb="34">
      <t>オーケストラ</t>
    </rPh>
    <rPh sb="38" eb="39">
      <t>フル</t>
    </rPh>
    <rPh sb="40" eb="42">
      <t>ミンヨウ</t>
    </rPh>
    <rPh sb="45" eb="48">
      <t>キョウソウキョク</t>
    </rPh>
    <phoneticPr fontId="1"/>
  </si>
  <si>
    <r>
      <rPr>
        <sz val="11"/>
        <rFont val="游ゴシック Medium"/>
        <family val="3"/>
        <charset val="128"/>
      </rPr>
      <t>組曲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いとも気高き幻想</t>
    </r>
    <r>
      <rPr>
        <sz val="11"/>
        <rFont val="Consolas"/>
        <family val="3"/>
      </rPr>
      <t>/1938</t>
    </r>
    <rPh sb="0" eb="2">
      <t>クミキョク</t>
    </rPh>
    <rPh sb="6" eb="8">
      <t>ケダカ</t>
    </rPh>
    <rPh sb="9" eb="11">
      <t>ゲンソウ</t>
    </rPh>
    <phoneticPr fontId="1"/>
  </si>
  <si>
    <r>
      <rPr>
        <sz val="11"/>
        <rFont val="游ゴシック Medium"/>
        <family val="3"/>
        <charset val="128"/>
      </rPr>
      <t>交響曲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画家</t>
    </r>
    <r>
      <rPr>
        <sz val="11"/>
        <rFont val="Consolas"/>
        <family val="3"/>
      </rPr>
      <t>Mathis/1934/Mathis der Maler</t>
    </r>
    <rPh sb="0" eb="3">
      <t>コウキョウキョク</t>
    </rPh>
    <rPh sb="4" eb="6">
      <t>ガカ</t>
    </rPh>
    <rPh sb="6" eb="12">
      <t>マティス</t>
    </rPh>
    <phoneticPr fontId="1"/>
  </si>
  <si>
    <r>
      <rPr>
        <sz val="11"/>
        <rFont val="游ゴシック Medium"/>
        <family val="3"/>
        <charset val="128"/>
      </rPr>
      <t>管弦楽組曲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至高の幻想</t>
    </r>
    <r>
      <rPr>
        <sz val="11"/>
        <rFont val="Consolas"/>
        <family val="3"/>
      </rPr>
      <t>/1938/Nobilissima Visione</t>
    </r>
    <rPh sb="0" eb="3">
      <t>カンゲンガク</t>
    </rPh>
    <rPh sb="3" eb="5">
      <t>クミキョク</t>
    </rPh>
    <rPh sb="6" eb="8">
      <t>シコウ</t>
    </rPh>
    <rPh sb="9" eb="11">
      <t>ゲンソウ</t>
    </rPh>
    <phoneticPr fontId="1"/>
  </si>
  <si>
    <r>
      <t>Weber</t>
    </r>
    <r>
      <rPr>
        <sz val="11"/>
        <rFont val="游ゴシック Medium"/>
        <family val="3"/>
        <charset val="128"/>
      </rPr>
      <t>の主題による交響的変容</t>
    </r>
    <r>
      <rPr>
        <sz val="11"/>
        <rFont val="Consolas"/>
        <family val="3"/>
      </rPr>
      <t>/1943/Symphonische Metamorphosen nach Theman von Carl Maria von Weber</t>
    </r>
    <rPh sb="0" eb="5">
      <t>ウェーバー</t>
    </rPh>
    <rPh sb="6" eb="8">
      <t>シュダイ</t>
    </rPh>
    <rPh sb="11" eb="14">
      <t>コウキョウテキ</t>
    </rPh>
    <rPh sb="14" eb="16">
      <t>ヘンヨウ</t>
    </rPh>
    <rPh sb="65" eb="85">
      <t>カール　マリア　フォン　ウェーバー</t>
    </rPh>
    <phoneticPr fontId="1"/>
  </si>
  <si>
    <r>
      <t>Mompou</t>
    </r>
    <r>
      <rPr>
        <sz val="11"/>
        <rFont val="Consolas"/>
        <family val="3"/>
      </rPr>
      <t>,</t>
    </r>
    <r>
      <rPr>
        <sz val="11"/>
        <rFont val="游ゴシック Medium"/>
        <family val="3"/>
        <charset val="128"/>
      </rPr>
      <t>フェデリコ</t>
    </r>
    <rPh sb="0" eb="6">
      <t>モンポウ</t>
    </rPh>
    <phoneticPr fontId="1"/>
  </si>
  <si>
    <r>
      <rPr>
        <b/>
        <sz val="11"/>
        <color indexed="33"/>
        <rFont val="游ゴシック Medium"/>
        <family val="3"/>
        <charset val="128"/>
      </rPr>
      <t>内なる印象</t>
    </r>
    <rPh sb="0" eb="1">
      <t>ウチ</t>
    </rPh>
    <rPh sb="3" eb="5">
      <t>インショウ</t>
    </rPh>
    <phoneticPr fontId="1"/>
  </si>
  <si>
    <r>
      <rPr>
        <b/>
        <sz val="11"/>
        <color indexed="33"/>
        <rFont val="游ゴシック Medium"/>
        <family val="3"/>
        <charset val="128"/>
      </rPr>
      <t>前奏曲</t>
    </r>
    <r>
      <rPr>
        <b/>
        <sz val="11"/>
        <color indexed="33"/>
        <rFont val="Consolas"/>
        <family val="3"/>
      </rPr>
      <t>:Larrocha</t>
    </r>
    <r>
      <rPr>
        <b/>
        <sz val="11"/>
        <color indexed="33"/>
        <rFont val="游ゴシック Medium"/>
        <family val="3"/>
        <charset val="128"/>
      </rPr>
      <t>に捧ぐ</t>
    </r>
    <rPh sb="0" eb="3">
      <t>ゼンソウキョク</t>
    </rPh>
    <rPh sb="4" eb="12">
      <t>ラローチャ</t>
    </rPh>
    <rPh sb="13" eb="14">
      <t>ササ</t>
    </rPh>
    <phoneticPr fontId="1"/>
  </si>
  <si>
    <r>
      <rPr>
        <b/>
        <sz val="11"/>
        <color indexed="33"/>
        <rFont val="游ゴシック Medium"/>
        <family val="3"/>
        <charset val="128"/>
      </rPr>
      <t>密やかな音楽</t>
    </r>
    <r>
      <rPr>
        <b/>
        <sz val="11"/>
        <color indexed="33"/>
        <rFont val="Consolas"/>
        <family val="3"/>
      </rPr>
      <t xml:space="preserve"> </t>
    </r>
    <r>
      <rPr>
        <b/>
        <sz val="11"/>
        <color indexed="33"/>
        <rFont val="游ゴシック Medium"/>
        <family val="3"/>
        <charset val="128"/>
      </rPr>
      <t>第</t>
    </r>
    <r>
      <rPr>
        <b/>
        <sz val="11"/>
        <color indexed="33"/>
        <rFont val="Consolas"/>
        <family val="3"/>
      </rPr>
      <t>4</t>
    </r>
    <r>
      <rPr>
        <b/>
        <sz val="11"/>
        <color indexed="33"/>
        <rFont val="游ゴシック Medium"/>
        <family val="3"/>
        <charset val="128"/>
      </rPr>
      <t>集</t>
    </r>
    <rPh sb="0" eb="1">
      <t>ヒソ</t>
    </rPh>
    <rPh sb="4" eb="6">
      <t>オンガク</t>
    </rPh>
    <rPh sb="7" eb="8">
      <t>ダイ</t>
    </rPh>
    <rPh sb="8" eb="10">
      <t>４シュウ</t>
    </rPh>
    <phoneticPr fontId="1"/>
  </si>
  <si>
    <r>
      <rPr>
        <b/>
        <sz val="11"/>
        <color indexed="33"/>
        <rFont val="游ゴシック Medium"/>
        <family val="3"/>
        <charset val="128"/>
      </rPr>
      <t>歌と踊り</t>
    </r>
    <rPh sb="0" eb="1">
      <t>ウタ</t>
    </rPh>
    <rPh sb="2" eb="3">
      <t>オド</t>
    </rPh>
    <phoneticPr fontId="1"/>
  </si>
  <si>
    <r>
      <t>Spain</t>
    </r>
    <r>
      <rPr>
        <b/>
        <sz val="11"/>
        <color indexed="33"/>
        <rFont val="游ゴシック Medium"/>
        <family val="3"/>
        <charset val="128"/>
      </rPr>
      <t>舞曲集</t>
    </r>
    <r>
      <rPr>
        <b/>
        <sz val="11"/>
        <color indexed="33"/>
        <rFont val="Consolas"/>
        <family val="3"/>
      </rPr>
      <t>/1964</t>
    </r>
    <rPh sb="0" eb="5">
      <t>スペイン</t>
    </rPh>
    <rPh sb="5" eb="8">
      <t>ブキョクシュウ</t>
    </rPh>
    <phoneticPr fontId="1"/>
  </si>
  <si>
    <r>
      <t>Spain</t>
    </r>
    <r>
      <rPr>
        <sz val="11"/>
        <rFont val="游ゴシック Medium"/>
        <family val="3"/>
        <charset val="128"/>
      </rPr>
      <t>舞曲集</t>
    </r>
    <rPh sb="0" eb="5">
      <t>スペイン</t>
    </rPh>
    <rPh sb="5" eb="8">
      <t>ブキョクシュウ</t>
    </rPh>
    <phoneticPr fontId="1"/>
  </si>
  <si>
    <r>
      <rPr>
        <sz val="11"/>
        <rFont val="游ゴシック Medium"/>
        <family val="3"/>
        <charset val="128"/>
      </rPr>
      <t>有楽町</t>
    </r>
    <r>
      <rPr>
        <sz val="11"/>
        <rFont val="Consolas"/>
        <family val="3"/>
      </rPr>
      <t>Hunter</t>
    </r>
    <rPh sb="0" eb="3">
      <t>ユウラクチョウ</t>
    </rPh>
    <rPh sb="3" eb="9">
      <t>ハンター</t>
    </rPh>
    <phoneticPr fontId="1"/>
  </si>
  <si>
    <r>
      <rPr>
        <sz val="11"/>
        <rFont val="游ゴシック Medium"/>
        <family val="3"/>
        <charset val="128"/>
      </rPr>
      <t>ゆったりした舞曲</t>
    </r>
    <r>
      <rPr>
        <sz val="11"/>
        <rFont val="Consolas"/>
        <family val="3"/>
      </rPr>
      <t>/1967</t>
    </r>
    <rPh sb="6" eb="8">
      <t>ブキョク</t>
    </rPh>
    <phoneticPr fontId="1"/>
  </si>
  <si>
    <r>
      <rPr>
        <sz val="11"/>
        <rFont val="游ゴシック Medium"/>
        <family val="3"/>
        <charset val="128"/>
      </rPr>
      <t>演奏会用</t>
    </r>
    <r>
      <rPr>
        <sz val="11"/>
        <rFont val="Consolas"/>
        <family val="3"/>
      </rPr>
      <t>allegro/1967</t>
    </r>
    <rPh sb="0" eb="3">
      <t>エンソウカイ</t>
    </rPh>
    <rPh sb="3" eb="4">
      <t>ヨウ</t>
    </rPh>
    <rPh sb="4" eb="11">
      <t>アレグロ</t>
    </rPh>
    <phoneticPr fontId="1"/>
  </si>
  <si>
    <r>
      <t>Piano</t>
    </r>
    <r>
      <rPr>
        <sz val="11"/>
        <rFont val="游ゴシック Medium"/>
        <family val="3"/>
        <charset val="128"/>
      </rPr>
      <t>協奏曲全集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5</t>
    </r>
    <r>
      <rPr>
        <sz val="11"/>
        <rFont val="游ゴシック Medium"/>
        <family val="3"/>
        <charset val="128"/>
      </rPr>
      <t>曲</t>
    </r>
    <rPh sb="0" eb="8">
      <t>ピアノキョウソウキョク</t>
    </rPh>
    <rPh sb="8" eb="10">
      <t>ゼンシュウ</t>
    </rPh>
    <rPh sb="11" eb="12">
      <t>ゼン</t>
    </rPh>
    <rPh sb="13" eb="14">
      <t>キョク</t>
    </rPh>
    <phoneticPr fontId="1"/>
  </si>
  <si>
    <r>
      <rPr>
        <sz val="11"/>
        <rFont val="游ゴシック Medium"/>
        <family val="3"/>
        <charset val="128"/>
      </rPr>
      <t>組曲</t>
    </r>
    <r>
      <rPr>
        <sz val="11"/>
        <rFont val="Consolas"/>
        <family val="3"/>
      </rPr>
      <t>:Kije'</t>
    </r>
    <r>
      <rPr>
        <sz val="11"/>
        <rFont val="游ゴシック Medium"/>
        <family val="3"/>
        <charset val="128"/>
      </rPr>
      <t>中尉</t>
    </r>
    <r>
      <rPr>
        <sz val="11"/>
        <rFont val="Consolas"/>
        <family val="3"/>
      </rPr>
      <t xml:space="preserve"> Op60/Lieutenant Kije'</t>
    </r>
    <rPh sb="0" eb="2">
      <t>クミキョク</t>
    </rPh>
    <rPh sb="3" eb="10">
      <t>キージェチュウイ</t>
    </rPh>
    <rPh sb="27" eb="32">
      <t>キージェ</t>
    </rPh>
    <phoneticPr fontId="1"/>
  </si>
  <si>
    <r>
      <t>Kije'</t>
    </r>
    <r>
      <rPr>
        <sz val="11"/>
        <rFont val="游ゴシック Medium"/>
        <family val="3"/>
        <charset val="128"/>
      </rPr>
      <t>中尉､古典交響曲､三つの</t>
    </r>
    <r>
      <rPr>
        <sz val="11"/>
        <rFont val="Consolas"/>
        <family val="3"/>
      </rPr>
      <t>Orange</t>
    </r>
    <r>
      <rPr>
        <sz val="11"/>
        <rFont val="游ゴシック Medium"/>
        <family val="3"/>
        <charset val="128"/>
      </rPr>
      <t>への恋</t>
    </r>
    <rPh sb="0" eb="7">
      <t>キージェチュウイ</t>
    </rPh>
    <rPh sb="8" eb="10">
      <t>コテン</t>
    </rPh>
    <rPh sb="10" eb="13">
      <t>コウキョウキョク</t>
    </rPh>
    <rPh sb="14" eb="15">
      <t>ミッ</t>
    </rPh>
    <rPh sb="17" eb="23">
      <t>オレンジ</t>
    </rPh>
    <rPh sb="25" eb="26">
      <t>コイ</t>
    </rPh>
    <phoneticPr fontId="1"/>
  </si>
  <si>
    <r>
      <t>Montre'al</t>
    </r>
    <r>
      <rPr>
        <sz val="11"/>
        <rFont val="游ゴシック Medium"/>
        <family val="3"/>
        <charset val="128"/>
      </rPr>
      <t>交響楽団</t>
    </r>
    <rPh sb="0" eb="9">
      <t>モントリオール</t>
    </rPh>
    <rPh sb="9" eb="13">
      <t>コウキョウガクダン</t>
    </rPh>
    <phoneticPr fontId="1"/>
  </si>
  <si>
    <r>
      <rPr>
        <sz val="11"/>
        <rFont val="游ゴシック Medium"/>
        <family val="3"/>
        <charset val="128"/>
      </rPr>
      <t>古典交響曲</t>
    </r>
    <rPh sb="0" eb="2">
      <t>コテン</t>
    </rPh>
    <rPh sb="2" eb="5">
      <t>コウキョウキョク</t>
    </rPh>
    <phoneticPr fontId="1"/>
  </si>
  <si>
    <r>
      <rPr>
        <sz val="11"/>
        <rFont val="游ゴシック Medium"/>
        <family val="3"/>
        <charset val="128"/>
      </rPr>
      <t>組曲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三つの</t>
    </r>
    <r>
      <rPr>
        <sz val="11"/>
        <rFont val="Consolas"/>
        <family val="3"/>
      </rPr>
      <t>Orange</t>
    </r>
    <r>
      <rPr>
        <sz val="11"/>
        <rFont val="游ゴシック Medium"/>
        <family val="3"/>
        <charset val="128"/>
      </rPr>
      <t>への恋</t>
    </r>
    <rPh sb="0" eb="2">
      <t>クミキョク</t>
    </rPh>
    <rPh sb="3" eb="4">
      <t>ミッ</t>
    </rPh>
    <rPh sb="6" eb="12">
      <t>オレンジ</t>
    </rPh>
    <rPh sb="14" eb="15">
      <t>コイ</t>
    </rPh>
    <phoneticPr fontId="1"/>
  </si>
  <si>
    <r>
      <rPr>
        <sz val="11"/>
        <rFont val="游ゴシック Medium"/>
        <family val="3"/>
        <charset val="128"/>
      </rPr>
      <t>弦楽四重奏のための</t>
    </r>
    <r>
      <rPr>
        <sz val="11"/>
        <rFont val="Consolas"/>
        <family val="3"/>
      </rPr>
      <t>5</t>
    </r>
    <r>
      <rPr>
        <sz val="11"/>
        <rFont val="游ゴシック Medium"/>
        <family val="3"/>
        <charset val="128"/>
      </rPr>
      <t>つの楽章</t>
    </r>
    <r>
      <rPr>
        <sz val="11"/>
        <rFont val="Consolas"/>
        <family val="3"/>
      </rPr>
      <t>Op.5/1909</t>
    </r>
    <rPh sb="0" eb="2">
      <t>ゲンガク</t>
    </rPh>
    <rPh sb="2" eb="5">
      <t>シジュウソウ</t>
    </rPh>
    <rPh sb="12" eb="14">
      <t>ガクショウ</t>
    </rPh>
    <phoneticPr fontId="1"/>
  </si>
  <si>
    <r>
      <t>Webern</t>
    </r>
    <r>
      <rPr>
        <sz val="11"/>
        <rFont val="游ゴシック Medium"/>
        <family val="3"/>
        <charset val="128"/>
      </rPr>
      <t>弦楽四重奏曲</t>
    </r>
    <r>
      <rPr>
        <sz val="11"/>
        <rFont val="Consolas"/>
        <family val="3"/>
      </rPr>
      <t>Op.5,9,28</t>
    </r>
    <r>
      <rPr>
        <sz val="11"/>
        <rFont val="游ゴシック Medium"/>
        <family val="3"/>
        <charset val="128"/>
      </rPr>
      <t>他</t>
    </r>
    <rPh sb="0" eb="6">
      <t>ウェーベルン</t>
    </rPh>
    <rPh sb="6" eb="8">
      <t>ゲンガク</t>
    </rPh>
    <rPh sb="8" eb="11">
      <t>シジュウソウ</t>
    </rPh>
    <rPh sb="11" eb="12">
      <t>キョク</t>
    </rPh>
    <rPh sb="21" eb="22">
      <t>ホカ</t>
    </rPh>
    <phoneticPr fontId="1"/>
  </si>
  <si>
    <r>
      <t>Alban Berg</t>
    </r>
    <r>
      <rPr>
        <sz val="11"/>
        <rFont val="游ゴシック Medium"/>
        <family val="3"/>
        <charset val="128"/>
      </rPr>
      <t>四重奏団</t>
    </r>
    <rPh sb="0" eb="10">
      <t>アルバン　ベルク</t>
    </rPh>
    <rPh sb="10" eb="14">
      <t>シジュウソウダン</t>
    </rPh>
    <phoneticPr fontId="1"/>
  </si>
  <si>
    <r>
      <rPr>
        <sz val="11"/>
        <rFont val="游ゴシック Medium"/>
        <family val="3"/>
        <charset val="128"/>
      </rPr>
      <t>弦楽四重奏のための</t>
    </r>
    <r>
      <rPr>
        <sz val="11"/>
        <rFont val="Consolas"/>
        <family val="3"/>
      </rPr>
      <t>6</t>
    </r>
    <r>
      <rPr>
        <sz val="11"/>
        <rFont val="游ゴシック Medium"/>
        <family val="3"/>
        <charset val="128"/>
      </rPr>
      <t>つの</t>
    </r>
    <r>
      <rPr>
        <sz val="11"/>
        <rFont val="Consolas"/>
        <family val="3"/>
      </rPr>
      <t>Bagatell Op.9/1913</t>
    </r>
    <rPh sb="0" eb="2">
      <t>ゲンガク</t>
    </rPh>
    <rPh sb="2" eb="5">
      <t>シジュウソウ</t>
    </rPh>
    <rPh sb="12" eb="20">
      <t>バガテル</t>
    </rPh>
    <phoneticPr fontId="1"/>
  </si>
  <si>
    <r>
      <rPr>
        <sz val="11"/>
        <rFont val="游ゴシック Medium"/>
        <family val="3"/>
        <charset val="128"/>
      </rPr>
      <t>弦楽四重奏曲</t>
    </r>
    <r>
      <rPr>
        <sz val="11"/>
        <rFont val="Consolas"/>
        <family val="3"/>
      </rPr>
      <t>Op.28/1937~8</t>
    </r>
    <rPh sb="0" eb="2">
      <t>ゲンガク</t>
    </rPh>
    <rPh sb="2" eb="5">
      <t>シジュウソウ</t>
    </rPh>
    <rPh sb="5" eb="6">
      <t>キョク</t>
    </rPh>
    <phoneticPr fontId="1"/>
  </si>
  <si>
    <r>
      <rPr>
        <sz val="11"/>
        <rFont val="游ゴシック Medium"/>
        <family val="3"/>
        <charset val="128"/>
      </rPr>
      <t>弦楽四重奏曲第</t>
    </r>
    <r>
      <rPr>
        <sz val="11"/>
        <rFont val="Consolas"/>
        <family val="3"/>
      </rPr>
      <t>1</t>
    </r>
    <r>
      <rPr>
        <sz val="11"/>
        <rFont val="游ゴシック Medium"/>
        <family val="3"/>
        <charset val="128"/>
      </rPr>
      <t>番</t>
    </r>
    <r>
      <rPr>
        <sz val="11"/>
        <rFont val="Consolas"/>
        <family val="3"/>
      </rPr>
      <t>:Mobile/1973</t>
    </r>
    <rPh sb="0" eb="2">
      <t>ゲンガク</t>
    </rPh>
    <rPh sb="2" eb="5">
      <t>シジュウソウ</t>
    </rPh>
    <rPh sb="5" eb="6">
      <t>キョク</t>
    </rPh>
    <rPh sb="6" eb="7">
      <t>ダイ</t>
    </rPh>
    <rPh sb="8" eb="9">
      <t>バン</t>
    </rPh>
    <rPh sb="10" eb="16">
      <t>モビール</t>
    </rPh>
    <phoneticPr fontId="1"/>
  </si>
  <si>
    <r>
      <rPr>
        <sz val="11"/>
        <rFont val="游ゴシック Medium"/>
        <family val="3"/>
        <charset val="128"/>
      </rPr>
      <t>弦楽四重奏曲第</t>
    </r>
    <r>
      <rPr>
        <sz val="11"/>
        <rFont val="Consolas"/>
        <family val="3"/>
      </rPr>
      <t>3</t>
    </r>
    <r>
      <rPr>
        <sz val="11"/>
        <rFont val="游ゴシック Medium"/>
        <family val="3"/>
        <charset val="128"/>
      </rPr>
      <t>番</t>
    </r>
    <r>
      <rPr>
        <sz val="11"/>
        <rFont val="Consolas"/>
        <family val="3"/>
      </rPr>
      <t>/1972</t>
    </r>
    <rPh sb="0" eb="2">
      <t>ゲンガク</t>
    </rPh>
    <rPh sb="2" eb="5">
      <t>シジュウソウ</t>
    </rPh>
    <rPh sb="5" eb="6">
      <t>キョク</t>
    </rPh>
    <rPh sb="6" eb="7">
      <t>ダイ</t>
    </rPh>
    <rPh sb="8" eb="9">
      <t>バン</t>
    </rPh>
    <phoneticPr fontId="1"/>
  </si>
  <si>
    <r>
      <rPr>
        <sz val="11"/>
        <rFont val="游ゴシック Medium"/>
        <family val="3"/>
        <charset val="128"/>
      </rPr>
      <t>春の祭典</t>
    </r>
    <r>
      <rPr>
        <sz val="11"/>
        <rFont val="Consolas"/>
        <family val="3"/>
      </rPr>
      <t>/Le Sacre du Printemps</t>
    </r>
    <rPh sb="0" eb="1">
      <t>ハル</t>
    </rPh>
    <rPh sb="2" eb="4">
      <t>サイテン</t>
    </rPh>
    <phoneticPr fontId="1"/>
  </si>
  <si>
    <r>
      <rPr>
        <sz val="11"/>
        <rFont val="游ゴシック Medium"/>
        <family val="3"/>
        <charset val="128"/>
      </rPr>
      <t>春の祭典</t>
    </r>
    <r>
      <rPr>
        <sz val="11"/>
        <rFont val="Consolas"/>
        <family val="3"/>
      </rPr>
      <t>/Petrushka</t>
    </r>
    <rPh sb="0" eb="1">
      <t>ハル</t>
    </rPh>
    <rPh sb="2" eb="4">
      <t>サイテン</t>
    </rPh>
    <rPh sb="5" eb="14">
      <t>ペトルーシュカ</t>
    </rPh>
    <phoneticPr fontId="1"/>
  </si>
  <si>
    <r>
      <rPr>
        <sz val="11"/>
        <rFont val="游ゴシック Medium"/>
        <family val="3"/>
        <charset val="128"/>
      </rPr>
      <t>火の鳥</t>
    </r>
    <r>
      <rPr>
        <sz val="11"/>
        <rFont val="Consolas"/>
        <family val="3"/>
      </rPr>
      <t>/The Firebird/Complete-Original 1910 Ver.</t>
    </r>
    <rPh sb="0" eb="1">
      <t>ヒ</t>
    </rPh>
    <rPh sb="2" eb="3">
      <t>トリ</t>
    </rPh>
    <rPh sb="17" eb="34">
      <t>コンプリート-オリジナル</t>
    </rPh>
    <phoneticPr fontId="1"/>
  </si>
  <si>
    <r>
      <rPr>
        <sz val="11"/>
        <rFont val="游ゴシック Medium"/>
        <family val="3"/>
        <charset val="128"/>
      </rPr>
      <t>無伴奏</t>
    </r>
    <r>
      <rPr>
        <sz val="11"/>
        <rFont val="Consolas"/>
        <family val="3"/>
      </rPr>
      <t>Cello Sonata Op8/1915</t>
    </r>
    <rPh sb="0" eb="1">
      <t>ム</t>
    </rPh>
    <rPh sb="1" eb="3">
      <t>バンソウ</t>
    </rPh>
    <rPh sb="3" eb="15">
      <t>チェロ　ソナタ</t>
    </rPh>
    <phoneticPr fontId="1"/>
  </si>
  <si>
    <r>
      <t>Starker,Ja'nos/Koda'ly:</t>
    </r>
    <r>
      <rPr>
        <sz val="11"/>
        <rFont val="游ゴシック Medium"/>
        <family val="3"/>
        <charset val="128"/>
      </rPr>
      <t>無伴奏</t>
    </r>
    <r>
      <rPr>
        <sz val="11"/>
        <rFont val="Consolas"/>
        <family val="3"/>
      </rPr>
      <t>Cello Sonata/J.S.Bach:</t>
    </r>
    <r>
      <rPr>
        <sz val="11"/>
        <rFont val="游ゴシック Medium"/>
        <family val="3"/>
        <charset val="128"/>
      </rPr>
      <t>無伴奏</t>
    </r>
    <r>
      <rPr>
        <sz val="11"/>
        <rFont val="Consolas"/>
        <family val="3"/>
      </rPr>
      <t>Cello</t>
    </r>
    <r>
      <rPr>
        <sz val="11"/>
        <rFont val="游ゴシック Medium"/>
        <family val="3"/>
        <charset val="128"/>
      </rPr>
      <t>組曲第</t>
    </r>
    <r>
      <rPr>
        <sz val="11"/>
        <rFont val="Consolas"/>
        <family val="3"/>
      </rPr>
      <t>4</t>
    </r>
    <r>
      <rPr>
        <sz val="11"/>
        <rFont val="游ゴシック Medium"/>
        <family val="3"/>
        <charset val="128"/>
      </rPr>
      <t>番</t>
    </r>
    <r>
      <rPr>
        <sz val="11"/>
        <rFont val="Consolas"/>
        <family val="3"/>
      </rPr>
      <t>&amp;</t>
    </r>
    <r>
      <rPr>
        <sz val="11"/>
        <rFont val="游ゴシック Medium"/>
        <family val="3"/>
        <charset val="128"/>
      </rPr>
      <t>第</t>
    </r>
    <r>
      <rPr>
        <sz val="11"/>
        <rFont val="Consolas"/>
        <family val="3"/>
      </rPr>
      <t>6</t>
    </r>
    <r>
      <rPr>
        <sz val="11"/>
        <rFont val="游ゴシック Medium"/>
        <family val="3"/>
        <charset val="128"/>
      </rPr>
      <t>番</t>
    </r>
    <rPh sb="0" eb="14">
      <t>ヤーノシュ・シュタルケル</t>
    </rPh>
    <rPh sb="15" eb="22">
      <t>コダーイ</t>
    </rPh>
    <rPh sb="23" eb="24">
      <t>ム</t>
    </rPh>
    <rPh sb="24" eb="26">
      <t>バンソウ</t>
    </rPh>
    <rPh sb="26" eb="38">
      <t>チェロ　ソナタ</t>
    </rPh>
    <rPh sb="43" eb="47">
      <t>バッハ</t>
    </rPh>
    <rPh sb="48" eb="49">
      <t>ム</t>
    </rPh>
    <rPh sb="49" eb="51">
      <t>バンソウ</t>
    </rPh>
    <rPh sb="51" eb="56">
      <t>チェロ</t>
    </rPh>
    <rPh sb="56" eb="58">
      <t>クミキョク</t>
    </rPh>
    <rPh sb="58" eb="59">
      <t>ダイ</t>
    </rPh>
    <rPh sb="60" eb="61">
      <t>バン</t>
    </rPh>
    <rPh sb="62" eb="63">
      <t>ダイ</t>
    </rPh>
    <rPh sb="64" eb="65">
      <t>バン</t>
    </rPh>
    <phoneticPr fontId="1"/>
  </si>
  <si>
    <r>
      <rPr>
        <sz val="11"/>
        <rFont val="游ゴシック Medium"/>
        <family val="3"/>
        <charset val="128"/>
      </rPr>
      <t>無伴奏</t>
    </r>
    <r>
      <rPr>
        <sz val="11"/>
        <rFont val="Consolas"/>
        <family val="3"/>
      </rPr>
      <t>Cello</t>
    </r>
    <r>
      <rPr>
        <sz val="11"/>
        <rFont val="游ゴシック Medium"/>
        <family val="3"/>
        <charset val="128"/>
      </rPr>
      <t>組曲第</t>
    </r>
    <r>
      <rPr>
        <sz val="11"/>
        <rFont val="Consolas"/>
        <family val="3"/>
      </rPr>
      <t>4</t>
    </r>
    <r>
      <rPr>
        <sz val="11"/>
        <rFont val="游ゴシック Medium"/>
        <family val="3"/>
        <charset val="128"/>
      </rPr>
      <t>番</t>
    </r>
    <r>
      <rPr>
        <sz val="11"/>
        <rFont val="Consolas"/>
        <family val="3"/>
      </rPr>
      <t>&amp;</t>
    </r>
    <r>
      <rPr>
        <sz val="11"/>
        <rFont val="游ゴシック Medium"/>
        <family val="3"/>
        <charset val="128"/>
      </rPr>
      <t>第</t>
    </r>
    <r>
      <rPr>
        <sz val="11"/>
        <rFont val="Consolas"/>
        <family val="3"/>
      </rPr>
      <t>6</t>
    </r>
    <r>
      <rPr>
        <sz val="11"/>
        <rFont val="游ゴシック Medium"/>
        <family val="3"/>
        <charset val="128"/>
      </rPr>
      <t>番</t>
    </r>
    <rPh sb="0" eb="1">
      <t>ム</t>
    </rPh>
    <rPh sb="1" eb="3">
      <t>バンソウ</t>
    </rPh>
    <rPh sb="3" eb="8">
      <t>チェロ</t>
    </rPh>
    <rPh sb="8" eb="10">
      <t>クミキョク</t>
    </rPh>
    <rPh sb="10" eb="11">
      <t>ダイ</t>
    </rPh>
    <rPh sb="12" eb="13">
      <t>バン</t>
    </rPh>
    <rPh sb="14" eb="15">
      <t>ダイ</t>
    </rPh>
    <rPh sb="16" eb="17">
      <t>バン</t>
    </rPh>
    <phoneticPr fontId="1"/>
  </si>
  <si>
    <r>
      <t>Haimovitz/Koda'ly:</t>
    </r>
    <r>
      <rPr>
        <sz val="11"/>
        <rFont val="游ゴシック Medium"/>
        <family val="3"/>
        <charset val="128"/>
      </rPr>
      <t>無伴奏</t>
    </r>
    <r>
      <rPr>
        <sz val="11"/>
        <rFont val="Consolas"/>
        <family val="3"/>
      </rPr>
      <t>Cello Sonata</t>
    </r>
    <r>
      <rPr>
        <sz val="11"/>
        <rFont val="游ゴシック Medium"/>
        <family val="3"/>
        <charset val="128"/>
      </rPr>
      <t>､他</t>
    </r>
    <rPh sb="0" eb="9">
      <t>ハイモヴィッツ</t>
    </rPh>
    <rPh sb="10" eb="17">
      <t>コダーイ</t>
    </rPh>
    <rPh sb="18" eb="19">
      <t>ム</t>
    </rPh>
    <rPh sb="19" eb="21">
      <t>バンソウ</t>
    </rPh>
    <rPh sb="21" eb="33">
      <t>チェロ　ソナタ</t>
    </rPh>
    <rPh sb="34" eb="35">
      <t>ホカ</t>
    </rPh>
    <phoneticPr fontId="1"/>
  </si>
  <si>
    <r>
      <rPr>
        <sz val="11"/>
        <rFont val="游ゴシック Medium"/>
        <family val="3"/>
        <charset val="128"/>
      </rPr>
      <t>無伴奏</t>
    </r>
    <r>
      <rPr>
        <sz val="11"/>
        <rFont val="Consolas"/>
        <family val="3"/>
      </rPr>
      <t>Cello</t>
    </r>
    <r>
      <rPr>
        <sz val="11"/>
        <rFont val="游ゴシック Medium"/>
        <family val="3"/>
        <charset val="128"/>
      </rPr>
      <t>のための第</t>
    </r>
    <r>
      <rPr>
        <sz val="11"/>
        <rFont val="Consolas"/>
        <family val="3"/>
      </rPr>
      <t>3</t>
    </r>
    <r>
      <rPr>
        <sz val="11"/>
        <rFont val="游ゴシック Medium"/>
        <family val="3"/>
        <charset val="128"/>
      </rPr>
      <t>組曲</t>
    </r>
    <r>
      <rPr>
        <sz val="11"/>
        <rFont val="Consolas"/>
        <family val="3"/>
      </rPr>
      <t>Op87/1971</t>
    </r>
    <rPh sb="0" eb="1">
      <t>ム</t>
    </rPh>
    <rPh sb="1" eb="3">
      <t>バンソウ</t>
    </rPh>
    <rPh sb="3" eb="8">
      <t>チェロ</t>
    </rPh>
    <rPh sb="12" eb="13">
      <t>ダイ</t>
    </rPh>
    <rPh sb="14" eb="16">
      <t>クミキョク</t>
    </rPh>
    <phoneticPr fontId="1"/>
  </si>
  <si>
    <r>
      <rPr>
        <sz val="11"/>
        <rFont val="游ゴシック Medium"/>
        <family val="3"/>
        <charset val="128"/>
      </rPr>
      <t>言葉は空しく</t>
    </r>
    <r>
      <rPr>
        <sz val="11"/>
        <rFont val="Consolas"/>
        <family val="3"/>
      </rPr>
      <t>…/</t>
    </r>
    <r>
      <rPr>
        <sz val="11"/>
        <rFont val="游ゴシック Medium"/>
        <family val="3"/>
        <charset val="128"/>
      </rPr>
      <t>無伴奏</t>
    </r>
    <r>
      <rPr>
        <sz val="11"/>
        <rFont val="Consolas"/>
        <family val="3"/>
      </rPr>
      <t>Cello</t>
    </r>
    <r>
      <rPr>
        <sz val="11"/>
        <rFont val="游ゴシック Medium"/>
        <family val="3"/>
        <charset val="128"/>
      </rPr>
      <t>のための</t>
    </r>
    <r>
      <rPr>
        <sz val="11"/>
        <rFont val="Consolas"/>
        <family val="3"/>
      </rPr>
      <t>Recitativo/1979</t>
    </r>
    <rPh sb="0" eb="2">
      <t>コトバ</t>
    </rPh>
    <rPh sb="3" eb="4">
      <t>ムナ</t>
    </rPh>
    <rPh sb="8" eb="9">
      <t>ム</t>
    </rPh>
    <rPh sb="9" eb="11">
      <t>バンソウ</t>
    </rPh>
    <rPh sb="11" eb="16">
      <t>チェロ</t>
    </rPh>
    <rPh sb="20" eb="30">
      <t>レシタティーヴォ</t>
    </rPh>
    <phoneticPr fontId="1"/>
  </si>
  <si>
    <r>
      <rPr>
        <sz val="11"/>
        <rFont val="游ゴシック Medium"/>
        <family val="3"/>
        <charset val="128"/>
      </rPr>
      <t>無伴奏</t>
    </r>
    <r>
      <rPr>
        <sz val="11"/>
        <rFont val="Consolas"/>
        <family val="3"/>
      </rPr>
      <t>Cello</t>
    </r>
    <r>
      <rPr>
        <sz val="11"/>
        <rFont val="游ゴシック Medium"/>
        <family val="3"/>
        <charset val="128"/>
      </rPr>
      <t>のための</t>
    </r>
    <r>
      <rPr>
        <sz val="11"/>
        <rFont val="Consolas"/>
        <family val="3"/>
      </rPr>
      <t>Capricco/1981</t>
    </r>
    <rPh sb="0" eb="1">
      <t>ム</t>
    </rPh>
    <rPh sb="1" eb="3">
      <t>バンソウ</t>
    </rPh>
    <rPh sb="3" eb="8">
      <t>チェロ</t>
    </rPh>
    <rPh sb="12" eb="20">
      <t>カプリッチョ</t>
    </rPh>
    <phoneticPr fontId="1"/>
  </si>
  <si>
    <r>
      <t>Piano Works/</t>
    </r>
    <r>
      <rPr>
        <sz val="11"/>
        <rFont val="游ゴシック Medium"/>
        <family val="3"/>
        <charset val="128"/>
      </rPr>
      <t>ピアノ曲集</t>
    </r>
    <rPh sb="15" eb="17">
      <t>キョクシュウ</t>
    </rPh>
    <phoneticPr fontId="1"/>
  </si>
  <si>
    <r>
      <rPr>
        <sz val="11"/>
        <rFont val="游ゴシック Medium"/>
        <family val="3"/>
        <charset val="128"/>
      </rPr>
      <t>レコファン池袋</t>
    </r>
    <rPh sb="5" eb="7">
      <t>イケブクロ</t>
    </rPh>
    <phoneticPr fontId="1"/>
  </si>
  <si>
    <r>
      <t>Piano</t>
    </r>
    <r>
      <rPr>
        <sz val="11"/>
        <rFont val="游ゴシック Medium"/>
        <family val="3"/>
        <charset val="128"/>
      </rPr>
      <t>と</t>
    </r>
    <r>
      <rPr>
        <sz val="11"/>
        <rFont val="Consolas"/>
        <family val="3"/>
      </rPr>
      <t>Orchestra</t>
    </r>
    <r>
      <rPr>
        <sz val="11"/>
        <rFont val="游ゴシック Medium"/>
        <family val="3"/>
        <charset val="128"/>
      </rPr>
      <t>のための作品集</t>
    </r>
    <rPh sb="0" eb="5">
      <t>ピアノ</t>
    </rPh>
    <rPh sb="6" eb="15">
      <t>オーケストラ</t>
    </rPh>
    <rPh sb="19" eb="21">
      <t>サクヒン</t>
    </rPh>
    <rPh sb="21" eb="22">
      <t>シュウ</t>
    </rPh>
    <phoneticPr fontId="1"/>
  </si>
  <si>
    <r>
      <t>Piano</t>
    </r>
    <r>
      <rPr>
        <sz val="11"/>
        <rFont val="游ゴシック Medium"/>
        <family val="3"/>
        <charset val="128"/>
      </rPr>
      <t>協奏曲第</t>
    </r>
    <r>
      <rPr>
        <sz val="11"/>
        <rFont val="Consolas"/>
        <family val="3"/>
      </rPr>
      <t>1</t>
    </r>
    <r>
      <rPr>
        <sz val="11"/>
        <rFont val="游ゴシック Medium"/>
        <family val="3"/>
        <charset val="128"/>
      </rPr>
      <t>番</t>
    </r>
    <rPh sb="0" eb="8">
      <t>ピアノキョウソウキョク</t>
    </rPh>
    <rPh sb="8" eb="9">
      <t>ダイ</t>
    </rPh>
    <rPh sb="10" eb="11">
      <t>バン</t>
    </rPh>
    <phoneticPr fontId="1"/>
  </si>
  <si>
    <r>
      <t>Budapest</t>
    </r>
    <r>
      <rPr>
        <sz val="11"/>
        <rFont val="游ゴシック Medium"/>
        <family val="3"/>
        <charset val="128"/>
      </rPr>
      <t>祝祭管</t>
    </r>
    <rPh sb="0" eb="8">
      <t>ブダペスト</t>
    </rPh>
    <rPh sb="8" eb="10">
      <t>シュクサイ</t>
    </rPh>
    <rPh sb="10" eb="11">
      <t>カン</t>
    </rPh>
    <phoneticPr fontId="1"/>
  </si>
  <si>
    <r>
      <t>st,perc</t>
    </r>
    <r>
      <rPr>
        <sz val="11"/>
        <rFont val="游ゴシック Medium"/>
        <family val="3"/>
        <charset val="128"/>
      </rPr>
      <t>と</t>
    </r>
    <r>
      <rPr>
        <sz val="11"/>
        <rFont val="Consolas"/>
        <family val="3"/>
      </rPr>
      <t>Celesta</t>
    </r>
    <r>
      <rPr>
        <sz val="11"/>
        <rFont val="游ゴシック Medium"/>
        <family val="3"/>
        <charset val="128"/>
      </rPr>
      <t>のための音楽</t>
    </r>
    <rPh sb="8" eb="15">
      <t>チェレスタ</t>
    </rPh>
    <rPh sb="19" eb="21">
      <t>オンガク</t>
    </rPh>
    <phoneticPr fontId="1"/>
  </si>
  <si>
    <r>
      <t>Piano</t>
    </r>
    <r>
      <rPr>
        <sz val="11"/>
        <rFont val="游ゴシック Medium"/>
        <family val="3"/>
        <charset val="128"/>
      </rPr>
      <t>協奏曲第</t>
    </r>
    <r>
      <rPr>
        <sz val="11"/>
        <rFont val="Consolas"/>
        <family val="3"/>
      </rPr>
      <t>2</t>
    </r>
    <r>
      <rPr>
        <sz val="11"/>
        <rFont val="游ゴシック Medium"/>
        <family val="3"/>
        <charset val="128"/>
      </rPr>
      <t>番</t>
    </r>
    <rPh sb="0" eb="8">
      <t>ピアノキョウソウキョク</t>
    </rPh>
    <rPh sb="8" eb="9">
      <t>ダイ</t>
    </rPh>
    <rPh sb="10" eb="11">
      <t>バン</t>
    </rPh>
    <phoneticPr fontId="1"/>
  </si>
  <si>
    <r>
      <t>Piano</t>
    </r>
    <r>
      <rPr>
        <sz val="11"/>
        <rFont val="游ゴシック Medium"/>
        <family val="3"/>
        <charset val="128"/>
      </rPr>
      <t>と</t>
    </r>
    <r>
      <rPr>
        <sz val="11"/>
        <rFont val="Consolas"/>
        <family val="3"/>
      </rPr>
      <t>Orchestra</t>
    </r>
    <r>
      <rPr>
        <sz val="11"/>
        <rFont val="游ゴシック Medium"/>
        <family val="3"/>
        <charset val="128"/>
      </rPr>
      <t>のための</t>
    </r>
    <r>
      <rPr>
        <sz val="11"/>
        <rFont val="Consolas"/>
        <family val="3"/>
      </rPr>
      <t>Rhapsodie</t>
    </r>
    <rPh sb="0" eb="5">
      <t>ピアノ</t>
    </rPh>
    <rPh sb="6" eb="15">
      <t>オーケストラ</t>
    </rPh>
    <rPh sb="19" eb="28">
      <t>ラプソディ</t>
    </rPh>
    <phoneticPr fontId="1"/>
  </si>
  <si>
    <r>
      <t>Piano</t>
    </r>
    <r>
      <rPr>
        <sz val="11"/>
        <rFont val="游ゴシック Medium"/>
        <family val="3"/>
        <charset val="128"/>
      </rPr>
      <t>協奏曲第</t>
    </r>
    <r>
      <rPr>
        <sz val="11"/>
        <rFont val="Consolas"/>
        <family val="3"/>
      </rPr>
      <t>3</t>
    </r>
    <r>
      <rPr>
        <sz val="11"/>
        <rFont val="游ゴシック Medium"/>
        <family val="3"/>
        <charset val="128"/>
      </rPr>
      <t>番</t>
    </r>
    <rPh sb="0" eb="8">
      <t>ピアノキョウソウキョク</t>
    </rPh>
    <rPh sb="8" eb="9">
      <t>ダイ</t>
    </rPh>
    <rPh sb="10" eb="11">
      <t>バン</t>
    </rPh>
    <phoneticPr fontId="1"/>
  </si>
  <si>
    <r>
      <t>Piano</t>
    </r>
    <r>
      <rPr>
        <sz val="11"/>
        <rFont val="游ゴシック Medium"/>
        <family val="3"/>
        <charset val="128"/>
      </rPr>
      <t>と</t>
    </r>
    <r>
      <rPr>
        <sz val="11"/>
        <rFont val="Consolas"/>
        <family val="3"/>
      </rPr>
      <t>Orchestra</t>
    </r>
    <r>
      <rPr>
        <sz val="11"/>
        <rFont val="游ゴシック Medium"/>
        <family val="3"/>
        <charset val="128"/>
      </rPr>
      <t>のための</t>
    </r>
    <r>
      <rPr>
        <sz val="11"/>
        <rFont val="Consolas"/>
        <family val="3"/>
      </rPr>
      <t>Scherzo</t>
    </r>
    <rPh sb="0" eb="5">
      <t>ピアノ</t>
    </rPh>
    <rPh sb="6" eb="15">
      <t>オーケストラ</t>
    </rPh>
    <rPh sb="19" eb="26">
      <t>スケルツォ</t>
    </rPh>
    <phoneticPr fontId="1"/>
  </si>
  <si>
    <r>
      <t>20</t>
    </r>
    <r>
      <rPr>
        <sz val="11"/>
        <rFont val="游ゴシック Medium"/>
        <family val="3"/>
        <charset val="128"/>
      </rPr>
      <t>世紀</t>
    </r>
    <r>
      <rPr>
        <sz val="11"/>
        <rFont val="Consolas"/>
        <family val="3"/>
      </rPr>
      <t>Piano</t>
    </r>
    <r>
      <rPr>
        <sz val="11"/>
        <rFont val="游ゴシック Medium"/>
        <family val="3"/>
        <charset val="128"/>
      </rPr>
      <t>音楽の夕べ</t>
    </r>
    <r>
      <rPr>
        <sz val="11"/>
        <rFont val="Consolas"/>
        <family val="3"/>
      </rPr>
      <t>/Richter in Wien</t>
    </r>
    <rPh sb="2" eb="4">
      <t>セイキ</t>
    </rPh>
    <rPh sb="4" eb="11">
      <t>ピアノオンガク</t>
    </rPh>
    <rPh sb="12" eb="13">
      <t>ユウ</t>
    </rPh>
    <rPh sb="15" eb="22">
      <t>リヒテル</t>
    </rPh>
    <rPh sb="23" eb="25">
      <t>イン</t>
    </rPh>
    <rPh sb="26" eb="30">
      <t>ウィーン</t>
    </rPh>
    <phoneticPr fontId="1"/>
  </si>
  <si>
    <r>
      <t>Piano Sonata</t>
    </r>
    <r>
      <rPr>
        <sz val="11"/>
        <rFont val="游ゴシック Medium"/>
        <family val="3"/>
        <charset val="128"/>
      </rPr>
      <t>第</t>
    </r>
    <r>
      <rPr>
        <sz val="11"/>
        <rFont val="Consolas"/>
        <family val="3"/>
      </rPr>
      <t>2</t>
    </r>
    <r>
      <rPr>
        <sz val="11"/>
        <rFont val="游ゴシック Medium"/>
        <family val="3"/>
        <charset val="128"/>
      </rPr>
      <t>番ニ短調</t>
    </r>
    <r>
      <rPr>
        <sz val="11"/>
        <rFont val="Consolas"/>
        <family val="3"/>
      </rPr>
      <t>Op14</t>
    </r>
    <rPh sb="0" eb="12">
      <t>ピアノ　ソナタ</t>
    </rPh>
    <rPh sb="12" eb="13">
      <t>ダイ</t>
    </rPh>
    <rPh sb="14" eb="15">
      <t>バン</t>
    </rPh>
    <rPh sb="16" eb="18">
      <t>タンチョウ</t>
    </rPh>
    <phoneticPr fontId="1"/>
  </si>
  <si>
    <r>
      <t>24</t>
    </r>
    <r>
      <rPr>
        <sz val="11"/>
        <rFont val="游ゴシック Medium"/>
        <family val="3"/>
        <charset val="128"/>
      </rPr>
      <t>の前奏曲と</t>
    </r>
    <r>
      <rPr>
        <sz val="11"/>
        <rFont val="Consolas"/>
        <family val="3"/>
      </rPr>
      <t>Fugue Op87</t>
    </r>
    <r>
      <rPr>
        <sz val="11"/>
        <rFont val="游ゴシック Medium"/>
        <family val="3"/>
        <charset val="128"/>
      </rPr>
      <t>より第</t>
    </r>
    <r>
      <rPr>
        <sz val="11"/>
        <rFont val="Consolas"/>
        <family val="3"/>
      </rPr>
      <t>19,20</t>
    </r>
    <r>
      <rPr>
        <sz val="11"/>
        <rFont val="游ゴシック Medium"/>
        <family val="3"/>
        <charset val="128"/>
      </rPr>
      <t>番</t>
    </r>
    <rPh sb="3" eb="6">
      <t>ゼンソウキョク</t>
    </rPh>
    <rPh sb="7" eb="12">
      <t>フーガ</t>
    </rPh>
    <rPh sb="19" eb="20">
      <t>ダイ</t>
    </rPh>
    <rPh sb="25" eb="26">
      <t>バン</t>
    </rPh>
    <phoneticPr fontId="1"/>
  </si>
  <si>
    <r>
      <t>Piano</t>
    </r>
    <r>
      <rPr>
        <sz val="11"/>
        <rFont val="游ゴシック Medium"/>
        <family val="3"/>
        <charset val="128"/>
      </rPr>
      <t>のための変奏曲</t>
    </r>
    <r>
      <rPr>
        <sz val="11"/>
        <rFont val="Consolas"/>
        <family val="3"/>
      </rPr>
      <t>Op27</t>
    </r>
    <rPh sb="0" eb="5">
      <t>ピアノ</t>
    </rPh>
    <rPh sb="9" eb="12">
      <t>ヘンソウキョク</t>
    </rPh>
    <phoneticPr fontId="1"/>
  </si>
  <si>
    <r>
      <t>3</t>
    </r>
    <r>
      <rPr>
        <sz val="11"/>
        <rFont val="游ゴシック Medium"/>
        <family val="3"/>
        <charset val="128"/>
      </rPr>
      <t>つの</t>
    </r>
    <r>
      <rPr>
        <sz val="11"/>
        <rFont val="Consolas"/>
        <family val="3"/>
      </rPr>
      <t>Burlesque Op8c</t>
    </r>
    <rPh sb="3" eb="12">
      <t>ブルレスク</t>
    </rPh>
    <phoneticPr fontId="1"/>
  </si>
  <si>
    <r>
      <t>Metopes Op29</t>
    </r>
    <r>
      <rPr>
        <sz val="11"/>
        <rFont val="游ゴシック Medium"/>
        <family val="3"/>
        <charset val="128"/>
      </rPr>
      <t>より</t>
    </r>
    <rPh sb="0" eb="7">
      <t>メトープ</t>
    </rPh>
    <phoneticPr fontId="1"/>
  </si>
  <si>
    <r>
      <t>Piano</t>
    </r>
    <r>
      <rPr>
        <sz val="11"/>
        <rFont val="游ゴシック Medium"/>
        <family val="3"/>
        <charset val="128"/>
      </rPr>
      <t>のための組曲</t>
    </r>
    <r>
      <rPr>
        <sz val="11"/>
        <rFont val="Consolas"/>
        <family val="3"/>
      </rPr>
      <t>:1922 Op26</t>
    </r>
    <rPh sb="0" eb="5">
      <t>ピアノ</t>
    </rPh>
    <rPh sb="9" eb="11">
      <t>クミキョク</t>
    </rPh>
    <phoneticPr fontId="1"/>
  </si>
  <si>
    <r>
      <t>Ballet</t>
    </r>
    <r>
      <rPr>
        <sz val="11"/>
        <rFont val="游ゴシック Medium"/>
        <family val="3"/>
        <charset val="128"/>
      </rPr>
      <t>音楽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三角帽子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全曲</t>
    </r>
    <r>
      <rPr>
        <sz val="11"/>
        <rFont val="Consolas"/>
        <family val="3"/>
      </rPr>
      <t>/The Three Cornered Hat</t>
    </r>
    <rPh sb="0" eb="8">
      <t>バレエオンガク</t>
    </rPh>
    <rPh sb="9" eb="11">
      <t>サンカク</t>
    </rPh>
    <rPh sb="11" eb="13">
      <t>ボウシ</t>
    </rPh>
    <rPh sb="14" eb="16">
      <t>ゼンキョク</t>
    </rPh>
    <phoneticPr fontId="1"/>
  </si>
  <si>
    <r>
      <t>Falla:Ballet</t>
    </r>
    <r>
      <rPr>
        <sz val="11"/>
        <rFont val="游ゴシック Medium"/>
        <family val="3"/>
        <charset val="128"/>
      </rPr>
      <t>音楽「三角帽子」､他</t>
    </r>
    <rPh sb="0" eb="5">
      <t>ファリャ</t>
    </rPh>
    <rPh sb="6" eb="12">
      <t>バレエ</t>
    </rPh>
    <rPh sb="12" eb="14">
      <t>オンガク</t>
    </rPh>
    <rPh sb="15" eb="17">
      <t>サンカク</t>
    </rPh>
    <rPh sb="17" eb="19">
      <t>ボウシ</t>
    </rPh>
    <rPh sb="21" eb="22">
      <t>ホカ</t>
    </rPh>
    <phoneticPr fontId="1"/>
  </si>
  <si>
    <r>
      <t>Suisse Romande</t>
    </r>
    <r>
      <rPr>
        <sz val="11"/>
        <rFont val="游ゴシック Medium"/>
        <family val="3"/>
        <charset val="128"/>
      </rPr>
      <t>管弦楽団</t>
    </r>
    <rPh sb="0" eb="18">
      <t>スイス　ロマンドカンゲンガクダン</t>
    </rPh>
    <phoneticPr fontId="1"/>
  </si>
  <si>
    <r>
      <rPr>
        <sz val="11"/>
        <rFont val="游ゴシック Medium"/>
        <family val="3"/>
        <charset val="128"/>
      </rPr>
      <t>歌劇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はかなき人生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間奏曲と舞曲</t>
    </r>
    <r>
      <rPr>
        <sz val="11"/>
        <rFont val="Consolas"/>
        <family val="3"/>
      </rPr>
      <t>/La Vida Breve</t>
    </r>
    <rPh sb="0" eb="2">
      <t>カゲキ</t>
    </rPh>
    <rPh sb="7" eb="9">
      <t>ジンセイ</t>
    </rPh>
    <rPh sb="10" eb="13">
      <t>カンソウキョク</t>
    </rPh>
    <rPh sb="14" eb="16">
      <t>ブキョク</t>
    </rPh>
    <phoneticPr fontId="1"/>
  </si>
  <si>
    <r>
      <t>Gurre</t>
    </r>
    <r>
      <rPr>
        <sz val="11"/>
        <rFont val="游ゴシック Medium"/>
        <family val="3"/>
        <charset val="128"/>
      </rPr>
      <t>の歌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組曲</t>
    </r>
    <r>
      <rPr>
        <sz val="11"/>
        <rFont val="Consolas"/>
        <family val="3"/>
      </rPr>
      <t>Op29/</t>
    </r>
    <r>
      <rPr>
        <sz val="11"/>
        <rFont val="游ゴシック Medium"/>
        <family val="3"/>
        <charset val="128"/>
      </rPr>
      <t>浄められた夜</t>
    </r>
    <r>
      <rPr>
        <sz val="11"/>
        <rFont val="Consolas"/>
        <family val="3"/>
      </rPr>
      <t>Op4</t>
    </r>
    <rPh sb="0" eb="5">
      <t>グレ</t>
    </rPh>
    <rPh sb="6" eb="7">
      <t>ウタ</t>
    </rPh>
    <rPh sb="8" eb="10">
      <t>クミキョク</t>
    </rPh>
    <rPh sb="15" eb="16">
      <t>キヨ</t>
    </rPh>
    <rPh sb="20" eb="21">
      <t>ヨル</t>
    </rPh>
    <phoneticPr fontId="1"/>
  </si>
  <si>
    <r>
      <t>Gurre</t>
    </r>
    <r>
      <rPr>
        <sz val="11"/>
        <rFont val="游ゴシック Medium"/>
        <family val="3"/>
        <charset val="128"/>
      </rPr>
      <t>の歌</t>
    </r>
    <rPh sb="0" eb="5">
      <t>グレ</t>
    </rPh>
    <rPh sb="6" eb="7">
      <t>ウタ</t>
    </rPh>
    <phoneticPr fontId="1"/>
  </si>
  <si>
    <r>
      <t>BBC</t>
    </r>
    <r>
      <rPr>
        <sz val="11"/>
        <rFont val="游ゴシック Medium"/>
        <family val="3"/>
        <charset val="128"/>
      </rPr>
      <t>響</t>
    </r>
    <rPh sb="3" eb="4">
      <t>キョウ</t>
    </rPh>
    <phoneticPr fontId="1"/>
  </si>
  <si>
    <r>
      <rPr>
        <sz val="11"/>
        <rFont val="游ゴシック Medium"/>
        <family val="3"/>
        <charset val="128"/>
      </rPr>
      <t>組曲</t>
    </r>
    <r>
      <rPr>
        <sz val="11"/>
        <rFont val="Consolas"/>
        <family val="3"/>
      </rPr>
      <t>Op29</t>
    </r>
    <rPh sb="0" eb="2">
      <t>クミキョク</t>
    </rPh>
    <phoneticPr fontId="1"/>
  </si>
  <si>
    <r>
      <rPr>
        <sz val="11"/>
        <rFont val="游ゴシック Medium"/>
        <family val="3"/>
        <charset val="128"/>
      </rPr>
      <t>浄められた夜</t>
    </r>
    <r>
      <rPr>
        <sz val="11"/>
        <rFont val="Consolas"/>
        <family val="3"/>
      </rPr>
      <t>Op4:</t>
    </r>
    <r>
      <rPr>
        <sz val="11"/>
        <rFont val="游ゴシック Medium"/>
        <family val="3"/>
        <charset val="128"/>
      </rPr>
      <t>弦楽</t>
    </r>
    <r>
      <rPr>
        <sz val="11"/>
        <rFont val="Consolas"/>
        <family val="3"/>
      </rPr>
      <t>6</t>
    </r>
    <r>
      <rPr>
        <sz val="11"/>
        <rFont val="游ゴシック Medium"/>
        <family val="3"/>
        <charset val="128"/>
      </rPr>
      <t>重奏版</t>
    </r>
    <rPh sb="0" eb="1">
      <t>キヨ</t>
    </rPh>
    <rPh sb="5" eb="6">
      <t>ヨル</t>
    </rPh>
    <rPh sb="10" eb="12">
      <t>ゲンガク</t>
    </rPh>
    <rPh sb="13" eb="15">
      <t>ジュウソウ</t>
    </rPh>
    <rPh sb="15" eb="16">
      <t>ハン</t>
    </rPh>
    <phoneticPr fontId="1"/>
  </si>
  <si>
    <r>
      <rPr>
        <sz val="11"/>
        <rFont val="游ゴシック Medium"/>
        <family val="3"/>
        <charset val="128"/>
      </rPr>
      <t>月に憑かれた</t>
    </r>
    <r>
      <rPr>
        <sz val="11"/>
        <rFont val="Consolas"/>
        <family val="3"/>
      </rPr>
      <t>Pierrot/</t>
    </r>
    <r>
      <rPr>
        <sz val="11"/>
        <rFont val="游ゴシック Medium"/>
        <family val="3"/>
        <charset val="128"/>
      </rPr>
      <t>期待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山鳩の歌</t>
    </r>
    <rPh sb="0" eb="1">
      <t>ツキ</t>
    </rPh>
    <rPh sb="2" eb="3">
      <t>ツ</t>
    </rPh>
    <rPh sb="6" eb="13">
      <t>ピエロ</t>
    </rPh>
    <rPh sb="14" eb="16">
      <t>キタイ</t>
    </rPh>
    <rPh sb="17" eb="19">
      <t>ヤマバト</t>
    </rPh>
    <rPh sb="20" eb="21">
      <t>ウタ</t>
    </rPh>
    <phoneticPr fontId="1"/>
  </si>
  <si>
    <r>
      <t>Monodrama:</t>
    </r>
    <r>
      <rPr>
        <sz val="11"/>
        <rFont val="游ゴシック Medium"/>
        <family val="3"/>
        <charset val="128"/>
      </rPr>
      <t>期待</t>
    </r>
    <r>
      <rPr>
        <sz val="11"/>
        <rFont val="Consolas"/>
        <family val="3"/>
      </rPr>
      <t>Op.17/Erwartung</t>
    </r>
    <rPh sb="0" eb="4">
      <t>モノ</t>
    </rPh>
    <rPh sb="4" eb="9">
      <t>ドラマ</t>
    </rPh>
    <rPh sb="10" eb="12">
      <t>キタイ</t>
    </rPh>
    <phoneticPr fontId="1"/>
  </si>
  <si>
    <r>
      <rPr>
        <sz val="11"/>
        <rFont val="游ゴシック Medium"/>
        <family val="3"/>
        <charset val="128"/>
      </rPr>
      <t>録音</t>
    </r>
    <r>
      <rPr>
        <sz val="11"/>
        <rFont val="Consolas"/>
        <family val="3"/>
      </rPr>
      <t>1977,79/Sony Records</t>
    </r>
    <rPh sb="0" eb="2">
      <t>ロクオン</t>
    </rPh>
    <rPh sb="10" eb="22">
      <t>ソニー　レコーズ</t>
    </rPh>
    <phoneticPr fontId="1"/>
  </si>
  <si>
    <r>
      <rPr>
        <b/>
        <sz val="11"/>
        <color indexed="33"/>
        <rFont val="游ゴシック Medium"/>
        <family val="3"/>
        <charset val="128"/>
      </rPr>
      <t>月に憑かれた</t>
    </r>
    <r>
      <rPr>
        <b/>
        <sz val="11"/>
        <color indexed="33"/>
        <rFont val="Consolas"/>
        <family val="3"/>
      </rPr>
      <t>Pierrot Op.21/Pierrot Lunaire</t>
    </r>
    <rPh sb="0" eb="1">
      <t>ツキ</t>
    </rPh>
    <rPh sb="2" eb="3">
      <t>ツ</t>
    </rPh>
    <rPh sb="6" eb="13">
      <t>ピエロ</t>
    </rPh>
    <phoneticPr fontId="1"/>
  </si>
  <si>
    <r>
      <rPr>
        <sz val="11"/>
        <rFont val="游ゴシック Medium"/>
        <family val="3"/>
        <charset val="128"/>
      </rPr>
      <t>山鳩の歌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「</t>
    </r>
    <r>
      <rPr>
        <sz val="11"/>
        <rFont val="Consolas"/>
        <family val="3"/>
      </rPr>
      <t>Gurre</t>
    </r>
    <r>
      <rPr>
        <sz val="11"/>
        <rFont val="游ゴシック Medium"/>
        <family val="3"/>
        <charset val="128"/>
      </rPr>
      <t>の歌」より</t>
    </r>
    <r>
      <rPr>
        <sz val="11"/>
        <rFont val="Consolas"/>
        <family val="3"/>
      </rPr>
      <t>/Lied der Waldtaube/Chamber Orchestra Ver.</t>
    </r>
    <rPh sb="0" eb="2">
      <t>ヤマバト</t>
    </rPh>
    <rPh sb="3" eb="4">
      <t>ウタ</t>
    </rPh>
    <rPh sb="6" eb="11">
      <t>グレ</t>
    </rPh>
    <rPh sb="12" eb="13">
      <t>ウタ</t>
    </rPh>
    <rPh sb="36" eb="43">
      <t>シツナイ</t>
    </rPh>
    <rPh sb="44" eb="53">
      <t>オーケストラ</t>
    </rPh>
    <phoneticPr fontId="1"/>
  </si>
  <si>
    <r>
      <rPr>
        <sz val="11"/>
        <rFont val="游ゴシック Medium"/>
        <family val="3"/>
        <charset val="128"/>
      </rPr>
      <t>交響曲第</t>
    </r>
    <r>
      <rPr>
        <sz val="11"/>
        <rFont val="Consolas"/>
        <family val="3"/>
      </rPr>
      <t>4</t>
    </r>
    <r>
      <rPr>
        <sz val="11"/>
        <rFont val="游ゴシック Medium"/>
        <family val="3"/>
        <charset val="128"/>
      </rPr>
      <t>番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法悦の詩</t>
    </r>
    <r>
      <rPr>
        <sz val="11"/>
        <rFont val="Consolas"/>
        <family val="3"/>
      </rPr>
      <t xml:space="preserve"> Op.54/Le Poeme de L'Extase</t>
    </r>
    <rPh sb="0" eb="3">
      <t>コウキョウキョク</t>
    </rPh>
    <rPh sb="3" eb="4">
      <t>ダイ</t>
    </rPh>
    <rPh sb="5" eb="6">
      <t>バン</t>
    </rPh>
    <rPh sb="7" eb="9">
      <t>ホウエツ</t>
    </rPh>
    <rPh sb="10" eb="11">
      <t>ウタ</t>
    </rPh>
    <phoneticPr fontId="1"/>
  </si>
  <si>
    <r>
      <rPr>
        <sz val="11"/>
        <rFont val="游ゴシック Medium"/>
        <family val="3"/>
        <charset val="128"/>
      </rPr>
      <t>日本</t>
    </r>
    <r>
      <rPr>
        <sz val="11"/>
        <rFont val="Consolas"/>
        <family val="3"/>
      </rPr>
      <t>Columbia</t>
    </r>
    <rPh sb="0" eb="10">
      <t>ニホンコロムビア</t>
    </rPh>
    <phoneticPr fontId="1"/>
  </si>
  <si>
    <r>
      <rPr>
        <sz val="11"/>
        <rFont val="游ゴシック Medium"/>
        <family val="3"/>
        <charset val="128"/>
      </rPr>
      <t>交響的楽章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夢</t>
    </r>
    <r>
      <rPr>
        <sz val="11"/>
        <rFont val="Consolas"/>
        <family val="3"/>
      </rPr>
      <t xml:space="preserve"> Op.24</t>
    </r>
    <rPh sb="0" eb="3">
      <t>コウキョウテキ</t>
    </rPh>
    <rPh sb="3" eb="5">
      <t>ガクショウ</t>
    </rPh>
    <rPh sb="6" eb="7">
      <t>ユメ</t>
    </rPh>
    <phoneticPr fontId="1"/>
  </si>
  <si>
    <r>
      <t>Piano</t>
    </r>
    <r>
      <rPr>
        <sz val="11"/>
        <rFont val="游ゴシック Medium"/>
        <family val="3"/>
        <charset val="128"/>
      </rPr>
      <t>協奏曲嬰ヘ短調</t>
    </r>
    <r>
      <rPr>
        <sz val="11"/>
        <rFont val="Consolas"/>
        <family val="3"/>
      </rPr>
      <t>Op.20</t>
    </r>
    <rPh sb="0" eb="8">
      <t>ピアノキョウソウキョク</t>
    </rPh>
    <rPh sb="8" eb="9">
      <t>エイ</t>
    </rPh>
    <rPh sb="10" eb="12">
      <t>タンチョウ</t>
    </rPh>
    <phoneticPr fontId="1"/>
  </si>
  <si>
    <r>
      <t>3</t>
    </r>
    <r>
      <rPr>
        <sz val="11"/>
        <rFont val="游ゴシック Medium"/>
        <family val="3"/>
        <charset val="128"/>
      </rPr>
      <t>つのジムノペディ</t>
    </r>
    <r>
      <rPr>
        <sz val="11"/>
        <rFont val="Consolas"/>
        <family val="3"/>
      </rPr>
      <t>/Satie:Piano</t>
    </r>
    <r>
      <rPr>
        <sz val="11"/>
        <rFont val="游ゴシック Medium"/>
        <family val="3"/>
        <charset val="128"/>
      </rPr>
      <t>作品集</t>
    </r>
    <r>
      <rPr>
        <sz val="11"/>
        <rFont val="Consolas"/>
        <family val="3"/>
      </rPr>
      <t>Grace</t>
    </r>
    <rPh sb="10" eb="15">
      <t>サティ</t>
    </rPh>
    <rPh sb="16" eb="21">
      <t>ピアノ</t>
    </rPh>
    <rPh sb="21" eb="23">
      <t>サクヒン</t>
    </rPh>
    <rPh sb="23" eb="24">
      <t>シュウ</t>
    </rPh>
    <phoneticPr fontId="1"/>
  </si>
  <si>
    <r>
      <rPr>
        <sz val="11"/>
        <rFont val="游ゴシック Medium"/>
        <family val="3"/>
        <charset val="128"/>
      </rPr>
      <t>交響曲全集</t>
    </r>
    <rPh sb="0" eb="3">
      <t>コウキョウキョク</t>
    </rPh>
    <rPh sb="3" eb="5">
      <t>ゼンシュウ</t>
    </rPh>
    <phoneticPr fontId="1"/>
  </si>
  <si>
    <r>
      <t>Philharmonia</t>
    </r>
    <r>
      <rPr>
        <sz val="11"/>
        <rFont val="游ゴシック Medium"/>
        <family val="3"/>
        <charset val="128"/>
      </rPr>
      <t>管</t>
    </r>
    <rPh sb="0" eb="13">
      <t>フィルハーモニアカン</t>
    </rPh>
    <phoneticPr fontId="1"/>
  </si>
  <si>
    <r>
      <rPr>
        <sz val="11"/>
        <rFont val="游ゴシック Medium"/>
        <family val="3"/>
        <charset val="128"/>
      </rPr>
      <t>交響曲第</t>
    </r>
    <r>
      <rPr>
        <sz val="11"/>
        <rFont val="Consolas"/>
        <family val="3"/>
      </rPr>
      <t>4</t>
    </r>
    <r>
      <rPr>
        <sz val="11"/>
        <rFont val="游ゴシック Medium"/>
        <family val="3"/>
        <charset val="128"/>
      </rPr>
      <t>番</t>
    </r>
    <r>
      <rPr>
        <sz val="11"/>
        <rFont val="Consolas"/>
        <family val="3"/>
      </rPr>
      <t>Op63</t>
    </r>
    <rPh sb="0" eb="3">
      <t>コウキョウキョク</t>
    </rPh>
    <rPh sb="3" eb="4">
      <t>ダイ</t>
    </rPh>
    <rPh sb="5" eb="6">
      <t>バン</t>
    </rPh>
    <phoneticPr fontId="1"/>
  </si>
  <si>
    <r>
      <rPr>
        <sz val="11"/>
        <rFont val="游ゴシック Medium"/>
        <family val="3"/>
        <charset val="128"/>
      </rPr>
      <t>交響曲第</t>
    </r>
    <r>
      <rPr>
        <sz val="11"/>
        <rFont val="Consolas"/>
        <family val="3"/>
      </rPr>
      <t>6</t>
    </r>
    <r>
      <rPr>
        <sz val="11"/>
        <rFont val="游ゴシック Medium"/>
        <family val="3"/>
        <charset val="128"/>
      </rPr>
      <t>番</t>
    </r>
    <r>
      <rPr>
        <sz val="11"/>
        <rFont val="Consolas"/>
        <family val="3"/>
      </rPr>
      <t>Op104</t>
    </r>
    <rPh sb="0" eb="3">
      <t>コウキョウキョク</t>
    </rPh>
    <rPh sb="3" eb="4">
      <t>ダイ</t>
    </rPh>
    <rPh sb="5" eb="6">
      <t>バン</t>
    </rPh>
    <phoneticPr fontId="1"/>
  </si>
  <si>
    <r>
      <t>Ballet</t>
    </r>
    <r>
      <rPr>
        <sz val="11"/>
        <rFont val="游ゴシック Medium"/>
        <family val="3"/>
        <charset val="128"/>
      </rPr>
      <t>音楽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四季</t>
    </r>
    <r>
      <rPr>
        <sz val="11"/>
        <rFont val="Consolas"/>
        <family val="3"/>
      </rPr>
      <t>Op.67/The Seasons</t>
    </r>
    <rPh sb="0" eb="8">
      <t>バレエオンガク</t>
    </rPh>
    <rPh sb="9" eb="11">
      <t>シキ</t>
    </rPh>
    <rPh sb="17" eb="28">
      <t>ザ　シーズンズ</t>
    </rPh>
    <phoneticPr fontId="1"/>
  </si>
  <si>
    <r>
      <t>Glazunov:</t>
    </r>
    <r>
      <rPr>
        <sz val="11"/>
        <rFont val="游ゴシック Medium"/>
        <family val="3"/>
        <charset val="128"/>
      </rPr>
      <t>四季</t>
    </r>
    <rPh sb="0" eb="8">
      <t>グラズノフ</t>
    </rPh>
    <rPh sb="9" eb="11">
      <t>シキ</t>
    </rPh>
    <phoneticPr fontId="1"/>
  </si>
  <si>
    <r>
      <t>Concert Waltz</t>
    </r>
    <r>
      <rPr>
        <sz val="11"/>
        <rFont val="游ゴシック Medium"/>
        <family val="3"/>
        <charset val="128"/>
      </rPr>
      <t>第</t>
    </r>
    <r>
      <rPr>
        <sz val="11"/>
        <rFont val="Consolas"/>
        <family val="3"/>
      </rPr>
      <t>1</t>
    </r>
    <r>
      <rPr>
        <sz val="11"/>
        <rFont val="游ゴシック Medium"/>
        <family val="3"/>
        <charset val="128"/>
      </rPr>
      <t>番ニ長調</t>
    </r>
    <r>
      <rPr>
        <sz val="11"/>
        <rFont val="Consolas"/>
        <family val="3"/>
      </rPr>
      <t>Op47/Concert Waltz</t>
    </r>
    <r>
      <rPr>
        <sz val="11"/>
        <rFont val="游ゴシック Medium"/>
        <family val="3"/>
        <charset val="128"/>
      </rPr>
      <t>第</t>
    </r>
    <r>
      <rPr>
        <sz val="11"/>
        <rFont val="Consolas"/>
        <family val="3"/>
      </rPr>
      <t>2</t>
    </r>
    <r>
      <rPr>
        <sz val="11"/>
        <rFont val="游ゴシック Medium"/>
        <family val="3"/>
        <charset val="128"/>
      </rPr>
      <t>番へ長調</t>
    </r>
    <r>
      <rPr>
        <sz val="11"/>
        <rFont val="Consolas"/>
        <family val="3"/>
      </rPr>
      <t>Op51</t>
    </r>
    <rPh sb="0" eb="13">
      <t>コンサート　ワルツ</t>
    </rPh>
    <rPh sb="13" eb="14">
      <t>ダイ</t>
    </rPh>
    <rPh sb="15" eb="16">
      <t>バン</t>
    </rPh>
    <rPh sb="17" eb="19">
      <t>チョウチョウ</t>
    </rPh>
    <rPh sb="24" eb="37">
      <t>コンサート　ワルツ</t>
    </rPh>
    <rPh sb="37" eb="38">
      <t>ダイ</t>
    </rPh>
    <rPh sb="39" eb="40">
      <t>バン</t>
    </rPh>
    <rPh sb="41" eb="43">
      <t>チョウチョウ</t>
    </rPh>
    <phoneticPr fontId="1"/>
  </si>
  <si>
    <r>
      <rPr>
        <sz val="11"/>
        <rFont val="游ゴシック Medium"/>
        <family val="3"/>
        <charset val="128"/>
      </rPr>
      <t>エニグマ変奏曲</t>
    </r>
    <r>
      <rPr>
        <sz val="11"/>
        <rFont val="Consolas"/>
        <family val="3"/>
      </rPr>
      <t>[</t>
    </r>
    <r>
      <rPr>
        <sz val="11"/>
        <rFont val="游ゴシック Medium"/>
        <family val="3"/>
        <charset val="128"/>
      </rPr>
      <t>エルガー</t>
    </r>
    <r>
      <rPr>
        <sz val="11"/>
        <rFont val="Consolas"/>
        <family val="3"/>
      </rPr>
      <t>&amp;</t>
    </r>
    <r>
      <rPr>
        <sz val="11"/>
        <rFont val="游ゴシック Medium"/>
        <family val="3"/>
        <charset val="128"/>
      </rPr>
      <t>ヴォーン</t>
    </r>
    <r>
      <rPr>
        <sz val="11"/>
        <rFont val="Consolas"/>
        <family val="3"/>
      </rPr>
      <t>=</t>
    </r>
    <r>
      <rPr>
        <sz val="11"/>
        <rFont val="游ゴシック Medium"/>
        <family val="3"/>
        <charset val="128"/>
      </rPr>
      <t>ウィリアムズ管弦楽曲集</t>
    </r>
    <r>
      <rPr>
        <sz val="11"/>
        <rFont val="Consolas"/>
        <family val="3"/>
      </rPr>
      <t>]</t>
    </r>
    <r>
      <rPr>
        <sz val="11"/>
        <rFont val="游ゴシック Medium"/>
        <family val="3"/>
        <charset val="128"/>
      </rPr>
      <t>バルビローリ</t>
    </r>
    <rPh sb="4" eb="7">
      <t>ヘンソウキョク</t>
    </rPh>
    <rPh sb="24" eb="27">
      <t>カンゲンガク</t>
    </rPh>
    <rPh sb="27" eb="28">
      <t>キョク</t>
    </rPh>
    <rPh sb="28" eb="29">
      <t>シュウ</t>
    </rPh>
    <phoneticPr fontId="1"/>
  </si>
  <si>
    <r>
      <rPr>
        <sz val="11"/>
        <rFont val="游ゴシック Medium"/>
        <family val="3"/>
        <charset val="128"/>
      </rPr>
      <t>エニグマ変奏曲</t>
    </r>
    <r>
      <rPr>
        <sz val="11"/>
        <rFont val="Consolas"/>
        <family val="3"/>
      </rPr>
      <t xml:space="preserve"> (</t>
    </r>
    <r>
      <rPr>
        <sz val="11"/>
        <rFont val="游ゴシック Medium"/>
        <family val="3"/>
        <charset val="128"/>
      </rPr>
      <t>変奏曲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なぞ</t>
    </r>
    <r>
      <rPr>
        <sz val="11"/>
        <rFont val="Consolas"/>
        <family val="3"/>
      </rPr>
      <t>) Op36</t>
    </r>
    <rPh sb="4" eb="7">
      <t>ヘンソウキョク</t>
    </rPh>
    <rPh sb="9" eb="12">
      <t>ヘンソウキョク</t>
    </rPh>
    <phoneticPr fontId="1"/>
  </si>
  <si>
    <r>
      <rPr>
        <sz val="11"/>
        <rFont val="游ゴシック Medium"/>
        <family val="3"/>
        <charset val="128"/>
      </rPr>
      <t>中古</t>
    </r>
    <rPh sb="0" eb="2">
      <t>チュウコ</t>
    </rPh>
    <phoneticPr fontId="1"/>
  </si>
  <si>
    <r>
      <t>Philharmonia</t>
    </r>
    <r>
      <rPr>
        <sz val="11"/>
        <rFont val="游ゴシック Medium"/>
        <family val="3"/>
        <charset val="128"/>
      </rPr>
      <t>管</t>
    </r>
    <r>
      <rPr>
        <sz val="11"/>
        <rFont val="Consolas"/>
        <family val="3"/>
      </rPr>
      <t>/Synfonia of London</t>
    </r>
    <rPh sb="0" eb="13">
      <t>フィルハーモニアカン</t>
    </rPh>
    <rPh sb="14" eb="32">
      <t>シンフォニア・オブ・ロンドン</t>
    </rPh>
    <phoneticPr fontId="1"/>
  </si>
  <si>
    <r>
      <rPr>
        <sz val="11"/>
        <rFont val="游ゴシック Medium"/>
        <family val="3"/>
        <charset val="128"/>
      </rPr>
      <t>行進曲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威風堂々</t>
    </r>
    <r>
      <rPr>
        <sz val="11"/>
        <rFont val="Consolas"/>
        <family val="3"/>
      </rPr>
      <t xml:space="preserve"> No.1 </t>
    </r>
    <r>
      <rPr>
        <sz val="11"/>
        <rFont val="游ゴシック Medium"/>
        <family val="3"/>
        <charset val="128"/>
      </rPr>
      <t>ニ長調</t>
    </r>
    <r>
      <rPr>
        <sz val="11"/>
        <rFont val="Consolas"/>
        <family val="3"/>
      </rPr>
      <t xml:space="preserve">Op39-1,No.4 </t>
    </r>
    <r>
      <rPr>
        <sz val="11"/>
        <rFont val="游ゴシック Medium"/>
        <family val="3"/>
        <charset val="128"/>
      </rPr>
      <t>ト長調</t>
    </r>
    <r>
      <rPr>
        <sz val="11"/>
        <rFont val="Consolas"/>
        <family val="3"/>
      </rPr>
      <t>Op39-4</t>
    </r>
    <rPh sb="0" eb="3">
      <t>コウシンキョク</t>
    </rPh>
    <rPh sb="4" eb="8">
      <t>イフウドウドウ</t>
    </rPh>
    <rPh sb="15" eb="17">
      <t>チョウチョウ</t>
    </rPh>
    <rPh sb="30" eb="32">
      <t>チョウチョウ</t>
    </rPh>
    <phoneticPr fontId="1"/>
  </si>
  <si>
    <r>
      <t>Vaughan-Williams,</t>
    </r>
    <r>
      <rPr>
        <sz val="11"/>
        <rFont val="游ゴシック Medium"/>
        <family val="3"/>
        <charset val="128"/>
      </rPr>
      <t>レイフ</t>
    </r>
    <rPh sb="0" eb="16">
      <t>ヴォーン=ウィリアムズ</t>
    </rPh>
    <phoneticPr fontId="1"/>
  </si>
  <si>
    <r>
      <rPr>
        <sz val="11"/>
        <rFont val="游ゴシック Medium"/>
        <family val="3"/>
        <charset val="128"/>
      </rPr>
      <t>トーマス・タリスの主題による幻想曲</t>
    </r>
    <rPh sb="9" eb="11">
      <t>シュダイ</t>
    </rPh>
    <rPh sb="14" eb="17">
      <t>ゲンソウキョク</t>
    </rPh>
    <phoneticPr fontId="1"/>
  </si>
  <si>
    <r>
      <rPr>
        <sz val="11"/>
        <rFont val="游ゴシック Medium"/>
        <family val="3"/>
        <charset val="128"/>
      </rPr>
      <t>グリーンスリーヴスによる幻想曲</t>
    </r>
    <rPh sb="12" eb="15">
      <t>ゲンソウキョク</t>
    </rPh>
    <phoneticPr fontId="1"/>
  </si>
  <si>
    <r>
      <rPr>
        <sz val="11"/>
        <rFont val="游ゴシック Medium"/>
        <family val="3"/>
        <charset val="128"/>
      </rPr>
      <t>楽園への道</t>
    </r>
    <r>
      <rPr>
        <sz val="11"/>
        <rFont val="Consolas"/>
        <family val="3"/>
      </rPr>
      <t>/Delius:</t>
    </r>
    <r>
      <rPr>
        <sz val="11"/>
        <rFont val="游ゴシック Medium"/>
        <family val="3"/>
        <charset val="128"/>
      </rPr>
      <t>管弦楽曲集</t>
    </r>
    <rPh sb="0" eb="2">
      <t>ラクエン</t>
    </rPh>
    <rPh sb="4" eb="5">
      <t>ミチ</t>
    </rPh>
    <rPh sb="6" eb="12">
      <t>ディーリアス</t>
    </rPh>
    <rPh sb="13" eb="18">
      <t>カンゲンガッキョクシュウ</t>
    </rPh>
    <phoneticPr fontId="1"/>
  </si>
  <si>
    <r>
      <t>Welsh National Opera</t>
    </r>
    <r>
      <rPr>
        <sz val="11"/>
        <rFont val="游ゴシック Medium"/>
        <family val="3"/>
        <charset val="128"/>
      </rPr>
      <t>管弦楽団</t>
    </r>
    <rPh sb="0" eb="24">
      <t>ウェールズ　ナショナル　オペラカンゲンガクダン</t>
    </rPh>
    <phoneticPr fontId="1"/>
  </si>
  <si>
    <r>
      <rPr>
        <b/>
        <sz val="11"/>
        <color indexed="33"/>
        <rFont val="游ゴシック Medium"/>
        <family val="3"/>
        <charset val="128"/>
      </rPr>
      <t>歌劇</t>
    </r>
    <r>
      <rPr>
        <b/>
        <sz val="11"/>
        <color indexed="33"/>
        <rFont val="Consolas"/>
        <family val="3"/>
      </rPr>
      <t>:Makropulos</t>
    </r>
    <r>
      <rPr>
        <b/>
        <sz val="11"/>
        <color indexed="33"/>
        <rFont val="游ゴシック Medium"/>
        <family val="3"/>
        <charset val="128"/>
      </rPr>
      <t>事件</t>
    </r>
    <r>
      <rPr>
        <b/>
        <sz val="11"/>
        <color indexed="33"/>
        <rFont val="Consolas"/>
        <family val="3"/>
      </rPr>
      <t>/Vec Makropulos</t>
    </r>
    <rPh sb="0" eb="2">
      <t>カゲキ</t>
    </rPh>
    <rPh sb="3" eb="13">
      <t>マクロプロス</t>
    </rPh>
    <rPh sb="13" eb="15">
      <t>ジケン</t>
    </rPh>
    <rPh sb="20" eb="30">
      <t>マクロプロス</t>
    </rPh>
    <phoneticPr fontId="1"/>
  </si>
  <si>
    <r>
      <rPr>
        <b/>
        <sz val="11"/>
        <color indexed="33"/>
        <rFont val="游ゴシック Medium"/>
        <family val="3"/>
        <charset val="128"/>
      </rPr>
      <t>歌劇</t>
    </r>
    <r>
      <rPr>
        <b/>
        <sz val="11"/>
        <color indexed="33"/>
        <rFont val="Consolas"/>
        <family val="3"/>
      </rPr>
      <t>:Jenufa</t>
    </r>
    <rPh sb="0" eb="2">
      <t>カゲキ</t>
    </rPh>
    <rPh sb="3" eb="9">
      <t>イェヌーファ</t>
    </rPh>
    <phoneticPr fontId="1"/>
  </si>
  <si>
    <r>
      <rPr>
        <b/>
        <sz val="11"/>
        <color indexed="33"/>
        <rFont val="游ゴシック Medium"/>
        <family val="3"/>
        <charset val="128"/>
      </rPr>
      <t>歌曲集</t>
    </r>
    <r>
      <rPr>
        <b/>
        <sz val="11"/>
        <color indexed="33"/>
        <rFont val="Consolas"/>
        <family val="3"/>
      </rPr>
      <t>:</t>
    </r>
    <r>
      <rPr>
        <b/>
        <sz val="11"/>
        <color indexed="33"/>
        <rFont val="游ゴシック Medium"/>
        <family val="3"/>
        <charset val="128"/>
      </rPr>
      <t>消えた男の日記</t>
    </r>
    <rPh sb="0" eb="2">
      <t>カキョク</t>
    </rPh>
    <rPh sb="2" eb="3">
      <t>シュウ</t>
    </rPh>
    <rPh sb="4" eb="5">
      <t>キ</t>
    </rPh>
    <rPh sb="7" eb="8">
      <t>オトコ</t>
    </rPh>
    <rPh sb="9" eb="11">
      <t>ニッキ</t>
    </rPh>
    <phoneticPr fontId="1"/>
  </si>
  <si>
    <r>
      <t>Denon/</t>
    </r>
    <r>
      <rPr>
        <sz val="11"/>
        <rFont val="游ゴシック Medium"/>
        <family val="3"/>
        <charset val="128"/>
      </rPr>
      <t>日本</t>
    </r>
    <r>
      <rPr>
        <sz val="11"/>
        <rFont val="Consolas"/>
        <family val="3"/>
      </rPr>
      <t>Columbia</t>
    </r>
    <rPh sb="0" eb="5">
      <t>デンオン</t>
    </rPh>
    <rPh sb="6" eb="16">
      <t>ニホンコロムビア</t>
    </rPh>
    <phoneticPr fontId="1"/>
  </si>
  <si>
    <r>
      <rPr>
        <sz val="11"/>
        <rFont val="游ゴシック Medium"/>
        <family val="3"/>
        <charset val="128"/>
      </rPr>
      <t>ゲルトルート･ラフーゼン</t>
    </r>
    <phoneticPr fontId="1"/>
  </si>
  <si>
    <r>
      <rPr>
        <sz val="11"/>
        <rFont val="游ゴシック Medium"/>
        <family val="3"/>
        <charset val="128"/>
      </rPr>
      <t>エルテル</t>
    </r>
    <r>
      <rPr>
        <sz val="11"/>
        <rFont val="Consolas"/>
        <family val="3"/>
      </rPr>
      <t>:a</t>
    </r>
    <phoneticPr fontId="1"/>
  </si>
  <si>
    <r>
      <rPr>
        <sz val="11"/>
        <rFont val="游ゴシック Medium"/>
        <family val="3"/>
        <charset val="128"/>
      </rPr>
      <t>マリアン･ラプシャンスキー</t>
    </r>
    <phoneticPr fontId="1"/>
  </si>
  <si>
    <r>
      <rPr>
        <sz val="11"/>
        <rFont val="游ゴシック Medium"/>
        <family val="3"/>
        <charset val="128"/>
      </rPr>
      <t>組曲</t>
    </r>
    <r>
      <rPr>
        <sz val="11"/>
        <rFont val="Consolas"/>
        <family val="3"/>
      </rPr>
      <t>[</t>
    </r>
    <r>
      <rPr>
        <sz val="11"/>
        <rFont val="游ゴシック Medium"/>
        <family val="3"/>
        <charset val="128"/>
      </rPr>
      <t>惑星</t>
    </r>
    <r>
      <rPr>
        <sz val="11"/>
        <rFont val="Consolas"/>
        <family val="3"/>
      </rPr>
      <t>]/The Planets,op.32/suite for large orchestra</t>
    </r>
    <rPh sb="0" eb="2">
      <t>クミキョク</t>
    </rPh>
    <rPh sb="3" eb="5">
      <t>ワクセイ</t>
    </rPh>
    <phoneticPr fontId="1"/>
  </si>
  <si>
    <r>
      <rPr>
        <sz val="11"/>
        <rFont val="游ゴシック Medium"/>
        <family val="3"/>
        <charset val="128"/>
      </rPr>
      <t>ホルスト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惑星</t>
    </r>
    <r>
      <rPr>
        <sz val="11"/>
        <rFont val="Consolas"/>
        <family val="3"/>
      </rPr>
      <t>/J.</t>
    </r>
    <r>
      <rPr>
        <sz val="11"/>
        <rFont val="游ゴシック Medium"/>
        <family val="3"/>
        <charset val="128"/>
      </rPr>
      <t>ウィリアムズ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スター・ウォーズ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メータ</t>
    </r>
    <rPh sb="5" eb="7">
      <t>ワクセイ</t>
    </rPh>
    <phoneticPr fontId="1"/>
  </si>
  <si>
    <r>
      <rPr>
        <sz val="11"/>
        <rFont val="游ゴシック Medium"/>
        <family val="3"/>
        <charset val="128"/>
      </rPr>
      <t>名演集</t>
    </r>
    <rPh sb="0" eb="2">
      <t>メイエン</t>
    </rPh>
    <rPh sb="2" eb="3">
      <t>シュウ</t>
    </rPh>
    <phoneticPr fontId="1"/>
  </si>
  <si>
    <r>
      <t xml:space="preserve">Samson Francois/Debussy </t>
    </r>
    <r>
      <rPr>
        <sz val="11"/>
        <rFont val="游ゴシック Medium"/>
        <family val="3"/>
        <charset val="128"/>
      </rPr>
      <t>＆</t>
    </r>
    <r>
      <rPr>
        <sz val="11"/>
        <rFont val="Consolas"/>
        <family val="3"/>
      </rPr>
      <t xml:space="preserve"> Ravel</t>
    </r>
    <r>
      <rPr>
        <sz val="11"/>
        <rFont val="游ゴシック Medium"/>
        <family val="3"/>
        <charset val="128"/>
      </rPr>
      <t>名演集</t>
    </r>
    <rPh sb="0" eb="6">
      <t>サンソン</t>
    </rPh>
    <rPh sb="7" eb="15">
      <t>フランソワ</t>
    </rPh>
    <rPh sb="16" eb="23">
      <t>ドビュッシー</t>
    </rPh>
    <rPh sb="26" eb="31">
      <t>ラヴェル</t>
    </rPh>
    <rPh sb="31" eb="33">
      <t>メイエン</t>
    </rPh>
    <rPh sb="33" eb="34">
      <t>シュウ</t>
    </rPh>
    <phoneticPr fontId="1"/>
  </si>
  <si>
    <r>
      <rPr>
        <sz val="11"/>
        <rFont val="游ゴシック Medium"/>
        <family val="3"/>
        <charset val="128"/>
      </rPr>
      <t>牧神の午後への前奏曲</t>
    </r>
    <rPh sb="0" eb="2">
      <t>ボクシン</t>
    </rPh>
    <rPh sb="3" eb="5">
      <t>ゴゴ</t>
    </rPh>
    <rPh sb="7" eb="10">
      <t>ゼンソウキョク</t>
    </rPh>
    <phoneticPr fontId="1"/>
  </si>
  <si>
    <r>
      <t xml:space="preserve">01/10 </t>
    </r>
    <r>
      <rPr>
        <sz val="11"/>
        <rFont val="游ゴシック Medium"/>
        <family val="3"/>
        <charset val="128"/>
      </rPr>
      <t>デジレ</t>
    </r>
    <r>
      <rPr>
        <sz val="11"/>
        <rFont val="Consolas"/>
        <family val="3"/>
      </rPr>
      <t>=</t>
    </r>
    <r>
      <rPr>
        <sz val="11"/>
        <rFont val="游ゴシック Medium"/>
        <family val="3"/>
        <charset val="128"/>
      </rPr>
      <t>エミール･アンゲルブレシュトの芸術</t>
    </r>
    <rPh sb="25" eb="27">
      <t>ゲイジュツ</t>
    </rPh>
    <phoneticPr fontId="1"/>
  </si>
  <si>
    <r>
      <rPr>
        <sz val="11"/>
        <rFont val="游ゴシック Medium"/>
        <family val="3"/>
        <charset val="128"/>
      </rPr>
      <t>アンゲルブレシュト</t>
    </r>
    <r>
      <rPr>
        <sz val="11"/>
        <rFont val="Consolas"/>
        <family val="3"/>
      </rPr>
      <t>,</t>
    </r>
    <r>
      <rPr>
        <sz val="11"/>
        <rFont val="游ゴシック Medium"/>
        <family val="3"/>
        <charset val="128"/>
      </rPr>
      <t>デジレ</t>
    </r>
    <r>
      <rPr>
        <sz val="11"/>
        <rFont val="Consolas"/>
        <family val="3"/>
      </rPr>
      <t>=</t>
    </r>
    <r>
      <rPr>
        <sz val="11"/>
        <rFont val="游ゴシック Medium"/>
        <family val="3"/>
        <charset val="128"/>
      </rPr>
      <t>エミール</t>
    </r>
    <phoneticPr fontId="1"/>
  </si>
  <si>
    <r>
      <rPr>
        <sz val="11"/>
        <rFont val="游ゴシック Medium"/>
        <family val="3"/>
        <charset val="128"/>
      </rPr>
      <t>交響詩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海</t>
    </r>
    <r>
      <rPr>
        <sz val="11"/>
        <rFont val="Consolas"/>
        <family val="3"/>
      </rPr>
      <t>/3</t>
    </r>
    <r>
      <rPr>
        <sz val="11"/>
        <rFont val="游ゴシック Medium"/>
        <family val="3"/>
        <charset val="128"/>
      </rPr>
      <t>つの交響的</t>
    </r>
    <r>
      <rPr>
        <sz val="11"/>
        <rFont val="Consolas"/>
        <family val="3"/>
      </rPr>
      <t>Sketch</t>
    </r>
    <rPh sb="0" eb="3">
      <t>コウキョウシ</t>
    </rPh>
    <rPh sb="4" eb="5">
      <t>ウミ</t>
    </rPh>
    <rPh sb="9" eb="12">
      <t>コウキョウテキ</t>
    </rPh>
    <rPh sb="12" eb="18">
      <t>スケッチ</t>
    </rPh>
    <phoneticPr fontId="1"/>
  </si>
  <si>
    <r>
      <t xml:space="preserve">02/10 </t>
    </r>
    <r>
      <rPr>
        <sz val="11"/>
        <rFont val="游ゴシック Medium"/>
        <family val="3"/>
        <charset val="128"/>
      </rPr>
      <t>デジレ</t>
    </r>
    <r>
      <rPr>
        <sz val="11"/>
        <rFont val="Consolas"/>
        <family val="3"/>
      </rPr>
      <t>=</t>
    </r>
    <r>
      <rPr>
        <sz val="11"/>
        <rFont val="游ゴシック Medium"/>
        <family val="3"/>
        <charset val="128"/>
      </rPr>
      <t>エミール･アンゲルブレシュトの芸術</t>
    </r>
    <rPh sb="25" eb="27">
      <t>ゲイジュツ</t>
    </rPh>
    <phoneticPr fontId="1"/>
  </si>
  <si>
    <r>
      <rPr>
        <sz val="11"/>
        <rFont val="游ゴシック Medium"/>
        <family val="3"/>
        <charset val="128"/>
      </rPr>
      <t>デュフレーヌ</t>
    </r>
    <r>
      <rPr>
        <sz val="11"/>
        <rFont val="Consolas"/>
        <family val="3"/>
      </rPr>
      <t>:fl</t>
    </r>
    <phoneticPr fontId="1"/>
  </si>
  <si>
    <r>
      <rPr>
        <sz val="11"/>
        <rFont val="游ゴシック Medium"/>
        <family val="3"/>
        <charset val="128"/>
      </rPr>
      <t>夜想曲</t>
    </r>
    <rPh sb="0" eb="3">
      <t>ヤソウキョク</t>
    </rPh>
    <phoneticPr fontId="1"/>
  </si>
  <si>
    <r>
      <t xml:space="preserve">03/10 </t>
    </r>
    <r>
      <rPr>
        <sz val="11"/>
        <rFont val="游ゴシック Medium"/>
        <family val="3"/>
        <charset val="128"/>
      </rPr>
      <t>デジレ</t>
    </r>
    <r>
      <rPr>
        <sz val="11"/>
        <rFont val="Consolas"/>
        <family val="3"/>
      </rPr>
      <t>=</t>
    </r>
    <r>
      <rPr>
        <sz val="11"/>
        <rFont val="游ゴシック Medium"/>
        <family val="3"/>
        <charset val="128"/>
      </rPr>
      <t>エミール･アンゲルブレシュトの芸術</t>
    </r>
    <rPh sb="25" eb="27">
      <t>ゲイジュツ</t>
    </rPh>
    <phoneticPr fontId="1"/>
  </si>
  <si>
    <r>
      <t>France</t>
    </r>
    <r>
      <rPr>
        <sz val="11"/>
        <rFont val="游ゴシック Medium"/>
        <family val="3"/>
        <charset val="128"/>
      </rPr>
      <t>国立放送管</t>
    </r>
    <rPh sb="0" eb="11">
      <t>フランスコクリツホウソウカン</t>
    </rPh>
    <phoneticPr fontId="1"/>
  </si>
  <si>
    <r>
      <rPr>
        <sz val="11"/>
        <rFont val="游ゴシック Medium"/>
        <family val="3"/>
        <charset val="128"/>
      </rPr>
      <t>管弦楽のための「映像」</t>
    </r>
    <rPh sb="0" eb="3">
      <t>カンゲンガク</t>
    </rPh>
    <rPh sb="8" eb="10">
      <t>エイゾウ</t>
    </rPh>
    <phoneticPr fontId="1"/>
  </si>
  <si>
    <r>
      <t xml:space="preserve">04/10 </t>
    </r>
    <r>
      <rPr>
        <sz val="11"/>
        <rFont val="游ゴシック Medium"/>
        <family val="3"/>
        <charset val="128"/>
      </rPr>
      <t>デジレ</t>
    </r>
    <r>
      <rPr>
        <sz val="11"/>
        <rFont val="Consolas"/>
        <family val="3"/>
      </rPr>
      <t>=</t>
    </r>
    <r>
      <rPr>
        <sz val="11"/>
        <rFont val="游ゴシック Medium"/>
        <family val="3"/>
        <charset val="128"/>
      </rPr>
      <t>エミール･アンゲルブレシュトの芸術</t>
    </r>
    <rPh sb="25" eb="27">
      <t>ゲイジュツ</t>
    </rPh>
    <phoneticPr fontId="1"/>
  </si>
  <si>
    <r>
      <rPr>
        <sz val="11"/>
        <rFont val="游ゴシック Medium"/>
        <family val="3"/>
        <charset val="128"/>
      </rPr>
      <t>神秘劇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聖</t>
    </r>
    <r>
      <rPr>
        <sz val="11"/>
        <rFont val="Consolas"/>
        <family val="3"/>
      </rPr>
      <t>Sebastian</t>
    </r>
    <r>
      <rPr>
        <sz val="11"/>
        <rFont val="游ゴシック Medium"/>
        <family val="3"/>
        <charset val="128"/>
      </rPr>
      <t>の殉教</t>
    </r>
    <rPh sb="0" eb="2">
      <t>シンピ</t>
    </rPh>
    <rPh sb="2" eb="3">
      <t>ゲキ</t>
    </rPh>
    <rPh sb="4" eb="5">
      <t>セント</t>
    </rPh>
    <rPh sb="5" eb="14">
      <t>セバスチャン</t>
    </rPh>
    <rPh sb="15" eb="17">
      <t>ジュンキョウ</t>
    </rPh>
    <phoneticPr fontId="1"/>
  </si>
  <si>
    <r>
      <t xml:space="preserve">05/10 </t>
    </r>
    <r>
      <rPr>
        <sz val="11"/>
        <rFont val="游ゴシック Medium"/>
        <family val="3"/>
        <charset val="128"/>
      </rPr>
      <t>デジレ</t>
    </r>
    <r>
      <rPr>
        <sz val="11"/>
        <rFont val="Consolas"/>
        <family val="3"/>
      </rPr>
      <t>=</t>
    </r>
    <r>
      <rPr>
        <sz val="11"/>
        <rFont val="游ゴシック Medium"/>
        <family val="3"/>
        <charset val="128"/>
      </rPr>
      <t>エミール･アンゲルブレシュトの芸術</t>
    </r>
    <rPh sb="25" eb="27">
      <t>ゲイジュツ</t>
    </rPh>
    <phoneticPr fontId="1"/>
  </si>
  <si>
    <r>
      <t>France</t>
    </r>
    <r>
      <rPr>
        <sz val="11"/>
        <rFont val="游ゴシック Medium"/>
        <family val="3"/>
        <charset val="128"/>
      </rPr>
      <t>国立放送</t>
    </r>
    <r>
      <rPr>
        <sz val="11"/>
        <rFont val="Consolas"/>
        <family val="3"/>
      </rPr>
      <t>cho</t>
    </r>
    <rPh sb="0" eb="10">
      <t>フランスコクリツホウソウ</t>
    </rPh>
    <phoneticPr fontId="1"/>
  </si>
  <si>
    <r>
      <t>Cantate:</t>
    </r>
    <r>
      <rPr>
        <sz val="11"/>
        <rFont val="游ゴシック Medium"/>
        <family val="3"/>
        <charset val="128"/>
      </rPr>
      <t>放蕩息子</t>
    </r>
    <rPh sb="0" eb="7">
      <t>カンタータ</t>
    </rPh>
    <rPh sb="8" eb="10">
      <t>ホウトウ</t>
    </rPh>
    <rPh sb="10" eb="12">
      <t>ムスコ</t>
    </rPh>
    <phoneticPr fontId="1"/>
  </si>
  <si>
    <r>
      <t xml:space="preserve">06/10 </t>
    </r>
    <r>
      <rPr>
        <sz val="11"/>
        <rFont val="游ゴシック Medium"/>
        <family val="3"/>
        <charset val="128"/>
      </rPr>
      <t>デジレ</t>
    </r>
    <r>
      <rPr>
        <sz val="11"/>
        <rFont val="Consolas"/>
        <family val="3"/>
      </rPr>
      <t>=</t>
    </r>
    <r>
      <rPr>
        <sz val="11"/>
        <rFont val="游ゴシック Medium"/>
        <family val="3"/>
        <charset val="128"/>
      </rPr>
      <t>エミール･アンゲルブレシュトの芸術</t>
    </r>
    <rPh sb="25" eb="27">
      <t>ゲイジュツ</t>
    </rPh>
    <phoneticPr fontId="1"/>
  </si>
  <si>
    <r>
      <t>E.</t>
    </r>
    <r>
      <rPr>
        <sz val="11"/>
        <rFont val="游ゴシック Medium"/>
        <family val="3"/>
        <charset val="128"/>
      </rPr>
      <t>ギナン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詞</t>
    </r>
    <rPh sb="6" eb="7">
      <t>シ</t>
    </rPh>
    <phoneticPr fontId="1"/>
  </si>
  <si>
    <r>
      <t>Cantate:</t>
    </r>
    <r>
      <rPr>
        <sz val="11"/>
        <rFont val="游ゴシック Medium"/>
        <family val="3"/>
        <charset val="128"/>
      </rPr>
      <t>選ばれたおとめ</t>
    </r>
    <rPh sb="0" eb="7">
      <t>カンタータ</t>
    </rPh>
    <rPh sb="8" eb="9">
      <t>エラ</t>
    </rPh>
    <phoneticPr fontId="1"/>
  </si>
  <si>
    <r>
      <t xml:space="preserve">07/10 </t>
    </r>
    <r>
      <rPr>
        <sz val="11"/>
        <rFont val="游ゴシック Medium"/>
        <family val="3"/>
        <charset val="128"/>
      </rPr>
      <t>デジレ</t>
    </r>
    <r>
      <rPr>
        <sz val="11"/>
        <rFont val="Consolas"/>
        <family val="3"/>
      </rPr>
      <t>=</t>
    </r>
    <r>
      <rPr>
        <sz val="11"/>
        <rFont val="游ゴシック Medium"/>
        <family val="3"/>
        <charset val="128"/>
      </rPr>
      <t>エミール･アンゲルブレシュトの芸術</t>
    </r>
    <rPh sb="25" eb="27">
      <t>ゲイジュツ</t>
    </rPh>
    <phoneticPr fontId="1"/>
  </si>
  <si>
    <r>
      <rPr>
        <sz val="11"/>
        <rFont val="游ゴシック Medium"/>
        <family val="3"/>
        <charset val="128"/>
      </rPr>
      <t>ゴルジュ</t>
    </r>
    <r>
      <rPr>
        <sz val="11"/>
        <rFont val="Consolas"/>
        <family val="3"/>
      </rPr>
      <t>,Madeleine:s</t>
    </r>
    <rPh sb="5" eb="14">
      <t>マドレーヌ</t>
    </rPh>
    <phoneticPr fontId="1"/>
  </si>
  <si>
    <r>
      <t>D.G.</t>
    </r>
    <r>
      <rPr>
        <sz val="11"/>
        <rFont val="游ゴシック Medium"/>
        <family val="3"/>
        <charset val="128"/>
      </rPr>
      <t>ロセッティ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詞</t>
    </r>
    <rPh sb="10" eb="11">
      <t>シ</t>
    </rPh>
    <phoneticPr fontId="1"/>
  </si>
  <si>
    <r>
      <rPr>
        <b/>
        <sz val="11"/>
        <color indexed="33"/>
        <rFont val="游ゴシック Medium"/>
        <family val="3"/>
        <charset val="128"/>
      </rPr>
      <t>家のないこどもたちの</t>
    </r>
    <r>
      <rPr>
        <b/>
        <sz val="11"/>
        <color indexed="33"/>
        <rFont val="Consolas"/>
        <family val="3"/>
      </rPr>
      <t>Noel</t>
    </r>
    <rPh sb="0" eb="1">
      <t>イエ</t>
    </rPh>
    <rPh sb="10" eb="14">
      <t>クリスマス</t>
    </rPh>
    <phoneticPr fontId="1"/>
  </si>
  <si>
    <r>
      <t xml:space="preserve">08/10 </t>
    </r>
    <r>
      <rPr>
        <sz val="11"/>
        <rFont val="游ゴシック Medium"/>
        <family val="3"/>
        <charset val="128"/>
      </rPr>
      <t>デジレ</t>
    </r>
    <r>
      <rPr>
        <sz val="11"/>
        <rFont val="Consolas"/>
        <family val="3"/>
      </rPr>
      <t>=</t>
    </r>
    <r>
      <rPr>
        <sz val="11"/>
        <rFont val="游ゴシック Medium"/>
        <family val="3"/>
        <charset val="128"/>
      </rPr>
      <t>エミール･アンゲルブレシュトの芸術</t>
    </r>
    <rPh sb="25" eb="27">
      <t>ゲイジュツ</t>
    </rPh>
    <phoneticPr fontId="1"/>
  </si>
  <si>
    <r>
      <rPr>
        <sz val="11"/>
        <rFont val="游ゴシック Medium"/>
        <family val="3"/>
        <charset val="128"/>
      </rPr>
      <t>ルゲー</t>
    </r>
    <r>
      <rPr>
        <sz val="11"/>
        <rFont val="Consolas"/>
        <family val="3"/>
      </rPr>
      <t>,Henri:t</t>
    </r>
    <rPh sb="4" eb="9">
      <t>アンリ</t>
    </rPh>
    <phoneticPr fontId="1"/>
  </si>
  <si>
    <r>
      <t>Francois Villon</t>
    </r>
    <r>
      <rPr>
        <sz val="11"/>
        <rFont val="游ゴシック Medium"/>
        <family val="3"/>
        <charset val="128"/>
      </rPr>
      <t>の</t>
    </r>
    <r>
      <rPr>
        <sz val="11"/>
        <rFont val="Consolas"/>
        <family val="3"/>
      </rPr>
      <t>3</t>
    </r>
    <r>
      <rPr>
        <sz val="11"/>
        <rFont val="游ゴシック Medium"/>
        <family val="3"/>
        <charset val="128"/>
      </rPr>
      <t>つの</t>
    </r>
    <r>
      <rPr>
        <sz val="11"/>
        <rFont val="Consolas"/>
        <family val="3"/>
      </rPr>
      <t>Ballade</t>
    </r>
    <rPh sb="0" eb="15">
      <t>フランソワ=ヴィヨン</t>
    </rPh>
    <rPh sb="19" eb="26">
      <t>バラード</t>
    </rPh>
    <phoneticPr fontId="1"/>
  </si>
  <si>
    <r>
      <t xml:space="preserve">09/10 </t>
    </r>
    <r>
      <rPr>
        <sz val="11"/>
        <rFont val="游ゴシック Medium"/>
        <family val="3"/>
        <charset val="128"/>
      </rPr>
      <t>デジレ</t>
    </r>
    <r>
      <rPr>
        <sz val="11"/>
        <rFont val="Consolas"/>
        <family val="3"/>
      </rPr>
      <t>=</t>
    </r>
    <r>
      <rPr>
        <sz val="11"/>
        <rFont val="游ゴシック Medium"/>
        <family val="3"/>
        <charset val="128"/>
      </rPr>
      <t>エミール･アンゲルブレシュトの芸術</t>
    </r>
    <rPh sb="25" eb="27">
      <t>ゲイジュツ</t>
    </rPh>
    <phoneticPr fontId="1"/>
  </si>
  <si>
    <r>
      <rPr>
        <sz val="11"/>
        <rFont val="游ゴシック Medium"/>
        <family val="3"/>
        <charset val="128"/>
      </rPr>
      <t>コルトー</t>
    </r>
    <r>
      <rPr>
        <sz val="11"/>
        <rFont val="Consolas"/>
        <family val="3"/>
      </rPr>
      <t>,Bernard:bs</t>
    </r>
    <rPh sb="5" eb="12">
      <t>ベルナール</t>
    </rPh>
    <phoneticPr fontId="1"/>
  </si>
  <si>
    <r>
      <t>Charles d'Orle'ans</t>
    </r>
    <r>
      <rPr>
        <sz val="11"/>
        <rFont val="游ゴシック Medium"/>
        <family val="3"/>
        <charset val="128"/>
      </rPr>
      <t>の</t>
    </r>
    <r>
      <rPr>
        <sz val="11"/>
        <rFont val="Consolas"/>
        <family val="3"/>
      </rPr>
      <t>3</t>
    </r>
    <r>
      <rPr>
        <sz val="11"/>
        <rFont val="游ゴシック Medium"/>
        <family val="3"/>
        <charset val="128"/>
      </rPr>
      <t>つの歌</t>
    </r>
    <rPh sb="0" eb="7">
      <t>シャルル</t>
    </rPh>
    <rPh sb="8" eb="18">
      <t>ドルレアン</t>
    </rPh>
    <rPh sb="22" eb="23">
      <t>ウタ</t>
    </rPh>
    <phoneticPr fontId="1"/>
  </si>
  <si>
    <r>
      <t xml:space="preserve">10/10 </t>
    </r>
    <r>
      <rPr>
        <sz val="11"/>
        <rFont val="游ゴシック Medium"/>
        <family val="3"/>
        <charset val="128"/>
      </rPr>
      <t>デジレ</t>
    </r>
    <r>
      <rPr>
        <sz val="11"/>
        <rFont val="Consolas"/>
        <family val="3"/>
      </rPr>
      <t>=</t>
    </r>
    <r>
      <rPr>
        <sz val="11"/>
        <rFont val="游ゴシック Medium"/>
        <family val="3"/>
        <charset val="128"/>
      </rPr>
      <t>エミール･アンゲルブレシュトの芸術</t>
    </r>
    <rPh sb="25" eb="27">
      <t>ゲイジュツ</t>
    </rPh>
    <phoneticPr fontId="1"/>
  </si>
  <si>
    <r>
      <rPr>
        <sz val="11"/>
        <rFont val="游ゴシック Medium"/>
        <family val="3"/>
        <charset val="128"/>
      </rPr>
      <t>ジョリ</t>
    </r>
    <r>
      <rPr>
        <sz val="11"/>
        <rFont val="Consolas"/>
        <family val="3"/>
      </rPr>
      <t>,</t>
    </r>
    <r>
      <rPr>
        <sz val="11"/>
        <rFont val="游ゴシック Medium"/>
        <family val="3"/>
        <charset val="128"/>
      </rPr>
      <t>ジャクリーヌ</t>
    </r>
    <r>
      <rPr>
        <sz val="11"/>
        <rFont val="Consolas"/>
        <family val="3"/>
      </rPr>
      <t>:ms</t>
    </r>
    <phoneticPr fontId="1"/>
  </si>
  <si>
    <r>
      <rPr>
        <sz val="11"/>
        <rFont val="游ゴシック Medium"/>
        <family val="3"/>
        <charset val="128"/>
      </rPr>
      <t>歌曲全集</t>
    </r>
    <rPh sb="0" eb="2">
      <t>カキョク</t>
    </rPh>
    <rPh sb="2" eb="4">
      <t>ゼンシュウ</t>
    </rPh>
    <phoneticPr fontId="1"/>
  </si>
  <si>
    <r>
      <rPr>
        <sz val="11"/>
        <rFont val="游ゴシック Medium"/>
        <family val="3"/>
        <charset val="128"/>
      </rPr>
      <t>アメリンク</t>
    </r>
    <r>
      <rPr>
        <sz val="11"/>
        <rFont val="Consolas"/>
        <family val="3"/>
      </rPr>
      <t>,</t>
    </r>
    <r>
      <rPr>
        <sz val="11"/>
        <rFont val="游ゴシック Medium"/>
        <family val="3"/>
        <charset val="128"/>
      </rPr>
      <t>エリー</t>
    </r>
    <phoneticPr fontId="1"/>
  </si>
  <si>
    <r>
      <rPr>
        <sz val="11"/>
        <rFont val="游ゴシック Medium"/>
        <family val="3"/>
        <charset val="128"/>
      </rPr>
      <t>ミシェール･コマン</t>
    </r>
    <phoneticPr fontId="1"/>
  </si>
  <si>
    <r>
      <rPr>
        <sz val="11"/>
        <rFont val="游ゴシック Medium"/>
        <family val="3"/>
        <charset val="128"/>
      </rPr>
      <t>マディ･メスプレ</t>
    </r>
    <phoneticPr fontId="1"/>
  </si>
  <si>
    <r>
      <rPr>
        <sz val="11"/>
        <rFont val="游ゴシック Medium"/>
        <family val="3"/>
        <charset val="128"/>
      </rPr>
      <t>シュターデ</t>
    </r>
    <phoneticPr fontId="1"/>
  </si>
  <si>
    <r>
      <t>Maurane,Camille/Erato</t>
    </r>
    <r>
      <rPr>
        <sz val="11"/>
        <rFont val="游ゴシック Medium"/>
        <family val="3"/>
        <charset val="128"/>
      </rPr>
      <t>録音集大成</t>
    </r>
    <rPh sb="0" eb="7">
      <t>モラーヌ</t>
    </rPh>
    <rPh sb="8" eb="15">
      <t>カミーユ</t>
    </rPh>
    <rPh sb="16" eb="21">
      <t>エラート</t>
    </rPh>
    <rPh sb="21" eb="23">
      <t>ロクオン</t>
    </rPh>
    <rPh sb="23" eb="26">
      <t>シュウタイセイ</t>
    </rPh>
    <phoneticPr fontId="1"/>
  </si>
  <si>
    <r>
      <t>Erato</t>
    </r>
    <r>
      <rPr>
        <sz val="11"/>
        <rFont val="游ゴシック Medium"/>
        <family val="3"/>
        <charset val="128"/>
      </rPr>
      <t>録音集大成</t>
    </r>
    <rPh sb="0" eb="5">
      <t>エラート</t>
    </rPh>
    <rPh sb="5" eb="7">
      <t>ロクオン</t>
    </rPh>
    <rPh sb="7" eb="10">
      <t>シュウタイセイ</t>
    </rPh>
    <phoneticPr fontId="1"/>
  </si>
  <si>
    <r>
      <t>France</t>
    </r>
    <r>
      <rPr>
        <sz val="11"/>
        <rFont val="游ゴシック Medium"/>
        <family val="3"/>
        <charset val="128"/>
      </rPr>
      <t>歌曲集</t>
    </r>
    <rPh sb="0" eb="6">
      <t>フランス</t>
    </rPh>
    <rPh sb="6" eb="9">
      <t>カキョクシュウ</t>
    </rPh>
    <phoneticPr fontId="1"/>
  </si>
  <si>
    <r>
      <rPr>
        <sz val="11"/>
        <rFont val="游ゴシック Medium"/>
        <family val="3"/>
        <charset val="128"/>
      </rPr>
      <t>クロワザ</t>
    </r>
    <r>
      <rPr>
        <sz val="11"/>
        <rFont val="Consolas"/>
        <family val="3"/>
      </rPr>
      <t>,</t>
    </r>
    <r>
      <rPr>
        <sz val="11"/>
        <rFont val="游ゴシック Medium"/>
        <family val="3"/>
        <charset val="128"/>
      </rPr>
      <t>クレール</t>
    </r>
    <phoneticPr fontId="1"/>
  </si>
  <si>
    <r>
      <t>Faure':</t>
    </r>
    <r>
      <rPr>
        <sz val="11"/>
        <rFont val="游ゴシック Medium"/>
        <family val="3"/>
        <charset val="128"/>
      </rPr>
      <t>ペレアスとメリザンド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他</t>
    </r>
    <rPh sb="0" eb="6">
      <t>フォーレ</t>
    </rPh>
    <rPh sb="18" eb="19">
      <t>ホカ</t>
    </rPh>
    <phoneticPr fontId="1"/>
  </si>
  <si>
    <r>
      <rPr>
        <sz val="11"/>
        <rFont val="游ゴシック Medium"/>
        <family val="3"/>
        <charset val="128"/>
      </rPr>
      <t>組曲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ペレアスとメリザンド</t>
    </r>
    <r>
      <rPr>
        <sz val="11"/>
        <rFont val="Consolas"/>
        <family val="3"/>
      </rPr>
      <t xml:space="preserve"> Op.80</t>
    </r>
    <rPh sb="0" eb="2">
      <t>クミキョク</t>
    </rPh>
    <phoneticPr fontId="1"/>
  </si>
  <si>
    <r>
      <rPr>
        <sz val="11"/>
        <rFont val="游ゴシック Medium"/>
        <family val="3"/>
        <charset val="128"/>
      </rPr>
      <t>歌劇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ペネロープ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序曲</t>
    </r>
    <rPh sb="0" eb="2">
      <t>カゲキ</t>
    </rPh>
    <rPh sb="9" eb="11">
      <t>ジョキョク</t>
    </rPh>
    <phoneticPr fontId="1"/>
  </si>
  <si>
    <r>
      <rPr>
        <sz val="11"/>
        <rFont val="游ゴシック Medium"/>
        <family val="3"/>
        <charset val="128"/>
      </rPr>
      <t>組曲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マルクとベルガマスク</t>
    </r>
    <r>
      <rPr>
        <sz val="11"/>
        <rFont val="Consolas"/>
        <family val="3"/>
      </rPr>
      <t xml:space="preserve"> Op.112</t>
    </r>
    <rPh sb="0" eb="2">
      <t>クミキョク</t>
    </rPh>
    <phoneticPr fontId="1"/>
  </si>
  <si>
    <r>
      <rPr>
        <sz val="11"/>
        <rFont val="游ゴシック Medium"/>
        <family val="3"/>
        <charset val="128"/>
      </rPr>
      <t>ビュッセル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編</t>
    </r>
    <phoneticPr fontId="1"/>
  </si>
  <si>
    <r>
      <rPr>
        <sz val="11"/>
        <rFont val="游ゴシック Medium"/>
        <family val="3"/>
        <charset val="128"/>
      </rPr>
      <t>小組曲</t>
    </r>
    <rPh sb="0" eb="1">
      <t>ショウ</t>
    </rPh>
    <rPh sb="1" eb="3">
      <t>クミキョク</t>
    </rPh>
    <phoneticPr fontId="1"/>
  </si>
  <si>
    <r>
      <rPr>
        <sz val="11"/>
        <rFont val="游ゴシック Medium"/>
        <family val="3"/>
        <charset val="128"/>
      </rPr>
      <t>スゼー</t>
    </r>
    <r>
      <rPr>
        <sz val="11"/>
        <rFont val="Consolas"/>
        <family val="3"/>
      </rPr>
      <t>,</t>
    </r>
    <r>
      <rPr>
        <sz val="11"/>
        <rFont val="游ゴシック Medium"/>
        <family val="3"/>
        <charset val="128"/>
      </rPr>
      <t>ジェラール</t>
    </r>
    <phoneticPr fontId="1"/>
  </si>
  <si>
    <r>
      <rPr>
        <sz val="11"/>
        <rFont val="游ゴシック Medium"/>
        <family val="3"/>
        <charset val="128"/>
      </rPr>
      <t>ボールドウィン</t>
    </r>
    <r>
      <rPr>
        <sz val="11"/>
        <rFont val="Consolas"/>
        <family val="3"/>
      </rPr>
      <t>,</t>
    </r>
    <r>
      <rPr>
        <sz val="11"/>
        <rFont val="游ゴシック Medium"/>
        <family val="3"/>
        <charset val="128"/>
      </rPr>
      <t>ダルトン</t>
    </r>
    <r>
      <rPr>
        <sz val="11"/>
        <rFont val="Consolas"/>
        <family val="3"/>
      </rPr>
      <t>:p</t>
    </r>
    <phoneticPr fontId="1"/>
  </si>
  <si>
    <r>
      <rPr>
        <sz val="11"/>
        <rFont val="游ゴシック Medium"/>
        <family val="3"/>
        <charset val="128"/>
      </rPr>
      <t>管弦楽曲集</t>
    </r>
    <rPh sb="0" eb="3">
      <t>カンゲンガク</t>
    </rPh>
    <rPh sb="3" eb="4">
      <t>キョク</t>
    </rPh>
    <rPh sb="4" eb="5">
      <t>シュウ</t>
    </rPh>
    <phoneticPr fontId="1"/>
  </si>
  <si>
    <r>
      <rPr>
        <sz val="11"/>
        <rFont val="游ゴシック Medium"/>
        <family val="3"/>
        <charset val="128"/>
      </rPr>
      <t>デルヴォー</t>
    </r>
    <r>
      <rPr>
        <sz val="11"/>
        <rFont val="Consolas"/>
        <family val="3"/>
      </rPr>
      <t>,</t>
    </r>
    <r>
      <rPr>
        <sz val="11"/>
        <rFont val="游ゴシック Medium"/>
        <family val="3"/>
        <charset val="128"/>
      </rPr>
      <t>ピエール</t>
    </r>
  </si>
  <si>
    <r>
      <t>Paris</t>
    </r>
    <r>
      <rPr>
        <sz val="11"/>
        <rFont val="游ゴシック Medium"/>
        <family val="3"/>
        <charset val="128"/>
      </rPr>
      <t>音楽院管弦楽団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ルネ･デュクロ合唱団</t>
    </r>
    <rPh sb="0" eb="5">
      <t>パリ</t>
    </rPh>
    <rPh sb="5" eb="8">
      <t>オンガクイン</t>
    </rPh>
    <rPh sb="8" eb="10">
      <t>カンゲン</t>
    </rPh>
    <rPh sb="10" eb="12">
      <t>ガクダン</t>
    </rPh>
    <rPh sb="20" eb="23">
      <t>ガッショウダン</t>
    </rPh>
    <phoneticPr fontId="1"/>
  </si>
  <si>
    <r>
      <rPr>
        <sz val="11"/>
        <rFont val="游ゴシック Medium"/>
        <family val="3"/>
        <charset val="128"/>
      </rPr>
      <t>シャブリエ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狂詩曲《スペイン》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田園組曲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楽しい行進曲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他</t>
    </r>
    <r>
      <rPr>
        <sz val="11"/>
        <rFont val="Consolas"/>
        <family val="3"/>
      </rPr>
      <t>|</t>
    </r>
    <r>
      <rPr>
        <sz val="11"/>
        <rFont val="游ゴシック Medium"/>
        <family val="3"/>
        <charset val="128"/>
      </rPr>
      <t>アンセルメ</t>
    </r>
    <rPh sb="6" eb="9">
      <t>キョウシキョク</t>
    </rPh>
    <rPh sb="16" eb="18">
      <t>デンエン</t>
    </rPh>
    <rPh sb="18" eb="20">
      <t>クミキョク</t>
    </rPh>
    <rPh sb="21" eb="22">
      <t>タノ</t>
    </rPh>
    <rPh sb="24" eb="27">
      <t>コウシンキョク</t>
    </rPh>
    <rPh sb="28" eb="29">
      <t>ホカ</t>
    </rPh>
    <phoneticPr fontId="1"/>
  </si>
  <si>
    <r>
      <rPr>
        <sz val="11"/>
        <rFont val="游ゴシック Medium"/>
        <family val="3"/>
        <charset val="128"/>
      </rPr>
      <t>狂詩曲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スペイン</t>
    </r>
    <rPh sb="0" eb="3">
      <t>キョウシキョク</t>
    </rPh>
    <phoneticPr fontId="1"/>
  </si>
  <si>
    <r>
      <rPr>
        <sz val="11"/>
        <rFont val="游ゴシック Medium"/>
        <family val="3"/>
        <charset val="128"/>
      </rPr>
      <t>田園組曲</t>
    </r>
    <rPh sb="0" eb="2">
      <t>デンエン</t>
    </rPh>
    <rPh sb="2" eb="4">
      <t>クミキョク</t>
    </rPh>
    <phoneticPr fontId="1"/>
  </si>
  <si>
    <r>
      <rPr>
        <sz val="11"/>
        <rFont val="游ゴシック Medium"/>
        <family val="3"/>
        <charset val="128"/>
      </rPr>
      <t>楽しい行進曲</t>
    </r>
    <rPh sb="0" eb="1">
      <t>タノ</t>
    </rPh>
    <rPh sb="3" eb="6">
      <t>コウシンキョク</t>
    </rPh>
    <phoneticPr fontId="1"/>
  </si>
  <si>
    <r>
      <rPr>
        <sz val="11"/>
        <rFont val="游ゴシック Medium"/>
        <family val="3"/>
        <charset val="128"/>
      </rPr>
      <t>歌劇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いやいやながらの王様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から</t>
    </r>
    <rPh sb="0" eb="2">
      <t>カゲキ</t>
    </rPh>
    <rPh sb="11" eb="13">
      <t>オウサマ</t>
    </rPh>
    <phoneticPr fontId="1"/>
  </si>
  <si>
    <r>
      <rPr>
        <sz val="11"/>
        <rFont val="游ゴシック Medium"/>
        <family val="3"/>
        <charset val="128"/>
      </rPr>
      <t>交響詩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呪われた狩人</t>
    </r>
    <rPh sb="0" eb="3">
      <t>コウキョウシ</t>
    </rPh>
    <rPh sb="4" eb="5">
      <t>ノロ</t>
    </rPh>
    <rPh sb="8" eb="10">
      <t>カリュウド</t>
    </rPh>
    <phoneticPr fontId="1"/>
  </si>
  <si>
    <r>
      <rPr>
        <sz val="11"/>
        <rFont val="游ゴシック Medium"/>
        <family val="3"/>
        <charset val="128"/>
      </rPr>
      <t>交響詩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アイオリスの人々</t>
    </r>
    <rPh sb="0" eb="3">
      <t>コウキョウシ</t>
    </rPh>
    <rPh sb="10" eb="12">
      <t>ヒトビト</t>
    </rPh>
    <phoneticPr fontId="1"/>
  </si>
  <si>
    <r>
      <t>france</t>
    </r>
    <r>
      <rPr>
        <sz val="11"/>
        <rFont val="游ゴシック Medium"/>
        <family val="3"/>
        <charset val="128"/>
      </rPr>
      <t>他</t>
    </r>
    <rPh sb="6" eb="7">
      <t>ホカ</t>
    </rPh>
    <phoneticPr fontId="1"/>
  </si>
  <si>
    <r>
      <t>Capet</t>
    </r>
    <r>
      <rPr>
        <sz val="11"/>
        <rFont val="游ゴシック Medium"/>
        <family val="3"/>
        <charset val="128"/>
      </rPr>
      <t>弦楽四重奏団</t>
    </r>
    <rPh sb="0" eb="5">
      <t>カペー</t>
    </rPh>
    <rPh sb="5" eb="7">
      <t>ゲンガク</t>
    </rPh>
    <rPh sb="7" eb="11">
      <t>シジュウソウダン</t>
    </rPh>
    <phoneticPr fontId="1"/>
  </si>
  <si>
    <r>
      <t>Capet</t>
    </r>
    <r>
      <rPr>
        <sz val="11"/>
        <rFont val="游ゴシック Medium"/>
        <family val="3"/>
        <charset val="128"/>
      </rPr>
      <t>弦楽四重奏団の芸術</t>
    </r>
    <rPh sb="0" eb="5">
      <t>カペー</t>
    </rPh>
    <rPh sb="5" eb="11">
      <t>ゲンガクシジュウソウダン</t>
    </rPh>
    <rPh sb="12" eb="14">
      <t>ゲイジュツ</t>
    </rPh>
    <phoneticPr fontId="1"/>
  </si>
  <si>
    <r>
      <t>Capet</t>
    </r>
    <r>
      <rPr>
        <b/>
        <sz val="11"/>
        <color indexed="33"/>
        <rFont val="游ゴシック Medium"/>
        <family val="3"/>
        <charset val="128"/>
      </rPr>
      <t>弦楽四重奏団の芸術</t>
    </r>
    <rPh sb="0" eb="5">
      <t>カペー</t>
    </rPh>
    <rPh sb="5" eb="11">
      <t>ゲンガクシジュウソウダン</t>
    </rPh>
    <rPh sb="12" eb="14">
      <t>ゲイジュツ</t>
    </rPh>
    <phoneticPr fontId="1"/>
  </si>
  <si>
    <r>
      <t>Capet</t>
    </r>
    <r>
      <rPr>
        <b/>
        <sz val="11"/>
        <color indexed="33"/>
        <rFont val="游ゴシック Medium"/>
        <family val="3"/>
        <charset val="128"/>
      </rPr>
      <t>弦楽四重奏団</t>
    </r>
    <rPh sb="0" eb="5">
      <t>カペー</t>
    </rPh>
    <rPh sb="5" eb="7">
      <t>ゲンガク</t>
    </rPh>
    <rPh sb="7" eb="11">
      <t>シジュウソウダン</t>
    </rPh>
    <phoneticPr fontId="1"/>
  </si>
  <si>
    <r>
      <t>Granada~Lara</t>
    </r>
    <r>
      <rPr>
        <sz val="11"/>
        <rFont val="游ゴシック Medium"/>
        <family val="3"/>
        <charset val="128"/>
      </rPr>
      <t>作品集</t>
    </r>
    <rPh sb="0" eb="7">
      <t>グラナダ</t>
    </rPh>
    <rPh sb="8" eb="12">
      <t>ララ</t>
    </rPh>
    <rPh sb="12" eb="14">
      <t>サクヒン</t>
    </rPh>
    <rPh sb="14" eb="15">
      <t>シュウ</t>
    </rPh>
    <phoneticPr fontId="1"/>
  </si>
  <si>
    <r>
      <t>VVC</t>
    </r>
    <r>
      <rPr>
        <sz val="11"/>
        <rFont val="游ゴシック Medium"/>
        <family val="3"/>
        <charset val="128"/>
      </rPr>
      <t>響</t>
    </r>
    <rPh sb="3" eb="4">
      <t>キョウ</t>
    </rPh>
    <phoneticPr fontId="1"/>
  </si>
  <si>
    <r>
      <t>Mahler,Gustav:</t>
    </r>
    <r>
      <rPr>
        <sz val="11"/>
        <rFont val="游ゴシック Medium"/>
        <family val="3"/>
        <charset val="128"/>
      </rPr>
      <t>交響曲全集</t>
    </r>
  </si>
  <si>
    <r>
      <rPr>
        <sz val="11"/>
        <rFont val="游ゴシック Medium"/>
        <family val="3"/>
        <charset val="128"/>
      </rPr>
      <t>交響曲第</t>
    </r>
    <r>
      <rPr>
        <sz val="11"/>
        <rFont val="Consolas"/>
        <family val="3"/>
      </rPr>
      <t>1</t>
    </r>
    <r>
      <rPr>
        <sz val="11"/>
        <rFont val="游ゴシック Medium"/>
        <family val="3"/>
        <charset val="128"/>
      </rPr>
      <t>番ニ長調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巨人</t>
    </r>
    <rPh sb="0" eb="3">
      <t>コウキョウキョク</t>
    </rPh>
    <rPh sb="3" eb="4">
      <t>ダイ</t>
    </rPh>
    <rPh sb="5" eb="6">
      <t>バン</t>
    </rPh>
    <rPh sb="7" eb="9">
      <t>チョウチョウ</t>
    </rPh>
    <rPh sb="10" eb="12">
      <t>キョジン</t>
    </rPh>
    <phoneticPr fontId="1"/>
  </si>
  <si>
    <r>
      <rPr>
        <sz val="11"/>
        <rFont val="游ゴシック Medium"/>
        <family val="3"/>
        <charset val="128"/>
      </rPr>
      <t>交響曲第</t>
    </r>
    <r>
      <rPr>
        <sz val="11"/>
        <rFont val="Consolas"/>
        <family val="3"/>
      </rPr>
      <t>2</t>
    </r>
    <r>
      <rPr>
        <sz val="11"/>
        <rFont val="游ゴシック Medium"/>
        <family val="3"/>
        <charset val="128"/>
      </rPr>
      <t>番ハ短調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復活</t>
    </r>
    <rPh sb="0" eb="3">
      <t>コウキョウキョク</t>
    </rPh>
    <rPh sb="3" eb="4">
      <t>ダイ</t>
    </rPh>
    <rPh sb="5" eb="6">
      <t>バン</t>
    </rPh>
    <rPh sb="7" eb="9">
      <t>タンチョウ</t>
    </rPh>
    <rPh sb="10" eb="12">
      <t>フッカツ</t>
    </rPh>
    <phoneticPr fontId="1"/>
  </si>
  <si>
    <r>
      <t>S:</t>
    </r>
    <r>
      <rPr>
        <sz val="11"/>
        <rFont val="游ゴシック Medium"/>
        <family val="3"/>
        <charset val="128"/>
      </rPr>
      <t>イゾベル･ブキャナン</t>
    </r>
  </si>
  <si>
    <r>
      <rPr>
        <sz val="11"/>
        <rFont val="游ゴシック Medium"/>
        <family val="3"/>
        <charset val="128"/>
      </rPr>
      <t>コントラルト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ミラ･ザカイ</t>
    </r>
  </si>
  <si>
    <r>
      <rPr>
        <sz val="11"/>
        <rFont val="游ゴシック Medium"/>
        <family val="3"/>
        <charset val="128"/>
      </rPr>
      <t>交響曲第</t>
    </r>
    <r>
      <rPr>
        <sz val="11"/>
        <rFont val="Consolas"/>
        <family val="3"/>
      </rPr>
      <t>3</t>
    </r>
    <r>
      <rPr>
        <sz val="11"/>
        <rFont val="游ゴシック Medium"/>
        <family val="3"/>
        <charset val="128"/>
      </rPr>
      <t>番ニ短調</t>
    </r>
    <rPh sb="0" eb="3">
      <t>コウキョウキョク</t>
    </rPh>
    <rPh sb="3" eb="4">
      <t>ダイ</t>
    </rPh>
    <rPh sb="5" eb="6">
      <t>バン</t>
    </rPh>
    <rPh sb="7" eb="9">
      <t>タンチョウ</t>
    </rPh>
    <phoneticPr fontId="1"/>
  </si>
  <si>
    <r>
      <t>S:</t>
    </r>
    <r>
      <rPr>
        <sz val="11"/>
        <rFont val="游ゴシック Medium"/>
        <family val="3"/>
        <charset val="128"/>
      </rPr>
      <t>ヘルガ･デルネシュ</t>
    </r>
  </si>
  <si>
    <r>
      <rPr>
        <sz val="11"/>
        <rFont val="游ゴシック Medium"/>
        <family val="3"/>
        <charset val="128"/>
      </rPr>
      <t>交響曲第</t>
    </r>
    <r>
      <rPr>
        <sz val="11"/>
        <rFont val="Consolas"/>
        <family val="3"/>
      </rPr>
      <t>4</t>
    </r>
    <r>
      <rPr>
        <sz val="11"/>
        <rFont val="游ゴシック Medium"/>
        <family val="3"/>
        <charset val="128"/>
      </rPr>
      <t>番ト長調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大いなる喜びへの賛歌</t>
    </r>
    <rPh sb="0" eb="3">
      <t>コウキョウキョク</t>
    </rPh>
    <rPh sb="3" eb="4">
      <t>ダイ</t>
    </rPh>
    <rPh sb="5" eb="6">
      <t>バン</t>
    </rPh>
    <rPh sb="7" eb="9">
      <t>チョウチョウ</t>
    </rPh>
    <rPh sb="10" eb="11">
      <t>オオ</t>
    </rPh>
    <rPh sb="14" eb="15">
      <t>ヨロコ</t>
    </rPh>
    <rPh sb="18" eb="20">
      <t>サンカ</t>
    </rPh>
    <phoneticPr fontId="1"/>
  </si>
  <si>
    <r>
      <t>S:</t>
    </r>
    <r>
      <rPr>
        <sz val="11"/>
        <rFont val="游ゴシック Medium"/>
        <family val="3"/>
        <charset val="128"/>
      </rPr>
      <t>キリ･テ･カナワ</t>
    </r>
  </si>
  <si>
    <r>
      <rPr>
        <sz val="11"/>
        <rFont val="游ゴシック Medium"/>
        <family val="3"/>
        <charset val="128"/>
      </rPr>
      <t>交響曲第</t>
    </r>
    <r>
      <rPr>
        <sz val="11"/>
        <rFont val="Consolas"/>
        <family val="3"/>
      </rPr>
      <t>5</t>
    </r>
    <r>
      <rPr>
        <sz val="11"/>
        <rFont val="游ゴシック Medium"/>
        <family val="3"/>
        <charset val="128"/>
      </rPr>
      <t>番嬰ハ短調</t>
    </r>
    <rPh sb="0" eb="3">
      <t>コウキョウキョク</t>
    </rPh>
    <rPh sb="3" eb="4">
      <t>ダイ</t>
    </rPh>
    <rPh sb="5" eb="6">
      <t>バン</t>
    </rPh>
    <rPh sb="6" eb="7">
      <t>エイ</t>
    </rPh>
    <rPh sb="8" eb="10">
      <t>タンチョウ</t>
    </rPh>
    <phoneticPr fontId="1"/>
  </si>
  <si>
    <r>
      <rPr>
        <sz val="11"/>
        <rFont val="游ゴシック Medium"/>
        <family val="3"/>
        <charset val="128"/>
      </rPr>
      <t>交響曲第</t>
    </r>
    <r>
      <rPr>
        <sz val="11"/>
        <rFont val="Consolas"/>
        <family val="3"/>
      </rPr>
      <t>6</t>
    </r>
    <r>
      <rPr>
        <sz val="11"/>
        <rFont val="游ゴシック Medium"/>
        <family val="3"/>
        <charset val="128"/>
      </rPr>
      <t>番イ短調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悲劇的</t>
    </r>
    <rPh sb="0" eb="3">
      <t>コウキョウキョク</t>
    </rPh>
    <rPh sb="3" eb="4">
      <t>ダイ</t>
    </rPh>
    <rPh sb="5" eb="6">
      <t>バン</t>
    </rPh>
    <rPh sb="7" eb="9">
      <t>タンチョウ</t>
    </rPh>
    <rPh sb="10" eb="13">
      <t>ヒゲキテキ</t>
    </rPh>
    <phoneticPr fontId="1"/>
  </si>
  <si>
    <r>
      <rPr>
        <sz val="11"/>
        <rFont val="游ゴシック Medium"/>
        <family val="3"/>
        <charset val="128"/>
      </rPr>
      <t>交響曲第</t>
    </r>
    <r>
      <rPr>
        <sz val="11"/>
        <rFont val="Consolas"/>
        <family val="3"/>
      </rPr>
      <t>7</t>
    </r>
    <r>
      <rPr>
        <sz val="11"/>
        <rFont val="游ゴシック Medium"/>
        <family val="3"/>
        <charset val="128"/>
      </rPr>
      <t>番ホ短調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夜の歌</t>
    </r>
    <rPh sb="0" eb="3">
      <t>コウキョウキョク</t>
    </rPh>
    <rPh sb="3" eb="4">
      <t>ダイ</t>
    </rPh>
    <rPh sb="5" eb="6">
      <t>バン</t>
    </rPh>
    <rPh sb="7" eb="9">
      <t>タンチョウ</t>
    </rPh>
    <rPh sb="10" eb="11">
      <t>ヨル</t>
    </rPh>
    <rPh sb="12" eb="13">
      <t>ウタ</t>
    </rPh>
    <phoneticPr fontId="1"/>
  </si>
  <si>
    <r>
      <rPr>
        <sz val="11"/>
        <rFont val="游ゴシック Medium"/>
        <family val="3"/>
        <charset val="128"/>
      </rPr>
      <t>交響曲第</t>
    </r>
    <r>
      <rPr>
        <sz val="11"/>
        <rFont val="Consolas"/>
        <family val="3"/>
      </rPr>
      <t>8</t>
    </r>
    <r>
      <rPr>
        <sz val="11"/>
        <rFont val="游ゴシック Medium"/>
        <family val="3"/>
        <charset val="128"/>
      </rPr>
      <t>番変ホ長調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千人の交響曲</t>
    </r>
    <rPh sb="0" eb="3">
      <t>コウキョウキョク</t>
    </rPh>
    <rPh sb="3" eb="4">
      <t>ダイ</t>
    </rPh>
    <rPh sb="5" eb="6">
      <t>バン</t>
    </rPh>
    <rPh sb="6" eb="7">
      <t>ヘン</t>
    </rPh>
    <rPh sb="8" eb="10">
      <t>チョウチョウ</t>
    </rPh>
    <rPh sb="11" eb="13">
      <t>センニン</t>
    </rPh>
    <rPh sb="14" eb="17">
      <t>コウキョウキョク</t>
    </rPh>
    <phoneticPr fontId="1"/>
  </si>
  <si>
    <r>
      <rPr>
        <sz val="11"/>
        <rFont val="游ゴシック Medium"/>
        <family val="3"/>
        <charset val="128"/>
      </rPr>
      <t>ヘザー･ハーパー</t>
    </r>
    <r>
      <rPr>
        <sz val="11"/>
        <rFont val="Consolas"/>
        <family val="3"/>
      </rPr>
      <t>:s</t>
    </r>
  </si>
  <si>
    <r>
      <rPr>
        <sz val="11"/>
        <rFont val="游ゴシック Medium"/>
        <family val="3"/>
        <charset val="128"/>
      </rPr>
      <t>ルチア･ポップ</t>
    </r>
    <r>
      <rPr>
        <sz val="11"/>
        <rFont val="Consolas"/>
        <family val="3"/>
      </rPr>
      <t>:s</t>
    </r>
  </si>
  <si>
    <r>
      <rPr>
        <sz val="11"/>
        <rFont val="游ゴシック Medium"/>
        <family val="3"/>
        <charset val="128"/>
      </rPr>
      <t>アーリーン･オージェ</t>
    </r>
    <r>
      <rPr>
        <sz val="11"/>
        <rFont val="Consolas"/>
        <family val="3"/>
      </rPr>
      <t>:s</t>
    </r>
  </si>
  <si>
    <r>
      <rPr>
        <sz val="11"/>
        <rFont val="游ゴシック Medium"/>
        <family val="3"/>
        <charset val="128"/>
      </rPr>
      <t>イヴォンヌ･ミントン</t>
    </r>
    <r>
      <rPr>
        <sz val="11"/>
        <rFont val="Consolas"/>
        <family val="3"/>
      </rPr>
      <t>:a</t>
    </r>
  </si>
  <si>
    <r>
      <rPr>
        <sz val="11"/>
        <rFont val="游ゴシック Medium"/>
        <family val="3"/>
        <charset val="128"/>
      </rPr>
      <t>ヘレン･ワッツ</t>
    </r>
    <r>
      <rPr>
        <sz val="11"/>
        <rFont val="Consolas"/>
        <family val="3"/>
      </rPr>
      <t>:a</t>
    </r>
  </si>
  <si>
    <r>
      <rPr>
        <sz val="11"/>
        <rFont val="游ゴシック Medium"/>
        <family val="3"/>
        <charset val="128"/>
      </rPr>
      <t>ルネ･コロ</t>
    </r>
    <r>
      <rPr>
        <sz val="11"/>
        <rFont val="Consolas"/>
        <family val="3"/>
      </rPr>
      <t>:t</t>
    </r>
  </si>
  <si>
    <r>
      <rPr>
        <sz val="11"/>
        <rFont val="游ゴシック Medium"/>
        <family val="3"/>
        <charset val="128"/>
      </rPr>
      <t>ジョン･シャーリー･カーク</t>
    </r>
    <r>
      <rPr>
        <sz val="11"/>
        <rFont val="Consolas"/>
        <family val="3"/>
      </rPr>
      <t>:br</t>
    </r>
  </si>
  <si>
    <r>
      <rPr>
        <sz val="11"/>
        <rFont val="游ゴシック Medium"/>
        <family val="3"/>
        <charset val="128"/>
      </rPr>
      <t>マルッティ･タルヴェラ</t>
    </r>
    <r>
      <rPr>
        <sz val="11"/>
        <rFont val="Consolas"/>
        <family val="3"/>
      </rPr>
      <t>:bs</t>
    </r>
  </si>
  <si>
    <r>
      <rPr>
        <sz val="11"/>
        <rFont val="游ゴシック Medium"/>
        <family val="3"/>
        <charset val="128"/>
      </rPr>
      <t>交響曲第</t>
    </r>
    <r>
      <rPr>
        <sz val="11"/>
        <rFont val="Consolas"/>
        <family val="3"/>
      </rPr>
      <t>9</t>
    </r>
    <r>
      <rPr>
        <sz val="11"/>
        <rFont val="游ゴシック Medium"/>
        <family val="3"/>
        <charset val="128"/>
      </rPr>
      <t>番ニ長調</t>
    </r>
    <rPh sb="0" eb="3">
      <t>コウキョウキョク</t>
    </rPh>
    <rPh sb="3" eb="4">
      <t>ダイ</t>
    </rPh>
    <rPh sb="5" eb="6">
      <t>バン</t>
    </rPh>
    <rPh sb="7" eb="9">
      <t>チョウチョウ</t>
    </rPh>
    <phoneticPr fontId="1"/>
  </si>
  <si>
    <r>
      <rPr>
        <sz val="11"/>
        <rFont val="游ゴシック Medium"/>
        <family val="3"/>
        <charset val="128"/>
      </rPr>
      <t>交響曲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大地の歌</t>
    </r>
    <rPh sb="0" eb="3">
      <t>コウキョウキョク</t>
    </rPh>
    <rPh sb="4" eb="6">
      <t>ダイチ</t>
    </rPh>
    <rPh sb="7" eb="8">
      <t>ウタ</t>
    </rPh>
    <phoneticPr fontId="1"/>
  </si>
  <si>
    <r>
      <rPr>
        <sz val="11"/>
        <rFont val="游ゴシック Medium"/>
        <family val="3"/>
        <charset val="128"/>
      </rPr>
      <t>歌曲集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さすらう若人の歌</t>
    </r>
    <rPh sb="0" eb="2">
      <t>カキョク</t>
    </rPh>
    <rPh sb="2" eb="3">
      <t>シュウ</t>
    </rPh>
    <rPh sb="8" eb="10">
      <t>ワコウド</t>
    </rPh>
    <rPh sb="11" eb="12">
      <t>ウタ</t>
    </rPh>
    <phoneticPr fontId="1"/>
  </si>
  <si>
    <r>
      <rPr>
        <sz val="11"/>
        <rFont val="游ゴシック Medium"/>
        <family val="3"/>
        <charset val="128"/>
      </rPr>
      <t>歌曲集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子供の不思議な角笛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より</t>
    </r>
    <rPh sb="0" eb="2">
      <t>カキョク</t>
    </rPh>
    <rPh sb="2" eb="3">
      <t>シュウ</t>
    </rPh>
    <rPh sb="4" eb="6">
      <t>コドモ</t>
    </rPh>
    <rPh sb="7" eb="10">
      <t>フシギ</t>
    </rPh>
    <rPh sb="11" eb="13">
      <t>ツノブエ</t>
    </rPh>
    <phoneticPr fontId="1"/>
  </si>
  <si>
    <r>
      <t>O Sole Mio/Italie</t>
    </r>
    <r>
      <rPr>
        <b/>
        <sz val="11"/>
        <color indexed="33"/>
        <rFont val="游ゴシック Medium"/>
        <family val="3"/>
        <charset val="128"/>
      </rPr>
      <t>民謡集</t>
    </r>
    <rPh sb="0" eb="10">
      <t>オー･ソレ･ミオ</t>
    </rPh>
    <rPh sb="11" eb="17">
      <t>イタリア</t>
    </rPh>
    <rPh sb="17" eb="19">
      <t>ミンヨウ</t>
    </rPh>
    <rPh sb="19" eb="20">
      <t>シュウ</t>
    </rPh>
    <phoneticPr fontId="1"/>
  </si>
  <si>
    <r>
      <rPr>
        <b/>
        <sz val="11"/>
        <color indexed="33"/>
        <rFont val="游ゴシック Medium"/>
        <family val="3"/>
        <charset val="128"/>
      </rPr>
      <t>歌劇</t>
    </r>
    <r>
      <rPr>
        <b/>
        <sz val="11"/>
        <color indexed="33"/>
        <rFont val="Consolas"/>
        <family val="3"/>
      </rPr>
      <t>:Carmen</t>
    </r>
    <rPh sb="0" eb="2">
      <t>カゲキ</t>
    </rPh>
    <rPh sb="3" eb="9">
      <t>カルメン</t>
    </rPh>
    <phoneticPr fontId="1"/>
  </si>
  <si>
    <r>
      <rPr>
        <sz val="11"/>
        <rFont val="游ゴシック Medium"/>
        <family val="3"/>
        <charset val="128"/>
      </rPr>
      <t>交響組曲</t>
    </r>
    <r>
      <rPr>
        <sz val="11"/>
        <rFont val="Consolas"/>
        <family val="3"/>
      </rPr>
      <t>:Sche'he'razade Op35</t>
    </r>
    <rPh sb="0" eb="2">
      <t>コウキョウ</t>
    </rPh>
    <rPh sb="2" eb="4">
      <t>クミキョク</t>
    </rPh>
    <rPh sb="5" eb="19">
      <t>シェエラザード</t>
    </rPh>
    <phoneticPr fontId="1"/>
  </si>
  <si>
    <r>
      <rPr>
        <sz val="11"/>
        <rFont val="游ゴシック Medium"/>
        <family val="3"/>
        <charset val="128"/>
      </rPr>
      <t>ダッタン人の踊り</t>
    </r>
    <r>
      <rPr>
        <sz val="11"/>
        <rFont val="Consolas"/>
        <family val="3"/>
      </rPr>
      <t>:Polovsian Dances/</t>
    </r>
    <r>
      <rPr>
        <sz val="11"/>
        <rFont val="游ゴシック Medium"/>
        <family val="3"/>
        <charset val="128"/>
      </rPr>
      <t>歌劇</t>
    </r>
    <r>
      <rPr>
        <sz val="11"/>
        <rFont val="Consolas"/>
        <family val="3"/>
      </rPr>
      <t>:Igor</t>
    </r>
    <r>
      <rPr>
        <sz val="11"/>
        <rFont val="游ゴシック Medium"/>
        <family val="3"/>
        <charset val="128"/>
      </rPr>
      <t>公</t>
    </r>
    <r>
      <rPr>
        <sz val="11"/>
        <rFont val="Consolas"/>
        <family val="3"/>
      </rPr>
      <t xml:space="preserve">:Prince Igor </t>
    </r>
    <r>
      <rPr>
        <sz val="11"/>
        <rFont val="游ゴシック Medium"/>
        <family val="3"/>
        <charset val="128"/>
      </rPr>
      <t>から</t>
    </r>
    <rPh sb="4" eb="5">
      <t>ジン</t>
    </rPh>
    <rPh sb="6" eb="7">
      <t>オド</t>
    </rPh>
    <rPh sb="26" eb="28">
      <t>カゲキ</t>
    </rPh>
    <rPh sb="29" eb="33">
      <t>イーゴリ</t>
    </rPh>
    <rPh sb="33" eb="34">
      <t>コウ</t>
    </rPh>
    <rPh sb="35" eb="41">
      <t>プリンス</t>
    </rPh>
    <rPh sb="42" eb="46">
      <t>イーゴリ</t>
    </rPh>
    <phoneticPr fontId="1"/>
  </si>
  <si>
    <r>
      <rPr>
        <sz val="11"/>
        <rFont val="游ゴシック Medium"/>
        <family val="3"/>
        <charset val="128"/>
      </rPr>
      <t>編曲</t>
    </r>
    <rPh sb="0" eb="2">
      <t>ヘンキ</t>
    </rPh>
    <phoneticPr fontId="1"/>
  </si>
  <si>
    <r>
      <rPr>
        <sz val="11"/>
        <rFont val="游ゴシック Medium"/>
        <family val="3"/>
        <charset val="128"/>
      </rPr>
      <t>四季</t>
    </r>
    <r>
      <rPr>
        <sz val="11"/>
        <rFont val="Consolas"/>
        <family val="3"/>
      </rPr>
      <t>Op37b/The Seasons</t>
    </r>
    <rPh sb="0" eb="2">
      <t>シキ</t>
    </rPh>
    <phoneticPr fontId="1"/>
  </si>
  <si>
    <r>
      <t>USSR STATE SYMPHONY ORCHESTRA/</t>
    </r>
    <r>
      <rPr>
        <sz val="11"/>
        <rFont val="游ゴシック Medium"/>
        <family val="3"/>
        <charset val="128"/>
      </rPr>
      <t>ソビエト国立交響楽団</t>
    </r>
    <rPh sb="34" eb="36">
      <t>コクリツ</t>
    </rPh>
    <rPh sb="36" eb="40">
      <t>コウキョウガクダン</t>
    </rPh>
    <phoneticPr fontId="1"/>
  </si>
  <si>
    <r>
      <rPr>
        <sz val="11"/>
        <rFont val="游ゴシック Medium"/>
        <family val="3"/>
        <charset val="128"/>
      </rPr>
      <t>四季</t>
    </r>
    <r>
      <rPr>
        <sz val="11"/>
        <rFont val="Consolas"/>
        <family val="3"/>
      </rPr>
      <t>Op37b/Les Saisons</t>
    </r>
    <rPh sb="0" eb="2">
      <t>シキ</t>
    </rPh>
    <phoneticPr fontId="1"/>
  </si>
  <si>
    <r>
      <rPr>
        <sz val="11"/>
        <rFont val="游ゴシック Medium"/>
        <family val="3"/>
        <charset val="128"/>
      </rPr>
      <t>幻想的小品集</t>
    </r>
    <r>
      <rPr>
        <sz val="11"/>
        <rFont val="Consolas"/>
        <family val="3"/>
      </rPr>
      <t>Op3/Morceaux de Fantaisie</t>
    </r>
    <rPh sb="0" eb="3">
      <t>ゲンソウテキ</t>
    </rPh>
    <rPh sb="3" eb="5">
      <t>ショウヒン</t>
    </rPh>
    <rPh sb="5" eb="6">
      <t>シュウ</t>
    </rPh>
    <phoneticPr fontId="1"/>
  </si>
  <si>
    <r>
      <t>Slave</t>
    </r>
    <r>
      <rPr>
        <sz val="11"/>
        <rFont val="游ゴシック Medium"/>
        <family val="3"/>
        <charset val="128"/>
      </rPr>
      <t>舞曲</t>
    </r>
    <r>
      <rPr>
        <sz val="11"/>
        <rFont val="Consolas"/>
        <family val="3"/>
      </rPr>
      <t>Op.46,Op.72</t>
    </r>
    <r>
      <rPr>
        <sz val="11"/>
        <rFont val="游ゴシック Medium"/>
        <family val="3"/>
        <charset val="128"/>
      </rPr>
      <t>全曲</t>
    </r>
    <rPh sb="0" eb="5">
      <t>スラヴ</t>
    </rPh>
    <rPh sb="5" eb="7">
      <t>ブキョク</t>
    </rPh>
    <rPh sb="18" eb="20">
      <t>ゼンキョク</t>
    </rPh>
    <phoneticPr fontId="1"/>
  </si>
  <si>
    <r>
      <t>Dvor^a'k/16</t>
    </r>
    <r>
      <rPr>
        <sz val="11"/>
        <rFont val="游ゴシック Medium"/>
        <family val="3"/>
        <charset val="128"/>
      </rPr>
      <t>の</t>
    </r>
    <r>
      <rPr>
        <sz val="11"/>
        <rFont val="Consolas"/>
        <family val="3"/>
      </rPr>
      <t>Slave</t>
    </r>
    <r>
      <rPr>
        <sz val="11"/>
        <rFont val="游ゴシック Medium"/>
        <family val="3"/>
        <charset val="128"/>
      </rPr>
      <t>舞曲集</t>
    </r>
    <r>
      <rPr>
        <sz val="11"/>
        <rFont val="Consolas"/>
        <family val="3"/>
      </rPr>
      <t>(</t>
    </r>
    <r>
      <rPr>
        <sz val="11"/>
        <rFont val="游ゴシック Medium"/>
        <family val="3"/>
        <charset val="128"/>
      </rPr>
      <t>全曲</t>
    </r>
    <r>
      <rPr>
        <sz val="11"/>
        <rFont val="Consolas"/>
        <family val="3"/>
      </rPr>
      <t>)</t>
    </r>
    <rPh sb="0" eb="8">
      <t>ドヴォルザーク</t>
    </rPh>
    <rPh sb="12" eb="17">
      <t>スラヴ</t>
    </rPh>
    <rPh sb="17" eb="19">
      <t>ブキョク</t>
    </rPh>
    <rPh sb="19" eb="20">
      <t>シュウ</t>
    </rPh>
    <rPh sb="21" eb="23">
      <t>ゼンキョク</t>
    </rPh>
    <phoneticPr fontId="1"/>
  </si>
  <si>
    <r>
      <rPr>
        <sz val="11"/>
        <rFont val="游ゴシック Medium"/>
        <family val="3"/>
        <charset val="128"/>
      </rPr>
      <t>ミシェル･ベロフ</t>
    </r>
  </si>
  <si>
    <r>
      <rPr>
        <sz val="11"/>
        <rFont val="游ゴシック Medium"/>
        <family val="3"/>
        <charset val="128"/>
      </rPr>
      <t>ジャン</t>
    </r>
    <r>
      <rPr>
        <sz val="11"/>
        <rFont val="Consolas"/>
        <family val="3"/>
      </rPr>
      <t>=</t>
    </r>
    <r>
      <rPr>
        <sz val="11"/>
        <rFont val="游ゴシック Medium"/>
        <family val="3"/>
        <charset val="128"/>
      </rPr>
      <t>フィリップ･コラール</t>
    </r>
  </si>
  <si>
    <r>
      <t xml:space="preserve">Ballet:Sylvia </t>
    </r>
    <r>
      <rPr>
        <b/>
        <sz val="11"/>
        <color indexed="33"/>
        <rFont val="游ゴシック Medium"/>
        <family val="3"/>
        <charset val="128"/>
      </rPr>
      <t>全曲</t>
    </r>
    <rPh sb="0" eb="6">
      <t>バレエ</t>
    </rPh>
    <rPh sb="7" eb="13">
      <t>シルヴィア</t>
    </rPh>
    <rPh sb="14" eb="16">
      <t>ゼンキョク</t>
    </rPh>
    <phoneticPr fontId="1"/>
  </si>
  <si>
    <r>
      <t>New Philharmonia</t>
    </r>
    <r>
      <rPr>
        <sz val="11"/>
        <rFont val="游ゴシック Medium"/>
        <family val="3"/>
        <charset val="128"/>
      </rPr>
      <t>管弦楽団</t>
    </r>
    <rPh sb="0" eb="20">
      <t>ニュー　フィルハーモニアカンゲンガクダン</t>
    </rPh>
    <phoneticPr fontId="1"/>
  </si>
  <si>
    <r>
      <t xml:space="preserve">Ballet:Coppe'lia </t>
    </r>
    <r>
      <rPr>
        <b/>
        <sz val="11"/>
        <color indexed="33"/>
        <rFont val="游ゴシック Medium"/>
        <family val="3"/>
        <charset val="128"/>
      </rPr>
      <t>全曲</t>
    </r>
    <rPh sb="0" eb="6">
      <t>バレエ</t>
    </rPh>
    <rPh sb="7" eb="16">
      <t>コッペリア</t>
    </rPh>
    <rPh sb="17" eb="19">
      <t>ゼンキョク</t>
    </rPh>
    <phoneticPr fontId="1"/>
  </si>
  <si>
    <r>
      <t>National Philharmonie</t>
    </r>
    <r>
      <rPr>
        <sz val="11"/>
        <rFont val="游ゴシック Medium"/>
        <family val="3"/>
        <charset val="128"/>
      </rPr>
      <t>管弦楽団</t>
    </r>
    <rPh sb="0" eb="25">
      <t>ナショナル　フィルハーモニーカンゲンガクダン</t>
    </rPh>
    <phoneticPr fontId="1"/>
  </si>
  <si>
    <r>
      <rPr>
        <sz val="11"/>
        <rFont val="游ゴシック Medium"/>
        <family val="3"/>
        <charset val="128"/>
      </rPr>
      <t>、リスト、エネスコ、ドヴォルザーク</t>
    </r>
    <phoneticPr fontId="1"/>
  </si>
  <si>
    <r>
      <rPr>
        <sz val="11"/>
        <rFont val="游ゴシック Medium"/>
        <family val="3"/>
        <charset val="128"/>
      </rPr>
      <t>ハンガリー・ジプシー・アンサンブル</t>
    </r>
    <phoneticPr fontId="1"/>
  </si>
  <si>
    <r>
      <rPr>
        <sz val="11"/>
        <rFont val="游ゴシック Medium"/>
        <family val="3"/>
        <charset val="128"/>
      </rPr>
      <t>ジプシー風</t>
    </r>
    <r>
      <rPr>
        <sz val="11"/>
        <rFont val="Consolas"/>
        <family val="3"/>
      </rPr>
      <t xml:space="preserve"> "Hungary</t>
    </r>
    <r>
      <rPr>
        <sz val="11"/>
        <rFont val="游ゴシック Medium"/>
        <family val="3"/>
        <charset val="128"/>
      </rPr>
      <t>舞曲集</t>
    </r>
    <r>
      <rPr>
        <sz val="11"/>
        <rFont val="Consolas"/>
        <family val="3"/>
      </rPr>
      <t>"|HUNGARIAN DANCES &amp; RHAPSODIES</t>
    </r>
    <rPh sb="4" eb="5">
      <t>フウ</t>
    </rPh>
    <rPh sb="7" eb="14">
      <t>ハンガリー</t>
    </rPh>
    <rPh sb="14" eb="16">
      <t>ブキョク</t>
    </rPh>
    <rPh sb="16" eb="17">
      <t>シュウ</t>
    </rPh>
    <phoneticPr fontId="1"/>
  </si>
  <si>
    <r>
      <t>CAFÉ CONCERT|CLASSIQUE NOUVEAU|</t>
    </r>
    <r>
      <rPr>
        <sz val="11"/>
        <rFont val="游ゴシック Medium"/>
        <family val="3"/>
        <charset val="128"/>
      </rPr>
      <t>スリリングなアドリブによって、ますます楽しくなったブラームスの名曲</t>
    </r>
    <rPh sb="0" eb="12">
      <t>カフェ・コンセール</t>
    </rPh>
    <phoneticPr fontId="1"/>
  </si>
  <si>
    <r>
      <t>Hungary</t>
    </r>
    <r>
      <rPr>
        <sz val="11"/>
        <rFont val="游ゴシック Medium"/>
        <family val="3"/>
        <charset val="128"/>
      </rPr>
      <t>舞曲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全曲</t>
    </r>
    <rPh sb="0" eb="7">
      <t>ハンガリー</t>
    </rPh>
    <rPh sb="7" eb="9">
      <t>ブキョク</t>
    </rPh>
    <rPh sb="10" eb="12">
      <t>ゼンキョク</t>
    </rPh>
    <phoneticPr fontId="1"/>
  </si>
  <si>
    <r>
      <t>Brahms/21</t>
    </r>
    <r>
      <rPr>
        <sz val="11"/>
        <rFont val="游ゴシック Medium"/>
        <family val="3"/>
        <charset val="128"/>
      </rPr>
      <t>の</t>
    </r>
    <r>
      <rPr>
        <sz val="11"/>
        <rFont val="Consolas"/>
        <family val="3"/>
      </rPr>
      <t>Hangaria</t>
    </r>
    <r>
      <rPr>
        <sz val="11"/>
        <rFont val="游ゴシック Medium"/>
        <family val="3"/>
        <charset val="128"/>
      </rPr>
      <t>舞曲集</t>
    </r>
    <r>
      <rPr>
        <sz val="11"/>
        <rFont val="Consolas"/>
        <family val="3"/>
      </rPr>
      <t>(</t>
    </r>
    <r>
      <rPr>
        <sz val="11"/>
        <rFont val="游ゴシック Medium"/>
        <family val="3"/>
        <charset val="128"/>
      </rPr>
      <t>全曲</t>
    </r>
    <r>
      <rPr>
        <sz val="11"/>
        <rFont val="Consolas"/>
        <family val="3"/>
      </rPr>
      <t>)</t>
    </r>
    <rPh sb="0" eb="6">
      <t>ブラームス</t>
    </rPh>
    <rPh sb="10" eb="18">
      <t>ハンガリア</t>
    </rPh>
    <rPh sb="18" eb="20">
      <t>ブキョク</t>
    </rPh>
    <rPh sb="20" eb="21">
      <t>シュウ</t>
    </rPh>
    <rPh sb="22" eb="24">
      <t>ゼンキョク</t>
    </rPh>
    <phoneticPr fontId="1"/>
  </si>
  <si>
    <r>
      <rPr>
        <sz val="11"/>
        <rFont val="游ゴシック Medium"/>
        <family val="3"/>
        <charset val="128"/>
      </rPr>
      <t>ミシェル･ベロフ</t>
    </r>
    <phoneticPr fontId="1"/>
  </si>
  <si>
    <r>
      <t>Hungary</t>
    </r>
    <r>
      <rPr>
        <sz val="11"/>
        <rFont val="游ゴシック Medium"/>
        <family val="3"/>
        <charset val="128"/>
      </rPr>
      <t>狂詩曲</t>
    </r>
    <r>
      <rPr>
        <sz val="11"/>
        <rFont val="Consolas"/>
        <family val="3"/>
      </rPr>
      <t>/Spain</t>
    </r>
    <r>
      <rPr>
        <sz val="11"/>
        <rFont val="游ゴシック Medium"/>
        <family val="3"/>
        <charset val="128"/>
      </rPr>
      <t>狂詩曲</t>
    </r>
    <rPh sb="0" eb="7">
      <t>ハンガリー</t>
    </rPh>
    <rPh sb="7" eb="10">
      <t>キョウシキョク</t>
    </rPh>
    <rPh sb="16" eb="19">
      <t>キョウシキョク</t>
    </rPh>
    <phoneticPr fontId="1"/>
  </si>
  <si>
    <r>
      <t>Hungary</t>
    </r>
    <r>
      <rPr>
        <sz val="11"/>
        <rFont val="游ゴシック Medium"/>
        <family val="3"/>
        <charset val="128"/>
      </rPr>
      <t>狂詩曲</t>
    </r>
    <rPh sb="0" eb="7">
      <t>ハンガリー</t>
    </rPh>
    <rPh sb="7" eb="10">
      <t>キョウシキョク</t>
    </rPh>
    <phoneticPr fontId="1"/>
  </si>
  <si>
    <r>
      <t>mono/ADD/</t>
    </r>
    <r>
      <rPr>
        <sz val="11"/>
        <rFont val="游ゴシック Medium"/>
        <family val="3"/>
        <charset val="128"/>
      </rPr>
      <t>西ドイツ盤</t>
    </r>
    <r>
      <rPr>
        <sz val="11"/>
        <rFont val="Consolas"/>
        <family val="3"/>
      </rPr>
      <t>/Budapest</t>
    </r>
    <rPh sb="0" eb="4">
      <t>モノ</t>
    </rPh>
    <rPh sb="9" eb="10">
      <t>ニシ</t>
    </rPh>
    <rPh sb="13" eb="14">
      <t>バン</t>
    </rPh>
    <rPh sb="15" eb="23">
      <t>ブダペスト</t>
    </rPh>
    <phoneticPr fontId="1"/>
  </si>
  <si>
    <r>
      <rPr>
        <sz val="11"/>
        <rFont val="游ゴシック Medium"/>
        <family val="3"/>
        <charset val="128"/>
      </rPr>
      <t>交響詩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前奏曲</t>
    </r>
    <r>
      <rPr>
        <sz val="11"/>
        <rFont val="Consolas"/>
        <family val="3"/>
      </rPr>
      <t xml:space="preserve"> Op.97</t>
    </r>
    <rPh sb="0" eb="3">
      <t>コウキョウシ</t>
    </rPh>
    <rPh sb="4" eb="7">
      <t>ゼンソウキョク</t>
    </rPh>
    <phoneticPr fontId="1"/>
  </si>
  <si>
    <r>
      <t>Paris</t>
    </r>
    <r>
      <rPr>
        <sz val="11"/>
        <rFont val="游ゴシック Medium"/>
        <family val="3"/>
        <charset val="128"/>
      </rPr>
      <t>管</t>
    </r>
    <rPh sb="0" eb="6">
      <t>パリカン</t>
    </rPh>
    <phoneticPr fontId="1"/>
  </si>
  <si>
    <r>
      <rPr>
        <sz val="11"/>
        <rFont val="游ゴシック Medium"/>
        <family val="3"/>
        <charset val="128"/>
      </rPr>
      <t>タッソー悲劇と勝利</t>
    </r>
    <r>
      <rPr>
        <sz val="11"/>
        <rFont val="Consolas"/>
        <family val="3"/>
      </rPr>
      <t>Op.96</t>
    </r>
    <rPh sb="4" eb="6">
      <t>ヒゲキ</t>
    </rPh>
    <rPh sb="7" eb="9">
      <t>ショウリ</t>
    </rPh>
    <phoneticPr fontId="1"/>
  </si>
  <si>
    <r>
      <t>Me'phistophe'les Waltz</t>
    </r>
    <r>
      <rPr>
        <sz val="11"/>
        <rFont val="游ゴシック Medium"/>
        <family val="3"/>
        <charset val="128"/>
      </rPr>
      <t>第</t>
    </r>
    <r>
      <rPr>
        <sz val="11"/>
        <rFont val="Consolas"/>
        <family val="3"/>
      </rPr>
      <t>1</t>
    </r>
    <r>
      <rPr>
        <sz val="11"/>
        <rFont val="游ゴシック Medium"/>
        <family val="3"/>
        <charset val="128"/>
      </rPr>
      <t>番</t>
    </r>
    <rPh sb="0" eb="16">
      <t>メフィスト</t>
    </rPh>
    <rPh sb="17" eb="22">
      <t>ワルツ</t>
    </rPh>
    <rPh sb="22" eb="23">
      <t>ダイ</t>
    </rPh>
    <rPh sb="24" eb="25">
      <t>バン</t>
    </rPh>
    <phoneticPr fontId="1"/>
  </si>
  <si>
    <r>
      <rPr>
        <sz val="11"/>
        <rFont val="游ゴシック Medium"/>
        <family val="3"/>
        <charset val="128"/>
      </rPr>
      <t>交響曲第</t>
    </r>
    <r>
      <rPr>
        <sz val="11"/>
        <rFont val="Consolas"/>
        <family val="3"/>
      </rPr>
      <t>7</t>
    </r>
    <r>
      <rPr>
        <sz val="11"/>
        <rFont val="游ゴシック Medium"/>
        <family val="3"/>
        <charset val="128"/>
      </rPr>
      <t>番</t>
    </r>
    <rPh sb="0" eb="3">
      <t>コウキョウキョク</t>
    </rPh>
    <rPh sb="3" eb="4">
      <t>ダイ</t>
    </rPh>
    <rPh sb="5" eb="6">
      <t>バン</t>
    </rPh>
    <phoneticPr fontId="1"/>
  </si>
  <si>
    <r>
      <t>Columbia</t>
    </r>
    <r>
      <rPr>
        <sz val="11"/>
        <rFont val="游ゴシック Medium"/>
        <family val="3"/>
        <charset val="128"/>
      </rPr>
      <t>交響楽団</t>
    </r>
    <rPh sb="0" eb="8">
      <t>コロムビア</t>
    </rPh>
    <rPh sb="8" eb="10">
      <t>コウキョウ</t>
    </rPh>
    <rPh sb="10" eb="12">
      <t>ガクダン</t>
    </rPh>
    <phoneticPr fontId="1"/>
  </si>
  <si>
    <r>
      <rPr>
        <sz val="11"/>
        <rFont val="游ゴシック Medium"/>
        <family val="3"/>
        <charset val="128"/>
      </rPr>
      <t>交響曲第</t>
    </r>
    <r>
      <rPr>
        <sz val="11"/>
        <rFont val="Consolas"/>
        <family val="3"/>
      </rPr>
      <t>4</t>
    </r>
    <r>
      <rPr>
        <sz val="11"/>
        <rFont val="游ゴシック Medium"/>
        <family val="3"/>
        <charset val="128"/>
      </rPr>
      <t>番変ホ長調</t>
    </r>
    <r>
      <rPr>
        <sz val="11"/>
        <rFont val="Consolas"/>
        <family val="3"/>
      </rPr>
      <t>:Romantic</t>
    </r>
    <rPh sb="0" eb="3">
      <t>コウキョウキョク</t>
    </rPh>
    <rPh sb="3" eb="4">
      <t>ダイ</t>
    </rPh>
    <rPh sb="5" eb="6">
      <t>バン</t>
    </rPh>
    <rPh sb="6" eb="7">
      <t>ヘン</t>
    </rPh>
    <rPh sb="8" eb="10">
      <t>チョウチョウ</t>
    </rPh>
    <rPh sb="11" eb="19">
      <t>ロマンティック</t>
    </rPh>
    <phoneticPr fontId="1"/>
  </si>
  <si>
    <r>
      <t>Bruckner/</t>
    </r>
    <r>
      <rPr>
        <sz val="11"/>
        <rFont val="游ゴシック Medium"/>
        <family val="3"/>
        <charset val="128"/>
      </rPr>
      <t>交響曲第</t>
    </r>
    <r>
      <rPr>
        <sz val="11"/>
        <rFont val="Consolas"/>
        <family val="3"/>
      </rPr>
      <t>8</t>
    </r>
    <r>
      <rPr>
        <sz val="11"/>
        <rFont val="游ゴシック Medium"/>
        <family val="3"/>
        <charset val="128"/>
      </rPr>
      <t>番ハ短調</t>
    </r>
    <rPh sb="0" eb="8">
      <t>ブルックナー</t>
    </rPh>
    <rPh sb="9" eb="12">
      <t>コウキョウキョク</t>
    </rPh>
    <rPh sb="12" eb="13">
      <t>ダイ</t>
    </rPh>
    <rPh sb="16" eb="18">
      <t>タンチョウ</t>
    </rPh>
    <phoneticPr fontId="1"/>
  </si>
  <si>
    <r>
      <rPr>
        <sz val="11"/>
        <rFont val="游ゴシック Medium"/>
        <family val="3"/>
        <charset val="128"/>
      </rPr>
      <t>交響曲第</t>
    </r>
    <r>
      <rPr>
        <sz val="11"/>
        <rFont val="Consolas"/>
        <family val="3"/>
      </rPr>
      <t>8</t>
    </r>
    <r>
      <rPr>
        <sz val="11"/>
        <rFont val="游ゴシック Medium"/>
        <family val="3"/>
        <charset val="128"/>
      </rPr>
      <t>番ハ短調</t>
    </r>
    <rPh sb="0" eb="3">
      <t>コウキョウキョク</t>
    </rPh>
    <rPh sb="3" eb="4">
      <t>ダイ</t>
    </rPh>
    <rPh sb="5" eb="6">
      <t>バン</t>
    </rPh>
    <rPh sb="7" eb="9">
      <t>タンチョウ</t>
    </rPh>
    <phoneticPr fontId="1"/>
  </si>
  <si>
    <r>
      <rPr>
        <sz val="11"/>
        <rFont val="游ゴシック Medium"/>
        <family val="3"/>
        <charset val="128"/>
      </rPr>
      <t>管弦楽作品集（</t>
    </r>
    <r>
      <rPr>
        <sz val="11"/>
        <rFont val="Consolas"/>
        <family val="3"/>
      </rPr>
      <t>3</t>
    </r>
    <r>
      <rPr>
        <sz val="11"/>
        <rFont val="游ゴシック Medium"/>
        <family val="3"/>
        <charset val="128"/>
      </rPr>
      <t>曲）</t>
    </r>
    <rPh sb="0" eb="3">
      <t>カンゲンガク</t>
    </rPh>
    <rPh sb="3" eb="5">
      <t>サクヒン</t>
    </rPh>
    <rPh sb="5" eb="6">
      <t>シュウ</t>
    </rPh>
    <rPh sb="8" eb="9">
      <t>キョク</t>
    </rPh>
    <phoneticPr fontId="1"/>
  </si>
  <si>
    <r>
      <t>Francois/Chopin Piano</t>
    </r>
    <r>
      <rPr>
        <sz val="11"/>
        <rFont val="游ゴシック Medium"/>
        <family val="3"/>
        <charset val="128"/>
      </rPr>
      <t>音楽全集</t>
    </r>
    <rPh sb="0" eb="8">
      <t>フランソワ</t>
    </rPh>
    <rPh sb="9" eb="15">
      <t>ショパン</t>
    </rPh>
    <rPh sb="16" eb="25">
      <t>ピアノオンガクゼンシュウ</t>
    </rPh>
    <phoneticPr fontId="1"/>
  </si>
  <si>
    <r>
      <t xml:space="preserve">Arpeggione Sonata </t>
    </r>
    <r>
      <rPr>
        <sz val="11"/>
        <rFont val="游ゴシック Medium"/>
        <family val="3"/>
        <charset val="128"/>
      </rPr>
      <t>イ短調</t>
    </r>
    <r>
      <rPr>
        <sz val="11"/>
        <rFont val="Consolas"/>
        <family val="3"/>
      </rPr>
      <t>D821</t>
    </r>
    <rPh sb="0" eb="10">
      <t>アルペジオーネ</t>
    </rPh>
    <rPh sb="11" eb="17">
      <t>ソナタ</t>
    </rPh>
    <rPh sb="19" eb="21">
      <t>タンチョウ</t>
    </rPh>
    <phoneticPr fontId="1"/>
  </si>
  <si>
    <r>
      <t xml:space="preserve">1968.07 </t>
    </r>
    <r>
      <rPr>
        <sz val="11"/>
        <rFont val="游ゴシック Medium"/>
        <family val="3"/>
        <charset val="128"/>
      </rPr>
      <t>スネイブ､モールティングス</t>
    </r>
    <r>
      <rPr>
        <sz val="11"/>
        <rFont val="Consolas"/>
        <family val="3"/>
      </rPr>
      <t>/London Super Sellection 39</t>
    </r>
    <rPh sb="22" eb="45">
      <t>ロンドン　スーパー　セレクション</t>
    </rPh>
    <phoneticPr fontId="1"/>
  </si>
  <si>
    <r>
      <t>5</t>
    </r>
    <r>
      <rPr>
        <sz val="11"/>
        <rFont val="游ゴシック Medium"/>
        <family val="3"/>
        <charset val="128"/>
      </rPr>
      <t>つの民謡風の小品集</t>
    </r>
    <r>
      <rPr>
        <sz val="11"/>
        <rFont val="Consolas"/>
        <family val="3"/>
      </rPr>
      <t>Op102/5 stucke im Volkston</t>
    </r>
    <rPh sb="3" eb="6">
      <t>ミンヨウフウ</t>
    </rPh>
    <rPh sb="7" eb="9">
      <t>ショウヒン</t>
    </rPh>
    <rPh sb="9" eb="10">
      <t>シュウ</t>
    </rPh>
    <phoneticPr fontId="1"/>
  </si>
  <si>
    <r>
      <t>1961 London,</t>
    </r>
    <r>
      <rPr>
        <sz val="11"/>
        <rFont val="游ゴシック Medium"/>
        <family val="3"/>
        <charset val="128"/>
      </rPr>
      <t>キングズウェイ･ホール</t>
    </r>
    <r>
      <rPr>
        <sz val="11"/>
        <rFont val="Consolas"/>
        <family val="3"/>
      </rPr>
      <t>/London Super Sellection 39</t>
    </r>
    <rPh sb="24" eb="47">
      <t>ロンドン　スーパー　セレクション</t>
    </rPh>
    <phoneticPr fontId="1"/>
  </si>
  <si>
    <r>
      <rPr>
        <sz val="11"/>
        <rFont val="游ゴシック Medium"/>
        <family val="3"/>
        <charset val="128"/>
      </rPr>
      <t>さすらい人幻想曲ハ長調</t>
    </r>
    <r>
      <rPr>
        <sz val="11"/>
        <rFont val="Consolas"/>
        <family val="3"/>
      </rPr>
      <t>D760Op15</t>
    </r>
    <rPh sb="4" eb="5">
      <t>ヒ゛ト</t>
    </rPh>
    <rPh sb="5" eb="8">
      <t>ゲンソウキョク</t>
    </rPh>
    <rPh sb="9" eb="11">
      <t>チョウチョウ</t>
    </rPh>
    <phoneticPr fontId="1"/>
  </si>
  <si>
    <r>
      <t>Pollini,</t>
    </r>
    <r>
      <rPr>
        <sz val="11"/>
        <rFont val="游ゴシック Medium"/>
        <family val="3"/>
        <charset val="128"/>
      </rPr>
      <t>マウリツォ</t>
    </r>
    <rPh sb="0" eb="7">
      <t>ポリーニ</t>
    </rPh>
    <phoneticPr fontId="1"/>
  </si>
  <si>
    <r>
      <t>Piano Sonata</t>
    </r>
    <r>
      <rPr>
        <sz val="11"/>
        <rFont val="游ゴシック Medium"/>
        <family val="3"/>
        <charset val="128"/>
      </rPr>
      <t>第</t>
    </r>
    <r>
      <rPr>
        <sz val="11"/>
        <rFont val="Consolas"/>
        <family val="3"/>
      </rPr>
      <t>16</t>
    </r>
    <r>
      <rPr>
        <sz val="11"/>
        <rFont val="游ゴシック Medium"/>
        <family val="3"/>
        <charset val="128"/>
      </rPr>
      <t>番イ長調</t>
    </r>
    <r>
      <rPr>
        <sz val="11"/>
        <rFont val="Consolas"/>
        <family val="3"/>
      </rPr>
      <t>D845Op42</t>
    </r>
    <rPh sb="0" eb="12">
      <t>ピアノ　ソナタ</t>
    </rPh>
    <rPh sb="12" eb="13">
      <t>ダイ</t>
    </rPh>
    <rPh sb="15" eb="16">
      <t>バン</t>
    </rPh>
    <rPh sb="17" eb="19">
      <t>チョウチョウ</t>
    </rPh>
    <phoneticPr fontId="1"/>
  </si>
  <si>
    <r>
      <rPr>
        <sz val="11"/>
        <rFont val="游ゴシック Medium"/>
        <family val="3"/>
        <charset val="128"/>
      </rPr>
      <t>歌曲集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冬の旅</t>
    </r>
    <r>
      <rPr>
        <sz val="11"/>
        <rFont val="Consolas"/>
        <family val="3"/>
      </rPr>
      <t xml:space="preserve"> D911</t>
    </r>
    <rPh sb="0" eb="2">
      <t>カキョク</t>
    </rPh>
    <rPh sb="2" eb="3">
      <t>シュウ</t>
    </rPh>
    <rPh sb="4" eb="5">
      <t>フユ</t>
    </rPh>
    <rPh sb="6" eb="7">
      <t>タビ</t>
    </rPh>
    <phoneticPr fontId="1"/>
  </si>
  <si>
    <r>
      <rPr>
        <sz val="11"/>
        <rFont val="游ゴシック Medium"/>
        <family val="3"/>
        <charset val="128"/>
      </rPr>
      <t>ムーア</t>
    </r>
  </si>
  <si>
    <r>
      <t>NBC</t>
    </r>
    <r>
      <rPr>
        <sz val="11"/>
        <rFont val="游ゴシック Medium"/>
        <family val="3"/>
        <charset val="128"/>
      </rPr>
      <t>交響楽団</t>
    </r>
    <r>
      <rPr>
        <sz val="11"/>
        <rFont val="Consolas"/>
        <family val="3"/>
      </rPr>
      <t>/Robert Shaw Chorale</t>
    </r>
    <rPh sb="3" eb="7">
      <t>コウキョウガクダン</t>
    </rPh>
    <phoneticPr fontId="1"/>
  </si>
  <si>
    <r>
      <rPr>
        <sz val="11"/>
        <rFont val="游ゴシック Medium"/>
        <family val="3"/>
        <charset val="128"/>
      </rPr>
      <t>カール･シューリヒト</t>
    </r>
  </si>
  <si>
    <r>
      <t>Paris</t>
    </r>
    <r>
      <rPr>
        <sz val="11"/>
        <rFont val="游ゴシック Medium"/>
        <family val="3"/>
        <charset val="128"/>
      </rPr>
      <t>音楽院管</t>
    </r>
    <rPh sb="0" eb="9">
      <t>パリオンガクインカン</t>
    </rPh>
    <phoneticPr fontId="1"/>
  </si>
  <si>
    <r>
      <t>Piano</t>
    </r>
    <r>
      <rPr>
        <sz val="11"/>
        <rFont val="游ゴシック Medium"/>
        <family val="3"/>
        <charset val="128"/>
      </rPr>
      <t>協奏曲全曲</t>
    </r>
    <rPh sb="0" eb="8">
      <t>ピアノキョウソウキョク</t>
    </rPh>
    <rPh sb="8" eb="10">
      <t>ゼンキョク</t>
    </rPh>
    <phoneticPr fontId="1"/>
  </si>
  <si>
    <r>
      <rPr>
        <sz val="11"/>
        <rFont val="游ゴシック Medium"/>
        <family val="3"/>
        <charset val="128"/>
      </rPr>
      <t>ズービン･メータ</t>
    </r>
  </si>
  <si>
    <r>
      <t>Piano Sonata</t>
    </r>
    <r>
      <rPr>
        <sz val="11"/>
        <rFont val="游ゴシック Medium"/>
        <family val="3"/>
        <charset val="128"/>
      </rPr>
      <t>全集</t>
    </r>
    <rPh sb="0" eb="14">
      <t>ピアノ　ソナタゼンシュウ</t>
    </rPh>
    <phoneticPr fontId="1"/>
  </si>
  <si>
    <r>
      <t>Piano Sonata</t>
    </r>
    <r>
      <rPr>
        <sz val="11"/>
        <rFont val="游ゴシック Medium"/>
        <family val="3"/>
        <charset val="128"/>
      </rPr>
      <t>全集</t>
    </r>
    <rPh sb="0" eb="12">
      <t>ピアノ　ソナタ</t>
    </rPh>
    <rPh sb="12" eb="14">
      <t>ゼンシュウ</t>
    </rPh>
    <phoneticPr fontId="1"/>
  </si>
  <si>
    <r>
      <rPr>
        <sz val="11"/>
        <rFont val="游ゴシック Medium"/>
        <family val="3"/>
        <charset val="128"/>
      </rPr>
      <t>ヴィルヘルム･バックハウス</t>
    </r>
  </si>
  <si>
    <r>
      <rPr>
        <sz val="11"/>
        <rFont val="游ゴシック Medium"/>
        <family val="3"/>
        <charset val="128"/>
      </rPr>
      <t>ディアベッリの主題による</t>
    </r>
    <r>
      <rPr>
        <sz val="11"/>
        <rFont val="Consolas"/>
        <family val="3"/>
      </rPr>
      <t>33</t>
    </r>
    <r>
      <rPr>
        <sz val="11"/>
        <rFont val="游ゴシック Medium"/>
        <family val="3"/>
        <charset val="128"/>
      </rPr>
      <t>の変奏曲ハ長調</t>
    </r>
    <r>
      <rPr>
        <sz val="11"/>
        <rFont val="Consolas"/>
        <family val="3"/>
      </rPr>
      <t>Op120</t>
    </r>
    <rPh sb="7" eb="9">
      <t>シュダイ</t>
    </rPh>
    <rPh sb="15" eb="18">
      <t>ヘンソウキョク</t>
    </rPh>
    <rPh sb="19" eb="21">
      <t>チョウチョウ</t>
    </rPh>
    <phoneticPr fontId="1"/>
  </si>
  <si>
    <r>
      <t>Piano Sonata:</t>
    </r>
    <r>
      <rPr>
        <sz val="11"/>
        <rFont val="游ゴシック Medium"/>
        <family val="3"/>
        <charset val="128"/>
      </rPr>
      <t>ハンマークラヴィーア</t>
    </r>
    <rPh sb="0" eb="12">
      <t>ピアノ　ソナタ</t>
    </rPh>
    <phoneticPr fontId="1"/>
  </si>
  <si>
    <r>
      <rPr>
        <sz val="11"/>
        <rFont val="游ゴシック Medium"/>
        <family val="3"/>
        <charset val="128"/>
      </rPr>
      <t>エミール･ギレリス</t>
    </r>
    <phoneticPr fontId="1"/>
  </si>
  <si>
    <r>
      <t>Horn</t>
    </r>
    <r>
      <rPr>
        <sz val="11"/>
        <rFont val="游ゴシック Medium"/>
        <family val="3"/>
        <charset val="128"/>
      </rPr>
      <t>協奏曲集</t>
    </r>
    <rPh sb="0" eb="8">
      <t>ホルンキョウソウキョクシュウ</t>
    </rPh>
    <phoneticPr fontId="1"/>
  </si>
  <si>
    <r>
      <rPr>
        <sz val="11"/>
        <rFont val="游ゴシック Medium"/>
        <family val="3"/>
        <charset val="128"/>
      </rPr>
      <t>ザイフェルト</t>
    </r>
  </si>
  <si>
    <r>
      <t>Violin</t>
    </r>
    <r>
      <rPr>
        <sz val="11"/>
        <rFont val="游ゴシック Medium"/>
        <family val="3"/>
        <charset val="128"/>
      </rPr>
      <t>協奏曲第</t>
    </r>
    <r>
      <rPr>
        <sz val="11"/>
        <rFont val="Consolas"/>
        <family val="3"/>
      </rPr>
      <t>3</t>
    </r>
    <r>
      <rPr>
        <sz val="11"/>
        <rFont val="游ゴシック Medium"/>
        <family val="3"/>
        <charset val="128"/>
      </rPr>
      <t>番ト長調</t>
    </r>
    <r>
      <rPr>
        <sz val="11"/>
        <rFont val="Consolas"/>
        <family val="3"/>
      </rPr>
      <t>K216</t>
    </r>
    <rPh sb="0" eb="9">
      <t>ヴァイオリンキョウソウキョク</t>
    </rPh>
    <rPh sb="9" eb="10">
      <t>ダイ</t>
    </rPh>
    <rPh sb="11" eb="12">
      <t>バン</t>
    </rPh>
    <rPh sb="13" eb="15">
      <t>チョウチョウ</t>
    </rPh>
    <phoneticPr fontId="1"/>
  </si>
  <si>
    <r>
      <rPr>
        <sz val="11"/>
        <rFont val="游ゴシック Medium"/>
        <family val="3"/>
        <charset val="128"/>
      </rPr>
      <t>フランチェスカッティ</t>
    </r>
    <phoneticPr fontId="1"/>
  </si>
  <si>
    <r>
      <t>Violin</t>
    </r>
    <r>
      <rPr>
        <sz val="11"/>
        <rFont val="游ゴシック Medium"/>
        <family val="3"/>
        <charset val="128"/>
      </rPr>
      <t>協奏曲第</t>
    </r>
    <r>
      <rPr>
        <sz val="11"/>
        <rFont val="Consolas"/>
        <family val="3"/>
      </rPr>
      <t>5</t>
    </r>
    <r>
      <rPr>
        <sz val="11"/>
        <rFont val="游ゴシック Medium"/>
        <family val="3"/>
        <charset val="128"/>
      </rPr>
      <t>番イ長調</t>
    </r>
    <r>
      <rPr>
        <sz val="11"/>
        <rFont val="Consolas"/>
        <family val="3"/>
      </rPr>
      <t>K219</t>
    </r>
    <rPh sb="0" eb="9">
      <t>ヴァイオリンキョウソウキョク</t>
    </rPh>
    <rPh sb="9" eb="10">
      <t>ダイ</t>
    </rPh>
    <rPh sb="11" eb="12">
      <t>バン</t>
    </rPh>
    <rPh sb="13" eb="15">
      <t>チョウチョウ</t>
    </rPh>
    <phoneticPr fontId="1"/>
  </si>
  <si>
    <r>
      <rPr>
        <sz val="11"/>
        <rFont val="游ゴシック Medium"/>
        <family val="3"/>
        <charset val="128"/>
      </rPr>
      <t>コリン･デイヴィス</t>
    </r>
  </si>
  <si>
    <r>
      <rPr>
        <sz val="11"/>
        <rFont val="游ゴシック Medium"/>
        <family val="3"/>
        <charset val="128"/>
      </rPr>
      <t>アルテュール･グリュミオー</t>
    </r>
  </si>
  <si>
    <r>
      <rPr>
        <b/>
        <sz val="11"/>
        <color indexed="33"/>
        <rFont val="游ゴシック Medium"/>
        <family val="3"/>
        <charset val="128"/>
      </rPr>
      <t>ペルゴレージ</t>
    </r>
    <phoneticPr fontId="1"/>
  </si>
  <si>
    <r>
      <rPr>
        <b/>
        <sz val="11"/>
        <color indexed="33"/>
        <rFont val="游ゴシック Medium"/>
        <family val="3"/>
        <charset val="128"/>
      </rPr>
      <t>スターバト･マーテル</t>
    </r>
  </si>
  <si>
    <r>
      <rPr>
        <sz val="11"/>
        <rFont val="游ゴシック Medium"/>
        <family val="3"/>
        <charset val="128"/>
      </rPr>
      <t>ランバルト･ガルデルリ</t>
    </r>
    <phoneticPr fontId="1"/>
  </si>
  <si>
    <r>
      <t>F.Liszt</t>
    </r>
    <r>
      <rPr>
        <sz val="11"/>
        <rFont val="游ゴシック Medium"/>
        <family val="3"/>
        <charset val="128"/>
      </rPr>
      <t>室内管</t>
    </r>
    <rPh sb="2" eb="7">
      <t>リスト</t>
    </rPh>
    <rPh sb="7" eb="9">
      <t>シツナイ</t>
    </rPh>
    <rPh sb="9" eb="10">
      <t>カン</t>
    </rPh>
    <phoneticPr fontId="1"/>
  </si>
  <si>
    <r>
      <rPr>
        <sz val="11"/>
        <rFont val="游ゴシック Medium"/>
        <family val="3"/>
        <charset val="128"/>
      </rPr>
      <t>インヴェンションとシンフォニア</t>
    </r>
    <phoneticPr fontId="1"/>
  </si>
  <si>
    <r>
      <t>Book Off</t>
    </r>
    <r>
      <rPr>
        <sz val="11"/>
        <rFont val="游ゴシック Medium"/>
        <family val="3"/>
        <charset val="128"/>
      </rPr>
      <t>目白駅前店</t>
    </r>
    <rPh sb="8" eb="10">
      <t>メジロ</t>
    </rPh>
    <rPh sb="10" eb="12">
      <t>エキマエ</t>
    </rPh>
    <rPh sb="12" eb="13">
      <t>テン</t>
    </rPh>
    <phoneticPr fontId="1"/>
  </si>
  <si>
    <r>
      <t>04/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2</t>
    </r>
    <r>
      <rPr>
        <sz val="11"/>
        <rFont val="游ゴシック Medium"/>
        <family val="3"/>
        <charset val="128"/>
      </rPr>
      <t>巻</t>
    </r>
    <rPh sb="3" eb="4">
      <t>ゼン</t>
    </rPh>
    <rPh sb="5" eb="6">
      <t>カン</t>
    </rPh>
    <phoneticPr fontId="1"/>
  </si>
  <si>
    <r>
      <rPr>
        <sz val="11"/>
        <rFont val="游ゴシック Medium"/>
        <family val="3"/>
        <charset val="128"/>
      </rPr>
      <t>平均律クラヴィーア</t>
    </r>
    <rPh sb="0" eb="2">
      <t>ヘイキン</t>
    </rPh>
    <rPh sb="2" eb="3">
      <t>リツ</t>
    </rPh>
    <phoneticPr fontId="1"/>
  </si>
  <si>
    <r>
      <rPr>
        <sz val="11"/>
        <rFont val="游ゴシック Medium"/>
        <family val="3"/>
        <charset val="128"/>
      </rPr>
      <t>イル・ジャルディーノ・アルモニコ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ボックス・セット</t>
    </r>
    <r>
      <rPr>
        <sz val="11"/>
        <rFont val="Consolas"/>
        <family val="3"/>
      </rPr>
      <t>/Viaggio Musicale -Monteverdi / Il G
iardino Armonico</t>
    </r>
    <rPh sb="57" eb="78">
      <t>イル・ジャルディーノ・アルモニコ</t>
    </rPh>
    <phoneticPr fontId="1"/>
  </si>
  <si>
    <r>
      <t>6</t>
    </r>
    <r>
      <rPr>
        <sz val="11"/>
        <rFont val="游ゴシック Medium"/>
        <family val="3"/>
        <charset val="128"/>
      </rPr>
      <t>つの</t>
    </r>
    <r>
      <rPr>
        <sz val="11"/>
        <rFont val="Consolas"/>
        <family val="3"/>
      </rPr>
      <t>Violin</t>
    </r>
    <r>
      <rPr>
        <sz val="11"/>
        <rFont val="游ゴシック Medium"/>
        <family val="3"/>
        <charset val="128"/>
      </rPr>
      <t>協奏曲集</t>
    </r>
    <rPh sb="3" eb="13">
      <t>ヴァイオリンキョウソウキョクシュウ</t>
    </rPh>
    <phoneticPr fontId="1"/>
  </si>
  <si>
    <r>
      <rPr>
        <sz val="11"/>
        <rFont val="游ゴシック Medium"/>
        <family val="3"/>
        <charset val="128"/>
      </rPr>
      <t>ミカサ通商</t>
    </r>
    <rPh sb="3" eb="5">
      <t>ツウショウ</t>
    </rPh>
    <phoneticPr fontId="1"/>
  </si>
  <si>
    <r>
      <rPr>
        <sz val="11"/>
        <rFont val="游ゴシック Medium"/>
        <family val="3"/>
        <charset val="128"/>
      </rPr>
      <t>トーマス･ブランディス</t>
    </r>
    <r>
      <rPr>
        <sz val="11"/>
        <rFont val="Consolas"/>
        <family val="3"/>
      </rPr>
      <t>&amp;</t>
    </r>
    <r>
      <rPr>
        <sz val="11"/>
        <rFont val="游ゴシック Medium"/>
        <family val="3"/>
        <charset val="128"/>
      </rPr>
      <t>エミル･マース</t>
    </r>
    <phoneticPr fontId="1"/>
  </si>
  <si>
    <r>
      <t>Flute</t>
    </r>
    <r>
      <rPr>
        <sz val="11"/>
        <rFont val="游ゴシック Medium"/>
        <family val="3"/>
        <charset val="128"/>
      </rPr>
      <t>協奏曲集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海の嵐､夜､ごしきひわ</t>
    </r>
    <rPh sb="0" eb="9">
      <t>フルートキョウソウキョクシュウ</t>
    </rPh>
    <rPh sb="10" eb="11">
      <t>ウミ</t>
    </rPh>
    <rPh sb="12" eb="13">
      <t>アラシ</t>
    </rPh>
    <rPh sb="14" eb="15">
      <t>ヨル</t>
    </rPh>
    <phoneticPr fontId="1"/>
  </si>
  <si>
    <r>
      <rPr>
        <sz val="11"/>
        <rFont val="游ゴシック Medium"/>
        <family val="3"/>
        <charset val="128"/>
      </rPr>
      <t>オーレル･ニコレ</t>
    </r>
  </si>
  <si>
    <r>
      <t>Les E'le'ments/</t>
    </r>
    <r>
      <rPr>
        <sz val="11"/>
        <rFont val="游ゴシック Medium"/>
        <family val="3"/>
        <charset val="128"/>
      </rPr>
      <t>四大元素</t>
    </r>
    <r>
      <rPr>
        <sz val="11"/>
        <rFont val="Consolas"/>
        <family val="3"/>
      </rPr>
      <t>(Orchestra</t>
    </r>
    <r>
      <rPr>
        <sz val="11"/>
        <rFont val="游ゴシック Medium"/>
        <family val="3"/>
        <charset val="128"/>
      </rPr>
      <t>のための組曲</t>
    </r>
    <r>
      <rPr>
        <sz val="11"/>
        <rFont val="Consolas"/>
        <family val="3"/>
      </rPr>
      <t>)</t>
    </r>
    <rPh sb="15" eb="17">
      <t>ヨンダイ</t>
    </rPh>
    <rPh sb="17" eb="19">
      <t>ゲンソ</t>
    </rPh>
    <rPh sb="20" eb="29">
      <t>オーケストラ</t>
    </rPh>
    <rPh sb="33" eb="35">
      <t>クミキョク</t>
    </rPh>
    <phoneticPr fontId="1"/>
  </si>
  <si>
    <r>
      <t xml:space="preserve">1/3 </t>
    </r>
    <r>
      <rPr>
        <sz val="11"/>
        <rFont val="游ゴシック Medium"/>
        <family val="3"/>
        <charset val="128"/>
      </rPr>
      <t>ルベル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四大元素、他</t>
    </r>
    <rPh sb="8" eb="10">
      <t>ヨンダイ</t>
    </rPh>
    <rPh sb="10" eb="12">
      <t>ゲンソ</t>
    </rPh>
    <rPh sb="13" eb="14">
      <t>ホカ</t>
    </rPh>
    <phoneticPr fontId="1"/>
  </si>
  <si>
    <r>
      <t xml:space="preserve">Reinhardt </t>
    </r>
    <r>
      <rPr>
        <sz val="11"/>
        <rFont val="游ゴシック Medium"/>
        <family val="3"/>
        <charset val="128"/>
      </rPr>
      <t>ゲーベル</t>
    </r>
    <rPh sb="0" eb="9">
      <t>ラインハルト</t>
    </rPh>
    <phoneticPr fontId="1"/>
  </si>
  <si>
    <r>
      <rPr>
        <sz val="11"/>
        <rFont val="游ゴシック Medium"/>
        <family val="3"/>
        <charset val="128"/>
      </rPr>
      <t>ムジカ･アンティクワ･ケルン</t>
    </r>
    <phoneticPr fontId="1"/>
  </si>
  <si>
    <r>
      <t>Telemann,</t>
    </r>
    <r>
      <rPr>
        <sz val="11"/>
        <rFont val="游ゴシック Medium"/>
        <family val="3"/>
        <charset val="128"/>
      </rPr>
      <t>ゲオルク･フィリップ</t>
    </r>
    <rPh sb="0" eb="8">
      <t>テレマン</t>
    </rPh>
    <phoneticPr fontId="1"/>
  </si>
  <si>
    <r>
      <t>Sonata</t>
    </r>
    <r>
      <rPr>
        <sz val="11"/>
        <rFont val="游ゴシック Medium"/>
        <family val="3"/>
        <charset val="128"/>
      </rPr>
      <t>ホ短調</t>
    </r>
    <r>
      <rPr>
        <sz val="11"/>
        <rFont val="Consolas"/>
        <family val="3"/>
      </rPr>
      <t>(</t>
    </r>
    <r>
      <rPr>
        <sz val="11"/>
        <rFont val="游ゴシック Medium"/>
        <family val="3"/>
        <charset val="128"/>
      </rPr>
      <t>七重奏曲</t>
    </r>
    <r>
      <rPr>
        <sz val="11"/>
        <rFont val="Consolas"/>
        <family val="3"/>
      </rPr>
      <t>)</t>
    </r>
    <rPh sb="0" eb="6">
      <t>ソナタ</t>
    </rPh>
    <rPh sb="7" eb="9">
      <t>タンチョウ</t>
    </rPh>
    <rPh sb="10" eb="14">
      <t>ナナジュウソウキョク</t>
    </rPh>
    <phoneticPr fontId="1"/>
  </si>
  <si>
    <r>
      <t xml:space="preserve">2/3 </t>
    </r>
    <r>
      <rPr>
        <sz val="11"/>
        <rFont val="游ゴシック Medium"/>
        <family val="3"/>
        <charset val="128"/>
      </rPr>
      <t>ルベル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四大元素、他</t>
    </r>
    <rPh sb="8" eb="10">
      <t>ヨンダイ</t>
    </rPh>
    <rPh sb="10" eb="12">
      <t>ゲンソ</t>
    </rPh>
    <rPh sb="13" eb="14">
      <t>ホカ</t>
    </rPh>
    <phoneticPr fontId="1"/>
  </si>
  <si>
    <r>
      <rPr>
        <sz val="11"/>
        <rFont val="游ゴシック Medium"/>
        <family val="3"/>
        <charset val="128"/>
      </rPr>
      <t>ムジカ･アンティクワ･ケルン</t>
    </r>
  </si>
  <si>
    <r>
      <t>Gluck,</t>
    </r>
    <r>
      <rPr>
        <sz val="11"/>
        <rFont val="游ゴシック Medium"/>
        <family val="3"/>
        <charset val="128"/>
      </rPr>
      <t>クリストフ･ヴィリバルト</t>
    </r>
    <rPh sb="0" eb="5">
      <t>グルック</t>
    </rPh>
    <phoneticPr fontId="1"/>
  </si>
  <si>
    <r>
      <t>Ballet:</t>
    </r>
    <r>
      <rPr>
        <sz val="11"/>
        <rFont val="游ゴシック Medium"/>
        <family val="3"/>
        <charset val="128"/>
      </rPr>
      <t>アレクサンドロス大王</t>
    </r>
    <rPh sb="0" eb="6">
      <t>バレエ</t>
    </rPh>
    <rPh sb="15" eb="17">
      <t>ダイオウ</t>
    </rPh>
    <phoneticPr fontId="1"/>
  </si>
  <si>
    <r>
      <t xml:space="preserve">3/3 </t>
    </r>
    <r>
      <rPr>
        <sz val="11"/>
        <rFont val="游ゴシック Medium"/>
        <family val="3"/>
        <charset val="128"/>
      </rPr>
      <t>ルベル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四大元素、他</t>
    </r>
    <rPh sb="8" eb="10">
      <t>ヨンダイ</t>
    </rPh>
    <rPh sb="10" eb="12">
      <t>ゲンソ</t>
    </rPh>
    <rPh sb="13" eb="14">
      <t>ホカ</t>
    </rPh>
    <phoneticPr fontId="1"/>
  </si>
  <si>
    <r>
      <rPr>
        <sz val="11"/>
        <rFont val="游ゴシック Medium"/>
        <family val="3"/>
        <charset val="128"/>
      </rPr>
      <t>武久源造</t>
    </r>
    <rPh sb="0" eb="2">
      <t>タケヒサ</t>
    </rPh>
    <rPh sb="2" eb="4">
      <t>ゲンゾウ</t>
    </rPh>
    <phoneticPr fontId="1"/>
  </si>
  <si>
    <r>
      <rPr>
        <sz val="11"/>
        <rFont val="游ゴシック Medium"/>
        <family val="3"/>
        <charset val="128"/>
      </rPr>
      <t>鍵盤音楽の領域</t>
    </r>
    <r>
      <rPr>
        <sz val="11"/>
        <rFont val="Consolas"/>
        <family val="3"/>
      </rPr>
      <t xml:space="preserve"> Vol.1</t>
    </r>
    <rPh sb="0" eb="2">
      <t>ケンバン</t>
    </rPh>
    <rPh sb="2" eb="4">
      <t>オンガク</t>
    </rPh>
    <rPh sb="5" eb="7">
      <t>リョウイキ</t>
    </rPh>
    <phoneticPr fontId="1"/>
  </si>
  <si>
    <r>
      <rPr>
        <sz val="11"/>
        <rFont val="游ゴシック Medium"/>
        <family val="3"/>
        <charset val="128"/>
      </rPr>
      <t>仲手川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豊から贈与</t>
    </r>
    <rPh sb="0" eb="3">
      <t>ナカテガワ　</t>
    </rPh>
    <rPh sb="4" eb="5">
      <t>ユタカ</t>
    </rPh>
    <rPh sb="7" eb="9">
      <t>ゾウヨ</t>
    </rPh>
    <phoneticPr fontId="1"/>
  </si>
  <si>
    <r>
      <t>Versailles</t>
    </r>
    <r>
      <rPr>
        <sz val="11"/>
        <rFont val="游ゴシック Medium"/>
        <family val="3"/>
        <charset val="128"/>
      </rPr>
      <t>宮､大厩舎における野外音楽会</t>
    </r>
    <rPh sb="0" eb="11">
      <t>ヴェルサイユキュウ</t>
    </rPh>
    <rPh sb="12" eb="13">
      <t>ダイ</t>
    </rPh>
    <rPh sb="13" eb="15">
      <t>キュウシャ</t>
    </rPh>
    <rPh sb="19" eb="21">
      <t>ヤガイ</t>
    </rPh>
    <rPh sb="21" eb="24">
      <t>オンガクカイ</t>
    </rPh>
    <phoneticPr fontId="1"/>
  </si>
  <si>
    <r>
      <rPr>
        <sz val="11"/>
        <rFont val="游ゴシック Medium"/>
        <family val="3"/>
        <charset val="128"/>
      </rPr>
      <t>空想の音楽会⑤</t>
    </r>
    <rPh sb="0" eb="2">
      <t>クウソウ</t>
    </rPh>
    <rPh sb="3" eb="6">
      <t>オンガクカイ</t>
    </rPh>
    <phoneticPr fontId="1"/>
  </si>
  <si>
    <r>
      <rPr>
        <sz val="11"/>
        <rFont val="游ゴシック Medium"/>
        <family val="3"/>
        <charset val="128"/>
      </rPr>
      <t>エメ･ブレアール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パイヤール</t>
    </r>
    <r>
      <rPr>
        <sz val="11"/>
        <rFont val="Consolas"/>
        <family val="3"/>
      </rPr>
      <t>,Jean=Francois</t>
    </r>
    <rPh sb="15" eb="19">
      <t>ジャン</t>
    </rPh>
    <rPh sb="20" eb="28">
      <t>フランソワ</t>
    </rPh>
    <phoneticPr fontId="1"/>
  </si>
  <si>
    <r>
      <t xml:space="preserve">Paris </t>
    </r>
    <r>
      <rPr>
        <sz val="11"/>
        <rFont val="游ゴシック Medium"/>
        <family val="3"/>
        <charset val="128"/>
      </rPr>
      <t>カヴァルリ</t>
    </r>
    <r>
      <rPr>
        <sz val="11"/>
        <rFont val="Consolas"/>
        <family val="3"/>
      </rPr>
      <t xml:space="preserve"> Trumpet</t>
    </r>
    <r>
      <rPr>
        <sz val="11"/>
        <rFont val="游ゴシック Medium"/>
        <family val="3"/>
        <charset val="128"/>
      </rPr>
      <t>合奏団</t>
    </r>
    <r>
      <rPr>
        <sz val="11"/>
        <rFont val="Consolas"/>
        <family val="3"/>
      </rPr>
      <t xml:space="preserve">/Paris </t>
    </r>
    <r>
      <rPr>
        <sz val="11"/>
        <rFont val="游ゴシック Medium"/>
        <family val="3"/>
        <charset val="128"/>
      </rPr>
      <t>ラリー･ルーヴァール･狩猟ラッパ</t>
    </r>
    <r>
      <rPr>
        <sz val="11"/>
        <rFont val="Consolas"/>
        <family val="3"/>
      </rPr>
      <t xml:space="preserve"> Ensemble</t>
    </r>
    <rPh sb="0" eb="5">
      <t>パリ</t>
    </rPh>
    <rPh sb="12" eb="19">
      <t>トランペット</t>
    </rPh>
    <rPh sb="19" eb="22">
      <t>ガッソウダン</t>
    </rPh>
    <rPh sb="23" eb="28">
      <t>パリ</t>
    </rPh>
    <rPh sb="40" eb="42">
      <t>シュリョウ</t>
    </rPh>
    <rPh sb="46" eb="54">
      <t>アンサンブル</t>
    </rPh>
    <phoneticPr fontId="1"/>
  </si>
  <si>
    <r>
      <t>Made in Germany/Musee de la Medecine</t>
    </r>
    <r>
      <rPr>
        <sz val="11"/>
        <rFont val="游ゴシック Medium"/>
        <family val="3"/>
        <charset val="128"/>
      </rPr>
      <t>で購入</t>
    </r>
    <rPh sb="37" eb="39">
      <t>コウニュウ</t>
    </rPh>
    <phoneticPr fontId="1"/>
  </si>
  <si>
    <r>
      <t>Terpsichore</t>
    </r>
    <r>
      <rPr>
        <sz val="11"/>
        <rFont val="游ゴシック Medium"/>
        <family val="3"/>
        <charset val="128"/>
      </rPr>
      <t>舞曲集</t>
    </r>
    <r>
      <rPr>
        <sz val="11"/>
        <rFont val="Consolas"/>
        <family val="3"/>
      </rPr>
      <t>/Dances from "Terpsichore"/1612</t>
    </r>
    <rPh sb="0" eb="11">
      <t>テルプシコーレ</t>
    </rPh>
    <rPh sb="11" eb="14">
      <t>ブキョクシュウ</t>
    </rPh>
    <phoneticPr fontId="1"/>
  </si>
  <si>
    <r>
      <rPr>
        <sz val="11"/>
        <rFont val="游ゴシック Medium"/>
        <family val="3"/>
        <charset val="128"/>
      </rPr>
      <t>デュファイ</t>
    </r>
    <phoneticPr fontId="1"/>
  </si>
  <si>
    <r>
      <rPr>
        <sz val="11"/>
        <rFont val="游ゴシック Medium"/>
        <family val="3"/>
        <charset val="128"/>
      </rPr>
      <t>デュファイ世俗音楽全集</t>
    </r>
    <rPh sb="5" eb="7">
      <t>セゾク</t>
    </rPh>
    <rPh sb="7" eb="9">
      <t>オンガク</t>
    </rPh>
    <rPh sb="9" eb="11">
      <t>ゼンシュウ</t>
    </rPh>
    <phoneticPr fontId="1"/>
  </si>
  <si>
    <r>
      <t xml:space="preserve">Peter &amp; </t>
    </r>
    <r>
      <rPr>
        <sz val="11"/>
        <rFont val="游ゴシック Medium"/>
        <family val="3"/>
        <charset val="128"/>
      </rPr>
      <t>ティモシー･デイヴィス</t>
    </r>
    <rPh sb="0" eb="5">
      <t>ピーター</t>
    </rPh>
    <phoneticPr fontId="1"/>
  </si>
  <si>
    <r>
      <t>London</t>
    </r>
    <r>
      <rPr>
        <sz val="11"/>
        <rFont val="游ゴシック Medium"/>
        <family val="3"/>
        <charset val="128"/>
      </rPr>
      <t>中世</t>
    </r>
    <r>
      <rPr>
        <sz val="11"/>
        <rFont val="Consolas"/>
        <family val="3"/>
      </rPr>
      <t>Ensemble</t>
    </r>
    <rPh sb="0" eb="16">
      <t>ロンドンチュウセイアンサンブル</t>
    </rPh>
    <phoneticPr fontId="1"/>
  </si>
  <si>
    <r>
      <rPr>
        <sz val="11"/>
        <rFont val="游ゴシック Medium"/>
        <family val="3"/>
        <charset val="128"/>
      </rPr>
      <t>ケチュケーシュ</t>
    </r>
    <r>
      <rPr>
        <sz val="11"/>
        <rFont val="Consolas"/>
        <family val="3"/>
      </rPr>
      <t xml:space="preserve"> Ensemble</t>
    </r>
    <rPh sb="8" eb="16">
      <t>アンサンブル</t>
    </rPh>
    <phoneticPr fontId="1"/>
  </si>
  <si>
    <r>
      <t>12~13</t>
    </r>
    <r>
      <rPr>
        <sz val="11"/>
        <rFont val="游ゴシック Medium"/>
        <family val="3"/>
        <charset val="128"/>
      </rPr>
      <t>世紀吟遊詩人の音楽</t>
    </r>
    <rPh sb="5" eb="7">
      <t>セイキ</t>
    </rPh>
    <rPh sb="7" eb="11">
      <t>ギンユウシジン</t>
    </rPh>
    <rPh sb="12" eb="14">
      <t>オンガク</t>
    </rPh>
    <phoneticPr fontId="1"/>
  </si>
  <si>
    <r>
      <t>2</t>
    </r>
    <r>
      <rPr>
        <sz val="11"/>
        <rFont val="游ゴシック Medium"/>
        <family val="3"/>
        <charset val="128"/>
      </rPr>
      <t>枚ある</t>
    </r>
    <r>
      <rPr>
        <sz val="11"/>
        <rFont val="Consolas"/>
        <family val="3"/>
      </rPr>
      <t>/Musee de la Medecine</t>
    </r>
    <r>
      <rPr>
        <sz val="11"/>
        <rFont val="游ゴシック Medium"/>
        <family val="3"/>
        <charset val="128"/>
      </rPr>
      <t>で購入</t>
    </r>
    <rPh sb="1" eb="2">
      <t>マイ</t>
    </rPh>
    <rPh sb="26" eb="28">
      <t>コウニュウ</t>
    </rPh>
    <phoneticPr fontId="1"/>
  </si>
  <si>
    <r>
      <rPr>
        <sz val="11"/>
        <rFont val="游ゴシック Medium"/>
        <family val="3"/>
        <charset val="128"/>
      </rPr>
      <t>世界の</t>
    </r>
    <r>
      <rPr>
        <sz val="11"/>
        <rFont val="Consolas"/>
        <family val="3"/>
      </rPr>
      <t>Marche</t>
    </r>
    <rPh sb="0" eb="2">
      <t>セカイ</t>
    </rPh>
    <rPh sb="3" eb="9">
      <t>マーチ</t>
    </rPh>
    <phoneticPr fontId="1"/>
  </si>
  <si>
    <r>
      <t xml:space="preserve">Scott </t>
    </r>
    <r>
      <rPr>
        <sz val="11"/>
        <rFont val="游ゴシック Medium"/>
        <family val="3"/>
        <charset val="128"/>
      </rPr>
      <t>Ｊ</t>
    </r>
    <r>
      <rPr>
        <sz val="11"/>
        <rFont val="Consolas"/>
        <family val="3"/>
      </rPr>
      <t>oplin</t>
    </r>
    <rPh sb="0" eb="5">
      <t>スコット</t>
    </rPh>
    <rPh sb="6" eb="12">
      <t>ジョプリン</t>
    </rPh>
    <phoneticPr fontId="1"/>
  </si>
  <si>
    <r>
      <t xml:space="preserve">John </t>
    </r>
    <r>
      <rPr>
        <b/>
        <sz val="11"/>
        <color indexed="33"/>
        <rFont val="游ゴシック Medium"/>
        <family val="3"/>
        <charset val="128"/>
      </rPr>
      <t>ヘンドリクス</t>
    </r>
    <r>
      <rPr>
        <b/>
        <sz val="11"/>
        <color indexed="33"/>
        <rFont val="Consolas"/>
        <family val="3"/>
      </rPr>
      <t xml:space="preserve"> &amp; The Company</t>
    </r>
    <rPh sb="0" eb="4">
      <t>ジョン</t>
    </rPh>
    <rPh sb="14" eb="17">
      <t>ザ</t>
    </rPh>
    <rPh sb="18" eb="25">
      <t>カンパニー</t>
    </rPh>
    <phoneticPr fontId="1"/>
  </si>
  <si>
    <r>
      <rPr>
        <sz val="11"/>
        <rFont val="游ゴシック Medium"/>
        <family val="3"/>
        <charset val="128"/>
      </rPr>
      <t>サラ･ヴォーンなら「枯葉」がオススメ</t>
    </r>
    <rPh sb="10" eb="12">
      <t>カレハ</t>
    </rPh>
    <phoneticPr fontId="1"/>
  </si>
  <si>
    <r>
      <rPr>
        <b/>
        <sz val="11"/>
        <color indexed="33"/>
        <rFont val="游ゴシック Medium"/>
        <family val="3"/>
        <charset val="128"/>
      </rPr>
      <t>チャールス･ミンガス</t>
    </r>
  </si>
  <si>
    <r>
      <rPr>
        <b/>
        <sz val="11"/>
        <color indexed="33"/>
        <rFont val="游ゴシック Medium"/>
        <family val="3"/>
        <charset val="128"/>
      </rPr>
      <t>直立猿人</t>
    </r>
    <rPh sb="0" eb="2">
      <t>チョクリツ</t>
    </rPh>
    <rPh sb="2" eb="4">
      <t>エンジン</t>
    </rPh>
    <phoneticPr fontId="1"/>
  </si>
  <si>
    <r>
      <rPr>
        <sz val="11"/>
        <rFont val="游ゴシック Medium"/>
        <family val="3"/>
        <charset val="128"/>
      </rPr>
      <t>ミンガス･アー･アム</t>
    </r>
  </si>
  <si>
    <r>
      <rPr>
        <sz val="11"/>
        <rFont val="游ゴシック Medium"/>
        <family val="3"/>
        <charset val="128"/>
      </rPr>
      <t>最後の</t>
    </r>
    <r>
      <rPr>
        <sz val="11"/>
        <rFont val="Consolas"/>
        <family val="3"/>
      </rPr>
      <t>Base Play</t>
    </r>
    <rPh sb="0" eb="2">
      <t>サイゴ</t>
    </rPh>
    <rPh sb="3" eb="12">
      <t>ベース　プレイ</t>
    </rPh>
    <phoneticPr fontId="1"/>
  </si>
  <si>
    <r>
      <rPr>
        <sz val="11"/>
        <rFont val="游ゴシック Medium"/>
        <family val="3"/>
        <charset val="128"/>
      </rPr>
      <t>ルイ･ベンソン＆エクスプロージョン</t>
    </r>
  </si>
  <si>
    <r>
      <rPr>
        <sz val="11"/>
        <rFont val="游ゴシック Medium"/>
        <family val="3"/>
        <charset val="128"/>
      </rPr>
      <t>奇跡を呼ぶ</t>
    </r>
    <r>
      <rPr>
        <sz val="11"/>
        <rFont val="Consolas"/>
        <family val="3"/>
      </rPr>
      <t>Drum</t>
    </r>
    <r>
      <rPr>
        <sz val="11"/>
        <rFont val="游ゴシック Medium"/>
        <family val="3"/>
        <charset val="128"/>
      </rPr>
      <t>の世界</t>
    </r>
    <rPh sb="0" eb="2">
      <t>キセキ</t>
    </rPh>
    <rPh sb="3" eb="4">
      <t>ヨ</t>
    </rPh>
    <rPh sb="5" eb="9">
      <t>ドラム</t>
    </rPh>
    <rPh sb="10" eb="12">
      <t>セカイ</t>
    </rPh>
    <phoneticPr fontId="1"/>
  </si>
  <si>
    <r>
      <rPr>
        <sz val="11"/>
        <rFont val="游ゴシック Medium"/>
        <family val="3"/>
        <charset val="128"/>
      </rPr>
      <t>セロニアス･モンク</t>
    </r>
  </si>
  <si>
    <r>
      <rPr>
        <sz val="11"/>
        <rFont val="游ゴシック Medium"/>
        <family val="3"/>
        <charset val="128"/>
      </rPr>
      <t>秋吉敏子</t>
    </r>
    <r>
      <rPr>
        <sz val="11"/>
        <rFont val="Consolas"/>
        <family val="3"/>
      </rPr>
      <t>-Lew Tabackin Big Band</t>
    </r>
    <rPh sb="0" eb="2">
      <t>アキヨシ</t>
    </rPh>
    <rPh sb="2" eb="4">
      <t>トシコ</t>
    </rPh>
    <rPh sb="5" eb="8">
      <t>ルー</t>
    </rPh>
    <rPh sb="9" eb="17">
      <t>タバキン</t>
    </rPh>
    <rPh sb="18" eb="26">
      <t>ビッグ　バンド</t>
    </rPh>
    <phoneticPr fontId="1"/>
  </si>
  <si>
    <r>
      <rPr>
        <sz val="11"/>
        <rFont val="游ゴシック Medium"/>
        <family val="3"/>
        <charset val="128"/>
      </rPr>
      <t>孤軍</t>
    </r>
    <rPh sb="0" eb="2">
      <t>コグン</t>
    </rPh>
    <phoneticPr fontId="1"/>
  </si>
  <si>
    <r>
      <rPr>
        <b/>
        <sz val="11"/>
        <color indexed="33"/>
        <rFont val="游ゴシック Medium"/>
        <family val="3"/>
        <charset val="128"/>
      </rPr>
      <t>ジャンゴ･ラインハルト</t>
    </r>
  </si>
  <si>
    <r>
      <rPr>
        <sz val="11"/>
        <rFont val="游ゴシック Medium"/>
        <family val="3"/>
        <charset val="128"/>
      </rPr>
      <t>オン･ヴォーグ集大成版</t>
    </r>
    <rPh sb="7" eb="10">
      <t>シュウタイセイ</t>
    </rPh>
    <rPh sb="10" eb="11">
      <t>バン</t>
    </rPh>
    <phoneticPr fontId="1"/>
  </si>
  <si>
    <r>
      <rPr>
        <strike/>
        <sz val="11"/>
        <rFont val="游ゴシック Medium"/>
        <family val="3"/>
        <charset val="128"/>
      </rPr>
      <t>洋楽</t>
    </r>
    <rPh sb="0" eb="2">
      <t>ヨウガク</t>
    </rPh>
    <phoneticPr fontId="1"/>
  </si>
  <si>
    <r>
      <rPr>
        <strike/>
        <sz val="11"/>
        <rFont val="游ゴシック Medium"/>
        <family val="3"/>
        <charset val="128"/>
      </rPr>
      <t>タンゴ・フラメンコ</t>
    </r>
    <r>
      <rPr>
        <strike/>
        <sz val="11"/>
        <rFont val="Consolas"/>
        <family val="3"/>
      </rPr>
      <t>/205554/ISBN:3-86562-745-5</t>
    </r>
    <phoneticPr fontId="1"/>
  </si>
  <si>
    <r>
      <rPr>
        <strike/>
        <sz val="11"/>
        <rFont val="游ゴシック Medium"/>
        <family val="3"/>
        <charset val="128"/>
      </rPr>
      <t>レコファン池袋</t>
    </r>
    <r>
      <rPr>
        <strike/>
        <sz val="11"/>
        <rFont val="Consolas"/>
        <family val="3"/>
      </rPr>
      <t xml:space="preserve">/ 2007/10/09 </t>
    </r>
    <r>
      <rPr>
        <strike/>
        <sz val="11"/>
        <rFont val="游ゴシック Medium"/>
        <family val="3"/>
        <charset val="128"/>
      </rPr>
      <t>売却、</t>
    </r>
    <r>
      <rPr>
        <strike/>
        <sz val="11"/>
        <rFont val="Consolas"/>
        <family val="3"/>
      </rPr>
      <t>Book Off</t>
    </r>
    <r>
      <rPr>
        <strike/>
        <sz val="11"/>
        <rFont val="游ゴシック Medium"/>
        <family val="3"/>
        <charset val="128"/>
      </rPr>
      <t>目白駅前店</t>
    </r>
    <rPh sb="5" eb="7">
      <t>イケブクロ</t>
    </rPh>
    <rPh sb="20" eb="22">
      <t>バイキャク</t>
    </rPh>
    <rPh sb="31" eb="36">
      <t>メジロエキマエテン</t>
    </rPh>
    <phoneticPr fontId="1"/>
  </si>
  <si>
    <r>
      <rPr>
        <strike/>
        <sz val="11"/>
        <rFont val="游ゴシック Medium"/>
        <family val="3"/>
        <charset val="128"/>
      </rPr>
      <t>ブルース・ゴスペル</t>
    </r>
    <r>
      <rPr>
        <strike/>
        <sz val="11"/>
        <rFont val="Consolas"/>
        <family val="3"/>
      </rPr>
      <t>/203006/ISBN:3-86562-751-X</t>
    </r>
    <phoneticPr fontId="1"/>
  </si>
  <si>
    <r>
      <rPr>
        <strike/>
        <sz val="11"/>
        <rFont val="游ゴシック Medium"/>
        <family val="3"/>
        <charset val="128"/>
      </rPr>
      <t>パンク</t>
    </r>
    <r>
      <rPr>
        <strike/>
        <sz val="11"/>
        <rFont val="Consolas"/>
        <family val="3"/>
      </rPr>
      <t>/853449/ISBN:978-3-86562-778-0</t>
    </r>
    <phoneticPr fontId="1"/>
  </si>
  <si>
    <r>
      <t>Kaiser,Henry/</t>
    </r>
    <r>
      <rPr>
        <sz val="11"/>
        <rFont val="游ゴシック Medium"/>
        <family val="3"/>
        <charset val="128"/>
      </rPr>
      <t>木村まり</t>
    </r>
    <r>
      <rPr>
        <sz val="11"/>
        <rFont val="Consolas"/>
        <family val="3"/>
      </rPr>
      <t>/O'Rourke,Jim/Oswald,John</t>
    </r>
    <rPh sb="0" eb="6">
      <t>カイザー</t>
    </rPh>
    <rPh sb="7" eb="12">
      <t>ヘンリー</t>
    </rPh>
    <rPh sb="13" eb="15">
      <t>キムラ</t>
    </rPh>
    <rPh sb="27" eb="30">
      <t>ジム</t>
    </rPh>
    <rPh sb="31" eb="37">
      <t>オズワルド</t>
    </rPh>
    <rPh sb="38" eb="42">
      <t>ジョン</t>
    </rPh>
    <phoneticPr fontId="1"/>
  </si>
  <si>
    <r>
      <t>aksak maboul/</t>
    </r>
    <r>
      <rPr>
        <sz val="11"/>
        <rFont val="游ゴシック Medium"/>
        <family val="3"/>
        <charset val="128"/>
      </rPr>
      <t>ならず者のように</t>
    </r>
    <rPh sb="0" eb="5">
      <t>アクサク</t>
    </rPh>
    <rPh sb="6" eb="12">
      <t>マブール</t>
    </rPh>
    <rPh sb="16" eb="17">
      <t>モノ</t>
    </rPh>
    <phoneticPr fontId="1"/>
  </si>
  <si>
    <r>
      <rPr>
        <sz val="11"/>
        <rFont val="游ゴシック Medium"/>
        <family val="3"/>
        <charset val="128"/>
      </rPr>
      <t>レコファン池袋店</t>
    </r>
    <rPh sb="5" eb="8">
      <t>イケブクロテン</t>
    </rPh>
    <phoneticPr fontId="1"/>
  </si>
  <si>
    <r>
      <t>Into the Purple Valley/</t>
    </r>
    <r>
      <rPr>
        <sz val="11"/>
        <rFont val="游ゴシック Medium"/>
        <family val="3"/>
        <charset val="128"/>
      </rPr>
      <t>紫の峡谷</t>
    </r>
    <r>
      <rPr>
        <sz val="11"/>
        <rFont val="Consolas"/>
        <family val="3"/>
      </rPr>
      <t>/2nd</t>
    </r>
    <rPh sb="23" eb="24">
      <t>ムラサキ</t>
    </rPh>
    <rPh sb="25" eb="27">
      <t>キョウコク</t>
    </rPh>
    <phoneticPr fontId="1"/>
  </si>
  <si>
    <r>
      <t xml:space="preserve">2007/10/09 </t>
    </r>
    <r>
      <rPr>
        <strike/>
        <sz val="11"/>
        <rFont val="游ゴシック Medium"/>
        <family val="3"/>
        <charset val="128"/>
      </rPr>
      <t>売却、</t>
    </r>
    <r>
      <rPr>
        <strike/>
        <sz val="11"/>
        <rFont val="Consolas"/>
        <family val="3"/>
      </rPr>
      <t>Book Off</t>
    </r>
    <r>
      <rPr>
        <strike/>
        <sz val="11"/>
        <rFont val="游ゴシック Medium"/>
        <family val="3"/>
        <charset val="128"/>
      </rPr>
      <t>目白駅前店</t>
    </r>
    <rPh sb="11" eb="13">
      <t>バイキャク</t>
    </rPh>
    <rPh sb="22" eb="27">
      <t>メジロエキマエテン</t>
    </rPh>
    <phoneticPr fontId="1"/>
  </si>
  <si>
    <r>
      <t>Hejira/</t>
    </r>
    <r>
      <rPr>
        <sz val="11"/>
        <rFont val="游ゴシック Medium"/>
        <family val="3"/>
        <charset val="128"/>
      </rPr>
      <t>逃避行</t>
    </r>
    <rPh sb="0" eb="6">
      <t>ヒジュラ</t>
    </rPh>
    <rPh sb="7" eb="10">
      <t>トウヒコウ</t>
    </rPh>
    <phoneticPr fontId="1"/>
  </si>
  <si>
    <r>
      <t>Chalk Mark in a Rain Storm/Rain Storm</t>
    </r>
    <r>
      <rPr>
        <sz val="11"/>
        <rFont val="游ゴシック Medium"/>
        <family val="3"/>
        <charset val="128"/>
      </rPr>
      <t>と</t>
    </r>
    <r>
      <rPr>
        <sz val="11"/>
        <rFont val="Consolas"/>
        <family val="3"/>
      </rPr>
      <t>Chalk</t>
    </r>
    <r>
      <rPr>
        <sz val="11"/>
        <rFont val="游ゴシック Medium"/>
        <family val="3"/>
        <charset val="128"/>
      </rPr>
      <t>の痕</t>
    </r>
    <rPh sb="27" eb="37">
      <t>レインストーム</t>
    </rPh>
    <rPh sb="38" eb="43">
      <t>チョーク</t>
    </rPh>
    <rPh sb="44" eb="45">
      <t>アト</t>
    </rPh>
    <phoneticPr fontId="1"/>
  </si>
  <si>
    <r>
      <rPr>
        <sz val="11"/>
        <rFont val="游ゴシック Medium"/>
        <family val="3"/>
        <charset val="128"/>
      </rPr>
      <t>池袋東武</t>
    </r>
    <r>
      <rPr>
        <sz val="11"/>
        <rFont val="Consolas"/>
        <family val="3"/>
      </rPr>
      <t>HMV</t>
    </r>
    <rPh sb="0" eb="2">
      <t>イケブクロ</t>
    </rPh>
    <rPh sb="2" eb="4">
      <t>トウブ</t>
    </rPh>
    <phoneticPr fontId="1"/>
  </si>
  <si>
    <r>
      <rPr>
        <sz val="11"/>
        <rFont val="游ゴシック Medium"/>
        <family val="3"/>
        <charset val="128"/>
      </rPr>
      <t>どうもありがとう</t>
    </r>
    <phoneticPr fontId="1"/>
  </si>
  <si>
    <r>
      <t>Pretzel Logic/</t>
    </r>
    <r>
      <rPr>
        <sz val="11"/>
        <rFont val="游ゴシック Medium"/>
        <family val="3"/>
        <charset val="128"/>
      </rPr>
      <t>さわやか革命</t>
    </r>
    <rPh sb="0" eb="7">
      <t>プリッツェル</t>
    </rPh>
    <rPh sb="8" eb="13">
      <t>ロジック</t>
    </rPh>
    <rPh sb="18" eb="20">
      <t>カクメイ</t>
    </rPh>
    <phoneticPr fontId="1"/>
  </si>
  <si>
    <r>
      <rPr>
        <sz val="11"/>
        <rFont val="游ゴシック Medium"/>
        <family val="3"/>
        <charset val="128"/>
      </rPr>
      <t>伊藤洋子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11</t>
    </r>
    <r>
      <rPr>
        <sz val="11"/>
        <rFont val="游ゴシック Medium"/>
        <family val="3"/>
        <charset val="128"/>
      </rPr>
      <t>曲</t>
    </r>
    <rPh sb="0" eb="4">
      <t>イトウヨウコ</t>
    </rPh>
    <rPh sb="5" eb="6">
      <t>ゼン</t>
    </rPh>
    <rPh sb="8" eb="9">
      <t>キョク</t>
    </rPh>
    <phoneticPr fontId="1"/>
  </si>
  <si>
    <r>
      <rPr>
        <sz val="11"/>
        <rFont val="游ゴシック Medium"/>
        <family val="3"/>
        <charset val="128"/>
      </rPr>
      <t>幻想の摩天楼</t>
    </r>
    <r>
      <rPr>
        <sz val="11"/>
        <rFont val="Consolas"/>
        <family val="3"/>
      </rPr>
      <t>/The Royal Scam</t>
    </r>
    <rPh sb="0" eb="2">
      <t>ゲンソウ</t>
    </rPh>
    <rPh sb="3" eb="6">
      <t>マテンロウ</t>
    </rPh>
    <phoneticPr fontId="1"/>
  </si>
  <si>
    <r>
      <t>Aja/</t>
    </r>
    <r>
      <rPr>
        <b/>
        <sz val="11"/>
        <color indexed="33"/>
        <rFont val="游ゴシック Medium"/>
        <family val="3"/>
        <charset val="128"/>
      </rPr>
      <t>彩</t>
    </r>
    <rPh sb="0" eb="3">
      <t>エイジャ</t>
    </rPh>
    <phoneticPr fontId="1"/>
  </si>
  <si>
    <r>
      <t>The Heart of Saturday Night/</t>
    </r>
    <r>
      <rPr>
        <sz val="11"/>
        <rFont val="游ゴシック Medium"/>
        <family val="3"/>
        <charset val="128"/>
      </rPr>
      <t>土曜日の夜</t>
    </r>
    <rPh sb="28" eb="31">
      <t>ドヨウビ</t>
    </rPh>
    <rPh sb="32" eb="33">
      <t>ヨル</t>
    </rPh>
    <phoneticPr fontId="1"/>
  </si>
  <si>
    <r>
      <t>Something/Anything ? (</t>
    </r>
    <r>
      <rPr>
        <sz val="11"/>
        <rFont val="游ゴシック Medium"/>
        <family val="3"/>
        <charset val="128"/>
      </rPr>
      <t>ハロー・イッツ・ミー</t>
    </r>
    <r>
      <rPr>
        <sz val="11"/>
        <rFont val="Consolas"/>
        <family val="3"/>
      </rPr>
      <t>)</t>
    </r>
    <rPh sb="0" eb="20">
      <t>サムシング／エニシング　？</t>
    </rPh>
    <phoneticPr fontId="1"/>
  </si>
  <si>
    <r>
      <rPr>
        <b/>
        <sz val="11"/>
        <color indexed="33"/>
        <rFont val="游ゴシック Medium"/>
        <family val="3"/>
        <charset val="128"/>
      </rPr>
      <t>魔法使いは真実の</t>
    </r>
    <r>
      <rPr>
        <b/>
        <sz val="11"/>
        <color indexed="33"/>
        <rFont val="Consolas"/>
        <family val="3"/>
      </rPr>
      <t>Star/A Wizard,A True Star</t>
    </r>
    <rPh sb="0" eb="3">
      <t>マホウツカ</t>
    </rPh>
    <rPh sb="5" eb="7">
      <t>シンジツ</t>
    </rPh>
    <rPh sb="8" eb="12">
      <t>スター</t>
    </rPh>
    <phoneticPr fontId="1"/>
  </si>
  <si>
    <r>
      <t>Mink Hollow</t>
    </r>
    <r>
      <rPr>
        <sz val="11"/>
        <rFont val="游ゴシック Medium"/>
        <family val="3"/>
        <charset val="128"/>
      </rPr>
      <t>の世捨て人</t>
    </r>
    <r>
      <rPr>
        <sz val="11"/>
        <rFont val="Consolas"/>
        <family val="3"/>
      </rPr>
      <t>/Hermit of Mink Hollow</t>
    </r>
    <rPh sb="0" eb="11">
      <t>ミンクホロウ</t>
    </rPh>
    <rPh sb="12" eb="14">
      <t>ヨス</t>
    </rPh>
    <rPh sb="15" eb="16">
      <t>ビト</t>
    </rPh>
    <phoneticPr fontId="1"/>
  </si>
  <si>
    <r>
      <t>Healing/Todd</t>
    </r>
    <r>
      <rPr>
        <sz val="11"/>
        <rFont val="游ゴシック Medium"/>
        <family val="3"/>
        <charset val="128"/>
      </rPr>
      <t>の音楽療法</t>
    </r>
    <rPh sb="0" eb="7">
      <t>ヒーリング</t>
    </rPh>
    <rPh sb="8" eb="12">
      <t>トッド</t>
    </rPh>
    <rPh sb="13" eb="15">
      <t>オンガク</t>
    </rPh>
    <rPh sb="15" eb="17">
      <t>リョウホウ</t>
    </rPh>
    <phoneticPr fontId="1"/>
  </si>
  <si>
    <r>
      <t>The Ever Popular Tortured Artist Effect/Todd</t>
    </r>
    <r>
      <rPr>
        <sz val="11"/>
        <rFont val="游ゴシック Medium"/>
        <family val="3"/>
        <charset val="128"/>
      </rPr>
      <t>のモダン･ポップ黄金狂時代</t>
    </r>
    <rPh sb="40" eb="44">
      <t>トッド</t>
    </rPh>
    <rPh sb="52" eb="54">
      <t>オウゴン</t>
    </rPh>
    <rPh sb="54" eb="55">
      <t>キョウ</t>
    </rPh>
    <rPh sb="55" eb="57">
      <t>ジダイ</t>
    </rPh>
    <phoneticPr fontId="1"/>
  </si>
  <si>
    <r>
      <rPr>
        <sz val="11"/>
        <rFont val="游ゴシック Medium"/>
        <family val="3"/>
        <charset val="128"/>
      </rPr>
      <t>サンシャイン</t>
    </r>
    <r>
      <rPr>
        <sz val="11"/>
        <rFont val="Consolas"/>
        <family val="3"/>
      </rPr>
      <t>You/Geo/</t>
    </r>
    <r>
      <rPr>
        <sz val="11"/>
        <rFont val="游ゴシック Medium"/>
        <family val="3"/>
        <charset val="128"/>
      </rPr>
      <t>ワゴン市</t>
    </r>
    <rPh sb="17" eb="18">
      <t>イチ</t>
    </rPh>
    <phoneticPr fontId="1"/>
  </si>
  <si>
    <r>
      <t>How Dare You!/</t>
    </r>
    <r>
      <rPr>
        <b/>
        <sz val="11"/>
        <color indexed="33"/>
        <rFont val="游ゴシック Medium"/>
        <family val="3"/>
        <charset val="128"/>
      </rPr>
      <t>びっくり電話</t>
    </r>
    <rPh sb="18" eb="20">
      <t>デンワ</t>
    </rPh>
    <phoneticPr fontId="1"/>
  </si>
  <si>
    <r>
      <t>Deceptive Bends/</t>
    </r>
    <r>
      <rPr>
        <sz val="11"/>
        <rFont val="游ゴシック Medium"/>
        <family val="3"/>
        <charset val="128"/>
      </rPr>
      <t>愛ゆえに</t>
    </r>
    <rPh sb="16" eb="17">
      <t>アイ</t>
    </rPh>
    <phoneticPr fontId="1"/>
  </si>
  <si>
    <r>
      <rPr>
        <sz val="11"/>
        <rFont val="游ゴシック Medium"/>
        <family val="3"/>
        <charset val="128"/>
      </rPr>
      <t>ディスクユニオン池袋店</t>
    </r>
    <rPh sb="8" eb="11">
      <t>イケブクロテン</t>
    </rPh>
    <phoneticPr fontId="1"/>
  </si>
  <si>
    <r>
      <rPr>
        <sz val="11"/>
        <rFont val="游ゴシック Medium"/>
        <family val="3"/>
        <charset val="128"/>
      </rPr>
      <t>夜明けの口笛吹き</t>
    </r>
    <rPh sb="0" eb="2">
      <t>ヨア</t>
    </rPh>
    <rPh sb="4" eb="6">
      <t>クチブエ</t>
    </rPh>
    <rPh sb="6" eb="7">
      <t>フ</t>
    </rPh>
    <phoneticPr fontId="1"/>
  </si>
  <si>
    <r>
      <t>Dark Side of The Moon/</t>
    </r>
    <r>
      <rPr>
        <sz val="11"/>
        <rFont val="游ゴシック Medium"/>
        <family val="3"/>
        <charset val="128"/>
      </rPr>
      <t>狂気</t>
    </r>
    <rPh sb="0" eb="21">
      <t>ダーク　サイド　オブ　ザ　ムーン</t>
    </rPh>
    <rPh sb="22" eb="24">
      <t>キョウキ</t>
    </rPh>
    <phoneticPr fontId="1"/>
  </si>
  <si>
    <r>
      <rPr>
        <sz val="11"/>
        <rFont val="游ゴシック Medium"/>
        <family val="3"/>
        <charset val="128"/>
      </rPr>
      <t>原子心母</t>
    </r>
    <rPh sb="0" eb="4">
      <t>ゲンシシンボ</t>
    </rPh>
    <phoneticPr fontId="1"/>
  </si>
  <si>
    <r>
      <rPr>
        <sz val="11"/>
        <rFont val="游ゴシック Medium"/>
        <family val="3"/>
        <charset val="128"/>
      </rPr>
      <t>おせっかい</t>
    </r>
    <phoneticPr fontId="1"/>
  </si>
  <si>
    <r>
      <rPr>
        <sz val="11"/>
        <rFont val="游ゴシック Medium"/>
        <family val="3"/>
        <charset val="128"/>
      </rPr>
      <t>白い</t>
    </r>
    <r>
      <rPr>
        <sz val="11"/>
        <rFont val="Consolas"/>
        <family val="3"/>
      </rPr>
      <t>Regatta</t>
    </r>
    <rPh sb="0" eb="1">
      <t>シロ</t>
    </rPh>
    <rPh sb="2" eb="9">
      <t>レガッタ</t>
    </rPh>
    <phoneticPr fontId="1"/>
  </si>
  <si>
    <r>
      <rPr>
        <sz val="11"/>
        <rFont val="游ゴシック Medium"/>
        <family val="3"/>
        <charset val="128"/>
      </rPr>
      <t>ゼニヤッタ･モンダッタ</t>
    </r>
  </si>
  <si>
    <r>
      <t>There's a Riot Goin' on/</t>
    </r>
    <r>
      <rPr>
        <sz val="11"/>
        <rFont val="游ゴシック Medium"/>
        <family val="3"/>
        <charset val="128"/>
      </rPr>
      <t>暴動</t>
    </r>
    <rPh sb="24" eb="26">
      <t>ボウドウ</t>
    </rPh>
    <phoneticPr fontId="1"/>
  </si>
  <si>
    <r>
      <t>Dowm to Earth/</t>
    </r>
    <r>
      <rPr>
        <sz val="11"/>
        <rFont val="游ゴシック Medium"/>
        <family val="3"/>
        <charset val="128"/>
      </rPr>
      <t>太陽のあたる場所</t>
    </r>
    <r>
      <rPr>
        <sz val="11"/>
        <rFont val="Consolas"/>
        <family val="3"/>
      </rPr>
      <t>/a Place in the Sun</t>
    </r>
    <rPh sb="0" eb="13">
      <t>ダウン　トゥ　アース</t>
    </rPh>
    <rPh sb="14" eb="16">
      <t>タイヨウ</t>
    </rPh>
    <rPh sb="20" eb="21">
      <t>バ</t>
    </rPh>
    <rPh sb="21" eb="22">
      <t>ジョ</t>
    </rPh>
    <rPh sb="23" eb="41">
      <t>ア　プレイス　イン　ザ　サン</t>
    </rPh>
    <phoneticPr fontId="1"/>
  </si>
  <si>
    <r>
      <t>10</t>
    </r>
    <r>
      <rPr>
        <sz val="11"/>
        <rFont val="游ゴシック Medium"/>
        <family val="3"/>
        <charset val="128"/>
      </rPr>
      <t>円</t>
    </r>
    <r>
      <rPr>
        <sz val="11"/>
        <rFont val="Consolas"/>
        <family val="3"/>
      </rPr>
      <t>CD</t>
    </r>
    <rPh sb="2" eb="3">
      <t>エン</t>
    </rPh>
    <phoneticPr fontId="1"/>
  </si>
  <si>
    <r>
      <t>Songs In The Key Of Life/</t>
    </r>
    <r>
      <rPr>
        <sz val="11"/>
        <rFont val="游ゴシック Medium"/>
        <family val="3"/>
        <charset val="128"/>
      </rPr>
      <t>メイキング・オブ・キー・オブ・ライフ</t>
    </r>
    <phoneticPr fontId="1"/>
  </si>
  <si>
    <r>
      <rPr>
        <sz val="11"/>
        <rFont val="游ゴシック Medium"/>
        <family val="3"/>
        <charset val="128"/>
      </rPr>
      <t>高田馬場</t>
    </r>
    <r>
      <rPr>
        <sz val="11"/>
        <rFont val="Consolas"/>
        <family val="3"/>
      </rPr>
      <t>RECOfan</t>
    </r>
    <rPh sb="0" eb="4">
      <t>タカダノババ</t>
    </rPh>
    <rPh sb="4" eb="11">
      <t>レコファン</t>
    </rPh>
    <phoneticPr fontId="1"/>
  </si>
  <si>
    <r>
      <t>Houses of the Holy/</t>
    </r>
    <r>
      <rPr>
        <sz val="11"/>
        <rFont val="游ゴシック Medium"/>
        <family val="3"/>
        <charset val="128"/>
      </rPr>
      <t>聖なる館</t>
    </r>
    <rPh sb="19" eb="20">
      <t>セイ</t>
    </rPh>
    <rPh sb="22" eb="23">
      <t>ヤカタ</t>
    </rPh>
    <phoneticPr fontId="1"/>
  </si>
  <si>
    <r>
      <t>Coda/</t>
    </r>
    <r>
      <rPr>
        <sz val="11"/>
        <rFont val="游ゴシック Medium"/>
        <family val="3"/>
        <charset val="128"/>
      </rPr>
      <t>最終章</t>
    </r>
    <rPh sb="0" eb="4">
      <t>コーダ</t>
    </rPh>
    <rPh sb="5" eb="8">
      <t>サイシュウショウ</t>
    </rPh>
    <phoneticPr fontId="1"/>
  </si>
  <si>
    <r>
      <t>Goodbye Yellow Brick Road/</t>
    </r>
    <r>
      <rPr>
        <sz val="11"/>
        <rFont val="游ゴシック Medium"/>
        <family val="3"/>
        <charset val="128"/>
      </rPr>
      <t>黄昏のレンガ路</t>
    </r>
    <rPh sb="26" eb="28">
      <t>タソガレ</t>
    </rPh>
    <rPh sb="32" eb="33">
      <t>ミチ</t>
    </rPh>
    <phoneticPr fontId="1"/>
  </si>
  <si>
    <r>
      <t>Caiman America,</t>
    </r>
    <r>
      <rPr>
        <sz val="11"/>
        <rFont val="游ゴシック Medium"/>
        <family val="3"/>
        <charset val="128"/>
      </rPr>
      <t>マイアミ</t>
    </r>
    <r>
      <rPr>
        <sz val="11"/>
        <rFont val="Consolas"/>
        <family val="3"/>
      </rPr>
      <t>,</t>
    </r>
    <r>
      <rPr>
        <sz val="11"/>
        <rFont val="游ゴシック Medium"/>
        <family val="3"/>
        <charset val="128"/>
      </rPr>
      <t>クレア</t>
    </r>
    <phoneticPr fontId="1"/>
  </si>
  <si>
    <r>
      <rPr>
        <strike/>
        <sz val="11"/>
        <rFont val="游ゴシック Medium"/>
        <family val="3"/>
        <charset val="128"/>
      </rPr>
      <t>ロジャー･ウィッティカー</t>
    </r>
  </si>
  <si>
    <r>
      <rPr>
        <strike/>
        <sz val="11"/>
        <rFont val="游ゴシック Medium"/>
        <family val="3"/>
        <charset val="128"/>
      </rPr>
      <t>ジョニー･キャッシュ</t>
    </r>
    <phoneticPr fontId="1"/>
  </si>
  <si>
    <r>
      <rPr>
        <strike/>
        <sz val="11"/>
        <rFont val="游ゴシック Medium"/>
        <family val="3"/>
        <charset val="128"/>
      </rPr>
      <t>ジョニー･キャッシュ</t>
    </r>
  </si>
  <si>
    <r>
      <rPr>
        <b/>
        <strike/>
        <sz val="11"/>
        <color indexed="33"/>
        <rFont val="游ゴシック Medium"/>
        <family val="3"/>
        <charset val="128"/>
      </rPr>
      <t>ファッツ･ドミノ</t>
    </r>
  </si>
  <si>
    <r>
      <rPr>
        <strike/>
        <sz val="11"/>
        <rFont val="游ゴシック Medium"/>
        <family val="3"/>
        <charset val="128"/>
      </rPr>
      <t>フランキー･レイン</t>
    </r>
  </si>
  <si>
    <r>
      <t xml:space="preserve">Bob </t>
    </r>
    <r>
      <rPr>
        <sz val="11"/>
        <rFont val="游ゴシック Medium"/>
        <family val="3"/>
        <charset val="128"/>
      </rPr>
      <t>ディラン</t>
    </r>
    <rPh sb="0" eb="3">
      <t>ボブ</t>
    </rPh>
    <phoneticPr fontId="1"/>
  </si>
  <si>
    <r>
      <rPr>
        <sz val="11"/>
        <rFont val="游ゴシック Medium"/>
        <family val="3"/>
        <charset val="128"/>
      </rPr>
      <t>風に吹かれて</t>
    </r>
  </si>
  <si>
    <r>
      <rPr>
        <sz val="11"/>
        <rFont val="游ゴシック Medium"/>
        <family val="3"/>
        <charset val="128"/>
      </rPr>
      <t>コニー</t>
    </r>
    <r>
      <rPr>
        <sz val="11"/>
        <rFont val="Consolas"/>
        <family val="3"/>
      </rPr>
      <t xml:space="preserve"> Francis</t>
    </r>
    <rPh sb="4" eb="11">
      <t>フランシス</t>
    </rPh>
    <phoneticPr fontId="1"/>
  </si>
  <si>
    <r>
      <t xml:space="preserve">new forms | </t>
    </r>
    <r>
      <rPr>
        <sz val="11"/>
        <rFont val="游ゴシック Medium"/>
        <family val="3"/>
        <charset val="128"/>
      </rPr>
      <t>シェア・ザ・フォール</t>
    </r>
    <phoneticPr fontId="1"/>
  </si>
  <si>
    <r>
      <rPr>
        <sz val="11"/>
        <rFont val="游ゴシック Medium"/>
        <family val="3"/>
        <charset val="128"/>
      </rPr>
      <t>ビートルズの遺伝子を持ったアーティスト</t>
    </r>
    <r>
      <rPr>
        <sz val="11"/>
        <rFont val="Consolas"/>
        <family val="3"/>
      </rPr>
      <t>|</t>
    </r>
    <r>
      <rPr>
        <sz val="11"/>
        <rFont val="游ゴシック Medium"/>
        <family val="3"/>
        <charset val="128"/>
      </rPr>
      <t>ポップの魔法を信じるかい</t>
    </r>
    <r>
      <rPr>
        <sz val="11"/>
        <rFont val="Consolas"/>
        <family val="3"/>
      </rPr>
      <t>?|</t>
    </r>
    <r>
      <rPr>
        <sz val="11"/>
        <rFont val="游ゴシック Medium"/>
        <family val="3"/>
        <charset val="128"/>
      </rPr>
      <t>日本独自企画盤</t>
    </r>
    <rPh sb="6" eb="9">
      <t>イデンシ</t>
    </rPh>
    <rPh sb="10" eb="11">
      <t>モ</t>
    </rPh>
    <rPh sb="24" eb="26">
      <t>マホウ</t>
    </rPh>
    <rPh sb="27" eb="28">
      <t>シン</t>
    </rPh>
    <rPh sb="34" eb="36">
      <t>ニホン</t>
    </rPh>
    <rPh sb="36" eb="38">
      <t>ドクジ</t>
    </rPh>
    <rPh sb="38" eb="41">
      <t>キカクバン</t>
    </rPh>
    <phoneticPr fontId="1"/>
  </si>
  <si>
    <r>
      <t>SINGLE HIT PARADE / ALL AMERICAN HIT POPS 3/</t>
    </r>
    <r>
      <rPr>
        <sz val="11"/>
        <rFont val="游ゴシック Medium"/>
        <family val="3"/>
        <charset val="128"/>
      </rPr>
      <t>懐かしのヒットポップス</t>
    </r>
    <rPh sb="44" eb="45">
      <t>ナツ</t>
    </rPh>
    <phoneticPr fontId="1"/>
  </si>
  <si>
    <r>
      <rPr>
        <sz val="11"/>
        <rFont val="游ゴシック Medium"/>
        <family val="3"/>
        <charset val="128"/>
      </rPr>
      <t>老眼めがね博物館</t>
    </r>
  </si>
  <si>
    <r>
      <t>SINGLE HIT PARADE / ALL AMERICAN HIT POPS 4/</t>
    </r>
    <r>
      <rPr>
        <sz val="11"/>
        <rFont val="游ゴシック Medium"/>
        <family val="3"/>
        <charset val="128"/>
      </rPr>
      <t>懐かしのヒットポップス</t>
    </r>
    <rPh sb="44" eb="45">
      <t>ナツ</t>
    </rPh>
    <phoneticPr fontId="1"/>
  </si>
  <si>
    <r>
      <rPr>
        <strike/>
        <sz val="11"/>
        <rFont val="游ゴシック Medium"/>
        <family val="3"/>
        <charset val="128"/>
      </rPr>
      <t>ポール･モーリア</t>
    </r>
    <phoneticPr fontId="1"/>
  </si>
  <si>
    <r>
      <t>Olive</t>
    </r>
    <r>
      <rPr>
        <strike/>
        <sz val="11"/>
        <rFont val="游ゴシック Medium"/>
        <family val="3"/>
        <charset val="128"/>
      </rPr>
      <t>の首飾り</t>
    </r>
    <rPh sb="0" eb="5">
      <t>オリーブ</t>
    </rPh>
    <rPh sb="6" eb="8">
      <t>クビカザ</t>
    </rPh>
    <phoneticPr fontId="1"/>
  </si>
  <si>
    <r>
      <rPr>
        <strike/>
        <sz val="11"/>
        <rFont val="游ゴシック Medium"/>
        <family val="3"/>
        <charset val="128"/>
      </rPr>
      <t>もうない</t>
    </r>
    <phoneticPr fontId="1"/>
  </si>
  <si>
    <r>
      <rPr>
        <sz val="11"/>
        <rFont val="游ゴシック Medium"/>
        <family val="3"/>
        <charset val="128"/>
      </rPr>
      <t>ポール･モーリア</t>
    </r>
  </si>
  <si>
    <r>
      <t>a,k</t>
    </r>
    <r>
      <rPr>
        <strike/>
        <sz val="11"/>
        <rFont val="游ゴシック Medium"/>
        <family val="3"/>
        <charset val="128"/>
      </rPr>
      <t>より</t>
    </r>
    <r>
      <rPr>
        <strike/>
        <sz val="11"/>
        <rFont val="Consolas"/>
        <family val="3"/>
      </rPr>
      <t xml:space="preserve">/ 2007/10/09 </t>
    </r>
    <r>
      <rPr>
        <strike/>
        <sz val="11"/>
        <rFont val="游ゴシック Medium"/>
        <family val="3"/>
        <charset val="128"/>
      </rPr>
      <t>売却、</t>
    </r>
    <r>
      <rPr>
        <strike/>
        <sz val="11"/>
        <rFont val="Consolas"/>
        <family val="3"/>
      </rPr>
      <t>Book Off</t>
    </r>
    <r>
      <rPr>
        <strike/>
        <sz val="11"/>
        <rFont val="游ゴシック Medium"/>
        <family val="3"/>
        <charset val="128"/>
      </rPr>
      <t>目白駅前店</t>
    </r>
    <rPh sb="18" eb="20">
      <t>バイキャク</t>
    </rPh>
    <rPh sb="29" eb="31">
      <t>メジロ</t>
    </rPh>
    <rPh sb="31" eb="33">
      <t>エキマエ</t>
    </rPh>
    <rPh sb="33" eb="34">
      <t>テン</t>
    </rPh>
    <phoneticPr fontId="1"/>
  </si>
  <si>
    <r>
      <rPr>
        <sz val="11"/>
        <rFont val="游ゴシック Medium"/>
        <family val="3"/>
        <charset val="128"/>
      </rPr>
      <t>歌謡曲番外地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悪なあなた</t>
    </r>
    <rPh sb="0" eb="3">
      <t>カヨウキョク</t>
    </rPh>
    <rPh sb="3" eb="5">
      <t>バンガイ</t>
    </rPh>
    <rPh sb="5" eb="6">
      <t>チ</t>
    </rPh>
    <rPh sb="7" eb="8">
      <t>ワル</t>
    </rPh>
    <phoneticPr fontId="1"/>
  </si>
  <si>
    <r>
      <t>Hotwax*trax/</t>
    </r>
    <r>
      <rPr>
        <sz val="11"/>
        <rFont val="游ゴシック Medium"/>
        <family val="3"/>
        <charset val="128"/>
      </rPr>
      <t>ウルトラ・ヴァイヴ</t>
    </r>
    <phoneticPr fontId="1"/>
  </si>
  <si>
    <r>
      <rPr>
        <sz val="11"/>
        <rFont val="游ゴシック Medium"/>
        <family val="3"/>
        <charset val="128"/>
      </rPr>
      <t>椎名林檎</t>
    </r>
    <r>
      <rPr>
        <sz val="11"/>
        <rFont val="Consolas"/>
        <family val="3"/>
      </rPr>
      <t>×</t>
    </r>
    <r>
      <rPr>
        <sz val="11"/>
        <rFont val="游ゴシック Medium"/>
        <family val="3"/>
        <charset val="128"/>
      </rPr>
      <t>斎藤ネコ</t>
    </r>
    <rPh sb="0" eb="2">
      <t>シイナ</t>
    </rPh>
    <rPh sb="2" eb="4">
      <t>リンゴ</t>
    </rPh>
    <rPh sb="5" eb="7">
      <t>サイトウ</t>
    </rPh>
    <phoneticPr fontId="1"/>
  </si>
  <si>
    <r>
      <rPr>
        <sz val="11"/>
        <rFont val="游ゴシック Medium"/>
        <family val="3"/>
        <charset val="128"/>
      </rPr>
      <t>平成風俗</t>
    </r>
    <rPh sb="0" eb="2">
      <t>ヘイセイ</t>
    </rPh>
    <rPh sb="2" eb="4">
      <t>フウゾク</t>
    </rPh>
    <phoneticPr fontId="1"/>
  </si>
  <si>
    <r>
      <rPr>
        <b/>
        <sz val="11"/>
        <color indexed="33"/>
        <rFont val="游ゴシック Medium"/>
        <family val="3"/>
        <charset val="128"/>
      </rPr>
      <t>東京事変</t>
    </r>
    <rPh sb="0" eb="4">
      <t>トウキョウジヘン</t>
    </rPh>
    <phoneticPr fontId="1"/>
  </si>
  <si>
    <r>
      <rPr>
        <sz val="11"/>
        <rFont val="游ゴシック Medium"/>
        <family val="3"/>
        <charset val="128"/>
      </rPr>
      <t>大人</t>
    </r>
    <rPh sb="0" eb="2">
      <t>アダルト</t>
    </rPh>
    <phoneticPr fontId="1"/>
  </si>
  <si>
    <r>
      <t xml:space="preserve">2007/10/09 </t>
    </r>
    <r>
      <rPr>
        <sz val="11"/>
        <rFont val="游ゴシック Medium"/>
        <family val="3"/>
        <charset val="128"/>
      </rPr>
      <t>売却、</t>
    </r>
    <r>
      <rPr>
        <sz val="11"/>
        <rFont val="Consolas"/>
        <family val="3"/>
      </rPr>
      <t>Book Off</t>
    </r>
    <r>
      <rPr>
        <sz val="11"/>
        <rFont val="游ゴシック Medium"/>
        <family val="3"/>
        <charset val="128"/>
      </rPr>
      <t>目白駅前店</t>
    </r>
    <rPh sb="11" eb="13">
      <t>バイキャク</t>
    </rPh>
    <rPh sb="22" eb="24">
      <t>メジロ</t>
    </rPh>
    <rPh sb="24" eb="26">
      <t>エキマエ</t>
    </rPh>
    <rPh sb="26" eb="27">
      <t>テン</t>
    </rPh>
    <phoneticPr fontId="1"/>
  </si>
  <si>
    <r>
      <rPr>
        <sz val="11"/>
        <rFont val="游ゴシック Medium"/>
        <family val="3"/>
        <charset val="128"/>
      </rPr>
      <t>教育</t>
    </r>
    <rPh sb="0" eb="2">
      <t>キョウイク</t>
    </rPh>
    <phoneticPr fontId="1"/>
  </si>
  <si>
    <r>
      <rPr>
        <b/>
        <sz val="11"/>
        <color indexed="33"/>
        <rFont val="游ゴシック Medium"/>
        <family val="3"/>
        <charset val="128"/>
      </rPr>
      <t>椎名林檎</t>
    </r>
    <rPh sb="0" eb="2">
      <t>シイナ</t>
    </rPh>
    <rPh sb="2" eb="4">
      <t>リンゴ</t>
    </rPh>
    <phoneticPr fontId="1"/>
  </si>
  <si>
    <r>
      <rPr>
        <sz val="11"/>
        <rFont val="游ゴシック Medium"/>
        <family val="3"/>
        <charset val="128"/>
      </rPr>
      <t>唄ひ手冥利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其ノ壱</t>
    </r>
    <r>
      <rPr>
        <sz val="11"/>
        <rFont val="Consolas"/>
        <family val="3"/>
      </rPr>
      <t>~</t>
    </r>
    <rPh sb="0" eb="1">
      <t>ウタ</t>
    </rPh>
    <rPh sb="2" eb="3">
      <t>テ</t>
    </rPh>
    <rPh sb="3" eb="5">
      <t>ミョウリ</t>
    </rPh>
    <rPh sb="6" eb="7">
      <t>ソ</t>
    </rPh>
    <rPh sb="8" eb="9">
      <t>イチ</t>
    </rPh>
    <phoneticPr fontId="1"/>
  </si>
  <si>
    <r>
      <rPr>
        <sz val="11"/>
        <rFont val="游ゴシック Medium"/>
        <family val="3"/>
        <charset val="128"/>
      </rPr>
      <t>加爾基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精液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栗ノ花</t>
    </r>
    <rPh sb="0" eb="3">
      <t>カルキ</t>
    </rPh>
    <rPh sb="4" eb="6">
      <t>ザーメン</t>
    </rPh>
    <rPh sb="7" eb="8">
      <t>クリ</t>
    </rPh>
    <rPh sb="9" eb="10">
      <t>ハナ</t>
    </rPh>
    <phoneticPr fontId="1"/>
  </si>
  <si>
    <r>
      <rPr>
        <sz val="11"/>
        <rFont val="游ゴシック Medium"/>
        <family val="3"/>
        <charset val="128"/>
      </rPr>
      <t>絶頂集</t>
    </r>
    <r>
      <rPr>
        <sz val="11"/>
        <rFont val="Consolas"/>
        <family val="3"/>
      </rPr>
      <t xml:space="preserve"> sr/zcs*</t>
    </r>
    <rPh sb="0" eb="2">
      <t>ゼッチョウ</t>
    </rPh>
    <rPh sb="2" eb="3">
      <t>シュウ</t>
    </rPh>
    <phoneticPr fontId="1"/>
  </si>
  <si>
    <r>
      <t>Book Off</t>
    </r>
    <r>
      <rPr>
        <sz val="11"/>
        <rFont val="游ゴシック Medium"/>
        <family val="3"/>
        <charset val="128"/>
      </rPr>
      <t>目白駅前店</t>
    </r>
    <r>
      <rPr>
        <sz val="11"/>
        <rFont val="Consolas"/>
        <family val="3"/>
      </rPr>
      <t xml:space="preserve">/ 2007/10/09 </t>
    </r>
    <r>
      <rPr>
        <sz val="11"/>
        <rFont val="游ゴシック Medium"/>
        <family val="3"/>
        <charset val="128"/>
      </rPr>
      <t>売却、</t>
    </r>
    <r>
      <rPr>
        <sz val="11"/>
        <rFont val="Consolas"/>
        <family val="3"/>
      </rPr>
      <t>Book Off</t>
    </r>
    <r>
      <rPr>
        <sz val="11"/>
        <rFont val="游ゴシック Medium"/>
        <family val="3"/>
        <charset val="128"/>
      </rPr>
      <t>目白駅前店</t>
    </r>
    <rPh sb="8" eb="10">
      <t>メジロ</t>
    </rPh>
    <rPh sb="10" eb="12">
      <t>エキマエ</t>
    </rPh>
    <rPh sb="12" eb="13">
      <t>テン</t>
    </rPh>
    <rPh sb="26" eb="28">
      <t>バイキャク</t>
    </rPh>
    <rPh sb="37" eb="39">
      <t>メジロ</t>
    </rPh>
    <rPh sb="39" eb="41">
      <t>エキマエ</t>
    </rPh>
    <rPh sb="41" eb="42">
      <t>テン</t>
    </rPh>
    <phoneticPr fontId="1"/>
  </si>
  <si>
    <r>
      <rPr>
        <sz val="11"/>
        <rFont val="游ゴシック Medium"/>
        <family val="3"/>
        <charset val="128"/>
      </rPr>
      <t>茎</t>
    </r>
    <r>
      <rPr>
        <sz val="11"/>
        <rFont val="Consolas"/>
        <family val="3"/>
      </rPr>
      <t>/Stem</t>
    </r>
    <rPh sb="0" eb="1">
      <t>クキ</t>
    </rPh>
    <phoneticPr fontId="1"/>
  </si>
  <si>
    <r>
      <rPr>
        <sz val="11"/>
        <rFont val="游ゴシック Medium"/>
        <family val="3"/>
        <charset val="128"/>
      </rPr>
      <t>りんごのうた</t>
    </r>
    <phoneticPr fontId="1"/>
  </si>
  <si>
    <r>
      <rPr>
        <sz val="11"/>
        <rFont val="游ゴシック Medium"/>
        <family val="3"/>
        <charset val="128"/>
      </rPr>
      <t>吉田美奈子</t>
    </r>
    <rPh sb="0" eb="2">
      <t>ヨシダ</t>
    </rPh>
    <rPh sb="2" eb="5">
      <t>ミナコ</t>
    </rPh>
    <phoneticPr fontId="1"/>
  </si>
  <si>
    <r>
      <rPr>
        <sz val="11"/>
        <rFont val="游ゴシック Medium"/>
        <family val="3"/>
        <charset val="128"/>
      </rPr>
      <t>石川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さゆり</t>
    </r>
    <rPh sb="0" eb="2">
      <t>イシカワ</t>
    </rPh>
    <phoneticPr fontId="1"/>
  </si>
  <si>
    <r>
      <t xml:space="preserve">JAPAN 1.Warashi </t>
    </r>
    <r>
      <rPr>
        <sz val="11"/>
        <rFont val="游ゴシック Medium"/>
        <family val="3"/>
        <charset val="128"/>
      </rPr>
      <t>童</t>
    </r>
    <r>
      <rPr>
        <sz val="11"/>
        <rFont val="Consolas"/>
        <family val="3"/>
      </rPr>
      <t xml:space="preserve"> 2.Tami </t>
    </r>
    <r>
      <rPr>
        <sz val="11"/>
        <rFont val="游ゴシック Medium"/>
        <family val="3"/>
        <charset val="128"/>
      </rPr>
      <t>民</t>
    </r>
    <r>
      <rPr>
        <sz val="11"/>
        <rFont val="Consolas"/>
        <family val="3"/>
      </rPr>
      <t xml:space="preserve"> 3.Iki </t>
    </r>
    <r>
      <rPr>
        <sz val="11"/>
        <rFont val="游ゴシック Medium"/>
        <family val="3"/>
        <charset val="128"/>
      </rPr>
      <t>粋</t>
    </r>
    <rPh sb="16" eb="17">
      <t>ワラシ</t>
    </rPh>
    <rPh sb="25" eb="26">
      <t>タミ</t>
    </rPh>
    <rPh sb="33" eb="34">
      <t>イキ</t>
    </rPh>
    <phoneticPr fontId="1"/>
  </si>
  <si>
    <r>
      <rPr>
        <sz val="11"/>
        <rFont val="游ゴシック Medium"/>
        <family val="3"/>
        <charset val="128"/>
      </rPr>
      <t>佐井好子</t>
    </r>
    <rPh sb="0" eb="2">
      <t>サイ</t>
    </rPh>
    <rPh sb="2" eb="4">
      <t>ヨシコ</t>
    </rPh>
    <phoneticPr fontId="1"/>
  </si>
  <si>
    <r>
      <rPr>
        <sz val="11"/>
        <rFont val="游ゴシック Medium"/>
        <family val="3"/>
        <charset val="128"/>
      </rPr>
      <t>萬華鏡</t>
    </r>
    <rPh sb="0" eb="3">
      <t>マンゲキョウ</t>
    </rPh>
    <phoneticPr fontId="1"/>
  </si>
  <si>
    <r>
      <rPr>
        <sz val="11"/>
        <rFont val="游ゴシック Medium"/>
        <family val="3"/>
        <charset val="128"/>
      </rPr>
      <t>タクラマカン</t>
    </r>
    <phoneticPr fontId="1"/>
  </si>
  <si>
    <r>
      <t>Amazon/</t>
    </r>
    <r>
      <rPr>
        <sz val="11"/>
        <rFont val="游ゴシック Medium"/>
        <family val="3"/>
        <charset val="128"/>
      </rPr>
      <t>一部はギフト券</t>
    </r>
    <rPh sb="7" eb="9">
      <t>イチブ</t>
    </rPh>
    <rPh sb="13" eb="14">
      <t>ケン</t>
    </rPh>
    <phoneticPr fontId="1"/>
  </si>
  <si>
    <r>
      <rPr>
        <sz val="11"/>
        <rFont val="游ゴシック Medium"/>
        <family val="3"/>
        <charset val="128"/>
      </rPr>
      <t>原田真二＆クライシス</t>
    </r>
    <rPh sb="0" eb="2">
      <t>ハラダ</t>
    </rPh>
    <rPh sb="2" eb="4">
      <t>シンジ</t>
    </rPh>
    <phoneticPr fontId="1"/>
  </si>
  <si>
    <r>
      <rPr>
        <sz val="11"/>
        <rFont val="游ゴシック Medium"/>
        <family val="3"/>
        <charset val="128"/>
      </rPr>
      <t>ポリドール・イヤーズ完全盤</t>
    </r>
    <r>
      <rPr>
        <sz val="11"/>
        <rFont val="Consolas"/>
        <family val="3"/>
      </rPr>
      <t>/[Human Crisis] 1980/[Entrance] 1981/Singles &amp; Mini Album[Merry Xmas]</t>
    </r>
    <rPh sb="10" eb="12">
      <t>カンゼン</t>
    </rPh>
    <rPh sb="12" eb="13">
      <t>バン</t>
    </rPh>
    <phoneticPr fontId="1"/>
  </si>
  <si>
    <r>
      <rPr>
        <sz val="11"/>
        <rFont val="游ゴシック Medium"/>
        <family val="3"/>
        <charset val="128"/>
      </rPr>
      <t>はちみつぱい</t>
    </r>
    <phoneticPr fontId="1"/>
  </si>
  <si>
    <r>
      <t>Sentimental</t>
    </r>
    <r>
      <rPr>
        <sz val="11"/>
        <rFont val="游ゴシック Medium"/>
        <family val="3"/>
        <charset val="128"/>
      </rPr>
      <t>通り</t>
    </r>
    <rPh sb="0" eb="11">
      <t>センチメンタル</t>
    </rPh>
    <rPh sb="11" eb="12">
      <t>ドオ</t>
    </rPh>
    <phoneticPr fontId="1"/>
  </si>
  <si>
    <r>
      <rPr>
        <b/>
        <sz val="11"/>
        <color indexed="33"/>
        <rFont val="游ゴシック Medium"/>
        <family val="3"/>
        <charset val="128"/>
      </rPr>
      <t>鈴木慶一</t>
    </r>
    <rPh sb="0" eb="2">
      <t>スズキ</t>
    </rPh>
    <rPh sb="2" eb="4">
      <t>ケイイチ</t>
    </rPh>
    <phoneticPr fontId="1"/>
  </si>
  <si>
    <r>
      <t>Suzuki</t>
    </r>
    <r>
      <rPr>
        <sz val="11"/>
        <rFont val="游ゴシック Medium"/>
        <family val="3"/>
        <charset val="128"/>
      </rPr>
      <t>白書</t>
    </r>
    <r>
      <rPr>
        <sz val="11"/>
        <rFont val="Consolas"/>
        <family val="3"/>
      </rPr>
      <t>/Suzuki White Report</t>
    </r>
    <rPh sb="0" eb="6">
      <t>スズキ</t>
    </rPh>
    <rPh sb="6" eb="8">
      <t>ハクショ</t>
    </rPh>
    <phoneticPr fontId="1"/>
  </si>
  <si>
    <r>
      <rPr>
        <b/>
        <sz val="11"/>
        <color indexed="33"/>
        <rFont val="游ゴシック Medium"/>
        <family val="3"/>
        <charset val="128"/>
      </rPr>
      <t>鈴木博文</t>
    </r>
    <rPh sb="0" eb="2">
      <t>スズキ</t>
    </rPh>
    <rPh sb="2" eb="4">
      <t>ヒロブミ</t>
    </rPh>
    <phoneticPr fontId="1"/>
  </si>
  <si>
    <r>
      <rPr>
        <sz val="11"/>
        <rFont val="游ゴシック Medium"/>
        <family val="3"/>
        <charset val="128"/>
      </rPr>
      <t>三文楽士</t>
    </r>
    <rPh sb="0" eb="2">
      <t>サンモン</t>
    </rPh>
    <rPh sb="2" eb="4">
      <t>ガクシ</t>
    </rPh>
    <phoneticPr fontId="1"/>
  </si>
  <si>
    <r>
      <rPr>
        <b/>
        <sz val="11"/>
        <color indexed="33"/>
        <rFont val="游ゴシック Medium"/>
        <family val="3"/>
        <charset val="128"/>
      </rPr>
      <t>かしぶち哲郎</t>
    </r>
    <rPh sb="4" eb="6">
      <t>テツロウ</t>
    </rPh>
    <phoneticPr fontId="1"/>
  </si>
  <si>
    <r>
      <t>F</t>
    </r>
    <r>
      <rPr>
        <sz val="11"/>
        <rFont val="游ゴシック Medium"/>
        <family val="3"/>
        <charset val="128"/>
      </rPr>
      <t>ｉｎ</t>
    </r>
    <phoneticPr fontId="1"/>
  </si>
  <si>
    <r>
      <rPr>
        <sz val="11"/>
        <rFont val="游ゴシック Medium"/>
        <family val="3"/>
        <charset val="128"/>
      </rPr>
      <t>ティン･パン･アレイ</t>
    </r>
    <phoneticPr fontId="1"/>
  </si>
  <si>
    <r>
      <rPr>
        <sz val="11"/>
        <rFont val="游ゴシック Medium"/>
        <family val="3"/>
        <charset val="128"/>
      </rPr>
      <t>細野晴臣</t>
    </r>
    <rPh sb="0" eb="2">
      <t>ホソノ</t>
    </rPh>
    <rPh sb="2" eb="4">
      <t>ハルオミ</t>
    </rPh>
    <phoneticPr fontId="1"/>
  </si>
  <si>
    <r>
      <t>CD</t>
    </r>
    <r>
      <rPr>
        <sz val="11"/>
        <rFont val="游ゴシック Medium"/>
        <family val="3"/>
        <charset val="128"/>
      </rPr>
      <t>選書</t>
    </r>
    <rPh sb="2" eb="4">
      <t>センショ</t>
    </rPh>
    <phoneticPr fontId="1"/>
  </si>
  <si>
    <r>
      <t>Moonriders</t>
    </r>
    <r>
      <rPr>
        <sz val="11"/>
        <rFont val="游ゴシック Medium"/>
        <family val="3"/>
        <charset val="128"/>
      </rPr>
      <t>の夜</t>
    </r>
    <rPh sb="0" eb="10">
      <t>ムーンライダーズ</t>
    </rPh>
    <rPh sb="11" eb="12">
      <t>ヨル</t>
    </rPh>
    <phoneticPr fontId="1"/>
  </si>
  <si>
    <r>
      <rPr>
        <sz val="11"/>
        <rFont val="游ゴシック Medium"/>
        <family val="3"/>
        <charset val="128"/>
      </rPr>
      <t>ピピ･ザズー</t>
    </r>
  </si>
  <si>
    <r>
      <t>Limbo</t>
    </r>
    <r>
      <rPr>
        <sz val="11"/>
        <rFont val="游ゴシック Medium"/>
        <family val="3"/>
        <charset val="128"/>
      </rPr>
      <t>島</t>
    </r>
    <rPh sb="0" eb="5">
      <t>リンボウ</t>
    </rPh>
    <rPh sb="5" eb="6">
      <t>トウ</t>
    </rPh>
    <phoneticPr fontId="1"/>
  </si>
  <si>
    <r>
      <rPr>
        <b/>
        <sz val="11"/>
        <color indexed="33"/>
        <rFont val="游ゴシック Medium"/>
        <family val="3"/>
        <charset val="128"/>
      </rPr>
      <t>原マスミ</t>
    </r>
    <r>
      <rPr>
        <b/>
        <sz val="11"/>
        <color indexed="33"/>
        <rFont val="Consolas"/>
        <family val="3"/>
      </rPr>
      <t>/</t>
    </r>
    <r>
      <rPr>
        <b/>
        <sz val="11"/>
        <color indexed="33"/>
        <rFont val="游ゴシック Medium"/>
        <family val="3"/>
        <charset val="128"/>
      </rPr>
      <t>遊佐未森</t>
    </r>
    <r>
      <rPr>
        <b/>
        <sz val="11"/>
        <color indexed="33"/>
        <rFont val="Consolas"/>
        <family val="3"/>
      </rPr>
      <t>/</t>
    </r>
    <r>
      <rPr>
        <b/>
        <sz val="11"/>
        <color indexed="33"/>
        <rFont val="游ゴシック Medium"/>
        <family val="3"/>
        <charset val="128"/>
      </rPr>
      <t>伊藤ヨタロウ</t>
    </r>
    <rPh sb="0" eb="1">
      <t>ハラ</t>
    </rPh>
    <rPh sb="5" eb="7">
      <t>ユサ</t>
    </rPh>
    <rPh sb="7" eb="9">
      <t>ミモリ</t>
    </rPh>
    <rPh sb="10" eb="12">
      <t>イトウ</t>
    </rPh>
    <phoneticPr fontId="1"/>
  </si>
  <si>
    <r>
      <rPr>
        <b/>
        <sz val="11"/>
        <color indexed="33"/>
        <rFont val="游ゴシック Medium"/>
        <family val="3"/>
        <charset val="128"/>
      </rPr>
      <t>賢治の幻燈</t>
    </r>
    <rPh sb="0" eb="2">
      <t>ケンジ</t>
    </rPh>
    <rPh sb="3" eb="5">
      <t>ゲントウ</t>
    </rPh>
    <phoneticPr fontId="1"/>
  </si>
  <si>
    <r>
      <rPr>
        <u/>
        <sz val="11"/>
        <color indexed="12"/>
        <rFont val="游ゴシック Medium"/>
        <family val="3"/>
        <charset val="128"/>
      </rPr>
      <t>ライオン･メリィ</t>
    </r>
    <phoneticPr fontId="1"/>
  </si>
  <si>
    <r>
      <rPr>
        <sz val="11"/>
        <rFont val="游ゴシック Medium"/>
        <family val="3"/>
        <charset val="128"/>
      </rPr>
      <t>ドン</t>
    </r>
    <r>
      <rPr>
        <sz val="11"/>
        <rFont val="Consolas"/>
        <family val="3"/>
      </rPr>
      <t>=</t>
    </r>
    <r>
      <rPr>
        <sz val="11"/>
        <rFont val="游ゴシック Medium"/>
        <family val="3"/>
        <charset val="128"/>
      </rPr>
      <t>キホーテの従者</t>
    </r>
    <rPh sb="8" eb="10">
      <t>ジュウシャ</t>
    </rPh>
    <phoneticPr fontId="1"/>
  </si>
  <si>
    <r>
      <rPr>
        <strike/>
        <sz val="11"/>
        <rFont val="游ゴシック Medium"/>
        <family val="3"/>
        <charset val="128"/>
      </rPr>
      <t>桑田佳祐</t>
    </r>
    <rPh sb="0" eb="2">
      <t>クワタ</t>
    </rPh>
    <rPh sb="2" eb="4">
      <t>ケイスケ</t>
    </rPh>
    <phoneticPr fontId="1"/>
  </si>
  <si>
    <r>
      <rPr>
        <strike/>
        <sz val="11"/>
        <rFont val="游ゴシック Medium"/>
        <family val="3"/>
        <charset val="128"/>
      </rPr>
      <t>孤独の太陽</t>
    </r>
    <rPh sb="0" eb="2">
      <t>コドク</t>
    </rPh>
    <rPh sb="3" eb="5">
      <t>タイヨウ</t>
    </rPh>
    <phoneticPr fontId="1"/>
  </si>
  <si>
    <r>
      <rPr>
        <strike/>
        <sz val="11"/>
        <rFont val="游ゴシック Medium"/>
        <family val="3"/>
        <charset val="128"/>
      </rPr>
      <t>レコファン</t>
    </r>
    <r>
      <rPr>
        <strike/>
        <sz val="11"/>
        <rFont val="Consolas"/>
        <family val="3"/>
      </rPr>
      <t xml:space="preserve"> 2007/10/09 </t>
    </r>
    <r>
      <rPr>
        <strike/>
        <sz val="11"/>
        <rFont val="游ゴシック Medium"/>
        <family val="3"/>
        <charset val="128"/>
      </rPr>
      <t>売却、</t>
    </r>
    <r>
      <rPr>
        <strike/>
        <sz val="11"/>
        <rFont val="Consolas"/>
        <family val="3"/>
      </rPr>
      <t>Book Off</t>
    </r>
    <r>
      <rPr>
        <strike/>
        <sz val="11"/>
        <rFont val="游ゴシック Medium"/>
        <family val="3"/>
        <charset val="128"/>
      </rPr>
      <t>目白駅前店</t>
    </r>
    <rPh sb="17" eb="19">
      <t>バイキャク</t>
    </rPh>
    <rPh sb="28" eb="30">
      <t>メジロ</t>
    </rPh>
    <rPh sb="30" eb="32">
      <t>エキマエ</t>
    </rPh>
    <rPh sb="32" eb="33">
      <t>テン</t>
    </rPh>
    <phoneticPr fontId="1"/>
  </si>
  <si>
    <r>
      <rPr>
        <sz val="11"/>
        <rFont val="游ゴシック Medium"/>
        <family val="3"/>
        <charset val="128"/>
      </rPr>
      <t>桑田佳祐</t>
    </r>
    <rPh sb="0" eb="2">
      <t>クワタ</t>
    </rPh>
    <rPh sb="2" eb="4">
      <t>ケイスケ</t>
    </rPh>
    <phoneticPr fontId="1"/>
  </si>
  <si>
    <r>
      <rPr>
        <sz val="11"/>
        <rFont val="游ゴシック Medium"/>
        <family val="3"/>
        <charset val="128"/>
      </rPr>
      <t>フロム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イエスタデイ</t>
    </r>
    <phoneticPr fontId="1"/>
  </si>
  <si>
    <r>
      <t>Book Off</t>
    </r>
    <r>
      <rPr>
        <sz val="11"/>
        <rFont val="游ゴシック Medium"/>
        <family val="3"/>
        <charset val="128"/>
      </rPr>
      <t>大泉学園駅前店</t>
    </r>
    <rPh sb="8" eb="10">
      <t>オオイズミ</t>
    </rPh>
    <rPh sb="10" eb="12">
      <t>ガクエン</t>
    </rPh>
    <rPh sb="12" eb="14">
      <t>エキマエ</t>
    </rPh>
    <rPh sb="14" eb="15">
      <t>テン</t>
    </rPh>
    <phoneticPr fontId="1"/>
  </si>
  <si>
    <r>
      <rPr>
        <sz val="11"/>
        <rFont val="游ゴシック Medium"/>
        <family val="3"/>
        <charset val="128"/>
      </rPr>
      <t>サザンオールスターズ</t>
    </r>
    <phoneticPr fontId="1"/>
  </si>
  <si>
    <r>
      <rPr>
        <sz val="11"/>
        <rFont val="游ゴシック Medium"/>
        <family val="3"/>
        <charset val="128"/>
      </rPr>
      <t>涙の海で抱かれたい</t>
    </r>
    <r>
      <rPr>
        <sz val="11"/>
        <rFont val="Consolas"/>
        <family val="3"/>
      </rPr>
      <t xml:space="preserve"> ~SEA OF LOVE~</t>
    </r>
    <rPh sb="0" eb="1">
      <t>ナミダ</t>
    </rPh>
    <rPh sb="2" eb="3">
      <t>ウミ</t>
    </rPh>
    <rPh sb="4" eb="5">
      <t>ダ</t>
    </rPh>
    <phoneticPr fontId="1"/>
  </si>
  <si>
    <r>
      <rPr>
        <strike/>
        <sz val="11"/>
        <rFont val="游ゴシック Medium"/>
        <family val="3"/>
        <charset val="128"/>
      </rPr>
      <t>サザンオールスターズ</t>
    </r>
    <phoneticPr fontId="1"/>
  </si>
  <si>
    <r>
      <t>Book Off</t>
    </r>
    <r>
      <rPr>
        <strike/>
        <sz val="11"/>
        <rFont val="游ゴシック Medium"/>
        <family val="3"/>
        <charset val="128"/>
      </rPr>
      <t>目白駅前店</t>
    </r>
    <r>
      <rPr>
        <strike/>
        <sz val="11"/>
        <rFont val="Consolas"/>
        <family val="3"/>
      </rPr>
      <t xml:space="preserve">/ 2007/10/09 </t>
    </r>
    <r>
      <rPr>
        <strike/>
        <sz val="11"/>
        <rFont val="游ゴシック Medium"/>
        <family val="3"/>
        <charset val="128"/>
      </rPr>
      <t>売却、</t>
    </r>
    <r>
      <rPr>
        <strike/>
        <sz val="11"/>
        <rFont val="Consolas"/>
        <family val="3"/>
      </rPr>
      <t>Book Off</t>
    </r>
    <r>
      <rPr>
        <strike/>
        <sz val="11"/>
        <rFont val="游ゴシック Medium"/>
        <family val="3"/>
        <charset val="128"/>
      </rPr>
      <t>目白駅前店</t>
    </r>
    <rPh sb="8" eb="10">
      <t>メジロ</t>
    </rPh>
    <rPh sb="10" eb="12">
      <t>エキマエ</t>
    </rPh>
    <rPh sb="12" eb="13">
      <t>テン</t>
    </rPh>
    <rPh sb="26" eb="28">
      <t>バイキャク</t>
    </rPh>
    <rPh sb="37" eb="39">
      <t>メジロ</t>
    </rPh>
    <rPh sb="39" eb="41">
      <t>エキマエ</t>
    </rPh>
    <rPh sb="41" eb="42">
      <t>テン</t>
    </rPh>
    <phoneticPr fontId="1"/>
  </si>
  <si>
    <r>
      <t>Amazon/</t>
    </r>
    <r>
      <rPr>
        <strike/>
        <sz val="11"/>
        <rFont val="游ゴシック Medium"/>
        <family val="3"/>
        <charset val="128"/>
      </rPr>
      <t>ピュアサウンド・アメリカ村</t>
    </r>
    <r>
      <rPr>
        <strike/>
        <sz val="11"/>
        <rFont val="Consolas"/>
        <family val="3"/>
      </rPr>
      <t xml:space="preserve">/ 2007/10/09 </t>
    </r>
    <r>
      <rPr>
        <strike/>
        <sz val="11"/>
        <rFont val="游ゴシック Medium"/>
        <family val="3"/>
        <charset val="128"/>
      </rPr>
      <t>売却、</t>
    </r>
    <r>
      <rPr>
        <strike/>
        <sz val="11"/>
        <rFont val="Consolas"/>
        <family val="3"/>
      </rPr>
      <t>Book Off</t>
    </r>
    <r>
      <rPr>
        <strike/>
        <sz val="11"/>
        <rFont val="游ゴシック Medium"/>
        <family val="3"/>
        <charset val="128"/>
      </rPr>
      <t>目白駅前店</t>
    </r>
    <rPh sb="19" eb="20">
      <t>ムラ</t>
    </rPh>
    <rPh sb="33" eb="35">
      <t>バイキャク</t>
    </rPh>
    <rPh sb="44" eb="46">
      <t>メジロ</t>
    </rPh>
    <rPh sb="46" eb="48">
      <t>エキマエ</t>
    </rPh>
    <rPh sb="48" eb="49">
      <t>テン</t>
    </rPh>
    <phoneticPr fontId="1"/>
  </si>
  <si>
    <r>
      <t xml:space="preserve">GEO/ 2007/10/09 </t>
    </r>
    <r>
      <rPr>
        <strike/>
        <sz val="11"/>
        <rFont val="游ゴシック Medium"/>
        <family val="3"/>
        <charset val="128"/>
      </rPr>
      <t>売却</t>
    </r>
    <r>
      <rPr>
        <strike/>
        <sz val="11"/>
        <rFont val="Consolas"/>
        <family val="3"/>
      </rPr>
      <t>ook Off</t>
    </r>
    <r>
      <rPr>
        <strike/>
        <sz val="11"/>
        <rFont val="游ゴシック Medium"/>
        <family val="3"/>
        <charset val="128"/>
      </rPr>
      <t>目白駅前店</t>
    </r>
    <rPh sb="16" eb="18">
      <t>バイキャク</t>
    </rPh>
    <rPh sb="25" eb="27">
      <t>メジロ</t>
    </rPh>
    <rPh sb="27" eb="29">
      <t>エキマエ</t>
    </rPh>
    <rPh sb="29" eb="30">
      <t>テン</t>
    </rPh>
    <phoneticPr fontId="1"/>
  </si>
  <si>
    <r>
      <rPr>
        <strike/>
        <sz val="11"/>
        <rFont val="游ゴシック Medium"/>
        <family val="3"/>
        <charset val="128"/>
      </rPr>
      <t>原</t>
    </r>
    <r>
      <rPr>
        <strike/>
        <sz val="11"/>
        <rFont val="Consolas"/>
        <family val="3"/>
      </rPr>
      <t xml:space="preserve"> </t>
    </r>
    <r>
      <rPr>
        <strike/>
        <sz val="11"/>
        <rFont val="游ゴシック Medium"/>
        <family val="3"/>
        <charset val="128"/>
      </rPr>
      <t>由子</t>
    </r>
    <rPh sb="0" eb="1">
      <t>ハラ</t>
    </rPh>
    <rPh sb="2" eb="4">
      <t>ユウコ</t>
    </rPh>
    <phoneticPr fontId="1"/>
  </si>
  <si>
    <r>
      <rPr>
        <strike/>
        <sz val="11"/>
        <rFont val="游ゴシック Medium"/>
        <family val="3"/>
        <charset val="128"/>
      </rPr>
      <t>東京タムレ</t>
    </r>
    <rPh sb="0" eb="2">
      <t>トウキョウ</t>
    </rPh>
    <phoneticPr fontId="1"/>
  </si>
  <si>
    <r>
      <rPr>
        <strike/>
        <sz val="11"/>
        <rFont val="游ゴシック Medium"/>
        <family val="3"/>
        <charset val="128"/>
      </rPr>
      <t>レコファン</t>
    </r>
    <r>
      <rPr>
        <strike/>
        <sz val="11"/>
        <rFont val="Consolas"/>
        <family val="3"/>
      </rPr>
      <t xml:space="preserve">/ 2007/10/09 </t>
    </r>
    <r>
      <rPr>
        <strike/>
        <sz val="11"/>
        <rFont val="游ゴシック Medium"/>
        <family val="3"/>
        <charset val="128"/>
      </rPr>
      <t>売却、</t>
    </r>
    <r>
      <rPr>
        <strike/>
        <sz val="11"/>
        <rFont val="Consolas"/>
        <family val="3"/>
      </rPr>
      <t>Book Off</t>
    </r>
    <r>
      <rPr>
        <strike/>
        <sz val="11"/>
        <rFont val="游ゴシック Medium"/>
        <family val="3"/>
        <charset val="128"/>
      </rPr>
      <t>目白駅前店</t>
    </r>
    <rPh sb="18" eb="20">
      <t>バイキャク</t>
    </rPh>
    <rPh sb="29" eb="31">
      <t>メジロ</t>
    </rPh>
    <rPh sb="31" eb="33">
      <t>エキマエ</t>
    </rPh>
    <rPh sb="33" eb="34">
      <t>テン</t>
    </rPh>
    <phoneticPr fontId="1"/>
  </si>
  <si>
    <r>
      <rPr>
        <sz val="11"/>
        <rFont val="游ゴシック Medium"/>
        <family val="3"/>
        <charset val="128"/>
      </rPr>
      <t>巻上公一</t>
    </r>
    <rPh sb="0" eb="2">
      <t>マキガミ</t>
    </rPh>
    <rPh sb="2" eb="4">
      <t>コウイチ</t>
    </rPh>
    <phoneticPr fontId="1"/>
  </si>
  <si>
    <r>
      <rPr>
        <sz val="11"/>
        <rFont val="游ゴシック Medium"/>
        <family val="3"/>
        <charset val="128"/>
      </rPr>
      <t>〔超歌謡〕民族の祭典</t>
    </r>
    <rPh sb="1" eb="2">
      <t>チョウ</t>
    </rPh>
    <rPh sb="2" eb="4">
      <t>カヨウ</t>
    </rPh>
    <rPh sb="5" eb="7">
      <t>ミンゾク</t>
    </rPh>
    <rPh sb="8" eb="10">
      <t>サイテン</t>
    </rPh>
    <phoneticPr fontId="1"/>
  </si>
  <si>
    <r>
      <rPr>
        <sz val="11"/>
        <rFont val="游ゴシック Medium"/>
        <family val="3"/>
        <charset val="128"/>
      </rPr>
      <t>美輪明宏</t>
    </r>
    <rPh sb="0" eb="2">
      <t>ミワ</t>
    </rPh>
    <rPh sb="2" eb="4">
      <t>アキヒロ</t>
    </rPh>
    <phoneticPr fontId="1"/>
  </si>
  <si>
    <r>
      <rPr>
        <sz val="11"/>
        <rFont val="游ゴシック Medium"/>
        <family val="3"/>
        <charset val="128"/>
      </rPr>
      <t>全曲集</t>
    </r>
    <rPh sb="0" eb="2">
      <t>ゼンキョク</t>
    </rPh>
    <rPh sb="2" eb="3">
      <t>シュウ</t>
    </rPh>
    <phoneticPr fontId="1"/>
  </si>
  <si>
    <r>
      <rPr>
        <strike/>
        <sz val="11"/>
        <rFont val="游ゴシック Medium"/>
        <family val="3"/>
        <charset val="128"/>
      </rPr>
      <t>淡谷のり子</t>
    </r>
    <rPh sb="0" eb="2">
      <t>アワヤ</t>
    </rPh>
    <rPh sb="4" eb="5">
      <t>コ</t>
    </rPh>
    <phoneticPr fontId="1"/>
  </si>
  <si>
    <r>
      <rPr>
        <strike/>
        <sz val="11"/>
        <rFont val="游ゴシック Medium"/>
        <family val="3"/>
        <charset val="128"/>
      </rPr>
      <t>別れの</t>
    </r>
    <r>
      <rPr>
        <strike/>
        <sz val="11"/>
        <rFont val="Consolas"/>
        <family val="3"/>
      </rPr>
      <t>Blues</t>
    </r>
    <rPh sb="0" eb="1">
      <t>ワカ</t>
    </rPh>
    <rPh sb="3" eb="8">
      <t>ブルース</t>
    </rPh>
    <phoneticPr fontId="1"/>
  </si>
  <si>
    <r>
      <t>a,k</t>
    </r>
    <r>
      <rPr>
        <strike/>
        <sz val="11"/>
        <rFont val="游ゴシック Medium"/>
        <family val="3"/>
        <charset val="128"/>
      </rPr>
      <t>から贈与</t>
    </r>
    <r>
      <rPr>
        <strike/>
        <sz val="11"/>
        <rFont val="Consolas"/>
        <family val="3"/>
      </rPr>
      <t xml:space="preserve">/ 2007/10/09 </t>
    </r>
    <r>
      <rPr>
        <strike/>
        <sz val="11"/>
        <rFont val="游ゴシック Medium"/>
        <family val="3"/>
        <charset val="128"/>
      </rPr>
      <t>売却、</t>
    </r>
    <r>
      <rPr>
        <strike/>
        <sz val="11"/>
        <rFont val="Consolas"/>
        <family val="3"/>
      </rPr>
      <t>Book Off</t>
    </r>
    <r>
      <rPr>
        <strike/>
        <sz val="11"/>
        <rFont val="游ゴシック Medium"/>
        <family val="3"/>
        <charset val="128"/>
      </rPr>
      <t>目白駅前店</t>
    </r>
    <rPh sb="5" eb="7">
      <t>ゾウヨ</t>
    </rPh>
    <rPh sb="20" eb="22">
      <t>バイキャク</t>
    </rPh>
    <rPh sb="31" eb="33">
      <t>メジロ</t>
    </rPh>
    <rPh sb="33" eb="35">
      <t>エキマエ</t>
    </rPh>
    <rPh sb="35" eb="36">
      <t>テン</t>
    </rPh>
    <phoneticPr fontId="1"/>
  </si>
  <si>
    <r>
      <rPr>
        <sz val="11"/>
        <rFont val="游ゴシック Medium"/>
        <family val="3"/>
        <charset val="128"/>
      </rPr>
      <t>くじら</t>
    </r>
    <phoneticPr fontId="1"/>
  </si>
  <si>
    <r>
      <rPr>
        <sz val="11"/>
        <rFont val="游ゴシック Medium"/>
        <family val="3"/>
        <charset val="128"/>
      </rPr>
      <t>島の娘</t>
    </r>
    <rPh sb="0" eb="1">
      <t>シマ</t>
    </rPh>
    <rPh sb="2" eb="3">
      <t>ムスメ</t>
    </rPh>
    <phoneticPr fontId="1"/>
  </si>
  <si>
    <r>
      <rPr>
        <sz val="11"/>
        <rFont val="游ゴシック Medium"/>
        <family val="3"/>
        <charset val="128"/>
      </rPr>
      <t>コシミハル</t>
    </r>
    <phoneticPr fontId="1"/>
  </si>
  <si>
    <r>
      <rPr>
        <sz val="11"/>
        <rFont val="游ゴシック Medium"/>
        <family val="3"/>
        <charset val="128"/>
      </rPr>
      <t>希望の泉</t>
    </r>
    <rPh sb="0" eb="2">
      <t>キボウ</t>
    </rPh>
    <rPh sb="3" eb="4">
      <t>イズミ</t>
    </rPh>
    <phoneticPr fontId="1"/>
  </si>
  <si>
    <r>
      <t xml:space="preserve">Chanson </t>
    </r>
    <r>
      <rPr>
        <sz val="11"/>
        <rFont val="游ゴシック Medium"/>
        <family val="3"/>
        <charset val="128"/>
      </rPr>
      <t>ソレール</t>
    </r>
    <rPh sb="0" eb="7">
      <t>シャンソン</t>
    </rPh>
    <phoneticPr fontId="1"/>
  </si>
  <si>
    <r>
      <rPr>
        <sz val="11"/>
        <rFont val="游ゴシック Medium"/>
        <family val="3"/>
        <charset val="128"/>
      </rPr>
      <t>カルメン・マキ</t>
    </r>
    <phoneticPr fontId="1"/>
  </si>
  <si>
    <r>
      <rPr>
        <sz val="11"/>
        <rFont val="游ゴシック Medium"/>
        <family val="3"/>
        <charset val="128"/>
      </rPr>
      <t>真夜中詩集─ろうそくの消えるまで─</t>
    </r>
    <rPh sb="0" eb="3">
      <t>マヨナカ</t>
    </rPh>
    <rPh sb="3" eb="5">
      <t>シシュウ</t>
    </rPh>
    <rPh sb="11" eb="12">
      <t>キ</t>
    </rPh>
    <phoneticPr fontId="1"/>
  </si>
  <si>
    <r>
      <t>CD</t>
    </r>
    <r>
      <rPr>
        <sz val="11"/>
        <rFont val="游ゴシック Medium"/>
        <family val="3"/>
        <charset val="128"/>
      </rPr>
      <t>選書</t>
    </r>
    <r>
      <rPr>
        <sz val="11"/>
        <rFont val="Consolas"/>
        <family val="3"/>
      </rPr>
      <t>_1969</t>
    </r>
    <rPh sb="2" eb="4">
      <t>センショ</t>
    </rPh>
    <phoneticPr fontId="1"/>
  </si>
  <si>
    <r>
      <rPr>
        <sz val="11"/>
        <rFont val="游ゴシック Medium"/>
        <family val="3"/>
        <charset val="128"/>
      </rPr>
      <t>有楽町</t>
    </r>
    <r>
      <rPr>
        <sz val="11"/>
        <rFont val="Consolas"/>
        <family val="3"/>
      </rPr>
      <t>Hunter/</t>
    </r>
    <r>
      <rPr>
        <sz val="11"/>
        <rFont val="游ゴシック Medium"/>
        <family val="3"/>
        <charset val="128"/>
      </rPr>
      <t>構成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寺山修司</t>
    </r>
    <rPh sb="0" eb="3">
      <t>ユウラクチョウ</t>
    </rPh>
    <rPh sb="3" eb="9">
      <t>ハンター</t>
    </rPh>
    <rPh sb="10" eb="12">
      <t>コウセイ</t>
    </rPh>
    <rPh sb="13" eb="15">
      <t>テラヤマ</t>
    </rPh>
    <rPh sb="15" eb="17">
      <t>シュウジ</t>
    </rPh>
    <phoneticPr fontId="1"/>
  </si>
  <si>
    <r>
      <t>CD</t>
    </r>
    <r>
      <rPr>
        <sz val="11"/>
        <rFont val="游ゴシック Medium"/>
        <family val="3"/>
        <charset val="128"/>
      </rPr>
      <t>文庫</t>
    </r>
    <r>
      <rPr>
        <sz val="11"/>
        <rFont val="Consolas"/>
        <family val="3"/>
      </rPr>
      <t>_</t>
    </r>
    <r>
      <rPr>
        <sz val="11"/>
        <rFont val="游ゴシック Medium"/>
        <family val="3"/>
        <charset val="128"/>
      </rPr>
      <t>定番</t>
    </r>
    <r>
      <rPr>
        <sz val="11"/>
        <rFont val="Consolas"/>
        <family val="3"/>
      </rPr>
      <t>Collection_1993/11/21</t>
    </r>
    <rPh sb="2" eb="4">
      <t>ブンコ</t>
    </rPh>
    <rPh sb="5" eb="7">
      <t>テイバン</t>
    </rPh>
    <phoneticPr fontId="1"/>
  </si>
  <si>
    <r>
      <rPr>
        <sz val="11"/>
        <rFont val="游ゴシック Medium"/>
        <family val="3"/>
        <charset val="128"/>
      </rPr>
      <t>日本コロムビア</t>
    </r>
    <rPh sb="0" eb="2">
      <t>ニホン</t>
    </rPh>
    <phoneticPr fontId="1"/>
  </si>
  <si>
    <r>
      <rPr>
        <sz val="11"/>
        <rFont val="游ゴシック Medium"/>
        <family val="3"/>
        <charset val="128"/>
      </rPr>
      <t>音楽市場</t>
    </r>
    <rPh sb="0" eb="2">
      <t>オンガク</t>
    </rPh>
    <rPh sb="2" eb="4">
      <t>イチバ</t>
    </rPh>
    <phoneticPr fontId="1"/>
  </si>
  <si>
    <r>
      <rPr>
        <sz val="11"/>
        <rFont val="游ゴシック Medium"/>
        <family val="3"/>
        <charset val="128"/>
      </rPr>
      <t>かの香織</t>
    </r>
    <rPh sb="2" eb="4">
      <t>カオリ</t>
    </rPh>
    <phoneticPr fontId="1"/>
  </si>
  <si>
    <r>
      <t>3</t>
    </r>
    <r>
      <rPr>
        <sz val="11"/>
        <rFont val="游ゴシック Medium"/>
        <family val="3"/>
        <charset val="128"/>
      </rPr>
      <t>枚で</t>
    </r>
    <r>
      <rPr>
        <sz val="11"/>
        <rFont val="Consolas"/>
        <family val="3"/>
      </rPr>
      <t>1000</t>
    </r>
    <rPh sb="1" eb="2">
      <t>マイ</t>
    </rPh>
    <phoneticPr fontId="1"/>
  </si>
  <si>
    <r>
      <rPr>
        <sz val="11"/>
        <rFont val="游ゴシック Medium"/>
        <family val="3"/>
        <charset val="128"/>
      </rPr>
      <t>裸であいましょう</t>
    </r>
    <rPh sb="0" eb="1">
      <t>ハダカ</t>
    </rPh>
    <phoneticPr fontId="1"/>
  </si>
  <si>
    <r>
      <rPr>
        <sz val="11"/>
        <rFont val="游ゴシック Medium"/>
        <family val="3"/>
        <charset val="128"/>
      </rPr>
      <t>松任谷由実</t>
    </r>
    <rPh sb="0" eb="3">
      <t>マツトウヤ</t>
    </rPh>
    <rPh sb="3" eb="5">
      <t>ユミ</t>
    </rPh>
    <phoneticPr fontId="1"/>
  </si>
  <si>
    <r>
      <t>Book Off</t>
    </r>
    <r>
      <rPr>
        <sz val="11"/>
        <rFont val="游ゴシック Medium"/>
        <family val="3"/>
        <charset val="128"/>
      </rPr>
      <t>目白駅前店</t>
    </r>
    <rPh sb="8" eb="13">
      <t>メジロエキマエテン</t>
    </rPh>
    <phoneticPr fontId="1"/>
  </si>
  <si>
    <r>
      <rPr>
        <sz val="11"/>
        <rFont val="游ゴシック Medium"/>
        <family val="3"/>
        <charset val="128"/>
      </rPr>
      <t>天国の</t>
    </r>
    <r>
      <rPr>
        <sz val="11"/>
        <rFont val="Consolas"/>
        <family val="3"/>
      </rPr>
      <t>Door</t>
    </r>
    <rPh sb="0" eb="2">
      <t>テンゴク</t>
    </rPh>
    <rPh sb="3" eb="7">
      <t>ドア</t>
    </rPh>
    <phoneticPr fontId="1"/>
  </si>
  <si>
    <r>
      <t>3</t>
    </r>
    <r>
      <rPr>
        <sz val="11"/>
        <rFont val="游ゴシック Medium"/>
        <family val="3"/>
        <charset val="128"/>
      </rPr>
      <t>枚で</t>
    </r>
    <r>
      <rPr>
        <sz val="11"/>
        <rFont val="Consolas"/>
        <family val="3"/>
      </rPr>
      <t>700</t>
    </r>
    <rPh sb="1" eb="2">
      <t>マイ</t>
    </rPh>
    <phoneticPr fontId="1"/>
  </si>
  <si>
    <r>
      <t>60’s</t>
    </r>
    <r>
      <rPr>
        <sz val="11"/>
        <rFont val="游ゴシック Medium"/>
        <family val="3"/>
        <charset val="128"/>
      </rPr>
      <t>キューティーポップ</t>
    </r>
    <r>
      <rPr>
        <sz val="11"/>
        <rFont val="Consolas"/>
        <family val="3"/>
      </rPr>
      <t xml:space="preserve"> FIRST</t>
    </r>
    <phoneticPr fontId="1"/>
  </si>
  <si>
    <r>
      <rPr>
        <sz val="11"/>
        <rFont val="游ゴシック Medium"/>
        <family val="3"/>
        <charset val="128"/>
      </rPr>
      <t>平田隆夫とセルスターズ</t>
    </r>
    <rPh sb="0" eb="2">
      <t>ヒラタ</t>
    </rPh>
    <rPh sb="2" eb="4">
      <t>タカオ</t>
    </rPh>
    <phoneticPr fontId="1"/>
  </si>
  <si>
    <r>
      <rPr>
        <sz val="11"/>
        <rFont val="游ゴシック Medium"/>
        <family val="3"/>
        <charset val="128"/>
      </rPr>
      <t>ハチのムサシは死んだのさ</t>
    </r>
    <rPh sb="7" eb="8">
      <t>シ</t>
    </rPh>
    <phoneticPr fontId="1"/>
  </si>
  <si>
    <r>
      <rPr>
        <sz val="11"/>
        <rFont val="游ゴシック Medium"/>
        <family val="3"/>
        <charset val="128"/>
      </rPr>
      <t>友川かずき</t>
    </r>
    <rPh sb="0" eb="2">
      <t>トモカワ</t>
    </rPh>
    <phoneticPr fontId="1"/>
  </si>
  <si>
    <r>
      <rPr>
        <sz val="11"/>
        <rFont val="游ゴシック Medium"/>
        <family val="3"/>
        <charset val="128"/>
      </rPr>
      <t>ゴールデン☆ベスト</t>
    </r>
    <phoneticPr fontId="1"/>
  </si>
  <si>
    <r>
      <t>Japan Record/</t>
    </r>
    <r>
      <rPr>
        <sz val="11"/>
        <rFont val="游ゴシック Medium"/>
        <family val="3"/>
        <charset val="128"/>
      </rPr>
      <t>徳間</t>
    </r>
    <rPh sb="13" eb="15">
      <t>トクマ</t>
    </rPh>
    <phoneticPr fontId="1"/>
  </si>
  <si>
    <r>
      <rPr>
        <b/>
        <sz val="11"/>
        <color indexed="33"/>
        <rFont val="游ゴシック Medium"/>
        <family val="3"/>
        <charset val="128"/>
      </rPr>
      <t>所ジョージ</t>
    </r>
    <rPh sb="0" eb="1">
      <t>トコロ</t>
    </rPh>
    <phoneticPr fontId="1"/>
  </si>
  <si>
    <r>
      <rPr>
        <b/>
        <sz val="11"/>
        <color indexed="33"/>
        <rFont val="游ゴシック Medium"/>
        <family val="3"/>
        <charset val="128"/>
      </rPr>
      <t>所ジョージ</t>
    </r>
    <r>
      <rPr>
        <b/>
        <sz val="11"/>
        <color indexed="33"/>
        <rFont val="Consolas"/>
        <family val="3"/>
      </rPr>
      <t xml:space="preserve"> Single</t>
    </r>
    <r>
      <rPr>
        <b/>
        <sz val="11"/>
        <color indexed="33"/>
        <rFont val="游ゴシック Medium"/>
        <family val="3"/>
        <charset val="128"/>
      </rPr>
      <t>大全集</t>
    </r>
    <r>
      <rPr>
        <b/>
        <sz val="11"/>
        <color indexed="33"/>
        <rFont val="Consolas"/>
        <family val="3"/>
      </rPr>
      <t>/George Tokoro Now and Then '77~'82 &amp; '96~'98</t>
    </r>
    <rPh sb="0" eb="1">
      <t>トコロ</t>
    </rPh>
    <rPh sb="6" eb="12">
      <t>シングル</t>
    </rPh>
    <rPh sb="12" eb="15">
      <t>ダイゼンシュウ</t>
    </rPh>
    <phoneticPr fontId="1"/>
  </si>
  <si>
    <r>
      <rPr>
        <sz val="11"/>
        <rFont val="游ゴシック Medium"/>
        <family val="3"/>
        <charset val="128"/>
      </rPr>
      <t>土屋アンナ</t>
    </r>
    <rPh sb="0" eb="2">
      <t>ツチヤ</t>
    </rPh>
    <phoneticPr fontId="1"/>
  </si>
  <si>
    <r>
      <rPr>
        <sz val="11"/>
        <rFont val="游ゴシック Medium"/>
        <family val="3"/>
        <charset val="128"/>
      </rPr>
      <t>ゴーバンズ</t>
    </r>
  </si>
  <si>
    <r>
      <rPr>
        <sz val="11"/>
        <rFont val="游ゴシック Medium"/>
        <family val="3"/>
        <charset val="128"/>
      </rPr>
      <t>もうない</t>
    </r>
    <phoneticPr fontId="1"/>
  </si>
  <si>
    <r>
      <rPr>
        <sz val="11"/>
        <rFont val="游ゴシック Medium"/>
        <family val="3"/>
        <charset val="128"/>
      </rPr>
      <t>石川セリ</t>
    </r>
    <rPh sb="0" eb="2">
      <t>イシカワ</t>
    </rPh>
    <phoneticPr fontId="1"/>
  </si>
  <si>
    <r>
      <rPr>
        <sz val="11"/>
        <rFont val="游ゴシック Medium"/>
        <family val="3"/>
        <charset val="128"/>
      </rPr>
      <t>武満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徹</t>
    </r>
    <rPh sb="0" eb="2">
      <t>タケミツ</t>
    </rPh>
    <rPh sb="3" eb="4">
      <t>トオル</t>
    </rPh>
    <phoneticPr fontId="1"/>
  </si>
  <si>
    <r>
      <rPr>
        <sz val="11"/>
        <rFont val="游ゴシック Medium"/>
        <family val="3"/>
        <charset val="128"/>
      </rPr>
      <t>翼</t>
    </r>
    <r>
      <rPr>
        <sz val="11"/>
        <rFont val="Consolas"/>
        <family val="3"/>
      </rPr>
      <t>|</t>
    </r>
    <r>
      <rPr>
        <sz val="11"/>
        <rFont val="游ゴシック Medium"/>
        <family val="3"/>
        <charset val="128"/>
      </rPr>
      <t>武満徹ポップ・ソングス</t>
    </r>
    <rPh sb="0" eb="1">
      <t>ツバサ</t>
    </rPh>
    <rPh sb="2" eb="4">
      <t>タケミツ</t>
    </rPh>
    <rPh sb="4" eb="5">
      <t>トオル</t>
    </rPh>
    <phoneticPr fontId="1"/>
  </si>
  <si>
    <r>
      <t>DENON/</t>
    </r>
    <r>
      <rPr>
        <sz val="11"/>
        <rFont val="游ゴシック Medium"/>
        <family val="3"/>
        <charset val="128"/>
      </rPr>
      <t>日本</t>
    </r>
    <r>
      <rPr>
        <sz val="11"/>
        <rFont val="Consolas"/>
        <family val="3"/>
      </rPr>
      <t>Columbia</t>
    </r>
    <rPh sb="6" eb="8">
      <t>ニホン</t>
    </rPh>
    <rPh sb="8" eb="16">
      <t>コロムビア</t>
    </rPh>
    <phoneticPr fontId="1"/>
  </si>
  <si>
    <r>
      <rPr>
        <sz val="11"/>
        <rFont val="游ゴシック Medium"/>
        <family val="3"/>
        <charset val="128"/>
      </rPr>
      <t>たま</t>
    </r>
    <phoneticPr fontId="1"/>
  </si>
  <si>
    <r>
      <rPr>
        <sz val="11"/>
        <rFont val="游ゴシック Medium"/>
        <family val="3"/>
        <charset val="128"/>
      </rPr>
      <t>さんだる</t>
    </r>
    <phoneticPr fontId="1"/>
  </si>
  <si>
    <r>
      <rPr>
        <sz val="11"/>
        <rFont val="游ゴシック Medium"/>
        <family val="3"/>
        <charset val="128"/>
      </rPr>
      <t>世界の子守唄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童謡名曲集</t>
    </r>
    <r>
      <rPr>
        <sz val="11"/>
        <rFont val="Consolas"/>
        <family val="3"/>
      </rPr>
      <t>/The World Lullaby &amp; Nursery Rhyme Song</t>
    </r>
    <rPh sb="0" eb="2">
      <t>セカイ</t>
    </rPh>
    <rPh sb="3" eb="6">
      <t>コモリウタ</t>
    </rPh>
    <rPh sb="7" eb="9">
      <t>ドウヨウ</t>
    </rPh>
    <rPh sb="9" eb="11">
      <t>メイキョク</t>
    </rPh>
    <rPh sb="11" eb="12">
      <t>シュウ</t>
    </rPh>
    <phoneticPr fontId="1"/>
  </si>
  <si>
    <r>
      <rPr>
        <sz val="11"/>
        <rFont val="游ゴシック Medium"/>
        <family val="3"/>
        <charset val="128"/>
      </rPr>
      <t>ヤン･レイ</t>
    </r>
    <r>
      <rPr>
        <sz val="11"/>
        <rFont val="Consolas"/>
        <family val="3"/>
      </rPr>
      <t>JR</t>
    </r>
    <r>
      <rPr>
        <sz val="11"/>
        <rFont val="游ゴシック Medium"/>
        <family val="3"/>
        <charset val="128"/>
      </rPr>
      <t>品川駅構内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日本語･英語･中国語で</t>
    </r>
    <r>
      <rPr>
        <sz val="11"/>
        <rFont val="Consolas"/>
        <family val="3"/>
      </rPr>
      <t>30</t>
    </r>
    <r>
      <rPr>
        <sz val="11"/>
        <rFont val="游ゴシック Medium"/>
        <family val="3"/>
        <charset val="128"/>
      </rPr>
      <t>曲</t>
    </r>
    <rPh sb="7" eb="10">
      <t>シナガワエキ</t>
    </rPh>
    <rPh sb="10" eb="12">
      <t>コウナイ</t>
    </rPh>
    <rPh sb="13" eb="16">
      <t>ニホンゴ</t>
    </rPh>
    <rPh sb="17" eb="19">
      <t>エイゴ</t>
    </rPh>
    <rPh sb="20" eb="23">
      <t>チュウゴクゴ</t>
    </rPh>
    <rPh sb="26" eb="27">
      <t>キョク</t>
    </rPh>
    <phoneticPr fontId="1"/>
  </si>
  <si>
    <r>
      <rPr>
        <sz val="11"/>
        <rFont val="游ゴシック Medium"/>
        <family val="3"/>
        <charset val="128"/>
      </rPr>
      <t>ボニー･ジャックス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中山千夏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益田喜頓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小池朝雄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熊倉一雄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岡田真澄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うつみみどり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ひばり児童合唱団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鮫島有美子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大町ファミリー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ウィルビーズ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小牧まり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東京荒川少年少女合唱団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園田憲一とディキシーキングス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高橋修一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芹洋子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ペギー葉山</t>
    </r>
    <rPh sb="10" eb="12">
      <t>ナカヤマ</t>
    </rPh>
    <rPh sb="12" eb="14">
      <t>チナツ</t>
    </rPh>
    <rPh sb="15" eb="17">
      <t>マスダ</t>
    </rPh>
    <rPh sb="17" eb="19">
      <t>キイトン</t>
    </rPh>
    <rPh sb="20" eb="22">
      <t>コイケ</t>
    </rPh>
    <rPh sb="22" eb="24">
      <t>アサオ</t>
    </rPh>
    <rPh sb="25" eb="27">
      <t>クマクラ</t>
    </rPh>
    <rPh sb="27" eb="29">
      <t>カズオ</t>
    </rPh>
    <rPh sb="30" eb="31">
      <t>オカ</t>
    </rPh>
    <rPh sb="31" eb="32">
      <t>タ</t>
    </rPh>
    <rPh sb="32" eb="34">
      <t>マスミ</t>
    </rPh>
    <rPh sb="45" eb="47">
      <t>ジドウ</t>
    </rPh>
    <rPh sb="47" eb="50">
      <t>ガッショウダン</t>
    </rPh>
    <rPh sb="51" eb="53">
      <t>サメジマ</t>
    </rPh>
    <rPh sb="53" eb="56">
      <t>ユミコ</t>
    </rPh>
    <rPh sb="57" eb="59">
      <t>オオマチ</t>
    </rPh>
    <rPh sb="72" eb="74">
      <t>コマキ</t>
    </rPh>
    <rPh sb="77" eb="79">
      <t>トウキョウ</t>
    </rPh>
    <rPh sb="79" eb="81">
      <t>アラカワ</t>
    </rPh>
    <rPh sb="81" eb="83">
      <t>ショウネン</t>
    </rPh>
    <rPh sb="83" eb="85">
      <t>ショウジョ</t>
    </rPh>
    <rPh sb="85" eb="88">
      <t>ガッショウダン</t>
    </rPh>
    <rPh sb="89" eb="91">
      <t>ソノダ</t>
    </rPh>
    <rPh sb="91" eb="93">
      <t>ケンイチ</t>
    </rPh>
    <rPh sb="104" eb="106">
      <t>タカハシ</t>
    </rPh>
    <rPh sb="106" eb="108">
      <t>シュウイチ</t>
    </rPh>
    <rPh sb="109" eb="110">
      <t>セリ</t>
    </rPh>
    <rPh sb="110" eb="112">
      <t>ヨウコ</t>
    </rPh>
    <rPh sb="116" eb="118">
      <t>ハヤマ</t>
    </rPh>
    <phoneticPr fontId="1"/>
  </si>
  <si>
    <r>
      <t>Mother Goose</t>
    </r>
    <r>
      <rPr>
        <sz val="11"/>
        <rFont val="游ゴシック Medium"/>
        <family val="3"/>
        <charset val="128"/>
      </rPr>
      <t>のうた</t>
    </r>
    <r>
      <rPr>
        <sz val="11"/>
        <rFont val="Consolas"/>
        <family val="3"/>
      </rPr>
      <t>Best/</t>
    </r>
    <r>
      <rPr>
        <sz val="11"/>
        <rFont val="游ゴシック Medium"/>
        <family val="3"/>
        <charset val="128"/>
      </rPr>
      <t>谷川俊太郎訳詞による</t>
    </r>
    <rPh sb="0" eb="6">
      <t>マザー</t>
    </rPh>
    <rPh sb="7" eb="12">
      <t>グース</t>
    </rPh>
    <rPh sb="15" eb="19">
      <t>ベスト</t>
    </rPh>
    <rPh sb="20" eb="22">
      <t>タニカワ</t>
    </rPh>
    <rPh sb="22" eb="25">
      <t>シュンタロウ</t>
    </rPh>
    <rPh sb="25" eb="27">
      <t>ヤクシ</t>
    </rPh>
    <phoneticPr fontId="1"/>
  </si>
  <si>
    <r>
      <rPr>
        <sz val="11"/>
        <rFont val="游ゴシック Medium"/>
        <family val="3"/>
        <charset val="128"/>
      </rPr>
      <t>ヤン･レイ</t>
    </r>
    <r>
      <rPr>
        <sz val="11"/>
        <rFont val="Consolas"/>
        <family val="3"/>
      </rPr>
      <t>JR</t>
    </r>
    <r>
      <rPr>
        <sz val="11"/>
        <rFont val="游ゴシック Medium"/>
        <family val="3"/>
        <charset val="128"/>
      </rPr>
      <t>品川駅構内</t>
    </r>
    <r>
      <rPr>
        <sz val="11"/>
        <rFont val="Consolas"/>
        <family val="3"/>
      </rPr>
      <t>?|</t>
    </r>
    <r>
      <rPr>
        <sz val="11"/>
        <rFont val="游ゴシック Medium"/>
        <family val="3"/>
        <charset val="128"/>
      </rPr>
      <t>紛失</t>
    </r>
    <r>
      <rPr>
        <sz val="11"/>
        <rFont val="Consolas"/>
        <family val="3"/>
      </rPr>
      <t>|2021/10/19</t>
    </r>
    <r>
      <rPr>
        <sz val="11"/>
        <rFont val="游ゴシック Medium"/>
        <family val="3"/>
        <charset val="128"/>
      </rPr>
      <t>に</t>
    </r>
    <r>
      <rPr>
        <sz val="11"/>
        <rFont val="Consolas"/>
        <family val="3"/>
      </rPr>
      <t>6460</t>
    </r>
    <r>
      <rPr>
        <sz val="11"/>
        <rFont val="游ゴシック Medium"/>
        <family val="3"/>
        <charset val="128"/>
      </rPr>
      <t>円で</t>
    </r>
    <r>
      <rPr>
        <sz val="11"/>
        <rFont val="Consolas"/>
        <family val="3"/>
      </rPr>
      <t>Amazon</t>
    </r>
    <r>
      <rPr>
        <sz val="11"/>
        <rFont val="游ゴシック Medium"/>
        <family val="3"/>
        <charset val="128"/>
      </rPr>
      <t>で買い直す</t>
    </r>
    <rPh sb="7" eb="10">
      <t>シナガワエキ</t>
    </rPh>
    <rPh sb="10" eb="12">
      <t>コウナイ</t>
    </rPh>
    <rPh sb="14" eb="16">
      <t>フンシツ</t>
    </rPh>
    <rPh sb="32" eb="33">
      <t>エン</t>
    </rPh>
    <rPh sb="41" eb="42">
      <t>カ</t>
    </rPh>
    <rPh sb="43" eb="44">
      <t>ナオ</t>
    </rPh>
    <phoneticPr fontId="1"/>
  </si>
  <si>
    <r>
      <rPr>
        <sz val="11"/>
        <rFont val="游ゴシック Medium"/>
        <family val="3"/>
        <charset val="128"/>
      </rPr>
      <t>和田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誠</t>
    </r>
    <rPh sb="0" eb="2">
      <t>ワダ</t>
    </rPh>
    <rPh sb="3" eb="4">
      <t>マコト</t>
    </rPh>
    <phoneticPr fontId="1"/>
  </si>
  <si>
    <r>
      <rPr>
        <sz val="11"/>
        <rFont val="游ゴシック Medium"/>
        <family val="3"/>
        <charset val="128"/>
      </rPr>
      <t>訳詞</t>
    </r>
    <rPh sb="0" eb="2">
      <t>ヤクシ</t>
    </rPh>
    <phoneticPr fontId="1"/>
  </si>
  <si>
    <r>
      <rPr>
        <sz val="11"/>
        <rFont val="游ゴシック Medium"/>
        <family val="3"/>
        <charset val="128"/>
      </rPr>
      <t>櫻井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順</t>
    </r>
    <rPh sb="0" eb="2">
      <t>サクライ</t>
    </rPh>
    <rPh sb="3" eb="4">
      <t>ジュン</t>
    </rPh>
    <phoneticPr fontId="1"/>
  </si>
  <si>
    <r>
      <rPr>
        <sz val="11"/>
        <rFont val="游ゴシック Medium"/>
        <family val="3"/>
        <charset val="128"/>
      </rPr>
      <t>作曲</t>
    </r>
    <rPh sb="0" eb="2">
      <t>サッキョク</t>
    </rPh>
    <phoneticPr fontId="1"/>
  </si>
  <si>
    <r>
      <rPr>
        <sz val="11"/>
        <rFont val="游ゴシック Medium"/>
        <family val="3"/>
        <charset val="128"/>
      </rPr>
      <t>山寺宏一</t>
    </r>
    <rPh sb="0" eb="2">
      <t>ヤマデラ</t>
    </rPh>
    <rPh sb="2" eb="4">
      <t>コウイチ</t>
    </rPh>
    <phoneticPr fontId="1"/>
  </si>
  <si>
    <r>
      <rPr>
        <sz val="11"/>
        <rFont val="游ゴシック Medium"/>
        <family val="3"/>
        <charset val="128"/>
      </rPr>
      <t>快適な世紀末</t>
    </r>
    <r>
      <rPr>
        <sz val="11"/>
        <rFont val="Consolas"/>
        <family val="3"/>
      </rPr>
      <t>/Super Gap System</t>
    </r>
    <rPh sb="0" eb="2">
      <t>カイテキ</t>
    </rPh>
    <rPh sb="3" eb="6">
      <t>セイキマツ</t>
    </rPh>
    <phoneticPr fontId="1"/>
  </si>
  <si>
    <r>
      <rPr>
        <u/>
        <sz val="11"/>
        <color indexed="12"/>
        <rFont val="游ゴシック Medium"/>
        <family val="3"/>
        <charset val="128"/>
      </rPr>
      <t>身内</t>
    </r>
    <rPh sb="0" eb="2">
      <t>ミウチ</t>
    </rPh>
    <phoneticPr fontId="1"/>
  </si>
  <si>
    <r>
      <rPr>
        <u/>
        <sz val="11"/>
        <color indexed="12"/>
        <rFont val="游ゴシック Medium"/>
        <family val="3"/>
        <charset val="128"/>
      </rPr>
      <t>吉田達也</t>
    </r>
    <rPh sb="0" eb="4">
      <t>ヨシダタツヤ</t>
    </rPh>
    <phoneticPr fontId="1"/>
  </si>
  <si>
    <r>
      <rPr>
        <u/>
        <sz val="11"/>
        <color indexed="12"/>
        <rFont val="游ゴシック Medium"/>
        <family val="3"/>
        <charset val="128"/>
      </rPr>
      <t>吉田達也百万年</t>
    </r>
    <rPh sb="0" eb="4">
      <t>ヨシダタツヤ</t>
    </rPh>
    <rPh sb="4" eb="7">
      <t>ヒャクマンネン</t>
    </rPh>
    <phoneticPr fontId="1"/>
  </si>
  <si>
    <r>
      <rPr>
        <u/>
        <sz val="11"/>
        <color indexed="12"/>
        <rFont val="游ゴシック Medium"/>
        <family val="3"/>
        <charset val="128"/>
      </rPr>
      <t>赤天</t>
    </r>
    <rPh sb="0" eb="2">
      <t>アカテン</t>
    </rPh>
    <phoneticPr fontId="1"/>
  </si>
  <si>
    <r>
      <rPr>
        <u/>
        <sz val="11"/>
        <color indexed="12"/>
        <rFont val="游ゴシック Medium"/>
        <family val="3"/>
        <charset val="128"/>
      </rPr>
      <t>赤天</t>
    </r>
    <r>
      <rPr>
        <u/>
        <sz val="11"/>
        <color indexed="12"/>
        <rFont val="Consolas"/>
        <family val="3"/>
      </rPr>
      <t xml:space="preserve"> 1st</t>
    </r>
    <rPh sb="0" eb="2">
      <t>アカテン</t>
    </rPh>
    <phoneticPr fontId="1"/>
  </si>
  <si>
    <r>
      <rPr>
        <u/>
        <sz val="11"/>
        <color indexed="12"/>
        <rFont val="游ゴシック Medium"/>
        <family val="3"/>
        <charset val="128"/>
      </rPr>
      <t>赤天</t>
    </r>
    <r>
      <rPr>
        <u/>
        <sz val="11"/>
        <color indexed="12"/>
        <rFont val="Consolas"/>
        <family val="3"/>
      </rPr>
      <t xml:space="preserve"> 2nd</t>
    </r>
    <rPh sb="0" eb="2">
      <t>アカテン</t>
    </rPh>
    <phoneticPr fontId="1"/>
  </si>
  <si>
    <r>
      <rPr>
        <u/>
        <sz val="11"/>
        <color indexed="12"/>
        <rFont val="游ゴシック Medium"/>
        <family val="3"/>
        <charset val="128"/>
      </rPr>
      <t>赤天</t>
    </r>
    <r>
      <rPr>
        <u/>
        <sz val="11"/>
        <color indexed="12"/>
        <rFont val="Consolas"/>
        <family val="3"/>
      </rPr>
      <t xml:space="preserve"> 3rd</t>
    </r>
    <rPh sb="0" eb="2">
      <t>アカテン</t>
    </rPh>
    <phoneticPr fontId="1"/>
  </si>
  <si>
    <r>
      <rPr>
        <b/>
        <sz val="11"/>
        <color indexed="17"/>
        <rFont val="游ゴシック Medium"/>
        <family val="3"/>
        <charset val="128"/>
      </rPr>
      <t>スッパマイクロパンチョップ</t>
    </r>
    <phoneticPr fontId="1"/>
  </si>
  <si>
    <r>
      <rPr>
        <b/>
        <sz val="11"/>
        <color indexed="17"/>
        <rFont val="游ゴシック Medium"/>
        <family val="3"/>
        <charset val="128"/>
      </rPr>
      <t>カエルに会えてよかった</t>
    </r>
    <rPh sb="4" eb="5">
      <t>ア</t>
    </rPh>
    <phoneticPr fontId="1"/>
  </si>
  <si>
    <r>
      <rPr>
        <sz val="11"/>
        <rFont val="游ゴシック Medium"/>
        <family val="3"/>
        <charset val="128"/>
      </rPr>
      <t>賃貸人格</t>
    </r>
    <r>
      <rPr>
        <sz val="11"/>
        <rFont val="Consolas"/>
        <family val="3"/>
      </rPr>
      <t>/etc.</t>
    </r>
    <rPh sb="0" eb="2">
      <t>チンタイ</t>
    </rPh>
    <rPh sb="2" eb="4">
      <t>ジンカク</t>
    </rPh>
    <phoneticPr fontId="1"/>
  </si>
  <si>
    <r>
      <rPr>
        <sz val="11"/>
        <rFont val="游ゴシック Medium"/>
        <family val="3"/>
        <charset val="128"/>
      </rPr>
      <t>卒業制作</t>
    </r>
    <rPh sb="0" eb="2">
      <t>ソツギョウ</t>
    </rPh>
    <rPh sb="2" eb="4">
      <t>セイサク</t>
    </rPh>
    <phoneticPr fontId="1"/>
  </si>
  <si>
    <r>
      <rPr>
        <sz val="11"/>
        <rFont val="游ゴシック Medium"/>
        <family val="3"/>
        <charset val="128"/>
      </rPr>
      <t>美学校</t>
    </r>
    <rPh sb="0" eb="1">
      <t>ビ</t>
    </rPh>
    <rPh sb="1" eb="3">
      <t>ガッコウ</t>
    </rPh>
    <phoneticPr fontId="1"/>
  </si>
  <si>
    <r>
      <rPr>
        <sz val="11"/>
        <rFont val="游ゴシック Medium"/>
        <family val="3"/>
        <charset val="128"/>
      </rPr>
      <t>賃貸人格から贈与</t>
    </r>
    <rPh sb="0" eb="2">
      <t>チンタイ</t>
    </rPh>
    <rPh sb="2" eb="4">
      <t>ジンカク</t>
    </rPh>
    <rPh sb="6" eb="8">
      <t>ゾウヨ</t>
    </rPh>
    <phoneticPr fontId="1"/>
  </si>
  <si>
    <r>
      <rPr>
        <sz val="11"/>
        <rFont val="游ゴシック Medium"/>
        <family val="3"/>
        <charset val="128"/>
      </rPr>
      <t>もりらまんぞう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森羅万象</t>
    </r>
    <phoneticPr fontId="1"/>
  </si>
  <si>
    <r>
      <rPr>
        <sz val="11"/>
        <rFont val="游ゴシック Medium"/>
        <family val="3"/>
        <charset val="128"/>
      </rPr>
      <t>本人から贈与</t>
    </r>
    <rPh sb="0" eb="2">
      <t>ホンニン</t>
    </rPh>
    <rPh sb="4" eb="6">
      <t>ゾウヨ</t>
    </rPh>
    <phoneticPr fontId="1"/>
  </si>
  <si>
    <r>
      <rPr>
        <sz val="11"/>
        <rFont val="游ゴシック Medium"/>
        <family val="3"/>
        <charset val="128"/>
      </rPr>
      <t>佐藤直樹</t>
    </r>
    <rPh sb="0" eb="2">
      <t>サトウ</t>
    </rPh>
    <rPh sb="2" eb="4">
      <t>ナオキ</t>
    </rPh>
    <phoneticPr fontId="1"/>
  </si>
  <si>
    <r>
      <rPr>
        <sz val="11"/>
        <rFont val="游ゴシック Medium"/>
        <family val="3"/>
        <charset val="128"/>
      </rPr>
      <t>魔法使いゼリー</t>
    </r>
    <rPh sb="0" eb="3">
      <t>マホウツカ</t>
    </rPh>
    <phoneticPr fontId="1"/>
  </si>
  <si>
    <r>
      <rPr>
        <sz val="11"/>
        <rFont val="游ゴシック Medium"/>
        <family val="3"/>
        <charset val="128"/>
      </rPr>
      <t>電波パパ</t>
    </r>
    <rPh sb="0" eb="2">
      <t>デンパ</t>
    </rPh>
    <phoneticPr fontId="1"/>
  </si>
  <si>
    <r>
      <rPr>
        <b/>
        <sz val="11"/>
        <color indexed="37"/>
        <rFont val="游ゴシック Medium"/>
        <family val="3"/>
        <charset val="128"/>
      </rPr>
      <t>ドイウロコ</t>
    </r>
    <phoneticPr fontId="1"/>
  </si>
  <si>
    <r>
      <rPr>
        <sz val="11"/>
        <rFont val="游ゴシック Medium"/>
        <family val="3"/>
        <charset val="128"/>
      </rPr>
      <t>チラシ</t>
    </r>
    <r>
      <rPr>
        <sz val="11"/>
        <rFont val="Consolas"/>
        <family val="3"/>
      </rPr>
      <t xml:space="preserve"> &amp; </t>
    </r>
    <r>
      <rPr>
        <sz val="11"/>
        <rFont val="游ゴシック Medium"/>
        <family val="3"/>
        <charset val="128"/>
      </rPr>
      <t>名刺がわり</t>
    </r>
    <r>
      <rPr>
        <sz val="11"/>
        <rFont val="Consolas"/>
        <family val="3"/>
      </rPr>
      <t xml:space="preserve"> CD-R</t>
    </r>
    <rPh sb="6" eb="8">
      <t>メイシ</t>
    </rPh>
    <phoneticPr fontId="1"/>
  </si>
  <si>
    <r>
      <rPr>
        <sz val="11"/>
        <rFont val="游ゴシック Medium"/>
        <family val="3"/>
        <charset val="128"/>
      </rPr>
      <t>ドイウロコ</t>
    </r>
    <phoneticPr fontId="1"/>
  </si>
  <si>
    <r>
      <rPr>
        <sz val="11"/>
        <rFont val="游ゴシック Medium"/>
        <family val="3"/>
        <charset val="128"/>
      </rPr>
      <t>ハッピーひんでん</t>
    </r>
    <phoneticPr fontId="1"/>
  </si>
  <si>
    <r>
      <t>TASKE/</t>
    </r>
    <r>
      <rPr>
        <sz val="11"/>
        <rFont val="游ゴシック Medium"/>
        <family val="3"/>
        <charset val="128"/>
      </rPr>
      <t>ドイウロコ</t>
    </r>
    <phoneticPr fontId="1"/>
  </si>
  <si>
    <r>
      <rPr>
        <sz val="11"/>
        <rFont val="游ゴシック Medium"/>
        <family val="3"/>
        <charset val="128"/>
      </rPr>
      <t>たすろこ</t>
    </r>
    <r>
      <rPr>
        <sz val="11"/>
        <rFont val="Consolas"/>
        <family val="3"/>
      </rPr>
      <t>2012</t>
    </r>
    <phoneticPr fontId="1"/>
  </si>
  <si>
    <r>
      <rPr>
        <sz val="11"/>
        <rFont val="游ゴシック Medium"/>
        <family val="3"/>
        <charset val="128"/>
      </rPr>
      <t>逢魔が時の夢</t>
    </r>
    <r>
      <rPr>
        <sz val="11"/>
        <rFont val="Consolas"/>
        <family val="3"/>
      </rPr>
      <t xml:space="preserve"> TASKE 3rd</t>
    </r>
    <rPh sb="0" eb="2">
      <t>オウマ</t>
    </rPh>
    <rPh sb="3" eb="4">
      <t>トキ</t>
    </rPh>
    <rPh sb="5" eb="6">
      <t>ユメ</t>
    </rPh>
    <phoneticPr fontId="1"/>
  </si>
  <si>
    <r>
      <rPr>
        <sz val="11"/>
        <rFont val="游ゴシック Medium"/>
        <family val="3"/>
        <charset val="128"/>
      </rPr>
      <t>東京マリー</t>
    </r>
    <rPh sb="0" eb="2">
      <t>トウキョウ</t>
    </rPh>
    <phoneticPr fontId="1"/>
  </si>
  <si>
    <r>
      <rPr>
        <sz val="11"/>
        <rFont val="游ゴシック Medium"/>
        <family val="3"/>
        <charset val="128"/>
      </rPr>
      <t>東京マリーバンド</t>
    </r>
    <rPh sb="0" eb="2">
      <t>トウキョウ</t>
    </rPh>
    <phoneticPr fontId="1"/>
  </si>
  <si>
    <r>
      <rPr>
        <sz val="11"/>
        <rFont val="游ゴシック Medium"/>
        <family val="3"/>
        <charset val="128"/>
      </rPr>
      <t>本人</t>
    </r>
    <rPh sb="0" eb="2">
      <t>ホンニン</t>
    </rPh>
    <phoneticPr fontId="1"/>
  </si>
  <si>
    <r>
      <t xml:space="preserve">Live </t>
    </r>
    <r>
      <rPr>
        <sz val="11"/>
        <rFont val="游ゴシック Medium"/>
        <family val="3"/>
        <charset val="128"/>
      </rPr>
      <t>日本ロックフェス最終日</t>
    </r>
    <r>
      <rPr>
        <sz val="11"/>
        <rFont val="Consolas"/>
        <family val="3"/>
      </rPr>
      <t>at</t>
    </r>
    <r>
      <rPr>
        <sz val="11"/>
        <rFont val="游ゴシック Medium"/>
        <family val="3"/>
        <charset val="128"/>
      </rPr>
      <t>無力無善寺</t>
    </r>
    <rPh sb="5" eb="7">
      <t>ニホン</t>
    </rPh>
    <rPh sb="13" eb="16">
      <t>サイシュウビ</t>
    </rPh>
    <rPh sb="18" eb="23">
      <t>ムリョクムゼンジ</t>
    </rPh>
    <phoneticPr fontId="1"/>
  </si>
  <si>
    <r>
      <t xml:space="preserve">Live </t>
    </r>
    <r>
      <rPr>
        <sz val="11"/>
        <rFont val="游ゴシック Medium"/>
        <family val="3"/>
        <charset val="128"/>
      </rPr>
      <t>ハラデルハーデル</t>
    </r>
    <r>
      <rPr>
        <sz val="11"/>
        <rFont val="Consolas"/>
        <family val="3"/>
      </rPr>
      <t>2atShowBoat</t>
    </r>
    <phoneticPr fontId="1"/>
  </si>
  <si>
    <r>
      <rPr>
        <sz val="11"/>
        <rFont val="游ゴシック Medium"/>
        <family val="3"/>
        <charset val="128"/>
      </rPr>
      <t>ツバキ・フロマージュ</t>
    </r>
    <phoneticPr fontId="1"/>
  </si>
  <si>
    <r>
      <t>Limited Track/</t>
    </r>
    <r>
      <rPr>
        <sz val="11"/>
        <rFont val="游ゴシック Medium"/>
        <family val="3"/>
        <charset val="128"/>
      </rPr>
      <t>東京マリーバンドメンバーオリジナルモデルピック全</t>
    </r>
    <r>
      <rPr>
        <sz val="11"/>
        <rFont val="Consolas"/>
        <family val="3"/>
      </rPr>
      <t>4</t>
    </r>
    <r>
      <rPr>
        <sz val="11"/>
        <rFont val="游ゴシック Medium"/>
        <family val="3"/>
        <charset val="128"/>
      </rPr>
      <t>種コンプリート者限定新録</t>
    </r>
    <r>
      <rPr>
        <sz val="11"/>
        <rFont val="Consolas"/>
        <family val="3"/>
      </rPr>
      <t>CDR</t>
    </r>
    <r>
      <rPr>
        <sz val="11"/>
        <rFont val="游ゴシック Medium"/>
        <family val="3"/>
        <charset val="128"/>
      </rPr>
      <t>シングル。</t>
    </r>
    <r>
      <rPr>
        <sz val="11"/>
        <rFont val="Consolas"/>
        <family val="3"/>
      </rPr>
      <t xml:space="preserve"> </t>
    </r>
    <phoneticPr fontId="1"/>
  </si>
  <si>
    <r>
      <rPr>
        <sz val="11"/>
        <rFont val="游ゴシック Medium"/>
        <family val="3"/>
        <charset val="128"/>
      </rPr>
      <t>恋がしたい恋がしたい恋がしたい</t>
    </r>
    <phoneticPr fontId="1"/>
  </si>
  <si>
    <r>
      <t>Limited Track/2nd ALBUM</t>
    </r>
    <r>
      <rPr>
        <sz val="11"/>
        <rFont val="游ゴシック Medium"/>
        <family val="3"/>
        <charset val="128"/>
      </rPr>
      <t>『ツバキ・フロマージュ』、</t>
    </r>
    <r>
      <rPr>
        <sz val="11"/>
        <rFont val="Consolas"/>
        <family val="3"/>
      </rPr>
      <t>HMV</t>
    </r>
    <r>
      <rPr>
        <sz val="11"/>
        <rFont val="游ゴシック Medium"/>
        <family val="3"/>
        <charset val="128"/>
      </rPr>
      <t>店舗購入者用限定特典シングル。</t>
    </r>
    <phoneticPr fontId="1"/>
  </si>
  <si>
    <r>
      <t>Limited Track/2nd ALBUM</t>
    </r>
    <r>
      <rPr>
        <sz val="11"/>
        <rFont val="游ゴシック Medium"/>
        <family val="3"/>
        <charset val="128"/>
      </rPr>
      <t>『ツバキ・フロマージュ』、タワーレコード店舗購入者用限定特典シングル。</t>
    </r>
    <phoneticPr fontId="1"/>
  </si>
  <si>
    <r>
      <rPr>
        <sz val="11"/>
        <rFont val="游ゴシック Medium"/>
        <family val="3"/>
        <charset val="128"/>
      </rPr>
      <t>明日かな</t>
    </r>
    <r>
      <rPr>
        <sz val="11"/>
        <rFont val="Consolas"/>
        <family val="3"/>
      </rPr>
      <t xml:space="preserve"> / Especially</t>
    </r>
    <phoneticPr fontId="1"/>
  </si>
  <si>
    <r>
      <t>2</t>
    </r>
    <r>
      <rPr>
        <sz val="11"/>
        <rFont val="游ゴシック Medium"/>
        <family val="3"/>
        <charset val="128"/>
      </rPr>
      <t>作同時発売のワンコイン・ダブル・ニューシングル。新曲を</t>
    </r>
    <r>
      <rPr>
        <sz val="11"/>
        <rFont val="Consolas"/>
        <family val="3"/>
      </rPr>
      <t>6</t>
    </r>
    <r>
      <rPr>
        <sz val="11"/>
        <rFont val="游ゴシック Medium"/>
        <family val="3"/>
        <charset val="128"/>
      </rPr>
      <t>曲ずつ収録。</t>
    </r>
    <phoneticPr fontId="1"/>
  </si>
  <si>
    <r>
      <rPr>
        <sz val="11"/>
        <rFont val="游ゴシック Medium"/>
        <family val="3"/>
        <charset val="128"/>
      </rPr>
      <t>マリーアントワネットズ・ピアス</t>
    </r>
    <phoneticPr fontId="1"/>
  </si>
  <si>
    <r>
      <rPr>
        <sz val="11"/>
        <rFont val="游ゴシック Medium"/>
        <family val="3"/>
        <charset val="128"/>
      </rPr>
      <t>椿姫</t>
    </r>
    <phoneticPr fontId="1"/>
  </si>
  <si>
    <r>
      <t>Limited Track/</t>
    </r>
    <r>
      <rPr>
        <sz val="11"/>
        <rFont val="游ゴシック Medium"/>
        <family val="3"/>
        <charset val="128"/>
      </rPr>
      <t>初主催スリーマンレコ発イベント「</t>
    </r>
    <r>
      <rPr>
        <sz val="11"/>
        <rFont val="Consolas"/>
        <family val="3"/>
      </rPr>
      <t>ASTRO</t>
    </r>
    <r>
      <rPr>
        <sz val="11"/>
        <rFont val="游ゴシック Medium"/>
        <family val="3"/>
        <charset val="128"/>
      </rPr>
      <t>ピアス」来</t>
    </r>
    <r>
      <rPr>
        <sz val="11"/>
        <rFont val="FangSong"/>
        <family val="3"/>
        <charset val="134"/>
      </rPr>
      <t>场</t>
    </r>
    <r>
      <rPr>
        <sz val="11"/>
        <rFont val="游ゴシック Medium"/>
        <family val="3"/>
        <charset val="128"/>
      </rPr>
      <t>者限定无料配布音源。</t>
    </r>
    <phoneticPr fontId="1"/>
  </si>
  <si>
    <r>
      <rPr>
        <sz val="11"/>
        <rFont val="游ゴシック Medium"/>
        <family val="3"/>
        <charset val="128"/>
      </rPr>
      <t>琥珀猫アワー</t>
    </r>
    <rPh sb="0" eb="2">
      <t>コハク</t>
    </rPh>
    <rPh sb="2" eb="3">
      <t>ネコ</t>
    </rPh>
    <phoneticPr fontId="1"/>
  </si>
  <si>
    <r>
      <rPr>
        <sz val="11"/>
        <rFont val="游ゴシック Medium"/>
        <family val="3"/>
        <charset val="128"/>
      </rPr>
      <t>ドドコ</t>
    </r>
    <phoneticPr fontId="1"/>
  </si>
  <si>
    <r>
      <rPr>
        <sz val="11"/>
        <rFont val="游ゴシック Medium"/>
        <family val="3"/>
        <charset val="128"/>
      </rPr>
      <t>酔って候</t>
    </r>
    <rPh sb="0" eb="1">
      <t>ヨ</t>
    </rPh>
    <rPh sb="3" eb="4">
      <t>ソウロウ</t>
    </rPh>
    <phoneticPr fontId="1"/>
  </si>
  <si>
    <r>
      <rPr>
        <sz val="11"/>
        <rFont val="游ゴシック Medium"/>
        <family val="3"/>
        <charset val="128"/>
      </rPr>
      <t>ハラミタス</t>
    </r>
    <phoneticPr fontId="1"/>
  </si>
  <si>
    <r>
      <rPr>
        <sz val="11"/>
        <rFont val="游ゴシック Medium"/>
        <family val="3"/>
        <charset val="128"/>
      </rPr>
      <t>安田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太</t>
    </r>
    <rPh sb="0" eb="2">
      <t>ヤスダ</t>
    </rPh>
    <rPh sb="3" eb="4">
      <t>フトシ</t>
    </rPh>
    <phoneticPr fontId="1"/>
  </si>
  <si>
    <r>
      <rPr>
        <sz val="11"/>
        <rFont val="游ゴシック Medium"/>
        <family val="3"/>
        <charset val="128"/>
      </rPr>
      <t>本人から贈与、</t>
    </r>
    <r>
      <rPr>
        <sz val="11"/>
        <rFont val="Consolas"/>
        <family val="3"/>
      </rPr>
      <t>PV</t>
    </r>
    <r>
      <rPr>
        <sz val="11"/>
        <rFont val="游ゴシック Medium"/>
        <family val="3"/>
        <charset val="128"/>
      </rPr>
      <t>には「ダブルひんでん」も出演</t>
    </r>
    <rPh sb="0" eb="2">
      <t>ホンニン</t>
    </rPh>
    <rPh sb="4" eb="6">
      <t>ゾウヨ</t>
    </rPh>
    <rPh sb="21" eb="23">
      <t>シュツエン</t>
    </rPh>
    <phoneticPr fontId="1"/>
  </si>
  <si>
    <r>
      <rPr>
        <sz val="11"/>
        <rFont val="游ゴシック Medium"/>
        <family val="3"/>
        <charset val="128"/>
      </rPr>
      <t>ポサラギ</t>
    </r>
    <phoneticPr fontId="1"/>
  </si>
  <si>
    <r>
      <t>Isai, Masashi (</t>
    </r>
    <r>
      <rPr>
        <sz val="11"/>
        <rFont val="游ゴシック Medium"/>
        <family val="3"/>
        <charset val="128"/>
      </rPr>
      <t>委細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昌嗣</t>
    </r>
    <r>
      <rPr>
        <sz val="11"/>
        <rFont val="Consolas"/>
        <family val="3"/>
      </rPr>
      <t>)</t>
    </r>
    <rPh sb="15" eb="17">
      <t>イサイ</t>
    </rPh>
    <rPh sb="18" eb="20">
      <t>マサシ</t>
    </rPh>
    <phoneticPr fontId="1"/>
  </si>
  <si>
    <r>
      <rPr>
        <sz val="11"/>
        <rFont val="游ゴシック Medium"/>
        <family val="3"/>
        <charset val="128"/>
      </rPr>
      <t>東関東バトルロイヤル</t>
    </r>
    <r>
      <rPr>
        <sz val="11"/>
        <rFont val="Consolas"/>
        <family val="3"/>
      </rPr>
      <t>2011</t>
    </r>
    <rPh sb="0" eb="1">
      <t>ヒガシ</t>
    </rPh>
    <rPh sb="1" eb="3">
      <t>カントウ</t>
    </rPh>
    <phoneticPr fontId="1"/>
  </si>
  <si>
    <r>
      <rPr>
        <sz val="11"/>
        <rFont val="游ゴシック Medium"/>
        <family val="3"/>
        <charset val="128"/>
      </rPr>
      <t>卒業記念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王二小学部の思い出</t>
    </r>
    <rPh sb="0" eb="2">
      <t>ソツギョウ</t>
    </rPh>
    <rPh sb="2" eb="4">
      <t>キネン</t>
    </rPh>
    <rPh sb="5" eb="6">
      <t>オウ</t>
    </rPh>
    <rPh sb="6" eb="7">
      <t>ニ</t>
    </rPh>
    <rPh sb="7" eb="9">
      <t>ショウガク</t>
    </rPh>
    <rPh sb="9" eb="10">
      <t>ブ</t>
    </rPh>
    <rPh sb="11" eb="12">
      <t>オモ</t>
    </rPh>
    <rPh sb="13" eb="14">
      <t>デ</t>
    </rPh>
    <phoneticPr fontId="1"/>
  </si>
  <si>
    <r>
      <rPr>
        <sz val="11"/>
        <rFont val="游ゴシック Medium"/>
        <family val="3"/>
        <charset val="128"/>
      </rPr>
      <t>復籍交流・学芸会</t>
    </r>
    <rPh sb="0" eb="2">
      <t>フクセキ</t>
    </rPh>
    <rPh sb="2" eb="4">
      <t>コウリュウ</t>
    </rPh>
    <rPh sb="5" eb="7">
      <t>ガクゲイ</t>
    </rPh>
    <rPh sb="7" eb="8">
      <t>カイ</t>
    </rPh>
    <phoneticPr fontId="1"/>
  </si>
  <si>
    <r>
      <rPr>
        <sz val="11"/>
        <rFont val="游ゴシック Medium"/>
        <family val="3"/>
        <charset val="128"/>
      </rPr>
      <t>ひんでん実家</t>
    </r>
    <rPh sb="4" eb="6">
      <t>ジッカ</t>
    </rPh>
    <phoneticPr fontId="1"/>
  </si>
  <si>
    <r>
      <t xml:space="preserve">JOC </t>
    </r>
    <r>
      <rPr>
        <sz val="11"/>
        <rFont val="游ゴシック Medium"/>
        <family val="3"/>
        <charset val="128"/>
      </rPr>
      <t>はやく火星に行かなくちゃ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ばあちゃん金婚式</t>
    </r>
    <rPh sb="7" eb="9">
      <t>カセイ</t>
    </rPh>
    <rPh sb="10" eb="11">
      <t>イ</t>
    </rPh>
    <rPh sb="22" eb="25">
      <t>キンコンシキ</t>
    </rPh>
    <phoneticPr fontId="1"/>
  </si>
  <si>
    <r>
      <rPr>
        <sz val="11"/>
        <rFont val="游ゴシック Medium"/>
        <family val="3"/>
        <charset val="128"/>
      </rPr>
      <t>オウム真理教</t>
    </r>
    <rPh sb="3" eb="5">
      <t>シンリ</t>
    </rPh>
    <rPh sb="5" eb="6">
      <t>キョウ</t>
    </rPh>
    <phoneticPr fontId="1"/>
  </si>
  <si>
    <r>
      <rPr>
        <sz val="11"/>
        <rFont val="游ゴシック Medium"/>
        <family val="3"/>
        <charset val="128"/>
      </rPr>
      <t>楽曲・音声集</t>
    </r>
    <r>
      <rPr>
        <sz val="11"/>
        <rFont val="Consolas"/>
        <family val="3"/>
      </rPr>
      <t xml:space="preserve"> 01</t>
    </r>
    <rPh sb="0" eb="2">
      <t>ガッキョク</t>
    </rPh>
    <rPh sb="3" eb="5">
      <t>オンセイ</t>
    </rPh>
    <rPh sb="5" eb="6">
      <t>シュウ</t>
    </rPh>
    <phoneticPr fontId="1"/>
  </si>
  <si>
    <r>
      <rPr>
        <sz val="11"/>
        <rFont val="游ゴシック Medium"/>
        <family val="3"/>
        <charset val="128"/>
      </rPr>
      <t>知人から贈与</t>
    </r>
    <rPh sb="0" eb="2">
      <t>チジン</t>
    </rPh>
    <rPh sb="4" eb="6">
      <t>ゾウヨ</t>
    </rPh>
    <phoneticPr fontId="1"/>
  </si>
  <si>
    <r>
      <rPr>
        <sz val="11"/>
        <rFont val="游ゴシック Medium"/>
        <family val="3"/>
        <charset val="128"/>
      </rPr>
      <t>ひんでん生誕</t>
    </r>
    <r>
      <rPr>
        <sz val="11"/>
        <rFont val="Consolas"/>
        <family val="3"/>
      </rPr>
      <t>50</t>
    </r>
    <r>
      <rPr>
        <sz val="11"/>
        <rFont val="游ゴシック Medium"/>
        <family val="3"/>
        <charset val="128"/>
      </rPr>
      <t>周年記念</t>
    </r>
    <r>
      <rPr>
        <sz val="11"/>
        <rFont val="Consolas"/>
        <family val="3"/>
      </rPr>
      <t>Party</t>
    </r>
    <rPh sb="4" eb="6">
      <t>セイタン</t>
    </rPh>
    <rPh sb="8" eb="10">
      <t>シュウネン</t>
    </rPh>
    <rPh sb="10" eb="12">
      <t>キネン</t>
    </rPh>
    <phoneticPr fontId="1"/>
  </si>
  <si>
    <r>
      <rPr>
        <sz val="11"/>
        <rFont val="游ゴシック Medium"/>
        <family val="3"/>
        <charset val="128"/>
      </rPr>
      <t>日本クラウン</t>
    </r>
    <rPh sb="0" eb="2">
      <t>ニホン</t>
    </rPh>
    <phoneticPr fontId="1"/>
  </si>
  <si>
    <r>
      <rPr>
        <sz val="11"/>
        <rFont val="游ゴシック Medium"/>
        <family val="3"/>
        <charset val="128"/>
      </rPr>
      <t>リンク切れ</t>
    </r>
    <r>
      <rPr>
        <sz val="11"/>
        <rFont val="Consolas"/>
        <family val="3"/>
      </rPr>
      <t xml:space="preserve"> www.soundispatch.com/fallopio/</t>
    </r>
    <rPh sb="3" eb="4">
      <t>キ</t>
    </rPh>
    <phoneticPr fontId="1"/>
  </si>
  <si>
    <r>
      <t xml:space="preserve">UNSOUND 10th ANNIVERSARY (ZubiZuva </t>
    </r>
    <r>
      <rPr>
        <sz val="11"/>
        <rFont val="游ゴシック Medium"/>
        <family val="3"/>
        <charset val="128"/>
      </rPr>
      <t>絡み</t>
    </r>
    <r>
      <rPr>
        <sz val="11"/>
        <rFont val="Consolas"/>
        <family val="3"/>
      </rPr>
      <t>)</t>
    </r>
    <rPh sb="26" eb="34">
      <t>ズビズバ</t>
    </rPh>
    <rPh sb="35" eb="36">
      <t>カラ</t>
    </rPh>
    <phoneticPr fontId="1"/>
  </si>
  <si>
    <r>
      <rPr>
        <sz val="11"/>
        <rFont val="游ゴシック Medium"/>
        <family val="3"/>
        <charset val="128"/>
      </rPr>
      <t>のぐち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ひろし</t>
    </r>
    <phoneticPr fontId="1"/>
  </si>
  <si>
    <r>
      <rPr>
        <sz val="11"/>
        <rFont val="游ゴシック Medium"/>
        <family val="3"/>
        <charset val="128"/>
      </rPr>
      <t>満ち欠けのしずく</t>
    </r>
    <rPh sb="0" eb="1">
      <t>ミ</t>
    </rPh>
    <rPh sb="2" eb="3">
      <t>カ</t>
    </rPh>
    <phoneticPr fontId="1"/>
  </si>
  <si>
    <r>
      <rPr>
        <sz val="11"/>
        <rFont val="游ゴシック Medium"/>
        <family val="3"/>
        <charset val="128"/>
      </rPr>
      <t>山本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万結</t>
    </r>
    <rPh sb="0" eb="2">
      <t>ヤマモト</t>
    </rPh>
    <rPh sb="3" eb="5">
      <t>マユ</t>
    </rPh>
    <phoneticPr fontId="1"/>
  </si>
  <si>
    <r>
      <rPr>
        <sz val="11"/>
        <rFont val="游ゴシック Medium"/>
        <family val="3"/>
        <charset val="128"/>
      </rPr>
      <t>灯火</t>
    </r>
    <rPh sb="0" eb="2">
      <t>トウカ</t>
    </rPh>
    <phoneticPr fontId="1"/>
  </si>
  <si>
    <r>
      <rPr>
        <sz val="11"/>
        <rFont val="游ゴシック Medium"/>
        <family val="3"/>
        <charset val="128"/>
      </rPr>
      <t>お誕生日プレゼント</t>
    </r>
    <rPh sb="1" eb="4">
      <t>タンジョウビ</t>
    </rPh>
    <phoneticPr fontId="1"/>
  </si>
  <si>
    <r>
      <rPr>
        <sz val="11"/>
        <rFont val="游ゴシック Medium"/>
        <family val="3"/>
        <charset val="128"/>
      </rPr>
      <t>大鴉</t>
    </r>
    <r>
      <rPr>
        <sz val="11"/>
        <rFont val="Consolas"/>
        <family val="3"/>
      </rPr>
      <t xml:space="preserve"> -</t>
    </r>
    <r>
      <rPr>
        <sz val="11"/>
        <rFont val="游ゴシック Medium"/>
        <family val="3"/>
        <charset val="128"/>
      </rPr>
      <t>れいぶん</t>
    </r>
    <r>
      <rPr>
        <sz val="11"/>
        <rFont val="Consolas"/>
        <family val="3"/>
      </rPr>
      <t>- (</t>
    </r>
    <r>
      <rPr>
        <sz val="11"/>
        <rFont val="游ゴシック Medium"/>
        <family val="3"/>
        <charset val="128"/>
      </rPr>
      <t>和田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信也</t>
    </r>
    <r>
      <rPr>
        <sz val="11"/>
        <rFont val="Consolas"/>
        <family val="3"/>
      </rPr>
      <t>)</t>
    </r>
    <rPh sb="0" eb="2">
      <t>オオガラス</t>
    </rPh>
    <rPh sb="11" eb="13">
      <t>ワダ</t>
    </rPh>
    <rPh sb="14" eb="16">
      <t>シンヤ</t>
    </rPh>
    <phoneticPr fontId="1"/>
  </si>
  <si>
    <r>
      <rPr>
        <sz val="11"/>
        <rFont val="游ゴシック Medium"/>
        <family val="3"/>
        <charset val="128"/>
      </rPr>
      <t>編集</t>
    </r>
    <rPh sb="0" eb="2">
      <t>ヘンシュウ</t>
    </rPh>
    <phoneticPr fontId="1"/>
  </si>
  <si>
    <r>
      <rPr>
        <sz val="11"/>
        <rFont val="游ゴシック Medium"/>
        <family val="3"/>
        <charset val="128"/>
      </rPr>
      <t>山下総合病院</t>
    </r>
    <rPh sb="0" eb="2">
      <t>ヤマシタ</t>
    </rPh>
    <rPh sb="2" eb="4">
      <t>ソウゴウ</t>
    </rPh>
    <rPh sb="4" eb="6">
      <t>ビョウイン</t>
    </rPh>
    <phoneticPr fontId="1"/>
  </si>
  <si>
    <r>
      <rPr>
        <sz val="11"/>
        <rFont val="游ゴシック Medium"/>
        <family val="3"/>
        <charset val="128"/>
      </rPr>
      <t>謹製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山下総合病院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ステレオ録音盤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山下総合病院第一唱歌</t>
    </r>
    <r>
      <rPr>
        <sz val="11"/>
        <rFont val="Consolas"/>
        <family val="3"/>
      </rPr>
      <t>,</t>
    </r>
    <r>
      <rPr>
        <sz val="11"/>
        <rFont val="游ゴシック Medium"/>
        <family val="3"/>
        <charset val="128"/>
      </rPr>
      <t>第二唱歌</t>
    </r>
    <rPh sb="0" eb="2">
      <t>キンセイ</t>
    </rPh>
    <rPh sb="3" eb="5">
      <t>ヤマシタ</t>
    </rPh>
    <rPh sb="5" eb="7">
      <t>ソウゴウ</t>
    </rPh>
    <rPh sb="7" eb="9">
      <t>ビョウイン</t>
    </rPh>
    <rPh sb="14" eb="16">
      <t>ロクオン</t>
    </rPh>
    <rPh sb="16" eb="17">
      <t>バン</t>
    </rPh>
    <rPh sb="18" eb="20">
      <t>ヤマシタ</t>
    </rPh>
    <rPh sb="20" eb="22">
      <t>ソウゴウ</t>
    </rPh>
    <rPh sb="22" eb="24">
      <t>ビョウイン</t>
    </rPh>
    <rPh sb="24" eb="26">
      <t>ダイイチ</t>
    </rPh>
    <rPh sb="26" eb="28">
      <t>ショウカ</t>
    </rPh>
    <rPh sb="29" eb="31">
      <t>ダイニ</t>
    </rPh>
    <rPh sb="31" eb="33">
      <t>ショウカ</t>
    </rPh>
    <phoneticPr fontId="1"/>
  </si>
  <si>
    <r>
      <rPr>
        <sz val="11"/>
        <rFont val="游ゴシック Medium"/>
        <family val="3"/>
        <charset val="128"/>
      </rPr>
      <t>伊藤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洋子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千野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秀一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国江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徹</t>
    </r>
    <rPh sb="0" eb="2">
      <t>イトウ</t>
    </rPh>
    <rPh sb="3" eb="5">
      <t>ヨウコ</t>
    </rPh>
    <rPh sb="6" eb="8">
      <t>チノ</t>
    </rPh>
    <rPh sb="9" eb="11">
      <t>シュウイチ</t>
    </rPh>
    <rPh sb="12" eb="14">
      <t>クニエ</t>
    </rPh>
    <rPh sb="15" eb="16">
      <t>トオル</t>
    </rPh>
    <phoneticPr fontId="1"/>
  </si>
  <si>
    <r>
      <rPr>
        <sz val="11"/>
        <rFont val="游ゴシック Medium"/>
        <family val="3"/>
        <charset val="128"/>
      </rPr>
      <t>てずるもずる</t>
    </r>
    <phoneticPr fontId="1"/>
  </si>
  <si>
    <r>
      <rPr>
        <sz val="11"/>
        <rFont val="游ゴシック Medium"/>
        <family val="3"/>
        <charset val="128"/>
      </rPr>
      <t>しますえ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よしお</t>
    </r>
    <phoneticPr fontId="1"/>
  </si>
  <si>
    <r>
      <rPr>
        <sz val="11"/>
        <rFont val="游ゴシック Medium"/>
        <family val="3"/>
        <charset val="128"/>
      </rPr>
      <t>増田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直行と何人かの人々</t>
    </r>
    <rPh sb="0" eb="2">
      <t>マスダ</t>
    </rPh>
    <rPh sb="3" eb="5">
      <t>ナオユキ</t>
    </rPh>
    <rPh sb="6" eb="8">
      <t>ナンニン</t>
    </rPh>
    <rPh sb="10" eb="12">
      <t>ヒトビト</t>
    </rPh>
    <phoneticPr fontId="1"/>
  </si>
  <si>
    <r>
      <rPr>
        <sz val="11"/>
        <rFont val="游ゴシック Medium"/>
        <family val="3"/>
        <charset val="128"/>
      </rPr>
      <t>北鎌倉点描</t>
    </r>
    <rPh sb="0" eb="3">
      <t>キタカマクラ</t>
    </rPh>
    <rPh sb="3" eb="5">
      <t>テンビョウ</t>
    </rPh>
    <phoneticPr fontId="1"/>
  </si>
  <si>
    <r>
      <rPr>
        <sz val="11"/>
        <rFont val="游ゴシック Medium"/>
        <family val="3"/>
        <charset val="128"/>
      </rPr>
      <t>高橋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琢哉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千野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秀一</t>
    </r>
    <rPh sb="0" eb="2">
      <t>タカハシ</t>
    </rPh>
    <rPh sb="3" eb="5">
      <t>タクヤ</t>
    </rPh>
    <rPh sb="6" eb="8">
      <t>チノ</t>
    </rPh>
    <rPh sb="9" eb="11">
      <t>シュウイチ</t>
    </rPh>
    <phoneticPr fontId="1"/>
  </si>
  <si>
    <r>
      <rPr>
        <sz val="11"/>
        <rFont val="游ゴシック Medium"/>
        <family val="3"/>
        <charset val="128"/>
      </rPr>
      <t>即興演奏</t>
    </r>
    <r>
      <rPr>
        <sz val="11"/>
        <rFont val="Consolas"/>
        <family val="3"/>
      </rPr>
      <t>2</t>
    </r>
    <r>
      <rPr>
        <sz val="11"/>
        <rFont val="游ゴシック Medium"/>
        <family val="3"/>
        <charset val="128"/>
      </rPr>
      <t>時間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千野秀一本人から贈与</t>
    </r>
    <rPh sb="0" eb="2">
      <t>ソッキョウ</t>
    </rPh>
    <rPh sb="2" eb="4">
      <t>エンソウ</t>
    </rPh>
    <rPh sb="5" eb="7">
      <t>ジカン</t>
    </rPh>
    <rPh sb="8" eb="10">
      <t>チノ</t>
    </rPh>
    <rPh sb="10" eb="12">
      <t>シュウイチ</t>
    </rPh>
    <rPh sb="12" eb="14">
      <t>ホンニン</t>
    </rPh>
    <rPh sb="16" eb="18">
      <t>ゾウヨ</t>
    </rPh>
    <phoneticPr fontId="1"/>
  </si>
  <si>
    <r>
      <t>CD Jacket</t>
    </r>
    <r>
      <rPr>
        <u/>
        <sz val="11"/>
        <color indexed="12"/>
        <rFont val="游ゴシック Medium"/>
        <family val="3"/>
        <charset val="128"/>
      </rPr>
      <t>の</t>
    </r>
    <r>
      <rPr>
        <u/>
        <sz val="11"/>
        <color indexed="12"/>
        <rFont val="Consolas"/>
        <family val="3"/>
      </rPr>
      <t>CG</t>
    </r>
    <r>
      <rPr>
        <u/>
        <sz val="11"/>
        <color indexed="12"/>
        <rFont val="游ゴシック Medium"/>
        <family val="3"/>
        <charset val="128"/>
      </rPr>
      <t>制作</t>
    </r>
    <r>
      <rPr>
        <u/>
        <sz val="11"/>
        <color indexed="12"/>
        <rFont val="Consolas"/>
        <family val="3"/>
      </rPr>
      <t>:</t>
    </r>
    <r>
      <rPr>
        <u/>
        <sz val="11"/>
        <color indexed="12"/>
        <rFont val="游ゴシック Medium"/>
        <family val="3"/>
        <charset val="128"/>
      </rPr>
      <t>中ザワヒデキ</t>
    </r>
    <rPh sb="3" eb="9">
      <t>ジャケット</t>
    </rPh>
    <rPh sb="12" eb="14">
      <t>セイサク</t>
    </rPh>
    <rPh sb="15" eb="16">
      <t>ナカ</t>
    </rPh>
    <phoneticPr fontId="1"/>
  </si>
  <si>
    <r>
      <rPr>
        <sz val="11"/>
        <rFont val="游ゴシック Medium"/>
        <family val="3"/>
        <charset val="128"/>
      </rPr>
      <t>サエキ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けんぞう</t>
    </r>
    <phoneticPr fontId="1"/>
  </si>
  <si>
    <r>
      <rPr>
        <sz val="11"/>
        <rFont val="游ゴシック Medium"/>
        <family val="3"/>
        <charset val="128"/>
      </rPr>
      <t>ハレはれナイト</t>
    </r>
  </si>
  <si>
    <r>
      <rPr>
        <sz val="11"/>
        <rFont val="游ゴシック Medium"/>
        <family val="3"/>
        <charset val="128"/>
      </rPr>
      <t>佐々木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結羽</t>
    </r>
    <rPh sb="0" eb="3">
      <t>ササキ</t>
    </rPh>
    <rPh sb="4" eb="6">
      <t>ユウ</t>
    </rPh>
    <phoneticPr fontId="1"/>
  </si>
  <si>
    <r>
      <t>2015</t>
    </r>
    <r>
      <rPr>
        <sz val="11"/>
        <rFont val="游ゴシック Medium"/>
        <family val="3"/>
        <charset val="128"/>
      </rPr>
      <t>ありがとう</t>
    </r>
    <r>
      <rPr>
        <sz val="11"/>
        <rFont val="Consolas"/>
        <family val="3"/>
      </rPr>
      <t xml:space="preserve">!! </t>
    </r>
    <r>
      <rPr>
        <sz val="11"/>
        <rFont val="游ゴシック Medium"/>
        <family val="3"/>
        <charset val="128"/>
      </rPr>
      <t>夜のせいか君のせいか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羽をくれた人</t>
    </r>
    <rPh sb="12" eb="13">
      <t>ヨル</t>
    </rPh>
    <rPh sb="17" eb="18">
      <t>キミ</t>
    </rPh>
    <rPh sb="23" eb="24">
      <t>ハネ</t>
    </rPh>
    <rPh sb="28" eb="29">
      <t>ヒト</t>
    </rPh>
    <phoneticPr fontId="1"/>
  </si>
  <si>
    <r>
      <rPr>
        <sz val="11"/>
        <rFont val="游ゴシック Medium"/>
        <family val="3"/>
        <charset val="128"/>
      </rPr>
      <t>本人から</t>
    </r>
    <rPh sb="0" eb="2">
      <t>ホンニン</t>
    </rPh>
    <phoneticPr fontId="1"/>
  </si>
  <si>
    <r>
      <rPr>
        <sz val="11"/>
        <rFont val="游ゴシック Medium"/>
        <family val="3"/>
        <charset val="128"/>
      </rPr>
      <t>本人から、</t>
    </r>
    <r>
      <rPr>
        <sz val="11"/>
        <rFont val="Consolas"/>
        <family val="3"/>
      </rPr>
      <t>3</t>
    </r>
    <r>
      <rPr>
        <sz val="11"/>
        <rFont val="游ゴシック Medium"/>
        <family val="3"/>
        <charset val="128"/>
      </rPr>
      <t>曲入り</t>
    </r>
    <rPh sb="0" eb="2">
      <t>ホンニン</t>
    </rPh>
    <rPh sb="6" eb="7">
      <t>キョク</t>
    </rPh>
    <rPh sb="7" eb="8">
      <t>イ</t>
    </rPh>
    <phoneticPr fontId="1"/>
  </si>
  <si>
    <r>
      <t>Cassette Label:</t>
    </r>
    <r>
      <rPr>
        <sz val="11"/>
        <rFont val="游ゴシック Medium"/>
        <family val="3"/>
        <charset val="128"/>
      </rPr>
      <t>まぼろしの世界</t>
    </r>
    <rPh sb="0" eb="8">
      <t>カセット</t>
    </rPh>
    <rPh sb="9" eb="14">
      <t>レーベル</t>
    </rPh>
    <phoneticPr fontId="1"/>
  </si>
  <si>
    <r>
      <t>Pirami</t>
    </r>
    <r>
      <rPr>
        <sz val="11"/>
        <rFont val="游ゴシック Medium"/>
        <family val="3"/>
        <charset val="128"/>
      </rPr>
      <t>本人から</t>
    </r>
    <rPh sb="0" eb="6">
      <t>ピラミ</t>
    </rPh>
    <rPh sb="6" eb="8">
      <t>ホンニン</t>
    </rPh>
    <phoneticPr fontId="1"/>
  </si>
  <si>
    <r>
      <t>Ami:</t>
    </r>
    <r>
      <rPr>
        <sz val="11"/>
        <rFont val="游ゴシック Medium"/>
        <family val="3"/>
        <charset val="128"/>
      </rPr>
      <t>吉田亜美</t>
    </r>
    <rPh sb="0" eb="3">
      <t>アミ</t>
    </rPh>
    <rPh sb="4" eb="6">
      <t>ヨシダ</t>
    </rPh>
    <rPh sb="6" eb="8">
      <t>アミ</t>
    </rPh>
    <phoneticPr fontId="1"/>
  </si>
  <si>
    <r>
      <rPr>
        <sz val="11"/>
        <rFont val="游ゴシック Medium"/>
        <family val="3"/>
        <charset val="128"/>
      </rPr>
      <t>堀尾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暁子</t>
    </r>
    <rPh sb="0" eb="2">
      <t>ホリオ</t>
    </rPh>
    <rPh sb="3" eb="5">
      <t>アキコ</t>
    </rPh>
    <phoneticPr fontId="1"/>
  </si>
  <si>
    <r>
      <rPr>
        <sz val="11"/>
        <rFont val="游ゴシック Medium"/>
        <family val="3"/>
        <charset val="128"/>
      </rPr>
      <t>なかお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ちさと</t>
    </r>
    <phoneticPr fontId="1"/>
  </si>
  <si>
    <r>
      <rPr>
        <sz val="11"/>
        <rFont val="游ゴシック Medium"/>
        <family val="3"/>
        <charset val="128"/>
      </rPr>
      <t>鳥を見た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ライブ</t>
    </r>
    <rPh sb="0" eb="1">
      <t>トリ</t>
    </rPh>
    <rPh sb="2" eb="3">
      <t>ミ</t>
    </rPh>
    <phoneticPr fontId="1"/>
  </si>
  <si>
    <r>
      <rPr>
        <sz val="11"/>
        <rFont val="游ゴシック Medium"/>
        <family val="3"/>
        <charset val="128"/>
      </rPr>
      <t>本人から</t>
    </r>
    <r>
      <rPr>
        <sz val="11"/>
        <rFont val="Consolas"/>
        <family val="3"/>
      </rPr>
      <t>/[</t>
    </r>
    <r>
      <rPr>
        <sz val="11"/>
        <rFont val="游ゴシック Medium"/>
        <family val="3"/>
        <charset val="128"/>
      </rPr>
      <t>てずるもずる</t>
    </r>
    <r>
      <rPr>
        <sz val="11"/>
        <rFont val="Consolas"/>
        <family val="3"/>
      </rPr>
      <t xml:space="preserve">] </t>
    </r>
    <r>
      <rPr>
        <sz val="11"/>
        <rFont val="游ゴシック Medium"/>
        <family val="3"/>
        <charset val="128"/>
      </rPr>
      <t>対バン</t>
    </r>
    <rPh sb="0" eb="2">
      <t>ホンニン</t>
    </rPh>
    <rPh sb="14" eb="15">
      <t>タイ</t>
    </rPh>
    <phoneticPr fontId="1"/>
  </si>
  <si>
    <r>
      <rPr>
        <sz val="11"/>
        <rFont val="游ゴシック Medium"/>
        <family val="3"/>
        <charset val="128"/>
      </rPr>
      <t>壇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チクロ</t>
    </r>
    <rPh sb="0" eb="1">
      <t>ダン</t>
    </rPh>
    <phoneticPr fontId="1"/>
  </si>
  <si>
    <r>
      <rPr>
        <sz val="11"/>
        <rFont val="游ゴシック Medium"/>
        <family val="3"/>
        <charset val="128"/>
      </rPr>
      <t>エロ本の女</t>
    </r>
    <rPh sb="2" eb="3">
      <t>ホン</t>
    </rPh>
    <rPh sb="4" eb="5">
      <t>オンナ</t>
    </rPh>
    <phoneticPr fontId="1"/>
  </si>
  <si>
    <r>
      <rPr>
        <sz val="11"/>
        <rFont val="游ゴシック Medium"/>
        <family val="3"/>
        <charset val="128"/>
      </rPr>
      <t>本人から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東京マリーバンドの</t>
    </r>
    <r>
      <rPr>
        <sz val="11"/>
        <rFont val="Consolas"/>
        <family val="3"/>
      </rPr>
      <t xml:space="preserve"> 1st. </t>
    </r>
    <r>
      <rPr>
        <sz val="11"/>
        <rFont val="游ゴシック Medium"/>
        <family val="3"/>
        <charset val="128"/>
      </rPr>
      <t>と交換</t>
    </r>
    <rPh sb="0" eb="2">
      <t>ホンニン</t>
    </rPh>
    <rPh sb="5" eb="7">
      <t>トウキョウ</t>
    </rPh>
    <rPh sb="21" eb="23">
      <t>コウカン</t>
    </rPh>
    <phoneticPr fontId="1"/>
  </si>
  <si>
    <r>
      <rPr>
        <sz val="11"/>
        <rFont val="游ゴシック Medium"/>
        <family val="3"/>
        <charset val="128"/>
      </rPr>
      <t>岡庭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文宏</t>
    </r>
    <rPh sb="0" eb="2">
      <t>オカニワ</t>
    </rPh>
    <rPh sb="3" eb="5">
      <t>フミヒロ</t>
    </rPh>
    <phoneticPr fontId="1"/>
  </si>
  <si>
    <r>
      <rPr>
        <sz val="11"/>
        <rFont val="游ゴシック Medium"/>
        <family val="3"/>
        <charset val="128"/>
      </rPr>
      <t>本人から</t>
    </r>
    <r>
      <rPr>
        <sz val="11"/>
        <rFont val="Consolas"/>
        <family val="3"/>
      </rPr>
      <t>/Harajuku Gallery[</t>
    </r>
    <r>
      <rPr>
        <sz val="11"/>
        <rFont val="游ゴシック Medium"/>
        <family val="3"/>
        <charset val="128"/>
      </rPr>
      <t>詩と生活</t>
    </r>
    <r>
      <rPr>
        <sz val="11"/>
        <rFont val="Consolas"/>
        <family val="3"/>
      </rPr>
      <t>...]</t>
    </r>
    <r>
      <rPr>
        <sz val="11"/>
        <rFont val="游ゴシック Medium"/>
        <family val="3"/>
        <charset val="128"/>
      </rPr>
      <t>展初日</t>
    </r>
    <rPh sb="0" eb="2">
      <t>ホンニン</t>
    </rPh>
    <rPh sb="22" eb="23">
      <t>シ</t>
    </rPh>
    <rPh sb="24" eb="26">
      <t>セイカツ</t>
    </rPh>
    <rPh sb="30" eb="31">
      <t>テン</t>
    </rPh>
    <rPh sb="31" eb="33">
      <t>ショニチ</t>
    </rPh>
    <phoneticPr fontId="1"/>
  </si>
  <si>
    <r>
      <rPr>
        <sz val="11"/>
        <rFont val="游ゴシック Medium"/>
        <family val="3"/>
        <charset val="128"/>
      </rPr>
      <t>齋藤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裕</t>
    </r>
    <rPh sb="0" eb="2">
      <t>サイトウ</t>
    </rPh>
    <rPh sb="3" eb="4">
      <t>ヒロシ</t>
    </rPh>
    <phoneticPr fontId="1"/>
  </si>
  <si>
    <r>
      <rPr>
        <sz val="11"/>
        <rFont val="游ゴシック Medium"/>
        <family val="3"/>
        <charset val="128"/>
      </rPr>
      <t>僕のアルバム</t>
    </r>
    <rPh sb="0" eb="1">
      <t>ボク</t>
    </rPh>
    <phoneticPr fontId="1"/>
  </si>
  <si>
    <r>
      <rPr>
        <sz val="11"/>
        <rFont val="游ゴシック Medium"/>
        <family val="3"/>
        <charset val="128"/>
      </rPr>
      <t>本人から野毛で伊藤洋子が貰った</t>
    </r>
    <rPh sb="0" eb="2">
      <t>ホンニン</t>
    </rPh>
    <rPh sb="4" eb="6">
      <t>ノゲ</t>
    </rPh>
    <rPh sb="7" eb="9">
      <t>イトウ</t>
    </rPh>
    <rPh sb="9" eb="11">
      <t>ヨウコ</t>
    </rPh>
    <rPh sb="12" eb="13">
      <t>モラ</t>
    </rPh>
    <phoneticPr fontId="1"/>
  </si>
  <si>
    <r>
      <t>1</t>
    </r>
    <r>
      <rPr>
        <sz val="11"/>
        <rFont val="游ゴシック Medium"/>
        <family val="3"/>
        <charset val="128"/>
      </rPr>
      <t>分できける</t>
    </r>
    <r>
      <rPr>
        <sz val="11"/>
        <rFont val="Consolas"/>
        <family val="3"/>
      </rPr>
      <t>CD</t>
    </r>
    <rPh sb="1" eb="2">
      <t>フン</t>
    </rPh>
    <phoneticPr fontId="1"/>
  </si>
  <si>
    <r>
      <rPr>
        <sz val="11"/>
        <rFont val="游ゴシック Medium"/>
        <family val="3"/>
        <charset val="128"/>
      </rPr>
      <t>陳さんから</t>
    </r>
    <rPh sb="0" eb="1">
      <t>チン</t>
    </rPh>
    <phoneticPr fontId="1"/>
  </si>
  <si>
    <r>
      <t>J.A.Caesar/</t>
    </r>
    <r>
      <rPr>
        <sz val="11"/>
        <rFont val="游ゴシック Medium"/>
        <family val="3"/>
        <charset val="128"/>
      </rPr>
      <t>舩橋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陽</t>
    </r>
    <rPh sb="4" eb="10">
      <t>シーザー</t>
    </rPh>
    <rPh sb="11" eb="13">
      <t>フナハシ</t>
    </rPh>
    <rPh sb="14" eb="15">
      <t>ヨウ</t>
    </rPh>
    <phoneticPr fontId="1"/>
  </si>
  <si>
    <r>
      <rPr>
        <sz val="11"/>
        <rFont val="游ゴシック Medium"/>
        <family val="3"/>
        <charset val="128"/>
      </rPr>
      <t>少女椿</t>
    </r>
    <rPh sb="0" eb="2">
      <t>ショウジョ</t>
    </rPh>
    <rPh sb="2" eb="3">
      <t>ツバキ</t>
    </rPh>
    <phoneticPr fontId="1"/>
  </si>
  <si>
    <r>
      <rPr>
        <sz val="11"/>
        <rFont val="游ゴシック Medium"/>
        <family val="3"/>
        <charset val="128"/>
      </rPr>
      <t>吉沢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元治</t>
    </r>
    <rPh sb="0" eb="2">
      <t>ヨシザワ</t>
    </rPh>
    <rPh sb="3" eb="5">
      <t>モトハル</t>
    </rPh>
    <phoneticPr fontId="1"/>
  </si>
  <si>
    <r>
      <rPr>
        <sz val="11"/>
        <rFont val="游ゴシック Medium"/>
        <family val="3"/>
        <charset val="128"/>
      </rPr>
      <t>海沼</t>
    </r>
    <rPh sb="0" eb="1">
      <t>ウミ</t>
    </rPh>
    <rPh sb="1" eb="2">
      <t>ヌマ</t>
    </rPh>
    <phoneticPr fontId="1"/>
  </si>
  <si>
    <r>
      <rPr>
        <strike/>
        <sz val="11"/>
        <rFont val="游ゴシック Medium"/>
        <family val="3"/>
        <charset val="128"/>
      </rPr>
      <t>身内</t>
    </r>
    <rPh sb="0" eb="2">
      <t>ミウチ</t>
    </rPh>
    <phoneticPr fontId="1"/>
  </si>
  <si>
    <r>
      <rPr>
        <strike/>
        <sz val="11"/>
        <rFont val="游ゴシック Medium"/>
        <family val="3"/>
        <charset val="128"/>
      </rPr>
      <t>川上</t>
    </r>
    <r>
      <rPr>
        <strike/>
        <sz val="11"/>
        <rFont val="Consolas"/>
        <family val="3"/>
      </rPr>
      <t xml:space="preserve"> </t>
    </r>
    <r>
      <rPr>
        <strike/>
        <sz val="11"/>
        <rFont val="游ゴシック Medium"/>
        <family val="3"/>
        <charset val="128"/>
      </rPr>
      <t>龍亮</t>
    </r>
    <rPh sb="0" eb="2">
      <t>カワカミ</t>
    </rPh>
    <rPh sb="3" eb="5">
      <t>リュウスケ</t>
    </rPh>
    <phoneticPr fontId="1"/>
  </si>
  <si>
    <r>
      <rPr>
        <strike/>
        <sz val="11"/>
        <rFont val="游ゴシック Medium"/>
        <family val="3"/>
        <charset val="128"/>
      </rPr>
      <t>汚れた空の下から</t>
    </r>
    <rPh sb="0" eb="1">
      <t>ヨゴ</t>
    </rPh>
    <rPh sb="3" eb="4">
      <t>ソラ</t>
    </rPh>
    <rPh sb="5" eb="6">
      <t>シタ</t>
    </rPh>
    <phoneticPr fontId="1"/>
  </si>
  <si>
    <r>
      <rPr>
        <sz val="11"/>
        <rFont val="游ゴシック Medium"/>
        <family val="3"/>
        <charset val="128"/>
      </rPr>
      <t>身内</t>
    </r>
    <r>
      <rPr>
        <sz val="11"/>
        <rFont val="Consolas"/>
        <family val="3"/>
      </rPr>
      <t>/kids</t>
    </r>
    <rPh sb="0" eb="2">
      <t>ミウチ</t>
    </rPh>
    <phoneticPr fontId="1"/>
  </si>
  <si>
    <r>
      <rPr>
        <sz val="11"/>
        <rFont val="游ゴシック Medium"/>
        <family val="3"/>
        <charset val="128"/>
      </rPr>
      <t>カワイ音楽教室</t>
    </r>
    <rPh sb="3" eb="5">
      <t>オンガク</t>
    </rPh>
    <rPh sb="5" eb="7">
      <t>キョウシツ</t>
    </rPh>
    <phoneticPr fontId="1"/>
  </si>
  <si>
    <r>
      <rPr>
        <sz val="11"/>
        <rFont val="游ゴシック Medium"/>
        <family val="3"/>
        <charset val="128"/>
      </rPr>
      <t>ピコルの冒険</t>
    </r>
    <rPh sb="4" eb="6">
      <t>ボウケン</t>
    </rPh>
    <phoneticPr fontId="1"/>
  </si>
  <si>
    <r>
      <rPr>
        <sz val="11"/>
        <rFont val="游ゴシック Medium"/>
        <family val="3"/>
        <charset val="128"/>
      </rPr>
      <t>サウンドツリー</t>
    </r>
    <r>
      <rPr>
        <sz val="11"/>
        <rFont val="Consolas"/>
        <family val="3"/>
      </rPr>
      <t xml:space="preserve"> 1</t>
    </r>
    <phoneticPr fontId="1"/>
  </si>
  <si>
    <r>
      <rPr>
        <sz val="11"/>
        <rFont val="游ゴシック Medium"/>
        <family val="3"/>
        <charset val="128"/>
      </rPr>
      <t>サウンドツリー</t>
    </r>
    <r>
      <rPr>
        <sz val="11"/>
        <rFont val="Consolas"/>
        <family val="3"/>
      </rPr>
      <t xml:space="preserve"> 2</t>
    </r>
  </si>
  <si>
    <r>
      <rPr>
        <sz val="11"/>
        <rFont val="游ゴシック Medium"/>
        <family val="3"/>
        <charset val="128"/>
      </rPr>
      <t>サウンドツリー</t>
    </r>
    <r>
      <rPr>
        <sz val="11"/>
        <rFont val="Consolas"/>
        <family val="3"/>
      </rPr>
      <t xml:space="preserve"> 3</t>
    </r>
  </si>
  <si>
    <r>
      <rPr>
        <sz val="11"/>
        <rFont val="游ゴシック Medium"/>
        <family val="3"/>
        <charset val="128"/>
      </rPr>
      <t>クーちゃんとあそぼ</t>
    </r>
    <phoneticPr fontId="1"/>
  </si>
  <si>
    <r>
      <rPr>
        <sz val="11"/>
        <rFont val="游ゴシック Medium"/>
        <family val="3"/>
        <charset val="128"/>
      </rPr>
      <t>クーちゃんできるかな</t>
    </r>
    <phoneticPr fontId="1"/>
  </si>
  <si>
    <r>
      <rPr>
        <sz val="11"/>
        <rFont val="游ゴシック Medium"/>
        <family val="3"/>
        <charset val="128"/>
      </rPr>
      <t>なかよしペロくん</t>
    </r>
    <phoneticPr fontId="1"/>
  </si>
  <si>
    <r>
      <t>A^va^z</t>
    </r>
    <r>
      <rPr>
        <sz val="11"/>
        <rFont val="游ゴシック Medium"/>
        <family val="3"/>
        <charset val="128"/>
      </rPr>
      <t>追想</t>
    </r>
    <r>
      <rPr>
        <sz val="11"/>
        <rFont val="Consolas"/>
        <family val="3"/>
      </rPr>
      <t>~Iran</t>
    </r>
    <r>
      <rPr>
        <sz val="11"/>
        <rFont val="游ゴシック Medium"/>
        <family val="3"/>
        <charset val="128"/>
      </rPr>
      <t>の音楽</t>
    </r>
    <r>
      <rPr>
        <sz val="11"/>
        <rFont val="Consolas"/>
        <family val="3"/>
      </rPr>
      <t>I</t>
    </r>
    <rPh sb="0" eb="6">
      <t>アーヴァーズ</t>
    </rPh>
    <rPh sb="6" eb="8">
      <t>ツイソウ</t>
    </rPh>
    <rPh sb="9" eb="13">
      <t>イラン</t>
    </rPh>
    <rPh sb="14" eb="16">
      <t>オンガク</t>
    </rPh>
    <phoneticPr fontId="1"/>
  </si>
  <si>
    <r>
      <rPr>
        <sz val="11"/>
        <rFont val="游ゴシック Medium"/>
        <family val="3"/>
        <charset val="128"/>
      </rPr>
      <t>前半</t>
    </r>
    <rPh sb="0" eb="2">
      <t>ゼンハン</t>
    </rPh>
    <phoneticPr fontId="1"/>
  </si>
  <si>
    <r>
      <t>Persia</t>
    </r>
    <r>
      <rPr>
        <sz val="11"/>
        <rFont val="游ゴシック Medium"/>
        <family val="3"/>
        <charset val="128"/>
      </rPr>
      <t>逍遥</t>
    </r>
    <r>
      <rPr>
        <sz val="11"/>
        <rFont val="Consolas"/>
        <family val="3"/>
      </rPr>
      <t>~Iran</t>
    </r>
    <r>
      <rPr>
        <sz val="11"/>
        <rFont val="游ゴシック Medium"/>
        <family val="3"/>
        <charset val="128"/>
      </rPr>
      <t>の音楽</t>
    </r>
    <r>
      <rPr>
        <sz val="11"/>
        <rFont val="Consolas"/>
        <family val="3"/>
      </rPr>
      <t>II</t>
    </r>
    <rPh sb="0" eb="6">
      <t>ペルシャ</t>
    </rPh>
    <rPh sb="6" eb="8">
      <t>ショウヨウ</t>
    </rPh>
    <rPh sb="9" eb="13">
      <t>イラン</t>
    </rPh>
    <rPh sb="14" eb="16">
      <t>オンガク</t>
    </rPh>
    <phoneticPr fontId="1"/>
  </si>
  <si>
    <r>
      <rPr>
        <sz val="11"/>
        <rFont val="游ゴシック Medium"/>
        <family val="3"/>
        <charset val="128"/>
      </rPr>
      <t>後半</t>
    </r>
    <rPh sb="0" eb="2">
      <t>コウハン</t>
    </rPh>
    <phoneticPr fontId="1"/>
  </si>
  <si>
    <r>
      <t>Persia</t>
    </r>
    <r>
      <rPr>
        <sz val="11"/>
        <rFont val="游ゴシック Medium"/>
        <family val="3"/>
        <charset val="128"/>
      </rPr>
      <t>追想</t>
    </r>
    <r>
      <rPr>
        <sz val="11"/>
        <rFont val="Consolas"/>
        <family val="3"/>
      </rPr>
      <t>~Iran</t>
    </r>
    <r>
      <rPr>
        <sz val="11"/>
        <rFont val="游ゴシック Medium"/>
        <family val="3"/>
        <charset val="128"/>
      </rPr>
      <t>の古典音楽</t>
    </r>
    <rPh sb="0" eb="6">
      <t>ペルシャ</t>
    </rPh>
    <rPh sb="6" eb="8">
      <t>ツイソウ</t>
    </rPh>
    <rPh sb="9" eb="13">
      <t>イラン</t>
    </rPh>
    <rPh sb="14" eb="16">
      <t>コテン</t>
    </rPh>
    <rPh sb="16" eb="18">
      <t>オンガク</t>
    </rPh>
    <phoneticPr fontId="1"/>
  </si>
  <si>
    <r>
      <rPr>
        <sz val="11"/>
        <rFont val="游ゴシック Medium"/>
        <family val="3"/>
        <charset val="128"/>
      </rPr>
      <t>東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中国</t>
    </r>
    <rPh sb="0" eb="5">
      <t>ヒガシアジア</t>
    </rPh>
    <rPh sb="6" eb="8">
      <t>チュウゴク</t>
    </rPh>
    <phoneticPr fontId="1"/>
  </si>
  <si>
    <r>
      <rPr>
        <sz val="11"/>
        <rFont val="游ゴシック Medium"/>
        <family val="3"/>
        <charset val="128"/>
      </rPr>
      <t>何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樹鳳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琵琶</t>
    </r>
    <rPh sb="0" eb="1">
      <t>He</t>
    </rPh>
    <rPh sb="2" eb="4">
      <t>Shu-Feng</t>
    </rPh>
    <rPh sb="5" eb="7">
      <t>ピパ</t>
    </rPh>
    <phoneticPr fontId="1"/>
  </si>
  <si>
    <r>
      <rPr>
        <sz val="11"/>
        <rFont val="游ゴシック Medium"/>
        <family val="3"/>
        <charset val="128"/>
      </rPr>
      <t>天山奏楽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中国の琵琶</t>
    </r>
    <rPh sb="0" eb="2">
      <t>テンシャン</t>
    </rPh>
    <rPh sb="2" eb="4">
      <t>ソウガク</t>
    </rPh>
    <rPh sb="5" eb="7">
      <t>チュウゴク</t>
    </rPh>
    <rPh sb="8" eb="10">
      <t>ビワ</t>
    </rPh>
    <phoneticPr fontId="1"/>
  </si>
  <si>
    <r>
      <rPr>
        <sz val="11"/>
        <rFont val="游ゴシック Medium"/>
        <family val="3"/>
        <charset val="128"/>
      </rPr>
      <t>東欧</t>
    </r>
    <r>
      <rPr>
        <sz val="11"/>
        <rFont val="Consolas"/>
        <family val="3"/>
      </rPr>
      <t>/Armenia/</t>
    </r>
    <r>
      <rPr>
        <sz val="11"/>
        <rFont val="游ゴシック Medium"/>
        <family val="3"/>
        <charset val="128"/>
      </rPr>
      <t>旧ソ</t>
    </r>
    <rPh sb="0" eb="2">
      <t>トウオウ</t>
    </rPh>
    <rPh sb="3" eb="10">
      <t>アルメニア</t>
    </rPh>
    <rPh sb="11" eb="12">
      <t>キュウ</t>
    </rPh>
    <phoneticPr fontId="1"/>
  </si>
  <si>
    <r>
      <rPr>
        <sz val="11"/>
        <rFont val="游ゴシック Medium"/>
        <family val="3"/>
        <charset val="128"/>
      </rPr>
      <t>東南</t>
    </r>
    <r>
      <rPr>
        <sz val="11"/>
        <rFont val="Consolas"/>
        <family val="3"/>
      </rPr>
      <t>Asia/Indone'sie/</t>
    </r>
    <r>
      <rPr>
        <sz val="11"/>
        <rFont val="游ゴシック Medium"/>
        <family val="3"/>
        <charset val="128"/>
      </rPr>
      <t>西</t>
    </r>
    <r>
      <rPr>
        <sz val="11"/>
        <rFont val="Consolas"/>
        <family val="3"/>
      </rPr>
      <t>Java/Sunda</t>
    </r>
    <rPh sb="0" eb="6">
      <t>トウナンアジア</t>
    </rPh>
    <rPh sb="7" eb="17">
      <t>インドネシア</t>
    </rPh>
    <rPh sb="18" eb="23">
      <t>ニシジャワ</t>
    </rPh>
    <rPh sb="24" eb="29">
      <t>スンダ</t>
    </rPh>
    <phoneticPr fontId="1"/>
  </si>
  <si>
    <r>
      <rPr>
        <sz val="11"/>
        <rFont val="游ゴシック Medium"/>
        <family val="3"/>
        <charset val="128"/>
      </rPr>
      <t>金香花頌</t>
    </r>
    <r>
      <rPr>
        <sz val="11"/>
        <rFont val="Consolas"/>
        <family val="3"/>
      </rPr>
      <t>/Sunda(</t>
    </r>
    <r>
      <rPr>
        <sz val="11"/>
        <rFont val="游ゴシック Medium"/>
        <family val="3"/>
        <charset val="128"/>
      </rPr>
      <t>西</t>
    </r>
    <r>
      <rPr>
        <sz val="11"/>
        <rFont val="Consolas"/>
        <family val="3"/>
      </rPr>
      <t>Java)</t>
    </r>
    <r>
      <rPr>
        <sz val="11"/>
        <rFont val="游ゴシック Medium"/>
        <family val="3"/>
        <charset val="128"/>
      </rPr>
      <t>の古典</t>
    </r>
    <rPh sb="0" eb="1">
      <t>キン</t>
    </rPh>
    <rPh sb="1" eb="2">
      <t>コウ</t>
    </rPh>
    <rPh sb="2" eb="3">
      <t>カ</t>
    </rPh>
    <rPh sb="3" eb="4">
      <t>ショウ</t>
    </rPh>
    <rPh sb="5" eb="10">
      <t>スンダ</t>
    </rPh>
    <rPh sb="11" eb="16">
      <t>ニシジャワ</t>
    </rPh>
    <rPh sb="18" eb="20">
      <t>コテン</t>
    </rPh>
    <phoneticPr fontId="1"/>
  </si>
  <si>
    <r>
      <rPr>
        <sz val="11"/>
        <rFont val="游ゴシック Medium"/>
        <family val="3"/>
        <charset val="128"/>
      </rPr>
      <t>日本音楽の源流をたずねて</t>
    </r>
    <r>
      <rPr>
        <sz val="11"/>
        <rFont val="Consolas"/>
        <family val="3"/>
      </rPr>
      <t>IV/Indone'sie</t>
    </r>
    <r>
      <rPr>
        <sz val="11"/>
        <rFont val="游ゴシック Medium"/>
        <family val="3"/>
        <charset val="128"/>
      </rPr>
      <t>の音楽</t>
    </r>
    <r>
      <rPr>
        <sz val="11"/>
        <rFont val="Consolas"/>
        <family val="3"/>
      </rPr>
      <t>/Sunda</t>
    </r>
    <r>
      <rPr>
        <sz val="11"/>
        <rFont val="游ゴシック Medium"/>
        <family val="3"/>
        <charset val="128"/>
      </rPr>
      <t>音楽の極致</t>
    </r>
    <rPh sb="0" eb="2">
      <t>ニホン</t>
    </rPh>
    <rPh sb="2" eb="4">
      <t>オンガク</t>
    </rPh>
    <rPh sb="5" eb="7">
      <t>ゲンリュウ</t>
    </rPh>
    <rPh sb="26" eb="28">
      <t>オンガク</t>
    </rPh>
    <rPh sb="29" eb="34">
      <t>スンダ</t>
    </rPh>
    <rPh sb="34" eb="36">
      <t>オンガク</t>
    </rPh>
    <rPh sb="37" eb="39">
      <t>キョクチ</t>
    </rPh>
    <phoneticPr fontId="1"/>
  </si>
  <si>
    <r>
      <t>20/</t>
    </r>
    <r>
      <rPr>
        <sz val="11"/>
        <rFont val="游ゴシック Medium"/>
        <family val="3"/>
        <charset val="128"/>
      </rPr>
      <t>上巻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世界民族音楽大全集【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篇】</t>
    </r>
    <rPh sb="3" eb="5">
      <t>ジョウカン</t>
    </rPh>
    <rPh sb="6" eb="8">
      <t>セカイ</t>
    </rPh>
    <rPh sb="8" eb="10">
      <t>ミンゾク</t>
    </rPh>
    <rPh sb="10" eb="12">
      <t>オンガク</t>
    </rPh>
    <rPh sb="12" eb="15">
      <t>ダイゼンシュウ</t>
    </rPh>
    <rPh sb="27" eb="28">
      <t>ヘン</t>
    </rPh>
    <phoneticPr fontId="1"/>
  </si>
  <si>
    <r>
      <rPr>
        <sz val="11"/>
        <rFont val="游ゴシック Medium"/>
        <family val="3"/>
        <charset val="128"/>
      </rPr>
      <t>東欧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中央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旧ソ</t>
    </r>
    <r>
      <rPr>
        <sz val="11"/>
        <rFont val="Consolas"/>
        <family val="3"/>
      </rPr>
      <t>/Gruziya/Caucase</t>
    </r>
    <rPh sb="0" eb="2">
      <t>トウオウ</t>
    </rPh>
    <rPh sb="3" eb="9">
      <t>チュウオウアジア</t>
    </rPh>
    <rPh sb="10" eb="11">
      <t>キュウ</t>
    </rPh>
    <rPh sb="13" eb="20">
      <t>グルジア</t>
    </rPh>
    <rPh sb="21" eb="28">
      <t>カフカズ</t>
    </rPh>
    <phoneticPr fontId="1"/>
  </si>
  <si>
    <r>
      <t>Sakartvelo</t>
    </r>
    <r>
      <rPr>
        <sz val="11"/>
        <rFont val="游ゴシック Medium"/>
        <family val="3"/>
        <charset val="128"/>
      </rPr>
      <t>奇蹟の</t>
    </r>
    <r>
      <rPr>
        <sz val="11"/>
        <rFont val="Consolas"/>
        <family val="3"/>
      </rPr>
      <t>Polyphonies/</t>
    </r>
    <r>
      <rPr>
        <sz val="11"/>
        <rFont val="游ゴシック Medium"/>
        <family val="3"/>
        <charset val="128"/>
      </rPr>
      <t>東西の陸橋</t>
    </r>
    <r>
      <rPr>
        <sz val="11"/>
        <rFont val="Consolas"/>
        <family val="3"/>
      </rPr>
      <t>Caucase</t>
    </r>
    <r>
      <rPr>
        <sz val="11"/>
        <rFont val="游ゴシック Medium"/>
        <family val="3"/>
        <charset val="128"/>
      </rPr>
      <t>の合唱</t>
    </r>
    <rPh sb="0" eb="10">
      <t>サカルトベロ</t>
    </rPh>
    <rPh sb="10" eb="12">
      <t>キセキ</t>
    </rPh>
    <rPh sb="13" eb="24">
      <t>ポリフォニー</t>
    </rPh>
    <rPh sb="25" eb="27">
      <t>トウザイ</t>
    </rPh>
    <rPh sb="28" eb="30">
      <t>リッキョウ</t>
    </rPh>
    <rPh sb="30" eb="37">
      <t>カフカズ</t>
    </rPh>
    <rPh sb="38" eb="40">
      <t>ガッショウ</t>
    </rPh>
    <phoneticPr fontId="1"/>
  </si>
  <si>
    <r>
      <rPr>
        <sz val="11"/>
        <rFont val="游ゴシック Medium"/>
        <family val="3"/>
        <charset val="128"/>
      </rPr>
      <t>東</t>
    </r>
    <r>
      <rPr>
        <sz val="11"/>
        <rFont val="Consolas"/>
        <family val="3"/>
      </rPr>
      <t>Africa/Ethiopia</t>
    </r>
    <rPh sb="0" eb="7">
      <t>ヒガシアフリカ</t>
    </rPh>
    <rPh sb="8" eb="16">
      <t>エチオピア</t>
    </rPh>
    <phoneticPr fontId="1"/>
  </si>
  <si>
    <r>
      <rPr>
        <sz val="11"/>
        <rFont val="游ゴシック Medium"/>
        <family val="3"/>
        <charset val="128"/>
      </rPr>
      <t>前半</t>
    </r>
    <r>
      <rPr>
        <sz val="11"/>
        <rFont val="Consolas"/>
        <family val="3"/>
      </rPr>
      <t>32'30</t>
    </r>
    <rPh sb="0" eb="2">
      <t>ゼンハン</t>
    </rPh>
    <phoneticPr fontId="1"/>
  </si>
  <si>
    <r>
      <t>African Harp/Ethiopia/Appolo</t>
    </r>
    <r>
      <rPr>
        <sz val="11"/>
        <rFont val="游ゴシック Medium"/>
        <family val="3"/>
        <charset val="128"/>
      </rPr>
      <t>の竪琴は響く</t>
    </r>
    <r>
      <rPr>
        <sz val="11"/>
        <rFont val="Consolas"/>
        <family val="3"/>
      </rPr>
      <t>/Kirar</t>
    </r>
    <rPh sb="0" eb="7">
      <t>アフリカン</t>
    </rPh>
    <rPh sb="8" eb="12">
      <t>ハープ</t>
    </rPh>
    <rPh sb="13" eb="21">
      <t>エチオピア</t>
    </rPh>
    <rPh sb="22" eb="28">
      <t>アポロ</t>
    </rPh>
    <rPh sb="29" eb="31">
      <t>タテゴト</t>
    </rPh>
    <rPh sb="32" eb="33">
      <t>ヒビ</t>
    </rPh>
    <rPh sb="35" eb="40">
      <t>キラール</t>
    </rPh>
    <phoneticPr fontId="1"/>
  </si>
  <si>
    <r>
      <rPr>
        <sz val="11"/>
        <rFont val="游ゴシック Medium"/>
        <family val="3"/>
        <charset val="128"/>
      </rPr>
      <t>南</t>
    </r>
    <r>
      <rPr>
        <sz val="11"/>
        <rFont val="Consolas"/>
        <family val="3"/>
      </rPr>
      <t>Asia/Inde/</t>
    </r>
    <r>
      <rPr>
        <sz val="11"/>
        <rFont val="游ゴシック Medium"/>
        <family val="3"/>
        <charset val="128"/>
      </rPr>
      <t>パンジャブ</t>
    </r>
    <rPh sb="0" eb="5">
      <t>ミナミアジア</t>
    </rPh>
    <rPh sb="6" eb="10">
      <t>インド</t>
    </rPh>
    <phoneticPr fontId="1"/>
  </si>
  <si>
    <r>
      <t>Bangra Sahib</t>
    </r>
    <r>
      <rPr>
        <sz val="11"/>
        <rFont val="游ゴシック Medium"/>
        <family val="3"/>
        <charset val="128"/>
      </rPr>
      <t>寺院の祈禱</t>
    </r>
    <rPh sb="0" eb="6">
      <t>バングラ</t>
    </rPh>
    <rPh sb="7" eb="12">
      <t>サヒーブ</t>
    </rPh>
    <rPh sb="12" eb="14">
      <t>ジイン</t>
    </rPh>
    <rPh sb="15" eb="17">
      <t>キトウ</t>
    </rPh>
    <phoneticPr fontId="1"/>
  </si>
  <si>
    <r>
      <t>Sikh</t>
    </r>
    <r>
      <rPr>
        <sz val="11"/>
        <rFont val="游ゴシック Medium"/>
        <family val="3"/>
        <charset val="128"/>
      </rPr>
      <t>教の祈りの音楽</t>
    </r>
    <r>
      <rPr>
        <sz val="11"/>
        <rFont val="Consolas"/>
        <family val="3"/>
      </rPr>
      <t>/Delhi</t>
    </r>
    <rPh sb="0" eb="5">
      <t>シークキョウ</t>
    </rPh>
    <rPh sb="6" eb="7">
      <t>イノ</t>
    </rPh>
    <rPh sb="9" eb="11">
      <t>オンガク</t>
    </rPh>
    <rPh sb="12" eb="17">
      <t>デリー</t>
    </rPh>
    <phoneticPr fontId="1"/>
  </si>
  <si>
    <r>
      <rPr>
        <sz val="11"/>
        <rFont val="游ゴシック Medium"/>
        <family val="3"/>
        <charset val="128"/>
      </rPr>
      <t>頭キレ</t>
    </r>
    <r>
      <rPr>
        <sz val="11"/>
        <rFont val="Consolas"/>
        <family val="3"/>
      </rPr>
      <t>?</t>
    </r>
    <rPh sb="0" eb="1">
      <t>アタマ</t>
    </rPh>
    <phoneticPr fontId="1"/>
  </si>
  <si>
    <r>
      <t>African Strings/Madagascar/Rakoto Frah</t>
    </r>
    <r>
      <rPr>
        <sz val="11"/>
        <rFont val="游ゴシック Medium"/>
        <family val="3"/>
        <charset val="128"/>
      </rPr>
      <t>の至芸</t>
    </r>
    <rPh sb="0" eb="7">
      <t>アフリカン</t>
    </rPh>
    <rPh sb="8" eb="15">
      <t>ストリングス</t>
    </rPh>
    <rPh sb="16" eb="26">
      <t>マダガスカル</t>
    </rPh>
    <rPh sb="27" eb="38">
      <t>ラコト　フラー</t>
    </rPh>
    <rPh sb="39" eb="41">
      <t>シゲイ</t>
    </rPh>
    <phoneticPr fontId="1"/>
  </si>
  <si>
    <r>
      <rPr>
        <sz val="11"/>
        <rFont val="游ゴシック Medium"/>
        <family val="3"/>
        <charset val="128"/>
      </rPr>
      <t>南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南</t>
    </r>
    <r>
      <rPr>
        <sz val="11"/>
        <rFont val="Consolas"/>
        <family val="3"/>
      </rPr>
      <t>Inde</t>
    </r>
    <rPh sb="0" eb="5">
      <t>ミナミアジア</t>
    </rPh>
    <rPh sb="6" eb="11">
      <t>ミナミインド</t>
    </rPh>
    <phoneticPr fontId="1"/>
  </si>
  <si>
    <r>
      <rPr>
        <sz val="11"/>
        <rFont val="游ゴシック Medium"/>
        <family val="3"/>
        <charset val="128"/>
      </rPr>
      <t>瞑想無限</t>
    </r>
    <r>
      <rPr>
        <sz val="11"/>
        <rFont val="Consolas"/>
        <family val="3"/>
      </rPr>
      <t>/Raga Malahari</t>
    </r>
    <rPh sb="0" eb="2">
      <t>メイソウ</t>
    </rPh>
    <rPh sb="2" eb="4">
      <t>ムゲン</t>
    </rPh>
    <rPh sb="5" eb="9">
      <t>ラーガ</t>
    </rPh>
    <phoneticPr fontId="1"/>
  </si>
  <si>
    <r>
      <t>25/</t>
    </r>
    <r>
      <rPr>
        <sz val="11"/>
        <rFont val="游ゴシック Medium"/>
        <family val="3"/>
        <charset val="128"/>
      </rPr>
      <t>下巻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世界民族音楽大全集【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篇】</t>
    </r>
    <rPh sb="3" eb="5">
      <t>ゲカン</t>
    </rPh>
    <rPh sb="6" eb="8">
      <t>セカイ</t>
    </rPh>
    <rPh sb="8" eb="10">
      <t>ミンゾク</t>
    </rPh>
    <rPh sb="10" eb="12">
      <t>オンガク</t>
    </rPh>
    <rPh sb="12" eb="15">
      <t>ダイゼンシュウ</t>
    </rPh>
    <rPh sb="27" eb="28">
      <t>ヘン</t>
    </rPh>
    <phoneticPr fontId="1"/>
  </si>
  <si>
    <r>
      <rPr>
        <sz val="11"/>
        <rFont val="游ゴシック Medium"/>
        <family val="3"/>
        <charset val="128"/>
      </rPr>
      <t>東欧</t>
    </r>
    <r>
      <rPr>
        <sz val="11"/>
        <rFont val="Consolas"/>
        <family val="3"/>
      </rPr>
      <t>/Bulgaria</t>
    </r>
    <rPh sb="0" eb="2">
      <t>トウオウ</t>
    </rPh>
    <rPh sb="3" eb="11">
      <t>ブルガリア</t>
    </rPh>
    <phoneticPr fontId="1"/>
  </si>
  <si>
    <r>
      <t>Philip Koutev/Bulgaria</t>
    </r>
    <r>
      <rPr>
        <sz val="11"/>
        <rFont val="游ゴシック Medium"/>
        <family val="3"/>
        <charset val="128"/>
      </rPr>
      <t>国立合唱団</t>
    </r>
    <rPh sb="0" eb="6">
      <t>フィリップ</t>
    </rPh>
    <rPh sb="7" eb="13">
      <t>クーテフ</t>
    </rPh>
    <rPh sb="14" eb="22">
      <t>ブルガリア</t>
    </rPh>
    <rPh sb="22" eb="24">
      <t>コクリツ</t>
    </rPh>
    <rPh sb="24" eb="27">
      <t>ガッショウダン</t>
    </rPh>
    <phoneticPr fontId="1"/>
  </si>
  <si>
    <r>
      <rPr>
        <sz val="11"/>
        <rFont val="游ゴシック Medium"/>
        <family val="3"/>
        <charset val="128"/>
      </rPr>
      <t>黒海吟遊</t>
    </r>
    <r>
      <rPr>
        <sz val="11"/>
        <rFont val="Consolas"/>
        <family val="3"/>
      </rPr>
      <t xml:space="preserve">~Turkey </t>
    </r>
    <r>
      <rPr>
        <sz val="11"/>
        <rFont val="游ゴシック Medium"/>
        <family val="3"/>
        <charset val="128"/>
      </rPr>
      <t>音紀行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16</t>
    </r>
    <r>
      <rPr>
        <sz val="11"/>
        <rFont val="游ゴシック Medium"/>
        <family val="3"/>
        <charset val="128"/>
      </rPr>
      <t>曲</t>
    </r>
    <rPh sb="0" eb="2">
      <t>コッカイ</t>
    </rPh>
    <rPh sb="2" eb="4">
      <t>ギンユウ</t>
    </rPh>
    <rPh sb="5" eb="11">
      <t>トルコ</t>
    </rPh>
    <rPh sb="12" eb="13">
      <t>オト</t>
    </rPh>
    <rPh sb="13" eb="15">
      <t>キコウ</t>
    </rPh>
    <rPh sb="16" eb="17">
      <t>ゼン</t>
    </rPh>
    <rPh sb="19" eb="20">
      <t>キョク</t>
    </rPh>
    <phoneticPr fontId="1"/>
  </si>
  <si>
    <r>
      <rPr>
        <sz val="11"/>
        <rFont val="游ゴシック Medium"/>
        <family val="3"/>
        <charset val="128"/>
      </rPr>
      <t>東</t>
    </r>
    <r>
      <rPr>
        <sz val="11"/>
        <rFont val="Consolas"/>
        <family val="3"/>
      </rPr>
      <t>Asia/Mongol</t>
    </r>
    <rPh sb="0" eb="5">
      <t>ヒガシアジア</t>
    </rPh>
    <rPh sb="6" eb="12">
      <t>モンゴル</t>
    </rPh>
    <phoneticPr fontId="1"/>
  </si>
  <si>
    <r>
      <rPr>
        <sz val="11"/>
        <rFont val="游ゴシック Medium"/>
        <family val="3"/>
        <charset val="128"/>
      </rPr>
      <t>草原の谺</t>
    </r>
    <r>
      <rPr>
        <sz val="11"/>
        <rFont val="Consolas"/>
        <family val="3"/>
      </rPr>
      <t>~Mongol</t>
    </r>
    <r>
      <rPr>
        <sz val="11"/>
        <rFont val="游ゴシック Medium"/>
        <family val="3"/>
        <charset val="128"/>
      </rPr>
      <t>の器楽</t>
    </r>
    <rPh sb="0" eb="2">
      <t>ソウゲン</t>
    </rPh>
    <rPh sb="3" eb="4">
      <t>コダマ</t>
    </rPh>
    <rPh sb="5" eb="11">
      <t>モンゴル</t>
    </rPh>
    <rPh sb="12" eb="14">
      <t>キガク</t>
    </rPh>
    <phoneticPr fontId="1"/>
  </si>
  <si>
    <r>
      <rPr>
        <sz val="11"/>
        <rFont val="游ゴシック Medium"/>
        <family val="3"/>
        <charset val="128"/>
      </rPr>
      <t>東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中国少数民族</t>
    </r>
    <rPh sb="0" eb="5">
      <t>ヒガシアジア</t>
    </rPh>
    <rPh sb="6" eb="8">
      <t>チュウゴク</t>
    </rPh>
    <rPh sb="8" eb="10">
      <t>ショウスウ</t>
    </rPh>
    <rPh sb="10" eb="12">
      <t>ミンゾク</t>
    </rPh>
    <phoneticPr fontId="1"/>
  </si>
  <si>
    <r>
      <rPr>
        <sz val="11"/>
        <rFont val="游ゴシック Medium"/>
        <family val="3"/>
        <charset val="128"/>
      </rPr>
      <t>絲綢之路</t>
    </r>
    <r>
      <rPr>
        <sz val="11"/>
        <rFont val="Consolas"/>
        <family val="3"/>
      </rPr>
      <t>III</t>
    </r>
    <r>
      <rPr>
        <sz val="11"/>
        <rFont val="游ゴシック Medium"/>
        <family val="3"/>
        <charset val="128"/>
      </rPr>
      <t>中国少数民族の音楽</t>
    </r>
    <rPh sb="0" eb="4">
      <t>シルクロード</t>
    </rPh>
    <rPh sb="7" eb="9">
      <t>チュウゴク</t>
    </rPh>
    <rPh sb="9" eb="13">
      <t>ショウスウミンゾク</t>
    </rPh>
    <rPh sb="14" eb="16">
      <t>オンガク</t>
    </rPh>
    <phoneticPr fontId="1"/>
  </si>
  <si>
    <r>
      <rPr>
        <sz val="11"/>
        <rFont val="游ゴシック Medium"/>
        <family val="3"/>
        <charset val="128"/>
      </rPr>
      <t>中央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旧ソ</t>
    </r>
    <r>
      <rPr>
        <sz val="11"/>
        <rFont val="Consolas"/>
        <family val="3"/>
      </rPr>
      <t>/Uighurs</t>
    </r>
    <rPh sb="0" eb="6">
      <t>チュウオウアジア</t>
    </rPh>
    <rPh sb="7" eb="8">
      <t>キュウ</t>
    </rPh>
    <rPh sb="10" eb="17">
      <t>ウイグル</t>
    </rPh>
    <phoneticPr fontId="1"/>
  </si>
  <si>
    <r>
      <t>Caravane</t>
    </r>
    <r>
      <rPr>
        <sz val="11"/>
        <rFont val="游ゴシック Medium"/>
        <family val="3"/>
        <charset val="128"/>
      </rPr>
      <t>の調べ</t>
    </r>
    <r>
      <rPr>
        <sz val="11"/>
        <rFont val="Consolas"/>
        <family val="3"/>
      </rPr>
      <t>~Uighurs</t>
    </r>
    <r>
      <rPr>
        <sz val="11"/>
        <rFont val="游ゴシック Medium"/>
        <family val="3"/>
        <charset val="128"/>
      </rPr>
      <t>の器楽</t>
    </r>
    <rPh sb="0" eb="8">
      <t>キャラバン</t>
    </rPh>
    <rPh sb="9" eb="10">
      <t>シラ</t>
    </rPh>
    <rPh sb="12" eb="19">
      <t>ウイグル</t>
    </rPh>
    <rPh sb="20" eb="22">
      <t>キガク</t>
    </rPh>
    <phoneticPr fontId="1"/>
  </si>
  <si>
    <r>
      <rPr>
        <sz val="11"/>
        <rFont val="游ゴシック Medium"/>
        <family val="3"/>
        <charset val="128"/>
      </rPr>
      <t>南</t>
    </r>
    <r>
      <rPr>
        <sz val="11"/>
        <rFont val="Consolas"/>
        <family val="3"/>
      </rPr>
      <t>Asia/Nepal</t>
    </r>
    <rPh sb="0" eb="5">
      <t>ミナミアジア</t>
    </rPh>
    <rPh sb="6" eb="11">
      <t>ネパール</t>
    </rPh>
    <phoneticPr fontId="1"/>
  </si>
  <si>
    <r>
      <t>Himalaya</t>
    </r>
    <r>
      <rPr>
        <sz val="11"/>
        <rFont val="游ゴシック Medium"/>
        <family val="3"/>
        <charset val="128"/>
      </rPr>
      <t>の響き</t>
    </r>
    <r>
      <rPr>
        <sz val="11"/>
        <rFont val="Consolas"/>
        <family val="3"/>
      </rPr>
      <t>~Nepal</t>
    </r>
    <r>
      <rPr>
        <sz val="11"/>
        <rFont val="游ゴシック Medium"/>
        <family val="3"/>
        <charset val="128"/>
      </rPr>
      <t>の民族音楽</t>
    </r>
    <rPh sb="0" eb="8">
      <t>ヒマラヤ</t>
    </rPh>
    <rPh sb="9" eb="10">
      <t>ヒビ</t>
    </rPh>
    <rPh sb="12" eb="17">
      <t>ネパール</t>
    </rPh>
    <rPh sb="18" eb="20">
      <t>ミンゾク</t>
    </rPh>
    <rPh sb="20" eb="22">
      <t>オンガク</t>
    </rPh>
    <phoneticPr fontId="1"/>
  </si>
  <si>
    <r>
      <rPr>
        <sz val="11"/>
        <rFont val="游ゴシック Medium"/>
        <family val="3"/>
        <charset val="128"/>
      </rPr>
      <t>草原の叙事詩</t>
    </r>
    <r>
      <rPr>
        <sz val="11"/>
        <rFont val="Consolas"/>
        <family val="3"/>
      </rPr>
      <t>~Mongol</t>
    </r>
    <r>
      <rPr>
        <sz val="11"/>
        <rFont val="游ゴシック Medium"/>
        <family val="3"/>
        <charset val="128"/>
      </rPr>
      <t>の「</t>
    </r>
    <r>
      <rPr>
        <sz val="11"/>
        <rFont val="Consolas"/>
        <family val="3"/>
      </rPr>
      <t>Zhangar</t>
    </r>
    <r>
      <rPr>
        <sz val="11"/>
        <rFont val="游ゴシック Medium"/>
        <family val="3"/>
        <charset val="128"/>
      </rPr>
      <t>物語」</t>
    </r>
    <rPh sb="0" eb="2">
      <t>ソウゲン</t>
    </rPh>
    <rPh sb="3" eb="6">
      <t>ジョジシ</t>
    </rPh>
    <rPh sb="7" eb="13">
      <t>モンゴル</t>
    </rPh>
    <rPh sb="15" eb="22">
      <t>ジャンガル</t>
    </rPh>
    <rPh sb="22" eb="24">
      <t>モノガタリ</t>
    </rPh>
    <phoneticPr fontId="1"/>
  </si>
  <si>
    <r>
      <rPr>
        <sz val="11"/>
        <rFont val="游ゴシック Medium"/>
        <family val="3"/>
        <charset val="128"/>
      </rPr>
      <t>西</t>
    </r>
    <r>
      <rPr>
        <sz val="11"/>
        <rFont val="Consolas"/>
        <family val="3"/>
      </rPr>
      <t>Africa/Senegal</t>
    </r>
    <rPh sb="0" eb="7">
      <t>ニシアフリカ</t>
    </rPh>
    <rPh sb="8" eb="15">
      <t>セネガル</t>
    </rPh>
    <phoneticPr fontId="1"/>
  </si>
  <si>
    <r>
      <t>Senegal</t>
    </r>
    <r>
      <rPr>
        <sz val="11"/>
        <rFont val="游ゴシック Medium"/>
        <family val="3"/>
        <charset val="128"/>
      </rPr>
      <t>の吟遊詩人</t>
    </r>
    <r>
      <rPr>
        <sz val="11"/>
        <rFont val="Consolas"/>
        <family val="3"/>
      </rPr>
      <t>/Lamine Konte</t>
    </r>
    <rPh sb="0" eb="7">
      <t>セネガル</t>
    </rPh>
    <rPh sb="8" eb="12">
      <t>グリオ</t>
    </rPh>
    <rPh sb="13" eb="19">
      <t>ラミン</t>
    </rPh>
    <rPh sb="20" eb="25">
      <t>コンテ</t>
    </rPh>
    <phoneticPr fontId="1"/>
  </si>
  <si>
    <r>
      <t>23/</t>
    </r>
    <r>
      <rPr>
        <sz val="11"/>
        <rFont val="游ゴシック Medium"/>
        <family val="3"/>
        <charset val="128"/>
      </rPr>
      <t>下巻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世界民族音楽大全集【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篇】</t>
    </r>
    <rPh sb="3" eb="5">
      <t>ゲカン</t>
    </rPh>
    <rPh sb="6" eb="8">
      <t>セカイ</t>
    </rPh>
    <rPh sb="8" eb="10">
      <t>ミンゾク</t>
    </rPh>
    <rPh sb="10" eb="12">
      <t>オンガク</t>
    </rPh>
    <rPh sb="12" eb="15">
      <t>ダイゼンシュウ</t>
    </rPh>
    <rPh sb="27" eb="28">
      <t>ヘン</t>
    </rPh>
    <phoneticPr fontId="1"/>
  </si>
  <si>
    <r>
      <rPr>
        <sz val="11"/>
        <rFont val="游ゴシック Medium"/>
        <family val="3"/>
        <charset val="128"/>
      </rPr>
      <t>偉大なるクルアーン</t>
    </r>
    <r>
      <rPr>
        <sz val="11"/>
        <rFont val="Consolas"/>
        <family val="3"/>
      </rPr>
      <t>/Islam</t>
    </r>
    <r>
      <rPr>
        <sz val="11"/>
        <rFont val="游ゴシック Medium"/>
        <family val="3"/>
        <charset val="128"/>
      </rPr>
      <t>の栄光</t>
    </r>
    <r>
      <rPr>
        <sz val="11"/>
        <rFont val="Consolas"/>
        <family val="3"/>
      </rPr>
      <t>~Istanbul</t>
    </r>
    <r>
      <rPr>
        <sz val="11"/>
        <rFont val="游ゴシック Medium"/>
        <family val="3"/>
        <charset val="128"/>
      </rPr>
      <t>の</t>
    </r>
    <r>
      <rPr>
        <sz val="11"/>
        <rFont val="Consolas"/>
        <family val="3"/>
      </rPr>
      <t>Koran</t>
    </r>
    <r>
      <rPr>
        <sz val="11"/>
        <rFont val="游ゴシック Medium"/>
        <family val="3"/>
        <charset val="128"/>
      </rPr>
      <t>朗誦</t>
    </r>
    <rPh sb="0" eb="2">
      <t>イダイ</t>
    </rPh>
    <rPh sb="10" eb="15">
      <t>イスラム</t>
    </rPh>
    <rPh sb="16" eb="18">
      <t>エイコウ</t>
    </rPh>
    <rPh sb="19" eb="27">
      <t>イスタンブール</t>
    </rPh>
    <rPh sb="28" eb="33">
      <t>コーラン</t>
    </rPh>
    <rPh sb="33" eb="35">
      <t>ロウショウ</t>
    </rPh>
    <phoneticPr fontId="1"/>
  </si>
  <si>
    <r>
      <rPr>
        <sz val="11"/>
        <rFont val="游ゴシック Medium"/>
        <family val="3"/>
        <charset val="128"/>
      </rPr>
      <t>西</t>
    </r>
    <r>
      <rPr>
        <sz val="11"/>
        <rFont val="Consolas"/>
        <family val="3"/>
      </rPr>
      <t>Africa/Co^te d'Ivoir</t>
    </r>
    <rPh sb="0" eb="7">
      <t>ニシアフリカ</t>
    </rPh>
    <rPh sb="8" eb="21">
      <t>コートジボワール</t>
    </rPh>
    <phoneticPr fontId="1"/>
  </si>
  <si>
    <r>
      <t>Tom-Tom Fantasy/Co^te d'Ivoir</t>
    </r>
    <r>
      <rPr>
        <sz val="11"/>
        <rFont val="游ゴシック Medium"/>
        <family val="3"/>
        <charset val="128"/>
      </rPr>
      <t>仮面祭の一夜</t>
    </r>
    <rPh sb="0" eb="15">
      <t>タムタム　ファンタジー</t>
    </rPh>
    <rPh sb="16" eb="29">
      <t>コートジボワール</t>
    </rPh>
    <rPh sb="29" eb="31">
      <t>カメン</t>
    </rPh>
    <rPh sb="31" eb="32">
      <t>サイ</t>
    </rPh>
    <rPh sb="33" eb="35">
      <t>イチヤ</t>
    </rPh>
    <phoneticPr fontId="1"/>
  </si>
  <si>
    <r>
      <rPr>
        <sz val="11"/>
        <rFont val="游ゴシック Medium"/>
        <family val="3"/>
        <charset val="128"/>
      </rPr>
      <t>後半</t>
    </r>
    <r>
      <rPr>
        <sz val="11"/>
        <rFont val="Consolas"/>
        <family val="3"/>
      </rPr>
      <t>27'30</t>
    </r>
    <rPh sb="0" eb="2">
      <t>コウハン</t>
    </rPh>
    <phoneticPr fontId="1"/>
  </si>
  <si>
    <r>
      <rPr>
        <sz val="11"/>
        <rFont val="游ゴシック Medium"/>
        <family val="3"/>
        <charset val="128"/>
      </rPr>
      <t>能楽ちょっとだけ</t>
    </r>
    <rPh sb="0" eb="2">
      <t>ノウガク</t>
    </rPh>
    <phoneticPr fontId="1"/>
  </si>
  <si>
    <r>
      <rPr>
        <sz val="11"/>
        <rFont val="游ゴシック Medium"/>
        <family val="3"/>
        <charset val="128"/>
      </rPr>
      <t>二人静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終盤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せいおうぼ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まち舞台さわり</t>
    </r>
    <rPh sb="0" eb="3">
      <t>フタリシズカ</t>
    </rPh>
    <rPh sb="4" eb="6">
      <t>シュウバン</t>
    </rPh>
    <rPh sb="15" eb="17">
      <t>ブタイ</t>
    </rPh>
    <phoneticPr fontId="1"/>
  </si>
  <si>
    <r>
      <rPr>
        <sz val="11"/>
        <rFont val="游ゴシック Medium"/>
        <family val="3"/>
        <charset val="128"/>
      </rPr>
      <t>東</t>
    </r>
    <r>
      <rPr>
        <sz val="11"/>
        <rFont val="Consolas"/>
        <family val="3"/>
      </rPr>
      <t>Africa/Tanzania</t>
    </r>
    <rPh sb="0" eb="7">
      <t>ヒガシアフリカ</t>
    </rPh>
    <rPh sb="8" eb="16">
      <t>タンザニア</t>
    </rPh>
    <phoneticPr fontId="1"/>
  </si>
  <si>
    <r>
      <rPr>
        <sz val="11"/>
        <rFont val="游ゴシック Medium"/>
        <family val="3"/>
        <charset val="128"/>
      </rPr>
      <t>驚異の</t>
    </r>
    <r>
      <rPr>
        <sz val="11"/>
        <rFont val="Consolas"/>
        <family val="3"/>
      </rPr>
      <t>African Marimba/Tanzania/Hukwe Ubi Zawose</t>
    </r>
    <r>
      <rPr>
        <sz val="11"/>
        <rFont val="游ゴシック Medium"/>
        <family val="3"/>
        <charset val="128"/>
      </rPr>
      <t>の芸術</t>
    </r>
    <rPh sb="0" eb="2">
      <t>キョウイ</t>
    </rPh>
    <rPh sb="3" eb="10">
      <t>アフリカン</t>
    </rPh>
    <rPh sb="11" eb="18">
      <t>マリンバ</t>
    </rPh>
    <rPh sb="19" eb="27">
      <t>タンザニア</t>
    </rPh>
    <rPh sb="28" eb="33">
      <t>フクウェ</t>
    </rPh>
    <rPh sb="38" eb="44">
      <t>ザウォセ</t>
    </rPh>
    <rPh sb="45" eb="47">
      <t>ゲイジュツ</t>
    </rPh>
    <phoneticPr fontId="1"/>
  </si>
  <si>
    <r>
      <rPr>
        <sz val="11"/>
        <rFont val="游ゴシック Medium"/>
        <family val="3"/>
        <charset val="128"/>
      </rPr>
      <t>東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韓国京畿道</t>
    </r>
    <rPh sb="0" eb="5">
      <t>ヒガシアジア</t>
    </rPh>
    <rPh sb="6" eb="8">
      <t>カンコク</t>
    </rPh>
    <rPh sb="8" eb="10">
      <t>キョンギ</t>
    </rPh>
    <rPh sb="10" eb="11">
      <t>ドウ</t>
    </rPh>
    <phoneticPr fontId="1"/>
  </si>
  <si>
    <r>
      <rPr>
        <sz val="11"/>
        <rFont val="游ゴシック Medium"/>
        <family val="3"/>
        <charset val="128"/>
      </rPr>
      <t>アリラン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韓国京畿民謡の粋</t>
    </r>
    <rPh sb="5" eb="7">
      <t>カンコク</t>
    </rPh>
    <rPh sb="7" eb="9">
      <t>キョンギ</t>
    </rPh>
    <rPh sb="9" eb="11">
      <t>ミンヨウ</t>
    </rPh>
    <rPh sb="12" eb="13">
      <t>スイ</t>
    </rPh>
    <phoneticPr fontId="1"/>
  </si>
  <si>
    <r>
      <rPr>
        <sz val="11"/>
        <rFont val="游ゴシック Medium"/>
        <family val="3"/>
        <charset val="128"/>
      </rPr>
      <t>サンカル･アグン</t>
    </r>
    <phoneticPr fontId="1"/>
  </si>
  <si>
    <r>
      <t>Jegog!</t>
    </r>
    <r>
      <rPr>
        <sz val="11"/>
        <rFont val="游ゴシック Medium"/>
        <family val="3"/>
        <charset val="128"/>
      </rPr>
      <t>大地の響</t>
    </r>
    <r>
      <rPr>
        <sz val="11"/>
        <rFont val="Consolas"/>
        <family val="3"/>
      </rPr>
      <t>/Bali</t>
    </r>
    <r>
      <rPr>
        <sz val="11"/>
        <rFont val="游ゴシック Medium"/>
        <family val="3"/>
        <charset val="128"/>
      </rPr>
      <t>島サンカル･アグンの巨竹打楽</t>
    </r>
    <r>
      <rPr>
        <sz val="11"/>
        <rFont val="Consolas"/>
        <family val="3"/>
      </rPr>
      <t>Ensemble</t>
    </r>
    <rPh sb="0" eb="5">
      <t>ジェゴグ</t>
    </rPh>
    <rPh sb="6" eb="8">
      <t>ダイチ</t>
    </rPh>
    <rPh sb="9" eb="10">
      <t>ヒビキ</t>
    </rPh>
    <rPh sb="11" eb="16">
      <t>バリトウ</t>
    </rPh>
    <rPh sb="25" eb="26">
      <t>キョ</t>
    </rPh>
    <rPh sb="26" eb="27">
      <t>チク</t>
    </rPh>
    <rPh sb="27" eb="28">
      <t>ダ</t>
    </rPh>
    <rPh sb="28" eb="29">
      <t>ガク</t>
    </rPh>
    <rPh sb="29" eb="37">
      <t>アンサンブル</t>
    </rPh>
    <phoneticPr fontId="1"/>
  </si>
  <si>
    <r>
      <rPr>
        <sz val="11"/>
        <rFont val="游ゴシック Medium"/>
        <family val="3"/>
        <charset val="128"/>
      </rPr>
      <t>マンダラ･ジャティ</t>
    </r>
    <phoneticPr fontId="1"/>
  </si>
  <si>
    <r>
      <rPr>
        <sz val="11"/>
        <rFont val="游ゴシック Medium"/>
        <family val="3"/>
        <charset val="128"/>
      </rPr>
      <t>耽美と陶酔の</t>
    </r>
    <r>
      <rPr>
        <sz val="11"/>
        <rFont val="Consolas"/>
        <family val="3"/>
      </rPr>
      <t>Gamelan/Bali</t>
    </r>
    <r>
      <rPr>
        <sz val="11"/>
        <rFont val="游ゴシック Medium"/>
        <family val="3"/>
        <charset val="128"/>
      </rPr>
      <t>島プリアタン村タガス</t>
    </r>
    <r>
      <rPr>
        <sz val="11"/>
        <rFont val="Consolas"/>
        <family val="3"/>
      </rPr>
      <t>"</t>
    </r>
    <r>
      <rPr>
        <sz val="11"/>
        <rFont val="游ゴシック Medium"/>
        <family val="3"/>
        <charset val="128"/>
      </rPr>
      <t>マンダラ･ジャティ</t>
    </r>
    <r>
      <rPr>
        <sz val="11"/>
        <rFont val="Consolas"/>
        <family val="3"/>
      </rPr>
      <t>"</t>
    </r>
    <r>
      <rPr>
        <sz val="11"/>
        <rFont val="游ゴシック Medium"/>
        <family val="3"/>
        <charset val="128"/>
      </rPr>
      <t>のスマルプグリガン</t>
    </r>
    <rPh sb="0" eb="2">
      <t>タンビ</t>
    </rPh>
    <rPh sb="3" eb="5">
      <t>トウスイ</t>
    </rPh>
    <rPh sb="6" eb="13">
      <t>ガムラン</t>
    </rPh>
    <rPh sb="14" eb="19">
      <t>バリトウ</t>
    </rPh>
    <rPh sb="24" eb="25">
      <t>ムラ</t>
    </rPh>
    <phoneticPr fontId="1"/>
  </si>
  <si>
    <r>
      <rPr>
        <sz val="11"/>
        <rFont val="游ゴシック Medium"/>
        <family val="3"/>
        <charset val="128"/>
      </rPr>
      <t>東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中国</t>
    </r>
    <r>
      <rPr>
        <sz val="11"/>
        <rFont val="Consolas"/>
        <family val="3"/>
      </rPr>
      <t>/Uighurs</t>
    </r>
    <rPh sb="0" eb="5">
      <t>ヒガシアジア</t>
    </rPh>
    <rPh sb="6" eb="8">
      <t>チュウゴク</t>
    </rPh>
    <rPh sb="9" eb="16">
      <t>ウイグル</t>
    </rPh>
    <phoneticPr fontId="1"/>
  </si>
  <si>
    <r>
      <rPr>
        <sz val="11"/>
        <rFont val="游ゴシック Medium"/>
        <family val="3"/>
        <charset val="128"/>
      </rPr>
      <t>前半</t>
    </r>
    <r>
      <rPr>
        <sz val="11"/>
        <rFont val="Consolas"/>
        <family val="3"/>
      </rPr>
      <t>34'30</t>
    </r>
    <rPh sb="0" eb="2">
      <t>ゼンハン</t>
    </rPh>
    <phoneticPr fontId="1"/>
  </si>
  <si>
    <r>
      <rPr>
        <sz val="11"/>
        <rFont val="游ゴシック Medium"/>
        <family val="3"/>
        <charset val="128"/>
      </rPr>
      <t>絲綢之路</t>
    </r>
    <r>
      <rPr>
        <sz val="11"/>
        <rFont val="Consolas"/>
        <family val="3"/>
      </rPr>
      <t>II</t>
    </r>
    <r>
      <rPr>
        <sz val="11"/>
        <rFont val="游ゴシック Medium"/>
        <family val="3"/>
        <charset val="128"/>
      </rPr>
      <t>漢族と</t>
    </r>
    <r>
      <rPr>
        <sz val="11"/>
        <rFont val="Consolas"/>
        <family val="3"/>
      </rPr>
      <t>Uighurs</t>
    </r>
    <r>
      <rPr>
        <sz val="11"/>
        <rFont val="游ゴシック Medium"/>
        <family val="3"/>
        <charset val="128"/>
      </rPr>
      <t>族の音楽</t>
    </r>
    <rPh sb="0" eb="4">
      <t>シルクロード</t>
    </rPh>
    <rPh sb="6" eb="8">
      <t>カンミンゾク</t>
    </rPh>
    <rPh sb="9" eb="16">
      <t>ウイグル</t>
    </rPh>
    <rPh sb="16" eb="17">
      <t>ゾク</t>
    </rPh>
    <rPh sb="18" eb="20">
      <t>オンガク</t>
    </rPh>
    <phoneticPr fontId="1"/>
  </si>
  <si>
    <r>
      <rPr>
        <sz val="11"/>
        <rFont val="游ゴシック Medium"/>
        <family val="3"/>
        <charset val="128"/>
      </rPr>
      <t>東南</t>
    </r>
    <r>
      <rPr>
        <sz val="11"/>
        <rFont val="Consolas"/>
        <family val="3"/>
      </rPr>
      <t>Asia/Malaysia/Philippin</t>
    </r>
    <rPh sb="0" eb="6">
      <t>トウナンアジア</t>
    </rPh>
    <rPh sb="7" eb="15">
      <t>マレーシア</t>
    </rPh>
    <rPh sb="16" eb="25">
      <t>フィリピン</t>
    </rPh>
    <phoneticPr fontId="1"/>
  </si>
  <si>
    <r>
      <rPr>
        <sz val="11"/>
        <rFont val="游ゴシック Medium"/>
        <family val="3"/>
        <charset val="128"/>
      </rPr>
      <t>日本音楽の源流をたずねて</t>
    </r>
    <r>
      <rPr>
        <sz val="11"/>
        <rFont val="Consolas"/>
        <family val="3"/>
      </rPr>
      <t>IIIII/Malaysia</t>
    </r>
    <r>
      <rPr>
        <sz val="11"/>
        <rFont val="游ゴシック Medium"/>
        <family val="3"/>
        <charset val="128"/>
      </rPr>
      <t>の音楽</t>
    </r>
    <r>
      <rPr>
        <sz val="11"/>
        <rFont val="Consolas"/>
        <family val="3"/>
      </rPr>
      <t>/Philippin</t>
    </r>
    <r>
      <rPr>
        <sz val="11"/>
        <rFont val="游ゴシック Medium"/>
        <family val="3"/>
        <charset val="128"/>
      </rPr>
      <t>の音楽</t>
    </r>
    <r>
      <rPr>
        <sz val="11"/>
        <rFont val="Consolas"/>
        <family val="3"/>
      </rPr>
      <t>/Malaysia/</t>
    </r>
    <r>
      <rPr>
        <sz val="11"/>
        <rFont val="游ゴシック Medium"/>
        <family val="3"/>
        <charset val="128"/>
      </rPr>
      <t>サラワクのサペ</t>
    </r>
    <r>
      <rPr>
        <sz val="11"/>
        <rFont val="Consolas"/>
        <family val="3"/>
      </rPr>
      <t>,Philippin/</t>
    </r>
    <r>
      <rPr>
        <sz val="11"/>
        <rFont val="游ゴシック Medium"/>
        <family val="3"/>
        <charset val="128"/>
      </rPr>
      <t>カリンガ族の音楽</t>
    </r>
    <rPh sb="0" eb="2">
      <t>ニホン</t>
    </rPh>
    <rPh sb="2" eb="4">
      <t>オンガク</t>
    </rPh>
    <rPh sb="5" eb="7">
      <t>ゲンリュウ</t>
    </rPh>
    <rPh sb="18" eb="26">
      <t>マレーシア</t>
    </rPh>
    <rPh sb="27" eb="29">
      <t>オンガク</t>
    </rPh>
    <rPh sb="30" eb="39">
      <t>フィリピン</t>
    </rPh>
    <rPh sb="40" eb="42">
      <t>オンガク</t>
    </rPh>
    <rPh sb="43" eb="51">
      <t>マレーシア</t>
    </rPh>
    <rPh sb="60" eb="69">
      <t>フィリピン</t>
    </rPh>
    <rPh sb="74" eb="75">
      <t>ゾク</t>
    </rPh>
    <rPh sb="76" eb="78">
      <t>オンガク</t>
    </rPh>
    <phoneticPr fontId="1"/>
  </si>
  <si>
    <r>
      <t>Singapadu</t>
    </r>
    <r>
      <rPr>
        <sz val="11"/>
        <rFont val="游ゴシック Medium"/>
        <family val="3"/>
        <charset val="128"/>
      </rPr>
      <t>村の</t>
    </r>
    <r>
      <rPr>
        <sz val="11"/>
        <rFont val="Consolas"/>
        <family val="3"/>
      </rPr>
      <t>Kecak</t>
    </r>
    <r>
      <rPr>
        <sz val="11"/>
        <rFont val="游ゴシック Medium"/>
        <family val="3"/>
        <charset val="128"/>
      </rPr>
      <t>仲間</t>
    </r>
    <rPh sb="0" eb="9">
      <t>シンガパドゥ</t>
    </rPh>
    <rPh sb="9" eb="10">
      <t>ムラ</t>
    </rPh>
    <rPh sb="11" eb="16">
      <t>ケチャ</t>
    </rPh>
    <rPh sb="16" eb="18">
      <t>ナカマ</t>
    </rPh>
    <phoneticPr fontId="1"/>
  </si>
  <si>
    <r>
      <rPr>
        <sz val="11"/>
        <rFont val="游ゴシック Medium"/>
        <family val="3"/>
        <charset val="128"/>
      </rPr>
      <t>神々の森の</t>
    </r>
    <r>
      <rPr>
        <sz val="11"/>
        <rFont val="Consolas"/>
        <family val="3"/>
      </rPr>
      <t>Kecak/Bali</t>
    </r>
    <r>
      <rPr>
        <sz val="11"/>
        <rFont val="游ゴシック Medium"/>
        <family val="3"/>
        <charset val="128"/>
      </rPr>
      <t>島</t>
    </r>
    <r>
      <rPr>
        <sz val="11"/>
        <rFont val="Consolas"/>
        <family val="3"/>
      </rPr>
      <t>Singapadu</t>
    </r>
    <r>
      <rPr>
        <sz val="11"/>
        <rFont val="游ゴシック Medium"/>
        <family val="3"/>
        <charset val="128"/>
      </rPr>
      <t>村の呪的合唱劇</t>
    </r>
    <rPh sb="0" eb="2">
      <t>カミガミ</t>
    </rPh>
    <rPh sb="3" eb="4">
      <t>モリ</t>
    </rPh>
    <rPh sb="5" eb="10">
      <t>ケチャ</t>
    </rPh>
    <rPh sb="11" eb="16">
      <t>バリトウ</t>
    </rPh>
    <rPh sb="16" eb="25">
      <t>シンガパドゥ</t>
    </rPh>
    <rPh sb="25" eb="26">
      <t>ムラ</t>
    </rPh>
    <rPh sb="27" eb="28">
      <t>ジュ</t>
    </rPh>
    <rPh sb="28" eb="29">
      <t>テキ</t>
    </rPh>
    <rPh sb="29" eb="31">
      <t>ガッショウ</t>
    </rPh>
    <rPh sb="31" eb="32">
      <t>ゲキ</t>
    </rPh>
    <phoneticPr fontId="1"/>
  </si>
  <si>
    <r>
      <rPr>
        <sz val="11"/>
        <rFont val="游ゴシック Medium"/>
        <family val="3"/>
        <charset val="128"/>
      </rPr>
      <t>絲綢之路</t>
    </r>
    <r>
      <rPr>
        <sz val="11"/>
        <rFont val="Consolas"/>
        <family val="3"/>
      </rPr>
      <t>I</t>
    </r>
    <r>
      <rPr>
        <sz val="11"/>
        <rFont val="游ゴシック Medium"/>
        <family val="3"/>
        <charset val="128"/>
      </rPr>
      <t>漢民族の音楽</t>
    </r>
    <rPh sb="0" eb="4">
      <t>シルクロード</t>
    </rPh>
    <rPh sb="5" eb="8">
      <t>カンミンゾク</t>
    </rPh>
    <rPh sb="9" eb="11">
      <t>オンガク</t>
    </rPh>
    <phoneticPr fontId="1"/>
  </si>
  <si>
    <r>
      <rPr>
        <sz val="11"/>
        <rFont val="游ゴシック Medium"/>
        <family val="3"/>
        <charset val="128"/>
      </rPr>
      <t>神の手の</t>
    </r>
    <r>
      <rPr>
        <sz val="11"/>
        <rFont val="Consolas"/>
        <family val="3"/>
      </rPr>
      <t>Percussion/</t>
    </r>
    <r>
      <rPr>
        <sz val="11"/>
        <rFont val="游ゴシック Medium"/>
        <family val="3"/>
        <charset val="128"/>
      </rPr>
      <t>世界最古の演劇</t>
    </r>
    <r>
      <rPr>
        <sz val="11"/>
        <rFont val="Consolas"/>
        <family val="3"/>
      </rPr>
      <t>/Kudiyattam</t>
    </r>
    <r>
      <rPr>
        <sz val="11"/>
        <rFont val="游ゴシック Medium"/>
        <family val="3"/>
        <charset val="128"/>
      </rPr>
      <t>の音楽</t>
    </r>
    <rPh sb="0" eb="1">
      <t>カミ</t>
    </rPh>
    <rPh sb="2" eb="3">
      <t>テ</t>
    </rPh>
    <rPh sb="4" eb="14">
      <t>パーカッション</t>
    </rPh>
    <rPh sb="15" eb="17">
      <t>セカイ</t>
    </rPh>
    <rPh sb="17" eb="19">
      <t>サイコ</t>
    </rPh>
    <rPh sb="20" eb="22">
      <t>エンゲキ</t>
    </rPh>
    <rPh sb="23" eb="33">
      <t>クーリヤーッタム</t>
    </rPh>
    <rPh sb="34" eb="36">
      <t>オンガク</t>
    </rPh>
    <phoneticPr fontId="1"/>
  </si>
  <si>
    <r>
      <rPr>
        <sz val="11"/>
        <rFont val="游ゴシック Medium"/>
        <family val="3"/>
        <charset val="128"/>
      </rPr>
      <t>日本音楽の源流をたずねて</t>
    </r>
    <r>
      <rPr>
        <sz val="11"/>
        <rFont val="Consolas"/>
        <family val="3"/>
      </rPr>
      <t>IV/Indone'sie</t>
    </r>
    <r>
      <rPr>
        <sz val="11"/>
        <rFont val="游ゴシック Medium"/>
        <family val="3"/>
        <charset val="128"/>
      </rPr>
      <t>の音楽</t>
    </r>
    <r>
      <rPr>
        <sz val="11"/>
        <rFont val="Consolas"/>
        <family val="3"/>
      </rPr>
      <t>/Sunda</t>
    </r>
    <r>
      <rPr>
        <sz val="11"/>
        <rFont val="游ゴシック Medium"/>
        <family val="3"/>
        <charset val="128"/>
      </rPr>
      <t>音楽の極致</t>
    </r>
    <rPh sb="0" eb="2">
      <t>ニホン</t>
    </rPh>
    <rPh sb="2" eb="4">
      <t>オンガク</t>
    </rPh>
    <rPh sb="5" eb="7">
      <t>ゲンリュウ</t>
    </rPh>
    <rPh sb="15" eb="25">
      <t>インドネシア</t>
    </rPh>
    <rPh sb="26" eb="28">
      <t>オンガク</t>
    </rPh>
    <rPh sb="29" eb="34">
      <t>スンダ</t>
    </rPh>
    <rPh sb="34" eb="36">
      <t>オンガク</t>
    </rPh>
    <rPh sb="37" eb="39">
      <t>キョクチ</t>
    </rPh>
    <phoneticPr fontId="1"/>
  </si>
  <si>
    <r>
      <t>Sufis</t>
    </r>
    <r>
      <rPr>
        <sz val="11"/>
        <rFont val="游ゴシック Medium"/>
        <family val="3"/>
        <charset val="128"/>
      </rPr>
      <t>の神秘の笛</t>
    </r>
    <r>
      <rPr>
        <sz val="11"/>
        <rFont val="Consolas"/>
        <family val="3"/>
      </rPr>
      <t>/Turkey mevlevi</t>
    </r>
    <r>
      <rPr>
        <sz val="11"/>
        <rFont val="游ゴシック Medium"/>
        <family val="3"/>
        <charset val="128"/>
      </rPr>
      <t>旋回舞踊の音楽</t>
    </r>
    <rPh sb="0" eb="5">
      <t>スーフィー</t>
    </rPh>
    <rPh sb="6" eb="8">
      <t>シンピ</t>
    </rPh>
    <rPh sb="9" eb="10">
      <t>フエ</t>
    </rPh>
    <rPh sb="11" eb="17">
      <t>トルコ</t>
    </rPh>
    <rPh sb="18" eb="25">
      <t>メヴレヴィー</t>
    </rPh>
    <rPh sb="25" eb="27">
      <t>センカイ</t>
    </rPh>
    <rPh sb="27" eb="29">
      <t>ブヨウ</t>
    </rPh>
    <rPh sb="30" eb="32">
      <t>オンガク</t>
    </rPh>
    <phoneticPr fontId="1"/>
  </si>
  <si>
    <r>
      <rPr>
        <sz val="11"/>
        <rFont val="游ゴシック Medium"/>
        <family val="3"/>
        <charset val="128"/>
      </rPr>
      <t>西</t>
    </r>
    <r>
      <rPr>
        <sz val="11"/>
        <rFont val="Consolas"/>
        <family val="3"/>
      </rPr>
      <t>Africa/</t>
    </r>
    <r>
      <rPr>
        <sz val="11"/>
        <rFont val="游ゴシック Medium"/>
        <family val="3"/>
        <charset val="128"/>
      </rPr>
      <t>赤道</t>
    </r>
    <r>
      <rPr>
        <sz val="11"/>
        <rFont val="Consolas"/>
        <family val="3"/>
      </rPr>
      <t>Africa/Ghana</t>
    </r>
    <rPh sb="0" eb="7">
      <t>ニシアフリカ</t>
    </rPh>
    <rPh sb="8" eb="16">
      <t>セキドウアフリカ</t>
    </rPh>
    <rPh sb="17" eb="22">
      <t>ガーナ</t>
    </rPh>
    <phoneticPr fontId="1"/>
  </si>
  <si>
    <r>
      <rPr>
        <sz val="11"/>
        <rFont val="游ゴシック Medium"/>
        <family val="3"/>
        <charset val="128"/>
      </rPr>
      <t>超絶のコギリ</t>
    </r>
    <r>
      <rPr>
        <sz val="11"/>
        <rFont val="Consolas"/>
        <family val="3"/>
      </rPr>
      <t>/Ghana</t>
    </r>
    <r>
      <rPr>
        <sz val="11"/>
        <rFont val="游ゴシック Medium"/>
        <family val="3"/>
        <charset val="128"/>
      </rPr>
      <t>のコギリ</t>
    </r>
    <rPh sb="0" eb="2">
      <t>チョウゼツ</t>
    </rPh>
    <rPh sb="7" eb="12">
      <t>ガーナ</t>
    </rPh>
    <phoneticPr fontId="1"/>
  </si>
  <si>
    <r>
      <t>38/</t>
    </r>
    <r>
      <rPr>
        <sz val="11"/>
        <rFont val="游ゴシック Medium"/>
        <family val="3"/>
        <charset val="128"/>
      </rPr>
      <t>下巻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世界民族音楽大全集【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篇】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一柳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慧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解説</t>
    </r>
    <rPh sb="3" eb="5">
      <t>ゲカン</t>
    </rPh>
    <rPh sb="6" eb="8">
      <t>セカイ</t>
    </rPh>
    <rPh sb="8" eb="10">
      <t>ミンゾク</t>
    </rPh>
    <rPh sb="10" eb="12">
      <t>オンガク</t>
    </rPh>
    <rPh sb="12" eb="15">
      <t>ダイゼンシュウ</t>
    </rPh>
    <rPh sb="27" eb="28">
      <t>ヘン</t>
    </rPh>
    <rPh sb="30" eb="32">
      <t>イチヤナギ</t>
    </rPh>
    <rPh sb="33" eb="34">
      <t>トシ</t>
    </rPh>
    <rPh sb="35" eb="37">
      <t>カイセツ</t>
    </rPh>
    <phoneticPr fontId="1"/>
  </si>
  <si>
    <r>
      <t xml:space="preserve">Petite Co^te </t>
    </r>
    <r>
      <rPr>
        <sz val="11"/>
        <rFont val="游ゴシック Medium"/>
        <family val="3"/>
        <charset val="128"/>
      </rPr>
      <t>ファディウト島の太鼓仲間</t>
    </r>
    <rPh sb="0" eb="12">
      <t>プティット・コート</t>
    </rPh>
    <rPh sb="19" eb="20">
      <t>トウ</t>
    </rPh>
    <rPh sb="21" eb="23">
      <t>タイコ</t>
    </rPh>
    <rPh sb="23" eb="25">
      <t>ナカマ</t>
    </rPh>
    <phoneticPr fontId="1"/>
  </si>
  <si>
    <r>
      <t>Tom-Tom Arabesque/Senegal</t>
    </r>
    <r>
      <rPr>
        <sz val="11"/>
        <rFont val="游ゴシック Medium"/>
        <family val="3"/>
        <charset val="128"/>
      </rPr>
      <t>貝殻島の綾打太鼓</t>
    </r>
    <rPh sb="0" eb="7">
      <t>タムタム</t>
    </rPh>
    <rPh sb="8" eb="17">
      <t>アラベスク</t>
    </rPh>
    <rPh sb="18" eb="25">
      <t>セネガル</t>
    </rPh>
    <rPh sb="25" eb="27">
      <t>カイガラ</t>
    </rPh>
    <rPh sb="27" eb="28">
      <t>トウ</t>
    </rPh>
    <rPh sb="29" eb="30">
      <t>アヤ</t>
    </rPh>
    <rPh sb="30" eb="31">
      <t>ウチ</t>
    </rPh>
    <rPh sb="31" eb="33">
      <t>ダイコ</t>
    </rPh>
    <phoneticPr fontId="1"/>
  </si>
  <si>
    <r>
      <rPr>
        <sz val="11"/>
        <rFont val="游ゴシック Medium"/>
        <family val="3"/>
        <charset val="128"/>
      </rPr>
      <t>後半</t>
    </r>
    <r>
      <rPr>
        <sz val="11"/>
        <rFont val="Consolas"/>
        <family val="3"/>
      </rPr>
      <t>21'30</t>
    </r>
    <rPh sb="0" eb="2">
      <t>コウハン</t>
    </rPh>
    <phoneticPr fontId="1"/>
  </si>
  <si>
    <r>
      <rPr>
        <sz val="11"/>
        <rFont val="游ゴシック Medium"/>
        <family val="3"/>
        <charset val="128"/>
      </rPr>
      <t>南</t>
    </r>
    <r>
      <rPr>
        <sz val="11"/>
        <rFont val="Consolas"/>
        <family val="3"/>
      </rPr>
      <t>Asia/Inde</t>
    </r>
    <rPh sb="0" eb="5">
      <t>ミナミアジア</t>
    </rPh>
    <rPh sb="6" eb="10">
      <t>インド</t>
    </rPh>
    <phoneticPr fontId="1"/>
  </si>
  <si>
    <r>
      <rPr>
        <sz val="11"/>
        <rFont val="游ゴシック Medium"/>
        <family val="3"/>
        <charset val="128"/>
      </rPr>
      <t>オリッシィ</t>
    </r>
    <phoneticPr fontId="1"/>
  </si>
  <si>
    <r>
      <t>Inde</t>
    </r>
    <r>
      <rPr>
        <sz val="11"/>
        <rFont val="游ゴシック Medium"/>
        <family val="3"/>
        <charset val="128"/>
      </rPr>
      <t>舞踊の音楽</t>
    </r>
    <rPh sb="0" eb="4">
      <t>インド</t>
    </rPh>
    <rPh sb="4" eb="6">
      <t>ブヨウ</t>
    </rPh>
    <rPh sb="7" eb="9">
      <t>オンガク</t>
    </rPh>
    <phoneticPr fontId="1"/>
  </si>
  <si>
    <r>
      <t>26/</t>
    </r>
    <r>
      <rPr>
        <sz val="11"/>
        <rFont val="游ゴシック Medium"/>
        <family val="3"/>
        <charset val="128"/>
      </rPr>
      <t>下巻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世界民族音楽大全集【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篇】</t>
    </r>
    <rPh sb="3" eb="5">
      <t>ゲカン</t>
    </rPh>
    <rPh sb="6" eb="8">
      <t>セカイ</t>
    </rPh>
    <rPh sb="8" eb="10">
      <t>ミンゾク</t>
    </rPh>
    <rPh sb="10" eb="12">
      <t>オンガク</t>
    </rPh>
    <rPh sb="12" eb="15">
      <t>ダイゼンシュウ</t>
    </rPh>
    <rPh sb="27" eb="28">
      <t>ヘン</t>
    </rPh>
    <phoneticPr fontId="1"/>
  </si>
  <si>
    <r>
      <rPr>
        <sz val="11"/>
        <rFont val="游ゴシック Medium"/>
        <family val="3"/>
        <charset val="128"/>
      </rPr>
      <t>東</t>
    </r>
    <r>
      <rPr>
        <sz val="11"/>
        <rFont val="Consolas"/>
        <family val="3"/>
      </rPr>
      <t>Africa/Maghreb/Arabe/Egypte</t>
    </r>
    <rPh sb="0" eb="7">
      <t>ヒガシアフリカ</t>
    </rPh>
    <rPh sb="8" eb="15">
      <t>マグレブ</t>
    </rPh>
    <rPh sb="16" eb="21">
      <t>アラブ</t>
    </rPh>
    <rPh sb="22" eb="28">
      <t>エジプト</t>
    </rPh>
    <phoneticPr fontId="1"/>
  </si>
  <si>
    <r>
      <t>Nil</t>
    </r>
    <r>
      <rPr>
        <sz val="11"/>
        <rFont val="游ゴシック Medium"/>
        <family val="3"/>
        <charset val="128"/>
      </rPr>
      <t>の歌</t>
    </r>
    <r>
      <rPr>
        <sz val="11"/>
        <rFont val="Consolas"/>
        <family val="3"/>
      </rPr>
      <t>/Egypte</t>
    </r>
    <r>
      <rPr>
        <sz val="11"/>
        <rFont val="游ゴシック Medium"/>
        <family val="3"/>
        <charset val="128"/>
      </rPr>
      <t>《</t>
    </r>
    <r>
      <rPr>
        <sz val="11"/>
        <rFont val="Consolas"/>
        <family val="3"/>
      </rPr>
      <t>Arabe</t>
    </r>
    <r>
      <rPr>
        <sz val="11"/>
        <rFont val="游ゴシック Medium"/>
        <family val="3"/>
        <charset val="128"/>
      </rPr>
      <t>連合》の音楽</t>
    </r>
    <r>
      <rPr>
        <sz val="11"/>
        <rFont val="Consolas"/>
        <family val="3"/>
      </rPr>
      <t>/Arabe</t>
    </r>
    <r>
      <rPr>
        <sz val="11"/>
        <rFont val="游ゴシック Medium"/>
        <family val="3"/>
        <charset val="128"/>
      </rPr>
      <t>連合の近代音楽</t>
    </r>
    <r>
      <rPr>
        <sz val="11"/>
        <rFont val="Consolas"/>
        <family val="3"/>
      </rPr>
      <t>/Egypte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Arabe</t>
    </r>
    <r>
      <rPr>
        <sz val="11"/>
        <rFont val="游ゴシック Medium"/>
        <family val="3"/>
        <charset val="128"/>
      </rPr>
      <t>の音楽</t>
    </r>
    <r>
      <rPr>
        <sz val="11"/>
        <rFont val="Consolas"/>
        <family val="3"/>
      </rPr>
      <t>VI</t>
    </r>
    <rPh sb="0" eb="3">
      <t>ナイル</t>
    </rPh>
    <rPh sb="4" eb="5">
      <t>ウタ</t>
    </rPh>
    <rPh sb="6" eb="12">
      <t>エジプト</t>
    </rPh>
    <rPh sb="13" eb="18">
      <t>アラブ</t>
    </rPh>
    <rPh sb="18" eb="20">
      <t>レンゴウ</t>
    </rPh>
    <rPh sb="22" eb="24">
      <t>オンガク</t>
    </rPh>
    <rPh sb="25" eb="30">
      <t>アラブ</t>
    </rPh>
    <rPh sb="30" eb="32">
      <t>レンゴウ</t>
    </rPh>
    <rPh sb="33" eb="35">
      <t>キンダイ</t>
    </rPh>
    <rPh sb="35" eb="37">
      <t>オンガク</t>
    </rPh>
    <rPh sb="38" eb="44">
      <t>エジプト</t>
    </rPh>
    <rPh sb="45" eb="50">
      <t>アラブ</t>
    </rPh>
    <rPh sb="51" eb="53">
      <t>オンガク</t>
    </rPh>
    <phoneticPr fontId="1"/>
  </si>
  <si>
    <r>
      <t>36/</t>
    </r>
    <r>
      <rPr>
        <sz val="11"/>
        <rFont val="游ゴシック Medium"/>
        <family val="3"/>
        <charset val="128"/>
      </rPr>
      <t>下巻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世界民族音楽大全集【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篇】</t>
    </r>
    <rPh sb="3" eb="5">
      <t>ゲカン</t>
    </rPh>
    <rPh sb="6" eb="8">
      <t>セカイ</t>
    </rPh>
    <rPh sb="8" eb="10">
      <t>ミンゾク</t>
    </rPh>
    <rPh sb="10" eb="12">
      <t>オンガク</t>
    </rPh>
    <rPh sb="12" eb="15">
      <t>ダイゼンシュウ</t>
    </rPh>
    <rPh sb="27" eb="28">
      <t>ヘン</t>
    </rPh>
    <phoneticPr fontId="1"/>
  </si>
  <si>
    <r>
      <rPr>
        <sz val="11"/>
        <rFont val="游ゴシック Medium"/>
        <family val="3"/>
        <charset val="128"/>
      </rPr>
      <t>東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韓国南道</t>
    </r>
    <rPh sb="0" eb="5">
      <t>ヒガシアジア</t>
    </rPh>
    <rPh sb="6" eb="8">
      <t>カンコク</t>
    </rPh>
    <rPh sb="8" eb="10">
      <t>ナンド</t>
    </rPh>
    <phoneticPr fontId="1"/>
  </si>
  <si>
    <r>
      <rPr>
        <sz val="11"/>
        <rFont val="游ゴシック Medium"/>
        <family val="3"/>
        <charset val="128"/>
      </rPr>
      <t>恨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激白の韓国南道民謡</t>
    </r>
    <rPh sb="0" eb="1">
      <t>ハン</t>
    </rPh>
    <rPh sb="2" eb="4">
      <t>ゲキハク</t>
    </rPh>
    <rPh sb="5" eb="7">
      <t>カンコク</t>
    </rPh>
    <rPh sb="7" eb="9">
      <t>ナンド</t>
    </rPh>
    <rPh sb="9" eb="11">
      <t>ミンヨウ</t>
    </rPh>
    <phoneticPr fontId="1"/>
  </si>
  <si>
    <r>
      <rPr>
        <sz val="11"/>
        <rFont val="游ゴシック Medium"/>
        <family val="3"/>
        <charset val="128"/>
      </rPr>
      <t>西欧</t>
    </r>
    <r>
      <rPr>
        <sz val="11"/>
        <rFont val="Consolas"/>
        <family val="3"/>
      </rPr>
      <t>/Suisse</t>
    </r>
    <rPh sb="0" eb="2">
      <t>セイオウ</t>
    </rPh>
    <rPh sb="3" eb="9">
      <t>スイス</t>
    </rPh>
    <phoneticPr fontId="1"/>
  </si>
  <si>
    <r>
      <rPr>
        <sz val="11"/>
        <rFont val="游ゴシック Medium"/>
        <family val="3"/>
        <charset val="128"/>
      </rPr>
      <t>山の人気者</t>
    </r>
    <r>
      <rPr>
        <sz val="11"/>
        <rFont val="Consolas"/>
        <family val="3"/>
      </rPr>
      <t>/Alpes</t>
    </r>
    <r>
      <rPr>
        <sz val="11"/>
        <rFont val="游ゴシック Medium"/>
        <family val="3"/>
        <charset val="128"/>
      </rPr>
      <t>音楽全曲集</t>
    </r>
    <r>
      <rPr>
        <sz val="11"/>
        <rFont val="Consolas"/>
        <family val="3"/>
      </rPr>
      <t>/Der Jodelnde Milchmann/Alpine Music Best Collection</t>
    </r>
    <rPh sb="0" eb="1">
      <t>ヤマ</t>
    </rPh>
    <rPh sb="2" eb="5">
      <t>ニンキモノ</t>
    </rPh>
    <rPh sb="6" eb="11">
      <t>アルプス</t>
    </rPh>
    <rPh sb="11" eb="13">
      <t>オンガク</t>
    </rPh>
    <rPh sb="13" eb="15">
      <t>ゼンキョク</t>
    </rPh>
    <rPh sb="15" eb="16">
      <t>シュウ</t>
    </rPh>
    <rPh sb="40" eb="68">
      <t>アルペン　ミュージック　ベスト　コレクション</t>
    </rPh>
    <phoneticPr fontId="1"/>
  </si>
  <si>
    <r>
      <rPr>
        <sz val="11"/>
        <rFont val="游ゴシック Medium"/>
        <family val="3"/>
        <charset val="128"/>
      </rPr>
      <t>ノイズあり</t>
    </r>
    <phoneticPr fontId="1"/>
  </si>
  <si>
    <r>
      <rPr>
        <sz val="11"/>
        <rFont val="游ゴシック Medium"/>
        <family val="3"/>
        <charset val="128"/>
      </rPr>
      <t>ブペン･ハジャリカ</t>
    </r>
    <phoneticPr fontId="1"/>
  </si>
  <si>
    <r>
      <t>Inde</t>
    </r>
    <r>
      <rPr>
        <sz val="11"/>
        <rFont val="游ゴシック Medium"/>
        <family val="3"/>
        <charset val="128"/>
      </rPr>
      <t>の吟遊詩人</t>
    </r>
    <rPh sb="0" eb="4">
      <t>インド</t>
    </rPh>
    <rPh sb="5" eb="9">
      <t>ギンユウシジン</t>
    </rPh>
    <phoneticPr fontId="1"/>
  </si>
  <si>
    <r>
      <t>27/</t>
    </r>
    <r>
      <rPr>
        <sz val="11"/>
        <rFont val="游ゴシック Medium"/>
        <family val="3"/>
        <charset val="128"/>
      </rPr>
      <t>下巻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世界民族音楽大全集【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篇】</t>
    </r>
    <rPh sb="3" eb="5">
      <t>ゲカン</t>
    </rPh>
    <rPh sb="6" eb="8">
      <t>セカイ</t>
    </rPh>
    <rPh sb="8" eb="10">
      <t>ミンゾク</t>
    </rPh>
    <rPh sb="10" eb="12">
      <t>オンガク</t>
    </rPh>
    <rPh sb="12" eb="15">
      <t>ダイゼンシュウ</t>
    </rPh>
    <rPh sb="27" eb="28">
      <t>ヘン</t>
    </rPh>
    <phoneticPr fontId="1"/>
  </si>
  <si>
    <r>
      <rPr>
        <sz val="11"/>
        <rFont val="游ゴシック Medium"/>
        <family val="3"/>
        <charset val="128"/>
      </rPr>
      <t>前半</t>
    </r>
    <r>
      <rPr>
        <sz val="11"/>
        <rFont val="Consolas"/>
        <family val="3"/>
      </rPr>
      <t>36'58</t>
    </r>
    <rPh sb="0" eb="2">
      <t>ゼンハン</t>
    </rPh>
    <phoneticPr fontId="1"/>
  </si>
  <si>
    <r>
      <rPr>
        <sz val="11"/>
        <rFont val="游ゴシック Medium"/>
        <family val="3"/>
        <charset val="128"/>
      </rPr>
      <t>劉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宏軍</t>
    </r>
    <rPh sb="0" eb="1">
      <t>リュウ</t>
    </rPh>
    <rPh sb="2" eb="4">
      <t>Hong-Jun</t>
    </rPh>
    <phoneticPr fontId="1"/>
  </si>
  <si>
    <r>
      <rPr>
        <sz val="11"/>
        <rFont val="游ゴシック Medium"/>
        <family val="3"/>
        <charset val="128"/>
      </rPr>
      <t>蒼梧謡天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中国の笛</t>
    </r>
    <rPh sb="0" eb="4">
      <t>チャンウーヤオティエン</t>
    </rPh>
    <rPh sb="5" eb="7">
      <t>チュウゴク</t>
    </rPh>
    <rPh sb="8" eb="9">
      <t>フエ</t>
    </rPh>
    <phoneticPr fontId="1"/>
  </si>
  <si>
    <r>
      <t>14/</t>
    </r>
    <r>
      <rPr>
        <sz val="11"/>
        <rFont val="游ゴシック Medium"/>
        <family val="3"/>
        <charset val="128"/>
      </rPr>
      <t>上巻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世界民族音楽大全集【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篇】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三枝成章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解説</t>
    </r>
    <rPh sb="3" eb="5">
      <t>ジョウカン</t>
    </rPh>
    <rPh sb="6" eb="8">
      <t>セカイ</t>
    </rPh>
    <rPh sb="8" eb="10">
      <t>ミンゾク</t>
    </rPh>
    <rPh sb="10" eb="12">
      <t>オンガク</t>
    </rPh>
    <rPh sb="12" eb="15">
      <t>ダイゼンシュウ</t>
    </rPh>
    <rPh sb="27" eb="28">
      <t>ヘン</t>
    </rPh>
    <rPh sb="30" eb="32">
      <t>サエグサ</t>
    </rPh>
    <rPh sb="32" eb="34">
      <t>シゲアキ</t>
    </rPh>
    <rPh sb="35" eb="37">
      <t>カイセツ</t>
    </rPh>
    <phoneticPr fontId="1"/>
  </si>
  <si>
    <r>
      <rPr>
        <sz val="11"/>
        <rFont val="游ゴシック Medium"/>
        <family val="3"/>
        <charset val="128"/>
      </rPr>
      <t>中央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旧ソ</t>
    </r>
    <r>
      <rPr>
        <sz val="11"/>
        <rFont val="Consolas"/>
        <family val="3"/>
      </rPr>
      <t>/Uzbek</t>
    </r>
    <rPh sb="0" eb="6">
      <t>チュウオウアジア</t>
    </rPh>
    <rPh sb="7" eb="8">
      <t>キュウ</t>
    </rPh>
    <rPh sb="10" eb="15">
      <t>ウズベク</t>
    </rPh>
    <phoneticPr fontId="1"/>
  </si>
  <si>
    <r>
      <rPr>
        <sz val="11"/>
        <rFont val="游ゴシック Medium"/>
        <family val="3"/>
        <charset val="128"/>
      </rPr>
      <t>遊牧の詩</t>
    </r>
    <r>
      <rPr>
        <sz val="11"/>
        <rFont val="Consolas"/>
        <family val="3"/>
      </rPr>
      <t>~Uzbek</t>
    </r>
    <rPh sb="0" eb="2">
      <t>ユウボク</t>
    </rPh>
    <rPh sb="3" eb="4">
      <t>ウタ</t>
    </rPh>
    <rPh sb="5" eb="10">
      <t>ウズベク</t>
    </rPh>
    <phoneticPr fontId="1"/>
  </si>
  <si>
    <r>
      <rPr>
        <sz val="11"/>
        <rFont val="游ゴシック Medium"/>
        <family val="3"/>
        <charset val="128"/>
      </rPr>
      <t>西</t>
    </r>
    <r>
      <rPr>
        <sz val="11"/>
        <rFont val="Consolas"/>
        <family val="3"/>
      </rPr>
      <t>Asia/Iraq</t>
    </r>
    <rPh sb="0" eb="5">
      <t>ニシアジア</t>
    </rPh>
    <rPh sb="6" eb="10">
      <t>イラク</t>
    </rPh>
    <phoneticPr fontId="1"/>
  </si>
  <si>
    <r>
      <rPr>
        <sz val="11"/>
        <rFont val="游ゴシック Medium"/>
        <family val="3"/>
        <charset val="128"/>
      </rPr>
      <t>砂漠の</t>
    </r>
    <r>
      <rPr>
        <sz val="11"/>
        <rFont val="Consolas"/>
        <family val="3"/>
      </rPr>
      <t>Arabesque</t>
    </r>
    <rPh sb="0" eb="2">
      <t>サバク</t>
    </rPh>
    <rPh sb="3" eb="12">
      <t>アラベスク</t>
    </rPh>
    <phoneticPr fontId="1"/>
  </si>
  <si>
    <r>
      <rPr>
        <sz val="11"/>
        <rFont val="游ゴシック Medium"/>
        <family val="3"/>
        <charset val="128"/>
      </rPr>
      <t>東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中国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チベット</t>
    </r>
    <rPh sb="0" eb="5">
      <t>ヒガシアジア</t>
    </rPh>
    <rPh sb="6" eb="8">
      <t>チュウゴク</t>
    </rPh>
    <phoneticPr fontId="1"/>
  </si>
  <si>
    <r>
      <t>Unesco Collection Musical Sources/</t>
    </r>
    <r>
      <rPr>
        <sz val="11"/>
        <rFont val="游ゴシック Medium"/>
        <family val="3"/>
        <charset val="128"/>
      </rPr>
      <t>世界の音楽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人類の豊かさを求めて</t>
    </r>
    <r>
      <rPr>
        <sz val="11"/>
        <rFont val="Consolas"/>
        <family val="3"/>
      </rPr>
      <t>/1725M</t>
    </r>
    <rPh sb="0" eb="6">
      <t>ユネスコ</t>
    </rPh>
    <rPh sb="7" eb="17">
      <t>コレクション</t>
    </rPh>
    <rPh sb="18" eb="25">
      <t>ミュージカル　</t>
    </rPh>
    <rPh sb="26" eb="33">
      <t>ソーシズ</t>
    </rPh>
    <rPh sb="34" eb="36">
      <t>セカイ</t>
    </rPh>
    <rPh sb="37" eb="39">
      <t>オンガク</t>
    </rPh>
    <rPh sb="40" eb="42">
      <t>ジンルイ</t>
    </rPh>
    <rPh sb="43" eb="44">
      <t>ユタ</t>
    </rPh>
    <rPh sb="47" eb="48">
      <t>モト</t>
    </rPh>
    <phoneticPr fontId="1"/>
  </si>
  <si>
    <r>
      <t>b</t>
    </r>
    <r>
      <rPr>
        <sz val="11"/>
        <rFont val="游ゴシック Medium"/>
        <family val="3"/>
        <charset val="128"/>
      </rPr>
      <t>面</t>
    </r>
    <r>
      <rPr>
        <sz val="11"/>
        <rFont val="Consolas"/>
        <family val="3"/>
      </rPr>
      <t>21'34</t>
    </r>
    <rPh sb="1" eb="2">
      <t>メン</t>
    </rPh>
    <phoneticPr fontId="1"/>
  </si>
  <si>
    <r>
      <t>Tibet</t>
    </r>
    <r>
      <rPr>
        <sz val="11"/>
        <rFont val="游ゴシック Medium"/>
        <family val="3"/>
        <charset val="128"/>
      </rPr>
      <t>密教の女神崇拝</t>
    </r>
    <rPh sb="0" eb="5">
      <t>チベット</t>
    </rPh>
    <rPh sb="5" eb="7">
      <t>ミッキョウ</t>
    </rPh>
    <rPh sb="8" eb="10">
      <t>メガミ</t>
    </rPh>
    <rPh sb="10" eb="12">
      <t>スウハイ</t>
    </rPh>
    <phoneticPr fontId="1"/>
  </si>
  <si>
    <r>
      <t>Philips/</t>
    </r>
    <r>
      <rPr>
        <sz val="11"/>
        <rFont val="游ゴシック Medium"/>
        <family val="3"/>
        <charset val="128"/>
      </rPr>
      <t>日本フォノグラム</t>
    </r>
    <rPh sb="0" eb="7">
      <t>フィリップス</t>
    </rPh>
    <rPh sb="8" eb="10">
      <t>ニホン</t>
    </rPh>
    <phoneticPr fontId="1"/>
  </si>
  <si>
    <r>
      <rPr>
        <sz val="11"/>
        <rFont val="游ゴシック Medium"/>
        <family val="3"/>
        <charset val="128"/>
      </rPr>
      <t>想神瞑楽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法悦の</t>
    </r>
    <r>
      <rPr>
        <sz val="11"/>
        <rFont val="Consolas"/>
        <family val="3"/>
      </rPr>
      <t>Veena</t>
    </r>
    <rPh sb="0" eb="1">
      <t>ソウ</t>
    </rPh>
    <rPh sb="1" eb="2">
      <t>シン</t>
    </rPh>
    <rPh sb="2" eb="3">
      <t>ツブ</t>
    </rPh>
    <rPh sb="3" eb="4">
      <t>ラク</t>
    </rPh>
    <rPh sb="5" eb="7">
      <t>ホウエツ</t>
    </rPh>
    <rPh sb="8" eb="13">
      <t>ヴィーナ</t>
    </rPh>
    <phoneticPr fontId="1"/>
  </si>
  <si>
    <r>
      <rPr>
        <sz val="11"/>
        <rFont val="游ゴシック Medium"/>
        <family val="3"/>
        <charset val="128"/>
      </rPr>
      <t>呉文光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琴</t>
    </r>
    <rPh sb="0" eb="3">
      <t>ウーウエングアン</t>
    </rPh>
    <rPh sb="4" eb="5">
      <t>チン</t>
    </rPh>
    <phoneticPr fontId="1"/>
  </si>
  <si>
    <r>
      <t>4</t>
    </r>
    <r>
      <rPr>
        <sz val="11"/>
        <rFont val="游ゴシック Medium"/>
        <family val="3"/>
        <charset val="128"/>
      </rPr>
      <t>曲目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6</t>
    </r>
    <r>
      <rPr>
        <sz val="11"/>
        <rFont val="游ゴシック Medium"/>
        <family val="3"/>
        <charset val="128"/>
      </rPr>
      <t>曲</t>
    </r>
    <r>
      <rPr>
        <sz val="11"/>
        <rFont val="Consolas"/>
        <family val="3"/>
      </rPr>
      <t>/05'58/04'40/10'39/07'55/08'48/10'53</t>
    </r>
    <rPh sb="1" eb="3">
      <t>キョクメ</t>
    </rPh>
    <rPh sb="4" eb="5">
      <t>ゼン</t>
    </rPh>
    <rPh sb="6" eb="7">
      <t>キョク</t>
    </rPh>
    <phoneticPr fontId="1"/>
  </si>
  <si>
    <r>
      <rPr>
        <b/>
        <sz val="11"/>
        <color indexed="33"/>
        <rFont val="游ゴシック Medium"/>
        <family val="3"/>
        <charset val="128"/>
      </rPr>
      <t>流水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中国古琴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悠久の調べ</t>
    </r>
    <rPh sb="0" eb="2">
      <t>リューシュイ</t>
    </rPh>
    <rPh sb="3" eb="5">
      <t>チュウゴク</t>
    </rPh>
    <rPh sb="5" eb="7">
      <t>コキン</t>
    </rPh>
    <rPh sb="8" eb="10">
      <t>ユウキュウ</t>
    </rPh>
    <rPh sb="11" eb="12">
      <t>シラ</t>
    </rPh>
    <phoneticPr fontId="1"/>
  </si>
  <si>
    <r>
      <rPr>
        <sz val="11"/>
        <rFont val="游ゴシック Medium"/>
        <family val="3"/>
        <charset val="128"/>
      </rPr>
      <t>彩･散調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韓国の伽耶琴</t>
    </r>
    <rPh sb="0" eb="1">
      <t>アヤ</t>
    </rPh>
    <rPh sb="2" eb="4">
      <t>サンヂョウ</t>
    </rPh>
    <rPh sb="5" eb="7">
      <t>カンコク</t>
    </rPh>
    <rPh sb="8" eb="11">
      <t>カヤグム</t>
    </rPh>
    <phoneticPr fontId="1"/>
  </si>
  <si>
    <r>
      <rPr>
        <sz val="11"/>
        <rFont val="游ゴシック Medium"/>
        <family val="3"/>
        <charset val="128"/>
      </rPr>
      <t>後半</t>
    </r>
    <r>
      <rPr>
        <sz val="11"/>
        <rFont val="Consolas"/>
        <family val="3"/>
      </rPr>
      <t>19'00</t>
    </r>
    <rPh sb="0" eb="2">
      <t>コウハン</t>
    </rPh>
    <phoneticPr fontId="1"/>
  </si>
  <si>
    <r>
      <rPr>
        <sz val="11"/>
        <rFont val="游ゴシック Medium"/>
        <family val="3"/>
        <charset val="128"/>
      </rPr>
      <t>超絶のホーミー</t>
    </r>
    <rPh sb="0" eb="2">
      <t>チョウゼツ</t>
    </rPh>
    <phoneticPr fontId="1"/>
  </si>
  <si>
    <r>
      <t>Oasis</t>
    </r>
    <r>
      <rPr>
        <sz val="11"/>
        <rFont val="游ゴシック Medium"/>
        <family val="3"/>
        <charset val="128"/>
      </rPr>
      <t>の抒情</t>
    </r>
    <r>
      <rPr>
        <sz val="11"/>
        <rFont val="Consolas"/>
        <family val="3"/>
      </rPr>
      <t>~Uighurs</t>
    </r>
    <r>
      <rPr>
        <sz val="11"/>
        <rFont val="游ゴシック Medium"/>
        <family val="3"/>
        <charset val="128"/>
      </rPr>
      <t>の歌</t>
    </r>
    <rPh sb="0" eb="5">
      <t>オアシス</t>
    </rPh>
    <rPh sb="6" eb="8">
      <t>ジョジョウ</t>
    </rPh>
    <rPh sb="9" eb="16">
      <t>ウイグル</t>
    </rPh>
    <rPh sb="17" eb="18">
      <t>ウタ</t>
    </rPh>
    <phoneticPr fontId="1"/>
  </si>
  <si>
    <r>
      <rPr>
        <sz val="11"/>
        <rFont val="游ゴシック Medium"/>
        <family val="3"/>
        <charset val="128"/>
      </rPr>
      <t>前半</t>
    </r>
    <r>
      <rPr>
        <sz val="11"/>
        <rFont val="Consolas"/>
        <family val="3"/>
      </rPr>
      <t>36'30</t>
    </r>
    <rPh sb="0" eb="2">
      <t>ゼンハン</t>
    </rPh>
    <phoneticPr fontId="1"/>
  </si>
  <si>
    <r>
      <rPr>
        <sz val="11"/>
        <rFont val="游ゴシック Medium"/>
        <family val="3"/>
        <charset val="128"/>
      </rPr>
      <t>砂漠の至芸</t>
    </r>
    <r>
      <rPr>
        <sz val="11"/>
        <rFont val="Consolas"/>
        <family val="3"/>
      </rPr>
      <t>~Rajasthan</t>
    </r>
    <r>
      <rPr>
        <sz val="11"/>
        <rFont val="游ゴシック Medium"/>
        <family val="3"/>
        <charset val="128"/>
      </rPr>
      <t>の器楽</t>
    </r>
    <rPh sb="0" eb="2">
      <t>サバク</t>
    </rPh>
    <rPh sb="3" eb="5">
      <t>シゲイ</t>
    </rPh>
    <rPh sb="6" eb="15">
      <t>ラージャスターン</t>
    </rPh>
    <rPh sb="16" eb="18">
      <t>キガク</t>
    </rPh>
    <phoneticPr fontId="1"/>
  </si>
  <si>
    <r>
      <t>Bali</t>
    </r>
    <r>
      <rPr>
        <sz val="11"/>
        <rFont val="游ゴシック Medium"/>
        <family val="3"/>
        <charset val="128"/>
      </rPr>
      <t>島の影絵芝居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ワヤン･クリ</t>
    </r>
    <r>
      <rPr>
        <sz val="11"/>
        <rFont val="Consolas"/>
        <family val="3"/>
      </rPr>
      <t>/Bali</t>
    </r>
    <r>
      <rPr>
        <sz val="11"/>
        <rFont val="游ゴシック Medium"/>
        <family val="3"/>
        <charset val="128"/>
      </rPr>
      <t>島の</t>
    </r>
    <r>
      <rPr>
        <sz val="11"/>
        <rFont val="Consolas"/>
        <family val="3"/>
      </rPr>
      <t>Gamelan</t>
    </r>
    <r>
      <rPr>
        <sz val="11"/>
        <rFont val="游ゴシック Medium"/>
        <family val="3"/>
        <charset val="128"/>
      </rPr>
      <t>音楽</t>
    </r>
    <r>
      <rPr>
        <sz val="11"/>
        <rFont val="Consolas"/>
        <family val="3"/>
      </rPr>
      <t>III</t>
    </r>
    <rPh sb="0" eb="5">
      <t>バリトウ</t>
    </rPh>
    <rPh sb="6" eb="8">
      <t>カゲエ</t>
    </rPh>
    <rPh sb="8" eb="10">
      <t>シバイ</t>
    </rPh>
    <rPh sb="18" eb="23">
      <t>バリトウ</t>
    </rPh>
    <rPh sb="24" eb="31">
      <t>ガムラン</t>
    </rPh>
    <rPh sb="31" eb="33">
      <t>オンガク</t>
    </rPh>
    <phoneticPr fontId="1"/>
  </si>
  <si>
    <r>
      <rPr>
        <sz val="11"/>
        <rFont val="游ゴシック Medium"/>
        <family val="3"/>
        <charset val="128"/>
      </rPr>
      <t>至高の</t>
    </r>
    <r>
      <rPr>
        <sz val="11"/>
        <rFont val="Consolas"/>
        <family val="3"/>
      </rPr>
      <t>Raga~Sitar</t>
    </r>
    <r>
      <rPr>
        <sz val="11"/>
        <rFont val="游ゴシック Medium"/>
        <family val="3"/>
        <charset val="128"/>
      </rPr>
      <t>の旗手</t>
    </r>
    <rPh sb="0" eb="2">
      <t>シコウ</t>
    </rPh>
    <rPh sb="3" eb="7">
      <t>ラーガ</t>
    </rPh>
    <rPh sb="8" eb="13">
      <t>シタール</t>
    </rPh>
    <rPh sb="14" eb="16">
      <t>キシュ</t>
    </rPh>
    <phoneticPr fontId="1"/>
  </si>
  <si>
    <r>
      <rPr>
        <sz val="11"/>
        <rFont val="游ゴシック Medium"/>
        <family val="3"/>
        <charset val="128"/>
      </rPr>
      <t>中央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旧ソ</t>
    </r>
    <r>
      <rPr>
        <sz val="11"/>
        <rFont val="Consolas"/>
        <family val="3"/>
      </rPr>
      <t>/Persia/Azerbayjan/Azerbaijan</t>
    </r>
    <rPh sb="0" eb="6">
      <t>チュウオウアジア</t>
    </rPh>
    <rPh sb="7" eb="8">
      <t>キュウ</t>
    </rPh>
    <rPh sb="10" eb="16">
      <t>ペルシャ</t>
    </rPh>
    <rPh sb="17" eb="38">
      <t>アゼルバイジャン</t>
    </rPh>
    <phoneticPr fontId="1"/>
  </si>
  <si>
    <r>
      <t>Caspienne</t>
    </r>
    <r>
      <rPr>
        <sz val="11"/>
        <rFont val="游ゴシック Medium"/>
        <family val="3"/>
        <charset val="128"/>
      </rPr>
      <t>海の旋律</t>
    </r>
    <r>
      <rPr>
        <sz val="11"/>
        <rFont val="Consolas"/>
        <family val="3"/>
      </rPr>
      <t>~Azerbayjan/Azerbaijan</t>
    </r>
    <r>
      <rPr>
        <sz val="11"/>
        <rFont val="游ゴシック Medium"/>
        <family val="3"/>
        <charset val="128"/>
      </rPr>
      <t>の音楽</t>
    </r>
    <rPh sb="0" eb="10">
      <t>カスピカイ</t>
    </rPh>
    <rPh sb="11" eb="13">
      <t>センリツ</t>
    </rPh>
    <rPh sb="14" eb="35">
      <t>アゼルバイジャン</t>
    </rPh>
    <rPh sb="36" eb="38">
      <t>オンガク</t>
    </rPh>
    <phoneticPr fontId="1"/>
  </si>
  <si>
    <r>
      <t>6</t>
    </r>
    <r>
      <rPr>
        <sz val="11"/>
        <rFont val="游ゴシック Medium"/>
        <family val="3"/>
        <charset val="128"/>
      </rPr>
      <t>曲目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6</t>
    </r>
    <r>
      <rPr>
        <sz val="11"/>
        <rFont val="游ゴシック Medium"/>
        <family val="3"/>
        <charset val="128"/>
      </rPr>
      <t>曲</t>
    </r>
    <r>
      <rPr>
        <sz val="11"/>
        <rFont val="Consolas"/>
        <family val="3"/>
      </rPr>
      <t>/05'58/04'40/10'39/07'55/08'48/10'53</t>
    </r>
    <rPh sb="1" eb="3">
      <t>キョクメ</t>
    </rPh>
    <rPh sb="4" eb="5">
      <t>ゼン</t>
    </rPh>
    <rPh sb="6" eb="7">
      <t>キョク</t>
    </rPh>
    <phoneticPr fontId="1"/>
  </si>
  <si>
    <r>
      <rPr>
        <sz val="11"/>
        <rFont val="游ゴシック Medium"/>
        <family val="3"/>
        <charset val="128"/>
      </rPr>
      <t>草原の</t>
    </r>
    <r>
      <rPr>
        <sz val="11"/>
        <rFont val="Consolas"/>
        <family val="3"/>
      </rPr>
      <t>Cello~Mongol</t>
    </r>
    <r>
      <rPr>
        <sz val="11"/>
        <rFont val="游ゴシック Medium"/>
        <family val="3"/>
        <charset val="128"/>
      </rPr>
      <t>の馬頭琴</t>
    </r>
    <rPh sb="0" eb="2">
      <t>ソウゲン</t>
    </rPh>
    <rPh sb="3" eb="8">
      <t>チェロ</t>
    </rPh>
    <rPh sb="9" eb="15">
      <t>モンゴル</t>
    </rPh>
    <rPh sb="16" eb="19">
      <t>バトウキン</t>
    </rPh>
    <phoneticPr fontId="1"/>
  </si>
  <si>
    <r>
      <t>Madagascar Spirit/</t>
    </r>
    <r>
      <rPr>
        <sz val="11"/>
        <rFont val="游ゴシック Medium"/>
        <family val="3"/>
        <charset val="128"/>
      </rPr>
      <t>原題</t>
    </r>
    <r>
      <rPr>
        <sz val="11"/>
        <rFont val="Consolas"/>
        <family val="3"/>
      </rPr>
      <t>:Roahy fa Hariva</t>
    </r>
    <rPh sb="0" eb="10">
      <t>マダガスカル</t>
    </rPh>
    <rPh sb="11" eb="17">
      <t>スピリット</t>
    </rPh>
    <rPh sb="18" eb="20">
      <t>ゲンダイ</t>
    </rPh>
    <phoneticPr fontId="1"/>
  </si>
  <si>
    <r>
      <rPr>
        <sz val="11"/>
        <rFont val="游ゴシック Medium"/>
        <family val="3"/>
        <charset val="128"/>
      </rPr>
      <t>台湾漢民族の音楽</t>
    </r>
    <r>
      <rPr>
        <sz val="11"/>
        <rFont val="Consolas"/>
        <family val="3"/>
      </rPr>
      <t>I</t>
    </r>
    <rPh sb="0" eb="2">
      <t>タイワン</t>
    </rPh>
    <rPh sb="2" eb="5">
      <t>カンミンゾク</t>
    </rPh>
    <rPh sb="6" eb="8">
      <t>オンガク</t>
    </rPh>
    <phoneticPr fontId="1"/>
  </si>
  <si>
    <r>
      <t>07/</t>
    </r>
    <r>
      <rPr>
        <sz val="11"/>
        <rFont val="游ゴシック Medium"/>
        <family val="3"/>
        <charset val="128"/>
      </rPr>
      <t>上巻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世界民族音楽大全集【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篇】</t>
    </r>
    <rPh sb="3" eb="5">
      <t>ジョウカン</t>
    </rPh>
    <rPh sb="6" eb="8">
      <t>セカイ</t>
    </rPh>
    <rPh sb="8" eb="10">
      <t>ミンゾク</t>
    </rPh>
    <rPh sb="10" eb="12">
      <t>オンガク</t>
    </rPh>
    <rPh sb="12" eb="15">
      <t>ダイゼンシュウ</t>
    </rPh>
    <rPh sb="27" eb="28">
      <t>ヘン</t>
    </rPh>
    <phoneticPr fontId="1"/>
  </si>
  <si>
    <r>
      <rPr>
        <sz val="11"/>
        <rFont val="游ゴシック Medium"/>
        <family val="3"/>
        <charset val="128"/>
      </rPr>
      <t>台湾漢民族の音楽</t>
    </r>
    <r>
      <rPr>
        <sz val="11"/>
        <rFont val="Consolas"/>
        <family val="3"/>
      </rPr>
      <t>II</t>
    </r>
    <rPh sb="0" eb="2">
      <t>タイワン</t>
    </rPh>
    <rPh sb="2" eb="5">
      <t>カンミンゾク</t>
    </rPh>
    <rPh sb="6" eb="8">
      <t>オンガク</t>
    </rPh>
    <phoneticPr fontId="1"/>
  </si>
  <si>
    <r>
      <t>08/</t>
    </r>
    <r>
      <rPr>
        <sz val="11"/>
        <rFont val="游ゴシック Medium"/>
        <family val="3"/>
        <charset val="128"/>
      </rPr>
      <t>上巻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世界民族音楽大全集【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篇】</t>
    </r>
    <rPh sb="3" eb="5">
      <t>ジョウカン</t>
    </rPh>
    <rPh sb="6" eb="8">
      <t>セカイ</t>
    </rPh>
    <rPh sb="8" eb="10">
      <t>ミンゾク</t>
    </rPh>
    <rPh sb="10" eb="12">
      <t>オンガク</t>
    </rPh>
    <rPh sb="12" eb="15">
      <t>ダイゼンシュウ</t>
    </rPh>
    <rPh sb="27" eb="28">
      <t>ヘン</t>
    </rPh>
    <phoneticPr fontId="1"/>
  </si>
  <si>
    <r>
      <rPr>
        <sz val="11"/>
        <rFont val="游ゴシック Medium"/>
        <family val="3"/>
        <charset val="128"/>
      </rPr>
      <t>台湾漢民族の音楽</t>
    </r>
    <r>
      <rPr>
        <sz val="11"/>
        <rFont val="Consolas"/>
        <family val="3"/>
      </rPr>
      <t>III</t>
    </r>
    <rPh sb="0" eb="2">
      <t>タイワン</t>
    </rPh>
    <rPh sb="2" eb="5">
      <t>カンミンゾク</t>
    </rPh>
    <rPh sb="6" eb="8">
      <t>オンガク</t>
    </rPh>
    <phoneticPr fontId="1"/>
  </si>
  <si>
    <r>
      <t>09/</t>
    </r>
    <r>
      <rPr>
        <sz val="11"/>
        <rFont val="游ゴシック Medium"/>
        <family val="3"/>
        <charset val="128"/>
      </rPr>
      <t>上巻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世界民族音楽大全集【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篇】</t>
    </r>
    <rPh sb="3" eb="5">
      <t>ジョウカン</t>
    </rPh>
    <rPh sb="6" eb="8">
      <t>セカイ</t>
    </rPh>
    <rPh sb="8" eb="10">
      <t>ミンゾク</t>
    </rPh>
    <rPh sb="10" eb="12">
      <t>オンガク</t>
    </rPh>
    <rPh sb="12" eb="15">
      <t>ダイゼンシュウ</t>
    </rPh>
    <rPh sb="27" eb="28">
      <t>ヘン</t>
    </rPh>
    <phoneticPr fontId="1"/>
  </si>
  <si>
    <r>
      <t>5</t>
    </r>
    <r>
      <rPr>
        <sz val="11"/>
        <rFont val="游ゴシック Medium"/>
        <family val="3"/>
        <charset val="128"/>
      </rPr>
      <t>曲目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6</t>
    </r>
    <r>
      <rPr>
        <sz val="11"/>
        <rFont val="游ゴシック Medium"/>
        <family val="3"/>
        <charset val="128"/>
      </rPr>
      <t>曲</t>
    </r>
    <r>
      <rPr>
        <sz val="11"/>
        <rFont val="Consolas"/>
        <family val="3"/>
      </rPr>
      <t>/05'58/04'40/10'39/07'55/08'48/10'53</t>
    </r>
    <rPh sb="1" eb="3">
      <t>キョクメ</t>
    </rPh>
    <rPh sb="4" eb="5">
      <t>ゼン</t>
    </rPh>
    <rPh sb="6" eb="7">
      <t>キョク</t>
    </rPh>
    <phoneticPr fontId="1"/>
  </si>
  <si>
    <r>
      <rPr>
        <sz val="11"/>
        <rFont val="游ゴシック Medium"/>
        <family val="3"/>
        <charset val="128"/>
      </rPr>
      <t>南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北</t>
    </r>
    <r>
      <rPr>
        <sz val="11"/>
        <rFont val="Consolas"/>
        <family val="3"/>
      </rPr>
      <t>Inde</t>
    </r>
    <rPh sb="0" eb="5">
      <t>ミナミアジア</t>
    </rPh>
    <rPh sb="6" eb="7">
      <t>キタ</t>
    </rPh>
    <rPh sb="7" eb="11">
      <t>インド</t>
    </rPh>
    <phoneticPr fontId="1"/>
  </si>
  <si>
    <r>
      <rPr>
        <sz val="11"/>
        <rFont val="游ゴシック Medium"/>
        <family val="3"/>
        <charset val="128"/>
      </rPr>
      <t>カシナット･ムカージ</t>
    </r>
  </si>
  <si>
    <r>
      <rPr>
        <sz val="11"/>
        <rFont val="游ゴシック Medium"/>
        <family val="3"/>
        <charset val="128"/>
      </rPr>
      <t>萬華鏡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北</t>
    </r>
    <r>
      <rPr>
        <sz val="11"/>
        <rFont val="Consolas"/>
        <family val="3"/>
      </rPr>
      <t>Inde</t>
    </r>
    <r>
      <rPr>
        <sz val="11"/>
        <rFont val="游ゴシック Medium"/>
        <family val="3"/>
        <charset val="128"/>
      </rPr>
      <t>の</t>
    </r>
    <r>
      <rPr>
        <sz val="11"/>
        <rFont val="Consolas"/>
        <family val="3"/>
      </rPr>
      <t>Sitar</t>
    </r>
    <rPh sb="0" eb="3">
      <t>マンゲキョウ</t>
    </rPh>
    <rPh sb="4" eb="5">
      <t>キタ</t>
    </rPh>
    <rPh sb="5" eb="9">
      <t>インド</t>
    </rPh>
    <rPh sb="10" eb="15">
      <t>シタール</t>
    </rPh>
    <phoneticPr fontId="1"/>
  </si>
  <si>
    <r>
      <t>24/</t>
    </r>
    <r>
      <rPr>
        <sz val="11"/>
        <rFont val="游ゴシック Medium"/>
        <family val="3"/>
        <charset val="128"/>
      </rPr>
      <t>下巻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世界民族音楽大全集【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篇】</t>
    </r>
    <rPh sb="3" eb="5">
      <t>ゲカン</t>
    </rPh>
    <rPh sb="6" eb="8">
      <t>セカイ</t>
    </rPh>
    <rPh sb="8" eb="10">
      <t>ミンゾク</t>
    </rPh>
    <rPh sb="10" eb="12">
      <t>オンガク</t>
    </rPh>
    <rPh sb="12" eb="15">
      <t>ダイゼンシュウ</t>
    </rPh>
    <rPh sb="27" eb="28">
      <t>ヘン</t>
    </rPh>
    <phoneticPr fontId="1"/>
  </si>
  <si>
    <r>
      <rPr>
        <sz val="11"/>
        <rFont val="游ゴシック Medium"/>
        <family val="3"/>
        <charset val="128"/>
      </rPr>
      <t>韓国国立国楽院</t>
    </r>
    <rPh sb="0" eb="2">
      <t>カンコク</t>
    </rPh>
    <rPh sb="2" eb="4">
      <t>コクリツ</t>
    </rPh>
    <rPh sb="4" eb="5">
      <t>コク</t>
    </rPh>
    <rPh sb="5" eb="6">
      <t>ガク</t>
    </rPh>
    <rPh sb="6" eb="7">
      <t>イン</t>
    </rPh>
    <phoneticPr fontId="1"/>
  </si>
  <si>
    <r>
      <rPr>
        <sz val="11"/>
        <rFont val="游ゴシック Medium"/>
        <family val="3"/>
        <charset val="128"/>
      </rPr>
      <t>韓国の古典音楽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典雅なる東方の音</t>
    </r>
    <rPh sb="0" eb="2">
      <t>カンコク</t>
    </rPh>
    <rPh sb="3" eb="7">
      <t>コテンオンガク</t>
    </rPh>
    <rPh sb="8" eb="10">
      <t>テンガ</t>
    </rPh>
    <rPh sb="12" eb="14">
      <t>トウホウ</t>
    </rPh>
    <rPh sb="15" eb="16">
      <t>オト</t>
    </rPh>
    <phoneticPr fontId="1"/>
  </si>
  <si>
    <r>
      <t>Nil</t>
    </r>
    <r>
      <rPr>
        <sz val="11"/>
        <rFont val="游ゴシック Medium"/>
        <family val="3"/>
        <charset val="128"/>
      </rPr>
      <t>の歌</t>
    </r>
    <r>
      <rPr>
        <sz val="11"/>
        <rFont val="Consolas"/>
        <family val="3"/>
      </rPr>
      <t>/Egypte</t>
    </r>
    <r>
      <rPr>
        <sz val="11"/>
        <rFont val="游ゴシック Medium"/>
        <family val="3"/>
        <charset val="128"/>
      </rPr>
      <t>《</t>
    </r>
    <r>
      <rPr>
        <sz val="11"/>
        <rFont val="Consolas"/>
        <family val="3"/>
      </rPr>
      <t>Arabe</t>
    </r>
    <r>
      <rPr>
        <sz val="11"/>
        <rFont val="游ゴシック Medium"/>
        <family val="3"/>
        <charset val="128"/>
      </rPr>
      <t>連合》の音楽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民衆の生活の歌</t>
    </r>
    <r>
      <rPr>
        <sz val="11"/>
        <rFont val="Consolas"/>
        <family val="3"/>
      </rPr>
      <t>/Egypte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Arabe</t>
    </r>
    <r>
      <rPr>
        <sz val="11"/>
        <rFont val="游ゴシック Medium"/>
        <family val="3"/>
        <charset val="128"/>
      </rPr>
      <t>の音楽</t>
    </r>
    <r>
      <rPr>
        <sz val="11"/>
        <rFont val="Consolas"/>
        <family val="3"/>
      </rPr>
      <t>I</t>
    </r>
    <rPh sb="0" eb="3">
      <t>ナイル</t>
    </rPh>
    <rPh sb="4" eb="5">
      <t>ウタ</t>
    </rPh>
    <rPh sb="6" eb="12">
      <t>エジプト</t>
    </rPh>
    <rPh sb="13" eb="18">
      <t>アラブ</t>
    </rPh>
    <rPh sb="18" eb="20">
      <t>レンゴウ</t>
    </rPh>
    <rPh sb="22" eb="24">
      <t>オンガク</t>
    </rPh>
    <rPh sb="25" eb="27">
      <t>ミンシュウ</t>
    </rPh>
    <rPh sb="28" eb="30">
      <t>セイカツ</t>
    </rPh>
    <rPh sb="31" eb="32">
      <t>ウタ</t>
    </rPh>
    <rPh sb="33" eb="39">
      <t>エジプト</t>
    </rPh>
    <rPh sb="40" eb="45">
      <t>アラブ</t>
    </rPh>
    <rPh sb="46" eb="48">
      <t>オンガク</t>
    </rPh>
    <phoneticPr fontId="1"/>
  </si>
  <si>
    <r>
      <t>31/</t>
    </r>
    <r>
      <rPr>
        <sz val="11"/>
        <rFont val="游ゴシック Medium"/>
        <family val="3"/>
        <charset val="128"/>
      </rPr>
      <t>下巻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世界民族音楽大全集【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篇】</t>
    </r>
    <rPh sb="3" eb="5">
      <t>ゲカン</t>
    </rPh>
    <rPh sb="6" eb="8">
      <t>セカイ</t>
    </rPh>
    <rPh sb="8" eb="10">
      <t>ミンゾク</t>
    </rPh>
    <rPh sb="10" eb="12">
      <t>オンガク</t>
    </rPh>
    <rPh sb="12" eb="15">
      <t>ダイゼンシュウ</t>
    </rPh>
    <rPh sb="27" eb="28">
      <t>ヘン</t>
    </rPh>
    <phoneticPr fontId="1"/>
  </si>
  <si>
    <r>
      <t>Nil</t>
    </r>
    <r>
      <rPr>
        <sz val="11"/>
        <rFont val="游ゴシック Medium"/>
        <family val="3"/>
        <charset val="128"/>
      </rPr>
      <t>の歌</t>
    </r>
    <r>
      <rPr>
        <sz val="11"/>
        <rFont val="Consolas"/>
        <family val="3"/>
      </rPr>
      <t>/Egypte</t>
    </r>
    <r>
      <rPr>
        <sz val="11"/>
        <rFont val="游ゴシック Medium"/>
        <family val="3"/>
        <charset val="128"/>
      </rPr>
      <t>《</t>
    </r>
    <r>
      <rPr>
        <sz val="11"/>
        <rFont val="Consolas"/>
        <family val="3"/>
      </rPr>
      <t>Arabe</t>
    </r>
    <r>
      <rPr>
        <sz val="11"/>
        <rFont val="游ゴシック Medium"/>
        <family val="3"/>
        <charset val="128"/>
      </rPr>
      <t>連合》の音楽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半職業人の器楽と語り物</t>
    </r>
    <r>
      <rPr>
        <sz val="11"/>
        <rFont val="Consolas"/>
        <family val="3"/>
      </rPr>
      <t>/Egypte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Arabe</t>
    </r>
    <r>
      <rPr>
        <sz val="11"/>
        <rFont val="游ゴシック Medium"/>
        <family val="3"/>
        <charset val="128"/>
      </rPr>
      <t>の音楽</t>
    </r>
    <r>
      <rPr>
        <sz val="11"/>
        <rFont val="Consolas"/>
        <family val="3"/>
      </rPr>
      <t>II</t>
    </r>
    <rPh sb="0" eb="3">
      <t>ナイル</t>
    </rPh>
    <rPh sb="4" eb="5">
      <t>ウタ</t>
    </rPh>
    <rPh sb="6" eb="12">
      <t>エジプト</t>
    </rPh>
    <rPh sb="13" eb="18">
      <t>アラブ</t>
    </rPh>
    <rPh sb="18" eb="20">
      <t>レンゴウ</t>
    </rPh>
    <rPh sb="22" eb="24">
      <t>オンガク</t>
    </rPh>
    <rPh sb="25" eb="26">
      <t>ハン</t>
    </rPh>
    <rPh sb="26" eb="28">
      <t>ショクギョウ</t>
    </rPh>
    <rPh sb="28" eb="29">
      <t>ジン</t>
    </rPh>
    <rPh sb="30" eb="32">
      <t>キガク</t>
    </rPh>
    <rPh sb="33" eb="34">
      <t>カタ</t>
    </rPh>
    <rPh sb="35" eb="36">
      <t>モノ</t>
    </rPh>
    <rPh sb="37" eb="43">
      <t>エジプト</t>
    </rPh>
    <rPh sb="44" eb="49">
      <t>アラブ</t>
    </rPh>
    <rPh sb="50" eb="52">
      <t>オンガク</t>
    </rPh>
    <phoneticPr fontId="1"/>
  </si>
  <si>
    <r>
      <t>32/</t>
    </r>
    <r>
      <rPr>
        <sz val="11"/>
        <rFont val="游ゴシック Medium"/>
        <family val="3"/>
        <charset val="128"/>
      </rPr>
      <t>下巻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世界民族音楽大全集【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篇】</t>
    </r>
    <rPh sb="3" eb="5">
      <t>ゲカン</t>
    </rPh>
    <rPh sb="6" eb="8">
      <t>セカイ</t>
    </rPh>
    <rPh sb="8" eb="10">
      <t>ミンゾク</t>
    </rPh>
    <rPh sb="10" eb="12">
      <t>オンガク</t>
    </rPh>
    <rPh sb="12" eb="15">
      <t>ダイゼンシュウ</t>
    </rPh>
    <rPh sb="27" eb="28">
      <t>ヘン</t>
    </rPh>
    <phoneticPr fontId="1"/>
  </si>
  <si>
    <r>
      <t>Nil</t>
    </r>
    <r>
      <rPr>
        <sz val="11"/>
        <rFont val="游ゴシック Medium"/>
        <family val="3"/>
        <charset val="128"/>
      </rPr>
      <t>の歌</t>
    </r>
    <r>
      <rPr>
        <sz val="11"/>
        <rFont val="Consolas"/>
        <family val="3"/>
      </rPr>
      <t>/Egypte</t>
    </r>
    <r>
      <rPr>
        <sz val="11"/>
        <rFont val="游ゴシック Medium"/>
        <family val="3"/>
        <charset val="128"/>
      </rPr>
      <t>《</t>
    </r>
    <r>
      <rPr>
        <sz val="11"/>
        <rFont val="Consolas"/>
        <family val="3"/>
      </rPr>
      <t>Arabe</t>
    </r>
    <r>
      <rPr>
        <sz val="11"/>
        <rFont val="游ゴシック Medium"/>
        <family val="3"/>
        <charset val="128"/>
      </rPr>
      <t>連合》の音楽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コプトの宗教音楽</t>
    </r>
    <r>
      <rPr>
        <sz val="11"/>
        <rFont val="Consolas"/>
        <family val="3"/>
      </rPr>
      <t>/Egypte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Arabe</t>
    </r>
    <r>
      <rPr>
        <sz val="11"/>
        <rFont val="游ゴシック Medium"/>
        <family val="3"/>
        <charset val="128"/>
      </rPr>
      <t>の音楽</t>
    </r>
    <r>
      <rPr>
        <sz val="11"/>
        <rFont val="Consolas"/>
        <family val="3"/>
      </rPr>
      <t>III</t>
    </r>
    <rPh sb="0" eb="3">
      <t>ナイル</t>
    </rPh>
    <rPh sb="4" eb="5">
      <t>ウタ</t>
    </rPh>
    <rPh sb="6" eb="12">
      <t>エジプト</t>
    </rPh>
    <rPh sb="13" eb="18">
      <t>アラブ</t>
    </rPh>
    <rPh sb="18" eb="20">
      <t>レンゴウ</t>
    </rPh>
    <rPh sb="22" eb="24">
      <t>オンガク</t>
    </rPh>
    <rPh sb="29" eb="31">
      <t>シュウキョウ</t>
    </rPh>
    <rPh sb="31" eb="33">
      <t>オンガク</t>
    </rPh>
    <rPh sb="34" eb="40">
      <t>エジプト</t>
    </rPh>
    <rPh sb="41" eb="46">
      <t>アラブ</t>
    </rPh>
    <rPh sb="47" eb="49">
      <t>オンガク</t>
    </rPh>
    <phoneticPr fontId="1"/>
  </si>
  <si>
    <r>
      <t>33/</t>
    </r>
    <r>
      <rPr>
        <sz val="11"/>
        <rFont val="游ゴシック Medium"/>
        <family val="3"/>
        <charset val="128"/>
      </rPr>
      <t>下巻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世界民族音楽大全集【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篇】</t>
    </r>
    <rPh sb="3" eb="5">
      <t>ゲカン</t>
    </rPh>
    <rPh sb="6" eb="8">
      <t>セカイ</t>
    </rPh>
    <rPh sb="8" eb="10">
      <t>ミンゾク</t>
    </rPh>
    <rPh sb="10" eb="12">
      <t>オンガク</t>
    </rPh>
    <rPh sb="12" eb="15">
      <t>ダイゼンシュウ</t>
    </rPh>
    <rPh sb="27" eb="28">
      <t>ヘン</t>
    </rPh>
    <phoneticPr fontId="1"/>
  </si>
  <si>
    <r>
      <t>04'00</t>
    </r>
    <r>
      <rPr>
        <sz val="11"/>
        <rFont val="游ゴシック Medium"/>
        <family val="3"/>
        <charset val="128"/>
      </rPr>
      <t>強</t>
    </r>
    <rPh sb="5" eb="6">
      <t>キョウ</t>
    </rPh>
    <phoneticPr fontId="1"/>
  </si>
  <si>
    <r>
      <t>Nil</t>
    </r>
    <r>
      <rPr>
        <sz val="11"/>
        <rFont val="游ゴシック Medium"/>
        <family val="3"/>
        <charset val="128"/>
      </rPr>
      <t>の歌</t>
    </r>
    <r>
      <rPr>
        <sz val="11"/>
        <rFont val="Consolas"/>
        <family val="3"/>
      </rPr>
      <t>/Egypte</t>
    </r>
    <r>
      <rPr>
        <sz val="11"/>
        <rFont val="游ゴシック Medium"/>
        <family val="3"/>
        <charset val="128"/>
      </rPr>
      <t>《</t>
    </r>
    <r>
      <rPr>
        <sz val="11"/>
        <rFont val="Consolas"/>
        <family val="3"/>
      </rPr>
      <t>Arabe</t>
    </r>
    <r>
      <rPr>
        <sz val="11"/>
        <rFont val="游ゴシック Medium"/>
        <family val="3"/>
        <charset val="128"/>
      </rPr>
      <t>連合》の音楽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イスラムの宗教音楽</t>
    </r>
    <r>
      <rPr>
        <sz val="11"/>
        <rFont val="Consolas"/>
        <family val="3"/>
      </rPr>
      <t>/Egypte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Arabe</t>
    </r>
    <r>
      <rPr>
        <sz val="11"/>
        <rFont val="游ゴシック Medium"/>
        <family val="3"/>
        <charset val="128"/>
      </rPr>
      <t>の音楽</t>
    </r>
    <r>
      <rPr>
        <sz val="11"/>
        <rFont val="Consolas"/>
        <family val="3"/>
      </rPr>
      <t>IV</t>
    </r>
    <rPh sb="0" eb="3">
      <t>ナイル</t>
    </rPh>
    <rPh sb="4" eb="5">
      <t>ウタ</t>
    </rPh>
    <rPh sb="6" eb="12">
      <t>エジプト</t>
    </rPh>
    <rPh sb="13" eb="18">
      <t>アラブ</t>
    </rPh>
    <rPh sb="18" eb="20">
      <t>レンゴウ</t>
    </rPh>
    <rPh sb="22" eb="24">
      <t>オンガク</t>
    </rPh>
    <rPh sb="30" eb="32">
      <t>シュウキョウ</t>
    </rPh>
    <rPh sb="32" eb="34">
      <t>オンガク</t>
    </rPh>
    <rPh sb="35" eb="41">
      <t>エジプト</t>
    </rPh>
    <rPh sb="42" eb="47">
      <t>アラブ</t>
    </rPh>
    <rPh sb="48" eb="50">
      <t>オンガク</t>
    </rPh>
    <phoneticPr fontId="1"/>
  </si>
  <si>
    <r>
      <t>34/</t>
    </r>
    <r>
      <rPr>
        <sz val="11"/>
        <rFont val="游ゴシック Medium"/>
        <family val="3"/>
        <charset val="128"/>
      </rPr>
      <t>下巻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世界民族音楽大全集【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篇】</t>
    </r>
    <rPh sb="3" eb="5">
      <t>ゲカン</t>
    </rPh>
    <rPh sb="6" eb="8">
      <t>セカイ</t>
    </rPh>
    <rPh sb="8" eb="10">
      <t>ミンゾク</t>
    </rPh>
    <rPh sb="10" eb="12">
      <t>オンガク</t>
    </rPh>
    <rPh sb="12" eb="15">
      <t>ダイゼンシュウ</t>
    </rPh>
    <rPh sb="27" eb="28">
      <t>ヘン</t>
    </rPh>
    <phoneticPr fontId="1"/>
  </si>
  <si>
    <r>
      <t>Nil</t>
    </r>
    <r>
      <rPr>
        <sz val="11"/>
        <rFont val="游ゴシック Medium"/>
        <family val="3"/>
        <charset val="128"/>
      </rPr>
      <t>の歌</t>
    </r>
    <r>
      <rPr>
        <sz val="11"/>
        <rFont val="Consolas"/>
        <family val="3"/>
      </rPr>
      <t>/Egypte</t>
    </r>
    <r>
      <rPr>
        <sz val="11"/>
        <rFont val="游ゴシック Medium"/>
        <family val="3"/>
        <charset val="128"/>
      </rPr>
      <t>《</t>
    </r>
    <r>
      <rPr>
        <sz val="11"/>
        <rFont val="Consolas"/>
        <family val="3"/>
      </rPr>
      <t>Arabe</t>
    </r>
    <r>
      <rPr>
        <sz val="11"/>
        <rFont val="游ゴシック Medium"/>
        <family val="3"/>
        <charset val="128"/>
      </rPr>
      <t>連合》の音楽</t>
    </r>
    <r>
      <rPr>
        <sz val="11"/>
        <rFont val="Consolas"/>
        <family val="3"/>
      </rPr>
      <t>/Arabe</t>
    </r>
    <r>
      <rPr>
        <sz val="11"/>
        <rFont val="游ゴシック Medium"/>
        <family val="3"/>
        <charset val="128"/>
      </rPr>
      <t>の古典音楽</t>
    </r>
    <r>
      <rPr>
        <sz val="11"/>
        <rFont val="Consolas"/>
        <family val="3"/>
      </rPr>
      <t>/Egypte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Arabe</t>
    </r>
    <r>
      <rPr>
        <sz val="11"/>
        <rFont val="游ゴシック Medium"/>
        <family val="3"/>
        <charset val="128"/>
      </rPr>
      <t>の音楽</t>
    </r>
    <r>
      <rPr>
        <sz val="11"/>
        <rFont val="Consolas"/>
        <family val="3"/>
      </rPr>
      <t>V</t>
    </r>
    <rPh sb="0" eb="3">
      <t>ナイル</t>
    </rPh>
    <rPh sb="4" eb="5">
      <t>ウタ</t>
    </rPh>
    <rPh sb="6" eb="12">
      <t>エジプト</t>
    </rPh>
    <rPh sb="13" eb="18">
      <t>アラブ</t>
    </rPh>
    <rPh sb="18" eb="20">
      <t>レンゴウ</t>
    </rPh>
    <rPh sb="22" eb="24">
      <t>オンガク</t>
    </rPh>
    <rPh sb="25" eb="30">
      <t>アラブ</t>
    </rPh>
    <rPh sb="31" eb="33">
      <t>コテン</t>
    </rPh>
    <rPh sb="33" eb="35">
      <t>オンガク</t>
    </rPh>
    <rPh sb="36" eb="42">
      <t>エジプト</t>
    </rPh>
    <rPh sb="43" eb="48">
      <t>アラブ</t>
    </rPh>
    <rPh sb="49" eb="51">
      <t>オンガク</t>
    </rPh>
    <phoneticPr fontId="1"/>
  </si>
  <si>
    <r>
      <t>35/</t>
    </r>
    <r>
      <rPr>
        <sz val="11"/>
        <rFont val="游ゴシック Medium"/>
        <family val="3"/>
        <charset val="128"/>
      </rPr>
      <t>下巻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世界民族音楽大全集【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篇】</t>
    </r>
    <rPh sb="3" eb="5">
      <t>ゲカン</t>
    </rPh>
    <rPh sb="6" eb="8">
      <t>セカイ</t>
    </rPh>
    <rPh sb="8" eb="10">
      <t>ミンゾク</t>
    </rPh>
    <rPh sb="10" eb="12">
      <t>オンガク</t>
    </rPh>
    <rPh sb="12" eb="15">
      <t>ダイゼンシュウ</t>
    </rPh>
    <rPh sb="27" eb="28">
      <t>ヘン</t>
    </rPh>
    <phoneticPr fontId="1"/>
  </si>
  <si>
    <r>
      <rPr>
        <sz val="11"/>
        <rFont val="游ゴシック Medium"/>
        <family val="3"/>
        <charset val="128"/>
      </rPr>
      <t>赤道</t>
    </r>
    <r>
      <rPr>
        <sz val="11"/>
        <rFont val="Consolas"/>
        <family val="3"/>
      </rPr>
      <t>Africa/Zaiire/Pygmy</t>
    </r>
    <rPh sb="0" eb="8">
      <t>セキドウアフリカ</t>
    </rPh>
    <rPh sb="9" eb="15">
      <t>ザイール</t>
    </rPh>
    <rPh sb="16" eb="21">
      <t>ピグミー</t>
    </rPh>
    <phoneticPr fontId="1"/>
  </si>
  <si>
    <r>
      <rPr>
        <sz val="11"/>
        <rFont val="游ゴシック Medium"/>
        <family val="3"/>
        <charset val="128"/>
      </rPr>
      <t>密林の</t>
    </r>
    <r>
      <rPr>
        <sz val="11"/>
        <rFont val="Consolas"/>
        <family val="3"/>
      </rPr>
      <t>Polyphonies/</t>
    </r>
    <r>
      <rPr>
        <sz val="11"/>
        <rFont val="游ゴシック Medium"/>
        <family val="3"/>
        <charset val="128"/>
      </rPr>
      <t>イトゥリ森</t>
    </r>
    <r>
      <rPr>
        <sz val="11"/>
        <rFont val="Consolas"/>
        <family val="3"/>
      </rPr>
      <t>Pygmy</t>
    </r>
    <r>
      <rPr>
        <sz val="11"/>
        <rFont val="游ゴシック Medium"/>
        <family val="3"/>
        <charset val="128"/>
      </rPr>
      <t>の音楽</t>
    </r>
    <rPh sb="0" eb="2">
      <t>ミツリン</t>
    </rPh>
    <rPh sb="3" eb="14">
      <t>ポリフォニー</t>
    </rPh>
    <rPh sb="19" eb="20">
      <t>モリ</t>
    </rPh>
    <rPh sb="20" eb="25">
      <t>ピグミー</t>
    </rPh>
    <rPh sb="26" eb="28">
      <t>オンガク</t>
    </rPh>
    <phoneticPr fontId="1"/>
  </si>
  <si>
    <r>
      <rPr>
        <sz val="11"/>
        <rFont val="游ゴシック Medium"/>
        <family val="3"/>
        <charset val="128"/>
      </rPr>
      <t>ティルタ･サリ</t>
    </r>
  </si>
  <si>
    <r>
      <rPr>
        <sz val="11"/>
        <rFont val="游ゴシック Medium"/>
        <family val="3"/>
        <charset val="128"/>
      </rPr>
      <t>幻視と瞑想の</t>
    </r>
    <r>
      <rPr>
        <sz val="11"/>
        <rFont val="Consolas"/>
        <family val="3"/>
      </rPr>
      <t>Gamelan/Bali</t>
    </r>
    <r>
      <rPr>
        <sz val="11"/>
        <rFont val="游ゴシック Medium"/>
        <family val="3"/>
        <charset val="128"/>
      </rPr>
      <t>島の</t>
    </r>
    <r>
      <rPr>
        <sz val="11"/>
        <rFont val="Consolas"/>
        <family val="3"/>
      </rPr>
      <t>Gamelan</t>
    </r>
    <r>
      <rPr>
        <sz val="11"/>
        <rFont val="游ゴシック Medium"/>
        <family val="3"/>
        <charset val="128"/>
      </rPr>
      <t>音楽</t>
    </r>
    <r>
      <rPr>
        <sz val="11"/>
        <rFont val="Consolas"/>
        <family val="3"/>
      </rPr>
      <t>II/</t>
    </r>
    <r>
      <rPr>
        <sz val="11"/>
        <rFont val="游ゴシック Medium"/>
        <family val="3"/>
        <charset val="128"/>
      </rPr>
      <t>ティルタ･サリのスマルプグリガン</t>
    </r>
    <rPh sb="0" eb="2">
      <t>ゲンシ</t>
    </rPh>
    <rPh sb="3" eb="5">
      <t>メイソウ</t>
    </rPh>
    <rPh sb="6" eb="13">
      <t>ガムラン</t>
    </rPh>
    <rPh sb="14" eb="19">
      <t>バリトウ</t>
    </rPh>
    <rPh sb="20" eb="27">
      <t>ガムラン</t>
    </rPh>
    <rPh sb="27" eb="29">
      <t>オンガク</t>
    </rPh>
    <phoneticPr fontId="1"/>
  </si>
  <si>
    <r>
      <rPr>
        <sz val="11"/>
        <rFont val="游ゴシック Medium"/>
        <family val="3"/>
        <charset val="128"/>
      </rPr>
      <t>東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中国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台湾少数民族</t>
    </r>
    <rPh sb="0" eb="5">
      <t>ヒガシアジア</t>
    </rPh>
    <rPh sb="6" eb="8">
      <t>チュウゴク</t>
    </rPh>
    <rPh sb="9" eb="11">
      <t>タイワン</t>
    </rPh>
    <rPh sb="11" eb="15">
      <t>ショウスウミンゾク</t>
    </rPh>
    <phoneticPr fontId="1"/>
  </si>
  <si>
    <r>
      <rPr>
        <sz val="11"/>
        <rFont val="游ゴシック Medium"/>
        <family val="3"/>
        <charset val="128"/>
      </rPr>
      <t>台湾現住民族</t>
    </r>
    <r>
      <rPr>
        <sz val="11"/>
        <rFont val="Consolas"/>
        <family val="3"/>
      </rPr>
      <t>&lt;</t>
    </r>
    <r>
      <rPr>
        <sz val="11"/>
        <rFont val="游ゴシック Medium"/>
        <family val="3"/>
        <charset val="128"/>
      </rPr>
      <t>高砂族</t>
    </r>
    <r>
      <rPr>
        <sz val="11"/>
        <rFont val="Consolas"/>
        <family val="3"/>
      </rPr>
      <t>&gt;</t>
    </r>
    <r>
      <rPr>
        <sz val="11"/>
        <rFont val="游ゴシック Medium"/>
        <family val="3"/>
        <charset val="128"/>
      </rPr>
      <t>の音楽</t>
    </r>
    <r>
      <rPr>
        <sz val="11"/>
        <rFont val="Consolas"/>
        <family val="3"/>
      </rPr>
      <t>IIIIII/</t>
    </r>
    <r>
      <rPr>
        <sz val="11"/>
        <rFont val="游ゴシック Medium"/>
        <family val="3"/>
        <charset val="128"/>
      </rPr>
      <t>台湾原住民の音楽</t>
    </r>
    <r>
      <rPr>
        <sz val="11"/>
        <rFont val="Consolas"/>
        <family val="3"/>
      </rPr>
      <t>/I</t>
    </r>
    <rPh sb="0" eb="2">
      <t>タイワン</t>
    </rPh>
    <rPh sb="2" eb="6">
      <t>ゲンジュウミンゾク</t>
    </rPh>
    <rPh sb="7" eb="9">
      <t>タカサゴ</t>
    </rPh>
    <rPh sb="9" eb="10">
      <t>ゾク</t>
    </rPh>
    <rPh sb="12" eb="14">
      <t>オンガク</t>
    </rPh>
    <rPh sb="21" eb="23">
      <t>タイワン</t>
    </rPh>
    <rPh sb="23" eb="26">
      <t>ゲンジュウミン</t>
    </rPh>
    <rPh sb="27" eb="29">
      <t>オンガク</t>
    </rPh>
    <phoneticPr fontId="1"/>
  </si>
  <si>
    <r>
      <t>10/</t>
    </r>
    <r>
      <rPr>
        <sz val="11"/>
        <rFont val="游ゴシック Medium"/>
        <family val="3"/>
        <charset val="128"/>
      </rPr>
      <t>上巻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世界民族音楽大全集【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篇】</t>
    </r>
    <rPh sb="3" eb="5">
      <t>ジョウカン</t>
    </rPh>
    <rPh sb="6" eb="8">
      <t>セカイ</t>
    </rPh>
    <rPh sb="8" eb="10">
      <t>ミンゾク</t>
    </rPh>
    <rPh sb="10" eb="12">
      <t>オンガク</t>
    </rPh>
    <rPh sb="12" eb="15">
      <t>ダイゼンシュウ</t>
    </rPh>
    <rPh sb="27" eb="28">
      <t>ヘン</t>
    </rPh>
    <phoneticPr fontId="1"/>
  </si>
  <si>
    <r>
      <rPr>
        <sz val="11"/>
        <rFont val="游ゴシック Medium"/>
        <family val="3"/>
        <charset val="128"/>
      </rPr>
      <t>台湾現住民族</t>
    </r>
    <r>
      <rPr>
        <sz val="11"/>
        <rFont val="Consolas"/>
        <family val="3"/>
      </rPr>
      <t>&lt;</t>
    </r>
    <r>
      <rPr>
        <sz val="11"/>
        <rFont val="游ゴシック Medium"/>
        <family val="3"/>
        <charset val="128"/>
      </rPr>
      <t>高砂族</t>
    </r>
    <r>
      <rPr>
        <sz val="11"/>
        <rFont val="Consolas"/>
        <family val="3"/>
      </rPr>
      <t>&gt;</t>
    </r>
    <r>
      <rPr>
        <sz val="11"/>
        <rFont val="游ゴシック Medium"/>
        <family val="3"/>
        <charset val="128"/>
      </rPr>
      <t>の音楽</t>
    </r>
    <r>
      <rPr>
        <sz val="11"/>
        <rFont val="Consolas"/>
        <family val="3"/>
      </rPr>
      <t>IIIIII/</t>
    </r>
    <r>
      <rPr>
        <sz val="11"/>
        <rFont val="游ゴシック Medium"/>
        <family val="3"/>
        <charset val="128"/>
      </rPr>
      <t>台湾原住民の音楽</t>
    </r>
    <r>
      <rPr>
        <sz val="11"/>
        <rFont val="Consolas"/>
        <family val="3"/>
      </rPr>
      <t>/II</t>
    </r>
    <rPh sb="0" eb="2">
      <t>タイワン</t>
    </rPh>
    <rPh sb="2" eb="6">
      <t>ゲンジュウミンゾク</t>
    </rPh>
    <rPh sb="7" eb="9">
      <t>タカサゴ</t>
    </rPh>
    <rPh sb="9" eb="10">
      <t>ゾク</t>
    </rPh>
    <rPh sb="12" eb="14">
      <t>オンガク</t>
    </rPh>
    <rPh sb="21" eb="23">
      <t>タイワン</t>
    </rPh>
    <rPh sb="23" eb="26">
      <t>ゲンジュウミン</t>
    </rPh>
    <rPh sb="27" eb="29">
      <t>オンガク</t>
    </rPh>
    <phoneticPr fontId="1"/>
  </si>
  <si>
    <r>
      <t>11/</t>
    </r>
    <r>
      <rPr>
        <sz val="11"/>
        <rFont val="游ゴシック Medium"/>
        <family val="3"/>
        <charset val="128"/>
      </rPr>
      <t>上巻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世界民族音楽大全集【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篇】</t>
    </r>
    <rPh sb="3" eb="5">
      <t>ジョウカン</t>
    </rPh>
    <rPh sb="6" eb="8">
      <t>セカイ</t>
    </rPh>
    <rPh sb="8" eb="10">
      <t>ミンゾク</t>
    </rPh>
    <rPh sb="10" eb="12">
      <t>オンガク</t>
    </rPh>
    <rPh sb="12" eb="15">
      <t>ダイゼンシュウ</t>
    </rPh>
    <rPh sb="27" eb="28">
      <t>ヘン</t>
    </rPh>
    <phoneticPr fontId="1"/>
  </si>
  <si>
    <r>
      <rPr>
        <sz val="11"/>
        <rFont val="游ゴシック Medium"/>
        <family val="3"/>
        <charset val="128"/>
      </rPr>
      <t>東南</t>
    </r>
    <r>
      <rPr>
        <sz val="11"/>
        <rFont val="Consolas"/>
        <family val="3"/>
      </rPr>
      <t>Asia/Thaii</t>
    </r>
    <rPh sb="0" eb="6">
      <t>トウナンアジア</t>
    </rPh>
    <rPh sb="7" eb="12">
      <t>タイ</t>
    </rPh>
    <phoneticPr fontId="1"/>
  </si>
  <si>
    <r>
      <rPr>
        <sz val="11"/>
        <rFont val="游ゴシック Medium"/>
        <family val="3"/>
        <charset val="128"/>
      </rPr>
      <t>日本音楽の源流をたずねて</t>
    </r>
    <r>
      <rPr>
        <sz val="11"/>
        <rFont val="Consolas"/>
        <family val="3"/>
      </rPr>
      <t>I/Thaii</t>
    </r>
    <r>
      <rPr>
        <sz val="11"/>
        <rFont val="游ゴシック Medium"/>
        <family val="3"/>
        <charset val="128"/>
      </rPr>
      <t>の音楽</t>
    </r>
    <r>
      <rPr>
        <sz val="11"/>
        <rFont val="Consolas"/>
        <family val="3"/>
      </rPr>
      <t>/Thaii</t>
    </r>
    <r>
      <rPr>
        <sz val="11"/>
        <rFont val="游ゴシック Medium"/>
        <family val="3"/>
        <charset val="128"/>
      </rPr>
      <t>の古典音楽</t>
    </r>
    <rPh sb="0" eb="2">
      <t>ニホン</t>
    </rPh>
    <rPh sb="2" eb="4">
      <t>オンガク</t>
    </rPh>
    <rPh sb="5" eb="7">
      <t>ゲンリュウ</t>
    </rPh>
    <rPh sb="14" eb="19">
      <t>タイ</t>
    </rPh>
    <rPh sb="20" eb="22">
      <t>オンガク</t>
    </rPh>
    <rPh sb="23" eb="28">
      <t>タイ</t>
    </rPh>
    <rPh sb="29" eb="33">
      <t>コテンオンガク</t>
    </rPh>
    <phoneticPr fontId="1"/>
  </si>
  <si>
    <r>
      <t>18/</t>
    </r>
    <r>
      <rPr>
        <sz val="11"/>
        <rFont val="游ゴシック Medium"/>
        <family val="3"/>
        <charset val="128"/>
      </rPr>
      <t>上巻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世界民族音楽大全集【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篇】</t>
    </r>
    <rPh sb="3" eb="5">
      <t>ジョウカン</t>
    </rPh>
    <rPh sb="6" eb="8">
      <t>セカイ</t>
    </rPh>
    <rPh sb="8" eb="10">
      <t>ミンゾク</t>
    </rPh>
    <rPh sb="10" eb="12">
      <t>オンガク</t>
    </rPh>
    <rPh sb="12" eb="15">
      <t>ダイゼンシュウ</t>
    </rPh>
    <rPh sb="27" eb="28">
      <t>ヘン</t>
    </rPh>
    <phoneticPr fontId="1"/>
  </si>
  <si>
    <r>
      <rPr>
        <sz val="11"/>
        <rFont val="游ゴシック Medium"/>
        <family val="3"/>
        <charset val="128"/>
      </rPr>
      <t>ダルマ･サンティ</t>
    </r>
    <phoneticPr fontId="1"/>
  </si>
  <si>
    <r>
      <rPr>
        <sz val="11"/>
        <rFont val="游ゴシック Medium"/>
        <family val="3"/>
        <charset val="128"/>
      </rPr>
      <t>火の鳥の響き</t>
    </r>
    <r>
      <rPr>
        <sz val="11"/>
        <rFont val="Consolas"/>
        <family val="3"/>
      </rPr>
      <t>/Bali</t>
    </r>
    <r>
      <rPr>
        <sz val="11"/>
        <rFont val="游ゴシック Medium"/>
        <family val="3"/>
        <charset val="128"/>
      </rPr>
      <t>島</t>
    </r>
    <r>
      <rPr>
        <sz val="11"/>
        <rFont val="Consolas"/>
        <family val="3"/>
      </rPr>
      <t>Gamelan</t>
    </r>
    <r>
      <rPr>
        <sz val="11"/>
        <rFont val="游ゴシック Medium"/>
        <family val="3"/>
        <charset val="128"/>
      </rPr>
      <t>の世界</t>
    </r>
    <r>
      <rPr>
        <sz val="11"/>
        <rFont val="Consolas"/>
        <family val="3"/>
      </rPr>
      <t>/Bali</t>
    </r>
    <r>
      <rPr>
        <sz val="11"/>
        <rFont val="游ゴシック Medium"/>
        <family val="3"/>
        <charset val="128"/>
      </rPr>
      <t>島の</t>
    </r>
    <r>
      <rPr>
        <sz val="11"/>
        <rFont val="Consolas"/>
        <family val="3"/>
      </rPr>
      <t>Gamelan</t>
    </r>
    <r>
      <rPr>
        <sz val="11"/>
        <rFont val="游ゴシック Medium"/>
        <family val="3"/>
        <charset val="128"/>
      </rPr>
      <t>音楽</t>
    </r>
    <r>
      <rPr>
        <sz val="11"/>
        <rFont val="Consolas"/>
        <family val="3"/>
      </rPr>
      <t>I/</t>
    </r>
    <r>
      <rPr>
        <sz val="11"/>
        <rFont val="游ゴシック Medium"/>
        <family val="3"/>
        <charset val="128"/>
      </rPr>
      <t>ダルマ･サンティのゴング･クビヤル</t>
    </r>
    <rPh sb="0" eb="1">
      <t>ヒ</t>
    </rPh>
    <rPh sb="2" eb="3">
      <t>トリ</t>
    </rPh>
    <rPh sb="4" eb="5">
      <t>ヒビ</t>
    </rPh>
    <rPh sb="7" eb="12">
      <t>バリトウ</t>
    </rPh>
    <rPh sb="12" eb="19">
      <t>ガムラン</t>
    </rPh>
    <rPh sb="20" eb="22">
      <t>セカイ</t>
    </rPh>
    <rPh sb="23" eb="28">
      <t>バリトウ</t>
    </rPh>
    <rPh sb="29" eb="36">
      <t>ガムラン</t>
    </rPh>
    <rPh sb="36" eb="38">
      <t>オンガク</t>
    </rPh>
    <phoneticPr fontId="1"/>
  </si>
  <si>
    <r>
      <t>Raslila/Inde</t>
    </r>
    <r>
      <rPr>
        <sz val="11"/>
        <rFont val="游ゴシック Medium"/>
        <family val="3"/>
        <charset val="128"/>
      </rPr>
      <t>の歌芝居</t>
    </r>
    <rPh sb="0" eb="7">
      <t>ラースリラ</t>
    </rPh>
    <rPh sb="8" eb="12">
      <t>インド</t>
    </rPh>
    <rPh sb="13" eb="14">
      <t>ウタ</t>
    </rPh>
    <rPh sb="14" eb="16">
      <t>シバイ</t>
    </rPh>
    <phoneticPr fontId="1"/>
  </si>
  <si>
    <r>
      <rPr>
        <sz val="11"/>
        <rFont val="游ゴシック Medium"/>
        <family val="3"/>
        <charset val="128"/>
      </rPr>
      <t>南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北</t>
    </r>
    <r>
      <rPr>
        <sz val="11"/>
        <rFont val="Consolas"/>
        <family val="3"/>
      </rPr>
      <t>Inde</t>
    </r>
    <rPh sb="0" eb="5">
      <t>ミナミアジア</t>
    </rPh>
    <rPh sb="6" eb="11">
      <t>キタインド</t>
    </rPh>
    <phoneticPr fontId="1"/>
  </si>
  <si>
    <r>
      <t>Dhrupad/</t>
    </r>
    <r>
      <rPr>
        <sz val="11"/>
        <rFont val="游ゴシック Medium"/>
        <family val="3"/>
        <charset val="128"/>
      </rPr>
      <t>超絶のヴォーカリーズ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北</t>
    </r>
    <r>
      <rPr>
        <sz val="11"/>
        <rFont val="Consolas"/>
        <family val="3"/>
      </rPr>
      <t>Inde</t>
    </r>
    <r>
      <rPr>
        <sz val="11"/>
        <rFont val="游ゴシック Medium"/>
        <family val="3"/>
        <charset val="128"/>
      </rPr>
      <t>音楽の原点</t>
    </r>
    <r>
      <rPr>
        <sz val="11"/>
        <rFont val="Consolas"/>
        <family val="3"/>
      </rPr>
      <t>/Hindustani Vocal Music</t>
    </r>
    <rPh sb="0" eb="7">
      <t>ドゥルパド</t>
    </rPh>
    <rPh sb="8" eb="10">
      <t>チョウゼツ</t>
    </rPh>
    <rPh sb="19" eb="24">
      <t>キタインド</t>
    </rPh>
    <rPh sb="24" eb="26">
      <t>オンガク</t>
    </rPh>
    <rPh sb="27" eb="29">
      <t>ゲンテン</t>
    </rPh>
    <rPh sb="41" eb="46">
      <t>ヴォーカル</t>
    </rPh>
    <rPh sb="47" eb="52">
      <t>ミュージック</t>
    </rPh>
    <phoneticPr fontId="1"/>
  </si>
  <si>
    <r>
      <t>3</t>
    </r>
    <r>
      <rPr>
        <sz val="11"/>
        <rFont val="游ゴシック Medium"/>
        <family val="3"/>
        <charset val="128"/>
      </rPr>
      <t>曲目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6</t>
    </r>
    <r>
      <rPr>
        <sz val="11"/>
        <rFont val="游ゴシック Medium"/>
        <family val="3"/>
        <charset val="128"/>
      </rPr>
      <t>曲</t>
    </r>
    <r>
      <rPr>
        <sz val="11"/>
        <rFont val="Consolas"/>
        <family val="3"/>
      </rPr>
      <t>/05'58/04'40/10'39/07'55/08'48/10'53</t>
    </r>
    <rPh sb="1" eb="3">
      <t>キョクメ</t>
    </rPh>
    <rPh sb="4" eb="5">
      <t>ゼン</t>
    </rPh>
    <rPh sb="6" eb="7">
      <t>キョク</t>
    </rPh>
    <phoneticPr fontId="1"/>
  </si>
  <si>
    <r>
      <rPr>
        <sz val="11"/>
        <rFont val="游ゴシック Medium"/>
        <family val="3"/>
        <charset val="128"/>
      </rPr>
      <t>成錦鳶･池成子</t>
    </r>
    <rPh sb="0" eb="3">
      <t>ソングムニョン</t>
    </rPh>
    <rPh sb="4" eb="7">
      <t>チソンジャ</t>
    </rPh>
    <phoneticPr fontId="1"/>
  </si>
  <si>
    <r>
      <rPr>
        <sz val="11"/>
        <rFont val="游ゴシック Medium"/>
        <family val="3"/>
        <charset val="128"/>
      </rPr>
      <t>郷愁の伽耶琴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成錦鳶･池成子</t>
    </r>
    <rPh sb="0" eb="2">
      <t>キョウシュウ</t>
    </rPh>
    <rPh sb="3" eb="6">
      <t>カヤグン</t>
    </rPh>
    <rPh sb="7" eb="10">
      <t>ソングムニョン</t>
    </rPh>
    <rPh sb="11" eb="14">
      <t>チソンジャ</t>
    </rPh>
    <phoneticPr fontId="1"/>
  </si>
  <si>
    <r>
      <t>a</t>
    </r>
    <r>
      <rPr>
        <sz val="11"/>
        <rFont val="游ゴシック Medium"/>
        <family val="3"/>
        <charset val="128"/>
      </rPr>
      <t>面</t>
    </r>
    <r>
      <rPr>
        <sz val="11"/>
        <rFont val="Consolas"/>
        <family val="3"/>
      </rPr>
      <t>23'17</t>
    </r>
    <rPh sb="1" eb="2">
      <t>メン</t>
    </rPh>
    <phoneticPr fontId="1"/>
  </si>
  <si>
    <r>
      <rPr>
        <sz val="11"/>
        <rFont val="游ゴシック Medium"/>
        <family val="3"/>
        <charset val="128"/>
      </rPr>
      <t>鼓竹の饗宴「四物と胡笛」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韓国古典管楽の極致</t>
    </r>
    <rPh sb="0" eb="1">
      <t>プク</t>
    </rPh>
    <rPh sb="1" eb="2">
      <t>チク</t>
    </rPh>
    <rPh sb="3" eb="5">
      <t>キョウエン</t>
    </rPh>
    <rPh sb="6" eb="8">
      <t>サムル</t>
    </rPh>
    <rPh sb="9" eb="11">
      <t>ホジョク</t>
    </rPh>
    <rPh sb="13" eb="15">
      <t>カンコク</t>
    </rPh>
    <rPh sb="15" eb="17">
      <t>コテン</t>
    </rPh>
    <rPh sb="17" eb="18">
      <t>カン</t>
    </rPh>
    <rPh sb="18" eb="19">
      <t>ガク</t>
    </rPh>
    <rPh sb="20" eb="22">
      <t>キョクチ</t>
    </rPh>
    <phoneticPr fontId="1"/>
  </si>
  <si>
    <r>
      <rPr>
        <sz val="11"/>
        <rFont val="游ゴシック Medium"/>
        <family val="3"/>
        <charset val="128"/>
      </rPr>
      <t>南</t>
    </r>
    <r>
      <rPr>
        <sz val="11"/>
        <rFont val="Consolas"/>
        <family val="3"/>
      </rPr>
      <t>Asia/Bangladesh</t>
    </r>
    <rPh sb="0" eb="5">
      <t>ミナミアジア</t>
    </rPh>
    <rPh sb="6" eb="16">
      <t>バングラデシュ</t>
    </rPh>
    <phoneticPr fontId="1"/>
  </si>
  <si>
    <r>
      <rPr>
        <sz val="11"/>
        <rFont val="游ゴシック Medium"/>
        <family val="3"/>
        <charset val="128"/>
      </rPr>
      <t>プルノ･チョンドロ･ダース</t>
    </r>
    <phoneticPr fontId="1"/>
  </si>
  <si>
    <r>
      <t>Bengale/Bengal</t>
    </r>
    <r>
      <rPr>
        <sz val="11"/>
        <rFont val="游ゴシック Medium"/>
        <family val="3"/>
        <charset val="128"/>
      </rPr>
      <t>の</t>
    </r>
    <r>
      <rPr>
        <sz val="11"/>
        <rFont val="Consolas"/>
        <family val="3"/>
      </rPr>
      <t>Baul 1</t>
    </r>
    <rPh sb="0" eb="14">
      <t>ベンガル</t>
    </rPh>
    <rPh sb="15" eb="19">
      <t>バウル</t>
    </rPh>
    <phoneticPr fontId="1"/>
  </si>
  <si>
    <r>
      <t>28/</t>
    </r>
    <r>
      <rPr>
        <sz val="11"/>
        <rFont val="游ゴシック Medium"/>
        <family val="3"/>
        <charset val="128"/>
      </rPr>
      <t>下巻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世界民族音楽大全集【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篇】</t>
    </r>
    <rPh sb="3" eb="5">
      <t>ゲカン</t>
    </rPh>
    <rPh sb="6" eb="8">
      <t>セカイ</t>
    </rPh>
    <rPh sb="8" eb="10">
      <t>ミンゾク</t>
    </rPh>
    <rPh sb="10" eb="12">
      <t>オンガク</t>
    </rPh>
    <rPh sb="12" eb="15">
      <t>ダイゼンシュウ</t>
    </rPh>
    <rPh sb="27" eb="28">
      <t>ヘン</t>
    </rPh>
    <phoneticPr fontId="1"/>
  </si>
  <si>
    <r>
      <t>Bali</t>
    </r>
    <r>
      <rPr>
        <sz val="11"/>
        <rFont val="游ゴシック Medium"/>
        <family val="3"/>
        <charset val="128"/>
      </rPr>
      <t>島の影絵芝居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ワヤン･クリ</t>
    </r>
    <r>
      <rPr>
        <sz val="11"/>
        <rFont val="Consolas"/>
        <family val="3"/>
      </rPr>
      <t>/Bali</t>
    </r>
    <r>
      <rPr>
        <sz val="11"/>
        <rFont val="游ゴシック Medium"/>
        <family val="3"/>
        <charset val="128"/>
      </rPr>
      <t>島の</t>
    </r>
    <r>
      <rPr>
        <sz val="11"/>
        <rFont val="Consolas"/>
        <family val="3"/>
      </rPr>
      <t>Gamelan</t>
    </r>
    <r>
      <rPr>
        <sz val="11"/>
        <rFont val="游ゴシック Medium"/>
        <family val="3"/>
        <charset val="128"/>
      </rPr>
      <t>音楽</t>
    </r>
    <r>
      <rPr>
        <sz val="11"/>
        <rFont val="Consolas"/>
        <family val="3"/>
      </rPr>
      <t>III</t>
    </r>
    <rPh sb="0" eb="5">
      <t>バリトウ</t>
    </rPh>
    <rPh sb="6" eb="8">
      <t>カゲエ</t>
    </rPh>
    <rPh sb="8" eb="10">
      <t>シバイ</t>
    </rPh>
    <rPh sb="18" eb="23">
      <t>バリトウ</t>
    </rPh>
    <rPh sb="31" eb="33">
      <t>オンガク</t>
    </rPh>
    <phoneticPr fontId="1"/>
  </si>
  <si>
    <r>
      <rPr>
        <sz val="11"/>
        <rFont val="游ゴシック Medium"/>
        <family val="3"/>
        <charset val="128"/>
      </rPr>
      <t>死者への巫儀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珍島シッキムクッ</t>
    </r>
    <rPh sb="0" eb="2">
      <t>シシャ</t>
    </rPh>
    <rPh sb="4" eb="6">
      <t>フギ</t>
    </rPh>
    <rPh sb="7" eb="9">
      <t>チンド</t>
    </rPh>
    <phoneticPr fontId="1"/>
  </si>
  <si>
    <r>
      <rPr>
        <sz val="11"/>
        <rFont val="游ゴシック Medium"/>
        <family val="3"/>
        <charset val="128"/>
      </rPr>
      <t>東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中国</t>
    </r>
    <rPh sb="0" eb="1">
      <t>ヒガシ</t>
    </rPh>
    <rPh sb="6" eb="8">
      <t>チュウゴク</t>
    </rPh>
    <phoneticPr fontId="1"/>
  </si>
  <si>
    <r>
      <t>1,2</t>
    </r>
    <r>
      <rPr>
        <sz val="11"/>
        <rFont val="游ゴシック Medium"/>
        <family val="3"/>
        <charset val="128"/>
      </rPr>
      <t>曲目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6</t>
    </r>
    <r>
      <rPr>
        <sz val="11"/>
        <rFont val="游ゴシック Medium"/>
        <family val="3"/>
        <charset val="128"/>
      </rPr>
      <t>曲</t>
    </r>
    <r>
      <rPr>
        <sz val="11"/>
        <rFont val="Consolas"/>
        <family val="3"/>
      </rPr>
      <t>/05'58/04'40/10'39/07'55/08'48/10'53</t>
    </r>
    <rPh sb="3" eb="4">
      <t>キョク</t>
    </rPh>
    <rPh sb="4" eb="5">
      <t>メ</t>
    </rPh>
    <rPh sb="6" eb="7">
      <t>ゼン</t>
    </rPh>
    <rPh sb="8" eb="9">
      <t>キョク</t>
    </rPh>
    <phoneticPr fontId="1"/>
  </si>
  <si>
    <r>
      <rPr>
        <sz val="11"/>
        <rFont val="游ゴシック Medium"/>
        <family val="3"/>
        <charset val="128"/>
      </rPr>
      <t>東</t>
    </r>
    <r>
      <rPr>
        <sz val="11"/>
        <rFont val="Consolas"/>
        <family val="3"/>
      </rPr>
      <t>Asia/Mongol/</t>
    </r>
    <r>
      <rPr>
        <sz val="11"/>
        <rFont val="游ゴシック Medium"/>
        <family val="3"/>
        <charset val="128"/>
      </rPr>
      <t>東南</t>
    </r>
    <r>
      <rPr>
        <sz val="11"/>
        <rFont val="Consolas"/>
        <family val="3"/>
      </rPr>
      <t>Asia/Birma/Myanma</t>
    </r>
    <rPh sb="0" eb="5">
      <t>ヒガシアジア</t>
    </rPh>
    <rPh sb="6" eb="12">
      <t>モンゴル</t>
    </rPh>
    <rPh sb="13" eb="19">
      <t>トウナンアジア</t>
    </rPh>
    <rPh sb="20" eb="25">
      <t>ビルマ</t>
    </rPh>
    <rPh sb="26" eb="32">
      <t>ミャンマー</t>
    </rPh>
    <phoneticPr fontId="1"/>
  </si>
  <si>
    <r>
      <t>Mongol</t>
    </r>
    <r>
      <rPr>
        <sz val="11"/>
        <rFont val="游ゴシック Medium"/>
        <family val="3"/>
        <charset val="128"/>
      </rPr>
      <t>のうたとモリンホール</t>
    </r>
    <r>
      <rPr>
        <sz val="11"/>
        <rFont val="Consolas"/>
        <family val="3"/>
      </rPr>
      <t>/Birma</t>
    </r>
    <r>
      <rPr>
        <sz val="11"/>
        <rFont val="游ゴシック Medium"/>
        <family val="3"/>
        <charset val="128"/>
      </rPr>
      <t>の古典音楽</t>
    </r>
    <rPh sb="0" eb="6">
      <t>モンゴル</t>
    </rPh>
    <rPh sb="17" eb="22">
      <t>ビルマ</t>
    </rPh>
    <rPh sb="23" eb="27">
      <t>コテンオンガク</t>
    </rPh>
    <phoneticPr fontId="1"/>
  </si>
  <si>
    <r>
      <rPr>
        <sz val="11"/>
        <rFont val="游ゴシック Medium"/>
        <family val="3"/>
        <charset val="128"/>
      </rPr>
      <t>西</t>
    </r>
    <r>
      <rPr>
        <sz val="11"/>
        <rFont val="Consolas"/>
        <family val="3"/>
      </rPr>
      <t>Africa/</t>
    </r>
    <r>
      <rPr>
        <sz val="11"/>
        <rFont val="游ゴシック Medium"/>
        <family val="3"/>
        <charset val="128"/>
      </rPr>
      <t>北</t>
    </r>
    <r>
      <rPr>
        <sz val="11"/>
        <rFont val="Consolas"/>
        <family val="3"/>
      </rPr>
      <t>Be'nin/</t>
    </r>
    <r>
      <rPr>
        <sz val="11"/>
        <rFont val="游ゴシック Medium"/>
        <family val="3"/>
        <charset val="128"/>
      </rPr>
      <t>旧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北</t>
    </r>
    <r>
      <rPr>
        <sz val="11"/>
        <rFont val="Consolas"/>
        <family val="3"/>
      </rPr>
      <t>Dahomey/</t>
    </r>
    <r>
      <rPr>
        <sz val="11"/>
        <rFont val="游ゴシック Medium"/>
        <family val="3"/>
        <charset val="128"/>
      </rPr>
      <t>バリバ族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ソンバ族</t>
    </r>
    <rPh sb="0" eb="7">
      <t>ニシアフリカ</t>
    </rPh>
    <rPh sb="8" eb="15">
      <t>キタベナン</t>
    </rPh>
    <rPh sb="16" eb="17">
      <t>キュウ</t>
    </rPh>
    <rPh sb="18" eb="19">
      <t>キタ</t>
    </rPh>
    <rPh sb="19" eb="26">
      <t>ダホミ</t>
    </rPh>
    <rPh sb="30" eb="31">
      <t>ゾク</t>
    </rPh>
    <rPh sb="35" eb="36">
      <t>ゾク</t>
    </rPh>
    <phoneticPr fontId="1"/>
  </si>
  <si>
    <r>
      <t>Unesco Collection Musical Sources/</t>
    </r>
    <r>
      <rPr>
        <sz val="11"/>
        <rFont val="游ゴシック Medium"/>
        <family val="3"/>
        <charset val="128"/>
      </rPr>
      <t>世界の音楽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人類の豊かさを求めて</t>
    </r>
    <r>
      <rPr>
        <sz val="11"/>
        <rFont val="Consolas"/>
        <family val="3"/>
      </rPr>
      <t>/1706</t>
    </r>
    <rPh sb="0" eb="6">
      <t>ユネスコ</t>
    </rPh>
    <rPh sb="7" eb="17">
      <t>コレクション</t>
    </rPh>
    <rPh sb="18" eb="25">
      <t>ミュージカル　</t>
    </rPh>
    <rPh sb="26" eb="33">
      <t>ソーシズ</t>
    </rPh>
    <rPh sb="34" eb="36">
      <t>セカイ</t>
    </rPh>
    <rPh sb="37" eb="39">
      <t>オンガク</t>
    </rPh>
    <rPh sb="40" eb="42">
      <t>ジンルイ</t>
    </rPh>
    <rPh sb="43" eb="44">
      <t>ユタ</t>
    </rPh>
    <rPh sb="47" eb="48">
      <t>モト</t>
    </rPh>
    <phoneticPr fontId="1"/>
  </si>
  <si>
    <r>
      <t>Bottom1</t>
    </r>
    <r>
      <rPr>
        <sz val="11"/>
        <rFont val="游ゴシック Medium"/>
        <family val="3"/>
        <charset val="128"/>
      </rPr>
      <t>曲</t>
    </r>
    <rPh sb="7" eb="8">
      <t>キョク</t>
    </rPh>
    <phoneticPr fontId="1"/>
  </si>
  <si>
    <r>
      <rPr>
        <sz val="11"/>
        <rFont val="游ゴシック Medium"/>
        <family val="3"/>
        <charset val="128"/>
      </rPr>
      <t>北</t>
    </r>
    <r>
      <rPr>
        <sz val="11"/>
        <rFont val="Consolas"/>
        <family val="3"/>
      </rPr>
      <t>Be'nin(</t>
    </r>
    <r>
      <rPr>
        <sz val="11"/>
        <rFont val="游ゴシック Medium"/>
        <family val="3"/>
        <charset val="128"/>
      </rPr>
      <t>旧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北</t>
    </r>
    <r>
      <rPr>
        <sz val="11"/>
        <rFont val="Consolas"/>
        <family val="3"/>
      </rPr>
      <t>Dahomey)</t>
    </r>
    <r>
      <rPr>
        <sz val="11"/>
        <rFont val="游ゴシック Medium"/>
        <family val="3"/>
        <charset val="128"/>
      </rPr>
      <t>の儀礼音楽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バリバ族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ソンバ族</t>
    </r>
    <rPh sb="0" eb="7">
      <t>キタベニン</t>
    </rPh>
    <rPh sb="8" eb="9">
      <t>キュウ</t>
    </rPh>
    <rPh sb="10" eb="18">
      <t>キタダホミ</t>
    </rPh>
    <rPh sb="20" eb="22">
      <t>ギレイ</t>
    </rPh>
    <rPh sb="22" eb="24">
      <t>オンガク</t>
    </rPh>
    <rPh sb="28" eb="29">
      <t>ゾク</t>
    </rPh>
    <rPh sb="33" eb="34">
      <t>ゾク</t>
    </rPh>
    <phoneticPr fontId="1"/>
  </si>
  <si>
    <r>
      <rPr>
        <sz val="11"/>
        <rFont val="游ゴシック Medium"/>
        <family val="3"/>
        <charset val="128"/>
      </rPr>
      <t>アリランの世界</t>
    </r>
    <r>
      <rPr>
        <sz val="11"/>
        <rFont val="Consolas"/>
        <family val="3"/>
      </rPr>
      <t>I</t>
    </r>
    <rPh sb="5" eb="7">
      <t>セカイ</t>
    </rPh>
    <phoneticPr fontId="1"/>
  </si>
  <si>
    <r>
      <t>03/</t>
    </r>
    <r>
      <rPr>
        <sz val="11"/>
        <rFont val="游ゴシック Medium"/>
        <family val="3"/>
        <charset val="128"/>
      </rPr>
      <t>上巻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世界民族音楽大全集【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篇】</t>
    </r>
    <rPh sb="3" eb="5">
      <t>ジョウカン</t>
    </rPh>
    <rPh sb="6" eb="8">
      <t>セカイ</t>
    </rPh>
    <rPh sb="8" eb="10">
      <t>ミンゾク</t>
    </rPh>
    <rPh sb="10" eb="12">
      <t>オンガク</t>
    </rPh>
    <rPh sb="12" eb="15">
      <t>ダイゼンシュウ</t>
    </rPh>
    <rPh sb="27" eb="28">
      <t>ヘン</t>
    </rPh>
    <phoneticPr fontId="1"/>
  </si>
  <si>
    <r>
      <rPr>
        <sz val="11"/>
        <rFont val="游ゴシック Medium"/>
        <family val="3"/>
        <charset val="128"/>
      </rPr>
      <t>アリランの世界</t>
    </r>
    <r>
      <rPr>
        <sz val="11"/>
        <rFont val="Consolas"/>
        <family val="3"/>
      </rPr>
      <t>II</t>
    </r>
    <rPh sb="5" eb="7">
      <t>セカイ</t>
    </rPh>
    <phoneticPr fontId="1"/>
  </si>
  <si>
    <r>
      <t>04/</t>
    </r>
    <r>
      <rPr>
        <sz val="11"/>
        <rFont val="游ゴシック Medium"/>
        <family val="3"/>
        <charset val="128"/>
      </rPr>
      <t>上巻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世界民族音楽大全集【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篇】</t>
    </r>
    <rPh sb="3" eb="5">
      <t>ジョウカン</t>
    </rPh>
    <rPh sb="6" eb="8">
      <t>セカイ</t>
    </rPh>
    <rPh sb="8" eb="10">
      <t>ミンゾク</t>
    </rPh>
    <rPh sb="10" eb="12">
      <t>オンガク</t>
    </rPh>
    <rPh sb="12" eb="15">
      <t>ダイゼンシュウ</t>
    </rPh>
    <rPh sb="27" eb="28">
      <t>ヘン</t>
    </rPh>
    <phoneticPr fontId="1"/>
  </si>
  <si>
    <r>
      <rPr>
        <sz val="11"/>
        <rFont val="游ゴシック Medium"/>
        <family val="3"/>
        <charset val="128"/>
      </rPr>
      <t>東欧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南欧</t>
    </r>
    <r>
      <rPr>
        <sz val="11"/>
        <rFont val="Consolas"/>
        <family val="3"/>
      </rPr>
      <t>/Balkan/Turkey/Grece/</t>
    </r>
    <r>
      <rPr>
        <sz val="11"/>
        <rFont val="游ゴシック Medium"/>
        <family val="3"/>
        <charset val="128"/>
      </rPr>
      <t>西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中央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南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東南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東</t>
    </r>
    <r>
      <rPr>
        <sz val="11"/>
        <rFont val="Consolas"/>
        <family val="3"/>
      </rPr>
      <t>Asia</t>
    </r>
    <rPh sb="0" eb="2">
      <t>トウオウ</t>
    </rPh>
    <rPh sb="3" eb="5">
      <t>ナンオウ</t>
    </rPh>
    <rPh sb="6" eb="12">
      <t>バルカン</t>
    </rPh>
    <rPh sb="13" eb="19">
      <t>トルコ</t>
    </rPh>
    <rPh sb="20" eb="25">
      <t>ギリシャ</t>
    </rPh>
    <rPh sb="26" eb="31">
      <t>ニシアジア</t>
    </rPh>
    <rPh sb="32" eb="38">
      <t>チュウオウアジア</t>
    </rPh>
    <rPh sb="39" eb="44">
      <t>ミナミアジア</t>
    </rPh>
    <rPh sb="45" eb="51">
      <t>トウナンアジア</t>
    </rPh>
    <rPh sb="52" eb="57">
      <t>ヒガシアジア</t>
    </rPh>
    <phoneticPr fontId="1"/>
  </si>
  <si>
    <r>
      <rPr>
        <sz val="11"/>
        <rFont val="游ゴシック Medium"/>
        <family val="3"/>
        <charset val="128"/>
      </rPr>
      <t>遥かなる</t>
    </r>
    <r>
      <rPr>
        <sz val="11"/>
        <rFont val="Consolas"/>
        <family val="3"/>
      </rPr>
      <t>Silkroad~</t>
    </r>
    <r>
      <rPr>
        <sz val="11"/>
        <rFont val="游ゴシック Medium"/>
        <family val="3"/>
        <charset val="128"/>
      </rPr>
      <t>海と島の道</t>
    </r>
    <rPh sb="0" eb="1">
      <t>ハル</t>
    </rPh>
    <rPh sb="4" eb="12">
      <t>シルクロード</t>
    </rPh>
    <rPh sb="13" eb="14">
      <t>ウミ</t>
    </rPh>
    <rPh sb="15" eb="16">
      <t>シマ</t>
    </rPh>
    <rPh sb="17" eb="18">
      <t>ミチ</t>
    </rPh>
    <phoneticPr fontId="1"/>
  </si>
  <si>
    <r>
      <rPr>
        <sz val="11"/>
        <rFont val="游ゴシック Medium"/>
        <family val="3"/>
        <charset val="128"/>
      </rPr>
      <t>遥かなる</t>
    </r>
    <r>
      <rPr>
        <sz val="11"/>
        <rFont val="Consolas"/>
        <family val="3"/>
      </rPr>
      <t>Silkroad~</t>
    </r>
    <r>
      <rPr>
        <sz val="11"/>
        <rFont val="游ゴシック Medium"/>
        <family val="3"/>
        <charset val="128"/>
      </rPr>
      <t>草原と</t>
    </r>
    <r>
      <rPr>
        <sz val="11"/>
        <rFont val="Consolas"/>
        <family val="3"/>
      </rPr>
      <t>Oasis</t>
    </r>
    <r>
      <rPr>
        <sz val="11"/>
        <rFont val="游ゴシック Medium"/>
        <family val="3"/>
        <charset val="128"/>
      </rPr>
      <t>の道</t>
    </r>
    <rPh sb="0" eb="1">
      <t>ハル</t>
    </rPh>
    <rPh sb="4" eb="12">
      <t>シルクロード</t>
    </rPh>
    <rPh sb="13" eb="15">
      <t>ソウゲン</t>
    </rPh>
    <rPh sb="16" eb="21">
      <t>オアシス</t>
    </rPh>
    <rPh sb="22" eb="23">
      <t>ミチ</t>
    </rPh>
    <phoneticPr fontId="1"/>
  </si>
  <si>
    <r>
      <rPr>
        <sz val="11"/>
        <rFont val="游ゴシック Medium"/>
        <family val="3"/>
        <charset val="128"/>
      </rPr>
      <t>中国京劇院三団</t>
    </r>
    <rPh sb="0" eb="2">
      <t>チュウゴク</t>
    </rPh>
    <rPh sb="2" eb="4">
      <t>キョウゲキ</t>
    </rPh>
    <rPh sb="4" eb="5">
      <t>イン</t>
    </rPh>
    <rPh sb="5" eb="6">
      <t>サン</t>
    </rPh>
    <rPh sb="6" eb="7">
      <t>ダン</t>
    </rPh>
    <phoneticPr fontId="1"/>
  </si>
  <si>
    <r>
      <rPr>
        <sz val="11"/>
        <rFont val="游ゴシック Medium"/>
        <family val="3"/>
        <charset val="128"/>
      </rPr>
      <t>極彩の躍動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京劇の音楽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中国京劇院三団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孫悟空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大鬧天宮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秋江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覇王別姫</t>
    </r>
    <rPh sb="0" eb="2">
      <t>ゴクサイ</t>
    </rPh>
    <rPh sb="3" eb="5">
      <t>ヤクドウ</t>
    </rPh>
    <rPh sb="6" eb="8">
      <t>キョウゲキ</t>
    </rPh>
    <rPh sb="9" eb="11">
      <t>オンガク</t>
    </rPh>
    <rPh sb="12" eb="14">
      <t>チュウゴク</t>
    </rPh>
    <rPh sb="14" eb="16">
      <t>キョウゲキ</t>
    </rPh>
    <rPh sb="16" eb="17">
      <t>イン</t>
    </rPh>
    <rPh sb="17" eb="18">
      <t>サン</t>
    </rPh>
    <rPh sb="18" eb="19">
      <t>ダン</t>
    </rPh>
    <rPh sb="20" eb="23">
      <t>ソンゴクウ</t>
    </rPh>
    <rPh sb="24" eb="26">
      <t>ダイトウ</t>
    </rPh>
    <rPh sb="26" eb="28">
      <t>テンキュウ</t>
    </rPh>
    <rPh sb="29" eb="31">
      <t>シュウコウ</t>
    </rPh>
    <rPh sb="32" eb="34">
      <t>ハオウ</t>
    </rPh>
    <rPh sb="34" eb="36">
      <t>ベッキ</t>
    </rPh>
    <phoneticPr fontId="1"/>
  </si>
  <si>
    <r>
      <rPr>
        <sz val="11"/>
        <rFont val="游ゴシック Medium"/>
        <family val="3"/>
        <charset val="128"/>
      </rPr>
      <t>京劇集錦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京劇の音楽</t>
    </r>
    <r>
      <rPr>
        <sz val="11"/>
        <rFont val="Consolas"/>
        <family val="3"/>
      </rPr>
      <t>II/</t>
    </r>
    <r>
      <rPr>
        <sz val="11"/>
        <rFont val="游ゴシック Medium"/>
        <family val="3"/>
        <charset val="128"/>
      </rPr>
      <t>野猪林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水滸伝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水漫金山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白蛇伝</t>
    </r>
    <rPh sb="0" eb="2">
      <t>キョウゲキ</t>
    </rPh>
    <rPh sb="5" eb="7">
      <t>キョウゲキ</t>
    </rPh>
    <rPh sb="8" eb="10">
      <t>オンガク</t>
    </rPh>
    <rPh sb="13" eb="14">
      <t>ヤ</t>
    </rPh>
    <rPh sb="14" eb="15">
      <t>チョ</t>
    </rPh>
    <rPh sb="15" eb="16">
      <t>リン</t>
    </rPh>
    <rPh sb="17" eb="20">
      <t>スイコデン</t>
    </rPh>
    <rPh sb="21" eb="22">
      <t>スイ</t>
    </rPh>
    <rPh sb="22" eb="23">
      <t>マン</t>
    </rPh>
    <rPh sb="23" eb="25">
      <t>キンザン</t>
    </rPh>
    <rPh sb="26" eb="27">
      <t>ハク</t>
    </rPh>
    <rPh sb="27" eb="28">
      <t>ジャ</t>
    </rPh>
    <rPh sb="28" eb="29">
      <t>デン</t>
    </rPh>
    <phoneticPr fontId="1"/>
  </si>
  <si>
    <r>
      <rPr>
        <sz val="11"/>
        <rFont val="游ゴシック Medium"/>
        <family val="3"/>
        <charset val="128"/>
      </rPr>
      <t>昭和天皇</t>
    </r>
    <rPh sb="0" eb="4">
      <t>ショウワテンノウ</t>
    </rPh>
    <phoneticPr fontId="1"/>
  </si>
  <si>
    <r>
      <rPr>
        <sz val="11"/>
        <rFont val="游ゴシック Medium"/>
        <family val="3"/>
        <charset val="128"/>
      </rPr>
      <t>いま甦る昭和天皇の肉声</t>
    </r>
    <rPh sb="2" eb="3">
      <t>ヨミガエ</t>
    </rPh>
    <rPh sb="4" eb="8">
      <t>ショウワテンノウ</t>
    </rPh>
    <rPh sb="9" eb="11">
      <t>ニクセイ</t>
    </rPh>
    <phoneticPr fontId="1"/>
  </si>
  <si>
    <r>
      <t>Silkroad</t>
    </r>
    <r>
      <rPr>
        <sz val="11"/>
        <rFont val="游ゴシック Medium"/>
        <family val="3"/>
        <charset val="128"/>
      </rPr>
      <t>音楽の旅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地中海への道</t>
    </r>
    <rPh sb="0" eb="8">
      <t>シルクロード</t>
    </rPh>
    <rPh sb="8" eb="10">
      <t>オンガク</t>
    </rPh>
    <rPh sb="11" eb="12">
      <t>タビ</t>
    </rPh>
    <rPh sb="13" eb="16">
      <t>チチュウカイ</t>
    </rPh>
    <rPh sb="18" eb="19">
      <t>ミチ</t>
    </rPh>
    <phoneticPr fontId="1"/>
  </si>
  <si>
    <r>
      <rPr>
        <sz val="11"/>
        <rFont val="游ゴシック Medium"/>
        <family val="3"/>
        <charset val="128"/>
      </rPr>
      <t>極彩の躍動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京劇の音楽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中国京劇院三団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孫悟空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大鬧天宮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秋江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覇王別姫</t>
    </r>
    <rPh sb="0" eb="2">
      <t>ゴクサイ</t>
    </rPh>
    <rPh sb="3" eb="5">
      <t>ヤクドウ</t>
    </rPh>
    <rPh sb="6" eb="8">
      <t>キョウゲキ</t>
    </rPh>
    <rPh sb="9" eb="11">
      <t>オンガク</t>
    </rPh>
    <rPh sb="12" eb="19">
      <t>チュウゴクキョウゲキインサンダン</t>
    </rPh>
    <rPh sb="20" eb="23">
      <t>ソンゴクウ</t>
    </rPh>
    <rPh sb="24" eb="26">
      <t>ダイトウ</t>
    </rPh>
    <rPh sb="26" eb="28">
      <t>テンキュウ</t>
    </rPh>
    <rPh sb="29" eb="31">
      <t>シュウコウ</t>
    </rPh>
    <rPh sb="32" eb="34">
      <t>ハオウ</t>
    </rPh>
    <rPh sb="34" eb="36">
      <t>ベッキ</t>
    </rPh>
    <phoneticPr fontId="1"/>
  </si>
  <si>
    <r>
      <rPr>
        <sz val="11"/>
        <rFont val="游ゴシック Medium"/>
        <family val="3"/>
        <charset val="128"/>
      </rPr>
      <t>東南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北</t>
    </r>
    <r>
      <rPr>
        <sz val="11"/>
        <rFont val="Consolas"/>
        <family val="3"/>
      </rPr>
      <t>Thaii</t>
    </r>
    <r>
      <rPr>
        <sz val="11"/>
        <rFont val="游ゴシック Medium"/>
        <family val="3"/>
        <charset val="128"/>
      </rPr>
      <t>少数民族</t>
    </r>
    <rPh sb="0" eb="6">
      <t>トウナンアジア</t>
    </rPh>
    <rPh sb="7" eb="8">
      <t>キタ</t>
    </rPh>
    <rPh sb="8" eb="13">
      <t>タイ</t>
    </rPh>
    <rPh sb="13" eb="17">
      <t>ショウスウミンゾク</t>
    </rPh>
    <phoneticPr fontId="1"/>
  </si>
  <si>
    <r>
      <rPr>
        <sz val="11"/>
        <rFont val="游ゴシック Medium"/>
        <family val="3"/>
        <charset val="128"/>
      </rPr>
      <t>西北</t>
    </r>
    <r>
      <rPr>
        <sz val="11"/>
        <rFont val="Consolas"/>
        <family val="3"/>
      </rPr>
      <t>Thaii</t>
    </r>
    <r>
      <rPr>
        <sz val="11"/>
        <rFont val="游ゴシック Medium"/>
        <family val="3"/>
        <charset val="128"/>
      </rPr>
      <t>少数民族の音楽</t>
    </r>
    <r>
      <rPr>
        <sz val="11"/>
        <rFont val="Consolas"/>
        <family val="3"/>
      </rPr>
      <t>IIIIII/</t>
    </r>
    <r>
      <rPr>
        <sz val="11"/>
        <rFont val="游ゴシック Medium"/>
        <family val="3"/>
        <charset val="128"/>
      </rPr>
      <t>北</t>
    </r>
    <r>
      <rPr>
        <sz val="11"/>
        <rFont val="Consolas"/>
        <family val="3"/>
      </rPr>
      <t>Thaii</t>
    </r>
    <r>
      <rPr>
        <sz val="11"/>
        <rFont val="游ゴシック Medium"/>
        <family val="3"/>
        <charset val="128"/>
      </rPr>
      <t>少数民族の音楽</t>
    </r>
    <r>
      <rPr>
        <sz val="11"/>
        <rFont val="Consolas"/>
        <family val="3"/>
      </rPr>
      <t>II</t>
    </r>
    <rPh sb="0" eb="2">
      <t>セイホク</t>
    </rPh>
    <rPh sb="2" eb="7">
      <t>タイ</t>
    </rPh>
    <rPh sb="7" eb="11">
      <t>ショウスウミンゾク</t>
    </rPh>
    <rPh sb="12" eb="14">
      <t>オンガク</t>
    </rPh>
    <rPh sb="21" eb="22">
      <t>キタ</t>
    </rPh>
    <rPh sb="22" eb="27">
      <t>タイ</t>
    </rPh>
    <rPh sb="27" eb="29">
      <t>ショウスウ</t>
    </rPh>
    <rPh sb="29" eb="31">
      <t>ミンゾク</t>
    </rPh>
    <rPh sb="32" eb="34">
      <t>オンガク</t>
    </rPh>
    <phoneticPr fontId="1"/>
  </si>
  <si>
    <r>
      <rPr>
        <sz val="11"/>
        <rFont val="游ゴシック Medium"/>
        <family val="3"/>
        <charset val="128"/>
      </rPr>
      <t>後半</t>
    </r>
    <r>
      <rPr>
        <sz val="11"/>
        <rFont val="Consolas"/>
        <family val="3"/>
      </rPr>
      <t>32'02</t>
    </r>
    <rPh sb="0" eb="2">
      <t>コウハン</t>
    </rPh>
    <phoneticPr fontId="1"/>
  </si>
  <si>
    <r>
      <rPr>
        <sz val="11"/>
        <rFont val="游ゴシック Medium"/>
        <family val="3"/>
        <charset val="128"/>
      </rPr>
      <t>西北</t>
    </r>
    <r>
      <rPr>
        <sz val="11"/>
        <rFont val="Consolas"/>
        <family val="3"/>
      </rPr>
      <t>Thaii</t>
    </r>
    <r>
      <rPr>
        <sz val="11"/>
        <rFont val="游ゴシック Medium"/>
        <family val="3"/>
        <charset val="128"/>
      </rPr>
      <t>少数民族の音楽</t>
    </r>
    <r>
      <rPr>
        <sz val="11"/>
        <rFont val="Consolas"/>
        <family val="3"/>
      </rPr>
      <t>IIIIII/</t>
    </r>
    <r>
      <rPr>
        <sz val="11"/>
        <rFont val="游ゴシック Medium"/>
        <family val="3"/>
        <charset val="128"/>
      </rPr>
      <t>北</t>
    </r>
    <r>
      <rPr>
        <sz val="11"/>
        <rFont val="Consolas"/>
        <family val="3"/>
      </rPr>
      <t>Thaii</t>
    </r>
    <r>
      <rPr>
        <sz val="11"/>
        <rFont val="游ゴシック Medium"/>
        <family val="3"/>
        <charset val="128"/>
      </rPr>
      <t>少数民族の音楽</t>
    </r>
    <r>
      <rPr>
        <sz val="11"/>
        <rFont val="Consolas"/>
        <family val="3"/>
      </rPr>
      <t>I</t>
    </r>
    <rPh sb="0" eb="2">
      <t>セイホク</t>
    </rPh>
    <rPh sb="2" eb="7">
      <t>タイ</t>
    </rPh>
    <rPh sb="7" eb="11">
      <t>ショウスウミンゾク</t>
    </rPh>
    <rPh sb="12" eb="14">
      <t>オンガク</t>
    </rPh>
    <rPh sb="21" eb="22">
      <t>キタ</t>
    </rPh>
    <rPh sb="22" eb="27">
      <t>タイ</t>
    </rPh>
    <rPh sb="27" eb="29">
      <t>ショウスウ</t>
    </rPh>
    <rPh sb="29" eb="31">
      <t>ミンゾク</t>
    </rPh>
    <rPh sb="32" eb="34">
      <t>オンガク</t>
    </rPh>
    <phoneticPr fontId="1"/>
  </si>
  <si>
    <r>
      <t>Polynesia</t>
    </r>
    <r>
      <rPr>
        <sz val="11"/>
        <rFont val="游ゴシック Medium"/>
        <family val="3"/>
        <charset val="128"/>
      </rPr>
      <t>の音楽</t>
    </r>
    <r>
      <rPr>
        <sz val="11"/>
        <rFont val="Consolas"/>
        <family val="3"/>
      </rPr>
      <t>I/Tahiti/Sosiety Islands</t>
    </r>
    <rPh sb="0" eb="9">
      <t>ポリネシア</t>
    </rPh>
    <rPh sb="10" eb="12">
      <t>オンガク</t>
    </rPh>
    <rPh sb="14" eb="20">
      <t>タヒチ</t>
    </rPh>
    <rPh sb="21" eb="36">
      <t>ソサエティ　アイランズ</t>
    </rPh>
    <phoneticPr fontId="1"/>
  </si>
  <si>
    <r>
      <t>Polynesia</t>
    </r>
    <r>
      <rPr>
        <sz val="11"/>
        <rFont val="游ゴシック Medium"/>
        <family val="3"/>
        <charset val="128"/>
      </rPr>
      <t>の音楽</t>
    </r>
    <r>
      <rPr>
        <sz val="11"/>
        <rFont val="Consolas"/>
        <family val="3"/>
      </rPr>
      <t>III/Easter Island/marquesas Islands</t>
    </r>
    <rPh sb="0" eb="9">
      <t>ポリネシア</t>
    </rPh>
    <rPh sb="10" eb="12">
      <t>オンガク</t>
    </rPh>
    <rPh sb="16" eb="29">
      <t>イースター　アイランド</t>
    </rPh>
    <rPh sb="30" eb="47">
      <t>マルケサス　アイランズ</t>
    </rPh>
    <phoneticPr fontId="1"/>
  </si>
  <si>
    <r>
      <rPr>
        <sz val="11"/>
        <rFont val="游ゴシック Medium"/>
        <family val="3"/>
        <charset val="128"/>
      </rPr>
      <t>後半</t>
    </r>
    <r>
      <rPr>
        <sz val="11"/>
        <rFont val="Consolas"/>
        <family val="3"/>
      </rPr>
      <t>17</t>
    </r>
    <r>
      <rPr>
        <sz val="11"/>
        <rFont val="游ゴシック Medium"/>
        <family val="3"/>
        <charset val="128"/>
      </rPr>
      <t>分</t>
    </r>
    <rPh sb="0" eb="2">
      <t>コウハン</t>
    </rPh>
    <rPh sb="4" eb="5">
      <t>フン</t>
    </rPh>
    <phoneticPr fontId="1"/>
  </si>
  <si>
    <r>
      <t>Polynesia</t>
    </r>
    <r>
      <rPr>
        <sz val="11"/>
        <rFont val="游ゴシック Medium"/>
        <family val="3"/>
        <charset val="128"/>
      </rPr>
      <t>の音楽</t>
    </r>
    <r>
      <rPr>
        <sz val="11"/>
        <rFont val="Consolas"/>
        <family val="3"/>
      </rPr>
      <t>V/New Zealand/Cook Islands</t>
    </r>
    <rPh sb="0" eb="9">
      <t>ポリネシア</t>
    </rPh>
    <rPh sb="10" eb="12">
      <t>オンガク</t>
    </rPh>
    <rPh sb="14" eb="25">
      <t>ニュージーランド</t>
    </rPh>
    <rPh sb="26" eb="38">
      <t>クック　アイランズ</t>
    </rPh>
    <phoneticPr fontId="1"/>
  </si>
  <si>
    <r>
      <rPr>
        <sz val="11"/>
        <rFont val="游ゴシック Medium"/>
        <family val="3"/>
        <charset val="128"/>
      </rPr>
      <t>前半</t>
    </r>
    <r>
      <rPr>
        <sz val="11"/>
        <rFont val="Consolas"/>
        <family val="3"/>
      </rPr>
      <t>Guam10</t>
    </r>
    <r>
      <rPr>
        <sz val="11"/>
        <rFont val="游ゴシック Medium"/>
        <family val="3"/>
        <charset val="128"/>
      </rPr>
      <t>曲目途中まで</t>
    </r>
    <rPh sb="0" eb="2">
      <t>ゼンハン</t>
    </rPh>
    <rPh sb="2" eb="6">
      <t>グァム</t>
    </rPh>
    <rPh sb="8" eb="9">
      <t>キョク</t>
    </rPh>
    <rPh sb="9" eb="10">
      <t>メ</t>
    </rPh>
    <rPh sb="10" eb="12">
      <t>トチュウ</t>
    </rPh>
    <phoneticPr fontId="1"/>
  </si>
  <si>
    <r>
      <t>Micronesia</t>
    </r>
    <r>
      <rPr>
        <sz val="11"/>
        <rFont val="游ゴシック Medium"/>
        <family val="3"/>
        <charset val="128"/>
      </rPr>
      <t>の音楽</t>
    </r>
    <r>
      <rPr>
        <sz val="11"/>
        <rFont val="Consolas"/>
        <family val="3"/>
      </rPr>
      <t>/Guam/Northern Marianas/F.S.M./Marshall Islands</t>
    </r>
    <rPh sb="0" eb="10">
      <t>ミクロネシア</t>
    </rPh>
    <rPh sb="11" eb="13">
      <t>オンガク</t>
    </rPh>
    <rPh sb="14" eb="18">
      <t>グァム</t>
    </rPh>
    <rPh sb="19" eb="36">
      <t>ノーザン マリアナ</t>
    </rPh>
    <rPh sb="44" eb="60">
      <t>マーシャル　アイランズ</t>
    </rPh>
    <phoneticPr fontId="1"/>
  </si>
  <si>
    <r>
      <rPr>
        <sz val="11"/>
        <rFont val="游ゴシック Medium"/>
        <family val="3"/>
        <charset val="128"/>
      </rPr>
      <t>後半</t>
    </r>
    <r>
      <rPr>
        <sz val="11"/>
        <rFont val="Consolas"/>
        <family val="3"/>
      </rPr>
      <t>Guam10</t>
    </r>
    <r>
      <rPr>
        <sz val="11"/>
        <rFont val="游ゴシック Medium"/>
        <family val="3"/>
        <charset val="128"/>
      </rPr>
      <t>曲目途中から</t>
    </r>
    <rPh sb="0" eb="2">
      <t>コウハン</t>
    </rPh>
    <rPh sb="2" eb="6">
      <t>グァム</t>
    </rPh>
    <rPh sb="8" eb="9">
      <t>キョク</t>
    </rPh>
    <rPh sb="9" eb="10">
      <t>メ</t>
    </rPh>
    <rPh sb="10" eb="12">
      <t>トチュウ</t>
    </rPh>
    <phoneticPr fontId="1"/>
  </si>
  <si>
    <r>
      <t>Polynesia</t>
    </r>
    <r>
      <rPr>
        <sz val="11"/>
        <rFont val="游ゴシック Medium"/>
        <family val="3"/>
        <charset val="128"/>
      </rPr>
      <t>の音楽</t>
    </r>
    <r>
      <rPr>
        <sz val="11"/>
        <rFont val="Consolas"/>
        <family val="3"/>
      </rPr>
      <t>II/Tuamotu/Austral Islands</t>
    </r>
    <rPh sb="0" eb="9">
      <t>ポリネシア</t>
    </rPh>
    <rPh sb="10" eb="12">
      <t>オンガク</t>
    </rPh>
    <rPh sb="15" eb="22">
      <t>ツアモツ</t>
    </rPh>
    <rPh sb="23" eb="38">
      <t>オーストラル　アイランズ</t>
    </rPh>
    <phoneticPr fontId="1"/>
  </si>
  <si>
    <r>
      <rPr>
        <sz val="11"/>
        <rFont val="游ゴシック Medium"/>
        <family val="3"/>
        <charset val="128"/>
      </rPr>
      <t>前半</t>
    </r>
    <r>
      <rPr>
        <sz val="11"/>
        <rFont val="Consolas"/>
        <family val="3"/>
      </rPr>
      <t>Samoa</t>
    </r>
    <r>
      <rPr>
        <sz val="11"/>
        <rFont val="游ゴシック Medium"/>
        <family val="3"/>
        <charset val="128"/>
      </rPr>
      <t>途中まで</t>
    </r>
    <rPh sb="0" eb="2">
      <t>ゼンハン</t>
    </rPh>
    <rPh sb="2" eb="7">
      <t>サモア</t>
    </rPh>
    <rPh sb="7" eb="9">
      <t>トチュウ</t>
    </rPh>
    <phoneticPr fontId="1"/>
  </si>
  <si>
    <r>
      <t>Polynesia</t>
    </r>
    <r>
      <rPr>
        <sz val="11"/>
        <rFont val="游ゴシック Medium"/>
        <family val="3"/>
        <charset val="128"/>
      </rPr>
      <t>の音楽</t>
    </r>
    <r>
      <rPr>
        <sz val="11"/>
        <rFont val="Consolas"/>
        <family val="3"/>
      </rPr>
      <t>IV/Samoa/Tonga</t>
    </r>
    <rPh sb="0" eb="9">
      <t>ポリネシア</t>
    </rPh>
    <rPh sb="10" eb="12">
      <t>オンガク</t>
    </rPh>
    <rPh sb="15" eb="20">
      <t>サモア</t>
    </rPh>
    <rPh sb="21" eb="26">
      <t>トンガ</t>
    </rPh>
    <phoneticPr fontId="1"/>
  </si>
  <si>
    <r>
      <rPr>
        <sz val="11"/>
        <rFont val="游ゴシック Medium"/>
        <family val="3"/>
        <charset val="128"/>
      </rPr>
      <t>後半</t>
    </r>
    <r>
      <rPr>
        <sz val="11"/>
        <rFont val="Consolas"/>
        <family val="3"/>
      </rPr>
      <t>Samoa</t>
    </r>
    <r>
      <rPr>
        <sz val="11"/>
        <rFont val="游ゴシック Medium"/>
        <family val="3"/>
        <charset val="128"/>
      </rPr>
      <t>途中から</t>
    </r>
    <rPh sb="0" eb="2">
      <t>コウハン</t>
    </rPh>
    <rPh sb="2" eb="7">
      <t>サモア</t>
    </rPh>
    <rPh sb="7" eb="9">
      <t>トチュウ</t>
    </rPh>
    <phoneticPr fontId="1"/>
  </si>
  <si>
    <r>
      <t>Marginal Polynesia</t>
    </r>
    <r>
      <rPr>
        <sz val="11"/>
        <rFont val="游ゴシック Medium"/>
        <family val="3"/>
        <charset val="128"/>
      </rPr>
      <t>の音楽</t>
    </r>
    <r>
      <rPr>
        <sz val="11"/>
        <rFont val="Consolas"/>
        <family val="3"/>
      </rPr>
      <t>/Fiji/Wallis and Futuna/Tuvalu</t>
    </r>
    <rPh sb="0" eb="18">
      <t>マージナル　ポリネシア</t>
    </rPh>
    <rPh sb="19" eb="21">
      <t>オンガク</t>
    </rPh>
    <rPh sb="22" eb="26">
      <t>フィジー</t>
    </rPh>
    <rPh sb="27" eb="44">
      <t>ウォリス　アンド　フトゥナ</t>
    </rPh>
    <rPh sb="45" eb="51">
      <t>トゥヴァル</t>
    </rPh>
    <phoneticPr fontId="1"/>
  </si>
  <si>
    <r>
      <rPr>
        <sz val="11"/>
        <rFont val="游ゴシック Medium"/>
        <family val="3"/>
        <charset val="128"/>
      </rPr>
      <t>前半</t>
    </r>
    <r>
      <rPr>
        <sz val="11"/>
        <rFont val="Consolas"/>
        <family val="3"/>
      </rPr>
      <t>Aboligini2</t>
    </r>
    <r>
      <rPr>
        <sz val="11"/>
        <rFont val="游ゴシック Medium"/>
        <family val="3"/>
        <charset val="128"/>
      </rPr>
      <t>曲目まで</t>
    </r>
    <rPh sb="0" eb="2">
      <t>ゼンハン</t>
    </rPh>
    <rPh sb="2" eb="11">
      <t>アボリジニ</t>
    </rPh>
    <rPh sb="12" eb="13">
      <t>キョク</t>
    </rPh>
    <rPh sb="13" eb="14">
      <t>メ</t>
    </rPh>
    <phoneticPr fontId="1"/>
  </si>
  <si>
    <r>
      <t>Melanesia</t>
    </r>
    <r>
      <rPr>
        <sz val="11"/>
        <rFont val="游ゴシック Medium"/>
        <family val="3"/>
        <charset val="128"/>
      </rPr>
      <t>の音楽</t>
    </r>
    <r>
      <rPr>
        <sz val="11"/>
        <rFont val="Consolas"/>
        <family val="3"/>
      </rPr>
      <t>/Australia-Aboligini-Torres Strait Islands/Vanuatu/Solomon Islands/Papua New Guinea/New Caledonia</t>
    </r>
    <rPh sb="0" eb="9">
      <t>メラネシア</t>
    </rPh>
    <rPh sb="10" eb="12">
      <t>オンガク</t>
    </rPh>
    <rPh sb="13" eb="22">
      <t>オーストラリア</t>
    </rPh>
    <rPh sb="23" eb="32">
      <t>アボリジニ</t>
    </rPh>
    <rPh sb="33" eb="39">
      <t>トレス</t>
    </rPh>
    <rPh sb="40" eb="46">
      <t>ストレイト</t>
    </rPh>
    <rPh sb="47" eb="54">
      <t>アイランズ</t>
    </rPh>
    <rPh sb="55" eb="62">
      <t>ヴァヌアトゥ</t>
    </rPh>
    <rPh sb="63" eb="78">
      <t>ソロモン　アイランズ</t>
    </rPh>
    <rPh sb="79" eb="95">
      <t>パプア　ニュー　ギニア</t>
    </rPh>
    <rPh sb="96" eb="109">
      <t>ニューカレドニア</t>
    </rPh>
    <phoneticPr fontId="1"/>
  </si>
  <si>
    <r>
      <rPr>
        <sz val="11"/>
        <rFont val="游ゴシック Medium"/>
        <family val="3"/>
        <charset val="128"/>
      </rPr>
      <t>後半</t>
    </r>
    <r>
      <rPr>
        <sz val="11"/>
        <rFont val="Consolas"/>
        <family val="3"/>
      </rPr>
      <t>Aboligini3</t>
    </r>
    <r>
      <rPr>
        <sz val="11"/>
        <rFont val="游ゴシック Medium"/>
        <family val="3"/>
        <charset val="128"/>
      </rPr>
      <t>曲目から</t>
    </r>
    <rPh sb="0" eb="2">
      <t>コウハン</t>
    </rPh>
    <rPh sb="2" eb="11">
      <t>アボリジニ</t>
    </rPh>
    <rPh sb="12" eb="13">
      <t>キョク</t>
    </rPh>
    <rPh sb="13" eb="14">
      <t>メ</t>
    </rPh>
    <phoneticPr fontId="1"/>
  </si>
  <si>
    <r>
      <t>Melanesia/New Caledonia/</t>
    </r>
    <r>
      <rPr>
        <sz val="11"/>
        <rFont val="游ゴシック Medium"/>
        <family val="3"/>
        <charset val="128"/>
      </rPr>
      <t>カナウ族</t>
    </r>
    <rPh sb="0" eb="9">
      <t>メラネシア</t>
    </rPh>
    <rPh sb="10" eb="23">
      <t>ニューカレドニア</t>
    </rPh>
    <rPh sb="27" eb="28">
      <t>ゾク</t>
    </rPh>
    <phoneticPr fontId="1"/>
  </si>
  <si>
    <r>
      <rPr>
        <sz val="11"/>
        <rFont val="游ゴシック Medium"/>
        <family val="3"/>
        <charset val="128"/>
      </rPr>
      <t>前半</t>
    </r>
    <r>
      <rPr>
        <sz val="11"/>
        <rFont val="Consolas"/>
        <family val="3"/>
      </rPr>
      <t>/13</t>
    </r>
    <r>
      <rPr>
        <sz val="11"/>
        <rFont val="游ゴシック Medium"/>
        <family val="3"/>
        <charset val="128"/>
      </rPr>
      <t>曲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18</t>
    </r>
    <r>
      <rPr>
        <sz val="11"/>
        <rFont val="游ゴシック Medium"/>
        <family val="3"/>
        <charset val="128"/>
      </rPr>
      <t>曲</t>
    </r>
    <r>
      <rPr>
        <sz val="11"/>
        <rFont val="Consolas"/>
        <family val="3"/>
      </rPr>
      <t>/37'43</t>
    </r>
    <rPh sb="0" eb="2">
      <t>ゼンハン</t>
    </rPh>
    <rPh sb="5" eb="6">
      <t>キョク</t>
    </rPh>
    <rPh sb="7" eb="8">
      <t>ゼン</t>
    </rPh>
    <rPh sb="10" eb="11">
      <t>キョク</t>
    </rPh>
    <phoneticPr fontId="1"/>
  </si>
  <si>
    <r>
      <t>New Caledonia</t>
    </r>
    <r>
      <rPr>
        <sz val="11"/>
        <rFont val="游ゴシック Medium"/>
        <family val="3"/>
        <charset val="128"/>
      </rPr>
      <t>の</t>
    </r>
    <r>
      <rPr>
        <sz val="11"/>
        <rFont val="Consolas"/>
        <family val="3"/>
      </rPr>
      <t>Kanak</t>
    </r>
    <r>
      <rPr>
        <sz val="11"/>
        <rFont val="游ゴシック Medium"/>
        <family val="3"/>
        <charset val="128"/>
      </rPr>
      <t>族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儀礼歌と子守歌</t>
    </r>
    <r>
      <rPr>
        <sz val="11"/>
        <rFont val="Consolas"/>
        <family val="3"/>
      </rPr>
      <t>/Ceremonies et Berceuses</t>
    </r>
    <rPh sb="0" eb="13">
      <t>ニューカレドニア</t>
    </rPh>
    <rPh sb="14" eb="19">
      <t>カナク</t>
    </rPh>
    <rPh sb="19" eb="20">
      <t>ゾク</t>
    </rPh>
    <rPh sb="21" eb="23">
      <t>ギレイ</t>
    </rPh>
    <rPh sb="23" eb="24">
      <t>カ</t>
    </rPh>
    <rPh sb="25" eb="28">
      <t>コモリウタ</t>
    </rPh>
    <phoneticPr fontId="1"/>
  </si>
  <si>
    <r>
      <t>3~5tr/Le Chant du Monde/</t>
    </r>
    <r>
      <rPr>
        <sz val="11"/>
        <rFont val="游ゴシック Medium"/>
        <family val="3"/>
        <charset val="128"/>
      </rPr>
      <t>民族音楽</t>
    </r>
    <r>
      <rPr>
        <sz val="11"/>
        <rFont val="Consolas"/>
        <family val="3"/>
      </rPr>
      <t>Library</t>
    </r>
    <r>
      <rPr>
        <sz val="11"/>
        <rFont val="游ゴシック Medium"/>
        <family val="3"/>
        <charset val="128"/>
      </rPr>
      <t>↑残</t>
    </r>
    <r>
      <rPr>
        <sz val="11"/>
        <rFont val="Consolas"/>
        <family val="3"/>
      </rPr>
      <t>1</t>
    </r>
    <r>
      <rPr>
        <sz val="11"/>
        <rFont val="游ゴシック Medium"/>
        <family val="3"/>
        <charset val="128"/>
      </rPr>
      <t>分</t>
    </r>
    <rPh sb="6" eb="23">
      <t>ル　シャン　デュ　モンド</t>
    </rPh>
    <rPh sb="24" eb="26">
      <t>ミンゾク</t>
    </rPh>
    <rPh sb="26" eb="28">
      <t>オンガク</t>
    </rPh>
    <rPh sb="28" eb="35">
      <t>ライブラリ</t>
    </rPh>
    <rPh sb="36" eb="37">
      <t>ザン</t>
    </rPh>
    <rPh sb="38" eb="39">
      <t>プン</t>
    </rPh>
    <phoneticPr fontId="1"/>
  </si>
  <si>
    <r>
      <t>Africa/Tchad/Chad/</t>
    </r>
    <r>
      <rPr>
        <sz val="11"/>
        <rFont val="游ゴシック Medium"/>
        <family val="3"/>
        <charset val="128"/>
      </rPr>
      <t>ラダ族</t>
    </r>
    <r>
      <rPr>
        <sz val="11"/>
        <rFont val="Consolas"/>
        <family val="3"/>
      </rPr>
      <t>/Tibesti</t>
    </r>
    <r>
      <rPr>
        <sz val="11"/>
        <rFont val="游ゴシック Medium"/>
        <family val="3"/>
        <charset val="128"/>
      </rPr>
      <t>地方</t>
    </r>
    <rPh sb="0" eb="6">
      <t>アフリカ</t>
    </rPh>
    <rPh sb="7" eb="17">
      <t>チャド</t>
    </rPh>
    <rPh sb="20" eb="21">
      <t>ゾク</t>
    </rPh>
    <rPh sb="22" eb="29">
      <t>ティベスティ</t>
    </rPh>
    <rPh sb="29" eb="31">
      <t>チホウ</t>
    </rPh>
    <phoneticPr fontId="1"/>
  </si>
  <si>
    <r>
      <t>Tchad/Chad</t>
    </r>
    <r>
      <rPr>
        <sz val="11"/>
        <rFont val="游ゴシック Medium"/>
        <family val="3"/>
        <charset val="128"/>
      </rPr>
      <t>の遊牧民ラダ族</t>
    </r>
    <r>
      <rPr>
        <sz val="11"/>
        <rFont val="Consolas"/>
        <family val="3"/>
      </rPr>
      <t>/Musique du Tibesti</t>
    </r>
    <rPh sb="0" eb="10">
      <t>チャド</t>
    </rPh>
    <rPh sb="11" eb="14">
      <t>ユウボクミン</t>
    </rPh>
    <rPh sb="16" eb="17">
      <t>ゾク</t>
    </rPh>
    <rPh sb="18" eb="25">
      <t>ミュジーク</t>
    </rPh>
    <rPh sb="26" eb="28">
      <t>デュ</t>
    </rPh>
    <rPh sb="29" eb="36">
      <t>ティベスティ</t>
    </rPh>
    <phoneticPr fontId="1"/>
  </si>
  <si>
    <r>
      <t>Juuzli~Suisse Muotatal</t>
    </r>
    <r>
      <rPr>
        <sz val="11"/>
        <rFont val="游ゴシック Medium"/>
        <family val="3"/>
        <charset val="128"/>
      </rPr>
      <t>の</t>
    </r>
    <r>
      <rPr>
        <sz val="11"/>
        <rFont val="Consolas"/>
        <family val="3"/>
      </rPr>
      <t>Jodel</t>
    </r>
    <rPh sb="0" eb="6">
      <t>ユーツリ</t>
    </rPh>
    <rPh sb="7" eb="13">
      <t>スイス</t>
    </rPh>
    <rPh sb="14" eb="22">
      <t>ムオタタール</t>
    </rPh>
    <rPh sb="23" eb="28">
      <t>ヨーデル</t>
    </rPh>
    <phoneticPr fontId="1"/>
  </si>
  <si>
    <r>
      <t>Azerbayjan/Azerbaijan</t>
    </r>
    <r>
      <rPr>
        <sz val="11"/>
        <rFont val="游ゴシック Medium"/>
        <family val="3"/>
        <charset val="128"/>
      </rPr>
      <t>の伝統音楽</t>
    </r>
    <rPh sb="0" eb="21">
      <t>アゼルバイジャン</t>
    </rPh>
    <rPh sb="22" eb="24">
      <t>デントウ</t>
    </rPh>
    <rPh sb="24" eb="26">
      <t>オンガク</t>
    </rPh>
    <phoneticPr fontId="1"/>
  </si>
  <si>
    <r>
      <rPr>
        <sz val="11"/>
        <rFont val="游ゴシック Medium"/>
        <family val="3"/>
        <charset val="128"/>
      </rPr>
      <t>魅力的な</t>
    </r>
    <r>
      <rPr>
        <sz val="11"/>
        <rFont val="Consolas"/>
        <family val="3"/>
      </rPr>
      <t>Mongol</t>
    </r>
    <rPh sb="0" eb="3">
      <t>ミリョクテキ</t>
    </rPh>
    <rPh sb="4" eb="10">
      <t>モンゴル</t>
    </rPh>
    <phoneticPr fontId="1"/>
  </si>
  <si>
    <r>
      <rPr>
        <sz val="11"/>
        <rFont val="游ゴシック Medium"/>
        <family val="3"/>
        <charset val="128"/>
      </rPr>
      <t>万城目純</t>
    </r>
    <r>
      <rPr>
        <sz val="11"/>
        <rFont val="Consolas"/>
        <family val="3"/>
      </rPr>
      <t xml:space="preserve">cassette </t>
    </r>
    <r>
      <rPr>
        <sz val="11"/>
        <rFont val="游ゴシック Medium"/>
        <family val="3"/>
        <charset val="128"/>
      </rPr>
      <t>ｔａｐｅ</t>
    </r>
    <rPh sb="0" eb="3">
      <t>マキメ</t>
    </rPh>
    <rPh sb="3" eb="4">
      <t>ジュン</t>
    </rPh>
    <rPh sb="4" eb="12">
      <t>カセット</t>
    </rPh>
    <rPh sb="13" eb="17">
      <t>テープ</t>
    </rPh>
    <phoneticPr fontId="1"/>
  </si>
  <si>
    <r>
      <rPr>
        <sz val="11"/>
        <rFont val="游ゴシック Medium"/>
        <family val="3"/>
        <charset val="128"/>
      </rPr>
      <t>西</t>
    </r>
    <r>
      <rPr>
        <sz val="11"/>
        <rFont val="Consolas"/>
        <family val="3"/>
      </rPr>
      <t>Asia/Afghanistan/Pashai</t>
    </r>
    <r>
      <rPr>
        <sz val="11"/>
        <rFont val="游ゴシック Medium"/>
        <family val="3"/>
        <charset val="128"/>
      </rPr>
      <t>族</t>
    </r>
    <rPh sb="0" eb="5">
      <t>ニシアジア</t>
    </rPh>
    <rPh sb="6" eb="17">
      <t>アフガニスタン</t>
    </rPh>
    <rPh sb="18" eb="25">
      <t>パシャイゾク</t>
    </rPh>
    <phoneticPr fontId="1"/>
  </si>
  <si>
    <r>
      <t>Afghanistan Pashai</t>
    </r>
    <r>
      <rPr>
        <sz val="11"/>
        <rFont val="游ゴシック Medium"/>
        <family val="3"/>
        <charset val="128"/>
      </rPr>
      <t>族の歌</t>
    </r>
    <rPh sb="0" eb="11">
      <t>アフガニスタン</t>
    </rPh>
    <rPh sb="12" eb="19">
      <t>パシャイゾク</t>
    </rPh>
    <rPh sb="20" eb="21">
      <t>ウタ</t>
    </rPh>
    <phoneticPr fontId="1"/>
  </si>
  <si>
    <r>
      <rPr>
        <sz val="11"/>
        <rFont val="游ゴシック Medium"/>
        <family val="3"/>
        <charset val="128"/>
      </rPr>
      <t>南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南</t>
    </r>
    <r>
      <rPr>
        <sz val="11"/>
        <rFont val="Consolas"/>
        <family val="3"/>
      </rPr>
      <t>Inde/Kerala</t>
    </r>
    <r>
      <rPr>
        <sz val="11"/>
        <rFont val="游ゴシック Medium"/>
        <family val="3"/>
        <charset val="128"/>
      </rPr>
      <t>州</t>
    </r>
    <rPh sb="0" eb="5">
      <t>ミナミアジア</t>
    </rPh>
    <rPh sb="6" eb="7">
      <t>ミナミ</t>
    </rPh>
    <rPh sb="7" eb="11">
      <t>インド</t>
    </rPh>
    <rPh sb="12" eb="18">
      <t>ケララ</t>
    </rPh>
    <rPh sb="18" eb="19">
      <t>シュウ</t>
    </rPh>
    <phoneticPr fontId="1"/>
  </si>
  <si>
    <r>
      <rPr>
        <sz val="11"/>
        <rFont val="游ゴシック Medium"/>
        <family val="3"/>
        <charset val="128"/>
      </rPr>
      <t>前半</t>
    </r>
    <r>
      <rPr>
        <sz val="11"/>
        <rFont val="Consolas"/>
        <family val="3"/>
      </rPr>
      <t>1</t>
    </r>
    <r>
      <rPr>
        <sz val="11"/>
        <rFont val="游ゴシック Medium"/>
        <family val="3"/>
        <charset val="128"/>
      </rPr>
      <t>曲目のみ</t>
    </r>
    <r>
      <rPr>
        <sz val="11"/>
        <rFont val="Consolas"/>
        <family val="3"/>
      </rPr>
      <t>17'14/Kathakali</t>
    </r>
    <r>
      <rPr>
        <sz val="11"/>
        <rFont val="游ゴシック Medium"/>
        <family val="3"/>
        <charset val="128"/>
      </rPr>
      <t>舞踊劇</t>
    </r>
    <rPh sb="0" eb="2">
      <t>ゼンハン</t>
    </rPh>
    <rPh sb="3" eb="4">
      <t>キョク</t>
    </rPh>
    <rPh sb="4" eb="5">
      <t>メ</t>
    </rPh>
    <rPh sb="13" eb="22">
      <t>カターカリ</t>
    </rPh>
    <rPh sb="22" eb="25">
      <t>ブヨウゲキ</t>
    </rPh>
    <phoneticPr fontId="1"/>
  </si>
  <si>
    <r>
      <rPr>
        <sz val="11"/>
        <rFont val="游ゴシック Medium"/>
        <family val="3"/>
        <charset val="128"/>
      </rPr>
      <t>南</t>
    </r>
    <r>
      <rPr>
        <sz val="11"/>
        <rFont val="Consolas"/>
        <family val="3"/>
      </rPr>
      <t>Inde/Inde du Sud/Kerala</t>
    </r>
    <r>
      <rPr>
        <sz val="11"/>
        <rFont val="游ゴシック Medium"/>
        <family val="3"/>
        <charset val="128"/>
      </rPr>
      <t>州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舞踊劇と祭礼の音楽</t>
    </r>
    <r>
      <rPr>
        <sz val="11"/>
        <rFont val="Consolas"/>
        <family val="3"/>
      </rPr>
      <t>/Musiques Rituelles et Theatre du Kerala</t>
    </r>
    <rPh sb="0" eb="5">
      <t>ミナミインド</t>
    </rPh>
    <rPh sb="6" eb="10">
      <t>インド</t>
    </rPh>
    <rPh sb="18" eb="25">
      <t>ケララシュウ</t>
    </rPh>
    <rPh sb="26" eb="29">
      <t>ブヨウゲキ</t>
    </rPh>
    <rPh sb="30" eb="32">
      <t>サイレイ</t>
    </rPh>
    <rPh sb="33" eb="35">
      <t>オンガク</t>
    </rPh>
    <phoneticPr fontId="1"/>
  </si>
  <si>
    <r>
      <rPr>
        <sz val="11"/>
        <rFont val="游ゴシック Medium"/>
        <family val="3"/>
        <charset val="128"/>
      </rPr>
      <t>南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南</t>
    </r>
    <r>
      <rPr>
        <sz val="11"/>
        <rFont val="Consolas"/>
        <family val="3"/>
      </rPr>
      <t>Inde/Kerala</t>
    </r>
    <r>
      <rPr>
        <sz val="11"/>
        <rFont val="游ゴシック Medium"/>
        <family val="3"/>
        <charset val="128"/>
      </rPr>
      <t>州</t>
    </r>
    <rPh sb="0" eb="5">
      <t>ミナミアジア</t>
    </rPh>
    <rPh sb="6" eb="11">
      <t>ミナミインド</t>
    </rPh>
    <rPh sb="12" eb="19">
      <t>ケララシュウ</t>
    </rPh>
    <phoneticPr fontId="1"/>
  </si>
  <si>
    <r>
      <rPr>
        <sz val="11"/>
        <rFont val="游ゴシック Medium"/>
        <family val="3"/>
        <charset val="128"/>
      </rPr>
      <t>後半</t>
    </r>
    <r>
      <rPr>
        <sz val="11"/>
        <rFont val="Consolas"/>
        <family val="3"/>
      </rPr>
      <t>2</t>
    </r>
    <r>
      <rPr>
        <sz val="11"/>
        <rFont val="游ゴシック Medium"/>
        <family val="3"/>
        <charset val="128"/>
      </rPr>
      <t>曲目</t>
    </r>
    <r>
      <rPr>
        <sz val="11"/>
        <rFont val="Consolas"/>
        <family val="3"/>
      </rPr>
      <t>Re'citation du Rigveda</t>
    </r>
    <r>
      <rPr>
        <sz val="11"/>
        <rFont val="游ゴシック Medium"/>
        <family val="3"/>
        <charset val="128"/>
      </rPr>
      <t>から</t>
    </r>
    <r>
      <rPr>
        <sz val="11"/>
        <rFont val="Consolas"/>
        <family val="3"/>
      </rPr>
      <t>45'00</t>
    </r>
    <rPh sb="0" eb="2">
      <t>コウハン</t>
    </rPh>
    <rPh sb="3" eb="5">
      <t>キョクモク</t>
    </rPh>
    <rPh sb="20" eb="27">
      <t>リグヴェーダ</t>
    </rPh>
    <phoneticPr fontId="1"/>
  </si>
  <si>
    <r>
      <t>Melanesia/Solomon</t>
    </r>
    <r>
      <rPr>
        <sz val="11"/>
        <rFont val="游ゴシック Medium"/>
        <family val="3"/>
        <charset val="128"/>
      </rPr>
      <t>諸島</t>
    </r>
    <rPh sb="0" eb="9">
      <t>メラネシア</t>
    </rPh>
    <rPh sb="10" eb="17">
      <t>ソロモン</t>
    </rPh>
    <rPh sb="17" eb="19">
      <t>ショトウ</t>
    </rPh>
    <phoneticPr fontId="1"/>
  </si>
  <si>
    <r>
      <rPr>
        <sz val="11"/>
        <rFont val="游ゴシック Medium"/>
        <family val="3"/>
        <charset val="128"/>
      </rPr>
      <t>前半</t>
    </r>
    <r>
      <rPr>
        <sz val="11"/>
        <rFont val="Consolas"/>
        <family val="3"/>
      </rPr>
      <t>36'00</t>
    </r>
    <rPh sb="0" eb="2">
      <t>ゼンハン</t>
    </rPh>
    <phoneticPr fontId="1"/>
  </si>
  <si>
    <r>
      <t>Solomon</t>
    </r>
    <r>
      <rPr>
        <sz val="11"/>
        <rFont val="游ゴシック Medium"/>
        <family val="3"/>
        <charset val="128"/>
      </rPr>
      <t>諸島の</t>
    </r>
    <r>
      <rPr>
        <sz val="11"/>
        <rFont val="Consolas"/>
        <family val="3"/>
      </rPr>
      <t>Polyphonies/Guadalcanal et Savo</t>
    </r>
    <rPh sb="0" eb="9">
      <t>ソロモンショトウ</t>
    </rPh>
    <rPh sb="10" eb="21">
      <t>ポリフォニー</t>
    </rPh>
    <rPh sb="22" eb="33">
      <t>ガダルカナル</t>
    </rPh>
    <rPh sb="37" eb="41">
      <t>サヴォ</t>
    </rPh>
    <phoneticPr fontId="1"/>
  </si>
  <si>
    <r>
      <t>Melanesia/Solomon</t>
    </r>
    <r>
      <rPr>
        <sz val="11"/>
        <rFont val="游ゴシック Medium"/>
        <family val="3"/>
        <charset val="128"/>
      </rPr>
      <t>諸島</t>
    </r>
    <rPh sb="0" eb="9">
      <t>メラネシア</t>
    </rPh>
    <rPh sb="10" eb="19">
      <t>ソロモンショトウ</t>
    </rPh>
    <phoneticPr fontId="1"/>
  </si>
  <si>
    <r>
      <rPr>
        <sz val="11"/>
        <rFont val="游ゴシック Medium"/>
        <family val="3"/>
        <charset val="128"/>
      </rPr>
      <t>後半</t>
    </r>
    <r>
      <rPr>
        <sz val="11"/>
        <rFont val="Consolas"/>
        <family val="3"/>
      </rPr>
      <t>21'00</t>
    </r>
    <rPh sb="0" eb="2">
      <t>コウハン</t>
    </rPh>
    <phoneticPr fontId="1"/>
  </si>
  <si>
    <r>
      <rPr>
        <sz val="11"/>
        <rFont val="游ゴシック Medium"/>
        <family val="3"/>
        <charset val="128"/>
      </rPr>
      <t>南欧</t>
    </r>
    <r>
      <rPr>
        <sz val="11"/>
        <rFont val="Consolas"/>
        <family val="3"/>
      </rPr>
      <t>/Albanie/Albania</t>
    </r>
    <rPh sb="0" eb="2">
      <t>ナンオウ</t>
    </rPh>
    <rPh sb="3" eb="18">
      <t>アルバニア</t>
    </rPh>
    <phoneticPr fontId="1"/>
  </si>
  <si>
    <r>
      <t>Albanie/Albania/Polyphonies</t>
    </r>
    <r>
      <rPr>
        <sz val="11"/>
        <rFont val="游ゴシック Medium"/>
        <family val="3"/>
        <charset val="128"/>
      </rPr>
      <t>歌曲と器楽曲</t>
    </r>
    <rPh sb="0" eb="15">
      <t>アルバニア</t>
    </rPh>
    <rPh sb="16" eb="27">
      <t>ポリフォニー</t>
    </rPh>
    <rPh sb="27" eb="29">
      <t>カキョク</t>
    </rPh>
    <rPh sb="30" eb="33">
      <t>キガクキョク</t>
    </rPh>
    <phoneticPr fontId="1"/>
  </si>
  <si>
    <r>
      <t>Melanesia/New Caledonia/Kanak</t>
    </r>
    <r>
      <rPr>
        <sz val="11"/>
        <rFont val="游ゴシック Medium"/>
        <family val="3"/>
        <charset val="128"/>
      </rPr>
      <t>族</t>
    </r>
    <rPh sb="0" eb="9">
      <t>メラネシア</t>
    </rPh>
    <rPh sb="10" eb="23">
      <t>ニューカレドニア</t>
    </rPh>
    <rPh sb="24" eb="30">
      <t>カナクゾク</t>
    </rPh>
    <phoneticPr fontId="1"/>
  </si>
  <si>
    <r>
      <rPr>
        <sz val="11"/>
        <rFont val="游ゴシック Medium"/>
        <family val="3"/>
        <charset val="128"/>
      </rPr>
      <t>後半</t>
    </r>
    <r>
      <rPr>
        <sz val="11"/>
        <rFont val="Consolas"/>
        <family val="3"/>
      </rPr>
      <t>/05</t>
    </r>
    <r>
      <rPr>
        <sz val="11"/>
        <rFont val="游ゴシック Medium"/>
        <family val="3"/>
        <charset val="128"/>
      </rPr>
      <t>曲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18</t>
    </r>
    <r>
      <rPr>
        <sz val="11"/>
        <rFont val="游ゴシック Medium"/>
        <family val="3"/>
        <charset val="128"/>
      </rPr>
      <t>曲</t>
    </r>
    <r>
      <rPr>
        <sz val="11"/>
        <rFont val="Consolas"/>
        <family val="3"/>
      </rPr>
      <t>/10'30</t>
    </r>
    <rPh sb="0" eb="2">
      <t>コウハン</t>
    </rPh>
    <rPh sb="5" eb="6">
      <t>キョク</t>
    </rPh>
    <rPh sb="7" eb="8">
      <t>ゼン</t>
    </rPh>
    <rPh sb="10" eb="11">
      <t>キョク</t>
    </rPh>
    <phoneticPr fontId="1"/>
  </si>
  <si>
    <r>
      <t>New Caledonia</t>
    </r>
    <r>
      <rPr>
        <sz val="11"/>
        <rFont val="游ゴシック Medium"/>
        <family val="3"/>
        <charset val="128"/>
      </rPr>
      <t>の</t>
    </r>
    <r>
      <rPr>
        <sz val="11"/>
        <rFont val="Consolas"/>
        <family val="3"/>
      </rPr>
      <t>Kanak</t>
    </r>
    <r>
      <rPr>
        <sz val="11"/>
        <rFont val="游ゴシック Medium"/>
        <family val="3"/>
        <charset val="128"/>
      </rPr>
      <t>族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儀礼歌と子守歌</t>
    </r>
    <r>
      <rPr>
        <sz val="11"/>
        <rFont val="Consolas"/>
        <family val="3"/>
      </rPr>
      <t>/Ceremonies et Berceuses</t>
    </r>
    <rPh sb="0" eb="13">
      <t>ニューカレドニア</t>
    </rPh>
    <rPh sb="14" eb="20">
      <t>カナクゾク</t>
    </rPh>
    <rPh sb="21" eb="24">
      <t>ギレイカ</t>
    </rPh>
    <rPh sb="25" eb="28">
      <t>コモリウタ</t>
    </rPh>
    <phoneticPr fontId="1"/>
  </si>
  <si>
    <r>
      <t>Bengale/Bengal</t>
    </r>
    <r>
      <rPr>
        <sz val="11"/>
        <rFont val="游ゴシック Medium"/>
        <family val="3"/>
        <charset val="128"/>
      </rPr>
      <t>風狂の楽師</t>
    </r>
    <r>
      <rPr>
        <sz val="11"/>
        <rFont val="Consolas"/>
        <family val="3"/>
      </rPr>
      <t>Baul/Chants des "Fous"/Songs of the "Madman"</t>
    </r>
    <rPh sb="0" eb="14">
      <t>ベンガル</t>
    </rPh>
    <rPh sb="14" eb="16">
      <t>フウキョウ</t>
    </rPh>
    <rPh sb="17" eb="19">
      <t>ガクシ</t>
    </rPh>
    <rPh sb="19" eb="23">
      <t>バウル</t>
    </rPh>
    <phoneticPr fontId="1"/>
  </si>
  <si>
    <r>
      <rPr>
        <sz val="11"/>
        <rFont val="游ゴシック Medium"/>
        <family val="3"/>
        <charset val="128"/>
      </rPr>
      <t>東欧</t>
    </r>
    <r>
      <rPr>
        <sz val="11"/>
        <rFont val="Consolas"/>
        <family val="3"/>
      </rPr>
      <t xml:space="preserve">/Roumanie </t>
    </r>
    <r>
      <rPr>
        <sz val="11"/>
        <rFont val="游ゴシック Medium"/>
        <family val="3"/>
        <charset val="128"/>
      </rPr>
      <t>のために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空けてある</t>
    </r>
    <rPh sb="0" eb="2">
      <t>トウオウ</t>
    </rPh>
    <rPh sb="3" eb="11">
      <t>ルーマニア</t>
    </rPh>
    <rPh sb="17" eb="18">
      <t>ア</t>
    </rPh>
    <phoneticPr fontId="1"/>
  </si>
  <si>
    <r>
      <t xml:space="preserve">(Roumanie </t>
    </r>
    <r>
      <rPr>
        <sz val="11"/>
        <rFont val="游ゴシック Medium"/>
        <family val="3"/>
        <charset val="128"/>
      </rPr>
      <t>のために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空けてある）</t>
    </r>
    <rPh sb="1" eb="9">
      <t>ルーマニア</t>
    </rPh>
    <rPh sb="15" eb="16">
      <t>ア</t>
    </rPh>
    <phoneticPr fontId="1"/>
  </si>
  <si>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14</t>
    </r>
    <r>
      <rPr>
        <sz val="11"/>
        <rFont val="游ゴシック Medium"/>
        <family val="3"/>
        <charset val="128"/>
      </rPr>
      <t>曲</t>
    </r>
    <rPh sb="0" eb="1">
      <t>ゼン</t>
    </rPh>
    <rPh sb="3" eb="4">
      <t>キョク</t>
    </rPh>
    <phoneticPr fontId="1"/>
  </si>
  <si>
    <r>
      <rPr>
        <sz val="11"/>
        <rFont val="游ゴシック Medium"/>
        <family val="3"/>
        <charset val="128"/>
      </rPr>
      <t>１曲目の</t>
    </r>
    <r>
      <rPr>
        <sz val="11"/>
        <rFont val="Consolas"/>
        <family val="3"/>
      </rPr>
      <t>Nusrat Fateh Ali Khan &amp; his Party:Qawwali</t>
    </r>
    <r>
      <rPr>
        <sz val="11"/>
        <rFont val="游ゴシック Medium"/>
        <family val="3"/>
        <charset val="128"/>
      </rPr>
      <t>、</t>
    </r>
    <r>
      <rPr>
        <sz val="11"/>
        <rFont val="Consolas"/>
        <family val="3"/>
      </rPr>
      <t>noise</t>
    </r>
    <r>
      <rPr>
        <sz val="11"/>
        <rFont val="游ゴシック Medium"/>
        <family val="3"/>
        <charset val="128"/>
      </rPr>
      <t>あり。</t>
    </r>
    <rPh sb="1" eb="3">
      <t>キョクメ</t>
    </rPh>
    <rPh sb="4" eb="25">
      <t>ヌスラット・ファテ・アリー・ハーン</t>
    </rPh>
    <rPh sb="26" eb="27">
      <t>アンド</t>
    </rPh>
    <rPh sb="28" eb="37">
      <t>　ヒズ　パーティ</t>
    </rPh>
    <rPh sb="38" eb="45">
      <t>カッワーリー</t>
    </rPh>
    <rPh sb="46" eb="51">
      <t>ノイズ</t>
    </rPh>
    <phoneticPr fontId="1"/>
  </si>
  <si>
    <r>
      <rPr>
        <sz val="11"/>
        <rFont val="游ゴシック Medium"/>
        <family val="3"/>
        <charset val="128"/>
      </rPr>
      <t>東</t>
    </r>
    <r>
      <rPr>
        <sz val="11"/>
        <rFont val="Consolas"/>
        <family val="3"/>
      </rPr>
      <t>Africa</t>
    </r>
    <rPh sb="0" eb="7">
      <t>ヒガシアフリカ</t>
    </rPh>
    <phoneticPr fontId="1"/>
  </si>
  <si>
    <r>
      <rPr>
        <sz val="11"/>
        <rFont val="游ゴシック Medium"/>
        <family val="3"/>
        <charset val="128"/>
      </rPr>
      <t>前半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08</t>
    </r>
    <r>
      <rPr>
        <sz val="11"/>
        <rFont val="游ゴシック Medium"/>
        <family val="3"/>
        <charset val="128"/>
      </rPr>
      <t>曲</t>
    </r>
    <rPh sb="0" eb="2">
      <t>ゼンハン</t>
    </rPh>
    <rPh sb="3" eb="4">
      <t>ゼン</t>
    </rPh>
    <rPh sb="6" eb="7">
      <t>キョク</t>
    </rPh>
    <phoneticPr fontId="1"/>
  </si>
  <si>
    <r>
      <t>Taarab</t>
    </r>
    <r>
      <rPr>
        <sz val="11"/>
        <rFont val="游ゴシック Medium"/>
        <family val="3"/>
        <charset val="128"/>
      </rPr>
      <t>第</t>
    </r>
    <r>
      <rPr>
        <sz val="11"/>
        <rFont val="Consolas"/>
        <family val="3"/>
      </rPr>
      <t>3</t>
    </r>
    <r>
      <rPr>
        <sz val="11"/>
        <rFont val="游ゴシック Medium"/>
        <family val="3"/>
        <charset val="128"/>
      </rPr>
      <t>弾</t>
    </r>
    <r>
      <rPr>
        <sz val="11"/>
        <rFont val="Consolas"/>
        <family val="3"/>
      </rPr>
      <t>/UpSideDown/</t>
    </r>
    <r>
      <rPr>
        <sz val="11"/>
        <rFont val="游ゴシック Medium"/>
        <family val="3"/>
        <charset val="128"/>
      </rPr>
      <t>イギリス盤</t>
    </r>
    <rPh sb="0" eb="6">
      <t>ターラブ</t>
    </rPh>
    <rPh sb="6" eb="7">
      <t>ダイ</t>
    </rPh>
    <rPh sb="8" eb="9">
      <t>ダン</t>
    </rPh>
    <rPh sb="25" eb="26">
      <t>バン</t>
    </rPh>
    <phoneticPr fontId="1"/>
  </si>
  <si>
    <r>
      <t>Blues Interactions:</t>
    </r>
    <r>
      <rPr>
        <sz val="11"/>
        <rFont val="游ゴシック Medium"/>
        <family val="3"/>
        <charset val="128"/>
      </rPr>
      <t>配給</t>
    </r>
    <rPh sb="0" eb="18">
      <t>ブルース インターアクションズ</t>
    </rPh>
    <rPh sb="19" eb="21">
      <t>ハイキュウ</t>
    </rPh>
    <phoneticPr fontId="1"/>
  </si>
  <si>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18</t>
    </r>
    <r>
      <rPr>
        <sz val="11"/>
        <rFont val="游ゴシック Medium"/>
        <family val="3"/>
        <charset val="128"/>
      </rPr>
      <t>曲</t>
    </r>
    <rPh sb="0" eb="1">
      <t>ゼン</t>
    </rPh>
    <rPh sb="3" eb="4">
      <t>キョク</t>
    </rPh>
    <phoneticPr fontId="1"/>
  </si>
  <si>
    <r>
      <rPr>
        <sz val="11"/>
        <rFont val="游ゴシック Medium"/>
        <family val="3"/>
        <charset val="128"/>
      </rPr>
      <t>後半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08</t>
    </r>
    <r>
      <rPr>
        <sz val="11"/>
        <rFont val="游ゴシック Medium"/>
        <family val="3"/>
        <charset val="128"/>
      </rPr>
      <t>曲</t>
    </r>
    <rPh sb="0" eb="2">
      <t>コウハン</t>
    </rPh>
    <rPh sb="3" eb="4">
      <t>ゼン</t>
    </rPh>
    <rPh sb="6" eb="7">
      <t>キョク</t>
    </rPh>
    <phoneticPr fontId="1"/>
  </si>
  <si>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10</t>
    </r>
    <r>
      <rPr>
        <sz val="11"/>
        <rFont val="游ゴシック Medium"/>
        <family val="3"/>
        <charset val="128"/>
      </rPr>
      <t>曲</t>
    </r>
    <rPh sb="0" eb="1">
      <t>ゼン</t>
    </rPh>
    <rPh sb="3" eb="4">
      <t>キョク</t>
    </rPh>
    <phoneticPr fontId="1"/>
  </si>
  <si>
    <r>
      <t>Taarab in Mombasa</t>
    </r>
    <r>
      <rPr>
        <sz val="11"/>
        <rFont val="游ゴシック Medium"/>
        <family val="3"/>
        <charset val="128"/>
      </rPr>
      <t>②</t>
    </r>
    <r>
      <rPr>
        <sz val="11"/>
        <rFont val="Consolas"/>
        <family val="3"/>
      </rPr>
      <t>/The style of Mombasa/Mtindo Wa Mombasa</t>
    </r>
    <rPh sb="0" eb="6">
      <t>ターラブ</t>
    </rPh>
    <rPh sb="7" eb="9">
      <t>イン</t>
    </rPh>
    <rPh sb="10" eb="17">
      <t>モンバサ</t>
    </rPh>
    <rPh sb="19" eb="31">
      <t>ザ　スタイル　オブ</t>
    </rPh>
    <rPh sb="32" eb="39">
      <t>モンバサ</t>
    </rPh>
    <rPh sb="40" eb="46">
      <t>ムティンド</t>
    </rPh>
    <rPh sb="47" eb="49">
      <t>ワ</t>
    </rPh>
    <rPh sb="50" eb="57">
      <t>モンバサ</t>
    </rPh>
    <phoneticPr fontId="1"/>
  </si>
  <si>
    <r>
      <t>1989/Taarab</t>
    </r>
    <r>
      <rPr>
        <sz val="11"/>
        <rFont val="游ゴシック Medium"/>
        <family val="3"/>
        <charset val="128"/>
      </rPr>
      <t>第</t>
    </r>
    <r>
      <rPr>
        <sz val="11"/>
        <rFont val="Consolas"/>
        <family val="3"/>
      </rPr>
      <t>4</t>
    </r>
    <r>
      <rPr>
        <sz val="11"/>
        <rFont val="游ゴシック Medium"/>
        <family val="3"/>
        <charset val="128"/>
      </rPr>
      <t>弾</t>
    </r>
    <r>
      <rPr>
        <sz val="11"/>
        <rFont val="Consolas"/>
        <family val="3"/>
      </rPr>
      <t>/UpSideDown/</t>
    </r>
    <r>
      <rPr>
        <sz val="11"/>
        <rFont val="游ゴシック Medium"/>
        <family val="3"/>
        <charset val="128"/>
      </rPr>
      <t>イギリス盤</t>
    </r>
    <rPh sb="5" eb="11">
      <t>ターラブ</t>
    </rPh>
    <rPh sb="11" eb="12">
      <t>ダイ</t>
    </rPh>
    <rPh sb="13" eb="14">
      <t>ダン</t>
    </rPh>
    <rPh sb="30" eb="31">
      <t>バン</t>
    </rPh>
    <phoneticPr fontId="1"/>
  </si>
  <si>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13</t>
    </r>
    <r>
      <rPr>
        <sz val="11"/>
        <rFont val="游ゴシック Medium"/>
        <family val="3"/>
        <charset val="128"/>
      </rPr>
      <t>曲</t>
    </r>
    <rPh sb="0" eb="1">
      <t>ゼン</t>
    </rPh>
    <rPh sb="3" eb="4">
      <t>キョク</t>
    </rPh>
    <phoneticPr fontId="1"/>
  </si>
  <si>
    <r>
      <t>Disappearing World/</t>
    </r>
    <r>
      <rPr>
        <sz val="11"/>
        <rFont val="游ゴシック Medium"/>
        <family val="3"/>
        <charset val="128"/>
      </rPr>
      <t>辺境の地の音楽</t>
    </r>
    <rPh sb="19" eb="21">
      <t>ヘンキョウ</t>
    </rPh>
    <rPh sb="22" eb="23">
      <t>チ</t>
    </rPh>
    <rPh sb="24" eb="26">
      <t>オンガク</t>
    </rPh>
    <phoneticPr fontId="1"/>
  </si>
  <si>
    <r>
      <rPr>
        <sz val="11"/>
        <rFont val="游ゴシック Medium"/>
        <family val="3"/>
        <charset val="128"/>
      </rPr>
      <t>東欧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旧</t>
    </r>
    <r>
      <rPr>
        <sz val="11"/>
        <rFont val="Consolas"/>
        <family val="3"/>
      </rPr>
      <t>Czecho-Slovakia</t>
    </r>
    <rPh sb="0" eb="2">
      <t>トウオウ</t>
    </rPh>
    <rPh sb="3" eb="19">
      <t>キュウチェコ-スロヴァキア</t>
    </rPh>
    <phoneticPr fontId="1"/>
  </si>
  <si>
    <r>
      <t>Czecho</t>
    </r>
    <r>
      <rPr>
        <sz val="11"/>
        <rFont val="游ゴシック Medium"/>
        <family val="3"/>
        <charset val="128"/>
      </rPr>
      <t>と</t>
    </r>
    <r>
      <rPr>
        <sz val="11"/>
        <rFont val="Consolas"/>
        <family val="3"/>
      </rPr>
      <t>Slovakia</t>
    </r>
    <r>
      <rPr>
        <sz val="11"/>
        <rFont val="游ゴシック Medium"/>
        <family val="3"/>
        <charset val="128"/>
      </rPr>
      <t>の民俗音楽大系</t>
    </r>
    <r>
      <rPr>
        <sz val="11"/>
        <rFont val="Consolas"/>
        <family val="3"/>
      </rPr>
      <t xml:space="preserve"> 1</t>
    </r>
    <rPh sb="0" eb="6">
      <t>チェコ</t>
    </rPh>
    <rPh sb="7" eb="15">
      <t>スロヴァキア</t>
    </rPh>
    <rPh sb="16" eb="18">
      <t>ミンゾク</t>
    </rPh>
    <rPh sb="18" eb="20">
      <t>オンガク</t>
    </rPh>
    <rPh sb="20" eb="22">
      <t>タイケイ</t>
    </rPh>
    <phoneticPr fontId="1"/>
  </si>
  <si>
    <r>
      <t>Czecho</t>
    </r>
    <r>
      <rPr>
        <sz val="11"/>
        <rFont val="游ゴシック Medium"/>
        <family val="3"/>
        <charset val="128"/>
      </rPr>
      <t>と</t>
    </r>
    <r>
      <rPr>
        <sz val="11"/>
        <rFont val="Consolas"/>
        <family val="3"/>
      </rPr>
      <t>Slovakia</t>
    </r>
    <r>
      <rPr>
        <sz val="11"/>
        <rFont val="游ゴシック Medium"/>
        <family val="3"/>
        <charset val="128"/>
      </rPr>
      <t>の民俗音楽大系</t>
    </r>
    <r>
      <rPr>
        <sz val="11"/>
        <rFont val="Consolas"/>
        <family val="3"/>
      </rPr>
      <t xml:space="preserve"> 2</t>
    </r>
    <rPh sb="0" eb="6">
      <t>チェコ</t>
    </rPh>
    <rPh sb="7" eb="15">
      <t>スロヴァキア</t>
    </rPh>
    <rPh sb="16" eb="18">
      <t>ミンゾク</t>
    </rPh>
    <rPh sb="18" eb="20">
      <t>オンガク</t>
    </rPh>
    <rPh sb="20" eb="22">
      <t>タイケイ</t>
    </rPh>
    <phoneticPr fontId="1"/>
  </si>
  <si>
    <r>
      <rPr>
        <b/>
        <sz val="11"/>
        <color indexed="33"/>
        <rFont val="游ゴシック Medium"/>
        <family val="3"/>
        <charset val="128"/>
      </rPr>
      <t>歌う革命</t>
    </r>
    <r>
      <rPr>
        <b/>
        <sz val="11"/>
        <color indexed="33"/>
        <rFont val="Consolas"/>
        <family val="3"/>
      </rPr>
      <t>Czecho-Slovakia/Imaginator-Velvet Revolution</t>
    </r>
    <rPh sb="0" eb="1">
      <t>ウタ</t>
    </rPh>
    <rPh sb="2" eb="4">
      <t>カクメイ</t>
    </rPh>
    <rPh sb="4" eb="19">
      <t>チェコ－スロヴァキア</t>
    </rPh>
    <rPh sb="20" eb="30">
      <t>イマジネイター</t>
    </rPh>
    <rPh sb="31" eb="37">
      <t>ヴェルヴェット</t>
    </rPh>
    <rPh sb="38" eb="48">
      <t>リボリューション</t>
    </rPh>
    <phoneticPr fontId="1"/>
  </si>
  <si>
    <r>
      <rPr>
        <sz val="11"/>
        <rFont val="游ゴシック Medium"/>
        <family val="3"/>
        <charset val="128"/>
      </rPr>
      <t>悪魔祓い（クロイゼ）</t>
    </r>
    <r>
      <rPr>
        <sz val="11"/>
        <rFont val="Consolas"/>
        <family val="3"/>
      </rPr>
      <t>/Suisse</t>
    </r>
    <r>
      <rPr>
        <sz val="11"/>
        <rFont val="游ゴシック Medium"/>
        <family val="3"/>
        <charset val="128"/>
      </rPr>
      <t>の民間伝承</t>
    </r>
    <r>
      <rPr>
        <sz val="11"/>
        <rFont val="Consolas"/>
        <family val="3"/>
      </rPr>
      <t>/Appenzeller Zauerli</t>
    </r>
    <rPh sb="0" eb="3">
      <t>アクマバラ</t>
    </rPh>
    <rPh sb="11" eb="17">
      <t>スイス</t>
    </rPh>
    <rPh sb="18" eb="20">
      <t>ミンカン</t>
    </rPh>
    <rPh sb="20" eb="22">
      <t>デンショウ</t>
    </rPh>
    <phoneticPr fontId="1"/>
  </si>
  <si>
    <r>
      <rPr>
        <sz val="11"/>
        <rFont val="游ゴシック Medium"/>
        <family val="3"/>
        <charset val="128"/>
      </rPr>
      <t>大地の歌</t>
    </r>
    <rPh sb="0" eb="2">
      <t>ダイチ</t>
    </rPh>
    <rPh sb="3" eb="4">
      <t>ウタ</t>
    </rPh>
    <phoneticPr fontId="1"/>
  </si>
  <si>
    <r>
      <t>Ethnic Instrument a la cart/Asia</t>
    </r>
    <r>
      <rPr>
        <sz val="11"/>
        <rFont val="游ゴシック Medium"/>
        <family val="3"/>
        <charset val="128"/>
      </rPr>
      <t>編</t>
    </r>
    <rPh sb="0" eb="6">
      <t>エスニック</t>
    </rPh>
    <rPh sb="7" eb="17">
      <t>インストゥルメント</t>
    </rPh>
    <rPh sb="18" eb="27">
      <t>ア･ラ･カルト</t>
    </rPh>
    <rPh sb="28" eb="32">
      <t>アジア</t>
    </rPh>
    <rPh sb="32" eb="33">
      <t>ヘン</t>
    </rPh>
    <phoneticPr fontId="1"/>
  </si>
  <si>
    <r>
      <t>Ethnic Sound Collection</t>
    </r>
    <r>
      <rPr>
        <sz val="11"/>
        <rFont val="游ゴシック Medium"/>
        <family val="3"/>
        <charset val="128"/>
      </rPr>
      <t>特典</t>
    </r>
    <r>
      <rPr>
        <sz val="11"/>
        <rFont val="Consolas"/>
        <family val="3"/>
      </rPr>
      <t>CD</t>
    </r>
    <rPh sb="0" eb="12">
      <t>エスニック　サウンド　</t>
    </rPh>
    <rPh sb="13" eb="23">
      <t>コレクション</t>
    </rPh>
    <rPh sb="23" eb="25">
      <t>トクテン</t>
    </rPh>
    <phoneticPr fontId="1"/>
  </si>
  <si>
    <r>
      <rPr>
        <sz val="11"/>
        <rFont val="游ゴシック Medium"/>
        <family val="3"/>
        <charset val="128"/>
      </rPr>
      <t>序盤ノイズあり</t>
    </r>
    <rPh sb="0" eb="2">
      <t>ジョバン</t>
    </rPh>
    <phoneticPr fontId="1"/>
  </si>
  <si>
    <r>
      <t>2</t>
    </r>
    <r>
      <rPr>
        <sz val="11"/>
        <rFont val="游ゴシック Medium"/>
        <family val="3"/>
        <charset val="128"/>
      </rPr>
      <t>曲目</t>
    </r>
    <r>
      <rPr>
        <sz val="11"/>
        <rFont val="Consolas"/>
        <family val="3"/>
      </rPr>
      <t>(20'24/11'23/27'20)</t>
    </r>
    <rPh sb="1" eb="3">
      <t>キョクメ</t>
    </rPh>
    <phoneticPr fontId="1"/>
  </si>
  <si>
    <r>
      <rPr>
        <sz val="11"/>
        <rFont val="游ゴシック Medium"/>
        <family val="3"/>
        <charset val="128"/>
      </rPr>
      <t>シナウイ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韓国</t>
    </r>
    <r>
      <rPr>
        <sz val="11"/>
        <rFont val="Consolas"/>
        <family val="3"/>
      </rPr>
      <t>Chaman Music</t>
    </r>
    <r>
      <rPr>
        <sz val="11"/>
        <rFont val="游ゴシック Medium"/>
        <family val="3"/>
        <charset val="128"/>
      </rPr>
      <t>の極致</t>
    </r>
    <rPh sb="5" eb="7">
      <t>カンコク</t>
    </rPh>
    <rPh sb="7" eb="19">
      <t>シャーマン　ミュージック</t>
    </rPh>
    <rPh sb="20" eb="22">
      <t>キョクチ</t>
    </rPh>
    <phoneticPr fontId="1"/>
  </si>
  <si>
    <r>
      <t>01'20</t>
    </r>
    <r>
      <rPr>
        <sz val="11"/>
        <rFont val="游ゴシック Medium"/>
        <family val="3"/>
        <charset val="128"/>
      </rPr>
      <t>位</t>
    </r>
    <rPh sb="5" eb="6">
      <t>クライ</t>
    </rPh>
    <phoneticPr fontId="1"/>
  </si>
  <si>
    <r>
      <rPr>
        <sz val="11"/>
        <rFont val="游ゴシック Medium"/>
        <family val="3"/>
        <charset val="128"/>
      </rPr>
      <t>北米</t>
    </r>
    <r>
      <rPr>
        <sz val="11"/>
        <rFont val="Consolas"/>
        <family val="3"/>
      </rPr>
      <t>/America Indian</t>
    </r>
    <rPh sb="0" eb="2">
      <t>ホクベイ</t>
    </rPh>
    <rPh sb="3" eb="17">
      <t>アメリカ　インディアン</t>
    </rPh>
    <phoneticPr fontId="1"/>
  </si>
  <si>
    <r>
      <rPr>
        <sz val="11"/>
        <rFont val="游ゴシック Medium"/>
        <family val="3"/>
        <charset val="128"/>
      </rPr>
      <t>前半</t>
    </r>
    <r>
      <rPr>
        <sz val="11"/>
        <rFont val="Consolas"/>
        <family val="3"/>
      </rPr>
      <t>46'00</t>
    </r>
    <rPh sb="0" eb="2">
      <t>ゼンハン</t>
    </rPh>
    <phoneticPr fontId="1"/>
  </si>
  <si>
    <r>
      <t>Sitar</t>
    </r>
    <r>
      <rPr>
        <sz val="11"/>
        <rFont val="游ゴシック Medium"/>
        <family val="3"/>
        <charset val="128"/>
      </rPr>
      <t>の芸術</t>
    </r>
    <r>
      <rPr>
        <sz val="11"/>
        <rFont val="Consolas"/>
        <family val="3"/>
      </rPr>
      <t>/The Virtuoso of Sitar</t>
    </r>
    <rPh sb="0" eb="5">
      <t>シタール</t>
    </rPh>
    <rPh sb="6" eb="8">
      <t>ゲイジュツ</t>
    </rPh>
    <rPh sb="9" eb="12">
      <t>ザ</t>
    </rPh>
    <rPh sb="13" eb="21">
      <t>ヴィルトゥオーゾ</t>
    </rPh>
    <rPh sb="22" eb="24">
      <t>オブ</t>
    </rPh>
    <rPh sb="25" eb="30">
      <t>シタール</t>
    </rPh>
    <phoneticPr fontId="1"/>
  </si>
  <si>
    <r>
      <rPr>
        <sz val="11"/>
        <rFont val="游ゴシック Medium"/>
        <family val="3"/>
        <charset val="128"/>
      </rPr>
      <t>東欧</t>
    </r>
    <r>
      <rPr>
        <sz val="11"/>
        <rFont val="Consolas"/>
        <family val="3"/>
      </rPr>
      <t>/Juifs/Klezmer</t>
    </r>
    <rPh sb="0" eb="2">
      <t>トウオウ</t>
    </rPh>
    <rPh sb="3" eb="8">
      <t>ユダヤ</t>
    </rPh>
    <rPh sb="9" eb="16">
      <t>クレツマー</t>
    </rPh>
    <phoneticPr fontId="1"/>
  </si>
  <si>
    <r>
      <rPr>
        <sz val="11"/>
        <rFont val="游ゴシック Medium"/>
        <family val="3"/>
        <charset val="128"/>
      </rPr>
      <t>原田知世</t>
    </r>
    <rPh sb="0" eb="2">
      <t>ハラダ</t>
    </rPh>
    <rPh sb="2" eb="4">
      <t>トモヨ</t>
    </rPh>
    <phoneticPr fontId="1"/>
  </si>
  <si>
    <r>
      <rPr>
        <b/>
        <sz val="11"/>
        <color indexed="33"/>
        <rFont val="游ゴシック Medium"/>
        <family val="3"/>
        <charset val="128"/>
      </rPr>
      <t>カコより</t>
    </r>
    <r>
      <rPr>
        <b/>
        <sz val="11"/>
        <color indexed="33"/>
        <rFont val="Consolas"/>
        <family val="3"/>
      </rPr>
      <t>5</t>
    </r>
    <r>
      <rPr>
        <b/>
        <sz val="11"/>
        <color indexed="33"/>
        <rFont val="游ゴシック Medium"/>
        <family val="3"/>
        <charset val="128"/>
      </rPr>
      <t>曲目から</t>
    </r>
    <r>
      <rPr>
        <b/>
        <sz val="11"/>
        <color indexed="33"/>
        <rFont val="Consolas"/>
        <family val="3"/>
      </rPr>
      <t>6,7</t>
    </r>
    <r>
      <rPr>
        <b/>
        <sz val="11"/>
        <color indexed="33"/>
        <rFont val="游ゴシック Medium"/>
        <family val="3"/>
        <charset val="128"/>
      </rPr>
      <t>､</t>
    </r>
    <r>
      <rPr>
        <b/>
        <sz val="11"/>
        <color indexed="33"/>
        <rFont val="Consolas"/>
        <family val="3"/>
      </rPr>
      <t>1,2,3</t>
    </r>
    <r>
      <rPr>
        <b/>
        <sz val="11"/>
        <color indexed="33"/>
        <rFont val="游ゴシック Medium"/>
        <family val="3"/>
        <charset val="128"/>
      </rPr>
      <t>途中まで</t>
    </r>
    <rPh sb="5" eb="7">
      <t>キョクメ</t>
    </rPh>
    <rPh sb="18" eb="20">
      <t>トチュウ</t>
    </rPh>
    <phoneticPr fontId="1"/>
  </si>
  <si>
    <r>
      <rPr>
        <sz val="11"/>
        <rFont val="游ゴシック Medium"/>
        <family val="3"/>
        <charset val="128"/>
      </rPr>
      <t>南米</t>
    </r>
    <r>
      <rPr>
        <sz val="11"/>
        <rFont val="Consolas"/>
        <family val="3"/>
      </rPr>
      <t>/Chile/Chili</t>
    </r>
    <rPh sb="0" eb="2">
      <t>ナンベイ</t>
    </rPh>
    <rPh sb="3" eb="14">
      <t>チリ</t>
    </rPh>
    <phoneticPr fontId="1"/>
  </si>
  <si>
    <r>
      <rPr>
        <sz val="11"/>
        <rFont val="游ゴシック Medium"/>
        <family val="3"/>
        <charset val="128"/>
      </rPr>
      <t>すてき、</t>
    </r>
    <r>
      <rPr>
        <sz val="11"/>
        <rFont val="Consolas"/>
        <family val="3"/>
      </rPr>
      <t>Gypsy/Ein Mulatsa'g</t>
    </r>
    <rPh sb="4" eb="9">
      <t>ジプシー</t>
    </rPh>
    <rPh sb="14" eb="23">
      <t>ムラトサーグ</t>
    </rPh>
    <phoneticPr fontId="1"/>
  </si>
  <si>
    <r>
      <t>Lobzang Norbu</t>
    </r>
    <r>
      <rPr>
        <sz val="11"/>
        <rFont val="游ゴシック Medium"/>
        <family val="3"/>
        <charset val="128"/>
      </rPr>
      <t>師ほか</t>
    </r>
    <r>
      <rPr>
        <sz val="11"/>
        <rFont val="Consolas"/>
        <family val="3"/>
      </rPr>
      <t>12</t>
    </r>
    <r>
      <rPr>
        <sz val="11"/>
        <rFont val="游ゴシック Medium"/>
        <family val="3"/>
        <charset val="128"/>
      </rPr>
      <t>僧侶</t>
    </r>
    <rPh sb="0" eb="7">
      <t>ロブザン</t>
    </rPh>
    <rPh sb="8" eb="13">
      <t>ノルプ</t>
    </rPh>
    <rPh sb="13" eb="14">
      <t>シ</t>
    </rPh>
    <rPh sb="18" eb="20">
      <t>ソウリョ</t>
    </rPh>
    <phoneticPr fontId="1"/>
  </si>
  <si>
    <r>
      <t>Mandala/</t>
    </r>
    <r>
      <rPr>
        <sz val="11"/>
        <rFont val="游ゴシック Medium"/>
        <family val="3"/>
        <charset val="128"/>
      </rPr>
      <t>宇宙からの肉声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スピトク寺ゲールック派護法尊供養祭</t>
    </r>
    <rPh sb="0" eb="7">
      <t>マンダラ</t>
    </rPh>
    <rPh sb="8" eb="10">
      <t>ウチュウ</t>
    </rPh>
    <rPh sb="13" eb="15">
      <t>ニクセイ</t>
    </rPh>
    <rPh sb="20" eb="21">
      <t>ジ</t>
    </rPh>
    <rPh sb="26" eb="27">
      <t>ハ</t>
    </rPh>
    <rPh sb="27" eb="28">
      <t>ゴ</t>
    </rPh>
    <rPh sb="28" eb="29">
      <t>ホウ</t>
    </rPh>
    <rPh sb="29" eb="30">
      <t>ゾン</t>
    </rPh>
    <rPh sb="30" eb="32">
      <t>クヨウ</t>
    </rPh>
    <rPh sb="32" eb="33">
      <t>サイ</t>
    </rPh>
    <phoneticPr fontId="1"/>
  </si>
  <si>
    <r>
      <rPr>
        <sz val="11"/>
        <rFont val="游ゴシック Medium"/>
        <family val="3"/>
        <charset val="128"/>
      </rPr>
      <t>サムルノリ</t>
    </r>
    <phoneticPr fontId="1"/>
  </si>
  <si>
    <r>
      <rPr>
        <sz val="11"/>
        <rFont val="游ゴシック Medium"/>
        <family val="3"/>
        <charset val="128"/>
      </rPr>
      <t>東</t>
    </r>
    <r>
      <rPr>
        <sz val="11"/>
        <rFont val="Consolas"/>
        <family val="3"/>
      </rPr>
      <t>Africa/Kenya</t>
    </r>
    <rPh sb="0" eb="7">
      <t>ヒガシアフリカ</t>
    </rPh>
    <rPh sb="8" eb="13">
      <t>ケニア</t>
    </rPh>
    <phoneticPr fontId="1"/>
  </si>
  <si>
    <r>
      <t>Kenya</t>
    </r>
    <r>
      <rPr>
        <sz val="11"/>
        <rFont val="游ゴシック Medium"/>
        <family val="3"/>
        <charset val="128"/>
      </rPr>
      <t>国立舞踊団</t>
    </r>
    <rPh sb="0" eb="5">
      <t>ケニア</t>
    </rPh>
    <rPh sb="5" eb="7">
      <t>コクリツ</t>
    </rPh>
    <rPh sb="7" eb="10">
      <t>ブヨウダン</t>
    </rPh>
    <phoneticPr fontId="1"/>
  </si>
  <si>
    <r>
      <rPr>
        <sz val="11"/>
        <rFont val="游ゴシック Medium"/>
        <family val="3"/>
        <charset val="128"/>
      </rPr>
      <t>東南</t>
    </r>
    <r>
      <rPr>
        <sz val="11"/>
        <rFont val="Consolas"/>
        <family val="3"/>
      </rPr>
      <t>Asia/Indone'sie/Yogyakarta</t>
    </r>
    <rPh sb="0" eb="6">
      <t>トウナンアジア</t>
    </rPh>
    <rPh sb="18" eb="28">
      <t>ジョグジャカルタ</t>
    </rPh>
    <phoneticPr fontId="1"/>
  </si>
  <si>
    <r>
      <t>Yogyakarta</t>
    </r>
    <r>
      <rPr>
        <sz val="11"/>
        <rFont val="游ゴシック Medium"/>
        <family val="3"/>
        <charset val="128"/>
      </rPr>
      <t>王立音楽舞踊団</t>
    </r>
    <rPh sb="0" eb="10">
      <t>ジョグジャカルタ</t>
    </rPh>
    <rPh sb="10" eb="12">
      <t>オウリツ</t>
    </rPh>
    <rPh sb="12" eb="14">
      <t>オンガク</t>
    </rPh>
    <rPh sb="14" eb="17">
      <t>ブヨウダン</t>
    </rPh>
    <phoneticPr fontId="1"/>
  </si>
  <si>
    <r>
      <t>Yogyakarta</t>
    </r>
    <r>
      <rPr>
        <sz val="8"/>
        <rFont val="游ゴシック Medium"/>
        <family val="3"/>
        <charset val="128"/>
      </rPr>
      <t>の</t>
    </r>
    <r>
      <rPr>
        <sz val="11"/>
        <rFont val="Consolas"/>
        <family val="3"/>
      </rPr>
      <t>Gamelan</t>
    </r>
    <rPh sb="0" eb="10">
      <t>ジョグジャカルタ</t>
    </rPh>
    <rPh sb="11" eb="18">
      <t>ガムラン</t>
    </rPh>
    <phoneticPr fontId="1"/>
  </si>
  <si>
    <r>
      <t>1973.07</t>
    </r>
    <r>
      <rPr>
        <sz val="11"/>
        <rFont val="游ゴシック Medium"/>
        <family val="3"/>
        <charset val="128"/>
      </rPr>
      <t>目黒公会堂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録音</t>
    </r>
    <rPh sb="7" eb="9">
      <t>メグロ</t>
    </rPh>
    <rPh sb="9" eb="12">
      <t>コウカイドウ</t>
    </rPh>
    <rPh sb="13" eb="15">
      <t>ロクオン</t>
    </rPh>
    <phoneticPr fontId="1"/>
  </si>
  <si>
    <r>
      <rPr>
        <b/>
        <sz val="11"/>
        <color indexed="33"/>
        <rFont val="游ゴシック Medium"/>
        <family val="3"/>
        <charset val="128"/>
      </rPr>
      <t>岡本文弥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浄瑠璃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岡本宮染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三味線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岡本宮之助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上調子</t>
    </r>
    <rPh sb="0" eb="2">
      <t>オカモト</t>
    </rPh>
    <rPh sb="2" eb="4">
      <t>ブンヤ</t>
    </rPh>
    <rPh sb="5" eb="8">
      <t>ジョウルリ</t>
    </rPh>
    <rPh sb="9" eb="11">
      <t>オカモト</t>
    </rPh>
    <rPh sb="11" eb="12">
      <t>ミヤ</t>
    </rPh>
    <rPh sb="12" eb="13">
      <t>ゾメ</t>
    </rPh>
    <rPh sb="14" eb="17">
      <t>シャミセン</t>
    </rPh>
    <rPh sb="18" eb="20">
      <t>オカモト</t>
    </rPh>
    <rPh sb="20" eb="22">
      <t>ミヤノ</t>
    </rPh>
    <rPh sb="22" eb="23">
      <t>スケ</t>
    </rPh>
    <rPh sb="24" eb="27">
      <t>ウワチョウシ</t>
    </rPh>
    <phoneticPr fontId="1"/>
  </si>
  <si>
    <r>
      <rPr>
        <sz val="11"/>
        <rFont val="游ゴシック Medium"/>
        <family val="3"/>
        <charset val="128"/>
      </rPr>
      <t>お吉人情本</t>
    </r>
    <rPh sb="1" eb="2">
      <t>キチ</t>
    </rPh>
    <rPh sb="2" eb="4">
      <t>ニンジョウ</t>
    </rPh>
    <rPh sb="4" eb="5">
      <t>ボン</t>
    </rPh>
    <phoneticPr fontId="1"/>
  </si>
  <si>
    <r>
      <rPr>
        <sz val="11"/>
        <rFont val="游ゴシック Medium"/>
        <family val="3"/>
        <charset val="128"/>
      </rPr>
      <t>素顔の</t>
    </r>
    <r>
      <rPr>
        <sz val="11"/>
        <rFont val="Consolas"/>
        <family val="3"/>
      </rPr>
      <t>Bulgarian Music Series</t>
    </r>
    <r>
      <rPr>
        <sz val="11"/>
        <rFont val="游ゴシック Medium"/>
        <family val="3"/>
        <charset val="128"/>
      </rPr>
      <t>③</t>
    </r>
    <rPh sb="0" eb="2">
      <t>スガオ</t>
    </rPh>
    <rPh sb="3" eb="12">
      <t>ブルガリアン</t>
    </rPh>
    <rPh sb="13" eb="18">
      <t>ミュージック</t>
    </rPh>
    <rPh sb="19" eb="25">
      <t>シリーズ</t>
    </rPh>
    <phoneticPr fontId="1"/>
  </si>
  <si>
    <r>
      <t>Bulgaria</t>
    </r>
    <r>
      <rPr>
        <sz val="11"/>
        <rFont val="游ゴシック Medium"/>
        <family val="3"/>
        <charset val="128"/>
      </rPr>
      <t>の</t>
    </r>
    <r>
      <rPr>
        <sz val="11"/>
        <rFont val="Consolas"/>
        <family val="3"/>
      </rPr>
      <t>Dance</t>
    </r>
    <r>
      <rPr>
        <sz val="11"/>
        <rFont val="游ゴシック Medium"/>
        <family val="3"/>
        <charset val="128"/>
      </rPr>
      <t>音楽</t>
    </r>
    <rPh sb="0" eb="8">
      <t>ブルガリア</t>
    </rPh>
    <rPh sb="9" eb="14">
      <t>ダンス</t>
    </rPh>
    <rPh sb="14" eb="16">
      <t>オンガク</t>
    </rPh>
    <phoneticPr fontId="1"/>
  </si>
  <si>
    <r>
      <rPr>
        <sz val="11"/>
        <rFont val="游ゴシック Medium"/>
        <family val="3"/>
        <charset val="128"/>
      </rPr>
      <t>身内</t>
    </r>
    <r>
      <rPr>
        <sz val="11"/>
        <rFont val="Consolas"/>
        <family val="3"/>
      </rPr>
      <t>/japan</t>
    </r>
    <rPh sb="0" eb="2">
      <t>ミウチ</t>
    </rPh>
    <phoneticPr fontId="1"/>
  </si>
  <si>
    <r>
      <rPr>
        <sz val="11"/>
        <rFont val="游ゴシック Medium"/>
        <family val="3"/>
        <charset val="128"/>
      </rPr>
      <t>芸能山城組</t>
    </r>
    <rPh sb="0" eb="2">
      <t>ゲイノウ</t>
    </rPh>
    <rPh sb="2" eb="4">
      <t>ヤマシロ</t>
    </rPh>
    <rPh sb="4" eb="5">
      <t>グミ</t>
    </rPh>
    <phoneticPr fontId="1"/>
  </si>
  <si>
    <r>
      <rPr>
        <sz val="11"/>
        <rFont val="游ゴシック Medium"/>
        <family val="3"/>
        <charset val="128"/>
      </rPr>
      <t>真夜中の</t>
    </r>
    <r>
      <rPr>
        <sz val="11"/>
        <rFont val="Consolas"/>
        <family val="3"/>
      </rPr>
      <t>Grenade</t>
    </r>
    <r>
      <rPr>
        <sz val="11"/>
        <rFont val="游ゴシック Medium"/>
        <family val="3"/>
        <charset val="128"/>
      </rPr>
      <t>洞窟</t>
    </r>
    <r>
      <rPr>
        <sz val="11"/>
        <rFont val="Consolas"/>
        <family val="3"/>
      </rPr>
      <t>Flamenco</t>
    </r>
    <rPh sb="0" eb="3">
      <t>マヨナカ</t>
    </rPh>
    <rPh sb="4" eb="11">
      <t>グラナダ</t>
    </rPh>
    <rPh sb="11" eb="13">
      <t>ドウクツ</t>
    </rPh>
    <rPh sb="13" eb="21">
      <t>フラメンコ</t>
    </rPh>
    <phoneticPr fontId="1"/>
  </si>
  <si>
    <r>
      <rPr>
        <sz val="11"/>
        <rFont val="游ゴシック Medium"/>
        <family val="3"/>
        <charset val="128"/>
      </rPr>
      <t>後半</t>
    </r>
    <r>
      <rPr>
        <sz val="11"/>
        <rFont val="Consolas"/>
        <family val="3"/>
      </rPr>
      <t>29'50</t>
    </r>
    <rPh sb="0" eb="2">
      <t>コウハン</t>
    </rPh>
    <phoneticPr fontId="1"/>
  </si>
  <si>
    <r>
      <t>Africa</t>
    </r>
    <r>
      <rPr>
        <sz val="11"/>
        <rFont val="游ゴシック Medium"/>
        <family val="3"/>
        <charset val="128"/>
      </rPr>
      <t>名曲集</t>
    </r>
    <rPh sb="0" eb="6">
      <t>アフリカ</t>
    </rPh>
    <rPh sb="6" eb="9">
      <t>メイキョクシュウ</t>
    </rPh>
    <phoneticPr fontId="1"/>
  </si>
  <si>
    <r>
      <rPr>
        <sz val="11"/>
        <rFont val="游ゴシック Medium"/>
        <family val="3"/>
        <charset val="128"/>
      </rPr>
      <t>ミカサ</t>
    </r>
    <r>
      <rPr>
        <sz val="11"/>
        <rFont val="Consolas"/>
        <family val="3"/>
      </rPr>
      <t>32</t>
    </r>
    <phoneticPr fontId="1"/>
  </si>
  <si>
    <r>
      <rPr>
        <sz val="11"/>
        <rFont val="游ゴシック Medium"/>
        <family val="3"/>
        <charset val="128"/>
      </rPr>
      <t>東欧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南欧</t>
    </r>
    <r>
      <rPr>
        <sz val="11"/>
        <rFont val="Consolas"/>
        <family val="3"/>
      </rPr>
      <t>/Grece</t>
    </r>
    <rPh sb="0" eb="2">
      <t>トウオウ</t>
    </rPh>
    <rPh sb="3" eb="5">
      <t>ナンオウ</t>
    </rPh>
    <rPh sb="6" eb="11">
      <t>ギリシャ</t>
    </rPh>
    <phoneticPr fontId="1"/>
  </si>
  <si>
    <r>
      <t>Sirtos/Grece</t>
    </r>
    <r>
      <rPr>
        <sz val="11"/>
        <rFont val="游ゴシック Medium"/>
        <family val="3"/>
        <charset val="128"/>
      </rPr>
      <t>の曙光</t>
    </r>
    <rPh sb="0" eb="6">
      <t>シルトス</t>
    </rPh>
    <rPh sb="7" eb="12">
      <t>ギリシャ</t>
    </rPh>
    <rPh sb="13" eb="15">
      <t>ショコウ</t>
    </rPh>
    <phoneticPr fontId="1"/>
  </si>
  <si>
    <r>
      <rPr>
        <sz val="11"/>
        <rFont val="游ゴシック Medium"/>
        <family val="3"/>
        <charset val="128"/>
      </rPr>
      <t>前半</t>
    </r>
    <r>
      <rPr>
        <sz val="11"/>
        <rFont val="Consolas"/>
        <family val="3"/>
      </rPr>
      <t>35</t>
    </r>
    <r>
      <rPr>
        <sz val="11"/>
        <rFont val="游ゴシック Medium"/>
        <family val="3"/>
        <charset val="128"/>
      </rPr>
      <t>分</t>
    </r>
    <rPh sb="0" eb="2">
      <t>ゼンハン</t>
    </rPh>
    <rPh sb="4" eb="5">
      <t>プン</t>
    </rPh>
    <phoneticPr fontId="1"/>
  </si>
  <si>
    <r>
      <t>Maya</t>
    </r>
    <r>
      <rPr>
        <sz val="11"/>
        <rFont val="游ゴシック Medium"/>
        <family val="3"/>
        <charset val="128"/>
      </rPr>
      <t>の音楽</t>
    </r>
    <rPh sb="0" eb="4">
      <t>マヤ</t>
    </rPh>
    <rPh sb="5" eb="7">
      <t>オンガク</t>
    </rPh>
    <phoneticPr fontId="1"/>
  </si>
  <si>
    <r>
      <rPr>
        <sz val="11"/>
        <rFont val="游ゴシック Medium"/>
        <family val="3"/>
        <charset val="128"/>
      </rPr>
      <t>古王国の印象</t>
    </r>
    <rPh sb="0" eb="3">
      <t>コオウコク</t>
    </rPh>
    <rPh sb="4" eb="6">
      <t>インショウ</t>
    </rPh>
    <phoneticPr fontId="1"/>
  </si>
  <si>
    <r>
      <rPr>
        <sz val="11"/>
        <rFont val="游ゴシック Medium"/>
        <family val="3"/>
        <charset val="128"/>
      </rPr>
      <t>前半</t>
    </r>
    <r>
      <rPr>
        <sz val="11"/>
        <rFont val="Consolas"/>
        <family val="3"/>
      </rPr>
      <t>31'01</t>
    </r>
    <rPh sb="0" eb="2">
      <t>ゼンハン</t>
    </rPh>
    <phoneticPr fontId="1"/>
  </si>
  <si>
    <r>
      <rPr>
        <sz val="11"/>
        <rFont val="游ゴシック Medium"/>
        <family val="3"/>
        <charset val="128"/>
      </rPr>
      <t>赤道</t>
    </r>
    <r>
      <rPr>
        <sz val="11"/>
        <rFont val="Consolas"/>
        <family val="3"/>
      </rPr>
      <t>Africa/</t>
    </r>
    <r>
      <rPr>
        <sz val="11"/>
        <rFont val="游ゴシック Medium"/>
        <family val="3"/>
        <charset val="128"/>
      </rPr>
      <t>中央</t>
    </r>
    <r>
      <rPr>
        <sz val="11"/>
        <rFont val="Consolas"/>
        <family val="3"/>
      </rPr>
      <t>Africa/Banda</t>
    </r>
    <rPh sb="0" eb="8">
      <t>セキドウアフリカ</t>
    </rPh>
    <rPh sb="9" eb="17">
      <t>チュウオウアフリカ</t>
    </rPh>
    <rPh sb="18" eb="23">
      <t>バンダ</t>
    </rPh>
    <phoneticPr fontId="1"/>
  </si>
  <si>
    <r>
      <t>Unesco Collection Musical Sources/</t>
    </r>
    <r>
      <rPr>
        <sz val="11"/>
        <rFont val="游ゴシック Medium"/>
        <family val="3"/>
        <charset val="128"/>
      </rPr>
      <t>世界の音楽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人類の豊かさを求めて</t>
    </r>
    <r>
      <rPr>
        <sz val="11"/>
        <rFont val="Consolas"/>
        <family val="3"/>
      </rPr>
      <t>/1718</t>
    </r>
    <rPh sb="0" eb="6">
      <t>ユネスコ</t>
    </rPh>
    <rPh sb="7" eb="17">
      <t>コレクション</t>
    </rPh>
    <rPh sb="18" eb="25">
      <t>ミュージカル　</t>
    </rPh>
    <rPh sb="26" eb="33">
      <t>ソーシズ</t>
    </rPh>
    <rPh sb="34" eb="36">
      <t>セカイ</t>
    </rPh>
    <rPh sb="37" eb="39">
      <t>オンガク</t>
    </rPh>
    <rPh sb="40" eb="42">
      <t>ジンルイ</t>
    </rPh>
    <rPh sb="43" eb="44">
      <t>ユタ</t>
    </rPh>
    <rPh sb="47" eb="48">
      <t>モト</t>
    </rPh>
    <phoneticPr fontId="1"/>
  </si>
  <si>
    <r>
      <t>Banda</t>
    </r>
    <r>
      <rPr>
        <sz val="11"/>
        <rFont val="游ゴシック Medium"/>
        <family val="3"/>
        <charset val="128"/>
      </rPr>
      <t>族の</t>
    </r>
    <r>
      <rPr>
        <sz val="11"/>
        <rFont val="Consolas"/>
        <family val="3"/>
      </rPr>
      <t>Polyphonies</t>
    </r>
    <rPh sb="0" eb="5">
      <t>バンダ</t>
    </rPh>
    <rPh sb="5" eb="6">
      <t>ゾク</t>
    </rPh>
    <rPh sb="7" eb="18">
      <t>ポリフォニー</t>
    </rPh>
    <phoneticPr fontId="1"/>
  </si>
  <si>
    <r>
      <t>Philips/</t>
    </r>
    <r>
      <rPr>
        <sz val="11"/>
        <rFont val="游ゴシック Medium"/>
        <family val="3"/>
        <charset val="128"/>
      </rPr>
      <t>日本</t>
    </r>
    <r>
      <rPr>
        <sz val="11"/>
        <rFont val="Consolas"/>
        <family val="3"/>
      </rPr>
      <t>Phonogram</t>
    </r>
    <rPh sb="0" eb="7">
      <t>フィリップス</t>
    </rPh>
    <rPh sb="8" eb="10">
      <t>ニホン</t>
    </rPh>
    <rPh sb="10" eb="19">
      <t>フォノグラム</t>
    </rPh>
    <phoneticPr fontId="1"/>
  </si>
  <si>
    <r>
      <t>Bottom1</t>
    </r>
    <r>
      <rPr>
        <sz val="11"/>
        <rFont val="游ゴシック Medium"/>
        <family val="3"/>
        <charset val="128"/>
      </rPr>
      <t>曲を除く</t>
    </r>
    <rPh sb="7" eb="8">
      <t>キョク</t>
    </rPh>
    <rPh sb="9" eb="10">
      <t>ノゾ</t>
    </rPh>
    <phoneticPr fontId="1"/>
  </si>
  <si>
    <r>
      <t>Bottom1</t>
    </r>
    <r>
      <rPr>
        <sz val="11"/>
        <rFont val="游ゴシック Medium"/>
        <family val="3"/>
        <charset val="128"/>
      </rPr>
      <t>曲は</t>
    </r>
    <r>
      <rPr>
        <sz val="11"/>
        <rFont val="Consolas"/>
        <family val="3"/>
      </rPr>
      <t>0011-3-3</t>
    </r>
    <r>
      <rPr>
        <sz val="11"/>
        <rFont val="游ゴシック Medium"/>
        <family val="3"/>
        <charset val="128"/>
      </rPr>
      <t>に収録</t>
    </r>
    <rPh sb="7" eb="8">
      <t>キョク</t>
    </rPh>
    <rPh sb="18" eb="20">
      <t>シュウロク</t>
    </rPh>
    <phoneticPr fontId="1"/>
  </si>
  <si>
    <r>
      <rPr>
        <sz val="11"/>
        <rFont val="游ゴシック Medium"/>
        <family val="3"/>
        <charset val="128"/>
      </rPr>
      <t>赤道</t>
    </r>
    <r>
      <rPr>
        <sz val="11"/>
        <rFont val="Consolas"/>
        <family val="3"/>
      </rPr>
      <t>Africa/Pygmy</t>
    </r>
    <rPh sb="0" eb="8">
      <t>セキドウアフリカ</t>
    </rPh>
    <rPh sb="9" eb="14">
      <t>ピグミー</t>
    </rPh>
    <phoneticPr fontId="1"/>
  </si>
  <si>
    <r>
      <t>Unesco Collection Musical Sources/</t>
    </r>
    <r>
      <rPr>
        <sz val="11"/>
        <rFont val="游ゴシック Medium"/>
        <family val="3"/>
        <charset val="128"/>
      </rPr>
      <t>世界の音楽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人類の豊かさを求めて</t>
    </r>
    <r>
      <rPr>
        <sz val="11"/>
        <rFont val="Consolas"/>
        <family val="3"/>
      </rPr>
      <t>/1717</t>
    </r>
    <rPh sb="0" eb="6">
      <t>ユネスコ</t>
    </rPh>
    <rPh sb="7" eb="17">
      <t>コレクション</t>
    </rPh>
    <rPh sb="18" eb="25">
      <t>ミュージカル　</t>
    </rPh>
    <rPh sb="26" eb="33">
      <t>ソーシズ</t>
    </rPh>
    <rPh sb="34" eb="36">
      <t>セカイ</t>
    </rPh>
    <rPh sb="37" eb="39">
      <t>オンガク</t>
    </rPh>
    <rPh sb="40" eb="42">
      <t>ジンルイ</t>
    </rPh>
    <rPh sb="43" eb="44">
      <t>ユタ</t>
    </rPh>
    <rPh sb="47" eb="48">
      <t>モト</t>
    </rPh>
    <phoneticPr fontId="1"/>
  </si>
  <si>
    <r>
      <t>Aka Pygme'e</t>
    </r>
    <r>
      <rPr>
        <sz val="11"/>
        <rFont val="游ゴシック Medium"/>
        <family val="3"/>
        <charset val="128"/>
      </rPr>
      <t>の音楽</t>
    </r>
    <rPh sb="0" eb="3">
      <t>アカ</t>
    </rPh>
    <rPh sb="4" eb="11">
      <t>ピグミー</t>
    </rPh>
    <rPh sb="12" eb="14">
      <t>オンガク</t>
    </rPh>
    <phoneticPr fontId="1"/>
  </si>
  <si>
    <r>
      <rPr>
        <sz val="11"/>
        <rFont val="游ゴシック Medium"/>
        <family val="3"/>
        <charset val="128"/>
      </rPr>
      <t>後半</t>
    </r>
    <r>
      <rPr>
        <sz val="11"/>
        <rFont val="Consolas"/>
        <family val="3"/>
      </rPr>
      <t>/7</t>
    </r>
    <r>
      <rPr>
        <sz val="11"/>
        <rFont val="游ゴシック Medium"/>
        <family val="3"/>
        <charset val="128"/>
      </rPr>
      <t>曲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12</t>
    </r>
    <r>
      <rPr>
        <sz val="11"/>
        <rFont val="游ゴシック Medium"/>
        <family val="3"/>
        <charset val="128"/>
      </rPr>
      <t>曲</t>
    </r>
    <r>
      <rPr>
        <sz val="11"/>
        <rFont val="Consolas"/>
        <family val="3"/>
      </rPr>
      <t>/30'26</t>
    </r>
    <rPh sb="0" eb="2">
      <t>コウハン</t>
    </rPh>
    <rPh sb="4" eb="5">
      <t>キョク</t>
    </rPh>
    <rPh sb="6" eb="7">
      <t>ゼン</t>
    </rPh>
    <rPh sb="9" eb="10">
      <t>キョク</t>
    </rPh>
    <phoneticPr fontId="1"/>
  </si>
  <si>
    <r>
      <rPr>
        <sz val="11"/>
        <rFont val="游ゴシック Medium"/>
        <family val="3"/>
        <charset val="128"/>
      </rPr>
      <t>西</t>
    </r>
    <r>
      <rPr>
        <sz val="11"/>
        <rFont val="Consolas"/>
        <family val="3"/>
      </rPr>
      <t>Africa/Cameroun</t>
    </r>
    <rPh sb="0" eb="7">
      <t>ニシアフリカ</t>
    </rPh>
    <rPh sb="8" eb="16">
      <t>カメルーン</t>
    </rPh>
    <phoneticPr fontId="1"/>
  </si>
  <si>
    <r>
      <rPr>
        <sz val="11"/>
        <rFont val="游ゴシック Medium"/>
        <family val="3"/>
        <charset val="128"/>
      </rPr>
      <t>南</t>
    </r>
    <r>
      <rPr>
        <sz val="11"/>
        <rFont val="Consolas"/>
        <family val="3"/>
      </rPr>
      <t>Asia/Sri Lanka</t>
    </r>
    <rPh sb="0" eb="5">
      <t>ミナミアジア</t>
    </rPh>
    <rPh sb="6" eb="15">
      <t>スリランカ</t>
    </rPh>
    <phoneticPr fontId="1"/>
  </si>
  <si>
    <r>
      <t>2</t>
    </r>
    <r>
      <rPr>
        <sz val="11"/>
        <rFont val="游ゴシック Medium"/>
        <family val="3"/>
        <charset val="128"/>
      </rPr>
      <t>曲目まで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4</t>
    </r>
    <r>
      <rPr>
        <sz val="11"/>
        <rFont val="游ゴシック Medium"/>
        <family val="3"/>
        <charset val="128"/>
      </rPr>
      <t>曲</t>
    </r>
    <rPh sb="1" eb="3">
      <t>キョクメ</t>
    </rPh>
    <rPh sb="6" eb="7">
      <t>ゼン</t>
    </rPh>
    <rPh sb="8" eb="9">
      <t>キョク</t>
    </rPh>
    <phoneticPr fontId="1"/>
  </si>
  <si>
    <r>
      <t>Sri Lanka</t>
    </r>
    <r>
      <rPr>
        <sz val="11"/>
        <rFont val="游ゴシック Medium"/>
        <family val="3"/>
        <charset val="128"/>
      </rPr>
      <t>の儀礼音楽</t>
    </r>
    <rPh sb="0" eb="9">
      <t>スリランカ</t>
    </rPh>
    <rPh sb="10" eb="12">
      <t>ギレイ</t>
    </rPh>
    <rPh sb="12" eb="14">
      <t>オンガク</t>
    </rPh>
    <phoneticPr fontId="1"/>
  </si>
  <si>
    <r>
      <rPr>
        <sz val="11"/>
        <rFont val="游ゴシック Medium"/>
        <family val="3"/>
        <charset val="128"/>
      </rPr>
      <t>世界の民族音楽</t>
    </r>
    <r>
      <rPr>
        <sz val="11"/>
        <rFont val="Consolas"/>
        <family val="3"/>
      </rPr>
      <t>/NHK-FM</t>
    </r>
    <rPh sb="0" eb="2">
      <t>セカイ</t>
    </rPh>
    <rPh sb="3" eb="5">
      <t>ミンゾク</t>
    </rPh>
    <rPh sb="5" eb="7">
      <t>オンガク</t>
    </rPh>
    <phoneticPr fontId="1"/>
  </si>
  <si>
    <r>
      <rPr>
        <sz val="11"/>
        <rFont val="游ゴシック Medium"/>
        <family val="3"/>
        <charset val="128"/>
      </rPr>
      <t>後半は</t>
    </r>
    <r>
      <rPr>
        <sz val="11"/>
        <rFont val="Consolas"/>
        <family val="3"/>
      </rPr>
      <t>0032-5-3</t>
    </r>
    <rPh sb="0" eb="2">
      <t>コウハン</t>
    </rPh>
    <phoneticPr fontId="1"/>
  </si>
  <si>
    <r>
      <t>42'99</t>
    </r>
    <r>
      <rPr>
        <sz val="11"/>
        <rFont val="游ゴシック Medium"/>
        <family val="3"/>
        <charset val="128"/>
      </rPr>
      <t>以上</t>
    </r>
    <rPh sb="5" eb="7">
      <t>イジョウ</t>
    </rPh>
    <phoneticPr fontId="1"/>
  </si>
  <si>
    <r>
      <rPr>
        <sz val="11"/>
        <rFont val="游ゴシック Medium"/>
        <family val="3"/>
        <charset val="128"/>
      </rPr>
      <t>後半</t>
    </r>
    <r>
      <rPr>
        <sz val="11"/>
        <rFont val="Consolas"/>
        <family val="3"/>
      </rPr>
      <t>35</t>
    </r>
    <r>
      <rPr>
        <sz val="11"/>
        <rFont val="游ゴシック Medium"/>
        <family val="3"/>
        <charset val="128"/>
      </rPr>
      <t>分</t>
    </r>
    <rPh sb="0" eb="2">
      <t>コウハン</t>
    </rPh>
    <rPh sb="4" eb="5">
      <t>フン</t>
    </rPh>
    <phoneticPr fontId="1"/>
  </si>
  <si>
    <r>
      <rPr>
        <sz val="11"/>
        <rFont val="游ゴシック Medium"/>
        <family val="3"/>
        <charset val="128"/>
      </rPr>
      <t>さわり。</t>
    </r>
    <r>
      <rPr>
        <sz val="11"/>
        <rFont val="Consolas"/>
        <family val="3"/>
      </rPr>
      <t>1</t>
    </r>
    <r>
      <rPr>
        <sz val="11"/>
        <rFont val="游ゴシック Medium"/>
        <family val="3"/>
        <charset val="128"/>
      </rPr>
      <t>曲目</t>
    </r>
    <rPh sb="5" eb="7">
      <t>キョクメ</t>
    </rPh>
    <phoneticPr fontId="1"/>
  </si>
  <si>
    <r>
      <rPr>
        <sz val="11"/>
        <rFont val="游ゴシック Medium"/>
        <family val="3"/>
        <charset val="128"/>
      </rPr>
      <t>中米</t>
    </r>
    <r>
      <rPr>
        <sz val="11"/>
        <rFont val="Consolas"/>
        <family val="3"/>
      </rPr>
      <t>/Cuba</t>
    </r>
    <rPh sb="0" eb="2">
      <t>チュウベイ</t>
    </rPh>
    <rPh sb="3" eb="7">
      <t>キューバ</t>
    </rPh>
    <phoneticPr fontId="1"/>
  </si>
  <si>
    <r>
      <rPr>
        <sz val="11"/>
        <rFont val="游ゴシック Medium"/>
        <family val="3"/>
        <charset val="128"/>
      </rPr>
      <t>遥かなる</t>
    </r>
    <r>
      <rPr>
        <sz val="11"/>
        <rFont val="Consolas"/>
        <family val="3"/>
      </rPr>
      <t>Cuba</t>
    </r>
    <rPh sb="0" eb="1">
      <t>ハル</t>
    </rPh>
    <rPh sb="4" eb="8">
      <t>キューバ</t>
    </rPh>
    <phoneticPr fontId="1"/>
  </si>
  <si>
    <r>
      <rPr>
        <sz val="11"/>
        <rFont val="游ゴシック Medium"/>
        <family val="3"/>
        <charset val="128"/>
      </rPr>
      <t>後半</t>
    </r>
    <r>
      <rPr>
        <sz val="11"/>
        <rFont val="Consolas"/>
        <family val="3"/>
      </rPr>
      <t>(9</t>
    </r>
    <r>
      <rPr>
        <sz val="11"/>
        <rFont val="游ゴシック Medium"/>
        <family val="3"/>
        <charset val="128"/>
      </rPr>
      <t>は「花」</t>
    </r>
    <r>
      <rPr>
        <sz val="11"/>
        <rFont val="Consolas"/>
        <family val="3"/>
      </rPr>
      <t>)</t>
    </r>
    <rPh sb="0" eb="2">
      <t>コウハン</t>
    </rPh>
    <rPh sb="6" eb="7">
      <t>ハナ</t>
    </rPh>
    <phoneticPr fontId="1"/>
  </si>
  <si>
    <r>
      <t>53'00</t>
    </r>
    <r>
      <rPr>
        <sz val="11"/>
        <rFont val="游ゴシック Medium"/>
        <family val="3"/>
        <charset val="128"/>
      </rPr>
      <t>強</t>
    </r>
    <rPh sb="5" eb="6">
      <t>キョウ</t>
    </rPh>
    <phoneticPr fontId="1"/>
  </si>
  <si>
    <r>
      <t>150</t>
    </r>
    <r>
      <rPr>
        <sz val="11"/>
        <rFont val="游ゴシック Medium"/>
        <family val="3"/>
        <charset val="128"/>
      </rPr>
      <t>分</t>
    </r>
    <r>
      <rPr>
        <sz val="11"/>
        <rFont val="Consolas"/>
        <family val="3"/>
      </rPr>
      <t>tape</t>
    </r>
    <rPh sb="3" eb="4">
      <t>プン</t>
    </rPh>
    <rPh sb="4" eb="8">
      <t>テープ</t>
    </rPh>
    <phoneticPr fontId="1"/>
  </si>
  <si>
    <r>
      <t>3</t>
    </r>
    <r>
      <rPr>
        <sz val="11"/>
        <rFont val="游ゴシック Medium"/>
        <family val="3"/>
        <charset val="128"/>
      </rPr>
      <t>曲目</t>
    </r>
    <r>
      <rPr>
        <sz val="11"/>
        <rFont val="Consolas"/>
        <family val="3"/>
      </rPr>
      <t>(20'24/11'23/27'20)</t>
    </r>
    <rPh sb="1" eb="3">
      <t>キョクメ</t>
    </rPh>
    <phoneticPr fontId="1"/>
  </si>
  <si>
    <r>
      <t>Tahiti</t>
    </r>
    <r>
      <rPr>
        <sz val="11"/>
        <rFont val="游ゴシック Medium"/>
        <family val="3"/>
        <charset val="128"/>
      </rPr>
      <t>の歌と踊り</t>
    </r>
    <r>
      <rPr>
        <sz val="11"/>
        <rFont val="Consolas"/>
        <family val="3"/>
      </rPr>
      <t>/Chants et Dances de/Rythms and Songs from Polynesia</t>
    </r>
    <rPh sb="0" eb="6">
      <t>タヒチ</t>
    </rPh>
    <rPh sb="7" eb="8">
      <t>ウタ</t>
    </rPh>
    <rPh sb="9" eb="10">
      <t>オド</t>
    </rPh>
    <phoneticPr fontId="1"/>
  </si>
  <si>
    <r>
      <t>New Zealand</t>
    </r>
    <r>
      <rPr>
        <sz val="11"/>
        <rFont val="游ゴシック Medium"/>
        <family val="3"/>
        <charset val="128"/>
      </rPr>
      <t>の</t>
    </r>
    <r>
      <rPr>
        <sz val="11"/>
        <rFont val="Consolas"/>
        <family val="3"/>
      </rPr>
      <t>Group</t>
    </r>
    <rPh sb="0" eb="11">
      <t>ニュージーランド</t>
    </rPh>
    <rPh sb="12" eb="17">
      <t>グループ</t>
    </rPh>
    <phoneticPr fontId="1"/>
  </si>
  <si>
    <r>
      <rPr>
        <sz val="11"/>
        <rFont val="游ゴシック Medium"/>
        <family val="3"/>
        <charset val="128"/>
      </rPr>
      <t>海の歌</t>
    </r>
    <r>
      <rPr>
        <sz val="11"/>
        <rFont val="Consolas"/>
        <family val="3"/>
      </rPr>
      <t>Shanties/Ireland</t>
    </r>
    <r>
      <rPr>
        <sz val="11"/>
        <rFont val="游ゴシック Medium"/>
        <family val="3"/>
        <charset val="128"/>
      </rPr>
      <t>から太平洋へ</t>
    </r>
    <r>
      <rPr>
        <sz val="11"/>
        <rFont val="Consolas"/>
        <family val="3"/>
      </rPr>
      <t>/Sea Shanties/Chants de Marins/Spirit Boys</t>
    </r>
    <rPh sb="0" eb="1">
      <t>ウミ</t>
    </rPh>
    <rPh sb="2" eb="3">
      <t>ウタ</t>
    </rPh>
    <rPh sb="3" eb="11">
      <t>シャンティ</t>
    </rPh>
    <rPh sb="12" eb="19">
      <t>アイルランド</t>
    </rPh>
    <rPh sb="21" eb="24">
      <t>タイヘイヨウ</t>
    </rPh>
    <phoneticPr fontId="1"/>
  </si>
  <si>
    <r>
      <rPr>
        <sz val="11"/>
        <rFont val="游ゴシック Medium"/>
        <family val="3"/>
        <charset val="128"/>
      </rPr>
      <t>㈱</t>
    </r>
    <r>
      <rPr>
        <sz val="11"/>
        <rFont val="Consolas"/>
        <family val="3"/>
      </rPr>
      <t>Music</t>
    </r>
    <r>
      <rPr>
        <sz val="11"/>
        <rFont val="游ゴシック Medium"/>
        <family val="3"/>
        <charset val="128"/>
      </rPr>
      <t>東京</t>
    </r>
    <rPh sb="1" eb="6">
      <t>ミュージック</t>
    </rPh>
    <rPh sb="6" eb="8">
      <t>トウキョウ</t>
    </rPh>
    <phoneticPr fontId="1"/>
  </si>
  <si>
    <r>
      <rPr>
        <sz val="11"/>
        <rFont val="游ゴシック Medium"/>
        <family val="3"/>
        <charset val="128"/>
      </rPr>
      <t>南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パキスタン</t>
    </r>
    <rPh sb="0" eb="5">
      <t>ミナミアジア</t>
    </rPh>
    <phoneticPr fontId="1"/>
  </si>
  <si>
    <r>
      <t>1,3,4</t>
    </r>
    <r>
      <rPr>
        <sz val="11"/>
        <rFont val="游ゴシック Medium"/>
        <family val="3"/>
        <charset val="128"/>
      </rPr>
      <t>曲目</t>
    </r>
    <r>
      <rPr>
        <sz val="11"/>
        <rFont val="Consolas"/>
        <family val="3"/>
      </rPr>
      <t>(15'44/18'35/13'44/12'31)</t>
    </r>
    <rPh sb="5" eb="7">
      <t>キョクメ</t>
    </rPh>
    <phoneticPr fontId="1"/>
  </si>
  <si>
    <r>
      <rPr>
        <sz val="11"/>
        <rFont val="游ゴシック Medium"/>
        <family val="3"/>
        <charset val="128"/>
      </rPr>
      <t>法悦の</t>
    </r>
    <r>
      <rPr>
        <sz val="11"/>
        <rFont val="Consolas"/>
        <family val="3"/>
      </rPr>
      <t>QawwaliII</t>
    </r>
    <rPh sb="0" eb="2">
      <t>ホウエツ</t>
    </rPh>
    <rPh sb="3" eb="10">
      <t>カッワーリー</t>
    </rPh>
    <phoneticPr fontId="1"/>
  </si>
  <si>
    <r>
      <t>1</t>
    </r>
    <r>
      <rPr>
        <sz val="11"/>
        <rFont val="游ゴシック Medium"/>
        <family val="3"/>
        <charset val="128"/>
      </rPr>
      <t>曲目</t>
    </r>
    <r>
      <rPr>
        <sz val="11"/>
        <rFont val="Consolas"/>
        <family val="3"/>
      </rPr>
      <t>:20'24/11'23/27'20</t>
    </r>
    <rPh sb="1" eb="3">
      <t>キョクメ</t>
    </rPh>
    <phoneticPr fontId="1"/>
  </si>
  <si>
    <r>
      <rPr>
        <sz val="11"/>
        <rFont val="游ゴシック Medium"/>
        <family val="3"/>
        <charset val="128"/>
      </rPr>
      <t>東欧</t>
    </r>
    <r>
      <rPr>
        <sz val="11"/>
        <rFont val="Consolas"/>
        <family val="3"/>
      </rPr>
      <t>/Balkan/</t>
    </r>
    <r>
      <rPr>
        <sz val="11"/>
        <rFont val="游ゴシック Medium"/>
        <family val="3"/>
        <charset val="128"/>
      </rPr>
      <t>西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トルコ</t>
    </r>
    <r>
      <rPr>
        <sz val="11"/>
        <rFont val="Consolas"/>
        <family val="3"/>
      </rPr>
      <t>/Bulgaria/</t>
    </r>
    <r>
      <rPr>
        <sz val="11"/>
        <rFont val="游ゴシック Medium"/>
        <family val="3"/>
        <charset val="128"/>
      </rPr>
      <t>ギリシャ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マケドニア</t>
    </r>
    <rPh sb="0" eb="2">
      <t>トウオウ</t>
    </rPh>
    <rPh sb="3" eb="9">
      <t>バルカン</t>
    </rPh>
    <rPh sb="10" eb="15">
      <t>ニシアジア</t>
    </rPh>
    <rPh sb="20" eb="28">
      <t>ブルガリア</t>
    </rPh>
    <phoneticPr fontId="1"/>
  </si>
  <si>
    <r>
      <rPr>
        <sz val="11"/>
        <rFont val="游ゴシック Medium"/>
        <family val="3"/>
        <charset val="128"/>
      </rPr>
      <t>日本の祭</t>
    </r>
    <rPh sb="0" eb="2">
      <t>ニホン</t>
    </rPh>
    <rPh sb="3" eb="4">
      <t>マツリ</t>
    </rPh>
    <phoneticPr fontId="1"/>
  </si>
  <si>
    <r>
      <t>noise</t>
    </r>
    <r>
      <rPr>
        <sz val="11"/>
        <rFont val="游ゴシック Medium"/>
        <family val="3"/>
        <charset val="128"/>
      </rPr>
      <t>たっぷり</t>
    </r>
    <rPh sb="0" eb="5">
      <t>ノイズ</t>
    </rPh>
    <phoneticPr fontId="1"/>
  </si>
  <si>
    <r>
      <t>2</t>
    </r>
    <r>
      <rPr>
        <sz val="11"/>
        <rFont val="游ゴシック Medium"/>
        <family val="3"/>
        <charset val="128"/>
      </rPr>
      <t>曲目</t>
    </r>
    <r>
      <rPr>
        <sz val="11"/>
        <rFont val="Consolas"/>
        <family val="3"/>
      </rPr>
      <t>(15'44/18'35/13'44/12'31)</t>
    </r>
    <rPh sb="1" eb="3">
      <t>キョクメ</t>
    </rPh>
    <phoneticPr fontId="1"/>
  </si>
  <si>
    <r>
      <rPr>
        <sz val="11"/>
        <rFont val="游ゴシック Medium"/>
        <family val="3"/>
        <charset val="128"/>
      </rPr>
      <t>世界の大衆音楽</t>
    </r>
    <r>
      <rPr>
        <sz val="11"/>
        <rFont val="Consolas"/>
        <family val="3"/>
      </rPr>
      <t>/Welt Musik</t>
    </r>
    <rPh sb="0" eb="2">
      <t>セカイ</t>
    </rPh>
    <rPh sb="3" eb="7">
      <t>タイシュウオンガク</t>
    </rPh>
    <rPh sb="8" eb="12">
      <t>ヴェルト</t>
    </rPh>
    <rPh sb="13" eb="18">
      <t>ムジーク</t>
    </rPh>
    <phoneticPr fontId="1"/>
  </si>
  <si>
    <r>
      <t>Celebration Celte</t>
    </r>
    <r>
      <rPr>
        <sz val="11"/>
        <rFont val="游ゴシック Medium"/>
        <family val="3"/>
        <charset val="128"/>
      </rPr>
      <t>音楽の饗宴</t>
    </r>
    <rPh sb="0" eb="11">
      <t>セレブレーション</t>
    </rPh>
    <rPh sb="12" eb="17">
      <t>ケルト</t>
    </rPh>
    <rPh sb="17" eb="19">
      <t>オンガク</t>
    </rPh>
    <rPh sb="20" eb="22">
      <t>キョウエン</t>
    </rPh>
    <phoneticPr fontId="1"/>
  </si>
  <si>
    <r>
      <rPr>
        <sz val="11"/>
        <rFont val="游ゴシック Medium"/>
        <family val="3"/>
        <charset val="128"/>
      </rPr>
      <t>東欧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南欧</t>
    </r>
    <r>
      <rPr>
        <sz val="11"/>
        <rFont val="Consolas"/>
        <family val="3"/>
      </rPr>
      <t>/Balkan/</t>
    </r>
    <r>
      <rPr>
        <sz val="11"/>
        <rFont val="游ゴシック Medium"/>
        <family val="3"/>
        <charset val="128"/>
      </rPr>
      <t>西</t>
    </r>
    <r>
      <rPr>
        <sz val="11"/>
        <rFont val="Consolas"/>
        <family val="3"/>
      </rPr>
      <t>Asia/Turkey/Bulgaria/Grece/Mace'donie</t>
    </r>
    <rPh sb="0" eb="2">
      <t>トウオウ</t>
    </rPh>
    <rPh sb="3" eb="5">
      <t>ナンオウ</t>
    </rPh>
    <rPh sb="6" eb="12">
      <t>バルカン</t>
    </rPh>
    <rPh sb="13" eb="18">
      <t>ニシアジア</t>
    </rPh>
    <rPh sb="19" eb="25">
      <t>トルコ</t>
    </rPh>
    <rPh sb="26" eb="34">
      <t>ブルガリア</t>
    </rPh>
    <rPh sb="35" eb="40">
      <t>ギリシャ</t>
    </rPh>
    <rPh sb="41" eb="51">
      <t>マケドニア</t>
    </rPh>
    <phoneticPr fontId="1"/>
  </si>
  <si>
    <r>
      <rPr>
        <sz val="11"/>
        <rFont val="游ゴシック Medium"/>
        <family val="3"/>
        <charset val="128"/>
      </rPr>
      <t>幻の月</t>
    </r>
    <r>
      <rPr>
        <sz val="11"/>
        <rFont val="Consolas"/>
        <family val="3"/>
      </rPr>
      <t>/Paraselene</t>
    </r>
    <rPh sb="0" eb="1">
      <t>マボロシ</t>
    </rPh>
    <rPh sb="2" eb="3">
      <t>ツキ</t>
    </rPh>
    <phoneticPr fontId="1"/>
  </si>
  <si>
    <r>
      <rPr>
        <sz val="11"/>
        <rFont val="游ゴシック Medium"/>
        <family val="3"/>
        <charset val="128"/>
      </rPr>
      <t>世界こぶしめぐり</t>
    </r>
    <rPh sb="0" eb="2">
      <t>セカイ</t>
    </rPh>
    <phoneticPr fontId="1"/>
  </si>
  <si>
    <r>
      <rPr>
        <sz val="11"/>
        <rFont val="游ゴシック Medium"/>
        <family val="3"/>
        <charset val="128"/>
      </rPr>
      <t>瀧の白糸</t>
    </r>
    <rPh sb="0" eb="1">
      <t>タキ</t>
    </rPh>
    <rPh sb="2" eb="4">
      <t>シライト</t>
    </rPh>
    <phoneticPr fontId="1"/>
  </si>
  <si>
    <r>
      <rPr>
        <sz val="11"/>
        <rFont val="游ゴシック Medium"/>
        <family val="3"/>
        <charset val="128"/>
      </rPr>
      <t>大衆音楽の真実</t>
    </r>
    <r>
      <rPr>
        <sz val="11"/>
        <rFont val="Consolas"/>
        <family val="3"/>
      </rPr>
      <t>III</t>
    </r>
    <rPh sb="0" eb="4">
      <t>タイシュウオンガク</t>
    </rPh>
    <rPh sb="5" eb="7">
      <t>シンジツ</t>
    </rPh>
    <phoneticPr fontId="1"/>
  </si>
  <si>
    <r>
      <t>Various/</t>
    </r>
    <r>
      <rPr>
        <strike/>
        <sz val="11"/>
        <rFont val="游ゴシック Medium"/>
        <family val="3"/>
        <charset val="128"/>
      </rPr>
      <t>中村とうよう</t>
    </r>
    <r>
      <rPr>
        <strike/>
        <sz val="11"/>
        <rFont val="Consolas"/>
        <family val="3"/>
      </rPr>
      <t>:</t>
    </r>
    <r>
      <rPr>
        <strike/>
        <sz val="11"/>
        <rFont val="游ゴシック Medium"/>
        <family val="3"/>
        <charset val="128"/>
      </rPr>
      <t>編</t>
    </r>
    <r>
      <rPr>
        <strike/>
        <sz val="11"/>
        <rFont val="Consolas"/>
        <family val="3"/>
      </rPr>
      <t>/</t>
    </r>
    <r>
      <rPr>
        <strike/>
        <sz val="11"/>
        <rFont val="游ゴシック Medium"/>
        <family val="3"/>
        <charset val="128"/>
      </rPr>
      <t>マニュエル</t>
    </r>
    <r>
      <rPr>
        <strike/>
        <sz val="11"/>
        <rFont val="Consolas"/>
        <family val="3"/>
      </rPr>
      <t>,</t>
    </r>
    <r>
      <rPr>
        <strike/>
        <sz val="11"/>
        <rFont val="游ゴシック Medium"/>
        <family val="3"/>
        <charset val="128"/>
      </rPr>
      <t>ピーター</t>
    </r>
    <rPh sb="8" eb="10">
      <t>ナカムラ</t>
    </rPh>
    <rPh sb="15" eb="16">
      <t>ヘン</t>
    </rPh>
    <phoneticPr fontId="1"/>
  </si>
  <si>
    <r>
      <rPr>
        <strike/>
        <sz val="11"/>
        <rFont val="游ゴシック Medium"/>
        <family val="3"/>
        <charset val="128"/>
      </rPr>
      <t>非西欧世界の</t>
    </r>
    <r>
      <rPr>
        <strike/>
        <sz val="11"/>
        <rFont val="Consolas"/>
        <family val="3"/>
      </rPr>
      <t>Popular</t>
    </r>
    <r>
      <rPr>
        <strike/>
        <sz val="11"/>
        <rFont val="游ゴシック Medium"/>
        <family val="3"/>
        <charset val="128"/>
      </rPr>
      <t>音楽</t>
    </r>
    <rPh sb="0" eb="1">
      <t>ヒ</t>
    </rPh>
    <rPh sb="1" eb="3">
      <t>セイオウ</t>
    </rPh>
    <rPh sb="3" eb="5">
      <t>セカイ</t>
    </rPh>
    <rPh sb="6" eb="13">
      <t>ポピュラー</t>
    </rPh>
    <rPh sb="13" eb="15">
      <t>オンガク</t>
    </rPh>
    <phoneticPr fontId="1"/>
  </si>
  <si>
    <r>
      <t>150</t>
    </r>
    <r>
      <rPr>
        <strike/>
        <sz val="11"/>
        <rFont val="游ゴシック Medium"/>
        <family val="3"/>
        <charset val="128"/>
      </rPr>
      <t>分</t>
    </r>
    <r>
      <rPr>
        <strike/>
        <sz val="11"/>
        <rFont val="Consolas"/>
        <family val="3"/>
      </rPr>
      <t>tape</t>
    </r>
    <rPh sb="3" eb="4">
      <t>プン</t>
    </rPh>
    <rPh sb="4" eb="8">
      <t>テープ</t>
    </rPh>
    <phoneticPr fontId="1"/>
  </si>
  <si>
    <r>
      <t>Various/</t>
    </r>
    <r>
      <rPr>
        <sz val="11"/>
        <rFont val="游ゴシック Medium"/>
        <family val="3"/>
        <charset val="128"/>
      </rPr>
      <t>中村とうよう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編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マニュエル</t>
    </r>
    <r>
      <rPr>
        <sz val="11"/>
        <rFont val="Consolas"/>
        <family val="3"/>
      </rPr>
      <t>,</t>
    </r>
    <r>
      <rPr>
        <sz val="11"/>
        <rFont val="游ゴシック Medium"/>
        <family val="3"/>
        <charset val="128"/>
      </rPr>
      <t>ピーター</t>
    </r>
    <rPh sb="8" eb="10">
      <t>ナカムラ</t>
    </rPh>
    <rPh sb="15" eb="16">
      <t>ヘン</t>
    </rPh>
    <phoneticPr fontId="1"/>
  </si>
  <si>
    <r>
      <rPr>
        <sz val="11"/>
        <rFont val="游ゴシック Medium"/>
        <family val="3"/>
        <charset val="128"/>
      </rPr>
      <t>非西欧世界の</t>
    </r>
    <r>
      <rPr>
        <sz val="11"/>
        <rFont val="Consolas"/>
        <family val="3"/>
      </rPr>
      <t>Popular</t>
    </r>
    <r>
      <rPr>
        <sz val="11"/>
        <rFont val="游ゴシック Medium"/>
        <family val="3"/>
        <charset val="128"/>
      </rPr>
      <t>音楽</t>
    </r>
    <rPh sb="0" eb="1">
      <t>ヒ</t>
    </rPh>
    <rPh sb="1" eb="3">
      <t>セイオウ</t>
    </rPh>
    <rPh sb="3" eb="5">
      <t>セカイ</t>
    </rPh>
    <rPh sb="6" eb="13">
      <t>ポピュラー</t>
    </rPh>
    <rPh sb="13" eb="15">
      <t>オンガク</t>
    </rPh>
    <phoneticPr fontId="1"/>
  </si>
  <si>
    <r>
      <t>Inde</t>
    </r>
    <r>
      <rPr>
        <sz val="11"/>
        <rFont val="游ゴシック Medium"/>
        <family val="3"/>
        <charset val="128"/>
      </rPr>
      <t>洋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東</t>
    </r>
    <r>
      <rPr>
        <sz val="11"/>
        <rFont val="Consolas"/>
        <family val="3"/>
      </rPr>
      <t>Africa/</t>
    </r>
    <r>
      <rPr>
        <sz val="11"/>
        <rFont val="游ゴシック Medium"/>
        <family val="3"/>
        <charset val="128"/>
      </rPr>
      <t>モーリシャス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セイシェル</t>
    </r>
    <r>
      <rPr>
        <sz val="11"/>
        <rFont val="Consolas"/>
        <family val="3"/>
      </rPr>
      <t>/Se'ga</t>
    </r>
    <rPh sb="0" eb="5">
      <t>インドヨウ</t>
    </rPh>
    <rPh sb="6" eb="13">
      <t>ヒガシアフリカ</t>
    </rPh>
    <rPh sb="27" eb="32">
      <t>セガ</t>
    </rPh>
    <phoneticPr fontId="1"/>
  </si>
  <si>
    <r>
      <t>1</t>
    </r>
    <r>
      <rPr>
        <sz val="11"/>
        <rFont val="游ゴシック Medium"/>
        <family val="3"/>
        <charset val="128"/>
      </rPr>
      <t>曲のみ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他は</t>
    </r>
    <r>
      <rPr>
        <sz val="11"/>
        <rFont val="Consolas"/>
        <family val="3"/>
      </rPr>
      <t>0024-3-2</t>
    </r>
    <rPh sb="1" eb="2">
      <t>キョク</t>
    </rPh>
    <rPh sb="5" eb="6">
      <t>ホカ</t>
    </rPh>
    <phoneticPr fontId="1"/>
  </si>
  <si>
    <r>
      <rPr>
        <sz val="11"/>
        <rFont val="游ゴシック Medium"/>
        <family val="3"/>
        <charset val="128"/>
      </rPr>
      <t>カンタオーラの素晴らしい世界</t>
    </r>
    <rPh sb="7" eb="9">
      <t>スバ</t>
    </rPh>
    <rPh sb="12" eb="14">
      <t>セカイ</t>
    </rPh>
    <phoneticPr fontId="1"/>
  </si>
  <si>
    <r>
      <rPr>
        <sz val="11"/>
        <rFont val="游ゴシック Medium"/>
        <family val="3"/>
        <charset val="128"/>
      </rPr>
      <t>世界の民族音楽①（</t>
    </r>
    <r>
      <rPr>
        <sz val="11"/>
        <rFont val="Consolas"/>
        <family val="3"/>
      </rPr>
      <t>1992~1993</t>
    </r>
    <r>
      <rPr>
        <sz val="11"/>
        <rFont val="游ゴシック Medium"/>
        <family val="3"/>
        <charset val="128"/>
      </rPr>
      <t>）</t>
    </r>
    <rPh sb="0" eb="2">
      <t>セカイ</t>
    </rPh>
    <rPh sb="3" eb="5">
      <t>ミンゾク</t>
    </rPh>
    <rPh sb="5" eb="7">
      <t>オンガク</t>
    </rPh>
    <phoneticPr fontId="1"/>
  </si>
  <si>
    <r>
      <t>Madagascar</t>
    </r>
    <r>
      <rPr>
        <sz val="11"/>
        <rFont val="游ゴシック Medium"/>
        <family val="3"/>
        <charset val="128"/>
      </rPr>
      <t>の</t>
    </r>
    <r>
      <rPr>
        <sz val="11"/>
        <rFont val="Consolas"/>
        <family val="3"/>
      </rPr>
      <t>Sting</t>
    </r>
    <rPh sb="0" eb="10">
      <t>マダガスカル</t>
    </rPh>
    <rPh sb="11" eb="16">
      <t>スティング</t>
    </rPh>
    <phoneticPr fontId="1"/>
  </si>
  <si>
    <r>
      <rPr>
        <sz val="11"/>
        <rFont val="游ゴシック Medium"/>
        <family val="3"/>
        <charset val="128"/>
      </rPr>
      <t>うち</t>
    </r>
    <r>
      <rPr>
        <sz val="11"/>
        <rFont val="Consolas"/>
        <family val="3"/>
      </rPr>
      <t>NHK</t>
    </r>
    <r>
      <rPr>
        <sz val="11"/>
        <rFont val="游ゴシック Medium"/>
        <family val="3"/>
        <charset val="128"/>
      </rPr>
      <t>世界の民族音楽</t>
    </r>
    <rPh sb="5" eb="7">
      <t>セカイ</t>
    </rPh>
    <rPh sb="8" eb="10">
      <t>ミンゾク</t>
    </rPh>
    <rPh sb="10" eb="12">
      <t>オンガク</t>
    </rPh>
    <phoneticPr fontId="1"/>
  </si>
  <si>
    <r>
      <rPr>
        <sz val="11"/>
        <rFont val="游ゴシック Medium"/>
        <family val="3"/>
        <charset val="128"/>
      </rPr>
      <t>東欧</t>
    </r>
    <r>
      <rPr>
        <sz val="11"/>
        <rFont val="Consolas"/>
        <family val="3"/>
      </rPr>
      <t>/Roumanie</t>
    </r>
    <rPh sb="0" eb="2">
      <t>トウオウ</t>
    </rPh>
    <rPh sb="3" eb="11">
      <t>ルーマニア</t>
    </rPh>
    <phoneticPr fontId="1"/>
  </si>
  <si>
    <r>
      <t>Roumanie</t>
    </r>
    <r>
      <rPr>
        <sz val="11"/>
        <rFont val="游ゴシック Medium"/>
        <family val="3"/>
        <charset val="128"/>
      </rPr>
      <t>の昔を聴く①</t>
    </r>
    <rPh sb="0" eb="8">
      <t>ルーマニア</t>
    </rPh>
    <rPh sb="9" eb="10">
      <t>ムカシ</t>
    </rPh>
    <rPh sb="11" eb="12">
      <t>キ</t>
    </rPh>
    <phoneticPr fontId="1"/>
  </si>
  <si>
    <r>
      <t>Flamenco</t>
    </r>
    <r>
      <rPr>
        <sz val="11"/>
        <rFont val="游ゴシック Medium"/>
        <family val="3"/>
        <charset val="128"/>
      </rPr>
      <t>を聴く</t>
    </r>
    <rPh sb="0" eb="8">
      <t>フラメンコ</t>
    </rPh>
    <rPh sb="9" eb="10">
      <t>キ</t>
    </rPh>
    <phoneticPr fontId="1"/>
  </si>
  <si>
    <r>
      <rPr>
        <sz val="11"/>
        <rFont val="游ゴシック Medium"/>
        <family val="3"/>
        <charset val="128"/>
      </rPr>
      <t>東</t>
    </r>
    <r>
      <rPr>
        <sz val="11"/>
        <rFont val="Consolas"/>
        <family val="3"/>
      </rPr>
      <t>Asia/Tuva</t>
    </r>
    <rPh sb="0" eb="5">
      <t>ヒガシアジア</t>
    </rPh>
    <rPh sb="6" eb="10">
      <t>トゥウ゜ァ</t>
    </rPh>
    <phoneticPr fontId="1"/>
  </si>
  <si>
    <r>
      <t>Tuva</t>
    </r>
    <r>
      <rPr>
        <sz val="11"/>
        <rFont val="游ゴシック Medium"/>
        <family val="3"/>
        <charset val="128"/>
      </rPr>
      <t>のホーメイ</t>
    </r>
    <rPh sb="0" eb="4">
      <t>トゥバ</t>
    </rPh>
    <phoneticPr fontId="1"/>
  </si>
  <si>
    <r>
      <rPr>
        <sz val="11"/>
        <rFont val="游ゴシック Medium"/>
        <family val="3"/>
        <charset val="128"/>
      </rPr>
      <t>中央</t>
    </r>
    <r>
      <rPr>
        <sz val="11"/>
        <rFont val="Consolas"/>
        <family val="3"/>
      </rPr>
      <t>Asia/Uighurs</t>
    </r>
    <rPh sb="0" eb="6">
      <t>チュウオウアジア</t>
    </rPh>
    <rPh sb="7" eb="14">
      <t>ウイグル</t>
    </rPh>
    <phoneticPr fontId="1"/>
  </si>
  <si>
    <r>
      <t>Uighurs</t>
    </r>
    <r>
      <rPr>
        <sz val="11"/>
        <rFont val="游ゴシック Medium"/>
        <family val="3"/>
        <charset val="128"/>
      </rPr>
      <t>のムカーム</t>
    </r>
    <r>
      <rPr>
        <sz val="11"/>
        <rFont val="Consolas"/>
        <family val="3"/>
      </rPr>
      <t>(</t>
    </r>
    <r>
      <rPr>
        <sz val="11"/>
        <rFont val="游ゴシック Medium"/>
        <family val="3"/>
        <charset val="128"/>
      </rPr>
      <t>シリキレ</t>
    </r>
    <r>
      <rPr>
        <sz val="11"/>
        <rFont val="Consolas"/>
        <family val="3"/>
      </rPr>
      <t>)</t>
    </r>
    <rPh sb="0" eb="7">
      <t>ウイグル</t>
    </rPh>
    <phoneticPr fontId="1"/>
  </si>
  <si>
    <r>
      <rPr>
        <sz val="11"/>
        <rFont val="游ゴシック Medium"/>
        <family val="3"/>
        <charset val="128"/>
      </rPr>
      <t>ウダイ･シャンカル舞踊団</t>
    </r>
    <rPh sb="9" eb="12">
      <t>ブヨウダン</t>
    </rPh>
    <phoneticPr fontId="1"/>
  </si>
  <si>
    <r>
      <rPr>
        <sz val="11"/>
        <rFont val="游ゴシック Medium"/>
        <family val="3"/>
        <charset val="128"/>
      </rPr>
      <t>冒頭解説のみ</t>
    </r>
    <rPh sb="0" eb="2">
      <t>ボウトウ</t>
    </rPh>
    <rPh sb="2" eb="4">
      <t>カイセツ</t>
    </rPh>
    <phoneticPr fontId="1"/>
  </si>
  <si>
    <r>
      <rPr>
        <sz val="11"/>
        <rFont val="游ゴシック Medium"/>
        <family val="3"/>
        <charset val="128"/>
      </rPr>
      <t>ウダイ･シャンカル舞踊団</t>
    </r>
    <r>
      <rPr>
        <sz val="11"/>
        <rFont val="Consolas"/>
        <family val="3"/>
      </rPr>
      <t>/1937America</t>
    </r>
    <r>
      <rPr>
        <sz val="11"/>
        <rFont val="游ゴシック Medium"/>
        <family val="3"/>
        <charset val="128"/>
      </rPr>
      <t>公演</t>
    </r>
    <rPh sb="9" eb="12">
      <t>ブヨウダン</t>
    </rPh>
    <rPh sb="17" eb="24">
      <t>アメリカ</t>
    </rPh>
    <rPh sb="24" eb="26">
      <t>コウエン</t>
    </rPh>
    <phoneticPr fontId="1"/>
  </si>
  <si>
    <r>
      <rPr>
        <sz val="11"/>
        <rFont val="游ゴシック Medium"/>
        <family val="3"/>
        <charset val="128"/>
      </rPr>
      <t>冒頭解説除く</t>
    </r>
    <rPh sb="0" eb="2">
      <t>ボウトウ</t>
    </rPh>
    <rPh sb="2" eb="4">
      <t>カイセツ</t>
    </rPh>
    <rPh sb="4" eb="5">
      <t>ノゾ</t>
    </rPh>
    <phoneticPr fontId="1"/>
  </si>
  <si>
    <r>
      <rPr>
        <sz val="11"/>
        <rFont val="游ゴシック Medium"/>
        <family val="3"/>
        <charset val="128"/>
      </rPr>
      <t>ウダイ･シャンカル舞踊団</t>
    </r>
    <r>
      <rPr>
        <sz val="11"/>
        <rFont val="Consolas"/>
        <family val="3"/>
      </rPr>
      <t>/America</t>
    </r>
    <r>
      <rPr>
        <sz val="11"/>
        <rFont val="游ゴシック Medium"/>
        <family val="3"/>
        <charset val="128"/>
      </rPr>
      <t>公演</t>
    </r>
    <rPh sb="9" eb="12">
      <t>ブヨウダン</t>
    </rPh>
    <rPh sb="13" eb="20">
      <t>アメリカ</t>
    </rPh>
    <rPh sb="20" eb="22">
      <t>コウエン</t>
    </rPh>
    <phoneticPr fontId="1"/>
  </si>
  <si>
    <r>
      <t>1</t>
    </r>
    <r>
      <rPr>
        <sz val="11"/>
        <rFont val="游ゴシック Medium"/>
        <family val="3"/>
        <charset val="128"/>
      </rPr>
      <t>曲のみ、</t>
    </r>
    <r>
      <rPr>
        <sz val="11"/>
        <rFont val="Consolas"/>
        <family val="3"/>
      </rPr>
      <t>0023-3-2</t>
    </r>
    <rPh sb="1" eb="2">
      <t>キョク</t>
    </rPh>
    <phoneticPr fontId="1"/>
  </si>
  <si>
    <r>
      <t>France</t>
    </r>
    <r>
      <rPr>
        <sz val="11"/>
        <rFont val="游ゴシック Medium"/>
        <family val="3"/>
        <charset val="128"/>
      </rPr>
      <t>山めぐり</t>
    </r>
    <rPh sb="0" eb="6">
      <t>フランス</t>
    </rPh>
    <rPh sb="6" eb="7">
      <t>ヤマ</t>
    </rPh>
    <phoneticPr fontId="1"/>
  </si>
  <si>
    <r>
      <rPr>
        <sz val="11"/>
        <rFont val="游ゴシック Medium"/>
        <family val="3"/>
        <charset val="128"/>
      </rPr>
      <t>東欧</t>
    </r>
    <r>
      <rPr>
        <sz val="11"/>
        <rFont val="Consolas"/>
        <family val="3"/>
      </rPr>
      <t>/Hungary</t>
    </r>
    <r>
      <rPr>
        <sz val="11"/>
        <rFont val="游ゴシック Medium"/>
        <family val="3"/>
        <charset val="128"/>
      </rPr>
      <t>農村</t>
    </r>
    <r>
      <rPr>
        <sz val="11"/>
        <rFont val="Consolas"/>
        <family val="3"/>
      </rPr>
      <t>/Gypsy</t>
    </r>
    <rPh sb="0" eb="2">
      <t>トウオウ</t>
    </rPh>
    <rPh sb="3" eb="10">
      <t>ハンガリー</t>
    </rPh>
    <rPh sb="10" eb="12">
      <t>ノウソン</t>
    </rPh>
    <rPh sb="13" eb="18">
      <t>ジプシー</t>
    </rPh>
    <phoneticPr fontId="1"/>
  </si>
  <si>
    <r>
      <t>LP</t>
    </r>
    <r>
      <rPr>
        <sz val="11"/>
        <rFont val="游ゴシック Medium"/>
        <family val="3"/>
        <charset val="128"/>
      </rPr>
      <t>持ってるので解説のみ収録</t>
    </r>
    <rPh sb="2" eb="3">
      <t>モ</t>
    </rPh>
    <rPh sb="8" eb="10">
      <t>カイセツ</t>
    </rPh>
    <rPh sb="12" eb="14">
      <t>シュウロク</t>
    </rPh>
    <phoneticPr fontId="1"/>
  </si>
  <si>
    <r>
      <t>Hungary</t>
    </r>
    <r>
      <rPr>
        <sz val="11"/>
        <rFont val="游ゴシック Medium"/>
        <family val="3"/>
        <charset val="128"/>
      </rPr>
      <t>農村の</t>
    </r>
    <r>
      <rPr>
        <sz val="11"/>
        <rFont val="Consolas"/>
        <family val="3"/>
      </rPr>
      <t>Gypsy</t>
    </r>
    <r>
      <rPr>
        <sz val="11"/>
        <rFont val="游ゴシック Medium"/>
        <family val="3"/>
        <charset val="128"/>
      </rPr>
      <t>たち</t>
    </r>
    <r>
      <rPr>
        <sz val="11"/>
        <rFont val="Consolas"/>
        <family val="3"/>
      </rPr>
      <t>(</t>
    </r>
    <r>
      <rPr>
        <sz val="11"/>
        <rFont val="游ゴシック Medium"/>
        <family val="3"/>
        <charset val="128"/>
      </rPr>
      <t>シリキレ</t>
    </r>
    <r>
      <rPr>
        <sz val="11"/>
        <rFont val="Consolas"/>
        <family val="3"/>
      </rPr>
      <t>)</t>
    </r>
    <rPh sb="0" eb="7">
      <t>ハンガリー</t>
    </rPh>
    <rPh sb="7" eb="9">
      <t>ノウソン</t>
    </rPh>
    <rPh sb="10" eb="15">
      <t>ジプシー</t>
    </rPh>
    <phoneticPr fontId="1"/>
  </si>
  <si>
    <r>
      <rPr>
        <sz val="11"/>
        <rFont val="游ゴシック Medium"/>
        <family val="3"/>
        <charset val="128"/>
      </rPr>
      <t>中央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ザ</t>
    </r>
    <r>
      <rPr>
        <sz val="11"/>
        <rFont val="Consolas"/>
        <family val="3"/>
      </rPr>
      <t>Caucase</t>
    </r>
    <r>
      <rPr>
        <sz val="11"/>
        <rFont val="游ゴシック Medium"/>
        <family val="3"/>
        <charset val="128"/>
      </rPr>
      <t>の</t>
    </r>
    <r>
      <rPr>
        <sz val="11"/>
        <rFont val="Consolas"/>
        <family val="3"/>
      </rPr>
      <t>3</t>
    </r>
    <r>
      <rPr>
        <sz val="11"/>
        <rFont val="游ゴシック Medium"/>
        <family val="3"/>
        <charset val="128"/>
      </rPr>
      <t>共和国</t>
    </r>
    <rPh sb="0" eb="6">
      <t>チュウオウアジア</t>
    </rPh>
    <rPh sb="8" eb="15">
      <t>カフカス</t>
    </rPh>
    <rPh sb="17" eb="20">
      <t>キョウワコク</t>
    </rPh>
    <phoneticPr fontId="1"/>
  </si>
  <si>
    <r>
      <rPr>
        <sz val="11"/>
        <rFont val="游ゴシック Medium"/>
        <family val="3"/>
        <charset val="128"/>
      </rPr>
      <t>ザ</t>
    </r>
    <r>
      <rPr>
        <sz val="11"/>
        <rFont val="Consolas"/>
        <family val="3"/>
      </rPr>
      <t>Caucase</t>
    </r>
    <r>
      <rPr>
        <sz val="11"/>
        <rFont val="游ゴシック Medium"/>
        <family val="3"/>
        <charset val="128"/>
      </rPr>
      <t>の</t>
    </r>
    <r>
      <rPr>
        <sz val="11"/>
        <rFont val="Consolas"/>
        <family val="3"/>
      </rPr>
      <t>3</t>
    </r>
    <r>
      <rPr>
        <sz val="11"/>
        <rFont val="游ゴシック Medium"/>
        <family val="3"/>
        <charset val="128"/>
      </rPr>
      <t>共和国の舞踊</t>
    </r>
    <rPh sb="1" eb="8">
      <t>カフカス</t>
    </rPh>
    <rPh sb="10" eb="13">
      <t>キョウワコク</t>
    </rPh>
    <rPh sb="14" eb="16">
      <t>ブヨウ</t>
    </rPh>
    <phoneticPr fontId="1"/>
  </si>
  <si>
    <r>
      <rPr>
        <sz val="11"/>
        <rFont val="游ゴシック Medium"/>
        <family val="3"/>
        <charset val="128"/>
      </rPr>
      <t>東南</t>
    </r>
    <r>
      <rPr>
        <sz val="11"/>
        <rFont val="Consolas"/>
        <family val="3"/>
      </rPr>
      <t>Asia/Myanma/Birma</t>
    </r>
    <rPh sb="0" eb="6">
      <t>トウナンアジア</t>
    </rPh>
    <rPh sb="7" eb="13">
      <t>ミャンマー</t>
    </rPh>
    <rPh sb="14" eb="19">
      <t>ビルマ</t>
    </rPh>
    <phoneticPr fontId="1"/>
  </si>
  <si>
    <r>
      <rPr>
        <sz val="11"/>
        <rFont val="游ゴシック Medium"/>
        <family val="3"/>
        <charset val="128"/>
      </rPr>
      <t>東</t>
    </r>
    <r>
      <rPr>
        <sz val="11"/>
        <rFont val="Consolas"/>
        <family val="3"/>
      </rPr>
      <t>Africa/Kenya Pops</t>
    </r>
    <rPh sb="0" eb="7">
      <t>ヒガシアフリカ</t>
    </rPh>
    <rPh sb="8" eb="18">
      <t>ケニア　ポップス</t>
    </rPh>
    <phoneticPr fontId="1"/>
  </si>
  <si>
    <r>
      <t>Kenya Pops</t>
    </r>
    <r>
      <rPr>
        <sz val="11"/>
        <rFont val="游ゴシック Medium"/>
        <family val="3"/>
        <charset val="128"/>
      </rPr>
      <t>の夜明け</t>
    </r>
    <rPh sb="0" eb="10">
      <t>ケニア　ポップス</t>
    </rPh>
    <rPh sb="11" eb="13">
      <t>ヨア</t>
    </rPh>
    <phoneticPr fontId="1"/>
  </si>
  <si>
    <r>
      <rPr>
        <sz val="11"/>
        <rFont val="游ゴシック Medium"/>
        <family val="3"/>
        <charset val="128"/>
      </rPr>
      <t>冒頭誤消、何か</t>
    </r>
    <r>
      <rPr>
        <sz val="11"/>
        <rFont val="Consolas"/>
        <family val="3"/>
      </rPr>
      <t>Piano Sonata</t>
    </r>
    <r>
      <rPr>
        <sz val="11"/>
        <rFont val="游ゴシック Medium"/>
        <family val="3"/>
        <charset val="128"/>
      </rPr>
      <t>途中まで</t>
    </r>
    <rPh sb="0" eb="2">
      <t>ボウトウ</t>
    </rPh>
    <rPh sb="5" eb="6">
      <t>ナニ</t>
    </rPh>
    <rPh sb="19" eb="21">
      <t>トチュウ</t>
    </rPh>
    <phoneticPr fontId="1"/>
  </si>
  <si>
    <r>
      <rPr>
        <sz val="11"/>
        <rFont val="游ゴシック Medium"/>
        <family val="3"/>
        <charset val="128"/>
      </rPr>
      <t>西</t>
    </r>
    <r>
      <rPr>
        <sz val="11"/>
        <rFont val="Consolas"/>
        <family val="3"/>
      </rPr>
      <t>Asia/Turkey/Ottoman</t>
    </r>
    <r>
      <rPr>
        <sz val="11"/>
        <rFont val="游ゴシック Medium"/>
        <family val="3"/>
        <charset val="128"/>
      </rPr>
      <t>帝国</t>
    </r>
    <rPh sb="0" eb="5">
      <t>ニシアジア</t>
    </rPh>
    <rPh sb="6" eb="12">
      <t>トルコ</t>
    </rPh>
    <rPh sb="13" eb="22">
      <t>オスマンテイコク</t>
    </rPh>
    <phoneticPr fontId="1"/>
  </si>
  <si>
    <r>
      <t>Ottoman</t>
    </r>
    <r>
      <rPr>
        <sz val="11"/>
        <rFont val="游ゴシック Medium"/>
        <family val="3"/>
        <charset val="128"/>
      </rPr>
      <t>帝国の宮廷音楽</t>
    </r>
    <rPh sb="0" eb="9">
      <t>オスマンテイコク</t>
    </rPh>
    <rPh sb="10" eb="12">
      <t>キュウテイ</t>
    </rPh>
    <rPh sb="12" eb="14">
      <t>オンガク</t>
    </rPh>
    <phoneticPr fontId="1"/>
  </si>
  <si>
    <r>
      <t>Celte</t>
    </r>
    <r>
      <rPr>
        <sz val="11"/>
        <rFont val="游ゴシック Medium"/>
        <family val="3"/>
        <charset val="128"/>
      </rPr>
      <t>再発見</t>
    </r>
    <rPh sb="0" eb="5">
      <t>ケルト</t>
    </rPh>
    <rPh sb="5" eb="8">
      <t>サイハッケン</t>
    </rPh>
    <phoneticPr fontId="1"/>
  </si>
  <si>
    <r>
      <t>Tanzania Pops</t>
    </r>
    <r>
      <rPr>
        <sz val="11"/>
        <rFont val="游ゴシック Medium"/>
        <family val="3"/>
        <charset val="128"/>
      </rPr>
      <t>の夜明け</t>
    </r>
    <rPh sb="0" eb="13">
      <t>タンザニア　ポップス</t>
    </rPh>
    <rPh sb="14" eb="16">
      <t>ヨア</t>
    </rPh>
    <phoneticPr fontId="1"/>
  </si>
  <si>
    <r>
      <t>0026-4-1</t>
    </r>
    <r>
      <rPr>
        <sz val="11"/>
        <rFont val="游ゴシック Medium"/>
        <family val="3"/>
        <charset val="128"/>
      </rPr>
      <t>を誤って入れてしまったためシリキレ</t>
    </r>
    <rPh sb="9" eb="10">
      <t>アヤマ</t>
    </rPh>
    <rPh sb="12" eb="13">
      <t>イ</t>
    </rPh>
    <phoneticPr fontId="1"/>
  </si>
  <si>
    <r>
      <rPr>
        <strike/>
        <sz val="11"/>
        <rFont val="游ゴシック Medium"/>
        <family val="3"/>
        <charset val="128"/>
      </rPr>
      <t>東</t>
    </r>
    <r>
      <rPr>
        <strike/>
        <sz val="11"/>
        <rFont val="Consolas"/>
        <family val="3"/>
      </rPr>
      <t>Asia/</t>
    </r>
    <r>
      <rPr>
        <strike/>
        <sz val="11"/>
        <rFont val="游ゴシック Medium"/>
        <family val="3"/>
        <charset val="128"/>
      </rPr>
      <t>韓国</t>
    </r>
    <rPh sb="0" eb="5">
      <t>ヒガシアジア</t>
    </rPh>
    <rPh sb="6" eb="8">
      <t>カンコク</t>
    </rPh>
    <phoneticPr fontId="1"/>
  </si>
  <si>
    <r>
      <rPr>
        <strike/>
        <sz val="11"/>
        <rFont val="游ゴシック Medium"/>
        <family val="3"/>
        <charset val="128"/>
      </rPr>
      <t>シナウイ</t>
    </r>
    <phoneticPr fontId="1"/>
  </si>
  <si>
    <r>
      <rPr>
        <strike/>
        <sz val="11"/>
        <rFont val="游ゴシック Medium"/>
        <family val="3"/>
        <charset val="128"/>
      </rPr>
      <t>世界の民族音楽</t>
    </r>
    <r>
      <rPr>
        <strike/>
        <sz val="11"/>
        <rFont val="Consolas"/>
        <family val="3"/>
      </rPr>
      <t>/NHK-FM</t>
    </r>
    <rPh sb="0" eb="2">
      <t>セカイ</t>
    </rPh>
    <rPh sb="3" eb="5">
      <t>ミンゾク</t>
    </rPh>
    <rPh sb="5" eb="7">
      <t>オンガク</t>
    </rPh>
    <phoneticPr fontId="1"/>
  </si>
  <si>
    <r>
      <rPr>
        <sz val="11"/>
        <rFont val="游ゴシック Medium"/>
        <family val="3"/>
        <charset val="128"/>
      </rPr>
      <t>中南米</t>
    </r>
    <r>
      <rPr>
        <sz val="11"/>
        <rFont val="Consolas"/>
        <family val="3"/>
      </rPr>
      <t>/Afro America</t>
    </r>
    <rPh sb="0" eb="3">
      <t>チュウナンベイ</t>
    </rPh>
    <rPh sb="4" eb="16">
      <t>アフロ　アメリカ</t>
    </rPh>
    <phoneticPr fontId="1"/>
  </si>
  <si>
    <r>
      <t>Afro America</t>
    </r>
    <r>
      <rPr>
        <sz val="11"/>
        <rFont val="游ゴシック Medium"/>
        <family val="3"/>
        <charset val="128"/>
      </rPr>
      <t>の</t>
    </r>
    <r>
      <rPr>
        <sz val="11"/>
        <rFont val="Consolas"/>
        <family val="3"/>
      </rPr>
      <t>Panorama</t>
    </r>
    <rPh sb="0" eb="12">
      <t>アフロ アメリカ</t>
    </rPh>
    <rPh sb="13" eb="21">
      <t>パノラマ</t>
    </rPh>
    <phoneticPr fontId="1"/>
  </si>
  <si>
    <r>
      <rPr>
        <sz val="11"/>
        <rFont val="游ゴシック Medium"/>
        <family val="3"/>
        <charset val="128"/>
      </rPr>
      <t>東南</t>
    </r>
    <r>
      <rPr>
        <sz val="11"/>
        <rFont val="Consolas"/>
        <family val="3"/>
      </rPr>
      <t>Asia/Indone'sie/Java</t>
    </r>
    <rPh sb="0" eb="6">
      <t>トウナンアジア</t>
    </rPh>
    <rPh sb="7" eb="17">
      <t>インドネシア</t>
    </rPh>
    <rPh sb="18" eb="22">
      <t>ジャワ</t>
    </rPh>
    <phoneticPr fontId="1"/>
  </si>
  <si>
    <r>
      <t>Java</t>
    </r>
    <r>
      <rPr>
        <sz val="11"/>
        <rFont val="游ゴシック Medium"/>
        <family val="3"/>
        <charset val="128"/>
      </rPr>
      <t>の室内楽</t>
    </r>
    <rPh sb="0" eb="4">
      <t>ジャワ</t>
    </rPh>
    <rPh sb="5" eb="8">
      <t>シツナイガク</t>
    </rPh>
    <phoneticPr fontId="1"/>
  </si>
  <si>
    <r>
      <t>New Caledonia/Vanuatu</t>
    </r>
    <r>
      <rPr>
        <strike/>
        <sz val="11"/>
        <rFont val="游ゴシック Medium"/>
        <family val="3"/>
        <charset val="128"/>
      </rPr>
      <t>からの移住者の歌</t>
    </r>
    <rPh sb="0" eb="13">
      <t>ニューカレドニア</t>
    </rPh>
    <rPh sb="14" eb="21">
      <t>ヴァヌアトゥ</t>
    </rPh>
    <rPh sb="24" eb="27">
      <t>イジュウシャ</t>
    </rPh>
    <rPh sb="28" eb="29">
      <t>ウタ</t>
    </rPh>
    <phoneticPr fontId="1"/>
  </si>
  <si>
    <r>
      <rPr>
        <sz val="11"/>
        <rFont val="游ゴシック Medium"/>
        <family val="3"/>
        <charset val="128"/>
      </rPr>
      <t>「</t>
    </r>
    <r>
      <rPr>
        <sz val="11"/>
        <rFont val="Consolas"/>
        <family val="3"/>
      </rPr>
      <t>Solomon</t>
    </r>
    <r>
      <rPr>
        <sz val="11"/>
        <rFont val="游ゴシック Medium"/>
        <family val="3"/>
        <charset val="128"/>
      </rPr>
      <t>諸島の</t>
    </r>
    <r>
      <rPr>
        <sz val="11"/>
        <rFont val="Consolas"/>
        <family val="3"/>
      </rPr>
      <t>Chorus</t>
    </r>
    <r>
      <rPr>
        <sz val="11"/>
        <rFont val="游ゴシック Medium"/>
        <family val="3"/>
        <charset val="128"/>
      </rPr>
      <t>」が誤ってカブり、</t>
    </r>
    <r>
      <rPr>
        <sz val="11"/>
        <rFont val="Consolas"/>
        <family val="3"/>
      </rPr>
      <t>Bottom</t>
    </r>
    <r>
      <rPr>
        <sz val="11"/>
        <rFont val="游ゴシック Medium"/>
        <family val="3"/>
        <charset val="128"/>
      </rPr>
      <t>のみ</t>
    </r>
    <rPh sb="1" eb="10">
      <t>ソロモンショトウ</t>
    </rPh>
    <rPh sb="11" eb="17">
      <t>コーラス</t>
    </rPh>
    <rPh sb="19" eb="20">
      <t>アヤマ</t>
    </rPh>
    <phoneticPr fontId="1"/>
  </si>
  <si>
    <r>
      <rPr>
        <strike/>
        <sz val="11"/>
        <rFont val="游ゴシック Medium"/>
        <family val="3"/>
        <charset val="128"/>
      </rPr>
      <t>東欧</t>
    </r>
    <rPh sb="0" eb="2">
      <t>トウオウ</t>
    </rPh>
    <phoneticPr fontId="1"/>
  </si>
  <si>
    <r>
      <rPr>
        <strike/>
        <sz val="11"/>
        <rFont val="游ゴシック Medium"/>
        <family val="3"/>
        <charset val="128"/>
      </rPr>
      <t>シェベシュチェーン･マールタ</t>
    </r>
    <r>
      <rPr>
        <strike/>
        <sz val="11"/>
        <rFont val="Consolas"/>
        <family val="3"/>
      </rPr>
      <t>:vo</t>
    </r>
  </si>
  <si>
    <r>
      <t>Solomon</t>
    </r>
    <r>
      <rPr>
        <sz val="11"/>
        <rFont val="游ゴシック Medium"/>
        <family val="3"/>
        <charset val="128"/>
      </rPr>
      <t>諸島の</t>
    </r>
    <r>
      <rPr>
        <sz val="11"/>
        <rFont val="Consolas"/>
        <family val="3"/>
      </rPr>
      <t>Chorus</t>
    </r>
    <rPh sb="0" eb="9">
      <t>ソロモンショトウ</t>
    </rPh>
    <rPh sb="10" eb="16">
      <t>コーラス</t>
    </rPh>
    <phoneticPr fontId="1"/>
  </si>
  <si>
    <r>
      <t>[Solomon</t>
    </r>
    <r>
      <rPr>
        <sz val="11"/>
        <rFont val="游ゴシック Medium"/>
        <family val="3"/>
        <charset val="128"/>
      </rPr>
      <t>諸島の</t>
    </r>
    <r>
      <rPr>
        <sz val="11"/>
        <rFont val="Consolas"/>
        <family val="3"/>
      </rPr>
      <t>Chorus]</t>
    </r>
    <r>
      <rPr>
        <sz val="11"/>
        <rFont val="游ゴシック Medium"/>
        <family val="3"/>
        <charset val="128"/>
      </rPr>
      <t>が誤ってカブり、</t>
    </r>
    <r>
      <rPr>
        <sz val="11"/>
        <rFont val="Consolas"/>
        <family val="3"/>
      </rPr>
      <t>Bottom</t>
    </r>
    <r>
      <rPr>
        <sz val="11"/>
        <rFont val="游ゴシック Medium"/>
        <family val="3"/>
        <charset val="128"/>
      </rPr>
      <t>のみ</t>
    </r>
    <rPh sb="1" eb="10">
      <t>ソロモンショトウ</t>
    </rPh>
    <rPh sb="11" eb="17">
      <t>コーラス</t>
    </rPh>
    <rPh sb="19" eb="20">
      <t>アヤマ</t>
    </rPh>
    <phoneticPr fontId="1"/>
  </si>
  <si>
    <r>
      <t>New Caledonia/Vanuatu</t>
    </r>
    <r>
      <rPr>
        <sz val="11"/>
        <rFont val="游ゴシック Medium"/>
        <family val="3"/>
        <charset val="128"/>
      </rPr>
      <t>からの移住者の歌</t>
    </r>
    <rPh sb="0" eb="13">
      <t>ニューカレドニア</t>
    </rPh>
    <rPh sb="14" eb="21">
      <t>ヴァヌアトゥ</t>
    </rPh>
    <rPh sb="24" eb="27">
      <t>イジュウシャ</t>
    </rPh>
    <rPh sb="28" eb="29">
      <t>ウタ</t>
    </rPh>
    <phoneticPr fontId="1"/>
  </si>
  <si>
    <r>
      <rPr>
        <sz val="11"/>
        <rFont val="游ゴシック Medium"/>
        <family val="3"/>
        <charset val="128"/>
      </rPr>
      <t>西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湾岸諸国</t>
    </r>
    <rPh sb="0" eb="5">
      <t>ニシアジア</t>
    </rPh>
    <rPh sb="6" eb="8">
      <t>ワンガン</t>
    </rPh>
    <rPh sb="8" eb="10">
      <t>ショコク</t>
    </rPh>
    <phoneticPr fontId="1"/>
  </si>
  <si>
    <r>
      <rPr>
        <sz val="11"/>
        <rFont val="游ゴシック Medium"/>
        <family val="3"/>
        <charset val="128"/>
      </rPr>
      <t>湾岸諸国のタンブーラ</t>
    </r>
    <rPh sb="0" eb="2">
      <t>ワンガン</t>
    </rPh>
    <rPh sb="2" eb="4">
      <t>ショコク</t>
    </rPh>
    <phoneticPr fontId="1"/>
  </si>
  <si>
    <r>
      <rPr>
        <sz val="11"/>
        <rFont val="游ゴシック Medium"/>
        <family val="3"/>
        <charset val="128"/>
      </rPr>
      <t>前説なしに始まる</t>
    </r>
    <rPh sb="0" eb="1">
      <t>マエ</t>
    </rPh>
    <rPh sb="1" eb="2">
      <t>セツ</t>
    </rPh>
    <rPh sb="5" eb="6">
      <t>ハジ</t>
    </rPh>
    <phoneticPr fontId="1"/>
  </si>
  <si>
    <r>
      <t>Melanesia/Solomon</t>
    </r>
    <r>
      <rPr>
        <strike/>
        <sz val="11"/>
        <rFont val="游ゴシック Medium"/>
        <family val="3"/>
        <charset val="128"/>
      </rPr>
      <t>諸島</t>
    </r>
    <rPh sb="0" eb="9">
      <t>メラネシア</t>
    </rPh>
    <rPh sb="10" eb="19">
      <t>ソロモンショトウ</t>
    </rPh>
    <phoneticPr fontId="1"/>
  </si>
  <si>
    <r>
      <t>Solomon</t>
    </r>
    <r>
      <rPr>
        <strike/>
        <sz val="11"/>
        <rFont val="游ゴシック Medium"/>
        <family val="3"/>
        <charset val="128"/>
      </rPr>
      <t>諸島の竹の楽器</t>
    </r>
    <rPh sb="0" eb="9">
      <t>ソロモンショトウ</t>
    </rPh>
    <rPh sb="10" eb="11">
      <t>タケ</t>
    </rPh>
    <rPh sb="12" eb="14">
      <t>ガッキ</t>
    </rPh>
    <phoneticPr fontId="1"/>
  </si>
  <si>
    <r>
      <rPr>
        <sz val="11"/>
        <rFont val="游ゴシック Medium"/>
        <family val="3"/>
        <charset val="128"/>
      </rPr>
      <t>中南米</t>
    </r>
    <r>
      <rPr>
        <sz val="11"/>
        <rFont val="Consolas"/>
        <family val="3"/>
      </rPr>
      <t>/Afro America/Haiiti</t>
    </r>
    <rPh sb="0" eb="3">
      <t>チュウナンベイ</t>
    </rPh>
    <rPh sb="4" eb="16">
      <t>アフロ　アメリカ</t>
    </rPh>
    <rPh sb="17" eb="23">
      <t>ハイチ</t>
    </rPh>
    <phoneticPr fontId="1"/>
  </si>
  <si>
    <r>
      <t>Afro America=Haiiti</t>
    </r>
    <r>
      <rPr>
        <sz val="11"/>
        <rFont val="游ゴシック Medium"/>
        <family val="3"/>
        <charset val="128"/>
      </rPr>
      <t>の音楽</t>
    </r>
    <rPh sb="0" eb="12">
      <t>アフロ アメリカ</t>
    </rPh>
    <rPh sb="13" eb="19">
      <t>ハイチ</t>
    </rPh>
    <rPh sb="20" eb="22">
      <t>オンガク</t>
    </rPh>
    <phoneticPr fontId="1"/>
  </si>
  <si>
    <r>
      <rPr>
        <strike/>
        <sz val="11"/>
        <rFont val="游ゴシック Medium"/>
        <family val="3"/>
        <charset val="128"/>
      </rPr>
      <t>東</t>
    </r>
    <r>
      <rPr>
        <strike/>
        <sz val="11"/>
        <rFont val="Consolas"/>
        <family val="3"/>
      </rPr>
      <t>Asia/</t>
    </r>
    <r>
      <rPr>
        <strike/>
        <sz val="11"/>
        <rFont val="游ゴシック Medium"/>
        <family val="3"/>
        <charset val="128"/>
      </rPr>
      <t>中国</t>
    </r>
    <r>
      <rPr>
        <strike/>
        <sz val="11"/>
        <rFont val="Consolas"/>
        <family val="3"/>
      </rPr>
      <t>/Tibet</t>
    </r>
    <rPh sb="0" eb="5">
      <t>ヒガシアジア</t>
    </rPh>
    <rPh sb="6" eb="8">
      <t>チュウゴク</t>
    </rPh>
    <rPh sb="9" eb="14">
      <t>チベット</t>
    </rPh>
    <phoneticPr fontId="1"/>
  </si>
  <si>
    <r>
      <t>Tibet</t>
    </r>
    <r>
      <rPr>
        <strike/>
        <sz val="11"/>
        <rFont val="游ゴシック Medium"/>
        <family val="3"/>
        <charset val="128"/>
      </rPr>
      <t>の仏教音楽</t>
    </r>
    <rPh sb="0" eb="5">
      <t>チベット</t>
    </rPh>
    <rPh sb="6" eb="8">
      <t>ブッキョウ</t>
    </rPh>
    <rPh sb="8" eb="10">
      <t>オンガク</t>
    </rPh>
    <phoneticPr fontId="1"/>
  </si>
  <si>
    <r>
      <rPr>
        <strike/>
        <sz val="11"/>
        <rFont val="游ゴシック Medium"/>
        <family val="3"/>
        <charset val="128"/>
      </rPr>
      <t>南欧</t>
    </r>
    <r>
      <rPr>
        <strike/>
        <sz val="11"/>
        <rFont val="Consolas"/>
        <family val="3"/>
      </rPr>
      <t>/Balkan</t>
    </r>
    <r>
      <rPr>
        <strike/>
        <sz val="11"/>
        <rFont val="游ゴシック Medium"/>
        <family val="3"/>
        <charset val="128"/>
      </rPr>
      <t>半島</t>
    </r>
    <rPh sb="0" eb="2">
      <t>ナンオウ</t>
    </rPh>
    <rPh sb="3" eb="11">
      <t>バルカンハントウ</t>
    </rPh>
    <phoneticPr fontId="1"/>
  </si>
  <si>
    <r>
      <t>Balkan</t>
    </r>
    <r>
      <rPr>
        <strike/>
        <sz val="11"/>
        <rFont val="游ゴシック Medium"/>
        <family val="3"/>
        <charset val="128"/>
      </rPr>
      <t>半島の</t>
    </r>
    <r>
      <rPr>
        <strike/>
        <sz val="11"/>
        <rFont val="Consolas"/>
        <family val="3"/>
      </rPr>
      <t>Bagpipe</t>
    </r>
    <rPh sb="0" eb="8">
      <t>バルカンハントウ</t>
    </rPh>
    <rPh sb="9" eb="16">
      <t>バグパイプ</t>
    </rPh>
    <phoneticPr fontId="1"/>
  </si>
  <si>
    <r>
      <t>Bottom</t>
    </r>
    <r>
      <rPr>
        <sz val="11"/>
        <rFont val="游ゴシック Medium"/>
        <family val="3"/>
        <charset val="128"/>
      </rPr>
      <t>少し次回</t>
    </r>
    <rPh sb="6" eb="7">
      <t>スコ</t>
    </rPh>
    <rPh sb="8" eb="10">
      <t>ジカイ</t>
    </rPh>
    <phoneticPr fontId="1"/>
  </si>
  <si>
    <r>
      <rPr>
        <sz val="11"/>
        <rFont val="游ゴシック Medium"/>
        <family val="3"/>
        <charset val="128"/>
      </rPr>
      <t>大部分は前回</t>
    </r>
    <rPh sb="0" eb="3">
      <t>ダイブブン</t>
    </rPh>
    <rPh sb="4" eb="6">
      <t>ゼンカイ</t>
    </rPh>
    <phoneticPr fontId="1"/>
  </si>
  <si>
    <r>
      <rPr>
        <strike/>
        <sz val="11"/>
        <rFont val="游ゴシック Medium"/>
        <family val="3"/>
        <charset val="128"/>
      </rPr>
      <t>西</t>
    </r>
    <r>
      <rPr>
        <strike/>
        <sz val="11"/>
        <rFont val="Consolas"/>
        <family val="3"/>
      </rPr>
      <t>Asia/</t>
    </r>
    <r>
      <rPr>
        <strike/>
        <sz val="11"/>
        <rFont val="游ゴシック Medium"/>
        <family val="3"/>
        <charset val="128"/>
      </rPr>
      <t>湾岸諸国</t>
    </r>
    <rPh sb="0" eb="5">
      <t>ニシアジア</t>
    </rPh>
    <rPh sb="6" eb="8">
      <t>ワンガン</t>
    </rPh>
    <rPh sb="8" eb="10">
      <t>ショコク</t>
    </rPh>
    <phoneticPr fontId="1"/>
  </si>
  <si>
    <r>
      <rPr>
        <strike/>
        <sz val="11"/>
        <rFont val="游ゴシック Medium"/>
        <family val="3"/>
        <charset val="128"/>
      </rPr>
      <t>湾岸諸国の民謡「ライワ」</t>
    </r>
    <rPh sb="0" eb="2">
      <t>ワンガン</t>
    </rPh>
    <rPh sb="2" eb="4">
      <t>ショコク</t>
    </rPh>
    <rPh sb="5" eb="7">
      <t>ミンヨウ</t>
    </rPh>
    <phoneticPr fontId="1"/>
  </si>
  <si>
    <r>
      <t>Tonga</t>
    </r>
    <r>
      <rPr>
        <sz val="11"/>
        <rFont val="游ゴシック Medium"/>
        <family val="3"/>
        <charset val="128"/>
      </rPr>
      <t>の今昔</t>
    </r>
    <rPh sb="0" eb="5">
      <t>トンガ</t>
    </rPh>
    <rPh sb="6" eb="8">
      <t>コンジャク</t>
    </rPh>
    <phoneticPr fontId="1"/>
  </si>
  <si>
    <r>
      <rPr>
        <sz val="11"/>
        <rFont val="游ゴシック Medium"/>
        <family val="3"/>
        <charset val="128"/>
      </rPr>
      <t>南米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アフロ</t>
    </r>
    <r>
      <rPr>
        <sz val="11"/>
        <rFont val="Consolas"/>
        <family val="3"/>
      </rPr>
      <t xml:space="preserve"> Africa/Columbia</t>
    </r>
    <rPh sb="0" eb="2">
      <t>ナンベイ</t>
    </rPh>
    <rPh sb="7" eb="13">
      <t>アフリカ</t>
    </rPh>
    <rPh sb="14" eb="22">
      <t>コロムビア</t>
    </rPh>
    <phoneticPr fontId="1"/>
  </si>
  <si>
    <r>
      <t>Afro America=Columbia</t>
    </r>
    <r>
      <rPr>
        <sz val="11"/>
        <rFont val="游ゴシック Medium"/>
        <family val="3"/>
        <charset val="128"/>
      </rPr>
      <t>の音楽</t>
    </r>
    <rPh sb="0" eb="12">
      <t>アフロ　アメリカ</t>
    </rPh>
    <rPh sb="13" eb="21">
      <t>コロムビア</t>
    </rPh>
    <rPh sb="22" eb="24">
      <t>オンガク</t>
    </rPh>
    <phoneticPr fontId="1"/>
  </si>
  <si>
    <r>
      <rPr>
        <sz val="11"/>
        <rFont val="游ゴシック Medium"/>
        <family val="3"/>
        <charset val="128"/>
      </rPr>
      <t>中国の仏教</t>
    </r>
    <rPh sb="0" eb="2">
      <t>チュウゴク</t>
    </rPh>
    <rPh sb="3" eb="5">
      <t>ブッキョウ</t>
    </rPh>
    <phoneticPr fontId="1"/>
  </si>
  <si>
    <r>
      <t>Polynesia/</t>
    </r>
    <r>
      <rPr>
        <sz val="11"/>
        <rFont val="游ゴシック Medium"/>
        <family val="3"/>
        <charset val="128"/>
      </rPr>
      <t>西</t>
    </r>
    <r>
      <rPr>
        <sz val="11"/>
        <rFont val="Consolas"/>
        <family val="3"/>
      </rPr>
      <t>Samoa</t>
    </r>
    <rPh sb="0" eb="9">
      <t>ポリネシア</t>
    </rPh>
    <rPh sb="10" eb="16">
      <t>ニシサモア</t>
    </rPh>
    <phoneticPr fontId="1"/>
  </si>
  <si>
    <r>
      <rPr>
        <sz val="11"/>
        <rFont val="游ゴシック Medium"/>
        <family val="3"/>
        <charset val="128"/>
      </rPr>
      <t>西</t>
    </r>
    <r>
      <rPr>
        <sz val="11"/>
        <rFont val="Consolas"/>
        <family val="3"/>
      </rPr>
      <t>Samoa</t>
    </r>
    <r>
      <rPr>
        <sz val="11"/>
        <rFont val="游ゴシック Medium"/>
        <family val="3"/>
        <charset val="128"/>
      </rPr>
      <t>の歌</t>
    </r>
    <rPh sb="0" eb="6">
      <t>ニシサモア</t>
    </rPh>
    <rPh sb="7" eb="8">
      <t>ウタ</t>
    </rPh>
    <phoneticPr fontId="1"/>
  </si>
  <si>
    <r>
      <rPr>
        <strike/>
        <sz val="11"/>
        <rFont val="游ゴシック Medium"/>
        <family val="3"/>
        <charset val="128"/>
      </rPr>
      <t>東欧</t>
    </r>
    <r>
      <rPr>
        <strike/>
        <sz val="11"/>
        <rFont val="Consolas"/>
        <family val="3"/>
      </rPr>
      <t>/Hungary</t>
    </r>
    <rPh sb="0" eb="2">
      <t>トウオウ</t>
    </rPh>
    <rPh sb="3" eb="10">
      <t>ハンガリー</t>
    </rPh>
    <phoneticPr fontId="1"/>
  </si>
  <si>
    <r>
      <t>Hungary</t>
    </r>
    <r>
      <rPr>
        <strike/>
        <sz val="11"/>
        <rFont val="游ゴシック Medium"/>
        <family val="3"/>
        <charset val="128"/>
      </rPr>
      <t>人の婚礼の音楽</t>
    </r>
    <rPh sb="0" eb="7">
      <t>ハンガリー</t>
    </rPh>
    <rPh sb="7" eb="8">
      <t>ジン</t>
    </rPh>
    <rPh sb="9" eb="11">
      <t>コンレイ</t>
    </rPh>
    <rPh sb="12" eb="14">
      <t>オンガク</t>
    </rPh>
    <phoneticPr fontId="1"/>
  </si>
  <si>
    <r>
      <rPr>
        <strike/>
        <sz val="11"/>
        <rFont val="游ゴシック Medium"/>
        <family val="3"/>
        <charset val="128"/>
      </rPr>
      <t>東欧</t>
    </r>
    <r>
      <rPr>
        <strike/>
        <sz val="11"/>
        <rFont val="Consolas"/>
        <family val="3"/>
      </rPr>
      <t>/Bulgaria</t>
    </r>
    <r>
      <rPr>
        <strike/>
        <sz val="11"/>
        <rFont val="游ゴシック Medium"/>
        <family val="3"/>
        <charset val="128"/>
      </rPr>
      <t>正教会</t>
    </r>
    <rPh sb="0" eb="2">
      <t>トウオウ</t>
    </rPh>
    <rPh sb="3" eb="14">
      <t>ブルガリアセイキョウカイ</t>
    </rPh>
    <phoneticPr fontId="1"/>
  </si>
  <si>
    <r>
      <t>Bulgaria</t>
    </r>
    <r>
      <rPr>
        <strike/>
        <sz val="11"/>
        <rFont val="游ゴシック Medium"/>
        <family val="3"/>
        <charset val="128"/>
      </rPr>
      <t>正教会の聖歌</t>
    </r>
    <rPh sb="0" eb="11">
      <t>ブルガリアセイキョウカイ</t>
    </rPh>
    <rPh sb="12" eb="14">
      <t>セイカ</t>
    </rPh>
    <phoneticPr fontId="1"/>
  </si>
  <si>
    <r>
      <rPr>
        <strike/>
        <sz val="11"/>
        <rFont val="游ゴシック Medium"/>
        <family val="3"/>
        <charset val="128"/>
      </rPr>
      <t>南米</t>
    </r>
    <r>
      <rPr>
        <strike/>
        <sz val="11"/>
        <rFont val="Consolas"/>
        <family val="3"/>
      </rPr>
      <t>/Afro America/Pe'rou/</t>
    </r>
    <r>
      <rPr>
        <strike/>
        <sz val="11"/>
        <rFont val="游ゴシック Medium"/>
        <family val="3"/>
        <charset val="128"/>
      </rPr>
      <t>黒人系フォルクローレ</t>
    </r>
    <rPh sb="0" eb="2">
      <t>ナンベイ</t>
    </rPh>
    <rPh sb="3" eb="15">
      <t>アフロ　アメリカ</t>
    </rPh>
    <rPh sb="16" eb="22">
      <t>ペルー</t>
    </rPh>
    <rPh sb="23" eb="26">
      <t>コクジンケイ</t>
    </rPh>
    <phoneticPr fontId="1"/>
  </si>
  <si>
    <r>
      <rPr>
        <strike/>
        <sz val="11"/>
        <rFont val="游ゴシック Medium"/>
        <family val="3"/>
        <charset val="128"/>
      </rPr>
      <t>南米</t>
    </r>
    <r>
      <rPr>
        <strike/>
        <sz val="11"/>
        <rFont val="Consolas"/>
        <family val="3"/>
      </rPr>
      <t>Pe'rou</t>
    </r>
    <r>
      <rPr>
        <strike/>
        <sz val="11"/>
        <rFont val="游ゴシック Medium"/>
        <family val="3"/>
        <charset val="128"/>
      </rPr>
      <t>の黒人系フォルクローレ</t>
    </r>
    <rPh sb="0" eb="2">
      <t>ナンベイ</t>
    </rPh>
    <rPh sb="2" eb="8">
      <t>ペルー</t>
    </rPh>
    <rPh sb="9" eb="12">
      <t>コクジンケイ</t>
    </rPh>
    <phoneticPr fontId="1"/>
  </si>
  <si>
    <r>
      <rPr>
        <sz val="11"/>
        <rFont val="游ゴシック Medium"/>
        <family val="3"/>
        <charset val="128"/>
      </rPr>
      <t>東南</t>
    </r>
    <r>
      <rPr>
        <sz val="11"/>
        <rFont val="Consolas"/>
        <family val="3"/>
      </rPr>
      <t>Asia/Cambodge</t>
    </r>
    <r>
      <rPr>
        <sz val="11"/>
        <rFont val="游ゴシック Medium"/>
        <family val="3"/>
        <charset val="128"/>
      </rPr>
      <t>と</t>
    </r>
    <r>
      <rPr>
        <sz val="11"/>
        <rFont val="Consolas"/>
        <family val="3"/>
      </rPr>
      <t>Sunda/Indone'sie/Java</t>
    </r>
    <rPh sb="0" eb="6">
      <t>トウナンアジア</t>
    </rPh>
    <rPh sb="7" eb="15">
      <t>カンボジア</t>
    </rPh>
    <rPh sb="16" eb="21">
      <t>スンダ</t>
    </rPh>
    <rPh sb="22" eb="32">
      <t>インドネシア</t>
    </rPh>
    <rPh sb="33" eb="37">
      <t>ジャワ</t>
    </rPh>
    <phoneticPr fontId="1"/>
  </si>
  <si>
    <r>
      <t>Cambodge</t>
    </r>
    <r>
      <rPr>
        <sz val="11"/>
        <rFont val="游ゴシック Medium"/>
        <family val="3"/>
        <charset val="128"/>
      </rPr>
      <t>と</t>
    </r>
    <r>
      <rPr>
        <sz val="11"/>
        <rFont val="Consolas"/>
        <family val="3"/>
      </rPr>
      <t>Sunda</t>
    </r>
    <r>
      <rPr>
        <sz val="11"/>
        <rFont val="游ゴシック Medium"/>
        <family val="3"/>
        <charset val="128"/>
      </rPr>
      <t>（</t>
    </r>
    <r>
      <rPr>
        <sz val="11"/>
        <rFont val="Consolas"/>
        <family val="3"/>
      </rPr>
      <t>Indone'sie</t>
    </r>
    <r>
      <rPr>
        <sz val="11"/>
        <rFont val="游ゴシック Medium"/>
        <family val="3"/>
        <charset val="128"/>
      </rPr>
      <t>）の</t>
    </r>
    <r>
      <rPr>
        <sz val="11"/>
        <rFont val="Consolas"/>
        <family val="3"/>
      </rPr>
      <t>Ramayana</t>
    </r>
    <r>
      <rPr>
        <sz val="11"/>
        <rFont val="游ゴシック Medium"/>
        <family val="3"/>
        <charset val="128"/>
      </rPr>
      <t>音楽</t>
    </r>
    <rPh sb="0" eb="8">
      <t>カンボジア</t>
    </rPh>
    <rPh sb="9" eb="14">
      <t>スンダ</t>
    </rPh>
    <rPh sb="15" eb="25">
      <t>インドネシア</t>
    </rPh>
    <rPh sb="27" eb="35">
      <t>ラーマーヤナ</t>
    </rPh>
    <rPh sb="35" eb="37">
      <t>オンガク</t>
    </rPh>
    <phoneticPr fontId="1"/>
  </si>
  <si>
    <r>
      <rPr>
        <strike/>
        <sz val="11"/>
        <rFont val="游ゴシック Medium"/>
        <family val="3"/>
        <charset val="128"/>
      </rPr>
      <t>エル･ハッジ･ジェリ･ソリー･クヤテ</t>
    </r>
  </si>
  <si>
    <r>
      <t>Guinea</t>
    </r>
    <r>
      <rPr>
        <strike/>
        <sz val="11"/>
        <rFont val="游ゴシック Medium"/>
        <family val="3"/>
        <charset val="128"/>
      </rPr>
      <t>の木琴の名人</t>
    </r>
    <rPh sb="0" eb="6">
      <t>ギニア</t>
    </rPh>
    <rPh sb="7" eb="9">
      <t>モッキン</t>
    </rPh>
    <rPh sb="10" eb="12">
      <t>メイジン</t>
    </rPh>
    <phoneticPr fontId="1"/>
  </si>
  <si>
    <r>
      <rPr>
        <strike/>
        <sz val="11"/>
        <rFont val="游ゴシック Medium"/>
        <family val="3"/>
        <charset val="128"/>
      </rPr>
      <t>南欧</t>
    </r>
    <r>
      <rPr>
        <strike/>
        <sz val="11"/>
        <rFont val="Consolas"/>
        <family val="3"/>
      </rPr>
      <t>/</t>
    </r>
    <r>
      <rPr>
        <strike/>
        <sz val="11"/>
        <rFont val="游ゴシック Medium"/>
        <family val="3"/>
        <charset val="128"/>
      </rPr>
      <t>南</t>
    </r>
    <r>
      <rPr>
        <strike/>
        <sz val="11"/>
        <rFont val="Consolas"/>
        <family val="3"/>
      </rPr>
      <t>Albanie/Albania</t>
    </r>
    <rPh sb="0" eb="2">
      <t>ナンオウ</t>
    </rPh>
    <rPh sb="3" eb="19">
      <t>ミナミアルバニア</t>
    </rPh>
    <phoneticPr fontId="1"/>
  </si>
  <si>
    <r>
      <rPr>
        <strike/>
        <sz val="11"/>
        <rFont val="游ゴシック Medium"/>
        <family val="3"/>
        <charset val="128"/>
      </rPr>
      <t>南</t>
    </r>
    <r>
      <rPr>
        <strike/>
        <sz val="11"/>
        <rFont val="Consolas"/>
        <family val="3"/>
      </rPr>
      <t>Albanie/Albania</t>
    </r>
    <r>
      <rPr>
        <strike/>
        <sz val="11"/>
        <rFont val="游ゴシック Medium"/>
        <family val="3"/>
        <charset val="128"/>
      </rPr>
      <t>の音楽</t>
    </r>
    <rPh sb="0" eb="16">
      <t>ミナミアルバニア</t>
    </rPh>
    <rPh sb="17" eb="19">
      <t>オンガク</t>
    </rPh>
    <phoneticPr fontId="1"/>
  </si>
  <si>
    <r>
      <rPr>
        <strike/>
        <sz val="11"/>
        <rFont val="游ゴシック Medium"/>
        <family val="3"/>
        <charset val="128"/>
      </rPr>
      <t>ニーグンの名曲をたずねて</t>
    </r>
    <rPh sb="5" eb="7">
      <t>メイキョク</t>
    </rPh>
    <phoneticPr fontId="1"/>
  </si>
  <si>
    <r>
      <t>Guinea</t>
    </r>
    <r>
      <rPr>
        <sz val="11"/>
        <rFont val="游ゴシック Medium"/>
        <family val="3"/>
        <charset val="128"/>
      </rPr>
      <t>の名歌手を聴く</t>
    </r>
    <rPh sb="0" eb="6">
      <t>ギニア</t>
    </rPh>
    <rPh sb="7" eb="8">
      <t>メイ</t>
    </rPh>
    <rPh sb="8" eb="10">
      <t>カシュ</t>
    </rPh>
    <rPh sb="11" eb="12">
      <t>キ</t>
    </rPh>
    <phoneticPr fontId="1"/>
  </si>
  <si>
    <r>
      <rPr>
        <strike/>
        <sz val="11"/>
        <rFont val="游ゴシック Medium"/>
        <family val="3"/>
        <charset val="128"/>
      </rPr>
      <t>後説のみ</t>
    </r>
    <rPh sb="0" eb="1">
      <t>アト</t>
    </rPh>
    <rPh sb="1" eb="2">
      <t>セツ</t>
    </rPh>
    <phoneticPr fontId="1"/>
  </si>
  <si>
    <r>
      <rPr>
        <sz val="11"/>
        <rFont val="游ゴシック Medium"/>
        <family val="3"/>
        <charset val="128"/>
      </rPr>
      <t>中南米</t>
    </r>
    <r>
      <rPr>
        <sz val="11"/>
        <rFont val="Consolas"/>
        <family val="3"/>
      </rPr>
      <t>/Cuba</t>
    </r>
    <rPh sb="0" eb="3">
      <t>チュウナンベイ</t>
    </rPh>
    <rPh sb="4" eb="8">
      <t>キューバ</t>
    </rPh>
    <phoneticPr fontId="1"/>
  </si>
  <si>
    <r>
      <t>Afro America=Cuba</t>
    </r>
    <r>
      <rPr>
        <sz val="11"/>
        <rFont val="游ゴシック Medium"/>
        <family val="3"/>
        <charset val="128"/>
      </rPr>
      <t>の音楽</t>
    </r>
    <rPh sb="0" eb="12">
      <t>アフロ　アメリカ</t>
    </rPh>
    <rPh sb="13" eb="17">
      <t>キューバ</t>
    </rPh>
    <rPh sb="18" eb="20">
      <t>オンガク</t>
    </rPh>
    <phoneticPr fontId="1"/>
  </si>
  <si>
    <r>
      <rPr>
        <sz val="11"/>
        <rFont val="游ゴシック Medium"/>
        <family val="3"/>
        <charset val="128"/>
      </rPr>
      <t>西</t>
    </r>
    <r>
      <rPr>
        <sz val="11"/>
        <rFont val="Consolas"/>
        <family val="3"/>
      </rPr>
      <t>Africa/Maghreb/Maurianie</t>
    </r>
    <rPh sb="0" eb="7">
      <t>ニシアフリカ</t>
    </rPh>
    <rPh sb="8" eb="15">
      <t>マグレブ</t>
    </rPh>
    <rPh sb="16" eb="25">
      <t>モーリタニア</t>
    </rPh>
    <phoneticPr fontId="1"/>
  </si>
  <si>
    <r>
      <t>Mauritanie</t>
    </r>
    <r>
      <rPr>
        <sz val="11"/>
        <rFont val="游ゴシック Medium"/>
        <family val="3"/>
        <charset val="128"/>
      </rPr>
      <t>の歌</t>
    </r>
    <rPh sb="0" eb="10">
      <t>モーリタニア</t>
    </rPh>
    <rPh sb="11" eb="12">
      <t>ウタ</t>
    </rPh>
    <phoneticPr fontId="1"/>
  </si>
  <si>
    <r>
      <rPr>
        <sz val="11"/>
        <rFont val="游ゴシック Medium"/>
        <family val="3"/>
        <charset val="128"/>
      </rPr>
      <t>これと次とは､余り時間の関係で収録順が放映順と逆になってる。</t>
    </r>
    <rPh sb="3" eb="4">
      <t>ツギ</t>
    </rPh>
    <rPh sb="7" eb="8">
      <t>アマ</t>
    </rPh>
    <rPh sb="9" eb="11">
      <t>ジカン</t>
    </rPh>
    <rPh sb="12" eb="14">
      <t>カンケイ</t>
    </rPh>
    <rPh sb="15" eb="17">
      <t>シュウロク</t>
    </rPh>
    <rPh sb="17" eb="18">
      <t>ジュン</t>
    </rPh>
    <rPh sb="19" eb="21">
      <t>ホウエイ</t>
    </rPh>
    <rPh sb="21" eb="22">
      <t>ジュン</t>
    </rPh>
    <rPh sb="23" eb="24">
      <t>ギャク</t>
    </rPh>
    <phoneticPr fontId="1"/>
  </si>
  <si>
    <r>
      <rPr>
        <sz val="11"/>
        <rFont val="游ゴシック Medium"/>
        <family val="3"/>
        <charset val="128"/>
      </rPr>
      <t>東欧</t>
    </r>
    <r>
      <rPr>
        <sz val="11"/>
        <rFont val="Consolas"/>
        <family val="3"/>
      </rPr>
      <t>/Roumanie/</t>
    </r>
    <r>
      <rPr>
        <sz val="11"/>
        <rFont val="游ゴシック Medium"/>
        <family val="3"/>
        <charset val="128"/>
      </rPr>
      <t>ワラキア</t>
    </r>
    <r>
      <rPr>
        <sz val="11"/>
        <rFont val="Consolas"/>
        <family val="3"/>
      </rPr>
      <t>/Gypsy</t>
    </r>
    <r>
      <rPr>
        <sz val="11"/>
        <rFont val="游ゴシック Medium"/>
        <family val="3"/>
        <charset val="128"/>
      </rPr>
      <t>音楽</t>
    </r>
    <rPh sb="0" eb="2">
      <t>トウオウ</t>
    </rPh>
    <rPh sb="3" eb="11">
      <t>ルーマニア</t>
    </rPh>
    <rPh sb="17" eb="22">
      <t>ジプシー</t>
    </rPh>
    <rPh sb="22" eb="24">
      <t>オンガク</t>
    </rPh>
    <phoneticPr fontId="1"/>
  </si>
  <si>
    <r>
      <rPr>
        <sz val="11"/>
        <rFont val="游ゴシック Medium"/>
        <family val="3"/>
        <charset val="128"/>
      </rPr>
      <t>ワラキアの</t>
    </r>
    <r>
      <rPr>
        <sz val="11"/>
        <rFont val="Consolas"/>
        <family val="3"/>
      </rPr>
      <t>Gypsy</t>
    </r>
    <r>
      <rPr>
        <sz val="11"/>
        <rFont val="游ゴシック Medium"/>
        <family val="3"/>
        <charset val="128"/>
      </rPr>
      <t>音楽</t>
    </r>
    <rPh sb="5" eb="10">
      <t>ジプシー</t>
    </rPh>
    <rPh sb="10" eb="12">
      <t>オンガク</t>
    </rPh>
    <phoneticPr fontId="1"/>
  </si>
  <si>
    <r>
      <rPr>
        <strike/>
        <sz val="11"/>
        <rFont val="游ゴシック Medium"/>
        <family val="3"/>
        <charset val="128"/>
      </rPr>
      <t>西欧</t>
    </r>
    <r>
      <rPr>
        <strike/>
        <sz val="11"/>
        <rFont val="Consolas"/>
        <family val="3"/>
      </rPr>
      <t>/Suisse/</t>
    </r>
    <r>
      <rPr>
        <strike/>
        <sz val="11"/>
        <rFont val="游ゴシック Medium"/>
        <family val="3"/>
        <charset val="128"/>
      </rPr>
      <t>アペンツェル</t>
    </r>
    <rPh sb="0" eb="2">
      <t>セイオウ</t>
    </rPh>
    <rPh sb="3" eb="9">
      <t>スイス</t>
    </rPh>
    <phoneticPr fontId="1"/>
  </si>
  <si>
    <r>
      <t xml:space="preserve">Suisse </t>
    </r>
    <r>
      <rPr>
        <strike/>
        <sz val="11"/>
        <rFont val="游ゴシック Medium"/>
        <family val="3"/>
        <charset val="128"/>
      </rPr>
      <t>アペンツェルの牧童歌</t>
    </r>
    <rPh sb="0" eb="6">
      <t>スイス</t>
    </rPh>
    <rPh sb="14" eb="16">
      <t>ボクドウ</t>
    </rPh>
    <rPh sb="16" eb="17">
      <t>ウタ</t>
    </rPh>
    <phoneticPr fontId="1"/>
  </si>
  <si>
    <r>
      <rPr>
        <sz val="11"/>
        <rFont val="游ゴシック Medium"/>
        <family val="3"/>
        <charset val="128"/>
      </rPr>
      <t>「コル･ニドレイ」名演集</t>
    </r>
    <rPh sb="9" eb="11">
      <t>メイエン</t>
    </rPh>
    <rPh sb="11" eb="12">
      <t>シュウ</t>
    </rPh>
    <phoneticPr fontId="1"/>
  </si>
  <si>
    <r>
      <rPr>
        <strike/>
        <sz val="11"/>
        <rFont val="游ゴシック Medium"/>
        <family val="3"/>
        <charset val="128"/>
      </rPr>
      <t>東</t>
    </r>
    <r>
      <rPr>
        <strike/>
        <sz val="11"/>
        <rFont val="Consolas"/>
        <family val="3"/>
      </rPr>
      <t>Africa/Tanzania</t>
    </r>
    <rPh sb="0" eb="7">
      <t>ヒガシアフリカ</t>
    </rPh>
    <rPh sb="8" eb="16">
      <t>タンザニア</t>
    </rPh>
    <phoneticPr fontId="1"/>
  </si>
  <si>
    <r>
      <rPr>
        <strike/>
        <sz val="11"/>
        <rFont val="游ゴシック Medium"/>
        <family val="3"/>
        <charset val="128"/>
      </rPr>
      <t>フクウェ･ザウォセと</t>
    </r>
    <r>
      <rPr>
        <strike/>
        <sz val="11"/>
        <rFont val="Consolas"/>
        <family val="3"/>
      </rPr>
      <t>Tanzania</t>
    </r>
    <r>
      <rPr>
        <strike/>
        <sz val="11"/>
        <rFont val="游ゴシック Medium"/>
        <family val="3"/>
        <charset val="128"/>
      </rPr>
      <t>の音楽家達</t>
    </r>
    <rPh sb="10" eb="18">
      <t>タンザニア</t>
    </rPh>
    <rPh sb="19" eb="22">
      <t>オンガクカ</t>
    </rPh>
    <rPh sb="22" eb="23">
      <t>タチ</t>
    </rPh>
    <phoneticPr fontId="1"/>
  </si>
  <si>
    <r>
      <rPr>
        <strike/>
        <sz val="11"/>
        <rFont val="游ゴシック Medium"/>
        <family val="3"/>
        <charset val="128"/>
      </rPr>
      <t>南米</t>
    </r>
    <r>
      <rPr>
        <strike/>
        <sz val="11"/>
        <rFont val="Consolas"/>
        <family val="3"/>
      </rPr>
      <t>/Brazil</t>
    </r>
    <rPh sb="0" eb="2">
      <t>ナンベイ</t>
    </rPh>
    <rPh sb="3" eb="9">
      <t>ブラジル</t>
    </rPh>
    <phoneticPr fontId="1"/>
  </si>
  <si>
    <r>
      <t>Brazil</t>
    </r>
    <r>
      <rPr>
        <strike/>
        <sz val="11"/>
        <rFont val="游ゴシック Medium"/>
        <family val="3"/>
        <charset val="128"/>
      </rPr>
      <t>の音楽</t>
    </r>
    <rPh sb="0" eb="6">
      <t>ブラジル</t>
    </rPh>
    <rPh sb="7" eb="9">
      <t>オンガク</t>
    </rPh>
    <phoneticPr fontId="1"/>
  </si>
  <si>
    <r>
      <rPr>
        <strike/>
        <sz val="11"/>
        <rFont val="游ゴシック Medium"/>
        <family val="3"/>
        <charset val="128"/>
      </rPr>
      <t>西</t>
    </r>
    <r>
      <rPr>
        <strike/>
        <sz val="11"/>
        <rFont val="Consolas"/>
        <family val="3"/>
      </rPr>
      <t>Asia/Persia/Iran</t>
    </r>
    <r>
      <rPr>
        <strike/>
        <sz val="11"/>
        <rFont val="游ゴシック Medium"/>
        <family val="3"/>
        <charset val="128"/>
      </rPr>
      <t>の少数民族</t>
    </r>
    <rPh sb="0" eb="5">
      <t>ニシアジア</t>
    </rPh>
    <rPh sb="6" eb="12">
      <t>ペルシャ</t>
    </rPh>
    <rPh sb="13" eb="17">
      <t>イラン</t>
    </rPh>
    <rPh sb="18" eb="20">
      <t>ショウスウ</t>
    </rPh>
    <rPh sb="20" eb="22">
      <t>ミンゾク</t>
    </rPh>
    <phoneticPr fontId="1"/>
  </si>
  <si>
    <r>
      <rPr>
        <strike/>
        <sz val="11"/>
        <rFont val="游ゴシック Medium"/>
        <family val="3"/>
        <charset val="128"/>
      </rPr>
      <t>シャハラム･ナゼリ</t>
    </r>
  </si>
  <si>
    <r>
      <t>Iran</t>
    </r>
    <r>
      <rPr>
        <strike/>
        <sz val="11"/>
        <rFont val="游ゴシック Medium"/>
        <family val="3"/>
        <charset val="128"/>
      </rPr>
      <t>の大</t>
    </r>
    <r>
      <rPr>
        <strike/>
        <sz val="11"/>
        <rFont val="Consolas"/>
        <family val="3"/>
      </rPr>
      <t>Star</t>
    </r>
    <r>
      <rPr>
        <strike/>
        <sz val="11"/>
        <rFont val="游ゴシック Medium"/>
        <family val="3"/>
        <charset val="128"/>
      </rPr>
      <t>､シャハラム･ナゼリ</t>
    </r>
    <rPh sb="0" eb="4">
      <t>イラン</t>
    </rPh>
    <rPh sb="5" eb="10">
      <t>ダイスター</t>
    </rPh>
    <phoneticPr fontId="1"/>
  </si>
  <si>
    <r>
      <t>Africa/Ouganda/</t>
    </r>
    <r>
      <rPr>
        <sz val="11"/>
        <rFont val="游ゴシック Medium"/>
        <family val="3"/>
        <charset val="128"/>
      </rPr>
      <t>ブガンダ王国</t>
    </r>
    <rPh sb="0" eb="6">
      <t>アフリカ</t>
    </rPh>
    <rPh sb="7" eb="14">
      <t>ウガンダ</t>
    </rPh>
    <rPh sb="19" eb="21">
      <t>オウコク</t>
    </rPh>
    <phoneticPr fontId="1"/>
  </si>
  <si>
    <r>
      <t>Ouganda</t>
    </r>
    <r>
      <rPr>
        <sz val="11"/>
        <rFont val="游ゴシック Medium"/>
        <family val="3"/>
        <charset val="128"/>
      </rPr>
      <t>／ブガンダ王国の調べ</t>
    </r>
    <rPh sb="0" eb="7">
      <t>ウガンダ</t>
    </rPh>
    <rPh sb="12" eb="14">
      <t>オウコク</t>
    </rPh>
    <rPh sb="15" eb="16">
      <t>シラ</t>
    </rPh>
    <phoneticPr fontId="1"/>
  </si>
  <si>
    <r>
      <rPr>
        <strike/>
        <sz val="11"/>
        <rFont val="游ゴシック Medium"/>
        <family val="3"/>
        <charset val="128"/>
      </rPr>
      <t>北欧</t>
    </r>
    <r>
      <rPr>
        <strike/>
        <sz val="11"/>
        <rFont val="Consolas"/>
        <family val="3"/>
      </rPr>
      <t>/</t>
    </r>
    <r>
      <rPr>
        <strike/>
        <sz val="11"/>
        <rFont val="游ゴシック Medium"/>
        <family val="3"/>
        <charset val="128"/>
      </rPr>
      <t>サーミ</t>
    </r>
    <rPh sb="0" eb="2">
      <t>ホクオウ</t>
    </rPh>
    <phoneticPr fontId="1"/>
  </si>
  <si>
    <r>
      <rPr>
        <strike/>
        <sz val="11"/>
        <rFont val="游ゴシック Medium"/>
        <family val="3"/>
        <charset val="128"/>
      </rPr>
      <t>サーミのヨイク</t>
    </r>
    <phoneticPr fontId="1"/>
  </si>
  <si>
    <r>
      <rPr>
        <strike/>
        <sz val="11"/>
        <rFont val="游ゴシック Medium"/>
        <family val="3"/>
        <charset val="128"/>
      </rPr>
      <t>南米</t>
    </r>
    <r>
      <rPr>
        <strike/>
        <sz val="11"/>
        <rFont val="Consolas"/>
        <family val="3"/>
      </rPr>
      <t>/Brazil/</t>
    </r>
    <r>
      <rPr>
        <strike/>
        <sz val="11"/>
        <rFont val="游ゴシック Medium"/>
        <family val="3"/>
        <charset val="128"/>
      </rPr>
      <t>ペルナンブーコ州</t>
    </r>
    <rPh sb="0" eb="2">
      <t>ナンベイ</t>
    </rPh>
    <rPh sb="3" eb="9">
      <t>ブラジル</t>
    </rPh>
    <rPh sb="17" eb="18">
      <t>シュウ</t>
    </rPh>
    <phoneticPr fontId="1"/>
  </si>
  <si>
    <r>
      <t>Brazil</t>
    </r>
    <r>
      <rPr>
        <strike/>
        <sz val="11"/>
        <rFont val="游ゴシック Medium"/>
        <family val="3"/>
        <charset val="128"/>
      </rPr>
      <t>､ペルナンブーコ州の音楽</t>
    </r>
    <rPh sb="0" eb="6">
      <t>ブラジル</t>
    </rPh>
    <rPh sb="14" eb="15">
      <t>シュウ</t>
    </rPh>
    <rPh sb="16" eb="18">
      <t>オンガク</t>
    </rPh>
    <phoneticPr fontId="1"/>
  </si>
  <si>
    <r>
      <t>Brazil</t>
    </r>
    <r>
      <rPr>
        <strike/>
        <sz val="11"/>
        <rFont val="游ゴシック Medium"/>
        <family val="3"/>
        <charset val="128"/>
      </rPr>
      <t>の</t>
    </r>
    <r>
      <rPr>
        <strike/>
        <sz val="11"/>
        <rFont val="Consolas"/>
        <family val="3"/>
      </rPr>
      <t>Accorde'on</t>
    </r>
    <rPh sb="0" eb="6">
      <t>ブラジル</t>
    </rPh>
    <rPh sb="7" eb="17">
      <t>アコーディオン</t>
    </rPh>
    <phoneticPr fontId="1"/>
  </si>
  <si>
    <r>
      <t>Africa/Maghreb/</t>
    </r>
    <r>
      <rPr>
        <sz val="11"/>
        <rFont val="游ゴシック Medium"/>
        <family val="3"/>
        <charset val="128"/>
      </rPr>
      <t>上</t>
    </r>
    <r>
      <rPr>
        <sz val="11"/>
        <rFont val="Consolas"/>
        <family val="3"/>
      </rPr>
      <t>Egypte</t>
    </r>
    <rPh sb="0" eb="6">
      <t>アフリカ</t>
    </rPh>
    <rPh sb="7" eb="14">
      <t>マグレブ</t>
    </rPh>
    <rPh sb="15" eb="22">
      <t>カミエジプト</t>
    </rPh>
    <phoneticPr fontId="1"/>
  </si>
  <si>
    <r>
      <rPr>
        <sz val="11"/>
        <rFont val="游ゴシック Medium"/>
        <family val="3"/>
        <charset val="128"/>
      </rPr>
      <t>上</t>
    </r>
    <r>
      <rPr>
        <sz val="11"/>
        <rFont val="Consolas"/>
        <family val="3"/>
      </rPr>
      <t>Egypte</t>
    </r>
    <r>
      <rPr>
        <sz val="11"/>
        <rFont val="游ゴシック Medium"/>
        <family val="3"/>
        <charset val="128"/>
      </rPr>
      <t>の笛師たち</t>
    </r>
    <rPh sb="0" eb="7">
      <t>カミエジプト</t>
    </rPh>
    <rPh sb="8" eb="9">
      <t>フエ</t>
    </rPh>
    <rPh sb="9" eb="10">
      <t>シ</t>
    </rPh>
    <phoneticPr fontId="1"/>
  </si>
  <si>
    <r>
      <t>Guinea</t>
    </r>
    <r>
      <rPr>
        <strike/>
        <sz val="11"/>
        <rFont val="游ゴシック Medium"/>
        <family val="3"/>
        <charset val="128"/>
      </rPr>
      <t>の女性歌手たち</t>
    </r>
    <rPh sb="0" eb="6">
      <t>ギニア</t>
    </rPh>
    <rPh sb="7" eb="9">
      <t>ジョセイ</t>
    </rPh>
    <rPh sb="9" eb="11">
      <t>カシュ</t>
    </rPh>
    <phoneticPr fontId="1"/>
  </si>
  <si>
    <r>
      <rPr>
        <sz val="11"/>
        <rFont val="游ゴシック Medium"/>
        <family val="3"/>
        <charset val="128"/>
      </rPr>
      <t>南米</t>
    </r>
    <r>
      <rPr>
        <sz val="11"/>
        <rFont val="Consolas"/>
        <family val="3"/>
      </rPr>
      <t>/Equateur</t>
    </r>
    <rPh sb="0" eb="2">
      <t>ナンベイ</t>
    </rPh>
    <rPh sb="3" eb="11">
      <t>エクアドル</t>
    </rPh>
    <phoneticPr fontId="1"/>
  </si>
  <si>
    <r>
      <t>Afro America=Equateur</t>
    </r>
    <r>
      <rPr>
        <sz val="11"/>
        <rFont val="游ゴシック Medium"/>
        <family val="3"/>
        <charset val="128"/>
      </rPr>
      <t>の音楽</t>
    </r>
    <rPh sb="0" eb="12">
      <t>アフロ　アメリカ</t>
    </rPh>
    <rPh sb="13" eb="21">
      <t>エクアドル</t>
    </rPh>
    <rPh sb="22" eb="24">
      <t>オンガク</t>
    </rPh>
    <phoneticPr fontId="1"/>
  </si>
  <si>
    <r>
      <rPr>
        <sz val="11"/>
        <rFont val="游ゴシック Medium"/>
        <family val="3"/>
        <charset val="128"/>
      </rPr>
      <t>東</t>
    </r>
    <r>
      <rPr>
        <sz val="11"/>
        <rFont val="Consolas"/>
        <family val="3"/>
      </rPr>
      <t>Africa/Tanzania/Zanzibar/Taarab</t>
    </r>
    <rPh sb="0" eb="7">
      <t>ヒガシアフリカ</t>
    </rPh>
    <rPh sb="8" eb="16">
      <t>タンザニア</t>
    </rPh>
    <rPh sb="17" eb="25">
      <t>ザンジバル</t>
    </rPh>
    <rPh sb="26" eb="32">
      <t>ターラブ</t>
    </rPh>
    <phoneticPr fontId="1"/>
  </si>
  <si>
    <r>
      <t>Zanzibar</t>
    </r>
    <r>
      <rPr>
        <sz val="11"/>
        <rFont val="游ゴシック Medium"/>
        <family val="3"/>
        <charset val="128"/>
      </rPr>
      <t>の</t>
    </r>
    <r>
      <rPr>
        <sz val="11"/>
        <rFont val="Consolas"/>
        <family val="3"/>
      </rPr>
      <t>Taarab</t>
    </r>
    <rPh sb="0" eb="8">
      <t>ザンジバル</t>
    </rPh>
    <rPh sb="9" eb="15">
      <t>ターラブ</t>
    </rPh>
    <phoneticPr fontId="1"/>
  </si>
  <si>
    <r>
      <t>Mali</t>
    </r>
    <r>
      <rPr>
        <sz val="11"/>
        <rFont val="游ゴシック Medium"/>
        <family val="3"/>
        <charset val="128"/>
      </rPr>
      <t>の女性歌手たち</t>
    </r>
    <rPh sb="0" eb="4">
      <t>マリ</t>
    </rPh>
    <rPh sb="5" eb="7">
      <t>ジョセイ</t>
    </rPh>
    <rPh sb="7" eb="9">
      <t>カシュ</t>
    </rPh>
    <phoneticPr fontId="1"/>
  </si>
  <si>
    <r>
      <rPr>
        <sz val="11"/>
        <rFont val="游ゴシック Medium"/>
        <family val="3"/>
        <charset val="128"/>
      </rPr>
      <t>西</t>
    </r>
    <r>
      <rPr>
        <sz val="11"/>
        <rFont val="Consolas"/>
        <family val="3"/>
      </rPr>
      <t>Asia/Persia/Iran</t>
    </r>
    <r>
      <rPr>
        <sz val="11"/>
        <rFont val="游ゴシック Medium"/>
        <family val="3"/>
        <charset val="128"/>
      </rPr>
      <t>の少数民族</t>
    </r>
    <rPh sb="0" eb="5">
      <t>ニシアジア</t>
    </rPh>
    <rPh sb="6" eb="12">
      <t>ペルシャ</t>
    </rPh>
    <rPh sb="13" eb="17">
      <t>イラン</t>
    </rPh>
    <rPh sb="18" eb="20">
      <t>ショウスウ</t>
    </rPh>
    <rPh sb="20" eb="22">
      <t>ミンゾク</t>
    </rPh>
    <phoneticPr fontId="1"/>
  </si>
  <si>
    <r>
      <t>Iran</t>
    </r>
    <r>
      <rPr>
        <sz val="11"/>
        <rFont val="游ゴシック Medium"/>
        <family val="3"/>
        <charset val="128"/>
      </rPr>
      <t>の少数民族</t>
    </r>
    <rPh sb="0" eb="4">
      <t>イラン</t>
    </rPh>
    <rPh sb="5" eb="7">
      <t>ショウスウ</t>
    </rPh>
    <rPh sb="7" eb="9">
      <t>ミンゾク</t>
    </rPh>
    <phoneticPr fontId="1"/>
  </si>
  <si>
    <r>
      <t>Hungary</t>
    </r>
    <r>
      <rPr>
        <sz val="11"/>
        <rFont val="游ゴシック Medium"/>
        <family val="3"/>
        <charset val="128"/>
      </rPr>
      <t>狂詩曲の原曲をたどって</t>
    </r>
    <rPh sb="0" eb="7">
      <t>ハンガリー</t>
    </rPh>
    <rPh sb="7" eb="10">
      <t>キョウシキョク</t>
    </rPh>
    <rPh sb="11" eb="13">
      <t>ゲンキョク</t>
    </rPh>
    <phoneticPr fontId="1"/>
  </si>
  <si>
    <r>
      <rPr>
        <sz val="11"/>
        <rFont val="游ゴシック Medium"/>
        <family val="3"/>
        <charset val="128"/>
      </rPr>
      <t>バリハの名人たち</t>
    </r>
    <r>
      <rPr>
        <sz val="11"/>
        <rFont val="Consolas"/>
        <family val="3"/>
      </rPr>
      <t>/Madagascar</t>
    </r>
    <rPh sb="4" eb="6">
      <t>メイジン</t>
    </rPh>
    <rPh sb="9" eb="19">
      <t>マダガスカル</t>
    </rPh>
    <phoneticPr fontId="1"/>
  </si>
  <si>
    <r>
      <rPr>
        <sz val="11"/>
        <rFont val="游ゴシック Medium"/>
        <family val="3"/>
        <charset val="128"/>
      </rPr>
      <t>ピタリ</t>
    </r>
    <phoneticPr fontId="1"/>
  </si>
  <si>
    <r>
      <rPr>
        <sz val="11"/>
        <rFont val="游ゴシック Medium"/>
        <family val="3"/>
        <charset val="128"/>
      </rPr>
      <t>東</t>
    </r>
    <r>
      <rPr>
        <sz val="11"/>
        <rFont val="Consolas"/>
        <family val="3"/>
      </rPr>
      <t>Africa/</t>
    </r>
    <r>
      <rPr>
        <sz val="11"/>
        <rFont val="游ゴシック Medium"/>
        <family val="3"/>
        <charset val="128"/>
      </rPr>
      <t>上</t>
    </r>
    <r>
      <rPr>
        <sz val="11"/>
        <rFont val="Consolas"/>
        <family val="3"/>
      </rPr>
      <t>Egypte/Aswan/Nile/Nubie</t>
    </r>
    <rPh sb="0" eb="7">
      <t>ヒガシアフリカ</t>
    </rPh>
    <rPh sb="8" eb="9">
      <t>カミ</t>
    </rPh>
    <rPh sb="9" eb="15">
      <t>エジプト</t>
    </rPh>
    <rPh sb="16" eb="21">
      <t>アスワン</t>
    </rPh>
    <rPh sb="22" eb="26">
      <t>ナイル</t>
    </rPh>
    <rPh sb="27" eb="32">
      <t>ヌビア</t>
    </rPh>
    <phoneticPr fontId="1"/>
  </si>
  <si>
    <r>
      <t>Nubie</t>
    </r>
    <r>
      <rPr>
        <sz val="11"/>
        <rFont val="游ゴシック Medium"/>
        <family val="3"/>
        <charset val="128"/>
      </rPr>
      <t>の歌</t>
    </r>
    <rPh sb="0" eb="5">
      <t>ヌビア</t>
    </rPh>
    <rPh sb="6" eb="7">
      <t>ウタ</t>
    </rPh>
    <phoneticPr fontId="1"/>
  </si>
  <si>
    <r>
      <rPr>
        <strike/>
        <sz val="11"/>
        <rFont val="游ゴシック Medium"/>
        <family val="3"/>
        <charset val="128"/>
      </rPr>
      <t>北欧</t>
    </r>
    <r>
      <rPr>
        <strike/>
        <sz val="11"/>
        <rFont val="Consolas"/>
        <family val="3"/>
      </rPr>
      <t>/</t>
    </r>
    <r>
      <rPr>
        <strike/>
        <sz val="11"/>
        <rFont val="游ゴシック Medium"/>
        <family val="3"/>
        <charset val="128"/>
      </rPr>
      <t>旧ソ</t>
    </r>
    <r>
      <rPr>
        <strike/>
        <sz val="11"/>
        <rFont val="Consolas"/>
        <family val="3"/>
      </rPr>
      <t>/Balt</t>
    </r>
    <rPh sb="0" eb="2">
      <t>ホクオウ</t>
    </rPh>
    <rPh sb="3" eb="4">
      <t>キュウ</t>
    </rPh>
    <rPh sb="6" eb="10">
      <t>バルト</t>
    </rPh>
    <phoneticPr fontId="1"/>
  </si>
  <si>
    <r>
      <t>Balt</t>
    </r>
    <r>
      <rPr>
        <strike/>
        <sz val="11"/>
        <rFont val="游ゴシック Medium"/>
        <family val="3"/>
        <charset val="128"/>
      </rPr>
      <t>の歌</t>
    </r>
    <rPh sb="0" eb="4">
      <t>バルト</t>
    </rPh>
    <rPh sb="5" eb="6">
      <t>ウタ</t>
    </rPh>
    <phoneticPr fontId="1"/>
  </si>
  <si>
    <r>
      <t>Madagascar</t>
    </r>
    <r>
      <rPr>
        <sz val="11"/>
        <rFont val="游ゴシック Medium"/>
        <family val="3"/>
        <charset val="128"/>
      </rPr>
      <t>②</t>
    </r>
    <rPh sb="0" eb="10">
      <t>マダガスカル</t>
    </rPh>
    <phoneticPr fontId="1"/>
  </si>
  <si>
    <r>
      <rPr>
        <sz val="11"/>
        <rFont val="游ゴシック Medium"/>
        <family val="3"/>
        <charset val="128"/>
      </rPr>
      <t>南欧</t>
    </r>
    <r>
      <rPr>
        <sz val="11"/>
        <rFont val="Consolas"/>
        <family val="3"/>
      </rPr>
      <t>/France/Corse</t>
    </r>
    <r>
      <rPr>
        <sz val="11"/>
        <rFont val="游ゴシック Medium"/>
        <family val="3"/>
        <charset val="128"/>
      </rPr>
      <t>島</t>
    </r>
    <rPh sb="0" eb="2">
      <t>ナンオウ</t>
    </rPh>
    <rPh sb="3" eb="9">
      <t>フランス</t>
    </rPh>
    <rPh sb="10" eb="16">
      <t>コルシカトウ</t>
    </rPh>
    <phoneticPr fontId="1"/>
  </si>
  <si>
    <r>
      <t>Bottom2</t>
    </r>
    <r>
      <rPr>
        <sz val="11"/>
        <rFont val="游ゴシック Medium"/>
        <family val="3"/>
        <charset val="128"/>
      </rPr>
      <t>曲除く</t>
    </r>
    <rPh sb="7" eb="8">
      <t>キョク</t>
    </rPh>
    <rPh sb="8" eb="9">
      <t>ノゾ</t>
    </rPh>
    <phoneticPr fontId="1"/>
  </si>
  <si>
    <r>
      <t>Corse</t>
    </r>
    <r>
      <rPr>
        <sz val="11"/>
        <rFont val="游ゴシック Medium"/>
        <family val="3"/>
        <charset val="128"/>
      </rPr>
      <t>島の歌声</t>
    </r>
    <rPh sb="0" eb="5">
      <t>コルシカ</t>
    </rPh>
    <rPh sb="5" eb="6">
      <t>トウ</t>
    </rPh>
    <rPh sb="7" eb="9">
      <t>ウタゴエ</t>
    </rPh>
    <phoneticPr fontId="1"/>
  </si>
  <si>
    <r>
      <rPr>
        <sz val="11"/>
        <rFont val="游ゴシック Medium"/>
        <family val="3"/>
        <charset val="128"/>
      </rPr>
      <t>マギー･ザンギ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トニー･ロッカ</t>
    </r>
    <phoneticPr fontId="1"/>
  </si>
  <si>
    <r>
      <t>Bottom2</t>
    </r>
    <r>
      <rPr>
        <sz val="11"/>
        <rFont val="游ゴシック Medium"/>
        <family val="3"/>
        <charset val="128"/>
      </rPr>
      <t>曲</t>
    </r>
    <rPh sb="7" eb="8">
      <t>キョク</t>
    </rPh>
    <phoneticPr fontId="1"/>
  </si>
  <si>
    <r>
      <t>Corse</t>
    </r>
    <r>
      <rPr>
        <sz val="11"/>
        <rFont val="游ゴシック Medium"/>
        <family val="3"/>
        <charset val="128"/>
      </rPr>
      <t>島の歌声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ボチェロ</t>
    </r>
    <r>
      <rPr>
        <sz val="11"/>
        <rFont val="Consolas"/>
        <family val="3"/>
      </rPr>
      <t>/Corse</t>
    </r>
    <r>
      <rPr>
        <sz val="11"/>
        <rFont val="游ゴシック Medium"/>
        <family val="3"/>
        <charset val="128"/>
      </rPr>
      <t>人の嘆き</t>
    </r>
    <rPh sb="0" eb="5">
      <t>コルシカ</t>
    </rPh>
    <rPh sb="5" eb="6">
      <t>トウ</t>
    </rPh>
    <rPh sb="7" eb="9">
      <t>ウタゴエ</t>
    </rPh>
    <rPh sb="15" eb="20">
      <t>コルシカ</t>
    </rPh>
    <rPh sb="20" eb="21">
      <t>ジン</t>
    </rPh>
    <rPh sb="22" eb="23">
      <t>ナゲ</t>
    </rPh>
    <phoneticPr fontId="1"/>
  </si>
  <si>
    <r>
      <rPr>
        <strike/>
        <sz val="11"/>
        <rFont val="游ゴシック Medium"/>
        <family val="3"/>
        <charset val="128"/>
      </rPr>
      <t>中央</t>
    </r>
    <r>
      <rPr>
        <strike/>
        <sz val="11"/>
        <rFont val="Consolas"/>
        <family val="3"/>
      </rPr>
      <t>Asia/</t>
    </r>
    <r>
      <rPr>
        <strike/>
        <sz val="11"/>
        <rFont val="游ゴシック Medium"/>
        <family val="3"/>
        <charset val="128"/>
      </rPr>
      <t>旧ソ</t>
    </r>
    <r>
      <rPr>
        <strike/>
        <sz val="11"/>
        <rFont val="Consolas"/>
        <family val="3"/>
      </rPr>
      <t>/Turkme'nie</t>
    </r>
    <rPh sb="0" eb="6">
      <t>チュウオウアジア</t>
    </rPh>
    <rPh sb="7" eb="8">
      <t>キュウ</t>
    </rPh>
    <rPh sb="10" eb="20">
      <t>トルクメニスタン</t>
    </rPh>
    <phoneticPr fontId="1"/>
  </si>
  <si>
    <r>
      <t>Turkme'nie</t>
    </r>
    <r>
      <rPr>
        <strike/>
        <sz val="11"/>
        <rFont val="游ゴシック Medium"/>
        <family val="3"/>
        <charset val="128"/>
      </rPr>
      <t>の音楽</t>
    </r>
    <rPh sb="0" eb="10">
      <t>トルクメニスタン</t>
    </rPh>
    <rPh sb="11" eb="13">
      <t>オンガク</t>
    </rPh>
    <phoneticPr fontId="1"/>
  </si>
  <si>
    <r>
      <rPr>
        <strike/>
        <sz val="11"/>
        <rFont val="游ゴシック Medium"/>
        <family val="3"/>
        <charset val="128"/>
      </rPr>
      <t>西</t>
    </r>
    <r>
      <rPr>
        <strike/>
        <sz val="11"/>
        <rFont val="Consolas"/>
        <family val="3"/>
      </rPr>
      <t>Africa/</t>
    </r>
    <r>
      <rPr>
        <strike/>
        <sz val="11"/>
        <rFont val="游ゴシック Medium"/>
        <family val="3"/>
        <charset val="128"/>
      </rPr>
      <t>フルベ族</t>
    </r>
    <r>
      <rPr>
        <strike/>
        <sz val="11"/>
        <rFont val="Consolas"/>
        <family val="3"/>
      </rPr>
      <t>/Senegal</t>
    </r>
    <rPh sb="0" eb="7">
      <t>ニシアフリカ</t>
    </rPh>
    <rPh sb="11" eb="12">
      <t>ゾク</t>
    </rPh>
    <rPh sb="13" eb="20">
      <t>セネガル</t>
    </rPh>
    <phoneticPr fontId="1"/>
  </si>
  <si>
    <r>
      <rPr>
        <strike/>
        <sz val="11"/>
        <rFont val="游ゴシック Medium"/>
        <family val="3"/>
        <charset val="128"/>
      </rPr>
      <t>西</t>
    </r>
    <r>
      <rPr>
        <strike/>
        <sz val="11"/>
        <rFont val="Consolas"/>
        <family val="3"/>
      </rPr>
      <t>Africa</t>
    </r>
    <r>
      <rPr>
        <strike/>
        <sz val="11"/>
        <rFont val="游ゴシック Medium"/>
        <family val="3"/>
        <charset val="128"/>
      </rPr>
      <t>のフルベ族の音楽①</t>
    </r>
    <r>
      <rPr>
        <strike/>
        <sz val="11"/>
        <rFont val="Consolas"/>
        <family val="3"/>
      </rPr>
      <t>Senegal</t>
    </r>
    <rPh sb="0" eb="7">
      <t>ニシアフリカ</t>
    </rPh>
    <rPh sb="11" eb="12">
      <t>ゾク</t>
    </rPh>
    <rPh sb="13" eb="15">
      <t>オンガク</t>
    </rPh>
    <rPh sb="16" eb="23">
      <t>セネガル</t>
    </rPh>
    <phoneticPr fontId="1"/>
  </si>
  <si>
    <r>
      <rPr>
        <strike/>
        <sz val="11"/>
        <rFont val="游ゴシック Medium"/>
        <family val="3"/>
        <charset val="128"/>
      </rPr>
      <t>南欧</t>
    </r>
    <r>
      <rPr>
        <strike/>
        <sz val="11"/>
        <rFont val="Consolas"/>
        <family val="3"/>
      </rPr>
      <t>/</t>
    </r>
    <r>
      <rPr>
        <strike/>
        <sz val="11"/>
        <rFont val="游ゴシック Medium"/>
        <family val="3"/>
        <charset val="128"/>
      </rPr>
      <t>東欧</t>
    </r>
    <r>
      <rPr>
        <strike/>
        <sz val="11"/>
        <rFont val="Consolas"/>
        <family val="3"/>
      </rPr>
      <t>/Bosna i Hercegovina/</t>
    </r>
    <r>
      <rPr>
        <strike/>
        <sz val="11"/>
        <rFont val="游ゴシック Medium"/>
        <family val="3"/>
        <charset val="128"/>
      </rPr>
      <t>ボスニアヘルツェゴビナ</t>
    </r>
    <rPh sb="0" eb="2">
      <t>ナンオウ</t>
    </rPh>
    <rPh sb="3" eb="5">
      <t>トウオウ</t>
    </rPh>
    <rPh sb="6" eb="25">
      <t>ボスナ＝イ＝ヘルツェゴヴィナ</t>
    </rPh>
    <phoneticPr fontId="1"/>
  </si>
  <si>
    <r>
      <t>Bosna i Hercegovina/</t>
    </r>
    <r>
      <rPr>
        <strike/>
        <sz val="11"/>
        <rFont val="游ゴシック Medium"/>
        <family val="3"/>
        <charset val="128"/>
      </rPr>
      <t>ボスニアヘルツェゴビナの音楽</t>
    </r>
    <rPh sb="0" eb="19">
      <t>ボスナ＝イ＝ヘルツェゴヴィナ</t>
    </rPh>
    <rPh sb="32" eb="34">
      <t>オンガク</t>
    </rPh>
    <phoneticPr fontId="1"/>
  </si>
  <si>
    <r>
      <rPr>
        <strike/>
        <sz val="11"/>
        <rFont val="游ゴシック Medium"/>
        <family val="3"/>
        <charset val="128"/>
      </rPr>
      <t>東</t>
    </r>
    <r>
      <rPr>
        <strike/>
        <sz val="11"/>
        <rFont val="Consolas"/>
        <family val="3"/>
      </rPr>
      <t>Asia/Tuva</t>
    </r>
    <rPh sb="0" eb="5">
      <t>ヒガシアジア</t>
    </rPh>
    <rPh sb="6" eb="10">
      <t>トゥウ゜ァ</t>
    </rPh>
    <phoneticPr fontId="1"/>
  </si>
  <si>
    <r>
      <t>Tuva</t>
    </r>
    <r>
      <rPr>
        <strike/>
        <sz val="11"/>
        <rFont val="游ゴシック Medium"/>
        <family val="3"/>
        <charset val="128"/>
      </rPr>
      <t>のホーメイ</t>
    </r>
    <rPh sb="0" eb="4">
      <t>トゥバ</t>
    </rPh>
    <phoneticPr fontId="1"/>
  </si>
  <si>
    <r>
      <rPr>
        <sz val="11"/>
        <rFont val="游ゴシック Medium"/>
        <family val="3"/>
        <charset val="128"/>
      </rPr>
      <t>西</t>
    </r>
    <r>
      <rPr>
        <sz val="11"/>
        <rFont val="Consolas"/>
        <family val="3"/>
      </rPr>
      <t>Asia/Juifs/Israel</t>
    </r>
    <rPh sb="0" eb="5">
      <t>ニシアジア</t>
    </rPh>
    <rPh sb="6" eb="11">
      <t>ユダヤ</t>
    </rPh>
    <rPh sb="12" eb="18">
      <t>イスラエル</t>
    </rPh>
    <phoneticPr fontId="1"/>
  </si>
  <si>
    <r>
      <rPr>
        <sz val="11"/>
        <rFont val="游ゴシック Medium"/>
        <family val="3"/>
        <charset val="128"/>
      </rPr>
      <t>頭キレ</t>
    </r>
    <rPh sb="0" eb="1">
      <t>アタマ</t>
    </rPh>
    <phoneticPr fontId="1"/>
  </si>
  <si>
    <r>
      <rPr>
        <sz val="11"/>
        <rFont val="游ゴシック Medium"/>
        <family val="3"/>
        <charset val="128"/>
      </rPr>
      <t>現代</t>
    </r>
    <r>
      <rPr>
        <sz val="11"/>
        <rFont val="Consolas"/>
        <family val="3"/>
      </rPr>
      <t>Israel</t>
    </r>
    <r>
      <rPr>
        <sz val="11"/>
        <rFont val="游ゴシック Medium"/>
        <family val="3"/>
        <charset val="128"/>
      </rPr>
      <t>愛唱歌集</t>
    </r>
    <rPh sb="0" eb="2">
      <t>ゲンダイ</t>
    </rPh>
    <rPh sb="2" eb="8">
      <t>イスラエル</t>
    </rPh>
    <rPh sb="8" eb="11">
      <t>アイショウカ</t>
    </rPh>
    <rPh sb="11" eb="12">
      <t>シュウ</t>
    </rPh>
    <phoneticPr fontId="1"/>
  </si>
  <si>
    <r>
      <rPr>
        <strike/>
        <sz val="11"/>
        <rFont val="游ゴシック Medium"/>
        <family val="3"/>
        <charset val="128"/>
      </rPr>
      <t>西</t>
    </r>
    <r>
      <rPr>
        <strike/>
        <sz val="11"/>
        <rFont val="Consolas"/>
        <family val="3"/>
      </rPr>
      <t>Africa/Gambie/Mali/Burkina Faso/</t>
    </r>
    <r>
      <rPr>
        <strike/>
        <sz val="11"/>
        <rFont val="游ゴシック Medium"/>
        <family val="3"/>
        <charset val="128"/>
      </rPr>
      <t>フルベ族</t>
    </r>
    <rPh sb="0" eb="7">
      <t>ニシアフリカ</t>
    </rPh>
    <rPh sb="8" eb="14">
      <t>ガンビア</t>
    </rPh>
    <rPh sb="15" eb="19">
      <t>マリ</t>
    </rPh>
    <rPh sb="20" eb="32">
      <t>ブルキナファソ</t>
    </rPh>
    <rPh sb="36" eb="37">
      <t>ゾク</t>
    </rPh>
    <phoneticPr fontId="1"/>
  </si>
  <si>
    <r>
      <rPr>
        <strike/>
        <sz val="11"/>
        <rFont val="游ゴシック Medium"/>
        <family val="3"/>
        <charset val="128"/>
      </rPr>
      <t>西</t>
    </r>
    <r>
      <rPr>
        <strike/>
        <sz val="11"/>
        <rFont val="Consolas"/>
        <family val="3"/>
      </rPr>
      <t>Africa</t>
    </r>
    <r>
      <rPr>
        <strike/>
        <sz val="11"/>
        <rFont val="游ゴシック Medium"/>
        <family val="3"/>
        <charset val="128"/>
      </rPr>
      <t>のフルベ族の音楽②</t>
    </r>
    <r>
      <rPr>
        <strike/>
        <sz val="11"/>
        <rFont val="Consolas"/>
        <family val="3"/>
      </rPr>
      <t>Gambie/Mali/Burkina Faso</t>
    </r>
    <rPh sb="0" eb="7">
      <t>ニシアフリカ</t>
    </rPh>
    <rPh sb="11" eb="12">
      <t>ゾク</t>
    </rPh>
    <rPh sb="13" eb="15">
      <t>オンガク</t>
    </rPh>
    <rPh sb="16" eb="22">
      <t>ガンビア</t>
    </rPh>
    <rPh sb="23" eb="27">
      <t>マリ</t>
    </rPh>
    <rPh sb="28" eb="40">
      <t>ブルキナファソ</t>
    </rPh>
    <phoneticPr fontId="1"/>
  </si>
  <si>
    <r>
      <rPr>
        <strike/>
        <sz val="11"/>
        <rFont val="游ゴシック Medium"/>
        <family val="3"/>
        <charset val="128"/>
      </rPr>
      <t>中央</t>
    </r>
    <r>
      <rPr>
        <strike/>
        <sz val="11"/>
        <rFont val="Consolas"/>
        <family val="3"/>
      </rPr>
      <t>Asia/</t>
    </r>
    <r>
      <rPr>
        <strike/>
        <sz val="11"/>
        <rFont val="游ゴシック Medium"/>
        <family val="3"/>
        <charset val="128"/>
      </rPr>
      <t>旧ソ</t>
    </r>
    <r>
      <rPr>
        <strike/>
        <sz val="11"/>
        <rFont val="Consolas"/>
        <family val="3"/>
      </rPr>
      <t>/Gruziya/Caucase/Tbilisi</t>
    </r>
    <rPh sb="0" eb="6">
      <t>チュウオウアジア</t>
    </rPh>
    <rPh sb="7" eb="8">
      <t>キュウ</t>
    </rPh>
    <rPh sb="10" eb="17">
      <t>グルジア</t>
    </rPh>
    <rPh sb="18" eb="25">
      <t>コーカサス</t>
    </rPh>
    <rPh sb="26" eb="33">
      <t>トビリシ</t>
    </rPh>
    <phoneticPr fontId="1"/>
  </si>
  <si>
    <r>
      <t>Gruziya</t>
    </r>
    <r>
      <rPr>
        <strike/>
        <sz val="11"/>
        <rFont val="游ゴシック Medium"/>
        <family val="3"/>
        <charset val="128"/>
      </rPr>
      <t>民謡の諸相①</t>
    </r>
    <r>
      <rPr>
        <strike/>
        <sz val="11"/>
        <rFont val="Consolas"/>
        <family val="3"/>
      </rPr>
      <t>Tbilisi</t>
    </r>
    <r>
      <rPr>
        <strike/>
        <sz val="11"/>
        <rFont val="游ゴシック Medium"/>
        <family val="3"/>
        <charset val="128"/>
      </rPr>
      <t>の民謡</t>
    </r>
    <r>
      <rPr>
        <strike/>
        <sz val="11"/>
        <rFont val="Consolas"/>
        <family val="3"/>
      </rPr>
      <t>Ensemble</t>
    </r>
    <rPh sb="0" eb="7">
      <t>グルジア</t>
    </rPh>
    <rPh sb="7" eb="9">
      <t>ミンヨウ</t>
    </rPh>
    <rPh sb="10" eb="12">
      <t>ショソウ</t>
    </rPh>
    <rPh sb="13" eb="20">
      <t>ドビリシ</t>
    </rPh>
    <rPh sb="21" eb="23">
      <t>ミンヨウ</t>
    </rPh>
    <rPh sb="23" eb="31">
      <t>アンサンブル</t>
    </rPh>
    <phoneticPr fontId="1"/>
  </si>
  <si>
    <r>
      <rPr>
        <sz val="11"/>
        <rFont val="游ゴシック Medium"/>
        <family val="3"/>
        <charset val="128"/>
      </rPr>
      <t>南欧</t>
    </r>
    <r>
      <rPr>
        <sz val="11"/>
        <rFont val="Consolas"/>
        <family val="3"/>
      </rPr>
      <t>/Italie/Sardaigne</t>
    </r>
    <rPh sb="0" eb="2">
      <t>ナンオウ</t>
    </rPh>
    <rPh sb="3" eb="9">
      <t>イタリア</t>
    </rPh>
    <rPh sb="10" eb="19">
      <t>サルデニア</t>
    </rPh>
    <phoneticPr fontId="1"/>
  </si>
  <si>
    <r>
      <t>Bottom3</t>
    </r>
    <r>
      <rPr>
        <sz val="11"/>
        <rFont val="游ゴシック Medium"/>
        <family val="3"/>
        <charset val="128"/>
      </rPr>
      <t>曲除く</t>
    </r>
    <rPh sb="7" eb="8">
      <t>キョク</t>
    </rPh>
    <rPh sb="8" eb="9">
      <t>ノゾ</t>
    </rPh>
    <phoneticPr fontId="1"/>
  </si>
  <si>
    <r>
      <t>Sardaigne</t>
    </r>
    <r>
      <rPr>
        <sz val="11"/>
        <rFont val="游ゴシック Medium"/>
        <family val="3"/>
        <charset val="128"/>
      </rPr>
      <t>の音楽</t>
    </r>
    <rPh sb="0" eb="9">
      <t>サルデニア</t>
    </rPh>
    <rPh sb="10" eb="12">
      <t>オンガク</t>
    </rPh>
    <phoneticPr fontId="1"/>
  </si>
  <si>
    <r>
      <t>Bottom3</t>
    </r>
    <r>
      <rPr>
        <sz val="11"/>
        <rFont val="游ゴシック Medium"/>
        <family val="3"/>
        <charset val="128"/>
      </rPr>
      <t>曲</t>
    </r>
    <rPh sb="7" eb="8">
      <t>キョク</t>
    </rPh>
    <phoneticPr fontId="1"/>
  </si>
  <si>
    <r>
      <rPr>
        <strike/>
        <sz val="11"/>
        <rFont val="游ゴシック Medium"/>
        <family val="3"/>
        <charset val="128"/>
      </rPr>
      <t>東南</t>
    </r>
    <r>
      <rPr>
        <strike/>
        <sz val="11"/>
        <rFont val="Consolas"/>
        <family val="3"/>
      </rPr>
      <t>Asia/Indone'sie/Java</t>
    </r>
    <rPh sb="0" eb="6">
      <t>トウナンアジア</t>
    </rPh>
    <rPh sb="7" eb="17">
      <t>インドネシア</t>
    </rPh>
    <rPh sb="18" eb="22">
      <t>ジャワ</t>
    </rPh>
    <phoneticPr fontId="1"/>
  </si>
  <si>
    <r>
      <t>Java</t>
    </r>
    <r>
      <rPr>
        <strike/>
        <sz val="11"/>
        <rFont val="游ゴシック Medium"/>
        <family val="3"/>
        <charset val="128"/>
      </rPr>
      <t>の不思議な</t>
    </r>
    <r>
      <rPr>
        <strike/>
        <sz val="11"/>
        <rFont val="Consolas"/>
        <family val="3"/>
      </rPr>
      <t>Gamelan</t>
    </r>
    <rPh sb="0" eb="4">
      <t>ジャワ</t>
    </rPh>
    <rPh sb="5" eb="8">
      <t>フシギ</t>
    </rPh>
    <rPh sb="9" eb="16">
      <t>ガムラン</t>
    </rPh>
    <phoneticPr fontId="1"/>
  </si>
  <si>
    <r>
      <rPr>
        <sz val="11"/>
        <rFont val="游ゴシック Medium"/>
        <family val="3"/>
        <charset val="128"/>
      </rPr>
      <t>西</t>
    </r>
    <r>
      <rPr>
        <sz val="11"/>
        <rFont val="Consolas"/>
        <family val="3"/>
      </rPr>
      <t>Africa/Guinea/</t>
    </r>
    <r>
      <rPr>
        <sz val="11"/>
        <rFont val="游ゴシック Medium"/>
        <family val="3"/>
        <charset val="128"/>
      </rPr>
      <t>フルベ族</t>
    </r>
    <rPh sb="0" eb="7">
      <t>ニシアフリカ</t>
    </rPh>
    <rPh sb="8" eb="14">
      <t>ギニア</t>
    </rPh>
    <rPh sb="18" eb="19">
      <t>ゾク</t>
    </rPh>
    <phoneticPr fontId="1"/>
  </si>
  <si>
    <r>
      <rPr>
        <sz val="11"/>
        <rFont val="游ゴシック Medium"/>
        <family val="3"/>
        <charset val="128"/>
      </rPr>
      <t>西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のフルベ族の音楽③</t>
    </r>
    <r>
      <rPr>
        <sz val="11"/>
        <rFont val="Consolas"/>
        <family val="3"/>
      </rPr>
      <t>Guinea</t>
    </r>
    <rPh sb="0" eb="7">
      <t>ニシアフリカ</t>
    </rPh>
    <rPh sb="11" eb="12">
      <t>ゾク</t>
    </rPh>
    <rPh sb="13" eb="15">
      <t>オンガク</t>
    </rPh>
    <rPh sb="16" eb="22">
      <t>ギニア</t>
    </rPh>
    <phoneticPr fontId="1"/>
  </si>
  <si>
    <r>
      <rPr>
        <strike/>
        <sz val="11"/>
        <rFont val="游ゴシック Medium"/>
        <family val="3"/>
        <charset val="128"/>
      </rPr>
      <t>ナイジェル･イートンとジル･シャブナ</t>
    </r>
    <phoneticPr fontId="1"/>
  </si>
  <si>
    <r>
      <t>2</t>
    </r>
    <r>
      <rPr>
        <strike/>
        <sz val="11"/>
        <rFont val="游ゴシック Medium"/>
        <family val="3"/>
        <charset val="128"/>
      </rPr>
      <t>人のハーディガーディ奏者､ナイジェル･イートンとジル･シャブナ</t>
    </r>
    <rPh sb="1" eb="2">
      <t>リ</t>
    </rPh>
    <rPh sb="11" eb="13">
      <t>ソウシャ</t>
    </rPh>
    <phoneticPr fontId="1"/>
  </si>
  <si>
    <r>
      <rPr>
        <sz val="11"/>
        <rFont val="游ゴシック Medium"/>
        <family val="3"/>
        <charset val="128"/>
      </rPr>
      <t>東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中国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貴州･雲南</t>
    </r>
    <rPh sb="0" eb="5">
      <t>ヒガシアジア</t>
    </rPh>
    <rPh sb="6" eb="8">
      <t>チュウゴク</t>
    </rPh>
    <rPh sb="9" eb="11">
      <t>キシュウ</t>
    </rPh>
    <rPh sb="12" eb="14">
      <t>ウンナン</t>
    </rPh>
    <phoneticPr fontId="1"/>
  </si>
  <si>
    <r>
      <rPr>
        <sz val="11"/>
        <rFont val="游ゴシック Medium"/>
        <family val="3"/>
        <charset val="128"/>
      </rPr>
      <t>貴州･雲南の少数民族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苗族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侗族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彝族</t>
    </r>
    <r>
      <rPr>
        <sz val="11"/>
        <rFont val="Consolas"/>
        <family val="3"/>
      </rPr>
      <t>/etc.</t>
    </r>
    <rPh sb="0" eb="2">
      <t>キシュウ</t>
    </rPh>
    <rPh sb="3" eb="5">
      <t>ウンナン</t>
    </rPh>
    <rPh sb="6" eb="10">
      <t>ショウスウミンゾク</t>
    </rPh>
    <rPh sb="11" eb="13">
      <t>ミャオゾク</t>
    </rPh>
    <rPh sb="14" eb="16">
      <t>トンゾク</t>
    </rPh>
    <rPh sb="17" eb="19">
      <t>イゾク</t>
    </rPh>
    <phoneticPr fontId="1"/>
  </si>
  <si>
    <r>
      <t>?/</t>
    </r>
    <r>
      <rPr>
        <strike/>
        <sz val="11"/>
        <rFont val="游ゴシック Medium"/>
        <family val="3"/>
        <charset val="128"/>
      </rPr>
      <t>西</t>
    </r>
    <r>
      <rPr>
        <strike/>
        <sz val="11"/>
        <rFont val="Consolas"/>
        <family val="3"/>
      </rPr>
      <t>Africa/</t>
    </r>
    <r>
      <rPr>
        <strike/>
        <sz val="11"/>
        <rFont val="游ゴシック Medium"/>
        <family val="3"/>
        <charset val="128"/>
      </rPr>
      <t>フルベ族</t>
    </r>
    <r>
      <rPr>
        <strike/>
        <sz val="11"/>
        <rFont val="Consolas"/>
        <family val="3"/>
      </rPr>
      <t>/Sierra Leone</t>
    </r>
    <rPh sb="2" eb="9">
      <t>ニシアフリカ</t>
    </rPh>
    <rPh sb="13" eb="14">
      <t>ゾク</t>
    </rPh>
    <rPh sb="15" eb="27">
      <t>シエラレオネ</t>
    </rPh>
    <phoneticPr fontId="1"/>
  </si>
  <si>
    <r>
      <t>?</t>
    </r>
    <r>
      <rPr>
        <strike/>
        <sz val="11"/>
        <rFont val="游ゴシック Medium"/>
        <family val="3"/>
        <charset val="128"/>
      </rPr>
      <t>西</t>
    </r>
    <r>
      <rPr>
        <strike/>
        <sz val="11"/>
        <rFont val="Consolas"/>
        <family val="3"/>
      </rPr>
      <t>Africa</t>
    </r>
    <r>
      <rPr>
        <strike/>
        <sz val="11"/>
        <rFont val="游ゴシック Medium"/>
        <family val="3"/>
        <charset val="128"/>
      </rPr>
      <t>のフルベ族の音楽④</t>
    </r>
    <r>
      <rPr>
        <strike/>
        <sz val="11"/>
        <rFont val="Consolas"/>
        <family val="3"/>
      </rPr>
      <t>?/Sierra Leone</t>
    </r>
    <rPh sb="1" eb="8">
      <t>ニシアフリカ</t>
    </rPh>
    <rPh sb="12" eb="13">
      <t>ゾク</t>
    </rPh>
    <rPh sb="14" eb="16">
      <t>オンガク</t>
    </rPh>
    <rPh sb="19" eb="31">
      <t>シエラレオネ</t>
    </rPh>
    <phoneticPr fontId="1"/>
  </si>
  <si>
    <r>
      <rPr>
        <sz val="11"/>
        <rFont val="游ゴシック Medium"/>
        <family val="3"/>
        <charset val="128"/>
      </rPr>
      <t>南欧</t>
    </r>
    <r>
      <rPr>
        <sz val="11"/>
        <rFont val="Consolas"/>
        <family val="3"/>
      </rPr>
      <t>/Italie/Sicile</t>
    </r>
    <r>
      <rPr>
        <sz val="11"/>
        <rFont val="游ゴシック Medium"/>
        <family val="3"/>
        <charset val="128"/>
      </rPr>
      <t>島</t>
    </r>
    <rPh sb="0" eb="2">
      <t>ナンオウ</t>
    </rPh>
    <rPh sb="3" eb="9">
      <t>イタリア</t>
    </rPh>
    <rPh sb="10" eb="17">
      <t>シチリアトウ</t>
    </rPh>
    <phoneticPr fontId="1"/>
  </si>
  <si>
    <r>
      <rPr>
        <sz val="11"/>
        <rFont val="游ゴシック Medium"/>
        <family val="3"/>
        <charset val="128"/>
      </rPr>
      <t>前口上のみ</t>
    </r>
    <rPh sb="0" eb="1">
      <t>マエ</t>
    </rPh>
    <rPh sb="1" eb="3">
      <t>コウジョウ</t>
    </rPh>
    <phoneticPr fontId="1"/>
  </si>
  <si>
    <r>
      <t>Sicile</t>
    </r>
    <r>
      <rPr>
        <sz val="11"/>
        <rFont val="游ゴシック Medium"/>
        <family val="3"/>
        <charset val="128"/>
      </rPr>
      <t>島の音楽</t>
    </r>
    <rPh sb="0" eb="7">
      <t>シチリアトウ</t>
    </rPh>
    <rPh sb="8" eb="10">
      <t>オンガク</t>
    </rPh>
    <phoneticPr fontId="1"/>
  </si>
  <si>
    <r>
      <rPr>
        <sz val="11"/>
        <rFont val="游ゴシック Medium"/>
        <family val="3"/>
        <charset val="128"/>
      </rPr>
      <t>前口上除く</t>
    </r>
    <rPh sb="0" eb="1">
      <t>マエ</t>
    </rPh>
    <rPh sb="1" eb="3">
      <t>コウジョウ</t>
    </rPh>
    <rPh sb="3" eb="4">
      <t>ノゾ</t>
    </rPh>
    <phoneticPr fontId="1"/>
  </si>
  <si>
    <r>
      <rPr>
        <sz val="11"/>
        <rFont val="游ゴシック Medium"/>
        <family val="3"/>
        <charset val="128"/>
      </rPr>
      <t>ノイズ滅茶あり</t>
    </r>
    <rPh sb="3" eb="5">
      <t>メチャ</t>
    </rPh>
    <phoneticPr fontId="1"/>
  </si>
  <si>
    <r>
      <rPr>
        <sz val="11"/>
        <rFont val="游ゴシック Medium"/>
        <family val="3"/>
        <charset val="128"/>
      </rPr>
      <t>タリップ･オズカン</t>
    </r>
    <phoneticPr fontId="1"/>
  </si>
  <si>
    <r>
      <t>Turkey=</t>
    </r>
    <r>
      <rPr>
        <sz val="11"/>
        <rFont val="游ゴシック Medium"/>
        <family val="3"/>
        <charset val="128"/>
      </rPr>
      <t>タリップ･オズカン</t>
    </r>
    <rPh sb="0" eb="6">
      <t>トルコ</t>
    </rPh>
    <phoneticPr fontId="1"/>
  </si>
  <si>
    <r>
      <rPr>
        <sz val="11"/>
        <rFont val="游ゴシック Medium"/>
        <family val="3"/>
        <charset val="128"/>
      </rPr>
      <t>西</t>
    </r>
    <r>
      <rPr>
        <sz val="11"/>
        <rFont val="Consolas"/>
        <family val="3"/>
      </rPr>
      <t>Africa/</t>
    </r>
    <r>
      <rPr>
        <sz val="11"/>
        <rFont val="游ゴシック Medium"/>
        <family val="3"/>
        <charset val="128"/>
      </rPr>
      <t>フルベ族</t>
    </r>
    <r>
      <rPr>
        <sz val="11"/>
        <rFont val="Consolas"/>
        <family val="3"/>
      </rPr>
      <t>/Togo</t>
    </r>
    <r>
      <rPr>
        <sz val="11"/>
        <rFont val="游ゴシック Medium"/>
        <family val="3"/>
        <charset val="128"/>
      </rPr>
      <t>と</t>
    </r>
    <r>
      <rPr>
        <sz val="11"/>
        <rFont val="Consolas"/>
        <family val="3"/>
      </rPr>
      <t>Be'nin/</t>
    </r>
    <r>
      <rPr>
        <sz val="11"/>
        <rFont val="游ゴシック Medium"/>
        <family val="3"/>
        <charset val="128"/>
      </rPr>
      <t>旧</t>
    </r>
    <r>
      <rPr>
        <sz val="11"/>
        <rFont val="Consolas"/>
        <family val="3"/>
      </rPr>
      <t>Dahomey/Niger</t>
    </r>
    <rPh sb="0" eb="7">
      <t>ニシアフリカ</t>
    </rPh>
    <rPh sb="11" eb="12">
      <t>ゾク</t>
    </rPh>
    <rPh sb="13" eb="17">
      <t>トーゴ</t>
    </rPh>
    <rPh sb="18" eb="24">
      <t>ベナン</t>
    </rPh>
    <rPh sb="25" eb="26">
      <t>キュウ</t>
    </rPh>
    <rPh sb="26" eb="33">
      <t>ダホミ</t>
    </rPh>
    <rPh sb="34" eb="39">
      <t>ニジェール</t>
    </rPh>
    <phoneticPr fontId="1"/>
  </si>
  <si>
    <r>
      <rPr>
        <sz val="11"/>
        <rFont val="游ゴシック Medium"/>
        <family val="3"/>
        <charset val="128"/>
      </rPr>
      <t>西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のフルベ族の音楽⑤</t>
    </r>
    <r>
      <rPr>
        <sz val="11"/>
        <rFont val="Consolas"/>
        <family val="3"/>
      </rPr>
      <t>/Togo</t>
    </r>
    <r>
      <rPr>
        <sz val="11"/>
        <rFont val="游ゴシック Medium"/>
        <family val="3"/>
        <charset val="128"/>
      </rPr>
      <t>と</t>
    </r>
    <r>
      <rPr>
        <sz val="11"/>
        <rFont val="Consolas"/>
        <family val="3"/>
      </rPr>
      <t>Be'nin(Niger)</t>
    </r>
    <r>
      <rPr>
        <sz val="11"/>
        <rFont val="游ゴシック Medium"/>
        <family val="3"/>
        <charset val="128"/>
      </rPr>
      <t>の音楽</t>
    </r>
    <rPh sb="0" eb="7">
      <t>ニシアフリカ</t>
    </rPh>
    <rPh sb="11" eb="12">
      <t>ゾク</t>
    </rPh>
    <rPh sb="13" eb="15">
      <t>オンガク</t>
    </rPh>
    <rPh sb="17" eb="21">
      <t>トーゴ</t>
    </rPh>
    <rPh sb="22" eb="28">
      <t>ベナン</t>
    </rPh>
    <rPh sb="29" eb="34">
      <t>ニジェール</t>
    </rPh>
    <rPh sb="36" eb="38">
      <t>オンガク</t>
    </rPh>
    <phoneticPr fontId="1"/>
  </si>
  <si>
    <r>
      <t>Hungary</t>
    </r>
    <r>
      <rPr>
        <sz val="11"/>
        <rFont val="游ゴシック Medium"/>
        <family val="3"/>
        <charset val="128"/>
      </rPr>
      <t>の地方の</t>
    </r>
    <r>
      <rPr>
        <sz val="11"/>
        <rFont val="Consolas"/>
        <family val="3"/>
      </rPr>
      <t>Gypsy</t>
    </r>
    <r>
      <rPr>
        <sz val="11"/>
        <rFont val="游ゴシック Medium"/>
        <family val="3"/>
        <charset val="128"/>
      </rPr>
      <t>楽団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シリキレ</t>
    </r>
    <rPh sb="0" eb="7">
      <t>ハンガリー</t>
    </rPh>
    <rPh sb="8" eb="10">
      <t>チホウ</t>
    </rPh>
    <rPh sb="11" eb="16">
      <t>ジプシー</t>
    </rPh>
    <rPh sb="16" eb="18">
      <t>ガクダン</t>
    </rPh>
    <phoneticPr fontId="1"/>
  </si>
  <si>
    <r>
      <rPr>
        <sz val="11"/>
        <rFont val="游ゴシック Medium"/>
        <family val="3"/>
        <charset val="128"/>
      </rPr>
      <t>中央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旧ソ</t>
    </r>
    <r>
      <rPr>
        <sz val="11"/>
        <rFont val="Consolas"/>
        <family val="3"/>
      </rPr>
      <t>/Gruziya/Caucase/</t>
    </r>
    <r>
      <rPr>
        <sz val="11"/>
        <rFont val="游ゴシック Medium"/>
        <family val="3"/>
        <charset val="128"/>
      </rPr>
      <t>スバネティア</t>
    </r>
    <rPh sb="0" eb="6">
      <t>チュウオウアジア</t>
    </rPh>
    <rPh sb="7" eb="8">
      <t>キュウ</t>
    </rPh>
    <rPh sb="10" eb="17">
      <t>グルジア</t>
    </rPh>
    <rPh sb="18" eb="25">
      <t>コーカサス</t>
    </rPh>
    <phoneticPr fontId="1"/>
  </si>
  <si>
    <r>
      <t>Gruziya</t>
    </r>
    <r>
      <rPr>
        <sz val="11"/>
        <rFont val="游ゴシック Medium"/>
        <family val="3"/>
        <charset val="128"/>
      </rPr>
      <t>民謡の諸相②スバネティアの音楽</t>
    </r>
    <rPh sb="0" eb="7">
      <t>グルジア</t>
    </rPh>
    <rPh sb="7" eb="9">
      <t>ミンヨウ</t>
    </rPh>
    <rPh sb="10" eb="12">
      <t>ショソウ</t>
    </rPh>
    <rPh sb="20" eb="22">
      <t>オンガク</t>
    </rPh>
    <phoneticPr fontId="1"/>
  </si>
  <si>
    <r>
      <rPr>
        <sz val="11"/>
        <rFont val="游ゴシック Medium"/>
        <family val="3"/>
        <charset val="128"/>
      </rPr>
      <t>東欧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旧ソ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ウラル･ヴォルガの共和国</t>
    </r>
    <rPh sb="0" eb="2">
      <t>トウオウ</t>
    </rPh>
    <rPh sb="3" eb="4">
      <t>キュウ</t>
    </rPh>
    <rPh sb="15" eb="18">
      <t>キョウワコク</t>
    </rPh>
    <phoneticPr fontId="1"/>
  </si>
  <si>
    <r>
      <t>Oural Volga</t>
    </r>
    <r>
      <rPr>
        <sz val="11"/>
        <rFont val="游ゴシック Medium"/>
        <family val="3"/>
        <charset val="128"/>
      </rPr>
      <t>の共和国</t>
    </r>
    <rPh sb="0" eb="11">
      <t>ウラル　ヴォルガ</t>
    </rPh>
    <rPh sb="12" eb="15">
      <t>キョウワコク</t>
    </rPh>
    <phoneticPr fontId="1"/>
  </si>
  <si>
    <r>
      <rPr>
        <strike/>
        <sz val="11"/>
        <rFont val="游ゴシック Medium"/>
        <family val="3"/>
        <charset val="128"/>
      </rPr>
      <t>西</t>
    </r>
    <r>
      <rPr>
        <strike/>
        <sz val="11"/>
        <rFont val="Consolas"/>
        <family val="3"/>
      </rPr>
      <t>Asia/Persia</t>
    </r>
    <rPh sb="0" eb="5">
      <t>ニシアジア</t>
    </rPh>
    <rPh sb="6" eb="12">
      <t>ペルシャ</t>
    </rPh>
    <phoneticPr fontId="1"/>
  </si>
  <si>
    <r>
      <rPr>
        <strike/>
        <sz val="11"/>
        <rFont val="游ゴシック Medium"/>
        <family val="3"/>
        <charset val="128"/>
      </rPr>
      <t>サントゥールのきらめき</t>
    </r>
    <phoneticPr fontId="1"/>
  </si>
  <si>
    <r>
      <rPr>
        <strike/>
        <sz val="11"/>
        <rFont val="游ゴシック Medium"/>
        <family val="3"/>
        <charset val="128"/>
      </rPr>
      <t>西</t>
    </r>
    <r>
      <rPr>
        <strike/>
        <sz val="11"/>
        <rFont val="Consolas"/>
        <family val="3"/>
      </rPr>
      <t>Africa/</t>
    </r>
    <r>
      <rPr>
        <strike/>
        <sz val="11"/>
        <rFont val="游ゴシック Medium"/>
        <family val="3"/>
        <charset val="128"/>
      </rPr>
      <t>フルベ族</t>
    </r>
    <r>
      <rPr>
        <strike/>
        <sz val="11"/>
        <rFont val="Consolas"/>
        <family val="3"/>
      </rPr>
      <t>/Niger</t>
    </r>
    <rPh sb="0" eb="7">
      <t>ニシアフリカ</t>
    </rPh>
    <rPh sb="11" eb="12">
      <t>ゾク</t>
    </rPh>
    <rPh sb="13" eb="18">
      <t>ニジェール</t>
    </rPh>
    <phoneticPr fontId="1"/>
  </si>
  <si>
    <r>
      <rPr>
        <strike/>
        <sz val="11"/>
        <rFont val="游ゴシック Medium"/>
        <family val="3"/>
        <charset val="128"/>
      </rPr>
      <t>西</t>
    </r>
    <r>
      <rPr>
        <strike/>
        <sz val="11"/>
        <rFont val="Consolas"/>
        <family val="3"/>
      </rPr>
      <t>Africa</t>
    </r>
    <r>
      <rPr>
        <strike/>
        <sz val="11"/>
        <rFont val="游ゴシック Medium"/>
        <family val="3"/>
        <charset val="128"/>
      </rPr>
      <t>のフルベ族の音楽⑥</t>
    </r>
    <r>
      <rPr>
        <strike/>
        <sz val="11"/>
        <rFont val="Consolas"/>
        <family val="3"/>
      </rPr>
      <t>/Niger</t>
    </r>
    <rPh sb="0" eb="7">
      <t>ニシアフリカ</t>
    </rPh>
    <rPh sb="11" eb="12">
      <t>ゾク</t>
    </rPh>
    <rPh sb="13" eb="15">
      <t>オンガク</t>
    </rPh>
    <rPh sb="17" eb="22">
      <t>ニジェール</t>
    </rPh>
    <phoneticPr fontId="1"/>
  </si>
  <si>
    <r>
      <t>Solomon</t>
    </r>
    <r>
      <rPr>
        <strike/>
        <sz val="11"/>
        <rFont val="游ゴシック Medium"/>
        <family val="3"/>
        <charset val="128"/>
      </rPr>
      <t>諸島の音楽</t>
    </r>
    <rPh sb="0" eb="9">
      <t>ソロモンショトウ</t>
    </rPh>
    <rPh sb="10" eb="12">
      <t>オンガク</t>
    </rPh>
    <phoneticPr fontId="1"/>
  </si>
  <si>
    <r>
      <rPr>
        <sz val="11"/>
        <rFont val="游ゴシック Medium"/>
        <family val="3"/>
        <charset val="128"/>
      </rPr>
      <t>南欧</t>
    </r>
    <r>
      <rPr>
        <sz val="11"/>
        <rFont val="Consolas"/>
        <family val="3"/>
      </rPr>
      <t>/Spain/Majorque</t>
    </r>
    <r>
      <rPr>
        <sz val="11"/>
        <rFont val="游ゴシック Medium"/>
        <family val="3"/>
        <charset val="128"/>
      </rPr>
      <t>島</t>
    </r>
    <rPh sb="0" eb="2">
      <t>ナンオウ</t>
    </rPh>
    <rPh sb="3" eb="8">
      <t>スペイン</t>
    </rPh>
    <rPh sb="9" eb="18">
      <t>マヨルカトウ</t>
    </rPh>
    <phoneticPr fontId="1"/>
  </si>
  <si>
    <r>
      <t>Majorque</t>
    </r>
    <r>
      <rPr>
        <sz val="11"/>
        <rFont val="游ゴシック Medium"/>
        <family val="3"/>
        <charset val="128"/>
      </rPr>
      <t>島の音楽</t>
    </r>
    <rPh sb="0" eb="9">
      <t>マヨルカトウ</t>
    </rPh>
    <rPh sb="10" eb="12">
      <t>オンガク</t>
    </rPh>
    <phoneticPr fontId="1"/>
  </si>
  <si>
    <r>
      <rPr>
        <strike/>
        <sz val="11"/>
        <rFont val="游ゴシック Medium"/>
        <family val="3"/>
        <charset val="128"/>
      </rPr>
      <t>東欧</t>
    </r>
    <r>
      <rPr>
        <strike/>
        <sz val="11"/>
        <rFont val="Consolas"/>
        <family val="3"/>
      </rPr>
      <t>/Gypsy</t>
    </r>
    <rPh sb="0" eb="2">
      <t>トウオウ</t>
    </rPh>
    <rPh sb="3" eb="8">
      <t>ジプシー</t>
    </rPh>
    <phoneticPr fontId="1"/>
  </si>
  <si>
    <r>
      <rPr>
        <strike/>
        <sz val="11"/>
        <rFont val="游ゴシック Medium"/>
        <family val="3"/>
        <charset val="128"/>
      </rPr>
      <t>東欧</t>
    </r>
    <r>
      <rPr>
        <strike/>
        <sz val="11"/>
        <rFont val="Consolas"/>
        <family val="3"/>
      </rPr>
      <t>Gypsy=</t>
    </r>
    <r>
      <rPr>
        <strike/>
        <sz val="11"/>
        <rFont val="游ゴシック Medium"/>
        <family val="3"/>
        <charset val="128"/>
      </rPr>
      <t>ツィンバロンの名手を聴く</t>
    </r>
    <rPh sb="0" eb="2">
      <t>トウオウ</t>
    </rPh>
    <rPh sb="2" eb="7">
      <t>ジプシー</t>
    </rPh>
    <rPh sb="15" eb="17">
      <t>メイシュ</t>
    </rPh>
    <rPh sb="18" eb="19">
      <t>キ</t>
    </rPh>
    <phoneticPr fontId="1"/>
  </si>
  <si>
    <r>
      <rPr>
        <strike/>
        <sz val="11"/>
        <rFont val="游ゴシック Medium"/>
        <family val="3"/>
        <charset val="128"/>
      </rPr>
      <t>西</t>
    </r>
    <r>
      <rPr>
        <strike/>
        <sz val="11"/>
        <rFont val="Consolas"/>
        <family val="3"/>
      </rPr>
      <t>Africa/</t>
    </r>
    <r>
      <rPr>
        <strike/>
        <sz val="11"/>
        <rFont val="游ゴシック Medium"/>
        <family val="3"/>
        <charset val="128"/>
      </rPr>
      <t>フルベ族</t>
    </r>
    <r>
      <rPr>
        <strike/>
        <sz val="11"/>
        <rFont val="Consolas"/>
        <family val="3"/>
      </rPr>
      <t>/Cameroun</t>
    </r>
    <rPh sb="0" eb="7">
      <t>ニシアフリカ</t>
    </rPh>
    <rPh sb="11" eb="12">
      <t>ゾク</t>
    </rPh>
    <rPh sb="13" eb="21">
      <t>カメルーン</t>
    </rPh>
    <phoneticPr fontId="1"/>
  </si>
  <si>
    <r>
      <rPr>
        <strike/>
        <sz val="11"/>
        <rFont val="游ゴシック Medium"/>
        <family val="3"/>
        <charset val="128"/>
      </rPr>
      <t>西</t>
    </r>
    <r>
      <rPr>
        <strike/>
        <sz val="11"/>
        <rFont val="Consolas"/>
        <family val="3"/>
      </rPr>
      <t>Africa</t>
    </r>
    <r>
      <rPr>
        <strike/>
        <sz val="11"/>
        <rFont val="游ゴシック Medium"/>
        <family val="3"/>
        <charset val="128"/>
      </rPr>
      <t>のフルベ族の音楽⑦</t>
    </r>
    <r>
      <rPr>
        <strike/>
        <sz val="11"/>
        <rFont val="Consolas"/>
        <family val="3"/>
      </rPr>
      <t>Cameroun</t>
    </r>
    <r>
      <rPr>
        <strike/>
        <sz val="11"/>
        <rFont val="游ゴシック Medium"/>
        <family val="3"/>
        <charset val="128"/>
      </rPr>
      <t>の音楽</t>
    </r>
    <rPh sb="0" eb="7">
      <t>ニシアフリカ</t>
    </rPh>
    <rPh sb="11" eb="12">
      <t>ゾク</t>
    </rPh>
    <rPh sb="13" eb="15">
      <t>オンガク</t>
    </rPh>
    <rPh sb="16" eb="24">
      <t>カメルーン</t>
    </rPh>
    <rPh sb="25" eb="27">
      <t>オンガク</t>
    </rPh>
    <phoneticPr fontId="1"/>
  </si>
  <si>
    <r>
      <rPr>
        <strike/>
        <sz val="11"/>
        <rFont val="游ゴシック Medium"/>
        <family val="3"/>
        <charset val="128"/>
      </rPr>
      <t>東欧</t>
    </r>
    <r>
      <rPr>
        <strike/>
        <sz val="11"/>
        <rFont val="Consolas"/>
        <family val="3"/>
      </rPr>
      <t>/Spain/Basque</t>
    </r>
    <rPh sb="0" eb="2">
      <t>トウオウ</t>
    </rPh>
    <rPh sb="3" eb="8">
      <t>スペイン</t>
    </rPh>
    <rPh sb="9" eb="15">
      <t>バスク</t>
    </rPh>
    <phoneticPr fontId="1"/>
  </si>
  <si>
    <r>
      <t>Basque</t>
    </r>
    <r>
      <rPr>
        <strike/>
        <sz val="11"/>
        <rFont val="游ゴシック Medium"/>
        <family val="3"/>
        <charset val="128"/>
      </rPr>
      <t>の歌声</t>
    </r>
    <rPh sb="0" eb="6">
      <t>バスク</t>
    </rPh>
    <rPh sb="7" eb="9">
      <t>ウタゴエ</t>
    </rPh>
    <phoneticPr fontId="1"/>
  </si>
  <si>
    <r>
      <rPr>
        <strike/>
        <sz val="11"/>
        <rFont val="游ゴシック Medium"/>
        <family val="3"/>
        <charset val="128"/>
      </rPr>
      <t>東</t>
    </r>
    <r>
      <rPr>
        <strike/>
        <sz val="11"/>
        <rFont val="Consolas"/>
        <family val="3"/>
      </rPr>
      <t>Africa/Ethiopia</t>
    </r>
    <rPh sb="0" eb="7">
      <t>ヒガシアフリカ</t>
    </rPh>
    <rPh sb="8" eb="16">
      <t>エチオピア</t>
    </rPh>
    <phoneticPr fontId="1"/>
  </si>
  <si>
    <r>
      <t>Ethiopia</t>
    </r>
    <r>
      <rPr>
        <strike/>
        <sz val="11"/>
        <rFont val="游ゴシック Medium"/>
        <family val="3"/>
        <charset val="128"/>
      </rPr>
      <t>の歌と器楽</t>
    </r>
    <rPh sb="0" eb="8">
      <t>エチオピア</t>
    </rPh>
    <rPh sb="9" eb="10">
      <t>ウタ</t>
    </rPh>
    <rPh sb="11" eb="13">
      <t>キガク</t>
    </rPh>
    <phoneticPr fontId="1"/>
  </si>
  <si>
    <r>
      <rPr>
        <sz val="11"/>
        <rFont val="游ゴシック Medium"/>
        <family val="3"/>
        <charset val="128"/>
      </rPr>
      <t>南欧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西</t>
    </r>
    <r>
      <rPr>
        <sz val="11"/>
        <rFont val="Consolas"/>
        <family val="3"/>
      </rPr>
      <t>Africa/Spain/Canaries</t>
    </r>
    <r>
      <rPr>
        <sz val="11"/>
        <rFont val="游ゴシック Medium"/>
        <family val="3"/>
        <charset val="128"/>
      </rPr>
      <t>諸島</t>
    </r>
    <rPh sb="0" eb="2">
      <t>ナンオウ</t>
    </rPh>
    <rPh sb="3" eb="10">
      <t>ニシアフリカ</t>
    </rPh>
    <rPh sb="11" eb="16">
      <t>スペイン</t>
    </rPh>
    <rPh sb="17" eb="27">
      <t>カナリアショトウ</t>
    </rPh>
    <phoneticPr fontId="1"/>
  </si>
  <si>
    <r>
      <t>Canaries</t>
    </r>
    <r>
      <rPr>
        <sz val="11"/>
        <rFont val="游ゴシック Medium"/>
        <family val="3"/>
        <charset val="128"/>
      </rPr>
      <t>諸島の音楽</t>
    </r>
    <rPh sb="0" eb="10">
      <t>カナリアショトウ</t>
    </rPh>
    <rPh sb="11" eb="13">
      <t>オンガク</t>
    </rPh>
    <phoneticPr fontId="1"/>
  </si>
  <si>
    <r>
      <rPr>
        <sz val="11"/>
        <rFont val="游ゴシック Medium"/>
        <family val="3"/>
        <charset val="128"/>
      </rPr>
      <t>西</t>
    </r>
    <r>
      <rPr>
        <sz val="11"/>
        <rFont val="Consolas"/>
        <family val="3"/>
      </rPr>
      <t>Africa/</t>
    </r>
    <r>
      <rPr>
        <sz val="11"/>
        <rFont val="游ゴシック Medium"/>
        <family val="3"/>
        <charset val="128"/>
      </rPr>
      <t>フルベ族</t>
    </r>
    <r>
      <rPr>
        <sz val="11"/>
        <rFont val="Consolas"/>
        <family val="3"/>
      </rPr>
      <t>/Cameroun</t>
    </r>
    <r>
      <rPr>
        <sz val="11"/>
        <rFont val="游ゴシック Medium"/>
        <family val="3"/>
        <charset val="128"/>
      </rPr>
      <t>と</t>
    </r>
    <r>
      <rPr>
        <sz val="11"/>
        <rFont val="Consolas"/>
        <family val="3"/>
      </rPr>
      <t>Tchad/Chad</t>
    </r>
    <rPh sb="0" eb="7">
      <t>ニシアフリカ</t>
    </rPh>
    <rPh sb="11" eb="12">
      <t>ゾク</t>
    </rPh>
    <rPh sb="13" eb="21">
      <t>カメルーン</t>
    </rPh>
    <rPh sb="22" eb="32">
      <t>チャド</t>
    </rPh>
    <phoneticPr fontId="1"/>
  </si>
  <si>
    <r>
      <rPr>
        <sz val="11"/>
        <rFont val="游ゴシック Medium"/>
        <family val="3"/>
        <charset val="128"/>
      </rPr>
      <t>西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のフルベ族の音楽⑧</t>
    </r>
    <r>
      <rPr>
        <sz val="11"/>
        <rFont val="Consolas"/>
        <family val="3"/>
      </rPr>
      <t>Cameroun</t>
    </r>
    <r>
      <rPr>
        <sz val="11"/>
        <rFont val="游ゴシック Medium"/>
        <family val="3"/>
        <charset val="128"/>
      </rPr>
      <t>と</t>
    </r>
    <r>
      <rPr>
        <sz val="11"/>
        <rFont val="Consolas"/>
        <family val="3"/>
      </rPr>
      <t>Tchad/Chad</t>
    </r>
    <r>
      <rPr>
        <sz val="11"/>
        <rFont val="游ゴシック Medium"/>
        <family val="3"/>
        <charset val="128"/>
      </rPr>
      <t>の音楽</t>
    </r>
    <rPh sb="0" eb="7">
      <t>ニシアフリカ</t>
    </rPh>
    <rPh sb="11" eb="12">
      <t>ゾク</t>
    </rPh>
    <rPh sb="13" eb="15">
      <t>オンガク</t>
    </rPh>
    <rPh sb="16" eb="24">
      <t>カメルーン</t>
    </rPh>
    <rPh sb="25" eb="35">
      <t>チャド</t>
    </rPh>
    <rPh sb="36" eb="38">
      <t>オンガク</t>
    </rPh>
    <phoneticPr fontId="1"/>
  </si>
  <si>
    <r>
      <rPr>
        <sz val="11"/>
        <rFont val="游ゴシック Medium"/>
        <family val="3"/>
        <charset val="128"/>
      </rPr>
      <t>中央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旧ソ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西</t>
    </r>
    <r>
      <rPr>
        <sz val="11"/>
        <rFont val="Consolas"/>
        <family val="3"/>
      </rPr>
      <t>Gruziya/Caucase</t>
    </r>
    <rPh sb="0" eb="6">
      <t>チュウオウアジア</t>
    </rPh>
    <rPh sb="7" eb="8">
      <t>キュウ</t>
    </rPh>
    <rPh sb="10" eb="11">
      <t>ニシ</t>
    </rPh>
    <rPh sb="11" eb="18">
      <t>グルジア</t>
    </rPh>
    <rPh sb="19" eb="26">
      <t>コーカサス</t>
    </rPh>
    <phoneticPr fontId="1"/>
  </si>
  <si>
    <r>
      <rPr>
        <sz val="11"/>
        <rFont val="游ゴシック Medium"/>
        <family val="3"/>
        <charset val="128"/>
      </rPr>
      <t>前半</t>
    </r>
    <r>
      <rPr>
        <sz val="11"/>
        <rFont val="Consolas"/>
        <family val="3"/>
      </rPr>
      <t>/[</t>
    </r>
    <r>
      <rPr>
        <sz val="11"/>
        <rFont val="游ゴシック Medium"/>
        <family val="3"/>
        <charset val="128"/>
      </rPr>
      <t>友の思い出</t>
    </r>
    <r>
      <rPr>
        <sz val="11"/>
        <rFont val="Consolas"/>
        <family val="3"/>
      </rPr>
      <t>]</t>
    </r>
    <r>
      <rPr>
        <sz val="11"/>
        <rFont val="游ゴシック Medium"/>
        <family val="3"/>
        <charset val="128"/>
      </rPr>
      <t>前説まで</t>
    </r>
    <rPh sb="0" eb="2">
      <t>ゼンハン</t>
    </rPh>
    <rPh sb="4" eb="5">
      <t>トモ</t>
    </rPh>
    <rPh sb="6" eb="7">
      <t>オモ</t>
    </rPh>
    <rPh sb="8" eb="9">
      <t>デ</t>
    </rPh>
    <rPh sb="10" eb="11">
      <t>マエ</t>
    </rPh>
    <rPh sb="11" eb="12">
      <t>セツ</t>
    </rPh>
    <phoneticPr fontId="1"/>
  </si>
  <si>
    <r>
      <rPr>
        <sz val="11"/>
        <rFont val="游ゴシック Medium"/>
        <family val="3"/>
        <charset val="128"/>
      </rPr>
      <t>西</t>
    </r>
    <r>
      <rPr>
        <sz val="11"/>
        <rFont val="Consolas"/>
        <family val="3"/>
      </rPr>
      <t>Gruziya</t>
    </r>
    <r>
      <rPr>
        <sz val="11"/>
        <rFont val="游ゴシック Medium"/>
        <family val="3"/>
        <charset val="128"/>
      </rPr>
      <t>の都会的な歌</t>
    </r>
    <rPh sb="0" eb="1">
      <t>ニシ</t>
    </rPh>
    <rPh sb="1" eb="8">
      <t>グルジア</t>
    </rPh>
    <rPh sb="9" eb="12">
      <t>トカイテキ</t>
    </rPh>
    <rPh sb="13" eb="14">
      <t>ウタ</t>
    </rPh>
    <phoneticPr fontId="1"/>
  </si>
  <si>
    <r>
      <rPr>
        <sz val="11"/>
        <rFont val="游ゴシック Medium"/>
        <family val="3"/>
        <charset val="128"/>
      </rPr>
      <t>後半</t>
    </r>
    <r>
      <rPr>
        <sz val="11"/>
        <rFont val="Consolas"/>
        <family val="3"/>
      </rPr>
      <t>/[</t>
    </r>
    <r>
      <rPr>
        <sz val="11"/>
        <rFont val="游ゴシック Medium"/>
        <family val="3"/>
        <charset val="128"/>
      </rPr>
      <t>友の思い出</t>
    </r>
    <r>
      <rPr>
        <sz val="11"/>
        <rFont val="Consolas"/>
        <family val="3"/>
      </rPr>
      <t>]</t>
    </r>
    <r>
      <rPr>
        <sz val="11"/>
        <rFont val="游ゴシック Medium"/>
        <family val="3"/>
        <charset val="128"/>
      </rPr>
      <t>から</t>
    </r>
    <rPh sb="0" eb="2">
      <t>コウハン</t>
    </rPh>
    <rPh sb="4" eb="5">
      <t>トモ</t>
    </rPh>
    <rPh sb="6" eb="7">
      <t>オモ</t>
    </rPh>
    <rPh sb="8" eb="9">
      <t>デ</t>
    </rPh>
    <phoneticPr fontId="1"/>
  </si>
  <si>
    <r>
      <rPr>
        <strike/>
        <sz val="11"/>
        <rFont val="游ゴシック Medium"/>
        <family val="3"/>
        <charset val="128"/>
      </rPr>
      <t>南</t>
    </r>
    <r>
      <rPr>
        <strike/>
        <sz val="11"/>
        <rFont val="Consolas"/>
        <family val="3"/>
      </rPr>
      <t>Asia/Nepal</t>
    </r>
    <rPh sb="0" eb="5">
      <t>ミナミアジア</t>
    </rPh>
    <rPh sb="6" eb="11">
      <t>ネパール</t>
    </rPh>
    <phoneticPr fontId="1"/>
  </si>
  <si>
    <r>
      <t>Nepal</t>
    </r>
    <r>
      <rPr>
        <strike/>
        <sz val="11"/>
        <rFont val="游ゴシック Medium"/>
        <family val="3"/>
        <charset val="128"/>
      </rPr>
      <t>の音楽</t>
    </r>
    <rPh sb="0" eb="5">
      <t>ネパール</t>
    </rPh>
    <rPh sb="6" eb="8">
      <t>オンガク</t>
    </rPh>
    <phoneticPr fontId="1"/>
  </si>
  <si>
    <r>
      <rPr>
        <strike/>
        <sz val="11"/>
        <rFont val="游ゴシック Medium"/>
        <family val="3"/>
        <charset val="128"/>
      </rPr>
      <t>東欧</t>
    </r>
    <r>
      <rPr>
        <strike/>
        <sz val="11"/>
        <rFont val="Consolas"/>
        <family val="3"/>
      </rPr>
      <t>/Czecho</t>
    </r>
    <r>
      <rPr>
        <strike/>
        <sz val="11"/>
        <rFont val="游ゴシック Medium"/>
        <family val="3"/>
        <charset val="128"/>
      </rPr>
      <t>と</t>
    </r>
    <r>
      <rPr>
        <strike/>
        <sz val="11"/>
        <rFont val="Consolas"/>
        <family val="3"/>
      </rPr>
      <t>Slovakia</t>
    </r>
    <rPh sb="0" eb="2">
      <t>トウオウ</t>
    </rPh>
    <rPh sb="3" eb="9">
      <t>チェコ</t>
    </rPh>
    <rPh sb="10" eb="18">
      <t>スロヴァキア</t>
    </rPh>
    <phoneticPr fontId="1"/>
  </si>
  <si>
    <r>
      <t>Czecho</t>
    </r>
    <r>
      <rPr>
        <strike/>
        <sz val="11"/>
        <rFont val="游ゴシック Medium"/>
        <family val="3"/>
        <charset val="128"/>
      </rPr>
      <t>と</t>
    </r>
    <r>
      <rPr>
        <strike/>
        <sz val="11"/>
        <rFont val="Consolas"/>
        <family val="3"/>
      </rPr>
      <t>Slovakia</t>
    </r>
    <r>
      <rPr>
        <strike/>
        <sz val="11"/>
        <rFont val="游ゴシック Medium"/>
        <family val="3"/>
        <charset val="128"/>
      </rPr>
      <t>の音楽</t>
    </r>
    <rPh sb="0" eb="6">
      <t>チェコ</t>
    </rPh>
    <rPh sb="7" eb="15">
      <t>スロヴァキア</t>
    </rPh>
    <rPh sb="16" eb="18">
      <t>オンガク</t>
    </rPh>
    <phoneticPr fontId="1"/>
  </si>
  <si>
    <r>
      <rPr>
        <strike/>
        <sz val="11"/>
        <rFont val="游ゴシック Medium"/>
        <family val="3"/>
        <charset val="128"/>
      </rPr>
      <t>口琴の魅力をさぐる</t>
    </r>
    <rPh sb="0" eb="2">
      <t>コウキン</t>
    </rPh>
    <rPh sb="3" eb="5">
      <t>ミリョク</t>
    </rPh>
    <phoneticPr fontId="1"/>
  </si>
  <si>
    <r>
      <t>Africa/</t>
    </r>
    <r>
      <rPr>
        <strike/>
        <sz val="11"/>
        <rFont val="游ゴシック Medium"/>
        <family val="3"/>
        <charset val="128"/>
      </rPr>
      <t>カビーリー</t>
    </r>
    <r>
      <rPr>
        <strike/>
        <sz val="11"/>
        <rFont val="Consolas"/>
        <family val="3"/>
      </rPr>
      <t>/</t>
    </r>
    <r>
      <rPr>
        <strike/>
        <sz val="11"/>
        <rFont val="游ゴシック Medium"/>
        <family val="3"/>
        <charset val="128"/>
      </rPr>
      <t>ベルベル人</t>
    </r>
    <rPh sb="0" eb="6">
      <t>アフリカ</t>
    </rPh>
    <rPh sb="17" eb="18">
      <t>ジン</t>
    </rPh>
    <phoneticPr fontId="1"/>
  </si>
  <si>
    <r>
      <rPr>
        <strike/>
        <sz val="11"/>
        <rFont val="游ゴシック Medium"/>
        <family val="3"/>
        <charset val="128"/>
      </rPr>
      <t>カビーリーのベルベル人</t>
    </r>
    <rPh sb="10" eb="11">
      <t>ジン</t>
    </rPh>
    <phoneticPr fontId="1"/>
  </si>
  <si>
    <r>
      <rPr>
        <sz val="11"/>
        <rFont val="游ゴシック Medium"/>
        <family val="3"/>
        <charset val="128"/>
      </rPr>
      <t>西</t>
    </r>
    <r>
      <rPr>
        <sz val="11"/>
        <rFont val="Consolas"/>
        <family val="3"/>
      </rPr>
      <t>Asia/Liban</t>
    </r>
    <rPh sb="0" eb="5">
      <t>ニシアジア</t>
    </rPh>
    <rPh sb="6" eb="11">
      <t>レバノン</t>
    </rPh>
    <phoneticPr fontId="1"/>
  </si>
  <si>
    <r>
      <rPr>
        <sz val="11"/>
        <rFont val="游ゴシック Medium"/>
        <family val="3"/>
        <charset val="128"/>
      </rPr>
      <t>ファイルーズ</t>
    </r>
    <r>
      <rPr>
        <sz val="11"/>
        <rFont val="Consolas"/>
        <family val="3"/>
      </rPr>
      <t>:vo/</t>
    </r>
    <r>
      <rPr>
        <sz val="11"/>
        <rFont val="游ゴシック Medium"/>
        <family val="3"/>
        <charset val="128"/>
      </rPr>
      <t>ベツレヘム生誕協会</t>
    </r>
    <rPh sb="15" eb="17">
      <t>セイタン</t>
    </rPh>
    <rPh sb="17" eb="19">
      <t>キョウカイ</t>
    </rPh>
    <phoneticPr fontId="1"/>
  </si>
  <si>
    <r>
      <rPr>
        <sz val="11"/>
        <rFont val="游ゴシック Medium"/>
        <family val="3"/>
        <charset val="128"/>
      </rPr>
      <t>世界の</t>
    </r>
    <r>
      <rPr>
        <sz val="11"/>
        <rFont val="Consolas"/>
        <family val="3"/>
      </rPr>
      <t>Carol</t>
    </r>
    <r>
      <rPr>
        <sz val="11"/>
        <rFont val="游ゴシック Medium"/>
        <family val="3"/>
        <charset val="128"/>
      </rPr>
      <t>を歌う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鐘の音</t>
    </r>
    <rPh sb="0" eb="2">
      <t>セカイ</t>
    </rPh>
    <rPh sb="3" eb="8">
      <t>キャロル</t>
    </rPh>
    <rPh sb="9" eb="10">
      <t>ウタ</t>
    </rPh>
    <rPh sb="12" eb="13">
      <t>カネ</t>
    </rPh>
    <rPh sb="14" eb="15">
      <t>ネ</t>
    </rPh>
    <phoneticPr fontId="1"/>
  </si>
  <si>
    <r>
      <rPr>
        <sz val="11"/>
        <rFont val="游ゴシック Medium"/>
        <family val="3"/>
        <charset val="128"/>
      </rPr>
      <t>前半</t>
    </r>
    <r>
      <rPr>
        <sz val="11"/>
        <rFont val="Consolas"/>
        <family val="3"/>
      </rPr>
      <t>/[</t>
    </r>
    <r>
      <rPr>
        <sz val="11"/>
        <rFont val="游ゴシック Medium"/>
        <family val="3"/>
        <charset val="128"/>
      </rPr>
      <t>囲いの中の子牛</t>
    </r>
    <r>
      <rPr>
        <sz val="11"/>
        <rFont val="Consolas"/>
        <family val="3"/>
      </rPr>
      <t>]</t>
    </r>
    <r>
      <rPr>
        <sz val="11"/>
        <rFont val="游ゴシック Medium"/>
        <family val="3"/>
        <charset val="128"/>
      </rPr>
      <t>まで</t>
    </r>
    <rPh sb="0" eb="2">
      <t>ゼンハン</t>
    </rPh>
    <rPh sb="4" eb="5">
      <t>カコ</t>
    </rPh>
    <rPh sb="7" eb="8">
      <t>ナカ</t>
    </rPh>
    <rPh sb="9" eb="11">
      <t>コウシ</t>
    </rPh>
    <phoneticPr fontId="1"/>
  </si>
  <si>
    <r>
      <t>Latin America</t>
    </r>
    <r>
      <rPr>
        <sz val="11"/>
        <rFont val="游ゴシック Medium"/>
        <family val="3"/>
        <charset val="128"/>
      </rPr>
      <t>の</t>
    </r>
    <r>
      <rPr>
        <sz val="11"/>
        <rFont val="Consolas"/>
        <family val="3"/>
      </rPr>
      <t>Xmas</t>
    </r>
    <rPh sb="0" eb="13">
      <t>ラテン　アメリカ</t>
    </rPh>
    <rPh sb="14" eb="18">
      <t>クリスマス</t>
    </rPh>
    <phoneticPr fontId="1"/>
  </si>
  <si>
    <r>
      <rPr>
        <sz val="11"/>
        <rFont val="游ゴシック Medium"/>
        <family val="3"/>
        <charset val="128"/>
      </rPr>
      <t>シリキレ</t>
    </r>
    <phoneticPr fontId="1"/>
  </si>
  <si>
    <r>
      <rPr>
        <sz val="11"/>
        <rFont val="游ゴシック Medium"/>
        <family val="3"/>
        <charset val="128"/>
      </rPr>
      <t>赤道</t>
    </r>
    <r>
      <rPr>
        <sz val="11"/>
        <rFont val="Consolas"/>
        <family val="3"/>
      </rPr>
      <t>Africa/Pygme'e</t>
    </r>
    <rPh sb="0" eb="8">
      <t>セキドウアフリカ</t>
    </rPh>
    <rPh sb="9" eb="16">
      <t>ピグミー</t>
    </rPh>
    <phoneticPr fontId="1"/>
  </si>
  <si>
    <r>
      <rPr>
        <sz val="11"/>
        <rFont val="游ゴシック Medium"/>
        <family val="3"/>
        <charset val="128"/>
      </rPr>
      <t>赤道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の人々</t>
    </r>
    <r>
      <rPr>
        <sz val="11"/>
        <rFont val="Consolas"/>
        <family val="3"/>
      </rPr>
      <t>/Pygme'e</t>
    </r>
    <r>
      <rPr>
        <sz val="11"/>
        <rFont val="游ゴシック Medium"/>
        <family val="3"/>
        <charset val="128"/>
      </rPr>
      <t>の</t>
    </r>
    <r>
      <rPr>
        <sz val="11"/>
        <rFont val="Consolas"/>
        <family val="3"/>
      </rPr>
      <t>Chorus</t>
    </r>
    <rPh sb="0" eb="8">
      <t>セキドウアフリカ</t>
    </rPh>
    <rPh sb="12" eb="19">
      <t>ピグミー</t>
    </rPh>
    <rPh sb="20" eb="26">
      <t>コーラス</t>
    </rPh>
    <phoneticPr fontId="1"/>
  </si>
  <si>
    <r>
      <t>4</t>
    </r>
    <r>
      <rPr>
        <sz val="11"/>
        <rFont val="游ゴシック Medium"/>
        <family val="3"/>
        <charset val="128"/>
      </rPr>
      <t>曲目の「メバシ」は</t>
    </r>
    <r>
      <rPr>
        <sz val="11"/>
        <rFont val="Consolas"/>
        <family val="3"/>
      </rPr>
      <t>CD</t>
    </r>
    <r>
      <rPr>
        <sz val="11"/>
        <rFont val="游ゴシック Medium"/>
        <family val="3"/>
        <charset val="128"/>
      </rPr>
      <t>で所有、また、最後の</t>
    </r>
    <r>
      <rPr>
        <sz val="11"/>
        <rFont val="Consolas"/>
        <family val="3"/>
      </rPr>
      <t>7</t>
    </r>
    <r>
      <rPr>
        <sz val="11"/>
        <rFont val="游ゴシック Medium"/>
        <family val="3"/>
        <charset val="128"/>
      </rPr>
      <t>曲目の「夜の</t>
    </r>
    <r>
      <rPr>
        <sz val="11"/>
        <rFont val="Consolas"/>
        <family val="3"/>
      </rPr>
      <t>Polyphonies</t>
    </r>
    <r>
      <rPr>
        <sz val="11"/>
        <rFont val="游ゴシック Medium"/>
        <family val="3"/>
        <charset val="128"/>
      </rPr>
      <t>」は別の</t>
    </r>
    <r>
      <rPr>
        <sz val="11"/>
        <rFont val="Consolas"/>
        <family val="3"/>
      </rPr>
      <t>MD</t>
    </r>
    <r>
      <rPr>
        <sz val="11"/>
        <rFont val="游ゴシック Medium"/>
        <family val="3"/>
        <charset val="128"/>
      </rPr>
      <t>に録音あり、そのため割愛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途中から誤消だが影響なし</t>
    </r>
    <rPh sb="1" eb="3">
      <t>キョクメ</t>
    </rPh>
    <rPh sb="13" eb="15">
      <t>ショユウ</t>
    </rPh>
    <rPh sb="19" eb="21">
      <t>サイゴ</t>
    </rPh>
    <rPh sb="23" eb="25">
      <t>キョクメ</t>
    </rPh>
    <rPh sb="27" eb="28">
      <t>ヨル</t>
    </rPh>
    <rPh sb="29" eb="40">
      <t>ポリフォニー</t>
    </rPh>
    <rPh sb="42" eb="43">
      <t>ベツ</t>
    </rPh>
    <rPh sb="47" eb="49">
      <t>ロクオン</t>
    </rPh>
    <rPh sb="56" eb="58">
      <t>カツアイ</t>
    </rPh>
    <rPh sb="67" eb="69">
      <t>エイキョウ</t>
    </rPh>
    <phoneticPr fontId="1"/>
  </si>
  <si>
    <r>
      <rPr>
        <strike/>
        <sz val="11"/>
        <rFont val="游ゴシック Medium"/>
        <family val="3"/>
        <charset val="128"/>
      </rPr>
      <t>東南</t>
    </r>
    <r>
      <rPr>
        <strike/>
        <sz val="11"/>
        <rFont val="Consolas"/>
        <family val="3"/>
      </rPr>
      <t>Asia/Laos</t>
    </r>
    <rPh sb="0" eb="6">
      <t>トウナンアジア</t>
    </rPh>
    <rPh sb="7" eb="11">
      <t>ラオス</t>
    </rPh>
    <phoneticPr fontId="1"/>
  </si>
  <si>
    <r>
      <t>Laos</t>
    </r>
    <r>
      <rPr>
        <strike/>
        <sz val="11"/>
        <rFont val="游ゴシック Medium"/>
        <family val="3"/>
        <charset val="128"/>
      </rPr>
      <t>の音楽</t>
    </r>
    <rPh sb="0" eb="4">
      <t>ラオス</t>
    </rPh>
    <rPh sb="5" eb="7">
      <t>オンガク</t>
    </rPh>
    <phoneticPr fontId="1"/>
  </si>
  <si>
    <r>
      <rPr>
        <strike/>
        <sz val="11"/>
        <rFont val="游ゴシック Medium"/>
        <family val="3"/>
        <charset val="128"/>
      </rPr>
      <t>？</t>
    </r>
    <phoneticPr fontId="1"/>
  </si>
  <si>
    <r>
      <rPr>
        <strike/>
        <sz val="11"/>
        <rFont val="游ゴシック Medium"/>
        <family val="3"/>
        <charset val="128"/>
      </rPr>
      <t>赤道</t>
    </r>
    <r>
      <rPr>
        <strike/>
        <sz val="11"/>
        <rFont val="Consolas"/>
        <family val="3"/>
      </rPr>
      <t>Africa</t>
    </r>
    <rPh sb="0" eb="8">
      <t>セキドウアフリカ</t>
    </rPh>
    <phoneticPr fontId="1"/>
  </si>
  <si>
    <r>
      <rPr>
        <strike/>
        <sz val="11"/>
        <rFont val="游ゴシック Medium"/>
        <family val="3"/>
        <charset val="128"/>
      </rPr>
      <t>赤道</t>
    </r>
    <r>
      <rPr>
        <strike/>
        <sz val="11"/>
        <rFont val="Consolas"/>
        <family val="3"/>
      </rPr>
      <t>Africa</t>
    </r>
    <r>
      <rPr>
        <strike/>
        <sz val="11"/>
        <rFont val="游ゴシック Medium"/>
        <family val="3"/>
        <charset val="128"/>
      </rPr>
      <t>の人々</t>
    </r>
    <r>
      <rPr>
        <strike/>
        <sz val="11"/>
        <rFont val="Consolas"/>
        <family val="3"/>
      </rPr>
      <t>/</t>
    </r>
    <r>
      <rPr>
        <strike/>
        <sz val="11"/>
        <rFont val="游ゴシック Medium"/>
        <family val="3"/>
        <charset val="128"/>
      </rPr>
      <t>弦楽器あれこれ</t>
    </r>
    <rPh sb="0" eb="8">
      <t>セキドウアフリカ</t>
    </rPh>
    <rPh sb="9" eb="11">
      <t>ヒトビト</t>
    </rPh>
    <rPh sb="12" eb="15">
      <t>ゲンガッキ</t>
    </rPh>
    <phoneticPr fontId="1"/>
  </si>
  <si>
    <r>
      <t>Inde</t>
    </r>
    <r>
      <rPr>
        <sz val="11"/>
        <rFont val="游ゴシック Medium"/>
        <family val="3"/>
        <charset val="128"/>
      </rPr>
      <t>の</t>
    </r>
    <r>
      <rPr>
        <sz val="11"/>
        <rFont val="Consolas"/>
        <family val="3"/>
      </rPr>
      <t>Slide Guitar</t>
    </r>
    <rPh sb="0" eb="4">
      <t>インド</t>
    </rPh>
    <rPh sb="5" eb="17">
      <t>スライド　ギター</t>
    </rPh>
    <phoneticPr fontId="1"/>
  </si>
  <si>
    <r>
      <rPr>
        <sz val="11"/>
        <rFont val="游ゴシック Medium"/>
        <family val="3"/>
        <charset val="128"/>
      </rPr>
      <t>ちょっぴり</t>
    </r>
    <phoneticPr fontId="1"/>
  </si>
  <si>
    <r>
      <rPr>
        <sz val="11"/>
        <rFont val="游ゴシック Medium"/>
        <family val="3"/>
        <charset val="128"/>
      </rPr>
      <t>西</t>
    </r>
    <r>
      <rPr>
        <sz val="11"/>
        <rFont val="Consolas"/>
        <family val="3"/>
      </rPr>
      <t>Asia/Arabe</t>
    </r>
    <rPh sb="0" eb="5">
      <t>ニシアジア</t>
    </rPh>
    <rPh sb="6" eb="11">
      <t>アラブ</t>
    </rPh>
    <phoneticPr fontId="1"/>
  </si>
  <si>
    <r>
      <rPr>
        <sz val="11"/>
        <rFont val="游ゴシック Medium"/>
        <family val="3"/>
        <charset val="128"/>
      </rPr>
      <t>現代</t>
    </r>
    <r>
      <rPr>
        <sz val="11"/>
        <rFont val="Consolas"/>
        <family val="3"/>
      </rPr>
      <t>Arabe</t>
    </r>
    <r>
      <rPr>
        <sz val="11"/>
        <rFont val="游ゴシック Medium"/>
        <family val="3"/>
        <charset val="128"/>
      </rPr>
      <t>歌謡事情</t>
    </r>
    <rPh sb="0" eb="2">
      <t>ゲンダイ</t>
    </rPh>
    <rPh sb="2" eb="7">
      <t>アラブ</t>
    </rPh>
    <rPh sb="7" eb="9">
      <t>カヨウ</t>
    </rPh>
    <rPh sb="9" eb="11">
      <t>ジジョウ</t>
    </rPh>
    <phoneticPr fontId="1"/>
  </si>
  <si>
    <r>
      <rPr>
        <sz val="11"/>
        <rFont val="游ゴシック Medium"/>
        <family val="3"/>
        <charset val="128"/>
      </rPr>
      <t>東</t>
    </r>
    <r>
      <rPr>
        <sz val="11"/>
        <rFont val="Consolas"/>
        <family val="3"/>
      </rPr>
      <t xml:space="preserve">Africa/Mali </t>
    </r>
    <r>
      <rPr>
        <sz val="11"/>
        <rFont val="游ゴシック Medium"/>
        <family val="3"/>
        <charset val="128"/>
      </rPr>
      <t>ケイラ村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ジャバテー族</t>
    </r>
    <rPh sb="0" eb="7">
      <t>ヒガシアフリカ</t>
    </rPh>
    <rPh sb="8" eb="12">
      <t>マリ</t>
    </rPh>
    <rPh sb="16" eb="17">
      <t>ムラ</t>
    </rPh>
    <rPh sb="23" eb="24">
      <t>ゾク</t>
    </rPh>
    <phoneticPr fontId="1"/>
  </si>
  <si>
    <r>
      <t xml:space="preserve">Mali </t>
    </r>
    <r>
      <rPr>
        <sz val="11"/>
        <rFont val="游ゴシック Medium"/>
        <family val="3"/>
        <charset val="128"/>
      </rPr>
      <t>ケイラ村のジャバテー族</t>
    </r>
    <rPh sb="0" eb="4">
      <t>マリ</t>
    </rPh>
    <rPh sb="8" eb="9">
      <t>ムラ</t>
    </rPh>
    <rPh sb="15" eb="16">
      <t>ゾク</t>
    </rPh>
    <phoneticPr fontId="1"/>
  </si>
  <si>
    <r>
      <rPr>
        <sz val="11"/>
        <rFont val="游ゴシック Medium"/>
        <family val="3"/>
        <charset val="128"/>
      </rPr>
      <t>東欧</t>
    </r>
    <r>
      <rPr>
        <sz val="11"/>
        <rFont val="Consolas"/>
        <family val="3"/>
      </rPr>
      <t>/Roumanie/Pologne/Ukraine/Carpathia/Balkan</t>
    </r>
    <rPh sb="0" eb="2">
      <t>トウオウ</t>
    </rPh>
    <rPh sb="3" eb="11">
      <t>ルーマニア</t>
    </rPh>
    <rPh sb="12" eb="19">
      <t>ポーランド</t>
    </rPh>
    <rPh sb="20" eb="27">
      <t>ウクライナ</t>
    </rPh>
    <rPh sb="28" eb="37">
      <t>カルパティア</t>
    </rPh>
    <rPh sb="38" eb="44">
      <t>バルカン</t>
    </rPh>
    <phoneticPr fontId="1"/>
  </si>
  <si>
    <r>
      <t>Carpathia</t>
    </r>
    <r>
      <rPr>
        <sz val="11"/>
        <rFont val="游ゴシック Medium"/>
        <family val="3"/>
        <charset val="128"/>
      </rPr>
      <t>の人々の音楽</t>
    </r>
    <rPh sb="0" eb="9">
      <t>カルパティア</t>
    </rPh>
    <rPh sb="10" eb="12">
      <t>ヒトビト</t>
    </rPh>
    <rPh sb="13" eb="15">
      <t>オンガク</t>
    </rPh>
    <phoneticPr fontId="1"/>
  </si>
  <si>
    <r>
      <t>Juifs/</t>
    </r>
    <r>
      <rPr>
        <sz val="11"/>
        <rFont val="游ゴシック Medium"/>
        <family val="3"/>
        <charset val="128"/>
      </rPr>
      <t>南欧</t>
    </r>
    <r>
      <rPr>
        <sz val="11"/>
        <rFont val="Consolas"/>
        <family val="3"/>
      </rPr>
      <t>/Spain/</t>
    </r>
    <r>
      <rPr>
        <sz val="11"/>
        <rFont val="游ゴシック Medium"/>
        <family val="3"/>
        <charset val="128"/>
      </rPr>
      <t>セファルディ</t>
    </r>
    <rPh sb="0" eb="5">
      <t>ユダヤ</t>
    </rPh>
    <rPh sb="6" eb="8">
      <t>ナンオウ</t>
    </rPh>
    <rPh sb="9" eb="14">
      <t>スペイン</t>
    </rPh>
    <phoneticPr fontId="1"/>
  </si>
  <si>
    <r>
      <rPr>
        <sz val="11"/>
        <rFont val="游ゴシック Medium"/>
        <family val="3"/>
        <charset val="128"/>
      </rPr>
      <t>セファルディの歌①ラ･ロンディネッラ</t>
    </r>
    <rPh sb="7" eb="8">
      <t>ウタ</t>
    </rPh>
    <phoneticPr fontId="1"/>
  </si>
  <si>
    <r>
      <rPr>
        <sz val="11"/>
        <rFont val="游ゴシック Medium"/>
        <family val="3"/>
        <charset val="128"/>
      </rPr>
      <t>東欧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旧ソ</t>
    </r>
    <r>
      <rPr>
        <sz val="11"/>
        <rFont val="Consolas"/>
        <family val="3"/>
      </rPr>
      <t>/Gruziya/Caucase</t>
    </r>
    <rPh sb="0" eb="2">
      <t>トウオウ</t>
    </rPh>
    <rPh sb="3" eb="4">
      <t>キュウ</t>
    </rPh>
    <rPh sb="6" eb="13">
      <t>グルジア</t>
    </rPh>
    <rPh sb="14" eb="21">
      <t>コーカサス</t>
    </rPh>
    <phoneticPr fontId="1"/>
  </si>
  <si>
    <r>
      <t>Gruziya</t>
    </r>
    <r>
      <rPr>
        <sz val="11"/>
        <rFont val="游ゴシック Medium"/>
        <family val="3"/>
        <charset val="128"/>
      </rPr>
      <t>独立を記念した名演集</t>
    </r>
    <rPh sb="0" eb="7">
      <t>グルジア</t>
    </rPh>
    <rPh sb="7" eb="9">
      <t>ドクリツ</t>
    </rPh>
    <rPh sb="10" eb="12">
      <t>キネン</t>
    </rPh>
    <rPh sb="14" eb="16">
      <t>メイエン</t>
    </rPh>
    <rPh sb="16" eb="17">
      <t>シュウ</t>
    </rPh>
    <phoneticPr fontId="1"/>
  </si>
  <si>
    <r>
      <t>Latin America</t>
    </r>
    <r>
      <rPr>
        <sz val="11"/>
        <rFont val="游ゴシック Medium"/>
        <family val="3"/>
        <charset val="128"/>
      </rPr>
      <t>の名歌手たち</t>
    </r>
    <rPh sb="0" eb="13">
      <t>ラテン　アメリカ</t>
    </rPh>
    <rPh sb="14" eb="15">
      <t>メイ</t>
    </rPh>
    <rPh sb="15" eb="17">
      <t>カシュ</t>
    </rPh>
    <phoneticPr fontId="1"/>
  </si>
  <si>
    <r>
      <rPr>
        <sz val="11"/>
        <rFont val="游ゴシック Medium"/>
        <family val="3"/>
        <charset val="128"/>
      </rPr>
      <t>前説のみ</t>
    </r>
    <rPh sb="0" eb="1">
      <t>マエ</t>
    </rPh>
    <rPh sb="1" eb="2">
      <t>セツ</t>
    </rPh>
    <phoneticPr fontId="1"/>
  </si>
  <si>
    <r>
      <rPr>
        <sz val="11"/>
        <rFont val="游ゴシック Medium"/>
        <family val="3"/>
        <charset val="128"/>
      </rPr>
      <t>春を呼ぶ音楽／</t>
    </r>
    <r>
      <rPr>
        <sz val="11"/>
        <rFont val="Consolas"/>
        <family val="3"/>
      </rPr>
      <t>Hungary</t>
    </r>
    <rPh sb="0" eb="1">
      <t>ハル</t>
    </rPh>
    <rPh sb="2" eb="3">
      <t>ヨ</t>
    </rPh>
    <rPh sb="4" eb="6">
      <t>オンガク</t>
    </rPh>
    <rPh sb="7" eb="14">
      <t>ハンガリー</t>
    </rPh>
    <phoneticPr fontId="1"/>
  </si>
  <si>
    <r>
      <rPr>
        <sz val="11"/>
        <rFont val="游ゴシック Medium"/>
        <family val="3"/>
        <charset val="128"/>
      </rPr>
      <t>前説除く</t>
    </r>
    <rPh sb="0" eb="1">
      <t>マエ</t>
    </rPh>
    <rPh sb="1" eb="2">
      <t>セツ</t>
    </rPh>
    <rPh sb="2" eb="3">
      <t>ノゾ</t>
    </rPh>
    <phoneticPr fontId="1"/>
  </si>
  <si>
    <r>
      <rPr>
        <strike/>
        <sz val="11"/>
        <rFont val="游ゴシック Medium"/>
        <family val="3"/>
        <charset val="128"/>
      </rPr>
      <t>東</t>
    </r>
    <r>
      <rPr>
        <strike/>
        <sz val="11"/>
        <rFont val="Consolas"/>
        <family val="3"/>
      </rPr>
      <t>Asia/Mongol</t>
    </r>
    <rPh sb="0" eb="5">
      <t>ヒガシアジア</t>
    </rPh>
    <rPh sb="6" eb="12">
      <t>モンゴル</t>
    </rPh>
    <phoneticPr fontId="1"/>
  </si>
  <si>
    <r>
      <t>Mongol</t>
    </r>
    <r>
      <rPr>
        <strike/>
        <sz val="11"/>
        <rFont val="游ゴシック Medium"/>
        <family val="3"/>
        <charset val="128"/>
      </rPr>
      <t>の叙事詩</t>
    </r>
    <rPh sb="0" eb="6">
      <t>モンゴル</t>
    </rPh>
    <rPh sb="7" eb="10">
      <t>ジョジシ</t>
    </rPh>
    <phoneticPr fontId="1"/>
  </si>
  <si>
    <r>
      <rPr>
        <strike/>
        <sz val="11"/>
        <rFont val="游ゴシック Medium"/>
        <family val="3"/>
        <charset val="128"/>
      </rPr>
      <t>歌劇</t>
    </r>
    <r>
      <rPr>
        <strike/>
        <sz val="11"/>
        <rFont val="Consolas"/>
        <family val="3"/>
      </rPr>
      <t>:Spade</t>
    </r>
    <r>
      <rPr>
        <strike/>
        <sz val="11"/>
        <rFont val="游ゴシック Medium"/>
        <family val="3"/>
        <charset val="128"/>
      </rPr>
      <t>の女王</t>
    </r>
    <r>
      <rPr>
        <strike/>
        <sz val="11"/>
        <rFont val="Consolas"/>
        <family val="3"/>
      </rPr>
      <t>/</t>
    </r>
    <r>
      <rPr>
        <strike/>
        <sz val="11"/>
        <rFont val="游ゴシック Medium"/>
        <family val="3"/>
        <charset val="128"/>
      </rPr>
      <t>全</t>
    </r>
    <r>
      <rPr>
        <strike/>
        <sz val="11"/>
        <rFont val="Consolas"/>
        <family val="3"/>
      </rPr>
      <t>7</t>
    </r>
    <r>
      <rPr>
        <strike/>
        <sz val="11"/>
        <rFont val="游ゴシック Medium"/>
        <family val="3"/>
        <charset val="128"/>
      </rPr>
      <t>場</t>
    </r>
    <rPh sb="0" eb="2">
      <t>カゲキ</t>
    </rPh>
    <rPh sb="3" eb="8">
      <t>スペード</t>
    </rPh>
    <rPh sb="9" eb="11">
      <t>ジョオウ</t>
    </rPh>
    <rPh sb="12" eb="13">
      <t>ゼン</t>
    </rPh>
    <rPh sb="14" eb="15">
      <t>バ</t>
    </rPh>
    <phoneticPr fontId="1"/>
  </si>
  <si>
    <r>
      <rPr>
        <strike/>
        <sz val="11"/>
        <rFont val="游ゴシック Medium"/>
        <family val="3"/>
        <charset val="128"/>
      </rPr>
      <t>小沢征爾</t>
    </r>
    <rPh sb="0" eb="2">
      <t>オザワ</t>
    </rPh>
    <rPh sb="2" eb="4">
      <t>セイジ</t>
    </rPh>
    <phoneticPr fontId="1"/>
  </si>
  <si>
    <r>
      <t>Fad</t>
    </r>
    <r>
      <rPr>
        <sz val="11"/>
        <rFont val="游ゴシック Medium"/>
        <family val="3"/>
        <charset val="128"/>
      </rPr>
      <t>から</t>
    </r>
    <r>
      <rPr>
        <sz val="11"/>
        <rFont val="Consolas"/>
        <family val="3"/>
      </rPr>
      <t>Bossa Nova</t>
    </r>
    <r>
      <rPr>
        <sz val="11"/>
        <rFont val="游ゴシック Medium"/>
        <family val="3"/>
        <charset val="128"/>
      </rPr>
      <t>まで</t>
    </r>
    <r>
      <rPr>
        <sz val="11"/>
        <rFont val="Consolas"/>
        <family val="3"/>
      </rPr>
      <t>/Brazil</t>
    </r>
    <r>
      <rPr>
        <sz val="11"/>
        <rFont val="游ゴシック Medium"/>
        <family val="3"/>
        <charset val="128"/>
      </rPr>
      <t>の</t>
    </r>
    <r>
      <rPr>
        <sz val="11"/>
        <rFont val="Consolas"/>
        <family val="3"/>
      </rPr>
      <t>Fad</t>
    </r>
    <rPh sb="0" eb="3">
      <t>ファド</t>
    </rPh>
    <rPh sb="5" eb="15">
      <t>ボサノヴァ</t>
    </rPh>
    <rPh sb="18" eb="24">
      <t>ブラジル</t>
    </rPh>
    <rPh sb="25" eb="28">
      <t>ファド</t>
    </rPh>
    <phoneticPr fontId="1"/>
  </si>
  <si>
    <r>
      <rPr>
        <sz val="11"/>
        <rFont val="游ゴシック Medium"/>
        <family val="3"/>
        <charset val="128"/>
      </rPr>
      <t>細川周平</t>
    </r>
    <r>
      <rPr>
        <sz val="11"/>
        <rFont val="Consolas"/>
        <family val="3"/>
      </rPr>
      <t>:guest</t>
    </r>
    <rPh sb="0" eb="2">
      <t>ホソカワ</t>
    </rPh>
    <rPh sb="2" eb="4">
      <t>シュウヘイ</t>
    </rPh>
    <phoneticPr fontId="1"/>
  </si>
  <si>
    <r>
      <rPr>
        <strike/>
        <sz val="11"/>
        <rFont val="游ゴシック Medium"/>
        <family val="3"/>
        <charset val="128"/>
      </rPr>
      <t>西</t>
    </r>
    <r>
      <rPr>
        <strike/>
        <sz val="11"/>
        <rFont val="Consolas"/>
        <family val="3"/>
      </rPr>
      <t>Africa/Maghreb/</t>
    </r>
    <r>
      <rPr>
        <strike/>
        <sz val="11"/>
        <rFont val="游ゴシック Medium"/>
        <family val="3"/>
        <charset val="128"/>
      </rPr>
      <t>モロッコ</t>
    </r>
    <rPh sb="0" eb="7">
      <t>ニシアフリカ</t>
    </rPh>
    <rPh sb="8" eb="15">
      <t>マグレブ</t>
    </rPh>
    <phoneticPr fontId="1"/>
  </si>
  <si>
    <r>
      <t>Maroc</t>
    </r>
    <r>
      <rPr>
        <strike/>
        <sz val="11"/>
        <rFont val="游ゴシック Medium"/>
        <family val="3"/>
        <charset val="128"/>
      </rPr>
      <t>のグナウ</t>
    </r>
    <rPh sb="0" eb="5">
      <t>モロッコ</t>
    </rPh>
    <phoneticPr fontId="1"/>
  </si>
  <si>
    <r>
      <rPr>
        <strike/>
        <sz val="11"/>
        <rFont val="游ゴシック Medium"/>
        <family val="3"/>
        <charset val="128"/>
      </rPr>
      <t>赤道</t>
    </r>
    <r>
      <rPr>
        <strike/>
        <sz val="11"/>
        <rFont val="Consolas"/>
        <family val="3"/>
      </rPr>
      <t>Africa</t>
    </r>
    <r>
      <rPr>
        <strike/>
        <sz val="11"/>
        <rFont val="游ゴシック Medium"/>
        <family val="3"/>
        <charset val="128"/>
      </rPr>
      <t>の人々③サンザ</t>
    </r>
    <rPh sb="0" eb="8">
      <t>セキドウアフリカ</t>
    </rPh>
    <rPh sb="9" eb="11">
      <t>ヒトビト</t>
    </rPh>
    <phoneticPr fontId="1"/>
  </si>
  <si>
    <r>
      <t>Juifs/</t>
    </r>
    <r>
      <rPr>
        <sz val="11"/>
        <rFont val="游ゴシック Medium"/>
        <family val="3"/>
        <charset val="128"/>
      </rPr>
      <t>南欧</t>
    </r>
    <r>
      <rPr>
        <sz val="11"/>
        <rFont val="Consolas"/>
        <family val="3"/>
      </rPr>
      <t>/Spain</t>
    </r>
    <rPh sb="0" eb="5">
      <t>ユダヤ</t>
    </rPh>
    <rPh sb="6" eb="8">
      <t>ナンオウ</t>
    </rPh>
    <rPh sb="9" eb="14">
      <t>スペイン</t>
    </rPh>
    <phoneticPr fontId="1"/>
  </si>
  <si>
    <r>
      <rPr>
        <sz val="11"/>
        <rFont val="游ゴシック Medium"/>
        <family val="3"/>
        <charset val="128"/>
      </rPr>
      <t>セファルディの歌②</t>
    </r>
    <rPh sb="7" eb="8">
      <t>ウタ</t>
    </rPh>
    <phoneticPr fontId="1"/>
  </si>
  <si>
    <r>
      <t>Latin America</t>
    </r>
    <r>
      <rPr>
        <sz val="11"/>
        <rFont val="游ゴシック Medium"/>
        <family val="3"/>
        <charset val="128"/>
      </rPr>
      <t>の名歌手たち／男性編</t>
    </r>
    <rPh sb="0" eb="13">
      <t>ラテン　アメリカ</t>
    </rPh>
    <rPh sb="14" eb="15">
      <t>メイ</t>
    </rPh>
    <rPh sb="15" eb="17">
      <t>カシュ</t>
    </rPh>
    <rPh sb="20" eb="22">
      <t>ダンセイ</t>
    </rPh>
    <rPh sb="22" eb="23">
      <t>ヘン</t>
    </rPh>
    <phoneticPr fontId="1"/>
  </si>
  <si>
    <r>
      <t>8~10</t>
    </r>
    <r>
      <rPr>
        <sz val="11"/>
        <rFont val="游ゴシック Medium"/>
        <family val="3"/>
        <charset val="128"/>
      </rPr>
      <t>曲目</t>
    </r>
    <rPh sb="4" eb="6">
      <t>キョクメ</t>
    </rPh>
    <phoneticPr fontId="1"/>
  </si>
  <si>
    <r>
      <rPr>
        <sz val="11"/>
        <rFont val="游ゴシック Medium"/>
        <family val="3"/>
        <charset val="128"/>
      </rPr>
      <t>最後の曲の終盤、誤消</t>
    </r>
    <rPh sb="0" eb="2">
      <t>サイゴ</t>
    </rPh>
    <rPh sb="3" eb="4">
      <t>キョク</t>
    </rPh>
    <rPh sb="5" eb="7">
      <t>シュウバン</t>
    </rPh>
    <phoneticPr fontId="1"/>
  </si>
  <si>
    <r>
      <t>Veena</t>
    </r>
    <r>
      <rPr>
        <sz val="11"/>
        <rFont val="游ゴシック Medium"/>
        <family val="3"/>
        <charset val="128"/>
      </rPr>
      <t>さまざま／</t>
    </r>
    <r>
      <rPr>
        <sz val="11"/>
        <rFont val="Consolas"/>
        <family val="3"/>
      </rPr>
      <t>Inde</t>
    </r>
    <rPh sb="0" eb="5">
      <t>ヴィーナ</t>
    </rPh>
    <rPh sb="10" eb="14">
      <t>インド</t>
    </rPh>
    <phoneticPr fontId="1"/>
  </si>
  <si>
    <r>
      <rPr>
        <sz val="11"/>
        <rFont val="游ゴシック Medium"/>
        <family val="3"/>
        <charset val="128"/>
      </rPr>
      <t>序盤、誤消</t>
    </r>
    <r>
      <rPr>
        <sz val="11"/>
        <rFont val="Consolas"/>
        <family val="3"/>
      </rPr>
      <t>/2</t>
    </r>
    <r>
      <rPr>
        <sz val="11"/>
        <rFont val="游ゴシック Medium"/>
        <family val="3"/>
        <charset val="128"/>
      </rPr>
      <t>曲目は既に持ってる</t>
    </r>
    <rPh sb="0" eb="2">
      <t>ジョバン</t>
    </rPh>
    <rPh sb="7" eb="9">
      <t>キョクメ</t>
    </rPh>
    <rPh sb="10" eb="11">
      <t>スデ</t>
    </rPh>
    <rPh sb="12" eb="13">
      <t>モ</t>
    </rPh>
    <phoneticPr fontId="1"/>
  </si>
  <si>
    <r>
      <rPr>
        <sz val="11"/>
        <rFont val="游ゴシック Medium"/>
        <family val="3"/>
        <charset val="128"/>
      </rPr>
      <t>中央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共和国</t>
    </r>
    <rPh sb="0" eb="11">
      <t>チュウオウアフリカキョウワコク</t>
    </rPh>
    <phoneticPr fontId="1"/>
  </si>
  <si>
    <r>
      <rPr>
        <sz val="11"/>
        <rFont val="游ゴシック Medium"/>
        <family val="3"/>
        <charset val="128"/>
      </rPr>
      <t>中央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共和国の木琴</t>
    </r>
    <rPh sb="0" eb="11">
      <t>チュウオウアフリカキョウワコク</t>
    </rPh>
    <rPh sb="12" eb="14">
      <t>モッキン</t>
    </rPh>
    <phoneticPr fontId="1"/>
  </si>
  <si>
    <r>
      <t>05/07,05/14,05/21(</t>
    </r>
    <r>
      <rPr>
        <strike/>
        <sz val="11"/>
        <rFont val="游ゴシック Medium"/>
        <family val="3"/>
        <charset val="128"/>
      </rPr>
      <t>←</t>
    </r>
    <r>
      <rPr>
        <strike/>
        <sz val="11"/>
        <rFont val="Consolas"/>
        <family val="3"/>
      </rPr>
      <t>cassette)</t>
    </r>
    <rPh sb="19" eb="27">
      <t>カセット</t>
    </rPh>
    <phoneticPr fontId="1"/>
  </si>
  <si>
    <r>
      <rPr>
        <sz val="11"/>
        <rFont val="游ゴシック Medium"/>
        <family val="3"/>
        <charset val="128"/>
      </rPr>
      <t>西</t>
    </r>
    <r>
      <rPr>
        <sz val="11"/>
        <rFont val="Consolas"/>
        <family val="3"/>
      </rPr>
      <t>Africa/Gambie/</t>
    </r>
    <r>
      <rPr>
        <sz val="11"/>
        <rFont val="游ゴシック Medium"/>
        <family val="3"/>
        <charset val="128"/>
      </rPr>
      <t>マンディンゴ族</t>
    </r>
    <rPh sb="0" eb="7">
      <t>ニシアフリカ</t>
    </rPh>
    <rPh sb="8" eb="14">
      <t>ガンビア</t>
    </rPh>
    <rPh sb="21" eb="22">
      <t>ゾク</t>
    </rPh>
    <phoneticPr fontId="1"/>
  </si>
  <si>
    <r>
      <rPr>
        <sz val="11"/>
        <rFont val="游ゴシック Medium"/>
        <family val="3"/>
        <charset val="128"/>
      </rPr>
      <t>西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のグリオたち①</t>
    </r>
    <r>
      <rPr>
        <sz val="11"/>
        <rFont val="Consolas"/>
        <family val="3"/>
      </rPr>
      <t>Gambie</t>
    </r>
    <rPh sb="0" eb="7">
      <t>ニシアフリカ</t>
    </rPh>
    <rPh sb="14" eb="20">
      <t>ガンビア</t>
    </rPh>
    <phoneticPr fontId="1"/>
  </si>
  <si>
    <r>
      <rPr>
        <sz val="11"/>
        <rFont val="游ゴシック Medium"/>
        <family val="3"/>
        <charset val="128"/>
      </rPr>
      <t>南米</t>
    </r>
    <r>
      <rPr>
        <sz val="11"/>
        <rFont val="Consolas"/>
        <family val="3"/>
      </rPr>
      <t>/Mexico</t>
    </r>
    <r>
      <rPr>
        <sz val="11"/>
        <rFont val="游ゴシック Medium"/>
        <family val="3"/>
        <charset val="128"/>
      </rPr>
      <t>西南部</t>
    </r>
    <rPh sb="0" eb="2">
      <t>ナンベイ</t>
    </rPh>
    <rPh sb="3" eb="9">
      <t>メキシコ</t>
    </rPh>
    <rPh sb="9" eb="12">
      <t>セイナンブ</t>
    </rPh>
    <phoneticPr fontId="1"/>
  </si>
  <si>
    <r>
      <t>Latin America</t>
    </r>
    <r>
      <rPr>
        <sz val="11"/>
        <rFont val="游ゴシック Medium"/>
        <family val="3"/>
        <charset val="128"/>
      </rPr>
      <t>の土の調べ①</t>
    </r>
    <r>
      <rPr>
        <sz val="11"/>
        <rFont val="Consolas"/>
        <family val="3"/>
      </rPr>
      <t>Mexico</t>
    </r>
    <r>
      <rPr>
        <sz val="11"/>
        <rFont val="游ゴシック Medium"/>
        <family val="3"/>
        <charset val="128"/>
      </rPr>
      <t>西南部</t>
    </r>
    <rPh sb="0" eb="13">
      <t>ラテン　アメリカ</t>
    </rPh>
    <rPh sb="14" eb="15">
      <t>ツチ</t>
    </rPh>
    <rPh sb="16" eb="17">
      <t>シラ</t>
    </rPh>
    <rPh sb="19" eb="25">
      <t>メキシコ</t>
    </rPh>
    <rPh sb="25" eb="28">
      <t>セイナンブ</t>
    </rPh>
    <phoneticPr fontId="1"/>
  </si>
  <si>
    <r>
      <t>Bottom1</t>
    </r>
    <r>
      <rPr>
        <sz val="11"/>
        <rFont val="游ゴシック Medium"/>
        <family val="3"/>
        <charset val="128"/>
      </rPr>
      <t>曲のみ</t>
    </r>
    <rPh sb="7" eb="8">
      <t>キョク</t>
    </rPh>
    <phoneticPr fontId="1"/>
  </si>
  <si>
    <r>
      <rPr>
        <sz val="11"/>
        <rFont val="游ゴシック Medium"/>
        <family val="3"/>
        <charset val="128"/>
      </rPr>
      <t>中国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雲南少数民族</t>
    </r>
    <rPh sb="0" eb="2">
      <t>チュウゴク</t>
    </rPh>
    <rPh sb="3" eb="9">
      <t>ウンナンショウスウミンゾク</t>
    </rPh>
    <phoneticPr fontId="1"/>
  </si>
  <si>
    <r>
      <rPr>
        <sz val="11"/>
        <rFont val="游ゴシック Medium"/>
        <family val="3"/>
        <charset val="128"/>
      </rPr>
      <t>中国･雲南少数民族の音楽</t>
    </r>
    <rPh sb="0" eb="2">
      <t>チュウゴク</t>
    </rPh>
    <rPh sb="3" eb="5">
      <t>ウンナン</t>
    </rPh>
    <rPh sb="5" eb="7">
      <t>ショウスウ</t>
    </rPh>
    <rPh sb="7" eb="9">
      <t>ミンゾク</t>
    </rPh>
    <rPh sb="10" eb="12">
      <t>オンガク</t>
    </rPh>
    <phoneticPr fontId="1"/>
  </si>
  <si>
    <r>
      <rPr>
        <sz val="11"/>
        <rFont val="游ゴシック Medium"/>
        <family val="3"/>
        <charset val="128"/>
      </rPr>
      <t>序盤、誤消</t>
    </r>
    <rPh sb="0" eb="2">
      <t>ジョバン</t>
    </rPh>
    <phoneticPr fontId="1"/>
  </si>
  <si>
    <r>
      <rPr>
        <sz val="11"/>
        <rFont val="游ゴシック Medium"/>
        <family val="3"/>
        <charset val="128"/>
      </rPr>
      <t>南欧</t>
    </r>
    <r>
      <rPr>
        <sz val="11"/>
        <rFont val="Consolas"/>
        <family val="3"/>
      </rPr>
      <t>/Grece/etc.</t>
    </r>
    <rPh sb="0" eb="2">
      <t>ナンオウ</t>
    </rPh>
    <rPh sb="3" eb="8">
      <t>ギリシャ</t>
    </rPh>
    <phoneticPr fontId="1"/>
  </si>
  <si>
    <r>
      <t>Bottom</t>
    </r>
    <r>
      <rPr>
        <sz val="11"/>
        <rFont val="游ゴシック Medium"/>
        <family val="3"/>
        <charset val="128"/>
      </rPr>
      <t>の後説除く</t>
    </r>
    <rPh sb="7" eb="8">
      <t>アト</t>
    </rPh>
    <rPh sb="8" eb="9">
      <t>セツ</t>
    </rPh>
    <rPh sb="9" eb="10">
      <t>ノゾ</t>
    </rPh>
    <phoneticPr fontId="1"/>
  </si>
  <si>
    <r>
      <rPr>
        <sz val="11"/>
        <rFont val="游ゴシック Medium"/>
        <family val="3"/>
        <charset val="128"/>
      </rPr>
      <t>地中海、聖歌巡礼</t>
    </r>
    <rPh sb="0" eb="3">
      <t>チチュウカイ</t>
    </rPh>
    <rPh sb="4" eb="6">
      <t>セイカ</t>
    </rPh>
    <rPh sb="6" eb="8">
      <t>ジュンレイ</t>
    </rPh>
    <phoneticPr fontId="1"/>
  </si>
  <si>
    <r>
      <t>Bottom</t>
    </r>
    <r>
      <rPr>
        <sz val="11"/>
        <rFont val="游ゴシック Medium"/>
        <family val="3"/>
        <charset val="128"/>
      </rPr>
      <t>の後説のみ</t>
    </r>
    <rPh sb="7" eb="8">
      <t>アト</t>
    </rPh>
    <rPh sb="8" eb="9">
      <t>セツ</t>
    </rPh>
    <phoneticPr fontId="1"/>
  </si>
  <si>
    <r>
      <rPr>
        <sz val="11"/>
        <rFont val="游ゴシック Medium"/>
        <family val="3"/>
        <charset val="128"/>
      </rPr>
      <t>西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のグリオたち②</t>
    </r>
    <r>
      <rPr>
        <sz val="11"/>
        <rFont val="Consolas"/>
        <family val="3"/>
      </rPr>
      <t>Gambie</t>
    </r>
    <rPh sb="0" eb="7">
      <t>ニシアフリカ</t>
    </rPh>
    <rPh sb="14" eb="20">
      <t>ガンビア</t>
    </rPh>
    <phoneticPr fontId="1"/>
  </si>
  <si>
    <r>
      <t>12</t>
    </r>
    <r>
      <rPr>
        <sz val="11"/>
        <rFont val="游ゴシック Medium"/>
        <family val="3"/>
        <charset val="128"/>
      </rPr>
      <t>曲目まで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16</t>
    </r>
    <r>
      <rPr>
        <sz val="11"/>
        <rFont val="游ゴシック Medium"/>
        <family val="3"/>
        <charset val="128"/>
      </rPr>
      <t>曲</t>
    </r>
    <rPh sb="2" eb="4">
      <t>キョクメ</t>
    </rPh>
    <rPh sb="7" eb="8">
      <t>ゼン</t>
    </rPh>
    <rPh sb="10" eb="11">
      <t>キョク</t>
    </rPh>
    <phoneticPr fontId="1"/>
  </si>
  <si>
    <r>
      <t>Kantele</t>
    </r>
    <r>
      <rPr>
        <sz val="11"/>
        <rFont val="游ゴシック Medium"/>
        <family val="3"/>
        <charset val="128"/>
      </rPr>
      <t>の調べ</t>
    </r>
    <rPh sb="0" eb="7">
      <t>カンテレ</t>
    </rPh>
    <rPh sb="8" eb="9">
      <t>シラ</t>
    </rPh>
    <phoneticPr fontId="1"/>
  </si>
  <si>
    <r>
      <rPr>
        <sz val="11"/>
        <rFont val="游ゴシック Medium"/>
        <family val="3"/>
        <charset val="128"/>
      </rPr>
      <t>終盤、誤消</t>
    </r>
    <rPh sb="0" eb="2">
      <t>シュウバン</t>
    </rPh>
    <phoneticPr fontId="1"/>
  </si>
  <si>
    <r>
      <t>Tibet</t>
    </r>
    <r>
      <rPr>
        <sz val="11"/>
        <rFont val="游ゴシック Medium"/>
        <family val="3"/>
        <charset val="128"/>
      </rPr>
      <t>山人の音楽</t>
    </r>
    <rPh sb="0" eb="5">
      <t>チベット</t>
    </rPh>
    <rPh sb="5" eb="7">
      <t>サンジン</t>
    </rPh>
    <rPh sb="8" eb="10">
      <t>オンガク</t>
    </rPh>
    <phoneticPr fontId="1"/>
  </si>
  <si>
    <r>
      <rPr>
        <sz val="11"/>
        <rFont val="游ゴシック Medium"/>
        <family val="3"/>
        <charset val="128"/>
      </rPr>
      <t>西</t>
    </r>
    <r>
      <rPr>
        <sz val="11"/>
        <rFont val="Consolas"/>
        <family val="3"/>
      </rPr>
      <t>Africa/Senegal/</t>
    </r>
    <r>
      <rPr>
        <sz val="11"/>
        <rFont val="游ゴシック Medium"/>
        <family val="3"/>
        <charset val="128"/>
      </rPr>
      <t>マンディンゴ族</t>
    </r>
    <rPh sb="0" eb="7">
      <t>ニシアフリカ</t>
    </rPh>
    <rPh sb="8" eb="15">
      <t>セネガル</t>
    </rPh>
    <rPh sb="22" eb="23">
      <t>ゾク</t>
    </rPh>
    <phoneticPr fontId="1"/>
  </si>
  <si>
    <r>
      <rPr>
        <sz val="11"/>
        <rFont val="游ゴシック Medium"/>
        <family val="3"/>
        <charset val="128"/>
      </rPr>
      <t>西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のグリオたち③</t>
    </r>
    <r>
      <rPr>
        <sz val="11"/>
        <rFont val="Consolas"/>
        <family val="3"/>
      </rPr>
      <t>Senegal</t>
    </r>
    <r>
      <rPr>
        <sz val="11"/>
        <rFont val="游ゴシック Medium"/>
        <family val="3"/>
        <charset val="128"/>
      </rPr>
      <t>のコラ弾きたち①</t>
    </r>
    <rPh sb="0" eb="7">
      <t>ニシアフリカ</t>
    </rPh>
    <rPh sb="14" eb="21">
      <t>セネガル</t>
    </rPh>
    <rPh sb="24" eb="25">
      <t>ヒ</t>
    </rPh>
    <phoneticPr fontId="1"/>
  </si>
  <si>
    <r>
      <t>Kantele</t>
    </r>
    <r>
      <rPr>
        <sz val="11"/>
        <rFont val="游ゴシック Medium"/>
        <family val="3"/>
        <charset val="128"/>
      </rPr>
      <t>との</t>
    </r>
    <r>
      <rPr>
        <sz val="11"/>
        <rFont val="Consolas"/>
        <family val="3"/>
      </rPr>
      <t>Ensemble</t>
    </r>
    <r>
      <rPr>
        <sz val="11"/>
        <rFont val="游ゴシック Medium"/>
        <family val="3"/>
        <charset val="128"/>
      </rPr>
      <t>あり</t>
    </r>
    <rPh sb="0" eb="7">
      <t>カンテレ</t>
    </rPh>
    <rPh sb="9" eb="17">
      <t>アンサンブル</t>
    </rPh>
    <phoneticPr fontId="1"/>
  </si>
  <si>
    <r>
      <t>Latin America</t>
    </r>
    <r>
      <rPr>
        <strike/>
        <sz val="11"/>
        <rFont val="游ゴシック Medium"/>
        <family val="3"/>
        <charset val="128"/>
      </rPr>
      <t>の土の調べ②</t>
    </r>
    <r>
      <rPr>
        <strike/>
        <sz val="11"/>
        <rFont val="Consolas"/>
        <family val="3"/>
      </rPr>
      <t>Mexico</t>
    </r>
    <r>
      <rPr>
        <strike/>
        <sz val="11"/>
        <rFont val="游ゴシック Medium"/>
        <family val="3"/>
        <charset val="128"/>
      </rPr>
      <t>東部</t>
    </r>
    <rPh sb="0" eb="13">
      <t>ラテン　アメリカ</t>
    </rPh>
    <rPh sb="14" eb="15">
      <t>ツチ</t>
    </rPh>
    <rPh sb="16" eb="17">
      <t>シラ</t>
    </rPh>
    <rPh sb="19" eb="25">
      <t>メキシコ</t>
    </rPh>
    <rPh sb="25" eb="27">
      <t>トウブ</t>
    </rPh>
    <phoneticPr fontId="1"/>
  </si>
  <si>
    <r>
      <rPr>
        <strike/>
        <sz val="11"/>
        <rFont val="游ゴシック Medium"/>
        <family val="3"/>
        <charset val="128"/>
      </rPr>
      <t>南</t>
    </r>
    <r>
      <rPr>
        <strike/>
        <sz val="11"/>
        <rFont val="Consolas"/>
        <family val="3"/>
      </rPr>
      <t>Asia/</t>
    </r>
    <r>
      <rPr>
        <strike/>
        <sz val="11"/>
        <rFont val="游ゴシック Medium"/>
        <family val="3"/>
        <charset val="128"/>
      </rPr>
      <t>パキスタン</t>
    </r>
    <rPh sb="0" eb="1">
      <t>ミナミ</t>
    </rPh>
    <phoneticPr fontId="1"/>
  </si>
  <si>
    <r>
      <t>Pakistan</t>
    </r>
    <r>
      <rPr>
        <strike/>
        <sz val="11"/>
        <rFont val="游ゴシック Medium"/>
        <family val="3"/>
        <charset val="128"/>
      </rPr>
      <t>のハヤール</t>
    </r>
    <rPh sb="0" eb="8">
      <t>パキスタン</t>
    </rPh>
    <phoneticPr fontId="1"/>
  </si>
  <si>
    <r>
      <rPr>
        <strike/>
        <sz val="11"/>
        <rFont val="游ゴシック Medium"/>
        <family val="3"/>
        <charset val="128"/>
      </rPr>
      <t>北</t>
    </r>
    <r>
      <rPr>
        <strike/>
        <sz val="11"/>
        <rFont val="Consolas"/>
        <family val="3"/>
      </rPr>
      <t>Africa/Maghreb/</t>
    </r>
    <r>
      <rPr>
        <strike/>
        <sz val="11"/>
        <rFont val="游ゴシック Medium"/>
        <family val="3"/>
        <charset val="128"/>
      </rPr>
      <t>トゥアレグ人</t>
    </r>
    <rPh sb="0" eb="7">
      <t>キタアフリカ</t>
    </rPh>
    <rPh sb="8" eb="15">
      <t>マグレブ</t>
    </rPh>
    <rPh sb="21" eb="22">
      <t>ジン</t>
    </rPh>
    <phoneticPr fontId="1"/>
  </si>
  <si>
    <r>
      <rPr>
        <strike/>
        <sz val="11"/>
        <rFont val="游ゴシック Medium"/>
        <family val="3"/>
        <charset val="128"/>
      </rPr>
      <t>トゥアレグ人の歌と楽器</t>
    </r>
    <r>
      <rPr>
        <strike/>
        <sz val="11"/>
        <rFont val="Consolas"/>
        <family val="3"/>
      </rPr>
      <t>/</t>
    </r>
    <r>
      <rPr>
        <strike/>
        <sz val="11"/>
        <rFont val="游ゴシック Medium"/>
        <family val="3"/>
        <charset val="128"/>
      </rPr>
      <t>北</t>
    </r>
    <r>
      <rPr>
        <strike/>
        <sz val="11"/>
        <rFont val="Consolas"/>
        <family val="3"/>
      </rPr>
      <t>Africa</t>
    </r>
    <rPh sb="5" eb="6">
      <t>ジン</t>
    </rPh>
    <rPh sb="7" eb="8">
      <t>ウタ</t>
    </rPh>
    <rPh sb="9" eb="11">
      <t>ガッキ</t>
    </rPh>
    <rPh sb="12" eb="19">
      <t>キタアフリカ</t>
    </rPh>
    <phoneticPr fontId="1"/>
  </si>
  <si>
    <r>
      <t>Lamine Konte/</t>
    </r>
    <r>
      <rPr>
        <sz val="11"/>
        <rFont val="游ゴシック Medium"/>
        <family val="3"/>
        <charset val="128"/>
      </rPr>
      <t>スラカタ･コイテ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コラ</t>
    </r>
    <r>
      <rPr>
        <sz val="11"/>
        <rFont val="Consolas"/>
        <family val="3"/>
      </rPr>
      <t>+vo/</t>
    </r>
    <r>
      <rPr>
        <sz val="11"/>
        <rFont val="游ゴシック Medium"/>
        <family val="3"/>
        <charset val="128"/>
      </rPr>
      <t>クマン･カヌテ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ランサナ･ジャバテ</t>
    </r>
    <r>
      <rPr>
        <sz val="11"/>
        <rFont val="Consolas"/>
        <family val="3"/>
      </rPr>
      <t>:g/</t>
    </r>
    <r>
      <rPr>
        <sz val="11"/>
        <rFont val="游ゴシック Medium"/>
        <family val="3"/>
        <charset val="128"/>
      </rPr>
      <t>カビネ･クヤテ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バラフォン</t>
    </r>
    <rPh sb="0" eb="6">
      <t>ラミン</t>
    </rPh>
    <rPh sb="7" eb="12">
      <t>コンテ</t>
    </rPh>
    <phoneticPr fontId="1"/>
  </si>
  <si>
    <r>
      <t>1~2</t>
    </r>
    <r>
      <rPr>
        <sz val="11"/>
        <rFont val="游ゴシック Medium"/>
        <family val="3"/>
        <charset val="128"/>
      </rPr>
      <t>曲目は別に所有のためカット</t>
    </r>
    <rPh sb="3" eb="5">
      <t>キョクメ</t>
    </rPh>
    <rPh sb="6" eb="7">
      <t>ベツ</t>
    </rPh>
    <rPh sb="8" eb="10">
      <t>ショユウ</t>
    </rPh>
    <phoneticPr fontId="1"/>
  </si>
  <si>
    <r>
      <rPr>
        <sz val="11"/>
        <rFont val="游ゴシック Medium"/>
        <family val="3"/>
        <charset val="128"/>
      </rPr>
      <t>西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のグリオたち④</t>
    </r>
    <r>
      <rPr>
        <sz val="11"/>
        <rFont val="Consolas"/>
        <family val="3"/>
      </rPr>
      <t>Senegal</t>
    </r>
    <r>
      <rPr>
        <sz val="11"/>
        <rFont val="游ゴシック Medium"/>
        <family val="3"/>
        <charset val="128"/>
      </rPr>
      <t>のコラ弾きたち②</t>
    </r>
    <rPh sb="0" eb="7">
      <t>ニシアフリカ</t>
    </rPh>
    <rPh sb="14" eb="21">
      <t>セネガル</t>
    </rPh>
    <rPh sb="24" eb="25">
      <t>ヒ</t>
    </rPh>
    <phoneticPr fontId="1"/>
  </si>
  <si>
    <r>
      <rPr>
        <sz val="11"/>
        <rFont val="游ゴシック Medium"/>
        <family val="3"/>
        <charset val="128"/>
      </rPr>
      <t>東欧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旧ソ</t>
    </r>
    <r>
      <rPr>
        <sz val="11"/>
        <rFont val="Consolas"/>
        <family val="3"/>
      </rPr>
      <t>/Russie/Gypsy</t>
    </r>
    <rPh sb="0" eb="2">
      <t>トウオウ</t>
    </rPh>
    <rPh sb="3" eb="4">
      <t>キュウ</t>
    </rPh>
    <rPh sb="6" eb="12">
      <t>ロシア</t>
    </rPh>
    <rPh sb="13" eb="18">
      <t>ジプシー</t>
    </rPh>
    <phoneticPr fontId="1"/>
  </si>
  <si>
    <r>
      <rPr>
        <sz val="11"/>
        <rFont val="游ゴシック Medium"/>
        <family val="3"/>
        <charset val="128"/>
      </rPr>
      <t>ニコライ･スリチェーンコ</t>
    </r>
    <phoneticPr fontId="1"/>
  </si>
  <si>
    <r>
      <rPr>
        <sz val="11"/>
        <rFont val="游ゴシック Medium"/>
        <family val="3"/>
        <charset val="128"/>
      </rPr>
      <t>最後の</t>
    </r>
    <r>
      <rPr>
        <sz val="11"/>
        <rFont val="Consolas"/>
        <family val="3"/>
      </rPr>
      <t>[2</t>
    </r>
    <r>
      <rPr>
        <sz val="11"/>
        <rFont val="游ゴシック Medium"/>
        <family val="3"/>
        <charset val="128"/>
      </rPr>
      <t>つの</t>
    </r>
    <r>
      <rPr>
        <sz val="11"/>
        <rFont val="Consolas"/>
        <family val="3"/>
      </rPr>
      <t>Guitar]</t>
    </r>
    <r>
      <rPr>
        <sz val="11"/>
        <rFont val="游ゴシック Medium"/>
        <family val="3"/>
        <charset val="128"/>
      </rPr>
      <t>を除く</t>
    </r>
    <rPh sb="0" eb="2">
      <t>サイゴ</t>
    </rPh>
    <rPh sb="7" eb="13">
      <t>ギター</t>
    </rPh>
    <rPh sb="15" eb="16">
      <t>ノゾ</t>
    </rPh>
    <phoneticPr fontId="1"/>
  </si>
  <si>
    <r>
      <t>Russie Gypsy</t>
    </r>
    <r>
      <rPr>
        <sz val="11"/>
        <rFont val="游ゴシック Medium"/>
        <family val="3"/>
        <charset val="128"/>
      </rPr>
      <t>の音楽②</t>
    </r>
    <rPh sb="0" eb="12">
      <t>ロシア　ジプシー</t>
    </rPh>
    <rPh sb="13" eb="15">
      <t>オンガク</t>
    </rPh>
    <phoneticPr fontId="1"/>
  </si>
  <si>
    <r>
      <rPr>
        <sz val="11"/>
        <rFont val="游ゴシック Medium"/>
        <family val="3"/>
        <charset val="128"/>
      </rPr>
      <t>最後の</t>
    </r>
    <r>
      <rPr>
        <sz val="11"/>
        <rFont val="Consolas"/>
        <family val="3"/>
      </rPr>
      <t>[2</t>
    </r>
    <r>
      <rPr>
        <sz val="11"/>
        <rFont val="游ゴシック Medium"/>
        <family val="3"/>
        <charset val="128"/>
      </rPr>
      <t>つの</t>
    </r>
    <r>
      <rPr>
        <sz val="11"/>
        <rFont val="Consolas"/>
        <family val="3"/>
      </rPr>
      <t>Guitar]</t>
    </r>
    <r>
      <rPr>
        <sz val="11"/>
        <rFont val="游ゴシック Medium"/>
        <family val="3"/>
        <charset val="128"/>
      </rPr>
      <t>のみ</t>
    </r>
    <rPh sb="0" eb="2">
      <t>サイゴ</t>
    </rPh>
    <rPh sb="7" eb="13">
      <t>ギター</t>
    </rPh>
    <phoneticPr fontId="1"/>
  </si>
  <si>
    <r>
      <rPr>
        <sz val="11"/>
        <rFont val="游ゴシック Medium"/>
        <family val="3"/>
        <charset val="128"/>
      </rPr>
      <t>中央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旧ソ</t>
    </r>
    <r>
      <rPr>
        <sz val="11"/>
        <rFont val="Consolas"/>
        <family val="3"/>
      </rPr>
      <t>/Caucase</t>
    </r>
    <r>
      <rPr>
        <sz val="11"/>
        <rFont val="游ゴシック Medium"/>
        <family val="3"/>
        <charset val="128"/>
      </rPr>
      <t>北側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ダゲスタン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アヴァール人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レズギ人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チェチェン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北オセチア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カルチャイ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アディゲ</t>
    </r>
    <r>
      <rPr>
        <sz val="11"/>
        <rFont val="Consolas"/>
        <family val="3"/>
      </rPr>
      <t>/Armenia/etc.</t>
    </r>
    <rPh sb="0" eb="6">
      <t>チュウオウアジア</t>
    </rPh>
    <rPh sb="7" eb="8">
      <t>キュウ</t>
    </rPh>
    <rPh sb="10" eb="17">
      <t>カフカス</t>
    </rPh>
    <rPh sb="17" eb="19">
      <t>キタガワ</t>
    </rPh>
    <rPh sb="31" eb="32">
      <t>ジン</t>
    </rPh>
    <rPh sb="36" eb="37">
      <t>ジン</t>
    </rPh>
    <rPh sb="44" eb="45">
      <t>キタ</t>
    </rPh>
    <rPh sb="61" eb="68">
      <t>アルメニア</t>
    </rPh>
    <phoneticPr fontId="1"/>
  </si>
  <si>
    <r>
      <rPr>
        <sz val="11"/>
        <rFont val="游ゴシック Medium"/>
        <family val="3"/>
        <charset val="128"/>
      </rPr>
      <t>山人の音楽</t>
    </r>
    <r>
      <rPr>
        <sz val="11"/>
        <rFont val="Consolas"/>
        <family val="3"/>
      </rPr>
      <t>/Caucase</t>
    </r>
    <r>
      <rPr>
        <sz val="11"/>
        <rFont val="游ゴシック Medium"/>
        <family val="3"/>
        <charset val="128"/>
      </rPr>
      <t>を越えて</t>
    </r>
    <rPh sb="0" eb="2">
      <t>サンジン</t>
    </rPh>
    <rPh sb="3" eb="5">
      <t>オンガク</t>
    </rPh>
    <rPh sb="6" eb="13">
      <t>カフカス</t>
    </rPh>
    <rPh sb="14" eb="15">
      <t>コ</t>
    </rPh>
    <phoneticPr fontId="1"/>
  </si>
  <si>
    <r>
      <rPr>
        <sz val="11"/>
        <rFont val="游ゴシック Medium"/>
        <family val="3"/>
        <charset val="128"/>
      </rPr>
      <t>東欧</t>
    </r>
    <r>
      <rPr>
        <sz val="11"/>
        <rFont val="Consolas"/>
        <family val="3"/>
      </rPr>
      <t>/Bulgaria/Mace'donie/</t>
    </r>
    <r>
      <rPr>
        <sz val="11"/>
        <rFont val="游ゴシック Medium"/>
        <family val="3"/>
        <charset val="128"/>
      </rPr>
      <t>ロドピ地方</t>
    </r>
    <rPh sb="0" eb="2">
      <t>トウオウ</t>
    </rPh>
    <rPh sb="3" eb="11">
      <t>ブルガリア</t>
    </rPh>
    <rPh sb="12" eb="22">
      <t>マケドニア</t>
    </rPh>
    <rPh sb="26" eb="28">
      <t>チホウ</t>
    </rPh>
    <phoneticPr fontId="1"/>
  </si>
  <si>
    <r>
      <t>Bulgaria/</t>
    </r>
    <r>
      <rPr>
        <sz val="11"/>
        <rFont val="游ゴシック Medium"/>
        <family val="3"/>
        <charset val="128"/>
      </rPr>
      <t>ロドピ地方の音楽</t>
    </r>
    <rPh sb="0" eb="8">
      <t>ブルガリア</t>
    </rPh>
    <rPh sb="12" eb="14">
      <t>チホウ</t>
    </rPh>
    <rPh sb="15" eb="17">
      <t>オンガク</t>
    </rPh>
    <phoneticPr fontId="1"/>
  </si>
  <si>
    <r>
      <rPr>
        <strike/>
        <sz val="11"/>
        <rFont val="游ゴシック Medium"/>
        <family val="3"/>
        <charset val="128"/>
      </rPr>
      <t>西</t>
    </r>
    <r>
      <rPr>
        <strike/>
        <sz val="11"/>
        <rFont val="Consolas"/>
        <family val="3"/>
      </rPr>
      <t>Africa/Mali</t>
    </r>
    <rPh sb="0" eb="7">
      <t>ニシアフリカ</t>
    </rPh>
    <rPh sb="8" eb="12">
      <t>マリ</t>
    </rPh>
    <phoneticPr fontId="1"/>
  </si>
  <si>
    <r>
      <rPr>
        <strike/>
        <sz val="11"/>
        <rFont val="游ゴシック Medium"/>
        <family val="3"/>
        <charset val="128"/>
      </rPr>
      <t>西</t>
    </r>
    <r>
      <rPr>
        <strike/>
        <sz val="11"/>
        <rFont val="Consolas"/>
        <family val="3"/>
      </rPr>
      <t>Africa</t>
    </r>
    <r>
      <rPr>
        <strike/>
        <sz val="11"/>
        <rFont val="游ゴシック Medium"/>
        <family val="3"/>
        <charset val="128"/>
      </rPr>
      <t>のグリオたち⑤</t>
    </r>
    <r>
      <rPr>
        <strike/>
        <sz val="11"/>
        <rFont val="Consolas"/>
        <family val="3"/>
      </rPr>
      <t>Mali</t>
    </r>
    <r>
      <rPr>
        <strike/>
        <sz val="11"/>
        <rFont val="游ゴシック Medium"/>
        <family val="3"/>
        <charset val="128"/>
      </rPr>
      <t>の人気歌手たち</t>
    </r>
    <rPh sb="0" eb="7">
      <t>ニシアフリカ</t>
    </rPh>
    <rPh sb="14" eb="18">
      <t>マリ</t>
    </rPh>
    <rPh sb="19" eb="21">
      <t>ニンキ</t>
    </rPh>
    <rPh sb="21" eb="23">
      <t>カシュ</t>
    </rPh>
    <phoneticPr fontId="1"/>
  </si>
  <si>
    <r>
      <t>Latin America</t>
    </r>
    <r>
      <rPr>
        <sz val="11"/>
        <rFont val="游ゴシック Medium"/>
        <family val="3"/>
        <charset val="128"/>
      </rPr>
      <t>の土の調べ③</t>
    </r>
    <r>
      <rPr>
        <sz val="11"/>
        <rFont val="Consolas"/>
        <family val="3"/>
      </rPr>
      <t>Equateur</t>
    </r>
    <rPh sb="0" eb="13">
      <t>ラテン　アメリカ</t>
    </rPh>
    <rPh sb="14" eb="15">
      <t>ツチ</t>
    </rPh>
    <rPh sb="16" eb="17">
      <t>シラ</t>
    </rPh>
    <rPh sb="19" eb="27">
      <t>エクアドル</t>
    </rPh>
    <phoneticPr fontId="1"/>
  </si>
  <si>
    <r>
      <rPr>
        <strike/>
        <sz val="11"/>
        <rFont val="游ゴシック Medium"/>
        <family val="3"/>
        <charset val="128"/>
      </rPr>
      <t>西</t>
    </r>
    <r>
      <rPr>
        <strike/>
        <sz val="11"/>
        <rFont val="Consolas"/>
        <family val="3"/>
      </rPr>
      <t>Africa/</t>
    </r>
    <r>
      <rPr>
        <strike/>
        <sz val="11"/>
        <rFont val="游ゴシック Medium"/>
        <family val="3"/>
        <charset val="128"/>
      </rPr>
      <t>マンディンゴ族</t>
    </r>
    <r>
      <rPr>
        <strike/>
        <sz val="11"/>
        <rFont val="Consolas"/>
        <family val="3"/>
      </rPr>
      <t>/Mali/</t>
    </r>
    <r>
      <rPr>
        <strike/>
        <sz val="11"/>
        <rFont val="游ゴシック Medium"/>
        <family val="3"/>
        <charset val="128"/>
      </rPr>
      <t>ケイラ村</t>
    </r>
    <r>
      <rPr>
        <strike/>
        <sz val="11"/>
        <rFont val="Consolas"/>
        <family val="3"/>
      </rPr>
      <t>/</t>
    </r>
    <r>
      <rPr>
        <strike/>
        <sz val="11"/>
        <rFont val="游ゴシック Medium"/>
        <family val="3"/>
        <charset val="128"/>
      </rPr>
      <t>ジャバテ</t>
    </r>
    <rPh sb="0" eb="7">
      <t>ニシアフリカ</t>
    </rPh>
    <rPh sb="14" eb="15">
      <t>ゾク</t>
    </rPh>
    <rPh sb="16" eb="20">
      <t>マリ</t>
    </rPh>
    <rPh sb="24" eb="25">
      <t>ムラ</t>
    </rPh>
    <phoneticPr fontId="1"/>
  </si>
  <si>
    <r>
      <rPr>
        <strike/>
        <sz val="11"/>
        <rFont val="游ゴシック Medium"/>
        <family val="3"/>
        <charset val="128"/>
      </rPr>
      <t>西</t>
    </r>
    <r>
      <rPr>
        <strike/>
        <sz val="11"/>
        <rFont val="Consolas"/>
        <family val="3"/>
      </rPr>
      <t>Africa</t>
    </r>
    <r>
      <rPr>
        <strike/>
        <sz val="11"/>
        <rFont val="游ゴシック Medium"/>
        <family val="3"/>
        <charset val="128"/>
      </rPr>
      <t>のグリオたち⑥ジャバテ</t>
    </r>
    <rPh sb="0" eb="7">
      <t>ニシアフリカ</t>
    </rPh>
    <phoneticPr fontId="1"/>
  </si>
  <si>
    <r>
      <t>1995/09/24</t>
    </r>
    <r>
      <rPr>
        <strike/>
        <sz val="11"/>
        <rFont val="游ゴシック Medium"/>
        <family val="3"/>
        <charset val="128"/>
      </rPr>
      <t>か</t>
    </r>
    <r>
      <rPr>
        <strike/>
        <sz val="11"/>
        <rFont val="Consolas"/>
        <family val="3"/>
      </rPr>
      <t>10/01</t>
    </r>
    <r>
      <rPr>
        <strike/>
        <sz val="11"/>
        <rFont val="游ゴシック Medium"/>
        <family val="3"/>
        <charset val="128"/>
      </rPr>
      <t>か</t>
    </r>
    <r>
      <rPr>
        <strike/>
        <sz val="11"/>
        <rFont val="Consolas"/>
        <family val="3"/>
      </rPr>
      <t>08</t>
    </r>
    <r>
      <rPr>
        <strike/>
        <sz val="11"/>
        <rFont val="游ゴシック Medium"/>
        <family val="3"/>
        <charset val="128"/>
      </rPr>
      <t>か</t>
    </r>
    <r>
      <rPr>
        <strike/>
        <sz val="11"/>
        <rFont val="Consolas"/>
        <family val="3"/>
      </rPr>
      <t>15</t>
    </r>
  </si>
  <si>
    <r>
      <t>4</t>
    </r>
    <r>
      <rPr>
        <sz val="11"/>
        <rFont val="游ゴシック Medium"/>
        <family val="3"/>
        <charset val="128"/>
      </rPr>
      <t>曲目まで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7</t>
    </r>
    <r>
      <rPr>
        <sz val="11"/>
        <rFont val="游ゴシック Medium"/>
        <family val="3"/>
        <charset val="128"/>
      </rPr>
      <t>曲</t>
    </r>
    <r>
      <rPr>
        <sz val="11"/>
        <rFont val="Consolas"/>
        <family val="3"/>
      </rPr>
      <t>/06'15/06'29/04'07/03'06/04'50/06'19/05'16</t>
    </r>
    <rPh sb="1" eb="3">
      <t>キョクメ</t>
    </rPh>
    <rPh sb="6" eb="7">
      <t>ゼン</t>
    </rPh>
    <rPh sb="8" eb="9">
      <t>キョク</t>
    </rPh>
    <phoneticPr fontId="1"/>
  </si>
  <si>
    <r>
      <t>Hungary=</t>
    </r>
    <r>
      <rPr>
        <sz val="11"/>
        <rFont val="游ゴシック Medium"/>
        <family val="3"/>
        <charset val="128"/>
      </rPr>
      <t>ターロガトーの響き</t>
    </r>
    <rPh sb="0" eb="7">
      <t>ハンガリー</t>
    </rPh>
    <rPh sb="15" eb="16">
      <t>ヒビ</t>
    </rPh>
    <phoneticPr fontId="1"/>
  </si>
  <si>
    <r>
      <t>5</t>
    </r>
    <r>
      <rPr>
        <sz val="11"/>
        <rFont val="游ゴシック Medium"/>
        <family val="3"/>
        <charset val="128"/>
      </rPr>
      <t>曲目から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7</t>
    </r>
    <r>
      <rPr>
        <sz val="11"/>
        <rFont val="游ゴシック Medium"/>
        <family val="3"/>
        <charset val="128"/>
      </rPr>
      <t>曲</t>
    </r>
    <r>
      <rPr>
        <sz val="11"/>
        <rFont val="Consolas"/>
        <family val="3"/>
      </rPr>
      <t>/06'15/06'29/04'07/03'06/04'50/06'19/05'16</t>
    </r>
    <rPh sb="1" eb="3">
      <t>キョクメ</t>
    </rPh>
    <rPh sb="6" eb="7">
      <t>ゼン</t>
    </rPh>
    <rPh sb="8" eb="9">
      <t>キョク</t>
    </rPh>
    <phoneticPr fontId="1"/>
  </si>
  <si>
    <r>
      <rPr>
        <sz val="11"/>
        <rFont val="游ゴシック Medium"/>
        <family val="3"/>
        <charset val="128"/>
      </rPr>
      <t>西</t>
    </r>
    <r>
      <rPr>
        <sz val="11"/>
        <rFont val="Consolas"/>
        <family val="3"/>
      </rPr>
      <t>Africa/</t>
    </r>
    <r>
      <rPr>
        <sz val="11"/>
        <rFont val="游ゴシック Medium"/>
        <family val="3"/>
        <charset val="128"/>
      </rPr>
      <t>マンディンゴ族</t>
    </r>
    <r>
      <rPr>
        <sz val="11"/>
        <rFont val="Consolas"/>
        <family val="3"/>
      </rPr>
      <t>/Mali/</t>
    </r>
    <r>
      <rPr>
        <sz val="11"/>
        <rFont val="游ゴシック Medium"/>
        <family val="3"/>
        <charset val="128"/>
      </rPr>
      <t>ケイラ村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ジャバテ</t>
    </r>
    <rPh sb="0" eb="7">
      <t>ニシアフリカ</t>
    </rPh>
    <rPh sb="14" eb="15">
      <t>ゾク</t>
    </rPh>
    <rPh sb="16" eb="20">
      <t>マリ</t>
    </rPh>
    <rPh sb="24" eb="25">
      <t>ムラ</t>
    </rPh>
    <phoneticPr fontId="1"/>
  </si>
  <si>
    <r>
      <rPr>
        <sz val="11"/>
        <rFont val="游ゴシック Medium"/>
        <family val="3"/>
        <charset val="128"/>
      </rPr>
      <t>西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のグリオたち⑦コラ弾きのジャバテ</t>
    </r>
    <r>
      <rPr>
        <sz val="11"/>
        <rFont val="Consolas"/>
        <family val="3"/>
      </rPr>
      <t>3</t>
    </r>
    <r>
      <rPr>
        <sz val="11"/>
        <rFont val="游ゴシック Medium"/>
        <family val="3"/>
        <charset val="128"/>
      </rPr>
      <t>世代</t>
    </r>
    <rPh sb="0" eb="7">
      <t>ニシアフリカ</t>
    </rPh>
    <rPh sb="24" eb="26">
      <t>セダイ</t>
    </rPh>
    <phoneticPr fontId="1"/>
  </si>
  <si>
    <r>
      <rPr>
        <sz val="11"/>
        <rFont val="游ゴシック Medium"/>
        <family val="3"/>
        <charset val="128"/>
      </rPr>
      <t>南米</t>
    </r>
    <r>
      <rPr>
        <sz val="11"/>
        <rFont val="Consolas"/>
        <family val="3"/>
      </rPr>
      <t>/Venezuela</t>
    </r>
    <rPh sb="0" eb="2">
      <t>ナンベイ</t>
    </rPh>
    <rPh sb="3" eb="12">
      <t>ヴェネズエラ</t>
    </rPh>
    <phoneticPr fontId="1"/>
  </si>
  <si>
    <r>
      <t>2</t>
    </r>
    <r>
      <rPr>
        <sz val="11"/>
        <rFont val="游ゴシック Medium"/>
        <family val="3"/>
        <charset val="128"/>
      </rPr>
      <t>曲目まで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10</t>
    </r>
    <r>
      <rPr>
        <sz val="11"/>
        <rFont val="游ゴシック Medium"/>
        <family val="3"/>
        <charset val="128"/>
      </rPr>
      <t>曲</t>
    </r>
    <rPh sb="1" eb="3">
      <t>キョクメ</t>
    </rPh>
    <rPh sb="6" eb="7">
      <t>ゼン</t>
    </rPh>
    <rPh sb="9" eb="10">
      <t>キョク</t>
    </rPh>
    <phoneticPr fontId="1"/>
  </si>
  <si>
    <r>
      <t>Latin America</t>
    </r>
    <r>
      <rPr>
        <sz val="11"/>
        <rFont val="游ゴシック Medium"/>
        <family val="3"/>
        <charset val="128"/>
      </rPr>
      <t>の土の調べ④</t>
    </r>
    <r>
      <rPr>
        <sz val="11"/>
        <rFont val="Consolas"/>
        <family val="3"/>
      </rPr>
      <t>Venezuela</t>
    </r>
    <rPh sb="0" eb="13">
      <t>ラテン　アメリカ</t>
    </rPh>
    <rPh sb="14" eb="15">
      <t>ツチ</t>
    </rPh>
    <rPh sb="16" eb="17">
      <t>シラ</t>
    </rPh>
    <rPh sb="19" eb="28">
      <t>ヴェネズエラ</t>
    </rPh>
    <phoneticPr fontId="1"/>
  </si>
  <si>
    <r>
      <t>3</t>
    </r>
    <r>
      <rPr>
        <sz val="11"/>
        <rFont val="游ゴシック Medium"/>
        <family val="3"/>
        <charset val="128"/>
      </rPr>
      <t>曲目から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10</t>
    </r>
    <r>
      <rPr>
        <sz val="11"/>
        <rFont val="游ゴシック Medium"/>
        <family val="3"/>
        <charset val="128"/>
      </rPr>
      <t>曲</t>
    </r>
    <rPh sb="1" eb="3">
      <t>キョクメ</t>
    </rPh>
    <rPh sb="6" eb="7">
      <t>ゼン</t>
    </rPh>
    <rPh sb="9" eb="10">
      <t>キョク</t>
    </rPh>
    <phoneticPr fontId="1"/>
  </si>
  <si>
    <r>
      <rPr>
        <sz val="11"/>
        <rFont val="游ゴシック Medium"/>
        <family val="3"/>
        <charset val="128"/>
      </rPr>
      <t>旧ソ</t>
    </r>
    <r>
      <rPr>
        <sz val="11"/>
        <rFont val="Consolas"/>
        <family val="3"/>
      </rPr>
      <t>/Russie</t>
    </r>
    <rPh sb="0" eb="1">
      <t>キュウ</t>
    </rPh>
    <rPh sb="3" eb="9">
      <t>ロシア</t>
    </rPh>
    <phoneticPr fontId="1"/>
  </si>
  <si>
    <r>
      <rPr>
        <sz val="11"/>
        <rFont val="游ゴシック Medium"/>
        <family val="3"/>
        <charset val="128"/>
      </rPr>
      <t>チェスノコーフ作品集</t>
    </r>
    <rPh sb="7" eb="9">
      <t>サクヒン</t>
    </rPh>
    <rPh sb="9" eb="10">
      <t>シュウ</t>
    </rPh>
    <phoneticPr fontId="1"/>
  </si>
  <si>
    <r>
      <t>Russie</t>
    </r>
    <r>
      <rPr>
        <sz val="11"/>
        <rFont val="游ゴシック Medium"/>
        <family val="3"/>
        <charset val="128"/>
      </rPr>
      <t>③</t>
    </r>
    <r>
      <rPr>
        <sz val="11"/>
        <rFont val="Consolas"/>
        <family val="3"/>
      </rPr>
      <t>Russie</t>
    </r>
    <r>
      <rPr>
        <sz val="11"/>
        <rFont val="游ゴシック Medium"/>
        <family val="3"/>
        <charset val="128"/>
      </rPr>
      <t>正教の典礼音楽の復活①チェスノコーフ作品集</t>
    </r>
    <rPh sb="0" eb="6">
      <t>ロシア</t>
    </rPh>
    <rPh sb="7" eb="13">
      <t>ロシア</t>
    </rPh>
    <rPh sb="13" eb="15">
      <t>セイキョウ</t>
    </rPh>
    <rPh sb="16" eb="18">
      <t>テンレイ</t>
    </rPh>
    <rPh sb="18" eb="20">
      <t>オンガク</t>
    </rPh>
    <rPh sb="21" eb="23">
      <t>フッカツ</t>
    </rPh>
    <rPh sb="31" eb="33">
      <t>サクヒン</t>
    </rPh>
    <rPh sb="33" eb="34">
      <t>シュウ</t>
    </rPh>
    <phoneticPr fontId="1"/>
  </si>
  <si>
    <r>
      <rPr>
        <sz val="11"/>
        <rFont val="游ゴシック Medium"/>
        <family val="3"/>
        <charset val="128"/>
      </rPr>
      <t>西</t>
    </r>
    <r>
      <rPr>
        <sz val="11"/>
        <rFont val="Consolas"/>
        <family val="3"/>
      </rPr>
      <t>Africa/</t>
    </r>
    <r>
      <rPr>
        <sz val="11"/>
        <rFont val="游ゴシック Medium"/>
        <family val="3"/>
        <charset val="128"/>
      </rPr>
      <t>マンディンゴ族</t>
    </r>
    <r>
      <rPr>
        <sz val="11"/>
        <rFont val="Consolas"/>
        <family val="3"/>
      </rPr>
      <t>/Guinea/</t>
    </r>
    <r>
      <rPr>
        <sz val="11"/>
        <rFont val="游ゴシック Medium"/>
        <family val="3"/>
        <charset val="128"/>
      </rPr>
      <t>クヤテー族</t>
    </r>
    <rPh sb="0" eb="7">
      <t>ニシアフリカ</t>
    </rPh>
    <rPh sb="14" eb="15">
      <t>ゾク</t>
    </rPh>
    <rPh sb="16" eb="22">
      <t>ギニア</t>
    </rPh>
    <rPh sb="27" eb="28">
      <t>ゾク</t>
    </rPh>
    <phoneticPr fontId="1"/>
  </si>
  <si>
    <r>
      <rPr>
        <sz val="11"/>
        <rFont val="游ゴシック Medium"/>
        <family val="3"/>
        <charset val="128"/>
      </rPr>
      <t>西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のグリオたち⑧</t>
    </r>
    <r>
      <rPr>
        <sz val="11"/>
        <rFont val="Consolas"/>
        <family val="3"/>
      </rPr>
      <t>Guinea</t>
    </r>
    <r>
      <rPr>
        <sz val="11"/>
        <rFont val="游ゴシック Medium"/>
        <family val="3"/>
        <charset val="128"/>
      </rPr>
      <t>のクヤテー族</t>
    </r>
    <rPh sb="0" eb="7">
      <t>ニシアフリカ</t>
    </rPh>
    <rPh sb="14" eb="20">
      <t>ギニア</t>
    </rPh>
    <rPh sb="25" eb="26">
      <t>ゾク</t>
    </rPh>
    <phoneticPr fontId="1"/>
  </si>
  <si>
    <r>
      <rPr>
        <sz val="11"/>
        <rFont val="游ゴシック Medium"/>
        <family val="3"/>
        <charset val="128"/>
      </rPr>
      <t>西欧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ディナル</t>
    </r>
    <r>
      <rPr>
        <sz val="11"/>
        <rFont val="Consolas"/>
        <family val="3"/>
      </rPr>
      <t>Alpes/</t>
    </r>
    <r>
      <rPr>
        <sz val="11"/>
        <rFont val="游ゴシック Medium"/>
        <family val="3"/>
        <charset val="128"/>
      </rPr>
      <t>旧</t>
    </r>
    <r>
      <rPr>
        <sz val="11"/>
        <rFont val="Consolas"/>
        <family val="3"/>
      </rPr>
      <t>Yougoslavie/Bosna i Hercegovina</t>
    </r>
    <rPh sb="0" eb="2">
      <t>セイオウ</t>
    </rPh>
    <rPh sb="7" eb="12">
      <t>アルプス</t>
    </rPh>
    <rPh sb="13" eb="25">
      <t>キュウユーゴスラヴィア</t>
    </rPh>
    <rPh sb="26" eb="45">
      <t>ボスナ＝イ＝ヘルツェゴヴィナ</t>
    </rPh>
    <phoneticPr fontId="1"/>
  </si>
  <si>
    <r>
      <t>10</t>
    </r>
    <r>
      <rPr>
        <sz val="11"/>
        <rFont val="游ゴシック Medium"/>
        <family val="3"/>
        <charset val="128"/>
      </rPr>
      <t>曲目まで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12</t>
    </r>
    <r>
      <rPr>
        <sz val="11"/>
        <rFont val="游ゴシック Medium"/>
        <family val="3"/>
        <charset val="128"/>
      </rPr>
      <t>曲</t>
    </r>
    <rPh sb="2" eb="4">
      <t>キョクメ</t>
    </rPh>
    <rPh sb="7" eb="8">
      <t>ゼン</t>
    </rPh>
    <rPh sb="10" eb="11">
      <t>キョク</t>
    </rPh>
    <phoneticPr fontId="1"/>
  </si>
  <si>
    <r>
      <rPr>
        <sz val="11"/>
        <rFont val="游ゴシック Medium"/>
        <family val="3"/>
        <charset val="128"/>
      </rPr>
      <t>山人の音楽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ディナル</t>
    </r>
    <r>
      <rPr>
        <sz val="11"/>
        <rFont val="Consolas"/>
        <family val="3"/>
      </rPr>
      <t>Alpes</t>
    </r>
    <r>
      <rPr>
        <sz val="11"/>
        <rFont val="游ゴシック Medium"/>
        <family val="3"/>
        <charset val="128"/>
      </rPr>
      <t>の音楽</t>
    </r>
    <rPh sb="0" eb="2">
      <t>サンジン</t>
    </rPh>
    <rPh sb="3" eb="5">
      <t>オンガク</t>
    </rPh>
    <rPh sb="10" eb="15">
      <t>アルプス</t>
    </rPh>
    <rPh sb="16" eb="18">
      <t>オンガク</t>
    </rPh>
    <phoneticPr fontId="1"/>
  </si>
  <si>
    <r>
      <t>11</t>
    </r>
    <r>
      <rPr>
        <sz val="11"/>
        <rFont val="游ゴシック Medium"/>
        <family val="3"/>
        <charset val="128"/>
      </rPr>
      <t>曲目から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12</t>
    </r>
    <r>
      <rPr>
        <sz val="11"/>
        <rFont val="游ゴシック Medium"/>
        <family val="3"/>
        <charset val="128"/>
      </rPr>
      <t>曲</t>
    </r>
    <rPh sb="2" eb="4">
      <t>キョクメ</t>
    </rPh>
    <rPh sb="7" eb="8">
      <t>ゼン</t>
    </rPh>
    <rPh sb="10" eb="11">
      <t>キョク</t>
    </rPh>
    <phoneticPr fontId="1"/>
  </si>
  <si>
    <r>
      <rPr>
        <strike/>
        <sz val="11"/>
        <rFont val="游ゴシック Medium"/>
        <family val="3"/>
        <charset val="128"/>
      </rPr>
      <t>冬を迎えて</t>
    </r>
    <r>
      <rPr>
        <strike/>
        <sz val="11"/>
        <rFont val="Consolas"/>
        <family val="3"/>
      </rPr>
      <t>/Hungary</t>
    </r>
    <r>
      <rPr>
        <strike/>
        <sz val="11"/>
        <rFont val="游ゴシック Medium"/>
        <family val="3"/>
        <charset val="128"/>
      </rPr>
      <t>の</t>
    </r>
    <r>
      <rPr>
        <strike/>
        <sz val="11"/>
        <rFont val="Consolas"/>
        <family val="3"/>
      </rPr>
      <t>Xmas</t>
    </r>
    <rPh sb="0" eb="1">
      <t>フユ</t>
    </rPh>
    <rPh sb="2" eb="3">
      <t>ムカ</t>
    </rPh>
    <rPh sb="6" eb="13">
      <t>ハンガリー</t>
    </rPh>
    <rPh sb="14" eb="18">
      <t>クリスマス</t>
    </rPh>
    <phoneticPr fontId="1"/>
  </si>
  <si>
    <r>
      <rPr>
        <sz val="11"/>
        <rFont val="游ゴシック Medium"/>
        <family val="3"/>
        <charset val="128"/>
      </rPr>
      <t>西</t>
    </r>
    <r>
      <rPr>
        <sz val="11"/>
        <rFont val="Consolas"/>
        <family val="3"/>
      </rPr>
      <t>Asia/Juifs/Israel/Bethlehem</t>
    </r>
    <rPh sb="0" eb="5">
      <t>ニシアジア</t>
    </rPh>
    <rPh sb="6" eb="11">
      <t>ユダヤ</t>
    </rPh>
    <rPh sb="12" eb="18">
      <t>イスラエル</t>
    </rPh>
    <rPh sb="19" eb="28">
      <t>ベツレヘム</t>
    </rPh>
    <phoneticPr fontId="1"/>
  </si>
  <si>
    <r>
      <t>Bethlehem</t>
    </r>
    <r>
      <rPr>
        <sz val="11"/>
        <rFont val="游ゴシック Medium"/>
        <family val="3"/>
        <charset val="128"/>
      </rPr>
      <t>の</t>
    </r>
    <r>
      <rPr>
        <sz val="11"/>
        <rFont val="Consolas"/>
        <family val="3"/>
      </rPr>
      <t>Xmas Missa</t>
    </r>
    <rPh sb="0" eb="9">
      <t>ベツレヘム</t>
    </rPh>
    <rPh sb="10" eb="20">
      <t>クリスマス　ミサ</t>
    </rPh>
    <phoneticPr fontId="1"/>
  </si>
  <si>
    <r>
      <t>1967</t>
    </r>
    <r>
      <rPr>
        <sz val="11"/>
        <rFont val="游ゴシック Medium"/>
        <family val="3"/>
        <charset val="128"/>
      </rPr>
      <t>録音</t>
    </r>
    <rPh sb="4" eb="6">
      <t>ロクオン</t>
    </rPh>
    <phoneticPr fontId="1"/>
  </si>
  <si>
    <r>
      <rPr>
        <sz val="11"/>
        <rFont val="游ゴシック Medium"/>
        <family val="3"/>
        <charset val="128"/>
      </rPr>
      <t>赤道</t>
    </r>
    <r>
      <rPr>
        <sz val="11"/>
        <rFont val="Consolas"/>
        <family val="3"/>
      </rPr>
      <t>Africa/Togo/</t>
    </r>
    <r>
      <rPr>
        <sz val="11"/>
        <rFont val="游ゴシック Medium"/>
        <family val="3"/>
        <charset val="128"/>
      </rPr>
      <t>モバ族</t>
    </r>
    <rPh sb="0" eb="8">
      <t>セキドウアフリカ</t>
    </rPh>
    <rPh sb="9" eb="13">
      <t>トーゴ</t>
    </rPh>
    <rPh sb="16" eb="17">
      <t>ゾク</t>
    </rPh>
    <phoneticPr fontId="1"/>
  </si>
  <si>
    <r>
      <t>6</t>
    </r>
    <r>
      <rPr>
        <sz val="11"/>
        <rFont val="游ゴシック Medium"/>
        <family val="3"/>
        <charset val="128"/>
      </rPr>
      <t>曲目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最後の曲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モバ族の</t>
    </r>
    <r>
      <rPr>
        <sz val="11"/>
        <rFont val="Consolas"/>
        <family val="3"/>
      </rPr>
      <t>Xmas</t>
    </r>
    <r>
      <rPr>
        <sz val="11"/>
        <rFont val="游ゴシック Medium"/>
        <family val="3"/>
        <charset val="128"/>
      </rPr>
      <t>礼拝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のみ</t>
    </r>
    <rPh sb="1" eb="3">
      <t>キョクメ</t>
    </rPh>
    <rPh sb="4" eb="6">
      <t>サイゴ</t>
    </rPh>
    <rPh sb="7" eb="8">
      <t>キョク</t>
    </rPh>
    <rPh sb="11" eb="12">
      <t>ゾク</t>
    </rPh>
    <rPh sb="13" eb="17">
      <t>クリスマス</t>
    </rPh>
    <rPh sb="17" eb="19">
      <t>レイハイ</t>
    </rPh>
    <phoneticPr fontId="1"/>
  </si>
  <si>
    <r>
      <t>Africa</t>
    </r>
    <r>
      <rPr>
        <sz val="11"/>
        <rFont val="游ゴシック Medium"/>
        <family val="3"/>
        <charset val="128"/>
      </rPr>
      <t>の</t>
    </r>
    <r>
      <rPr>
        <sz val="11"/>
        <rFont val="Consolas"/>
        <family val="3"/>
      </rPr>
      <t>Xmas</t>
    </r>
    <rPh sb="0" eb="6">
      <t>アフリカ</t>
    </rPh>
    <rPh sb="7" eb="11">
      <t>クリスマス</t>
    </rPh>
    <phoneticPr fontId="1"/>
  </si>
  <si>
    <r>
      <rPr>
        <sz val="11"/>
        <rFont val="游ゴシック Medium"/>
        <family val="3"/>
        <charset val="128"/>
      </rPr>
      <t>南米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北西</t>
    </r>
    <r>
      <rPr>
        <sz val="11"/>
        <rFont val="Consolas"/>
        <family val="3"/>
      </rPr>
      <t>Argentin</t>
    </r>
    <rPh sb="0" eb="2">
      <t>ナンベイ</t>
    </rPh>
    <rPh sb="3" eb="5">
      <t>ホクセイ</t>
    </rPh>
    <rPh sb="5" eb="13">
      <t>アルゼンチン</t>
    </rPh>
    <phoneticPr fontId="1"/>
  </si>
  <si>
    <r>
      <t>5</t>
    </r>
    <r>
      <rPr>
        <sz val="11"/>
        <rFont val="游ゴシック Medium"/>
        <family val="3"/>
        <charset val="128"/>
      </rPr>
      <t>曲目まで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10</t>
    </r>
    <r>
      <rPr>
        <sz val="11"/>
        <rFont val="游ゴシック Medium"/>
        <family val="3"/>
        <charset val="128"/>
      </rPr>
      <t>曲</t>
    </r>
    <rPh sb="1" eb="3">
      <t>キョクメ</t>
    </rPh>
    <rPh sb="6" eb="7">
      <t>ゼン</t>
    </rPh>
    <rPh sb="9" eb="10">
      <t>キョク</t>
    </rPh>
    <phoneticPr fontId="1"/>
  </si>
  <si>
    <r>
      <t>Latin America</t>
    </r>
    <r>
      <rPr>
        <sz val="11"/>
        <rFont val="游ゴシック Medium"/>
        <family val="3"/>
        <charset val="128"/>
      </rPr>
      <t>の土の調べ⑤北西</t>
    </r>
    <r>
      <rPr>
        <sz val="11"/>
        <rFont val="Consolas"/>
        <family val="3"/>
      </rPr>
      <t>Argentin</t>
    </r>
    <rPh sb="0" eb="13">
      <t>ラテン　アメリカ</t>
    </rPh>
    <rPh sb="14" eb="15">
      <t>ツチ</t>
    </rPh>
    <rPh sb="16" eb="17">
      <t>シラ</t>
    </rPh>
    <rPh sb="19" eb="21">
      <t>ホクセイ</t>
    </rPh>
    <rPh sb="21" eb="29">
      <t>アルゼンチン</t>
    </rPh>
    <phoneticPr fontId="1"/>
  </si>
  <si>
    <r>
      <rPr>
        <strike/>
        <sz val="11"/>
        <rFont val="游ゴシック Medium"/>
        <family val="3"/>
        <charset val="128"/>
      </rPr>
      <t>南</t>
    </r>
    <r>
      <rPr>
        <strike/>
        <sz val="11"/>
        <rFont val="Consolas"/>
        <family val="3"/>
      </rPr>
      <t>Asia/Sri Lanka</t>
    </r>
    <rPh sb="0" eb="5">
      <t>ミナミアジア</t>
    </rPh>
    <rPh sb="6" eb="15">
      <t>スリランカ</t>
    </rPh>
    <phoneticPr fontId="1"/>
  </si>
  <si>
    <r>
      <t>Sri Lanka</t>
    </r>
    <r>
      <rPr>
        <strike/>
        <sz val="11"/>
        <rFont val="游ゴシック Medium"/>
        <family val="3"/>
        <charset val="128"/>
      </rPr>
      <t>の音楽②</t>
    </r>
    <rPh sb="0" eb="9">
      <t>スリランカ</t>
    </rPh>
    <rPh sb="10" eb="12">
      <t>オンガク</t>
    </rPh>
    <phoneticPr fontId="1"/>
  </si>
  <si>
    <r>
      <rPr>
        <strike/>
        <sz val="11"/>
        <rFont val="游ゴシック Medium"/>
        <family val="3"/>
        <charset val="128"/>
      </rPr>
      <t>西</t>
    </r>
    <r>
      <rPr>
        <strike/>
        <sz val="11"/>
        <rFont val="Consolas"/>
        <family val="3"/>
      </rPr>
      <t>Africa/</t>
    </r>
    <r>
      <rPr>
        <strike/>
        <sz val="11"/>
        <rFont val="游ゴシック Medium"/>
        <family val="3"/>
        <charset val="128"/>
      </rPr>
      <t>マンディンゴ族</t>
    </r>
    <r>
      <rPr>
        <strike/>
        <sz val="11"/>
        <rFont val="Consolas"/>
        <family val="3"/>
      </rPr>
      <t>/Guinea</t>
    </r>
    <rPh sb="0" eb="7">
      <t>ニシアフリカ</t>
    </rPh>
    <rPh sb="14" eb="15">
      <t>ゾク</t>
    </rPh>
    <rPh sb="16" eb="22">
      <t>ギニア</t>
    </rPh>
    <phoneticPr fontId="1"/>
  </si>
  <si>
    <r>
      <rPr>
        <strike/>
        <sz val="11"/>
        <rFont val="游ゴシック Medium"/>
        <family val="3"/>
        <charset val="128"/>
      </rPr>
      <t>カンテ･マンフィラ</t>
    </r>
    <phoneticPr fontId="1"/>
  </si>
  <si>
    <r>
      <rPr>
        <strike/>
        <sz val="11"/>
        <rFont val="游ゴシック Medium"/>
        <family val="3"/>
        <charset val="128"/>
      </rPr>
      <t>西</t>
    </r>
    <r>
      <rPr>
        <strike/>
        <sz val="11"/>
        <rFont val="Consolas"/>
        <family val="3"/>
      </rPr>
      <t>Africa</t>
    </r>
    <r>
      <rPr>
        <strike/>
        <sz val="11"/>
        <rFont val="游ゴシック Medium"/>
        <family val="3"/>
        <charset val="128"/>
      </rPr>
      <t>のグリオたち⑨カンテ･マンフィラ</t>
    </r>
    <r>
      <rPr>
        <strike/>
        <sz val="11"/>
        <rFont val="Consolas"/>
        <family val="3"/>
      </rPr>
      <t>:Guinea</t>
    </r>
    <rPh sb="0" eb="7">
      <t>ニシアフリカ</t>
    </rPh>
    <rPh sb="24" eb="30">
      <t>ギニア</t>
    </rPh>
    <phoneticPr fontId="1"/>
  </si>
  <si>
    <r>
      <rPr>
        <strike/>
        <sz val="11"/>
        <rFont val="游ゴシック Medium"/>
        <family val="3"/>
        <charset val="128"/>
      </rPr>
      <t>西</t>
    </r>
    <r>
      <rPr>
        <strike/>
        <sz val="11"/>
        <rFont val="Consolas"/>
        <family val="3"/>
      </rPr>
      <t>Asia/Persia/Iran</t>
    </r>
    <rPh sb="0" eb="5">
      <t>ニシアジア</t>
    </rPh>
    <rPh sb="6" eb="12">
      <t>ペルシャ</t>
    </rPh>
    <rPh sb="13" eb="17">
      <t>イラン</t>
    </rPh>
    <phoneticPr fontId="1"/>
  </si>
  <si>
    <r>
      <t>Iran</t>
    </r>
    <r>
      <rPr>
        <strike/>
        <sz val="11"/>
        <rFont val="游ゴシック Medium"/>
        <family val="3"/>
        <charset val="128"/>
      </rPr>
      <t>のサントゥール</t>
    </r>
    <rPh sb="0" eb="4">
      <t>イラン</t>
    </rPh>
    <phoneticPr fontId="1"/>
  </si>
  <si>
    <r>
      <rPr>
        <sz val="11"/>
        <rFont val="游ゴシック Medium"/>
        <family val="3"/>
        <charset val="128"/>
      </rPr>
      <t>南欧</t>
    </r>
    <r>
      <rPr>
        <sz val="11"/>
        <rFont val="Consolas"/>
        <family val="3"/>
      </rPr>
      <t>/Italie/Alpes</t>
    </r>
    <rPh sb="0" eb="2">
      <t>ナンオウ</t>
    </rPh>
    <rPh sb="3" eb="9">
      <t>イタリア</t>
    </rPh>
    <rPh sb="10" eb="15">
      <t>アルプス</t>
    </rPh>
    <phoneticPr fontId="1"/>
  </si>
  <si>
    <r>
      <rPr>
        <sz val="11"/>
        <rFont val="游ゴシック Medium"/>
        <family val="3"/>
        <charset val="128"/>
      </rPr>
      <t>山人の音楽</t>
    </r>
    <r>
      <rPr>
        <sz val="11"/>
        <rFont val="Consolas"/>
        <family val="3"/>
      </rPr>
      <t>/Italie Alpes</t>
    </r>
    <rPh sb="0" eb="2">
      <t>サンジン</t>
    </rPh>
    <rPh sb="3" eb="5">
      <t>オンガク</t>
    </rPh>
    <rPh sb="6" eb="12">
      <t>イタリア</t>
    </rPh>
    <rPh sb="13" eb="18">
      <t>アルプス</t>
    </rPh>
    <phoneticPr fontId="1"/>
  </si>
  <si>
    <r>
      <rPr>
        <sz val="11"/>
        <rFont val="游ゴシック Medium"/>
        <family val="3"/>
        <charset val="128"/>
      </rPr>
      <t>東欧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南欧</t>
    </r>
    <r>
      <rPr>
        <sz val="11"/>
        <rFont val="Consolas"/>
        <family val="3"/>
      </rPr>
      <t>/Balkan/</t>
    </r>
    <r>
      <rPr>
        <sz val="11"/>
        <rFont val="游ゴシック Medium"/>
        <family val="3"/>
        <charset val="128"/>
      </rPr>
      <t>旧</t>
    </r>
    <r>
      <rPr>
        <sz val="11"/>
        <rFont val="Consolas"/>
        <family val="3"/>
      </rPr>
      <t>Yougoslavie</t>
    </r>
    <rPh sb="0" eb="2">
      <t>トウオウ</t>
    </rPh>
    <rPh sb="3" eb="5">
      <t>ナンオウ</t>
    </rPh>
    <rPh sb="6" eb="12">
      <t>バルカン</t>
    </rPh>
    <rPh sb="13" eb="25">
      <t>キュウユーゴスラヴィア</t>
    </rPh>
    <phoneticPr fontId="1"/>
  </si>
  <si>
    <r>
      <t>7</t>
    </r>
    <r>
      <rPr>
        <sz val="11"/>
        <rFont val="游ゴシック Medium"/>
        <family val="3"/>
        <charset val="128"/>
      </rPr>
      <t>曲目まで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10</t>
    </r>
    <r>
      <rPr>
        <sz val="11"/>
        <rFont val="游ゴシック Medium"/>
        <family val="3"/>
        <charset val="128"/>
      </rPr>
      <t>曲</t>
    </r>
    <rPh sb="1" eb="3">
      <t>キョクメ</t>
    </rPh>
    <rPh sb="6" eb="7">
      <t>ゼン</t>
    </rPh>
    <rPh sb="9" eb="10">
      <t>キョク</t>
    </rPh>
    <phoneticPr fontId="1"/>
  </si>
  <si>
    <r>
      <t>Balkan</t>
    </r>
    <r>
      <rPr>
        <sz val="11"/>
        <rFont val="游ゴシック Medium"/>
        <family val="3"/>
        <charset val="128"/>
      </rPr>
      <t>半島の</t>
    </r>
    <r>
      <rPr>
        <sz val="11"/>
        <rFont val="Consolas"/>
        <family val="3"/>
      </rPr>
      <t>Brass Band/</t>
    </r>
    <r>
      <rPr>
        <sz val="11"/>
        <rFont val="游ゴシック Medium"/>
        <family val="3"/>
        <charset val="128"/>
      </rPr>
      <t>旧</t>
    </r>
    <r>
      <rPr>
        <sz val="11"/>
        <rFont val="Consolas"/>
        <family val="3"/>
      </rPr>
      <t>Yougoslavie</t>
    </r>
    <rPh sb="0" eb="8">
      <t>バルカンハントウ</t>
    </rPh>
    <rPh sb="9" eb="19">
      <t>ブラスバンド</t>
    </rPh>
    <rPh sb="20" eb="32">
      <t>キュウユーゴスラヴィア</t>
    </rPh>
    <phoneticPr fontId="1"/>
  </si>
  <si>
    <r>
      <rPr>
        <sz val="11"/>
        <rFont val="游ゴシック Medium"/>
        <family val="3"/>
        <charset val="128"/>
      </rPr>
      <t>西</t>
    </r>
    <r>
      <rPr>
        <sz val="11"/>
        <rFont val="Consolas"/>
        <family val="3"/>
      </rPr>
      <t>Africa/</t>
    </r>
    <r>
      <rPr>
        <sz val="11"/>
        <rFont val="游ゴシック Medium"/>
        <family val="3"/>
        <charset val="128"/>
      </rPr>
      <t>マンディンゴ族</t>
    </r>
    <rPh sb="0" eb="7">
      <t>ニシアフリカ</t>
    </rPh>
    <rPh sb="14" eb="15">
      <t>ゾク</t>
    </rPh>
    <phoneticPr fontId="1"/>
  </si>
  <si>
    <r>
      <t>Various/</t>
    </r>
    <r>
      <rPr>
        <sz val="11"/>
        <rFont val="游ゴシック Medium"/>
        <family val="3"/>
        <charset val="128"/>
      </rPr>
      <t>シェイク･</t>
    </r>
    <r>
      <rPr>
        <sz val="11"/>
        <rFont val="Consolas"/>
        <family val="3"/>
      </rPr>
      <t>m</t>
    </r>
    <r>
      <rPr>
        <sz val="11"/>
        <rFont val="游ゴシック Medium"/>
        <family val="3"/>
        <charset val="128"/>
      </rPr>
      <t>･スミス</t>
    </r>
    <r>
      <rPr>
        <sz val="11"/>
        <rFont val="Consolas"/>
        <family val="3"/>
      </rPr>
      <t>:Pf</t>
    </r>
    <phoneticPr fontId="1"/>
  </si>
  <si>
    <r>
      <rPr>
        <sz val="11"/>
        <rFont val="游ゴシック Medium"/>
        <family val="3"/>
        <charset val="128"/>
      </rPr>
      <t>西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のグリオたち⑩新しい流れ</t>
    </r>
    <rPh sb="0" eb="7">
      <t>ニシアフリカ</t>
    </rPh>
    <rPh sb="14" eb="15">
      <t>アタラ</t>
    </rPh>
    <rPh sb="17" eb="18">
      <t>ナガ</t>
    </rPh>
    <phoneticPr fontId="1"/>
  </si>
  <si>
    <r>
      <rPr>
        <strike/>
        <sz val="11"/>
        <rFont val="游ゴシック Medium"/>
        <family val="3"/>
        <charset val="128"/>
      </rPr>
      <t>旧ソ</t>
    </r>
    <r>
      <rPr>
        <strike/>
        <sz val="11"/>
        <rFont val="Consolas"/>
        <family val="3"/>
      </rPr>
      <t>/Russie</t>
    </r>
    <rPh sb="0" eb="1">
      <t>キュウ</t>
    </rPh>
    <rPh sb="3" eb="9">
      <t>ロシア</t>
    </rPh>
    <phoneticPr fontId="1"/>
  </si>
  <si>
    <r>
      <rPr>
        <strike/>
        <sz val="11"/>
        <rFont val="游ゴシック Medium"/>
        <family val="3"/>
        <charset val="128"/>
      </rPr>
      <t>パリアシヴィーリの作品</t>
    </r>
    <rPh sb="9" eb="11">
      <t>サクヒン</t>
    </rPh>
    <phoneticPr fontId="1"/>
  </si>
  <si>
    <r>
      <t>Russie</t>
    </r>
    <r>
      <rPr>
        <strike/>
        <sz val="11"/>
        <rFont val="游ゴシック Medium"/>
        <family val="3"/>
        <charset val="128"/>
      </rPr>
      <t>④</t>
    </r>
    <r>
      <rPr>
        <strike/>
        <sz val="11"/>
        <rFont val="Consolas"/>
        <family val="3"/>
      </rPr>
      <t>Russie</t>
    </r>
    <r>
      <rPr>
        <strike/>
        <sz val="11"/>
        <rFont val="游ゴシック Medium"/>
        <family val="3"/>
        <charset val="128"/>
      </rPr>
      <t>正教の典礼音楽の復活②パリアシヴィーリの作品</t>
    </r>
    <rPh sb="0" eb="6">
      <t>ロシア</t>
    </rPh>
    <rPh sb="7" eb="13">
      <t>ロシア</t>
    </rPh>
    <rPh sb="13" eb="15">
      <t>セイキョウ</t>
    </rPh>
    <rPh sb="16" eb="18">
      <t>テンレイ</t>
    </rPh>
    <rPh sb="18" eb="20">
      <t>オンガク</t>
    </rPh>
    <rPh sb="21" eb="23">
      <t>フッカツ</t>
    </rPh>
    <rPh sb="33" eb="35">
      <t>サクヒン</t>
    </rPh>
    <phoneticPr fontId="1"/>
  </si>
  <si>
    <r>
      <rPr>
        <strike/>
        <sz val="11"/>
        <rFont val="游ゴシック Medium"/>
        <family val="3"/>
        <charset val="128"/>
      </rPr>
      <t>南米</t>
    </r>
    <r>
      <rPr>
        <strike/>
        <sz val="11"/>
        <rFont val="Consolas"/>
        <family val="3"/>
      </rPr>
      <t>/Chile/Chili</t>
    </r>
    <rPh sb="0" eb="2">
      <t>ナンベイ</t>
    </rPh>
    <rPh sb="3" eb="14">
      <t>チリ</t>
    </rPh>
    <phoneticPr fontId="1"/>
  </si>
  <si>
    <r>
      <t>Latin America</t>
    </r>
    <r>
      <rPr>
        <strike/>
        <sz val="11"/>
        <rFont val="游ゴシック Medium"/>
        <family val="3"/>
        <charset val="128"/>
      </rPr>
      <t>の土の調べ⑥</t>
    </r>
    <r>
      <rPr>
        <strike/>
        <sz val="11"/>
        <rFont val="Consolas"/>
        <family val="3"/>
      </rPr>
      <t>Chile/Chili</t>
    </r>
    <rPh sb="0" eb="13">
      <t>ラテン　アメリカ</t>
    </rPh>
    <rPh sb="14" eb="15">
      <t>ツチ</t>
    </rPh>
    <rPh sb="16" eb="17">
      <t>シラ</t>
    </rPh>
    <rPh sb="19" eb="30">
      <t>チリ</t>
    </rPh>
    <phoneticPr fontId="1"/>
  </si>
  <si>
    <r>
      <rPr>
        <sz val="11"/>
        <rFont val="游ゴシック Medium"/>
        <family val="3"/>
        <charset val="128"/>
      </rPr>
      <t>東</t>
    </r>
    <r>
      <rPr>
        <sz val="11"/>
        <rFont val="Consolas"/>
        <family val="3"/>
      </rPr>
      <t>Africa/Kenya/Victoria</t>
    </r>
    <r>
      <rPr>
        <sz val="11"/>
        <rFont val="游ゴシック Medium"/>
        <family val="3"/>
        <charset val="128"/>
      </rPr>
      <t>湖</t>
    </r>
    <rPh sb="0" eb="7">
      <t>ヒガシアフリカ</t>
    </rPh>
    <rPh sb="8" eb="13">
      <t>ケニア</t>
    </rPh>
    <rPh sb="14" eb="22">
      <t>ヴィクトリア</t>
    </rPh>
    <rPh sb="22" eb="23">
      <t>コ</t>
    </rPh>
    <phoneticPr fontId="1"/>
  </si>
  <si>
    <r>
      <t>Kenya/Victoria</t>
    </r>
    <r>
      <rPr>
        <sz val="11"/>
        <rFont val="游ゴシック Medium"/>
        <family val="3"/>
        <charset val="128"/>
      </rPr>
      <t>湖周辺の人々</t>
    </r>
    <rPh sb="0" eb="5">
      <t>ケニア</t>
    </rPh>
    <rPh sb="6" eb="14">
      <t>ヴィクトリア</t>
    </rPh>
    <rPh sb="14" eb="15">
      <t>コ</t>
    </rPh>
    <rPh sb="15" eb="17">
      <t>シュウヘン</t>
    </rPh>
    <rPh sb="18" eb="20">
      <t>ヒトビト</t>
    </rPh>
    <phoneticPr fontId="1"/>
  </si>
  <si>
    <r>
      <rPr>
        <sz val="11"/>
        <rFont val="游ゴシック Medium"/>
        <family val="3"/>
        <charset val="128"/>
      </rPr>
      <t>南</t>
    </r>
    <r>
      <rPr>
        <sz val="11"/>
        <rFont val="Consolas"/>
        <family val="3"/>
      </rPr>
      <t>Asia/Bengale/Bengal/Baul</t>
    </r>
    <rPh sb="0" eb="5">
      <t>ミナミアジア</t>
    </rPh>
    <rPh sb="6" eb="20">
      <t>ベンガル</t>
    </rPh>
    <rPh sb="21" eb="25">
      <t>バウル</t>
    </rPh>
    <phoneticPr fontId="1"/>
  </si>
  <si>
    <r>
      <t>Bengale/Bengal</t>
    </r>
    <r>
      <rPr>
        <sz val="11"/>
        <rFont val="游ゴシック Medium"/>
        <family val="3"/>
        <charset val="128"/>
      </rPr>
      <t>の</t>
    </r>
    <r>
      <rPr>
        <sz val="11"/>
        <rFont val="Consolas"/>
        <family val="3"/>
      </rPr>
      <t>Baul</t>
    </r>
    <rPh sb="0" eb="14">
      <t>ベンガル</t>
    </rPh>
    <rPh sb="15" eb="19">
      <t>バウル</t>
    </rPh>
    <phoneticPr fontId="1"/>
  </si>
  <si>
    <r>
      <rPr>
        <sz val="11"/>
        <rFont val="游ゴシック Medium"/>
        <family val="3"/>
        <charset val="128"/>
      </rPr>
      <t>頭キレ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後キレ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残り時間の関係で収録順が</t>
    </r>
    <r>
      <rPr>
        <sz val="11"/>
        <rFont val="Consolas"/>
        <family val="3"/>
      </rPr>
      <t>0033-5-3</t>
    </r>
    <r>
      <rPr>
        <sz val="11"/>
        <rFont val="游ゴシック Medium"/>
        <family val="3"/>
        <charset val="128"/>
      </rPr>
      <t>と逆転</t>
    </r>
    <rPh sb="0" eb="1">
      <t>アタマ</t>
    </rPh>
    <rPh sb="4" eb="5">
      <t>ウシロ</t>
    </rPh>
    <rPh sb="8" eb="9">
      <t>ノコ</t>
    </rPh>
    <rPh sb="10" eb="12">
      <t>ジカン</t>
    </rPh>
    <rPh sb="13" eb="15">
      <t>カンケイ</t>
    </rPh>
    <rPh sb="16" eb="18">
      <t>シュウロク</t>
    </rPh>
    <rPh sb="18" eb="19">
      <t>ジュン</t>
    </rPh>
    <rPh sb="29" eb="31">
      <t>ギャクテン</t>
    </rPh>
    <phoneticPr fontId="1"/>
  </si>
  <si>
    <r>
      <t>Algeria</t>
    </r>
    <r>
      <rPr>
        <sz val="11"/>
        <rFont val="游ゴシック Medium"/>
        <family val="3"/>
        <charset val="128"/>
      </rPr>
      <t>の古典組歌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ヌーバ･シカ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から</t>
    </r>
    <rPh sb="0" eb="7">
      <t>アルジェリア</t>
    </rPh>
    <rPh sb="8" eb="10">
      <t>コテン</t>
    </rPh>
    <rPh sb="10" eb="12">
      <t>クミウタ</t>
    </rPh>
    <phoneticPr fontId="1"/>
  </si>
  <si>
    <r>
      <rPr>
        <strike/>
        <sz val="11"/>
        <rFont val="游ゴシック Medium"/>
        <family val="3"/>
        <charset val="128"/>
      </rPr>
      <t>南米</t>
    </r>
    <r>
      <rPr>
        <strike/>
        <sz val="11"/>
        <rFont val="Consolas"/>
        <family val="3"/>
      </rPr>
      <t>/Andes</t>
    </r>
    <rPh sb="0" eb="3">
      <t>ナンベイ／</t>
    </rPh>
    <phoneticPr fontId="1"/>
  </si>
  <si>
    <r>
      <rPr>
        <strike/>
        <sz val="11"/>
        <rFont val="游ゴシック Medium"/>
        <family val="3"/>
        <charset val="128"/>
      </rPr>
      <t>山人の音楽</t>
    </r>
    <r>
      <rPr>
        <strike/>
        <sz val="11"/>
        <rFont val="Consolas"/>
        <family val="3"/>
      </rPr>
      <t>/Andes</t>
    </r>
    <r>
      <rPr>
        <strike/>
        <sz val="11"/>
        <rFont val="游ゴシック Medium"/>
        <family val="3"/>
        <charset val="128"/>
      </rPr>
      <t>の山脈</t>
    </r>
    <rPh sb="0" eb="2">
      <t>サンジン</t>
    </rPh>
    <rPh sb="3" eb="5">
      <t>オンガク</t>
    </rPh>
    <rPh sb="6" eb="11">
      <t>アンデス</t>
    </rPh>
    <rPh sb="12" eb="14">
      <t>サンミャク</t>
    </rPh>
    <phoneticPr fontId="1"/>
  </si>
  <si>
    <r>
      <rPr>
        <strike/>
        <sz val="11"/>
        <rFont val="游ゴシック Medium"/>
        <family val="3"/>
        <charset val="128"/>
      </rPr>
      <t>赤道</t>
    </r>
    <r>
      <rPr>
        <strike/>
        <sz val="11"/>
        <rFont val="Consolas"/>
        <family val="3"/>
      </rPr>
      <t>Africa/Ouganda</t>
    </r>
    <rPh sb="0" eb="8">
      <t>セキドウアフリカ</t>
    </rPh>
    <rPh sb="9" eb="16">
      <t>ウガンダ</t>
    </rPh>
    <phoneticPr fontId="1"/>
  </si>
  <si>
    <r>
      <rPr>
        <sz val="11"/>
        <rFont val="游ゴシック Medium"/>
        <family val="3"/>
        <charset val="128"/>
      </rPr>
      <t>グリゴラス･ディニーク</t>
    </r>
    <r>
      <rPr>
        <sz val="11"/>
        <rFont val="Consolas"/>
        <family val="3"/>
      </rPr>
      <t>/etc.</t>
    </r>
    <phoneticPr fontId="1"/>
  </si>
  <si>
    <r>
      <t>3</t>
    </r>
    <r>
      <rPr>
        <sz val="11"/>
        <rFont val="游ゴシック Medium"/>
        <family val="3"/>
        <charset val="128"/>
      </rPr>
      <t>曲目まで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9</t>
    </r>
    <r>
      <rPr>
        <sz val="11"/>
        <rFont val="游ゴシック Medium"/>
        <family val="3"/>
        <charset val="128"/>
      </rPr>
      <t>曲</t>
    </r>
    <rPh sb="1" eb="3">
      <t>キョクメ</t>
    </rPh>
    <rPh sb="6" eb="7">
      <t>ゼン</t>
    </rPh>
    <rPh sb="8" eb="9">
      <t>キョク</t>
    </rPh>
    <phoneticPr fontId="1"/>
  </si>
  <si>
    <r>
      <rPr>
        <sz val="11"/>
        <rFont val="游ゴシック Medium"/>
        <family val="3"/>
        <charset val="128"/>
      </rPr>
      <t>グリゴラス･ディニークと「チョクルリア」さまざま</t>
    </r>
    <rPh sb="13" eb="19">
      <t>ヒバリ</t>
    </rPh>
    <phoneticPr fontId="1"/>
  </si>
  <si>
    <r>
      <t>4</t>
    </r>
    <r>
      <rPr>
        <sz val="11"/>
        <rFont val="游ゴシック Medium"/>
        <family val="3"/>
        <charset val="128"/>
      </rPr>
      <t>曲目から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9</t>
    </r>
    <r>
      <rPr>
        <sz val="11"/>
        <rFont val="游ゴシック Medium"/>
        <family val="3"/>
        <charset val="128"/>
      </rPr>
      <t>曲</t>
    </r>
    <rPh sb="1" eb="3">
      <t>キョクメ</t>
    </rPh>
    <rPh sb="6" eb="7">
      <t>ゼン</t>
    </rPh>
    <rPh sb="8" eb="9">
      <t>キョク</t>
    </rPh>
    <phoneticPr fontId="1"/>
  </si>
  <si>
    <r>
      <rPr>
        <strike/>
        <sz val="11"/>
        <rFont val="游ゴシック Medium"/>
        <family val="3"/>
        <charset val="128"/>
      </rPr>
      <t>南欧</t>
    </r>
    <r>
      <rPr>
        <strike/>
        <sz val="11"/>
        <rFont val="Consolas"/>
        <family val="3"/>
      </rPr>
      <t>/Spain/Flamenco</t>
    </r>
    <rPh sb="0" eb="2">
      <t>ナンオウ</t>
    </rPh>
    <rPh sb="3" eb="8">
      <t>スペイン</t>
    </rPh>
    <rPh sb="9" eb="17">
      <t>フラメンコ</t>
    </rPh>
    <phoneticPr fontId="1"/>
  </si>
  <si>
    <r>
      <t>Flamenco</t>
    </r>
    <r>
      <rPr>
        <strike/>
        <sz val="11"/>
        <rFont val="游ゴシック Medium"/>
        <family val="3"/>
        <charset val="128"/>
      </rPr>
      <t>の楽しみ①声</t>
    </r>
    <rPh sb="0" eb="8">
      <t>フラメンコ</t>
    </rPh>
    <rPh sb="9" eb="10">
      <t>タノ</t>
    </rPh>
    <rPh sb="13" eb="14">
      <t>コエ</t>
    </rPh>
    <phoneticPr fontId="1"/>
  </si>
  <si>
    <r>
      <rPr>
        <sz val="11"/>
        <rFont val="游ゴシック Medium"/>
        <family val="3"/>
        <charset val="128"/>
      </rPr>
      <t>南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北</t>
    </r>
    <r>
      <rPr>
        <sz val="11"/>
        <rFont val="Consolas"/>
        <family val="3"/>
      </rPr>
      <t>Inde/Dhrupad/</t>
    </r>
    <r>
      <rPr>
        <sz val="11"/>
        <rFont val="游ゴシック Medium"/>
        <family val="3"/>
        <charset val="128"/>
      </rPr>
      <t>東</t>
    </r>
    <r>
      <rPr>
        <sz val="11"/>
        <rFont val="Consolas"/>
        <family val="3"/>
      </rPr>
      <t>Asia/japan</t>
    </r>
    <rPh sb="0" eb="5">
      <t>ミナミアジア</t>
    </rPh>
    <rPh sb="6" eb="11">
      <t>キタインド</t>
    </rPh>
    <rPh sb="12" eb="19">
      <t>ドゥルパド</t>
    </rPh>
    <rPh sb="20" eb="25">
      <t>ヒガシアジア</t>
    </rPh>
    <phoneticPr fontId="1"/>
  </si>
  <si>
    <r>
      <rPr>
        <sz val="11"/>
        <rFont val="游ゴシック Medium"/>
        <family val="3"/>
        <charset val="128"/>
      </rPr>
      <t>ジア･ムヒウッディン</t>
    </r>
    <r>
      <rPr>
        <sz val="11"/>
        <rFont val="Consolas"/>
        <family val="3"/>
      </rPr>
      <t xml:space="preserve"> Dagar:</t>
    </r>
    <r>
      <rPr>
        <sz val="11"/>
        <rFont val="游ゴシック Medium"/>
        <family val="3"/>
        <charset val="128"/>
      </rPr>
      <t>ルッドラ</t>
    </r>
    <r>
      <rPr>
        <sz val="11"/>
        <rFont val="Consolas"/>
        <family val="3"/>
      </rPr>
      <t xml:space="preserve"> Veena</t>
    </r>
    <rPh sb="11" eb="16">
      <t>ダーガル</t>
    </rPh>
    <rPh sb="22" eb="27">
      <t>ヴィーナ</t>
    </rPh>
    <phoneticPr fontId="1"/>
  </si>
  <si>
    <r>
      <t>38'00:</t>
    </r>
    <r>
      <rPr>
        <sz val="11"/>
        <rFont val="游ゴシック Medium"/>
        <family val="3"/>
        <charset val="128"/>
      </rPr>
      <t>正味</t>
    </r>
    <rPh sb="6" eb="8">
      <t>ショウミ</t>
    </rPh>
    <phoneticPr fontId="1"/>
  </si>
  <si>
    <r>
      <t>Asia</t>
    </r>
    <r>
      <rPr>
        <sz val="11"/>
        <rFont val="游ゴシック Medium"/>
        <family val="3"/>
        <charset val="128"/>
      </rPr>
      <t>の弦楽器①</t>
    </r>
    <r>
      <rPr>
        <sz val="11"/>
        <rFont val="Consolas"/>
        <family val="3"/>
      </rPr>
      <t>Inde/</t>
    </r>
    <r>
      <rPr>
        <sz val="11"/>
        <rFont val="游ゴシック Medium"/>
        <family val="3"/>
        <charset val="128"/>
      </rPr>
      <t>「</t>
    </r>
    <r>
      <rPr>
        <sz val="11"/>
        <rFont val="Consolas"/>
        <family val="3"/>
      </rPr>
      <t xml:space="preserve">Raga </t>
    </r>
    <r>
      <rPr>
        <sz val="11"/>
        <rFont val="游ゴシック Medium"/>
        <family val="3"/>
        <charset val="128"/>
      </rPr>
      <t>ヤマン」から「</t>
    </r>
    <r>
      <rPr>
        <sz val="11"/>
        <rFont val="Consolas"/>
        <family val="3"/>
      </rPr>
      <t>Alap</t>
    </r>
    <r>
      <rPr>
        <sz val="11"/>
        <rFont val="游ゴシック Medium"/>
        <family val="3"/>
        <charset val="128"/>
      </rPr>
      <t>」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撥弦楽器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さわり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薩摩琵琶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三味線</t>
    </r>
    <rPh sb="0" eb="4">
      <t>アジア</t>
    </rPh>
    <rPh sb="5" eb="8">
      <t>ゲンガッキ</t>
    </rPh>
    <rPh sb="9" eb="13">
      <t>インド</t>
    </rPh>
    <rPh sb="15" eb="19">
      <t>ラーガ</t>
    </rPh>
    <rPh sb="27" eb="31">
      <t>アーラープ</t>
    </rPh>
    <rPh sb="33" eb="35">
      <t>ハツゲン</t>
    </rPh>
    <rPh sb="35" eb="37">
      <t>ガッキ</t>
    </rPh>
    <rPh sb="42" eb="44">
      <t>サツマ</t>
    </rPh>
    <rPh sb="44" eb="46">
      <t>ビワ</t>
    </rPh>
    <rPh sb="47" eb="50">
      <t>シャミセン</t>
    </rPh>
    <phoneticPr fontId="1"/>
  </si>
  <si>
    <r>
      <rPr>
        <strike/>
        <sz val="11"/>
        <rFont val="游ゴシック Medium"/>
        <family val="3"/>
        <charset val="128"/>
      </rPr>
      <t>赤道</t>
    </r>
    <r>
      <rPr>
        <strike/>
        <sz val="11"/>
        <rFont val="Consolas"/>
        <family val="3"/>
      </rPr>
      <t>Africa/Gabon/</t>
    </r>
    <r>
      <rPr>
        <strike/>
        <sz val="11"/>
        <rFont val="游ゴシック Medium"/>
        <family val="3"/>
        <charset val="128"/>
      </rPr>
      <t>ファン族</t>
    </r>
    <rPh sb="0" eb="8">
      <t>セキドウアフリカ</t>
    </rPh>
    <rPh sb="9" eb="14">
      <t>ガボン</t>
    </rPh>
    <rPh sb="18" eb="19">
      <t>ゾク</t>
    </rPh>
    <phoneticPr fontId="1"/>
  </si>
  <si>
    <r>
      <t>Gabon</t>
    </r>
    <r>
      <rPr>
        <strike/>
        <sz val="11"/>
        <rFont val="游ゴシック Medium"/>
        <family val="3"/>
        <charset val="128"/>
      </rPr>
      <t>のファン族</t>
    </r>
    <rPh sb="0" eb="5">
      <t>ガボン</t>
    </rPh>
    <rPh sb="9" eb="10">
      <t>ゾク</t>
    </rPh>
    <phoneticPr fontId="1"/>
  </si>
  <si>
    <r>
      <rPr>
        <sz val="11"/>
        <rFont val="游ゴシック Medium"/>
        <family val="3"/>
        <charset val="128"/>
      </rPr>
      <t>東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中国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台湾先住民</t>
    </r>
    <rPh sb="0" eb="5">
      <t>ヒガシアジア</t>
    </rPh>
    <rPh sb="6" eb="8">
      <t>チュウゴク</t>
    </rPh>
    <rPh sb="9" eb="11">
      <t>タイワン</t>
    </rPh>
    <rPh sb="11" eb="14">
      <t>センジュウミン</t>
    </rPh>
    <phoneticPr fontId="1"/>
  </si>
  <si>
    <r>
      <rPr>
        <sz val="11"/>
        <rFont val="游ゴシック Medium"/>
        <family val="3"/>
        <charset val="128"/>
      </rPr>
      <t>仕事歌をめぐる①台湾の先住民</t>
    </r>
    <rPh sb="0" eb="2">
      <t>シゴト</t>
    </rPh>
    <rPh sb="2" eb="3">
      <t>ウタ</t>
    </rPh>
    <rPh sb="8" eb="10">
      <t>タイワン</t>
    </rPh>
    <rPh sb="11" eb="14">
      <t>センジュウミン</t>
    </rPh>
    <phoneticPr fontId="1"/>
  </si>
  <si>
    <r>
      <rPr>
        <sz val="11"/>
        <rFont val="游ゴシック Medium"/>
        <family val="3"/>
        <charset val="128"/>
      </rPr>
      <t>後半を誤消</t>
    </r>
    <rPh sb="0" eb="2">
      <t>コウハン</t>
    </rPh>
    <phoneticPr fontId="1"/>
  </si>
  <si>
    <r>
      <rPr>
        <sz val="11"/>
        <rFont val="游ゴシック Medium"/>
        <family val="3"/>
        <charset val="128"/>
      </rPr>
      <t>ショシャナ･ダマリ</t>
    </r>
    <phoneticPr fontId="1"/>
  </si>
  <si>
    <r>
      <t>9</t>
    </r>
    <r>
      <rPr>
        <sz val="11"/>
        <rFont val="游ゴシック Medium"/>
        <family val="3"/>
        <charset val="128"/>
      </rPr>
      <t>曲目から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14</t>
    </r>
    <r>
      <rPr>
        <sz val="11"/>
        <rFont val="游ゴシック Medium"/>
        <family val="3"/>
        <charset val="128"/>
      </rPr>
      <t>曲</t>
    </r>
    <rPh sb="1" eb="3">
      <t>キョクメ</t>
    </rPh>
    <rPh sb="6" eb="7">
      <t>ゼン</t>
    </rPh>
    <rPh sb="9" eb="10">
      <t>キョク</t>
    </rPh>
    <phoneticPr fontId="1"/>
  </si>
  <si>
    <r>
      <rPr>
        <sz val="11"/>
        <rFont val="游ゴシック Medium"/>
        <family val="3"/>
        <charset val="128"/>
      </rPr>
      <t>ショシャナ･ダマリ、</t>
    </r>
    <r>
      <rPr>
        <sz val="11"/>
        <rFont val="Consolas"/>
        <family val="3"/>
      </rPr>
      <t>Juifs</t>
    </r>
    <r>
      <rPr>
        <sz val="11"/>
        <rFont val="游ゴシック Medium"/>
        <family val="3"/>
        <charset val="128"/>
      </rPr>
      <t>民謡を歌う</t>
    </r>
    <rPh sb="10" eb="17">
      <t>ユダヤミンヨウ</t>
    </rPh>
    <rPh sb="18" eb="19">
      <t>ウタ</t>
    </rPh>
    <phoneticPr fontId="1"/>
  </si>
  <si>
    <r>
      <rPr>
        <sz val="11"/>
        <rFont val="游ゴシック Medium"/>
        <family val="3"/>
        <charset val="128"/>
      </rPr>
      <t>赤道</t>
    </r>
    <r>
      <rPr>
        <sz val="11"/>
        <rFont val="Consolas"/>
        <family val="3"/>
      </rPr>
      <t>Africa/Pygme'e/Zaiire/</t>
    </r>
    <r>
      <rPr>
        <sz val="11"/>
        <rFont val="游ゴシック Medium"/>
        <family val="3"/>
        <charset val="128"/>
      </rPr>
      <t>イトゥリ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ムブティ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エフェ</t>
    </r>
    <r>
      <rPr>
        <sz val="11"/>
        <rFont val="Consolas"/>
        <family val="3"/>
      </rPr>
      <t xml:space="preserve"> Pygme'e/etc.</t>
    </r>
    <rPh sb="0" eb="8">
      <t>セキドウアフリカ</t>
    </rPh>
    <rPh sb="9" eb="16">
      <t>ピグミー</t>
    </rPh>
    <rPh sb="17" eb="23">
      <t>ザイール</t>
    </rPh>
    <rPh sb="38" eb="45">
      <t>ピグミー</t>
    </rPh>
    <phoneticPr fontId="1"/>
  </si>
  <si>
    <r>
      <t>Africa</t>
    </r>
    <r>
      <rPr>
        <sz val="11"/>
        <rFont val="游ゴシック Medium"/>
        <family val="3"/>
        <charset val="128"/>
      </rPr>
      <t>の森の</t>
    </r>
    <r>
      <rPr>
        <sz val="11"/>
        <rFont val="Consolas"/>
        <family val="3"/>
      </rPr>
      <t>Pygme'e</t>
    </r>
    <r>
      <rPr>
        <sz val="11"/>
        <rFont val="游ゴシック Medium"/>
        <family val="3"/>
        <charset val="128"/>
      </rPr>
      <t>たち①</t>
    </r>
    <rPh sb="0" eb="6">
      <t>アフリカ</t>
    </rPh>
    <rPh sb="7" eb="8">
      <t>モリ</t>
    </rPh>
    <rPh sb="9" eb="16">
      <t>ピグミー</t>
    </rPh>
    <phoneticPr fontId="1"/>
  </si>
  <si>
    <r>
      <rPr>
        <sz val="11"/>
        <rFont val="游ゴシック Medium"/>
        <family val="3"/>
        <charset val="128"/>
      </rPr>
      <t>中央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旧ソ</t>
    </r>
    <r>
      <rPr>
        <sz val="11"/>
        <rFont val="Consolas"/>
        <family val="3"/>
      </rPr>
      <t>/Kazakh</t>
    </r>
    <rPh sb="0" eb="6">
      <t>チュウオウアジア</t>
    </rPh>
    <rPh sb="7" eb="8">
      <t>キュウ</t>
    </rPh>
    <rPh sb="10" eb="16">
      <t>カザフ</t>
    </rPh>
    <phoneticPr fontId="1"/>
  </si>
  <si>
    <r>
      <rPr>
        <sz val="11"/>
        <rFont val="游ゴシック Medium"/>
        <family val="3"/>
        <charset val="128"/>
      </rPr>
      <t>クルマンガズィ</t>
    </r>
    <r>
      <rPr>
        <sz val="11"/>
        <rFont val="Consolas"/>
        <family val="3"/>
      </rPr>
      <t>/etc.</t>
    </r>
    <phoneticPr fontId="1"/>
  </si>
  <si>
    <r>
      <t>3</t>
    </r>
    <r>
      <rPr>
        <sz val="11"/>
        <rFont val="游ゴシック Medium"/>
        <family val="3"/>
        <charset val="128"/>
      </rPr>
      <t>曲目途中から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9</t>
    </r>
    <r>
      <rPr>
        <sz val="11"/>
        <rFont val="游ゴシック Medium"/>
        <family val="3"/>
        <charset val="128"/>
      </rPr>
      <t>曲</t>
    </r>
    <rPh sb="1" eb="3">
      <t>キョクメ</t>
    </rPh>
    <rPh sb="3" eb="5">
      <t>トチュウ</t>
    </rPh>
    <rPh sb="8" eb="9">
      <t>ゼン</t>
    </rPh>
    <rPh sb="10" eb="11">
      <t>キョク</t>
    </rPh>
    <phoneticPr fontId="1"/>
  </si>
  <si>
    <r>
      <t>Kazakh</t>
    </r>
    <r>
      <rPr>
        <sz val="11"/>
        <rFont val="游ゴシック Medium"/>
        <family val="3"/>
        <charset val="128"/>
      </rPr>
      <t>の器楽①ドンブラ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キュイ</t>
    </r>
    <rPh sb="0" eb="6">
      <t>カザフ</t>
    </rPh>
    <rPh sb="7" eb="9">
      <t>キガク</t>
    </rPh>
    <phoneticPr fontId="1"/>
  </si>
  <si>
    <r>
      <t>Flamenco</t>
    </r>
    <r>
      <rPr>
        <sz val="11"/>
        <rFont val="游ゴシック Medium"/>
        <family val="3"/>
        <charset val="128"/>
      </rPr>
      <t>の楽しみ②</t>
    </r>
    <r>
      <rPr>
        <sz val="11"/>
        <rFont val="Consolas"/>
        <family val="3"/>
      </rPr>
      <t>Rhythm</t>
    </r>
    <r>
      <rPr>
        <sz val="11"/>
        <rFont val="游ゴシック Medium"/>
        <family val="3"/>
        <charset val="128"/>
      </rPr>
      <t>について</t>
    </r>
    <rPh sb="0" eb="8">
      <t>フラメンコ</t>
    </rPh>
    <rPh sb="9" eb="10">
      <t>タノ</t>
    </rPh>
    <rPh sb="13" eb="19">
      <t>リズム</t>
    </rPh>
    <phoneticPr fontId="1"/>
  </si>
  <si>
    <r>
      <rPr>
        <strike/>
        <sz val="11"/>
        <rFont val="游ゴシック Medium"/>
        <family val="3"/>
        <charset val="128"/>
      </rPr>
      <t>赤道</t>
    </r>
    <r>
      <rPr>
        <strike/>
        <sz val="11"/>
        <rFont val="Consolas"/>
        <family val="3"/>
      </rPr>
      <t>Africa/Pygme'e/Gabon/Cameroun/</t>
    </r>
    <r>
      <rPr>
        <strike/>
        <sz val="11"/>
        <rFont val="游ゴシック Medium"/>
        <family val="3"/>
        <charset val="128"/>
      </rPr>
      <t>バーカ</t>
    </r>
    <r>
      <rPr>
        <strike/>
        <sz val="11"/>
        <rFont val="Consolas"/>
        <family val="3"/>
      </rPr>
      <t xml:space="preserve"> Pygme'e</t>
    </r>
    <rPh sb="0" eb="8">
      <t>セキドウアフリカ</t>
    </rPh>
    <rPh sb="9" eb="16">
      <t>ピグミー</t>
    </rPh>
    <rPh sb="17" eb="22">
      <t>ガボン</t>
    </rPh>
    <rPh sb="23" eb="31">
      <t>カメルーン</t>
    </rPh>
    <rPh sb="36" eb="43">
      <t>ピグミー</t>
    </rPh>
    <phoneticPr fontId="1"/>
  </si>
  <si>
    <r>
      <t>Africa</t>
    </r>
    <r>
      <rPr>
        <strike/>
        <sz val="11"/>
        <rFont val="游ゴシック Medium"/>
        <family val="3"/>
        <charset val="128"/>
      </rPr>
      <t>の森の</t>
    </r>
    <r>
      <rPr>
        <strike/>
        <sz val="11"/>
        <rFont val="Consolas"/>
        <family val="3"/>
      </rPr>
      <t>Pygme'e</t>
    </r>
    <r>
      <rPr>
        <strike/>
        <sz val="11"/>
        <rFont val="游ゴシック Medium"/>
        <family val="3"/>
        <charset val="128"/>
      </rPr>
      <t>たち②</t>
    </r>
    <rPh sb="0" eb="6">
      <t>アフリカ</t>
    </rPh>
    <rPh sb="7" eb="8">
      <t>モリ</t>
    </rPh>
    <rPh sb="9" eb="16">
      <t>ピグミー</t>
    </rPh>
    <phoneticPr fontId="1"/>
  </si>
  <si>
    <r>
      <t>Asia</t>
    </r>
    <r>
      <rPr>
        <strike/>
        <sz val="11"/>
        <rFont val="游ゴシック Medium"/>
        <family val="3"/>
        <charset val="128"/>
      </rPr>
      <t>の弦楽器②サントゥール</t>
    </r>
    <rPh sb="0" eb="4">
      <t>アジア</t>
    </rPh>
    <rPh sb="5" eb="8">
      <t>ゲンガッキ</t>
    </rPh>
    <phoneticPr fontId="1"/>
  </si>
  <si>
    <r>
      <rPr>
        <sz val="11"/>
        <rFont val="游ゴシック Medium"/>
        <family val="3"/>
        <charset val="128"/>
      </rPr>
      <t>南米</t>
    </r>
    <r>
      <rPr>
        <sz val="11"/>
        <rFont val="Consolas"/>
        <family val="3"/>
      </rPr>
      <t>/Brazil</t>
    </r>
    <r>
      <rPr>
        <sz val="11"/>
        <rFont val="游ゴシック Medium"/>
        <family val="3"/>
        <charset val="128"/>
      </rPr>
      <t>北東部</t>
    </r>
    <rPh sb="0" eb="2">
      <t>ナンベイ</t>
    </rPh>
    <rPh sb="3" eb="9">
      <t>ブラジル</t>
    </rPh>
    <rPh sb="9" eb="11">
      <t>ホクトウ</t>
    </rPh>
    <rPh sb="11" eb="12">
      <t>ブ</t>
    </rPh>
    <phoneticPr fontId="1"/>
  </si>
  <si>
    <r>
      <t>Brazil</t>
    </r>
    <r>
      <rPr>
        <sz val="11"/>
        <rFont val="游ゴシック Medium"/>
        <family val="3"/>
        <charset val="128"/>
      </rPr>
      <t>北東部の牛祭り</t>
    </r>
    <rPh sb="0" eb="6">
      <t>ブラジル</t>
    </rPh>
    <rPh sb="6" eb="8">
      <t>ホクトウ</t>
    </rPh>
    <rPh sb="8" eb="9">
      <t>ブ</t>
    </rPh>
    <rPh sb="10" eb="11">
      <t>ウシ</t>
    </rPh>
    <rPh sb="11" eb="12">
      <t>マツ</t>
    </rPh>
    <phoneticPr fontId="1"/>
  </si>
  <si>
    <r>
      <t>Polynesia/</t>
    </r>
    <r>
      <rPr>
        <strike/>
        <sz val="11"/>
        <rFont val="游ゴシック Medium"/>
        <family val="3"/>
        <charset val="128"/>
      </rPr>
      <t>東南</t>
    </r>
    <r>
      <rPr>
        <strike/>
        <sz val="11"/>
        <rFont val="Consolas"/>
        <family val="3"/>
      </rPr>
      <t>Asia/Malaysia/</t>
    </r>
    <r>
      <rPr>
        <strike/>
        <sz val="11"/>
        <rFont val="游ゴシック Medium"/>
        <family val="3"/>
        <charset val="128"/>
      </rPr>
      <t>ニアス島</t>
    </r>
    <r>
      <rPr>
        <strike/>
        <sz val="11"/>
        <rFont val="Consolas"/>
        <family val="3"/>
      </rPr>
      <t>/Tuvalu/Samoa/</t>
    </r>
    <r>
      <rPr>
        <strike/>
        <sz val="11"/>
        <rFont val="游ゴシック Medium"/>
        <family val="3"/>
        <charset val="128"/>
      </rPr>
      <t>ラパ･イティ島</t>
    </r>
    <rPh sb="0" eb="9">
      <t>ポリネシア</t>
    </rPh>
    <rPh sb="10" eb="16">
      <t>トウナンアジア</t>
    </rPh>
    <rPh sb="17" eb="25">
      <t>マレーシア</t>
    </rPh>
    <rPh sb="29" eb="30">
      <t>トウ</t>
    </rPh>
    <rPh sb="31" eb="37">
      <t>トゥヴァル</t>
    </rPh>
    <rPh sb="38" eb="43">
      <t>サモア</t>
    </rPh>
    <rPh sb="50" eb="51">
      <t>トウ</t>
    </rPh>
    <phoneticPr fontId="1"/>
  </si>
  <si>
    <r>
      <t>Nesia</t>
    </r>
    <r>
      <rPr>
        <strike/>
        <sz val="11"/>
        <rFont val="游ゴシック Medium"/>
        <family val="3"/>
        <charset val="128"/>
      </rPr>
      <t>の船歌めぐり</t>
    </r>
    <r>
      <rPr>
        <strike/>
        <sz val="11"/>
        <rFont val="Consolas"/>
        <family val="3"/>
      </rPr>
      <t>/</t>
    </r>
    <r>
      <rPr>
        <strike/>
        <sz val="11"/>
        <rFont val="游ゴシック Medium"/>
        <family val="3"/>
        <charset val="128"/>
      </rPr>
      <t>太平洋の島々の</t>
    </r>
    <rPh sb="0" eb="5">
      <t>ネシア</t>
    </rPh>
    <rPh sb="6" eb="8">
      <t>フナウタ</t>
    </rPh>
    <rPh sb="12" eb="15">
      <t>タイヘイヨウ</t>
    </rPh>
    <rPh sb="16" eb="18">
      <t>シマジマ</t>
    </rPh>
    <phoneticPr fontId="1"/>
  </si>
  <si>
    <r>
      <rPr>
        <sz val="11"/>
        <rFont val="游ゴシック Medium"/>
        <family val="3"/>
        <charset val="128"/>
      </rPr>
      <t>赤道</t>
    </r>
    <r>
      <rPr>
        <sz val="11"/>
        <rFont val="Consolas"/>
        <family val="3"/>
      </rPr>
      <t>Africa/Aka Pygme'e/</t>
    </r>
    <r>
      <rPr>
        <sz val="11"/>
        <rFont val="游ゴシック Medium"/>
        <family val="3"/>
        <charset val="128"/>
      </rPr>
      <t>中央</t>
    </r>
    <r>
      <rPr>
        <sz val="11"/>
        <rFont val="Consolas"/>
        <family val="3"/>
      </rPr>
      <t>Africa</t>
    </r>
    <rPh sb="0" eb="8">
      <t>セキドウアフリカ</t>
    </rPh>
    <rPh sb="9" eb="12">
      <t>アカ</t>
    </rPh>
    <rPh sb="13" eb="20">
      <t>ピグミー</t>
    </rPh>
    <rPh sb="21" eb="29">
      <t>チュウオウアフリカ</t>
    </rPh>
    <phoneticPr fontId="1"/>
  </si>
  <si>
    <r>
      <t>Africa</t>
    </r>
    <r>
      <rPr>
        <sz val="11"/>
        <rFont val="游ゴシック Medium"/>
        <family val="3"/>
        <charset val="128"/>
      </rPr>
      <t>の森の</t>
    </r>
    <r>
      <rPr>
        <sz val="11"/>
        <rFont val="Consolas"/>
        <family val="3"/>
      </rPr>
      <t>Pygme'e</t>
    </r>
    <r>
      <rPr>
        <sz val="11"/>
        <rFont val="游ゴシック Medium"/>
        <family val="3"/>
        <charset val="128"/>
      </rPr>
      <t>たち③</t>
    </r>
    <r>
      <rPr>
        <sz val="11"/>
        <rFont val="Consolas"/>
        <family val="3"/>
      </rPr>
      <t>Aka Pygme'e</t>
    </r>
    <rPh sb="0" eb="6">
      <t>アフリカ</t>
    </rPh>
    <rPh sb="7" eb="8">
      <t>モリ</t>
    </rPh>
    <rPh sb="9" eb="16">
      <t>ピグミー</t>
    </rPh>
    <rPh sb="19" eb="22">
      <t>アカ</t>
    </rPh>
    <rPh sb="23" eb="30">
      <t>ピグミー</t>
    </rPh>
    <phoneticPr fontId="1"/>
  </si>
  <si>
    <r>
      <rPr>
        <sz val="11"/>
        <rFont val="游ゴシック Medium"/>
        <family val="3"/>
        <charset val="128"/>
      </rPr>
      <t>聖歌</t>
    </r>
    <r>
      <rPr>
        <sz val="11"/>
        <rFont val="Consolas"/>
        <family val="3"/>
      </rPr>
      <t>?</t>
    </r>
    <rPh sb="0" eb="2">
      <t>セイカ</t>
    </rPh>
    <phoneticPr fontId="1"/>
  </si>
  <si>
    <r>
      <rPr>
        <sz val="11"/>
        <rFont val="游ゴシック Medium"/>
        <family val="3"/>
        <charset val="128"/>
      </rPr>
      <t>ちょっとだけ</t>
    </r>
    <phoneticPr fontId="1"/>
  </si>
  <si>
    <r>
      <rPr>
        <sz val="11"/>
        <rFont val="游ゴシック Medium"/>
        <family val="3"/>
        <charset val="128"/>
      </rPr>
      <t>西</t>
    </r>
    <r>
      <rPr>
        <sz val="11"/>
        <rFont val="Consolas"/>
        <family val="3"/>
      </rPr>
      <t>Asia/Juifs/Israel/</t>
    </r>
    <r>
      <rPr>
        <sz val="11"/>
        <rFont val="游ゴシック Medium"/>
        <family val="3"/>
        <charset val="128"/>
      </rPr>
      <t>南欧</t>
    </r>
    <r>
      <rPr>
        <sz val="11"/>
        <rFont val="Consolas"/>
        <family val="3"/>
      </rPr>
      <t>/Spain</t>
    </r>
    <rPh sb="0" eb="5">
      <t>ニシアジア</t>
    </rPh>
    <rPh sb="6" eb="11">
      <t>ユダヤ</t>
    </rPh>
    <rPh sb="12" eb="18">
      <t>イスラエル</t>
    </rPh>
    <rPh sb="19" eb="21">
      <t>ナンオウ</t>
    </rPh>
    <rPh sb="22" eb="27">
      <t>スペイン</t>
    </rPh>
    <phoneticPr fontId="1"/>
  </si>
  <si>
    <r>
      <rPr>
        <sz val="11"/>
        <rFont val="游ゴシック Medium"/>
        <family val="3"/>
        <charset val="128"/>
      </rPr>
      <t>イェホラム･ガオン</t>
    </r>
    <phoneticPr fontId="1"/>
  </si>
  <si>
    <r>
      <t>9</t>
    </r>
    <r>
      <rPr>
        <sz val="11"/>
        <rFont val="游ゴシック Medium"/>
        <family val="3"/>
        <charset val="128"/>
      </rPr>
      <t>曲目まで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13</t>
    </r>
    <r>
      <rPr>
        <sz val="11"/>
        <rFont val="游ゴシック Medium"/>
        <family val="3"/>
        <charset val="128"/>
      </rPr>
      <t>曲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残り時間の関係で</t>
    </r>
    <r>
      <rPr>
        <sz val="11"/>
        <rFont val="Consolas"/>
        <family val="3"/>
      </rPr>
      <t>9</t>
    </r>
    <r>
      <rPr>
        <sz val="11"/>
        <rFont val="游ゴシック Medium"/>
        <family val="3"/>
        <charset val="128"/>
      </rPr>
      <t>曲目の大意は次</t>
    </r>
    <r>
      <rPr>
        <sz val="11"/>
        <rFont val="Consolas"/>
        <family val="3"/>
      </rPr>
      <t>MD</t>
    </r>
    <r>
      <rPr>
        <sz val="11"/>
        <rFont val="游ゴシック Medium"/>
        <family val="3"/>
        <charset val="128"/>
      </rPr>
      <t>に収録</t>
    </r>
    <rPh sb="1" eb="3">
      <t>キョクメ</t>
    </rPh>
    <rPh sb="6" eb="7">
      <t>ゼン</t>
    </rPh>
    <rPh sb="9" eb="10">
      <t>キョク</t>
    </rPh>
    <rPh sb="11" eb="12">
      <t>ノコ</t>
    </rPh>
    <rPh sb="13" eb="15">
      <t>ジカン</t>
    </rPh>
    <rPh sb="16" eb="18">
      <t>カンケイ</t>
    </rPh>
    <rPh sb="20" eb="22">
      <t>キョクメ</t>
    </rPh>
    <rPh sb="23" eb="25">
      <t>タイイ</t>
    </rPh>
    <rPh sb="26" eb="27">
      <t>ツギ</t>
    </rPh>
    <rPh sb="30" eb="32">
      <t>シュウロク</t>
    </rPh>
    <phoneticPr fontId="1"/>
  </si>
  <si>
    <r>
      <rPr>
        <sz val="11"/>
        <rFont val="游ゴシック Medium"/>
        <family val="3"/>
        <charset val="128"/>
      </rPr>
      <t>イェホラム･ガオン、ラディーノ民謡を歌う</t>
    </r>
    <rPh sb="15" eb="17">
      <t>ミンヨウ</t>
    </rPh>
    <rPh sb="18" eb="19">
      <t>ウタ</t>
    </rPh>
    <phoneticPr fontId="1"/>
  </si>
  <si>
    <r>
      <t>10</t>
    </r>
    <r>
      <rPr>
        <sz val="11"/>
        <rFont val="游ゴシック Medium"/>
        <family val="3"/>
        <charset val="128"/>
      </rPr>
      <t>曲目から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13</t>
    </r>
    <r>
      <rPr>
        <sz val="11"/>
        <rFont val="游ゴシック Medium"/>
        <family val="3"/>
        <charset val="128"/>
      </rPr>
      <t>曲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残り時間の関係で</t>
    </r>
    <r>
      <rPr>
        <sz val="11"/>
        <rFont val="Consolas"/>
        <family val="3"/>
      </rPr>
      <t>9</t>
    </r>
    <r>
      <rPr>
        <sz val="11"/>
        <rFont val="游ゴシック Medium"/>
        <family val="3"/>
        <charset val="128"/>
      </rPr>
      <t>曲目の大意は当</t>
    </r>
    <r>
      <rPr>
        <sz val="11"/>
        <rFont val="Consolas"/>
        <family val="3"/>
      </rPr>
      <t>MD</t>
    </r>
    <r>
      <rPr>
        <sz val="11"/>
        <rFont val="游ゴシック Medium"/>
        <family val="3"/>
        <charset val="128"/>
      </rPr>
      <t>に収録</t>
    </r>
    <rPh sb="2" eb="4">
      <t>キョクメ</t>
    </rPh>
    <rPh sb="7" eb="8">
      <t>ゼン</t>
    </rPh>
    <rPh sb="10" eb="11">
      <t>キョク</t>
    </rPh>
    <rPh sb="12" eb="13">
      <t>ノコ</t>
    </rPh>
    <rPh sb="14" eb="16">
      <t>ジカン</t>
    </rPh>
    <rPh sb="17" eb="19">
      <t>カンケイ</t>
    </rPh>
    <rPh sb="21" eb="23">
      <t>キョクメ</t>
    </rPh>
    <rPh sb="24" eb="26">
      <t>タイイ</t>
    </rPh>
    <rPh sb="27" eb="28">
      <t>トウ</t>
    </rPh>
    <rPh sb="31" eb="33">
      <t>シュウロク</t>
    </rPh>
    <phoneticPr fontId="1"/>
  </si>
  <si>
    <r>
      <t>Flamenco</t>
    </r>
    <r>
      <rPr>
        <strike/>
        <sz val="11"/>
        <rFont val="游ゴシック Medium"/>
        <family val="3"/>
        <charset val="128"/>
      </rPr>
      <t>の楽しみ③</t>
    </r>
    <r>
      <rPr>
        <strike/>
        <sz val="11"/>
        <rFont val="Consolas"/>
        <family val="3"/>
      </rPr>
      <t>Flamenco</t>
    </r>
    <r>
      <rPr>
        <strike/>
        <sz val="11"/>
        <rFont val="游ゴシック Medium"/>
        <family val="3"/>
        <charset val="128"/>
      </rPr>
      <t>と女性</t>
    </r>
    <rPh sb="0" eb="8">
      <t>フラメンコ</t>
    </rPh>
    <rPh sb="9" eb="10">
      <t>タノ</t>
    </rPh>
    <rPh sb="13" eb="21">
      <t>フラメンコ</t>
    </rPh>
    <rPh sb="22" eb="24">
      <t>ジョセイ</t>
    </rPh>
    <phoneticPr fontId="1"/>
  </si>
  <si>
    <r>
      <rPr>
        <strike/>
        <sz val="11"/>
        <rFont val="游ゴシック Medium"/>
        <family val="3"/>
        <charset val="128"/>
      </rPr>
      <t>東</t>
    </r>
    <r>
      <rPr>
        <strike/>
        <sz val="11"/>
        <rFont val="Consolas"/>
        <family val="3"/>
      </rPr>
      <t>Asia/</t>
    </r>
    <r>
      <rPr>
        <strike/>
        <sz val="11"/>
        <rFont val="游ゴシック Medium"/>
        <family val="3"/>
        <charset val="128"/>
      </rPr>
      <t>中国</t>
    </r>
    <rPh sb="0" eb="5">
      <t>ヒガシアジア</t>
    </rPh>
    <rPh sb="6" eb="8">
      <t>チュウゴク</t>
    </rPh>
    <phoneticPr fontId="1"/>
  </si>
  <si>
    <r>
      <t>Asia</t>
    </r>
    <r>
      <rPr>
        <strike/>
        <sz val="11"/>
        <rFont val="游ゴシック Medium"/>
        <family val="3"/>
        <charset val="128"/>
      </rPr>
      <t>の弦楽器③</t>
    </r>
    <r>
      <rPr>
        <strike/>
        <sz val="11"/>
        <rFont val="Consolas"/>
        <family val="3"/>
      </rPr>
      <t>Asia</t>
    </r>
    <r>
      <rPr>
        <strike/>
        <sz val="11"/>
        <rFont val="游ゴシック Medium"/>
        <family val="3"/>
        <charset val="128"/>
      </rPr>
      <t>の擦弦楽器①胡弓</t>
    </r>
    <rPh sb="0" eb="4">
      <t>アジア</t>
    </rPh>
    <rPh sb="5" eb="8">
      <t>ゲンガッキ</t>
    </rPh>
    <rPh sb="9" eb="13">
      <t>アジア</t>
    </rPh>
    <rPh sb="14" eb="16">
      <t>サツゲン</t>
    </rPh>
    <rPh sb="16" eb="18">
      <t>ガッキ</t>
    </rPh>
    <rPh sb="19" eb="21">
      <t>コキュウ</t>
    </rPh>
    <phoneticPr fontId="1"/>
  </si>
  <si>
    <r>
      <rPr>
        <strike/>
        <sz val="11"/>
        <rFont val="游ゴシック Medium"/>
        <family val="3"/>
        <charset val="128"/>
      </rPr>
      <t>赤道</t>
    </r>
    <r>
      <rPr>
        <strike/>
        <sz val="11"/>
        <rFont val="Consolas"/>
        <family val="3"/>
      </rPr>
      <t>Africa/Pygme'e</t>
    </r>
    <rPh sb="0" eb="8">
      <t>セキドウアフリカ</t>
    </rPh>
    <rPh sb="9" eb="16">
      <t>ピグミー</t>
    </rPh>
    <phoneticPr fontId="1"/>
  </si>
  <si>
    <r>
      <t>Africa</t>
    </r>
    <r>
      <rPr>
        <strike/>
        <sz val="11"/>
        <rFont val="游ゴシック Medium"/>
        <family val="3"/>
        <charset val="128"/>
      </rPr>
      <t>の森の</t>
    </r>
    <r>
      <rPr>
        <strike/>
        <sz val="11"/>
        <rFont val="Consolas"/>
        <family val="3"/>
      </rPr>
      <t>Pygme'e</t>
    </r>
    <r>
      <rPr>
        <strike/>
        <sz val="11"/>
        <rFont val="游ゴシック Medium"/>
        <family val="3"/>
        <charset val="128"/>
      </rPr>
      <t>たち③</t>
    </r>
    <rPh sb="0" eb="6">
      <t>アフリカ</t>
    </rPh>
    <rPh sb="7" eb="8">
      <t>モリ</t>
    </rPh>
    <rPh sb="9" eb="16">
      <t>ピグミー</t>
    </rPh>
    <phoneticPr fontId="1"/>
  </si>
  <si>
    <r>
      <rPr>
        <sz val="11"/>
        <rFont val="游ゴシック Medium"/>
        <family val="3"/>
        <charset val="128"/>
      </rPr>
      <t>東欧</t>
    </r>
    <rPh sb="0" eb="2">
      <t>トウオウ</t>
    </rPh>
    <phoneticPr fontId="1"/>
  </si>
  <si>
    <r>
      <rPr>
        <sz val="11"/>
        <rFont val="游ゴシック Medium"/>
        <family val="3"/>
        <charset val="128"/>
      </rPr>
      <t>東欧の義賊伝説</t>
    </r>
    <rPh sb="0" eb="2">
      <t>トウオウ</t>
    </rPh>
    <rPh sb="3" eb="5">
      <t>ギゾク</t>
    </rPh>
    <rPh sb="5" eb="7">
      <t>デンセツ</t>
    </rPh>
    <phoneticPr fontId="1"/>
  </si>
  <si>
    <r>
      <rPr>
        <strike/>
        <sz val="11"/>
        <rFont val="游ゴシック Medium"/>
        <family val="3"/>
        <charset val="128"/>
      </rPr>
      <t>仕事歌をたずねて</t>
    </r>
    <r>
      <rPr>
        <strike/>
        <sz val="11"/>
        <rFont val="Consolas"/>
        <family val="3"/>
      </rPr>
      <t>/Bagpipe</t>
    </r>
    <r>
      <rPr>
        <strike/>
        <sz val="11"/>
        <rFont val="游ゴシック Medium"/>
        <family val="3"/>
        <charset val="128"/>
      </rPr>
      <t>いろいろ</t>
    </r>
    <rPh sb="0" eb="2">
      <t>シゴト</t>
    </rPh>
    <rPh sb="2" eb="3">
      <t>ウタ</t>
    </rPh>
    <rPh sb="9" eb="16">
      <t>バグパイブ</t>
    </rPh>
    <phoneticPr fontId="1"/>
  </si>
  <si>
    <r>
      <t>Africa/Zimbabwe/</t>
    </r>
    <r>
      <rPr>
        <sz val="11"/>
        <rFont val="游ゴシック Medium"/>
        <family val="3"/>
        <charset val="128"/>
      </rPr>
      <t>ショナ族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ンデベレ族</t>
    </r>
    <rPh sb="0" eb="6">
      <t>アフリカ</t>
    </rPh>
    <rPh sb="7" eb="15">
      <t>ジンバブエ</t>
    </rPh>
    <rPh sb="19" eb="20">
      <t>ゾク</t>
    </rPh>
    <rPh sb="25" eb="26">
      <t>ゾク</t>
    </rPh>
    <phoneticPr fontId="1"/>
  </si>
  <si>
    <r>
      <t>3</t>
    </r>
    <r>
      <rPr>
        <sz val="11"/>
        <rFont val="游ゴシック Medium"/>
        <family val="3"/>
        <charset val="128"/>
      </rPr>
      <t>曲目途中まで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以降、誤消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ホントは全</t>
    </r>
    <r>
      <rPr>
        <sz val="11"/>
        <rFont val="Consolas"/>
        <family val="3"/>
      </rPr>
      <t>5</t>
    </r>
    <r>
      <rPr>
        <sz val="11"/>
        <rFont val="游ゴシック Medium"/>
        <family val="3"/>
        <charset val="128"/>
      </rPr>
      <t>曲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前説録りもらし</t>
    </r>
    <rPh sb="1" eb="3">
      <t>キョクメ</t>
    </rPh>
    <rPh sb="3" eb="5">
      <t>トチュウ</t>
    </rPh>
    <rPh sb="8" eb="10">
      <t>イコウ</t>
    </rPh>
    <rPh sb="18" eb="19">
      <t>ゼン</t>
    </rPh>
    <rPh sb="20" eb="21">
      <t>キョク</t>
    </rPh>
    <rPh sb="22" eb="24">
      <t>マエセツ</t>
    </rPh>
    <rPh sb="24" eb="25">
      <t>ト</t>
    </rPh>
    <phoneticPr fontId="1"/>
  </si>
  <si>
    <r>
      <t>Zimbabwe</t>
    </r>
    <r>
      <rPr>
        <sz val="11"/>
        <rFont val="游ゴシック Medium"/>
        <family val="3"/>
        <charset val="128"/>
      </rPr>
      <t>①ショナ族とンデベレ族</t>
    </r>
    <rPh sb="0" eb="8">
      <t>ジンバブエ</t>
    </rPh>
    <rPh sb="12" eb="13">
      <t>ゾク</t>
    </rPh>
    <rPh sb="18" eb="19">
      <t>ゾク</t>
    </rPh>
    <phoneticPr fontId="1"/>
  </si>
  <si>
    <r>
      <rPr>
        <strike/>
        <sz val="11"/>
        <rFont val="游ゴシック Medium"/>
        <family val="3"/>
        <charset val="128"/>
      </rPr>
      <t>東欧</t>
    </r>
    <r>
      <rPr>
        <strike/>
        <sz val="11"/>
        <rFont val="Consolas"/>
        <family val="3"/>
      </rPr>
      <t>/Juifs/</t>
    </r>
    <r>
      <rPr>
        <strike/>
        <sz val="11"/>
        <rFont val="游ゴシック Medium"/>
        <family val="3"/>
        <charset val="128"/>
      </rPr>
      <t>ベッサラビア</t>
    </r>
    <r>
      <rPr>
        <strike/>
        <sz val="11"/>
        <rFont val="Consolas"/>
        <family val="3"/>
      </rPr>
      <t>/Klezmer</t>
    </r>
    <rPh sb="0" eb="2">
      <t>トウオウ</t>
    </rPh>
    <rPh sb="3" eb="8">
      <t>ユダヤ</t>
    </rPh>
    <rPh sb="16" eb="23">
      <t>クレツマー</t>
    </rPh>
    <phoneticPr fontId="1"/>
  </si>
  <si>
    <r>
      <rPr>
        <strike/>
        <sz val="11"/>
        <rFont val="游ゴシック Medium"/>
        <family val="3"/>
        <charset val="128"/>
      </rPr>
      <t>ヨエル･ルービン</t>
    </r>
    <r>
      <rPr>
        <strike/>
        <sz val="11"/>
        <rFont val="Consolas"/>
        <family val="3"/>
      </rPr>
      <t xml:space="preserve"> &amp; </t>
    </r>
    <r>
      <rPr>
        <strike/>
        <sz val="11"/>
        <rFont val="游ゴシック Medium"/>
        <family val="3"/>
        <charset val="128"/>
      </rPr>
      <t>ヨシュア･ホロビッツ</t>
    </r>
    <phoneticPr fontId="1"/>
  </si>
  <si>
    <r>
      <rPr>
        <strike/>
        <sz val="11"/>
        <rFont val="游ゴシック Medium"/>
        <family val="3"/>
        <charset val="128"/>
      </rPr>
      <t>ベッサラビアの</t>
    </r>
    <r>
      <rPr>
        <strike/>
        <sz val="11"/>
        <rFont val="Consolas"/>
        <family val="3"/>
      </rPr>
      <t>Klezmer</t>
    </r>
    <rPh sb="7" eb="14">
      <t>クレツマー</t>
    </rPh>
    <phoneticPr fontId="1"/>
  </si>
  <si>
    <r>
      <rPr>
        <sz val="11"/>
        <rFont val="游ゴシック Medium"/>
        <family val="3"/>
        <charset val="128"/>
      </rPr>
      <t>ダウレトケレイの作品</t>
    </r>
    <rPh sb="8" eb="10">
      <t>サクヒン</t>
    </rPh>
    <phoneticPr fontId="1"/>
  </si>
  <si>
    <r>
      <t>1</t>
    </r>
    <r>
      <rPr>
        <sz val="11"/>
        <rFont val="游ゴシック Medium"/>
        <family val="3"/>
        <charset val="128"/>
      </rPr>
      <t>曲目のみ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前説は残り時間の関係で次</t>
    </r>
    <r>
      <rPr>
        <sz val="11"/>
        <rFont val="Consolas"/>
        <family val="3"/>
      </rPr>
      <t>MD</t>
    </r>
    <r>
      <rPr>
        <sz val="11"/>
        <rFont val="游ゴシック Medium"/>
        <family val="3"/>
        <charset val="128"/>
      </rPr>
      <t>に収録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10</t>
    </r>
    <r>
      <rPr>
        <sz val="11"/>
        <rFont val="游ゴシック Medium"/>
        <family val="3"/>
        <charset val="128"/>
      </rPr>
      <t>曲</t>
    </r>
    <rPh sb="1" eb="3">
      <t>キョクメ</t>
    </rPh>
    <rPh sb="6" eb="7">
      <t>マエ</t>
    </rPh>
    <rPh sb="7" eb="8">
      <t>セツ</t>
    </rPh>
    <rPh sb="9" eb="10">
      <t>ノコ</t>
    </rPh>
    <rPh sb="11" eb="13">
      <t>ジカン</t>
    </rPh>
    <rPh sb="14" eb="16">
      <t>カンケイ</t>
    </rPh>
    <rPh sb="17" eb="18">
      <t>ツギ</t>
    </rPh>
    <rPh sb="21" eb="23">
      <t>シュウロク</t>
    </rPh>
    <rPh sb="24" eb="25">
      <t>ゼン</t>
    </rPh>
    <rPh sb="27" eb="28">
      <t>キョク</t>
    </rPh>
    <phoneticPr fontId="1"/>
  </si>
  <si>
    <r>
      <t>Kazakh</t>
    </r>
    <r>
      <rPr>
        <sz val="11"/>
        <rFont val="游ゴシック Medium"/>
        <family val="3"/>
        <charset val="128"/>
      </rPr>
      <t>の器楽②ダウレトケレイの作品</t>
    </r>
    <rPh sb="0" eb="6">
      <t>カザフ</t>
    </rPh>
    <rPh sb="7" eb="9">
      <t>キガク</t>
    </rPh>
    <rPh sb="18" eb="20">
      <t>サクヒン</t>
    </rPh>
    <phoneticPr fontId="1"/>
  </si>
  <si>
    <r>
      <t>2</t>
    </r>
    <r>
      <rPr>
        <sz val="11"/>
        <rFont val="游ゴシック Medium"/>
        <family val="3"/>
        <charset val="128"/>
      </rPr>
      <t>曲目から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ただし</t>
    </r>
    <r>
      <rPr>
        <sz val="11"/>
        <rFont val="Consolas"/>
        <family val="3"/>
      </rPr>
      <t>1</t>
    </r>
    <r>
      <rPr>
        <sz val="11"/>
        <rFont val="游ゴシック Medium"/>
        <family val="3"/>
        <charset val="128"/>
      </rPr>
      <t>曲目の前説は残り時間の関係で当</t>
    </r>
    <r>
      <rPr>
        <sz val="11"/>
        <rFont val="Consolas"/>
        <family val="3"/>
      </rPr>
      <t>MD</t>
    </r>
    <r>
      <rPr>
        <sz val="11"/>
        <rFont val="游ゴシック Medium"/>
        <family val="3"/>
        <charset val="128"/>
      </rPr>
      <t>に収録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10</t>
    </r>
    <r>
      <rPr>
        <sz val="11"/>
        <rFont val="游ゴシック Medium"/>
        <family val="3"/>
        <charset val="128"/>
      </rPr>
      <t>曲</t>
    </r>
    <rPh sb="1" eb="3">
      <t>キョクメ</t>
    </rPh>
    <rPh sb="10" eb="12">
      <t>キョクメ</t>
    </rPh>
    <rPh sb="13" eb="14">
      <t>マエ</t>
    </rPh>
    <rPh sb="14" eb="15">
      <t>セツ</t>
    </rPh>
    <rPh sb="16" eb="17">
      <t>ノコ</t>
    </rPh>
    <rPh sb="18" eb="20">
      <t>ジカン</t>
    </rPh>
    <rPh sb="21" eb="23">
      <t>カンケイ</t>
    </rPh>
    <rPh sb="24" eb="25">
      <t>トウ</t>
    </rPh>
    <rPh sb="28" eb="30">
      <t>シュウロク</t>
    </rPh>
    <rPh sb="31" eb="32">
      <t>ゼン</t>
    </rPh>
    <rPh sb="34" eb="35">
      <t>キョク</t>
    </rPh>
    <phoneticPr fontId="1"/>
  </si>
  <si>
    <r>
      <rPr>
        <sz val="11"/>
        <rFont val="游ゴシック Medium"/>
        <family val="3"/>
        <charset val="128"/>
      </rPr>
      <t>東南</t>
    </r>
    <r>
      <rPr>
        <sz val="11"/>
        <rFont val="Consolas"/>
        <family val="3"/>
      </rPr>
      <t>Asia/Cambodge/Thaii/Indone'sie/etc.</t>
    </r>
    <rPh sb="0" eb="6">
      <t>トウナンアジア</t>
    </rPh>
    <rPh sb="7" eb="15">
      <t>カンボジア</t>
    </rPh>
    <rPh sb="16" eb="21">
      <t>タイ</t>
    </rPh>
    <rPh sb="22" eb="32">
      <t>インドネシア</t>
    </rPh>
    <phoneticPr fontId="1"/>
  </si>
  <si>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5</t>
    </r>
    <r>
      <rPr>
        <sz val="11"/>
        <rFont val="游ゴシック Medium"/>
        <family val="3"/>
        <charset val="128"/>
      </rPr>
      <t>曲</t>
    </r>
    <r>
      <rPr>
        <sz val="11"/>
        <rFont val="Consolas"/>
        <family val="3"/>
      </rPr>
      <t>/5</t>
    </r>
    <r>
      <rPr>
        <sz val="11"/>
        <rFont val="游ゴシック Medium"/>
        <family val="3"/>
        <charset val="128"/>
      </rPr>
      <t>曲目の前説･後説は次</t>
    </r>
    <r>
      <rPr>
        <sz val="11"/>
        <rFont val="Consolas"/>
        <family val="3"/>
      </rPr>
      <t>MD</t>
    </r>
    <rPh sb="0" eb="1">
      <t>ゼン</t>
    </rPh>
    <rPh sb="2" eb="3">
      <t>キョク</t>
    </rPh>
    <rPh sb="5" eb="7">
      <t>キョクメ</t>
    </rPh>
    <rPh sb="8" eb="9">
      <t>マエ</t>
    </rPh>
    <rPh sb="9" eb="10">
      <t>セツ</t>
    </rPh>
    <rPh sb="11" eb="12">
      <t>アト</t>
    </rPh>
    <rPh sb="12" eb="13">
      <t>セツ</t>
    </rPh>
    <rPh sb="14" eb="15">
      <t>ツギ</t>
    </rPh>
    <phoneticPr fontId="1"/>
  </si>
  <si>
    <r>
      <t>Asia</t>
    </r>
    <r>
      <rPr>
        <sz val="11"/>
        <rFont val="游ゴシック Medium"/>
        <family val="3"/>
        <charset val="128"/>
      </rPr>
      <t>の弦楽器④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の擦弦楽器②</t>
    </r>
    <rPh sb="0" eb="4">
      <t>アジア</t>
    </rPh>
    <rPh sb="5" eb="8">
      <t>ゲンガッキ</t>
    </rPh>
    <rPh sb="9" eb="13">
      <t>アジア</t>
    </rPh>
    <rPh sb="14" eb="16">
      <t>サツゲン</t>
    </rPh>
    <rPh sb="16" eb="18">
      <t>ガッキ</t>
    </rPh>
    <phoneticPr fontId="1"/>
  </si>
  <si>
    <r>
      <t>5</t>
    </r>
    <r>
      <rPr>
        <sz val="11"/>
        <rFont val="游ゴシック Medium"/>
        <family val="3"/>
        <charset val="128"/>
      </rPr>
      <t>曲目の前説･後説のみ</t>
    </r>
    <rPh sb="1" eb="3">
      <t>キョクメ</t>
    </rPh>
    <rPh sb="4" eb="5">
      <t>マエ</t>
    </rPh>
    <rPh sb="5" eb="6">
      <t>セツ</t>
    </rPh>
    <rPh sb="7" eb="8">
      <t>アト</t>
    </rPh>
    <rPh sb="8" eb="9">
      <t>セツ</t>
    </rPh>
    <phoneticPr fontId="1"/>
  </si>
  <si>
    <r>
      <rPr>
        <sz val="11"/>
        <rFont val="游ゴシック Medium"/>
        <family val="3"/>
        <charset val="128"/>
      </rPr>
      <t>ボブ･ハッダド</t>
    </r>
    <r>
      <rPr>
        <sz val="11"/>
        <rFont val="Consolas"/>
        <family val="3"/>
      </rPr>
      <t>:Per:1</t>
    </r>
    <r>
      <rPr>
        <sz val="11"/>
        <rFont val="游ゴシック Medium"/>
        <family val="3"/>
        <charset val="128"/>
      </rPr>
      <t>曲目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ドゥミサニ･マライレ</t>
    </r>
    <r>
      <rPr>
        <sz val="11"/>
        <rFont val="Consolas"/>
        <family val="3"/>
      </rPr>
      <t>:1,3~5</t>
    </r>
    <r>
      <rPr>
        <sz val="11"/>
        <rFont val="游ゴシック Medium"/>
        <family val="3"/>
        <charset val="128"/>
      </rPr>
      <t>曲目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エファット･ムジュル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ムビラ</t>
    </r>
    <r>
      <rPr>
        <sz val="11"/>
        <rFont val="Consolas"/>
        <family val="3"/>
      </rPr>
      <t xml:space="preserve"> &amp; Vo:1,2,4,5</t>
    </r>
    <r>
      <rPr>
        <sz val="11"/>
        <rFont val="游ゴシック Medium"/>
        <family val="3"/>
        <charset val="128"/>
      </rPr>
      <t>曲目</t>
    </r>
    <rPh sb="13" eb="15">
      <t>キョクメ</t>
    </rPh>
    <rPh sb="32" eb="34">
      <t>キョクメ</t>
    </rPh>
    <rPh sb="62" eb="64">
      <t>キョクメ</t>
    </rPh>
    <phoneticPr fontId="1"/>
  </si>
  <si>
    <r>
      <t>Zimbabwe</t>
    </r>
    <r>
      <rPr>
        <sz val="11"/>
        <rFont val="游ゴシック Medium"/>
        <family val="3"/>
        <charset val="128"/>
      </rPr>
      <t>②ムビラの</t>
    </r>
    <r>
      <rPr>
        <sz val="11"/>
        <rFont val="Consolas"/>
        <family val="3"/>
      </rPr>
      <t>2</t>
    </r>
    <r>
      <rPr>
        <sz val="11"/>
        <rFont val="游ゴシック Medium"/>
        <family val="3"/>
        <charset val="128"/>
      </rPr>
      <t>巨匠の競演</t>
    </r>
    <rPh sb="0" eb="8">
      <t>ジンバブエ</t>
    </rPh>
    <rPh sb="14" eb="16">
      <t>キョショウ</t>
    </rPh>
    <rPh sb="17" eb="19">
      <t>キョウエン</t>
    </rPh>
    <phoneticPr fontId="1"/>
  </si>
  <si>
    <r>
      <t>Flamenco</t>
    </r>
    <r>
      <rPr>
        <strike/>
        <sz val="11"/>
        <rFont val="游ゴシック Medium"/>
        <family val="3"/>
        <charset val="128"/>
      </rPr>
      <t>の楽しみ④</t>
    </r>
    <r>
      <rPr>
        <strike/>
        <sz val="11"/>
        <rFont val="Consolas"/>
        <family val="3"/>
      </rPr>
      <t>Flamenco Guitar</t>
    </r>
    <r>
      <rPr>
        <strike/>
        <sz val="11"/>
        <rFont val="游ゴシック Medium"/>
        <family val="3"/>
        <charset val="128"/>
      </rPr>
      <t>の今昔</t>
    </r>
    <rPh sb="0" eb="8">
      <t>フラメンコ</t>
    </rPh>
    <rPh sb="9" eb="10">
      <t>タノ</t>
    </rPh>
    <rPh sb="13" eb="21">
      <t>フラメンコ</t>
    </rPh>
    <rPh sb="22" eb="28">
      <t>ギター</t>
    </rPh>
    <rPh sb="29" eb="31">
      <t>コンジャク</t>
    </rPh>
    <phoneticPr fontId="1"/>
  </si>
  <si>
    <r>
      <t>Hungary</t>
    </r>
    <r>
      <rPr>
        <strike/>
        <sz val="11"/>
        <rFont val="游ゴシック Medium"/>
        <family val="3"/>
        <charset val="128"/>
      </rPr>
      <t>のハーディ･ガーディ</t>
    </r>
    <rPh sb="0" eb="7">
      <t>ハンガリー</t>
    </rPh>
    <phoneticPr fontId="1"/>
  </si>
  <si>
    <r>
      <rPr>
        <sz val="11"/>
        <rFont val="游ゴシック Medium"/>
        <family val="3"/>
        <charset val="128"/>
      </rPr>
      <t>西</t>
    </r>
    <r>
      <rPr>
        <sz val="11"/>
        <rFont val="Consolas"/>
        <family val="3"/>
      </rPr>
      <t>Africa/Maghreb/Mozambique/</t>
    </r>
    <r>
      <rPr>
        <sz val="11"/>
        <rFont val="游ゴシック Medium"/>
        <family val="3"/>
        <charset val="128"/>
      </rPr>
      <t>チョピ族</t>
    </r>
    <rPh sb="0" eb="7">
      <t>ニシアフリカ</t>
    </rPh>
    <rPh sb="8" eb="15">
      <t>マグレブ</t>
    </rPh>
    <rPh sb="16" eb="26">
      <t>モザンビーク</t>
    </rPh>
    <rPh sb="30" eb="31">
      <t>ゾク</t>
    </rPh>
    <phoneticPr fontId="1"/>
  </si>
  <si>
    <r>
      <t>Mozambique</t>
    </r>
    <r>
      <rPr>
        <sz val="11"/>
        <rFont val="游ゴシック Medium"/>
        <family val="3"/>
        <charset val="128"/>
      </rPr>
      <t>①チョピ族の木琴</t>
    </r>
    <r>
      <rPr>
        <sz val="11"/>
        <rFont val="Consolas"/>
        <family val="3"/>
      </rPr>
      <t>Ensemble</t>
    </r>
    <rPh sb="0" eb="10">
      <t>モザンビーク</t>
    </rPh>
    <rPh sb="14" eb="15">
      <t>ゾク</t>
    </rPh>
    <rPh sb="16" eb="18">
      <t>モッキン</t>
    </rPh>
    <rPh sb="18" eb="26">
      <t>アンサンブル</t>
    </rPh>
    <phoneticPr fontId="1"/>
  </si>
  <si>
    <r>
      <rPr>
        <strike/>
        <sz val="11"/>
        <rFont val="游ゴシック Medium"/>
        <family val="3"/>
        <charset val="128"/>
      </rPr>
      <t>羊飼いの牧笛</t>
    </r>
    <rPh sb="0" eb="2">
      <t>ヒツジカ</t>
    </rPh>
    <rPh sb="4" eb="5">
      <t>ボク</t>
    </rPh>
    <rPh sb="5" eb="6">
      <t>テキ</t>
    </rPh>
    <phoneticPr fontId="1"/>
  </si>
  <si>
    <r>
      <rPr>
        <strike/>
        <sz val="11"/>
        <rFont val="游ゴシック Medium"/>
        <family val="3"/>
        <charset val="128"/>
      </rPr>
      <t>西</t>
    </r>
    <r>
      <rPr>
        <strike/>
        <sz val="11"/>
        <rFont val="Consolas"/>
        <family val="3"/>
      </rPr>
      <t>Asia/</t>
    </r>
    <r>
      <rPr>
        <strike/>
        <sz val="11"/>
        <rFont val="游ゴシック Medium"/>
        <family val="3"/>
        <charset val="128"/>
      </rPr>
      <t>東西</t>
    </r>
    <r>
      <rPr>
        <strike/>
        <sz val="11"/>
        <rFont val="Consolas"/>
        <family val="3"/>
      </rPr>
      <t>Arabe/</t>
    </r>
    <r>
      <rPr>
        <strike/>
        <sz val="11"/>
        <rFont val="游ゴシック Medium"/>
        <family val="3"/>
        <charset val="128"/>
      </rPr>
      <t>湾岸</t>
    </r>
    <r>
      <rPr>
        <strike/>
        <sz val="11"/>
        <rFont val="Consolas"/>
        <family val="3"/>
      </rPr>
      <t>/</t>
    </r>
    <r>
      <rPr>
        <strike/>
        <sz val="11"/>
        <rFont val="游ゴシック Medium"/>
        <family val="3"/>
        <charset val="128"/>
      </rPr>
      <t>西</t>
    </r>
    <r>
      <rPr>
        <strike/>
        <sz val="11"/>
        <rFont val="Consolas"/>
        <family val="3"/>
      </rPr>
      <t>Africa/Maghreb/Mauritanie</t>
    </r>
    <rPh sb="0" eb="5">
      <t>ニシアジア</t>
    </rPh>
    <rPh sb="6" eb="8">
      <t>トウザイ</t>
    </rPh>
    <rPh sb="8" eb="13">
      <t>アラブ</t>
    </rPh>
    <rPh sb="14" eb="16">
      <t>ワンガン</t>
    </rPh>
    <rPh sb="17" eb="24">
      <t>ニシアフリカ</t>
    </rPh>
    <rPh sb="25" eb="32">
      <t>マグレブ</t>
    </rPh>
    <rPh sb="33" eb="43">
      <t>モーリタニア</t>
    </rPh>
    <phoneticPr fontId="1"/>
  </si>
  <si>
    <r>
      <rPr>
        <strike/>
        <sz val="11"/>
        <rFont val="游ゴシック Medium"/>
        <family val="3"/>
        <charset val="128"/>
      </rPr>
      <t>東西</t>
    </r>
    <r>
      <rPr>
        <strike/>
        <sz val="11"/>
        <rFont val="Consolas"/>
        <family val="3"/>
      </rPr>
      <t>Arabe</t>
    </r>
    <r>
      <rPr>
        <strike/>
        <sz val="11"/>
        <rFont val="游ゴシック Medium"/>
        <family val="3"/>
        <charset val="128"/>
      </rPr>
      <t>の歌</t>
    </r>
    <r>
      <rPr>
        <strike/>
        <sz val="11"/>
        <rFont val="Consolas"/>
        <family val="3"/>
      </rPr>
      <t>/</t>
    </r>
    <r>
      <rPr>
        <strike/>
        <sz val="11"/>
        <rFont val="游ゴシック Medium"/>
        <family val="3"/>
        <charset val="128"/>
      </rPr>
      <t>湾岸と</t>
    </r>
    <r>
      <rPr>
        <strike/>
        <sz val="11"/>
        <rFont val="Consolas"/>
        <family val="3"/>
      </rPr>
      <t>Mauritanie</t>
    </r>
    <rPh sb="0" eb="2">
      <t>トウザイ</t>
    </rPh>
    <rPh sb="2" eb="7">
      <t>アラブ</t>
    </rPh>
    <rPh sb="8" eb="9">
      <t>ウタ</t>
    </rPh>
    <rPh sb="10" eb="12">
      <t>ワンガン</t>
    </rPh>
    <rPh sb="13" eb="23">
      <t>モーリタニア</t>
    </rPh>
    <phoneticPr fontId="1"/>
  </si>
  <si>
    <r>
      <rPr>
        <strike/>
        <sz val="11"/>
        <rFont val="游ゴシック Medium"/>
        <family val="3"/>
        <charset val="128"/>
      </rPr>
      <t>西</t>
    </r>
    <r>
      <rPr>
        <strike/>
        <sz val="11"/>
        <rFont val="Consolas"/>
        <family val="3"/>
      </rPr>
      <t>Africa/Maghreb/Mozambique</t>
    </r>
    <r>
      <rPr>
        <sz val="11"/>
        <rFont val="ＭＳ Ｐゴシック"/>
        <family val="3"/>
        <charset val="128"/>
      </rPr>
      <t/>
    </r>
    <rPh sb="0" eb="7">
      <t>ニシアフリカ</t>
    </rPh>
    <rPh sb="8" eb="15">
      <t>マグレブ</t>
    </rPh>
    <rPh sb="16" eb="26">
      <t>モザンビーク</t>
    </rPh>
    <phoneticPr fontId="1"/>
  </si>
  <si>
    <r>
      <t>Mozambique</t>
    </r>
    <r>
      <rPr>
        <strike/>
        <sz val="11"/>
        <rFont val="游ゴシック Medium"/>
        <family val="3"/>
        <charset val="128"/>
      </rPr>
      <t>②楽器と</t>
    </r>
    <r>
      <rPr>
        <strike/>
        <sz val="11"/>
        <rFont val="Consolas"/>
        <family val="3"/>
      </rPr>
      <t>Chorus</t>
    </r>
    <rPh sb="0" eb="10">
      <t>モザンビーク</t>
    </rPh>
    <rPh sb="11" eb="13">
      <t>ガッキ</t>
    </rPh>
    <rPh sb="14" eb="20">
      <t>コーラス</t>
    </rPh>
    <phoneticPr fontId="1"/>
  </si>
  <si>
    <r>
      <rPr>
        <strike/>
        <sz val="11"/>
        <rFont val="游ゴシック Medium"/>
        <family val="3"/>
        <charset val="128"/>
      </rPr>
      <t>南</t>
    </r>
    <r>
      <rPr>
        <strike/>
        <sz val="11"/>
        <rFont val="Consolas"/>
        <family val="3"/>
      </rPr>
      <t>Asia/Inde</t>
    </r>
    <rPh sb="0" eb="5">
      <t>ミナミアジア</t>
    </rPh>
    <rPh sb="6" eb="10">
      <t>インド</t>
    </rPh>
    <phoneticPr fontId="1"/>
  </si>
  <si>
    <r>
      <t>Inde</t>
    </r>
    <r>
      <rPr>
        <strike/>
        <sz val="11"/>
        <rFont val="游ゴシック Medium"/>
        <family val="3"/>
        <charset val="128"/>
      </rPr>
      <t>の擦弦楽器</t>
    </r>
    <rPh sb="0" eb="4">
      <t>インド</t>
    </rPh>
    <rPh sb="5" eb="7">
      <t>サツゲン</t>
    </rPh>
    <rPh sb="7" eb="9">
      <t>ガッキ</t>
    </rPh>
    <phoneticPr fontId="1"/>
  </si>
  <si>
    <r>
      <t>Flamenco</t>
    </r>
    <r>
      <rPr>
        <sz val="11"/>
        <rFont val="游ゴシック Medium"/>
        <family val="3"/>
        <charset val="128"/>
      </rPr>
      <t>の楽しみ⑤</t>
    </r>
    <r>
      <rPr>
        <sz val="11"/>
        <rFont val="Consolas"/>
        <family val="3"/>
      </rPr>
      <t>Flamenco</t>
    </r>
    <r>
      <rPr>
        <sz val="11"/>
        <rFont val="游ゴシック Medium"/>
        <family val="3"/>
        <charset val="128"/>
      </rPr>
      <t>と宗教</t>
    </r>
    <rPh sb="0" eb="8">
      <t>フラメンコ</t>
    </rPh>
    <rPh sb="9" eb="10">
      <t>タノ</t>
    </rPh>
    <rPh sb="13" eb="21">
      <t>フラメンコ</t>
    </rPh>
    <rPh sb="22" eb="24">
      <t>シュウキョウ</t>
    </rPh>
    <phoneticPr fontId="1"/>
  </si>
  <si>
    <r>
      <t>Original</t>
    </r>
    <r>
      <rPr>
        <sz val="11"/>
        <rFont val="游ゴシック Medium"/>
        <family val="3"/>
        <charset val="128"/>
      </rPr>
      <t>において誤って</t>
    </r>
    <r>
      <rPr>
        <sz val="11"/>
        <rFont val="Consolas"/>
        <family val="3"/>
      </rPr>
      <t>1tr5</t>
    </r>
    <r>
      <rPr>
        <sz val="11"/>
        <rFont val="游ゴシック Medium"/>
        <family val="3"/>
        <charset val="128"/>
      </rPr>
      <t>に録音</t>
    </r>
    <rPh sb="0" eb="8">
      <t>オリジナル</t>
    </rPh>
    <rPh sb="12" eb="13">
      <t>アヤマ</t>
    </rPh>
    <rPh sb="20" eb="22">
      <t>ロクオン</t>
    </rPh>
    <phoneticPr fontId="1"/>
  </si>
  <si>
    <r>
      <rPr>
        <strike/>
        <sz val="11"/>
        <rFont val="游ゴシック Medium"/>
        <family val="3"/>
        <charset val="128"/>
      </rPr>
      <t>東欧</t>
    </r>
    <r>
      <rPr>
        <strike/>
        <sz val="11"/>
        <rFont val="Consolas"/>
        <family val="3"/>
      </rPr>
      <t>/Czecho/Moravie</t>
    </r>
    <rPh sb="0" eb="2">
      <t>トウオウ</t>
    </rPh>
    <rPh sb="3" eb="9">
      <t>チェコ</t>
    </rPh>
    <rPh sb="10" eb="17">
      <t>モラヴィア</t>
    </rPh>
    <phoneticPr fontId="1"/>
  </si>
  <si>
    <r>
      <t>Czecho</t>
    </r>
    <r>
      <rPr>
        <strike/>
        <sz val="11"/>
        <rFont val="游ゴシック Medium"/>
        <family val="3"/>
        <charset val="128"/>
      </rPr>
      <t>、</t>
    </r>
    <r>
      <rPr>
        <strike/>
        <sz val="11"/>
        <rFont val="Consolas"/>
        <family val="3"/>
      </rPr>
      <t>Moravie</t>
    </r>
    <r>
      <rPr>
        <strike/>
        <sz val="11"/>
        <rFont val="游ゴシック Medium"/>
        <family val="3"/>
        <charset val="128"/>
      </rPr>
      <t>地方の音楽</t>
    </r>
    <rPh sb="0" eb="6">
      <t>チェコ</t>
    </rPh>
    <rPh sb="7" eb="14">
      <t>モラヴィア</t>
    </rPh>
    <rPh sb="14" eb="16">
      <t>チホウ</t>
    </rPh>
    <rPh sb="17" eb="19">
      <t>オンガク</t>
    </rPh>
    <phoneticPr fontId="1"/>
  </si>
  <si>
    <r>
      <t>Mozambique</t>
    </r>
    <r>
      <rPr>
        <strike/>
        <sz val="11"/>
        <rFont val="游ゴシック Medium"/>
        <family val="3"/>
        <charset val="128"/>
      </rPr>
      <t>③</t>
    </r>
    <rPh sb="0" eb="10">
      <t>モザンビーク</t>
    </rPh>
    <phoneticPr fontId="1"/>
  </si>
  <si>
    <r>
      <rPr>
        <strike/>
        <sz val="11"/>
        <rFont val="游ゴシック Medium"/>
        <family val="3"/>
        <charset val="128"/>
      </rPr>
      <t>中央</t>
    </r>
    <r>
      <rPr>
        <strike/>
        <sz val="11"/>
        <rFont val="Consolas"/>
        <family val="3"/>
      </rPr>
      <t>Asia/</t>
    </r>
    <r>
      <rPr>
        <strike/>
        <sz val="11"/>
        <rFont val="游ゴシック Medium"/>
        <family val="3"/>
        <charset val="128"/>
      </rPr>
      <t>旧ソ</t>
    </r>
    <r>
      <rPr>
        <strike/>
        <sz val="11"/>
        <rFont val="Consolas"/>
        <family val="3"/>
      </rPr>
      <t>/Kazakh</t>
    </r>
    <rPh sb="0" eb="6">
      <t>チュウオウアジア</t>
    </rPh>
    <rPh sb="7" eb="8">
      <t>キュウ</t>
    </rPh>
    <rPh sb="10" eb="16">
      <t>カザフ</t>
    </rPh>
    <phoneticPr fontId="1"/>
  </si>
  <si>
    <r>
      <rPr>
        <strike/>
        <sz val="11"/>
        <rFont val="游ゴシック Medium"/>
        <family val="3"/>
        <charset val="128"/>
      </rPr>
      <t>タッティンベトとイフラスの作品</t>
    </r>
    <rPh sb="13" eb="15">
      <t>サクヒン</t>
    </rPh>
    <phoneticPr fontId="1"/>
  </si>
  <si>
    <r>
      <t>Kazakh</t>
    </r>
    <r>
      <rPr>
        <strike/>
        <sz val="11"/>
        <rFont val="游ゴシック Medium"/>
        <family val="3"/>
        <charset val="128"/>
      </rPr>
      <t>の器楽③タッティンベトとイフラスの作品</t>
    </r>
    <rPh sb="0" eb="6">
      <t>カザフ</t>
    </rPh>
    <rPh sb="7" eb="9">
      <t>キガク</t>
    </rPh>
    <rPh sb="23" eb="25">
      <t>サクヒン</t>
    </rPh>
    <phoneticPr fontId="1"/>
  </si>
  <si>
    <r>
      <t>Wine</t>
    </r>
    <r>
      <rPr>
        <strike/>
        <sz val="11"/>
        <rFont val="游ゴシック Medium"/>
        <family val="3"/>
        <charset val="128"/>
      </rPr>
      <t>づくりの音楽</t>
    </r>
    <rPh sb="0" eb="4">
      <t>ワイン</t>
    </rPh>
    <rPh sb="8" eb="10">
      <t>オンガク</t>
    </rPh>
    <phoneticPr fontId="1"/>
  </si>
  <si>
    <r>
      <rPr>
        <strike/>
        <sz val="11"/>
        <rFont val="游ゴシック Medium"/>
        <family val="3"/>
        <charset val="128"/>
      </rPr>
      <t>聖カテリーナ修道院の</t>
    </r>
    <r>
      <rPr>
        <strike/>
        <sz val="11"/>
        <rFont val="Consolas"/>
        <family val="3"/>
      </rPr>
      <t>Xmas Missa</t>
    </r>
    <rPh sb="0" eb="1">
      <t>セイ</t>
    </rPh>
    <rPh sb="6" eb="9">
      <t>シュウドウイン</t>
    </rPh>
    <rPh sb="10" eb="20">
      <t>クリスマス　ミサ</t>
    </rPh>
    <phoneticPr fontId="1"/>
  </si>
  <si>
    <r>
      <t>Inde</t>
    </r>
    <r>
      <rPr>
        <strike/>
        <sz val="11"/>
        <rFont val="游ゴシック Medium"/>
        <family val="3"/>
        <charset val="128"/>
      </rPr>
      <t>洋</t>
    </r>
    <r>
      <rPr>
        <strike/>
        <sz val="11"/>
        <rFont val="Consolas"/>
        <family val="3"/>
      </rPr>
      <t>/</t>
    </r>
    <r>
      <rPr>
        <strike/>
        <sz val="11"/>
        <rFont val="游ゴシック Medium"/>
        <family val="3"/>
        <charset val="128"/>
      </rPr>
      <t>東</t>
    </r>
    <r>
      <rPr>
        <strike/>
        <sz val="11"/>
        <rFont val="Consolas"/>
        <family val="3"/>
      </rPr>
      <t>Africa/Madagascar</t>
    </r>
    <rPh sb="0" eb="5">
      <t>インドヨウ</t>
    </rPh>
    <rPh sb="6" eb="13">
      <t>ヒガシアフリカ</t>
    </rPh>
    <rPh sb="14" eb="24">
      <t>マダガスカル</t>
    </rPh>
    <phoneticPr fontId="1"/>
  </si>
  <si>
    <r>
      <t>Madagascar</t>
    </r>
    <r>
      <rPr>
        <strike/>
        <sz val="11"/>
        <rFont val="游ゴシック Medium"/>
        <family val="3"/>
        <charset val="128"/>
      </rPr>
      <t>の音楽</t>
    </r>
    <rPh sb="0" eb="10">
      <t>マダガスカル</t>
    </rPh>
    <rPh sb="11" eb="13">
      <t>オンガク</t>
    </rPh>
    <phoneticPr fontId="1"/>
  </si>
  <si>
    <r>
      <t>Flamenco</t>
    </r>
    <r>
      <rPr>
        <strike/>
        <sz val="11"/>
        <rFont val="游ゴシック Medium"/>
        <family val="3"/>
        <charset val="128"/>
      </rPr>
      <t>の楽しみ⑥</t>
    </r>
    <r>
      <rPr>
        <strike/>
        <sz val="11"/>
        <rFont val="Consolas"/>
        <family val="3"/>
      </rPr>
      <t>Flamenco</t>
    </r>
    <r>
      <rPr>
        <strike/>
        <sz val="11"/>
        <rFont val="游ゴシック Medium"/>
        <family val="3"/>
        <charset val="128"/>
      </rPr>
      <t>の背景と</t>
    </r>
    <r>
      <rPr>
        <strike/>
        <sz val="11"/>
        <rFont val="Consolas"/>
        <family val="3"/>
      </rPr>
      <t>Roots</t>
    </r>
    <rPh sb="0" eb="8">
      <t>フラメンコ</t>
    </rPh>
    <rPh sb="9" eb="10">
      <t>タノ</t>
    </rPh>
    <rPh sb="13" eb="21">
      <t>フラメンコ</t>
    </rPh>
    <rPh sb="22" eb="24">
      <t>ハイケイ</t>
    </rPh>
    <rPh sb="25" eb="30">
      <t>ルーツ</t>
    </rPh>
    <phoneticPr fontId="1"/>
  </si>
  <si>
    <r>
      <rPr>
        <strike/>
        <sz val="11"/>
        <rFont val="游ゴシック Medium"/>
        <family val="3"/>
        <charset val="128"/>
      </rPr>
      <t>南</t>
    </r>
    <r>
      <rPr>
        <strike/>
        <sz val="11"/>
        <rFont val="Consolas"/>
        <family val="3"/>
      </rPr>
      <t>Asia</t>
    </r>
    <rPh sb="0" eb="5">
      <t>ミナミアジア</t>
    </rPh>
    <phoneticPr fontId="1"/>
  </si>
  <si>
    <r>
      <rPr>
        <strike/>
        <sz val="11"/>
        <rFont val="游ゴシック Medium"/>
        <family val="3"/>
        <charset val="128"/>
      </rPr>
      <t>南</t>
    </r>
    <r>
      <rPr>
        <strike/>
        <sz val="11"/>
        <rFont val="Consolas"/>
        <family val="3"/>
      </rPr>
      <t>Asia</t>
    </r>
    <r>
      <rPr>
        <strike/>
        <sz val="11"/>
        <rFont val="游ゴシック Medium"/>
        <family val="3"/>
        <charset val="128"/>
      </rPr>
      <t>の擦弦楽器</t>
    </r>
    <rPh sb="0" eb="5">
      <t>ミナミアジア</t>
    </rPh>
    <rPh sb="6" eb="8">
      <t>サツゲン</t>
    </rPh>
    <rPh sb="8" eb="10">
      <t>ガッキ</t>
    </rPh>
    <phoneticPr fontId="1"/>
  </si>
  <si>
    <r>
      <rPr>
        <strike/>
        <sz val="11"/>
        <rFont val="游ゴシック Medium"/>
        <family val="3"/>
        <charset val="128"/>
      </rPr>
      <t>東欧</t>
    </r>
    <r>
      <rPr>
        <strike/>
        <sz val="11"/>
        <rFont val="Consolas"/>
        <family val="3"/>
      </rPr>
      <t>/</t>
    </r>
    <r>
      <rPr>
        <strike/>
        <sz val="11"/>
        <rFont val="游ゴシック Medium"/>
        <family val="3"/>
        <charset val="128"/>
      </rPr>
      <t>南欧</t>
    </r>
    <r>
      <rPr>
        <strike/>
        <sz val="11"/>
        <rFont val="Consolas"/>
        <family val="3"/>
      </rPr>
      <t>/Balkan/</t>
    </r>
    <r>
      <rPr>
        <strike/>
        <sz val="11"/>
        <rFont val="游ゴシック Medium"/>
        <family val="3"/>
        <charset val="128"/>
      </rPr>
      <t>旧</t>
    </r>
    <r>
      <rPr>
        <strike/>
        <sz val="11"/>
        <rFont val="Consolas"/>
        <family val="3"/>
      </rPr>
      <t>Yougoslavie/Mace'donie</t>
    </r>
    <rPh sb="0" eb="2">
      <t>トウオウ</t>
    </rPh>
    <rPh sb="3" eb="5">
      <t>ナンオウ</t>
    </rPh>
    <rPh sb="6" eb="12">
      <t>バルカン</t>
    </rPh>
    <rPh sb="13" eb="25">
      <t>キュウユーゴスラヴィア</t>
    </rPh>
    <rPh sb="26" eb="36">
      <t>マケドニア</t>
    </rPh>
    <phoneticPr fontId="1"/>
  </si>
  <si>
    <r>
      <t>Mace'donie</t>
    </r>
    <r>
      <rPr>
        <strike/>
        <sz val="11"/>
        <rFont val="游ゴシック Medium"/>
        <family val="3"/>
        <charset val="128"/>
      </rPr>
      <t>の音楽</t>
    </r>
    <rPh sb="0" eb="10">
      <t>マケドニア</t>
    </rPh>
    <rPh sb="11" eb="13">
      <t>オンガク</t>
    </rPh>
    <phoneticPr fontId="1"/>
  </si>
  <si>
    <r>
      <rPr>
        <sz val="11"/>
        <rFont val="游ゴシック Medium"/>
        <family val="3"/>
        <charset val="128"/>
      </rPr>
      <t>うち日本の民族音楽</t>
    </r>
    <rPh sb="2" eb="4">
      <t>ニホン</t>
    </rPh>
    <rPh sb="5" eb="7">
      <t>ミンゾク</t>
    </rPh>
    <rPh sb="7" eb="9">
      <t>オンガク</t>
    </rPh>
    <phoneticPr fontId="1"/>
  </si>
  <si>
    <r>
      <t>Various/</t>
    </r>
    <r>
      <rPr>
        <sz val="11"/>
        <rFont val="游ゴシック Medium"/>
        <family val="3"/>
        <charset val="128"/>
      </rPr>
      <t>細野晴臣</t>
    </r>
    <r>
      <rPr>
        <sz val="11"/>
        <rFont val="Consolas"/>
        <family val="3"/>
      </rPr>
      <t>:essay</t>
    </r>
    <rPh sb="8" eb="10">
      <t>ホソノ</t>
    </rPh>
    <rPh sb="10" eb="12">
      <t>ハルオミ</t>
    </rPh>
    <rPh sb="13" eb="18">
      <t>エッセイ</t>
    </rPh>
    <phoneticPr fontId="1"/>
  </si>
  <si>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12</t>
    </r>
    <r>
      <rPr>
        <sz val="11"/>
        <rFont val="游ゴシック Medium"/>
        <family val="3"/>
        <charset val="128"/>
      </rPr>
      <t>曲</t>
    </r>
    <rPh sb="0" eb="1">
      <t>ゼン</t>
    </rPh>
    <rPh sb="3" eb="4">
      <t>キョク</t>
    </rPh>
    <phoneticPr fontId="1"/>
  </si>
  <si>
    <r>
      <rPr>
        <sz val="11"/>
        <rFont val="游ゴシック Medium"/>
        <family val="3"/>
        <charset val="128"/>
      </rPr>
      <t>日本の</t>
    </r>
    <r>
      <rPr>
        <sz val="11"/>
        <rFont val="Consolas"/>
        <family val="3"/>
      </rPr>
      <t>Harmonie/Harmony of Japanese Music</t>
    </r>
    <rPh sb="0" eb="2">
      <t>ニホン</t>
    </rPh>
    <rPh sb="3" eb="11">
      <t>ハーモニー</t>
    </rPh>
    <rPh sb="12" eb="37">
      <t>ハーモニー　オブ　ジャパニーズ　ミュージック</t>
    </rPh>
    <phoneticPr fontId="1"/>
  </si>
  <si>
    <r>
      <rPr>
        <sz val="11"/>
        <rFont val="游ゴシック Medium"/>
        <family val="3"/>
        <charset val="128"/>
      </rPr>
      <t>日本の民族音楽</t>
    </r>
    <r>
      <rPr>
        <sz val="11"/>
        <rFont val="Consolas"/>
        <family val="3"/>
      </rPr>
      <t>/01/</t>
    </r>
    <r>
      <rPr>
        <sz val="11"/>
        <rFont val="游ゴシック Medium"/>
        <family val="3"/>
        <charset val="128"/>
      </rPr>
      <t>赤紫</t>
    </r>
    <r>
      <rPr>
        <sz val="11"/>
        <rFont val="Consolas"/>
        <family val="3"/>
      </rPr>
      <t>/Music of Japanese People</t>
    </r>
    <rPh sb="0" eb="2">
      <t>ニホン</t>
    </rPh>
    <rPh sb="3" eb="7">
      <t>ミンゾクオンガク</t>
    </rPh>
    <rPh sb="11" eb="13">
      <t>アカムラサキ</t>
    </rPh>
    <rPh sb="14" eb="19">
      <t>ミュージック</t>
    </rPh>
    <rPh sb="20" eb="22">
      <t>オブ</t>
    </rPh>
    <rPh sb="23" eb="31">
      <t>ジャパニーズ</t>
    </rPh>
    <rPh sb="32" eb="38">
      <t>ピープル</t>
    </rPh>
    <phoneticPr fontId="1"/>
  </si>
  <si>
    <r>
      <t>Various/</t>
    </r>
    <r>
      <rPr>
        <sz val="11"/>
        <rFont val="游ゴシック Medium"/>
        <family val="3"/>
        <charset val="128"/>
      </rPr>
      <t>林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英哲</t>
    </r>
    <r>
      <rPr>
        <sz val="11"/>
        <rFont val="Consolas"/>
        <family val="3"/>
      </rPr>
      <t>:essay</t>
    </r>
    <rPh sb="8" eb="9">
      <t>ハヤシ</t>
    </rPh>
    <rPh sb="10" eb="12">
      <t>ヒデテツ</t>
    </rPh>
    <rPh sb="13" eb="18">
      <t>エッセイ</t>
    </rPh>
    <phoneticPr fontId="1"/>
  </si>
  <si>
    <r>
      <t>8</t>
    </r>
    <r>
      <rPr>
        <sz val="11"/>
        <rFont val="游ゴシック Medium"/>
        <family val="3"/>
        <charset val="128"/>
      </rPr>
      <t>曲目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南部茶屋節まで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18</t>
    </r>
    <r>
      <rPr>
        <sz val="11"/>
        <rFont val="游ゴシック Medium"/>
        <family val="3"/>
        <charset val="128"/>
      </rPr>
      <t>曲</t>
    </r>
    <rPh sb="1" eb="3">
      <t>キョクメ</t>
    </rPh>
    <rPh sb="4" eb="6">
      <t>ナンブ</t>
    </rPh>
    <rPh sb="6" eb="8">
      <t>チャヤ</t>
    </rPh>
    <rPh sb="8" eb="9">
      <t>ブシ</t>
    </rPh>
    <rPh sb="12" eb="13">
      <t>ゼン</t>
    </rPh>
    <rPh sb="15" eb="16">
      <t>キョク</t>
    </rPh>
    <phoneticPr fontId="1"/>
  </si>
  <si>
    <r>
      <rPr>
        <sz val="11"/>
        <rFont val="游ゴシック Medium"/>
        <family val="3"/>
        <charset val="128"/>
      </rPr>
      <t>日本の</t>
    </r>
    <r>
      <rPr>
        <sz val="11"/>
        <rFont val="Consolas"/>
        <family val="3"/>
      </rPr>
      <t>Dance Music/Japanese Dance Music</t>
    </r>
    <rPh sb="0" eb="2">
      <t>ニホン</t>
    </rPh>
    <rPh sb="3" eb="14">
      <t>ダンス　ミュージック</t>
    </rPh>
    <rPh sb="15" eb="35">
      <t>ジャパニーズ　ダンス　ミュージック</t>
    </rPh>
    <phoneticPr fontId="1"/>
  </si>
  <si>
    <r>
      <rPr>
        <sz val="11"/>
        <rFont val="游ゴシック Medium"/>
        <family val="3"/>
        <charset val="128"/>
      </rPr>
      <t>日本の民族音楽</t>
    </r>
    <r>
      <rPr>
        <sz val="11"/>
        <rFont val="Consolas"/>
        <family val="3"/>
      </rPr>
      <t>/02/</t>
    </r>
    <r>
      <rPr>
        <sz val="11"/>
        <rFont val="游ゴシック Medium"/>
        <family val="3"/>
        <charset val="128"/>
      </rPr>
      <t>黄緑</t>
    </r>
    <r>
      <rPr>
        <sz val="11"/>
        <rFont val="Consolas"/>
        <family val="3"/>
      </rPr>
      <t>/Music of Japanese People</t>
    </r>
    <rPh sb="0" eb="2">
      <t>ニホン</t>
    </rPh>
    <rPh sb="3" eb="7">
      <t>ミンゾクオンガク</t>
    </rPh>
    <rPh sb="11" eb="13">
      <t>キミドリ</t>
    </rPh>
    <rPh sb="14" eb="19">
      <t>ミュージック</t>
    </rPh>
    <rPh sb="20" eb="22">
      <t>オブ</t>
    </rPh>
    <rPh sb="23" eb="31">
      <t>ジャパニーズ</t>
    </rPh>
    <rPh sb="32" eb="38">
      <t>ピープル</t>
    </rPh>
    <phoneticPr fontId="1"/>
  </si>
  <si>
    <r>
      <t>9</t>
    </r>
    <r>
      <rPr>
        <sz val="11"/>
        <rFont val="游ゴシック Medium"/>
        <family val="3"/>
        <charset val="128"/>
      </rPr>
      <t>曲目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八木節から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18</t>
    </r>
    <r>
      <rPr>
        <sz val="11"/>
        <rFont val="游ゴシック Medium"/>
        <family val="3"/>
        <charset val="128"/>
      </rPr>
      <t>曲</t>
    </r>
    <rPh sb="1" eb="3">
      <t>キョクメ</t>
    </rPh>
    <rPh sb="4" eb="6">
      <t>ハチボク</t>
    </rPh>
    <rPh sb="6" eb="7">
      <t>ブシ</t>
    </rPh>
    <rPh sb="10" eb="11">
      <t>ゼン</t>
    </rPh>
    <rPh sb="13" eb="14">
      <t>キョク</t>
    </rPh>
    <phoneticPr fontId="1"/>
  </si>
  <si>
    <r>
      <t>Various/</t>
    </r>
    <r>
      <rPr>
        <sz val="11"/>
        <rFont val="游ゴシック Medium"/>
        <family val="3"/>
        <charset val="128"/>
      </rPr>
      <t>平岡正明</t>
    </r>
    <r>
      <rPr>
        <sz val="11"/>
        <rFont val="Consolas"/>
        <family val="3"/>
      </rPr>
      <t>:essay</t>
    </r>
    <rPh sb="8" eb="10">
      <t>ヒラオカ</t>
    </rPh>
    <rPh sb="10" eb="12">
      <t>マサアキ</t>
    </rPh>
    <rPh sb="13" eb="18">
      <t>エッセイ</t>
    </rPh>
    <phoneticPr fontId="1"/>
  </si>
  <si>
    <r>
      <t>13</t>
    </r>
    <r>
      <rPr>
        <sz val="11"/>
        <rFont val="游ゴシック Medium"/>
        <family val="3"/>
        <charset val="128"/>
      </rPr>
      <t>曲目まで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18</t>
    </r>
    <r>
      <rPr>
        <sz val="11"/>
        <rFont val="游ゴシック Medium"/>
        <family val="3"/>
        <charset val="128"/>
      </rPr>
      <t>曲</t>
    </r>
    <rPh sb="2" eb="4">
      <t>キョクメ</t>
    </rPh>
    <rPh sb="7" eb="8">
      <t>ゼン</t>
    </rPh>
    <rPh sb="10" eb="11">
      <t>キョク</t>
    </rPh>
    <phoneticPr fontId="1"/>
  </si>
  <si>
    <r>
      <rPr>
        <sz val="11"/>
        <rFont val="游ゴシック Medium"/>
        <family val="3"/>
        <charset val="128"/>
      </rPr>
      <t>日本の</t>
    </r>
    <r>
      <rPr>
        <sz val="11"/>
        <rFont val="Consolas"/>
        <family val="3"/>
      </rPr>
      <t>Work Song/Japanese Work Songs</t>
    </r>
    <rPh sb="0" eb="2">
      <t>ニホン</t>
    </rPh>
    <rPh sb="3" eb="12">
      <t>ワーク　ソング</t>
    </rPh>
    <rPh sb="13" eb="32">
      <t>ジャパニーズ　ワーク　ソングズ</t>
    </rPh>
    <phoneticPr fontId="1"/>
  </si>
  <si>
    <r>
      <rPr>
        <sz val="11"/>
        <rFont val="游ゴシック Medium"/>
        <family val="3"/>
        <charset val="128"/>
      </rPr>
      <t>日本の民族音楽</t>
    </r>
    <r>
      <rPr>
        <sz val="11"/>
        <rFont val="Consolas"/>
        <family val="3"/>
      </rPr>
      <t>/03/</t>
    </r>
    <r>
      <rPr>
        <sz val="11"/>
        <rFont val="游ゴシック Medium"/>
        <family val="3"/>
        <charset val="128"/>
      </rPr>
      <t>青</t>
    </r>
    <r>
      <rPr>
        <sz val="11"/>
        <rFont val="Consolas"/>
        <family val="3"/>
      </rPr>
      <t>/Music of Japanese People</t>
    </r>
    <rPh sb="0" eb="2">
      <t>ニホン</t>
    </rPh>
    <rPh sb="3" eb="7">
      <t>ミンゾクオンガク</t>
    </rPh>
    <rPh sb="11" eb="12">
      <t>アオ</t>
    </rPh>
    <rPh sb="13" eb="18">
      <t>ミュージック</t>
    </rPh>
    <rPh sb="19" eb="21">
      <t>オブ</t>
    </rPh>
    <rPh sb="22" eb="30">
      <t>ジャパニーズ</t>
    </rPh>
    <rPh sb="31" eb="37">
      <t>ピープル</t>
    </rPh>
    <phoneticPr fontId="1"/>
  </si>
  <si>
    <r>
      <t>14</t>
    </r>
    <r>
      <rPr>
        <sz val="11"/>
        <rFont val="游ゴシック Medium"/>
        <family val="3"/>
        <charset val="128"/>
      </rPr>
      <t>曲目から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18</t>
    </r>
    <r>
      <rPr>
        <sz val="11"/>
        <rFont val="游ゴシック Medium"/>
        <family val="3"/>
        <charset val="128"/>
      </rPr>
      <t>曲</t>
    </r>
    <rPh sb="2" eb="4">
      <t>キョクメ</t>
    </rPh>
    <rPh sb="7" eb="8">
      <t>ゼン</t>
    </rPh>
    <rPh sb="10" eb="11">
      <t>キョク</t>
    </rPh>
    <phoneticPr fontId="1"/>
  </si>
  <si>
    <r>
      <rPr>
        <sz val="11"/>
        <rFont val="游ゴシック Medium"/>
        <family val="3"/>
        <charset val="128"/>
      </rPr>
      <t>山田千里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津軽三味線･構成･</t>
    </r>
    <r>
      <rPr>
        <sz val="11"/>
        <rFont val="Consolas"/>
        <family val="3"/>
      </rPr>
      <t>Theme</t>
    </r>
    <r>
      <rPr>
        <sz val="11"/>
        <rFont val="游ゴシック Medium"/>
        <family val="3"/>
        <charset val="128"/>
      </rPr>
      <t>作曲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沢田勝秋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津軽三味線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中村明一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尺八</t>
    </r>
    <r>
      <rPr>
        <sz val="11"/>
        <rFont val="Consolas"/>
        <family val="3"/>
      </rPr>
      <t>/Yas-Kaz:perc/</t>
    </r>
    <r>
      <rPr>
        <sz val="11"/>
        <rFont val="游ゴシック Medium"/>
        <family val="3"/>
        <charset val="128"/>
      </rPr>
      <t>小島美子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監修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長部日出雄</t>
    </r>
    <r>
      <rPr>
        <sz val="11"/>
        <rFont val="Consolas"/>
        <family val="3"/>
      </rPr>
      <t>:essay</t>
    </r>
    <rPh sb="0" eb="2">
      <t>ヤマダ</t>
    </rPh>
    <rPh sb="2" eb="4">
      <t>チサト</t>
    </rPh>
    <rPh sb="5" eb="7">
      <t>ツガル</t>
    </rPh>
    <rPh sb="7" eb="10">
      <t>シャミセン</t>
    </rPh>
    <rPh sb="11" eb="13">
      <t>コウセイ</t>
    </rPh>
    <rPh sb="14" eb="19">
      <t>テーマ</t>
    </rPh>
    <rPh sb="19" eb="21">
      <t>サッキョク</t>
    </rPh>
    <rPh sb="22" eb="24">
      <t>サワダ</t>
    </rPh>
    <rPh sb="24" eb="26">
      <t>カツアキ</t>
    </rPh>
    <rPh sb="27" eb="29">
      <t>ツガル</t>
    </rPh>
    <rPh sb="29" eb="32">
      <t>シャミセン</t>
    </rPh>
    <rPh sb="33" eb="35">
      <t>ナカムラ</t>
    </rPh>
    <rPh sb="35" eb="37">
      <t>アキカズ</t>
    </rPh>
    <rPh sb="38" eb="40">
      <t>シャクハチ</t>
    </rPh>
    <rPh sb="54" eb="56">
      <t>コジマ</t>
    </rPh>
    <rPh sb="56" eb="58">
      <t>ヨシコ</t>
    </rPh>
    <rPh sb="59" eb="61">
      <t>カンシュウ</t>
    </rPh>
    <rPh sb="62" eb="64">
      <t>オサベ</t>
    </rPh>
    <rPh sb="64" eb="67">
      <t>ヒデオ</t>
    </rPh>
    <rPh sb="68" eb="73">
      <t>エッセイ</t>
    </rPh>
    <phoneticPr fontId="1"/>
  </si>
  <si>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4</t>
    </r>
    <r>
      <rPr>
        <sz val="11"/>
        <rFont val="游ゴシック Medium"/>
        <family val="3"/>
        <charset val="128"/>
      </rPr>
      <t>曲</t>
    </r>
    <rPh sb="0" eb="1">
      <t>ゼン</t>
    </rPh>
    <rPh sb="2" eb="3">
      <t>キョク</t>
    </rPh>
    <phoneticPr fontId="1"/>
  </si>
  <si>
    <r>
      <rPr>
        <sz val="11"/>
        <rFont val="游ゴシック Medium"/>
        <family val="3"/>
        <charset val="128"/>
      </rPr>
      <t>津軽三味</t>
    </r>
    <r>
      <rPr>
        <sz val="11"/>
        <rFont val="Consolas"/>
        <family val="3"/>
      </rPr>
      <t>Session/Jam Session of Tsugaru-Shamisen</t>
    </r>
    <rPh sb="0" eb="2">
      <t>ツガル</t>
    </rPh>
    <rPh sb="2" eb="4">
      <t>シャミ</t>
    </rPh>
    <rPh sb="4" eb="11">
      <t>セッション</t>
    </rPh>
    <rPh sb="12" eb="26">
      <t>ジャム　セッション　オブ</t>
    </rPh>
    <phoneticPr fontId="1"/>
  </si>
  <si>
    <r>
      <rPr>
        <sz val="11"/>
        <rFont val="游ゴシック Medium"/>
        <family val="3"/>
        <charset val="128"/>
      </rPr>
      <t>日本の民族音楽</t>
    </r>
    <r>
      <rPr>
        <sz val="11"/>
        <rFont val="Consolas"/>
        <family val="3"/>
      </rPr>
      <t>/04/</t>
    </r>
    <r>
      <rPr>
        <sz val="11"/>
        <rFont val="游ゴシック Medium"/>
        <family val="3"/>
        <charset val="128"/>
      </rPr>
      <t>緑</t>
    </r>
    <r>
      <rPr>
        <sz val="11"/>
        <rFont val="Consolas"/>
        <family val="3"/>
      </rPr>
      <t>/Music of Japanese People</t>
    </r>
    <rPh sb="0" eb="2">
      <t>ニホン</t>
    </rPh>
    <rPh sb="3" eb="7">
      <t>ミンゾクオンガク</t>
    </rPh>
    <rPh sb="11" eb="12">
      <t>ミドリ</t>
    </rPh>
    <rPh sb="13" eb="18">
      <t>ミュージック</t>
    </rPh>
    <rPh sb="19" eb="21">
      <t>オブ</t>
    </rPh>
    <rPh sb="22" eb="30">
      <t>ジャパニーズ</t>
    </rPh>
    <rPh sb="31" eb="37">
      <t>ピープル</t>
    </rPh>
    <phoneticPr fontId="1"/>
  </si>
  <si>
    <r>
      <t>Various/</t>
    </r>
    <r>
      <rPr>
        <sz val="11"/>
        <rFont val="游ゴシック Medium"/>
        <family val="3"/>
        <charset val="128"/>
      </rPr>
      <t>宇崎竜童</t>
    </r>
    <r>
      <rPr>
        <sz val="11"/>
        <rFont val="Consolas"/>
        <family val="3"/>
      </rPr>
      <t>:essay</t>
    </r>
    <rPh sb="8" eb="10">
      <t>ウザキ</t>
    </rPh>
    <rPh sb="10" eb="12">
      <t>リュウドウ</t>
    </rPh>
    <rPh sb="13" eb="18">
      <t>エッセイ</t>
    </rPh>
    <phoneticPr fontId="1"/>
  </si>
  <si>
    <r>
      <t>2</t>
    </r>
    <r>
      <rPr>
        <sz val="11"/>
        <rFont val="游ゴシック Medium"/>
        <family val="3"/>
        <charset val="128"/>
      </rPr>
      <t>曲目まで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16</t>
    </r>
    <r>
      <rPr>
        <sz val="11"/>
        <rFont val="游ゴシック Medium"/>
        <family val="3"/>
        <charset val="128"/>
      </rPr>
      <t>曲</t>
    </r>
    <rPh sb="1" eb="3">
      <t>キョクメ</t>
    </rPh>
    <rPh sb="6" eb="7">
      <t>ゼン</t>
    </rPh>
    <rPh sb="9" eb="10">
      <t>キョク</t>
    </rPh>
    <phoneticPr fontId="1"/>
  </si>
  <si>
    <r>
      <rPr>
        <sz val="11"/>
        <rFont val="游ゴシック Medium"/>
        <family val="3"/>
        <charset val="128"/>
      </rPr>
      <t>南海の音楽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沖縄</t>
    </r>
    <r>
      <rPr>
        <sz val="11"/>
        <rFont val="Consolas"/>
        <family val="3"/>
      </rPr>
      <t>/Music of Okinawa</t>
    </r>
    <rPh sb="0" eb="2">
      <t>ナンカイ</t>
    </rPh>
    <rPh sb="3" eb="5">
      <t>オンガク</t>
    </rPh>
    <rPh sb="6" eb="8">
      <t>オキナワ</t>
    </rPh>
    <rPh sb="9" eb="17">
      <t>ミュージック　オブ</t>
    </rPh>
    <phoneticPr fontId="1"/>
  </si>
  <si>
    <r>
      <rPr>
        <sz val="11"/>
        <rFont val="游ゴシック Medium"/>
        <family val="3"/>
        <charset val="128"/>
      </rPr>
      <t>日本の民族音楽</t>
    </r>
    <r>
      <rPr>
        <sz val="11"/>
        <rFont val="Consolas"/>
        <family val="3"/>
      </rPr>
      <t>/05/</t>
    </r>
    <r>
      <rPr>
        <sz val="11"/>
        <rFont val="游ゴシック Medium"/>
        <family val="3"/>
        <charset val="128"/>
      </rPr>
      <t>橙</t>
    </r>
    <r>
      <rPr>
        <sz val="11"/>
        <rFont val="Consolas"/>
        <family val="3"/>
      </rPr>
      <t>/Music of Japanese People</t>
    </r>
    <rPh sb="0" eb="2">
      <t>ニホン</t>
    </rPh>
    <rPh sb="3" eb="7">
      <t>ミンゾクオンガク</t>
    </rPh>
    <rPh sb="11" eb="12">
      <t>ダイダイ</t>
    </rPh>
    <rPh sb="13" eb="18">
      <t>ミュージック</t>
    </rPh>
    <rPh sb="19" eb="21">
      <t>オブ</t>
    </rPh>
    <rPh sb="22" eb="30">
      <t>ジャパニーズ</t>
    </rPh>
    <rPh sb="31" eb="37">
      <t>ピープル</t>
    </rPh>
    <phoneticPr fontId="1"/>
  </si>
  <si>
    <r>
      <t>3</t>
    </r>
    <r>
      <rPr>
        <sz val="11"/>
        <rFont val="游ゴシック Medium"/>
        <family val="3"/>
        <charset val="128"/>
      </rPr>
      <t>曲目から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16</t>
    </r>
    <r>
      <rPr>
        <sz val="11"/>
        <rFont val="游ゴシック Medium"/>
        <family val="3"/>
        <charset val="128"/>
      </rPr>
      <t>曲</t>
    </r>
    <rPh sb="1" eb="3">
      <t>キョクメ</t>
    </rPh>
    <rPh sb="6" eb="7">
      <t>ゼン</t>
    </rPh>
    <rPh sb="9" eb="10">
      <t>キョク</t>
    </rPh>
    <phoneticPr fontId="1"/>
  </si>
  <si>
    <r>
      <t>Various/</t>
    </r>
    <r>
      <rPr>
        <sz val="11"/>
        <rFont val="游ゴシック Medium"/>
        <family val="3"/>
        <charset val="128"/>
      </rPr>
      <t>坂田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明</t>
    </r>
    <r>
      <rPr>
        <sz val="11"/>
        <rFont val="Consolas"/>
        <family val="3"/>
      </rPr>
      <t>:essay</t>
    </r>
    <rPh sb="8" eb="10">
      <t>サカタ</t>
    </rPh>
    <rPh sb="11" eb="12">
      <t>アキラ</t>
    </rPh>
    <rPh sb="13" eb="18">
      <t>エッセイ</t>
    </rPh>
    <phoneticPr fontId="1"/>
  </si>
  <si>
    <r>
      <t>9</t>
    </r>
    <r>
      <rPr>
        <sz val="11"/>
        <rFont val="游ゴシック Medium"/>
        <family val="3"/>
        <charset val="128"/>
      </rPr>
      <t>曲目まで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19</t>
    </r>
    <r>
      <rPr>
        <sz val="11"/>
        <rFont val="游ゴシック Medium"/>
        <family val="3"/>
        <charset val="128"/>
      </rPr>
      <t>曲</t>
    </r>
    <rPh sb="1" eb="3">
      <t>キョクメ</t>
    </rPh>
    <rPh sb="6" eb="7">
      <t>ゼン</t>
    </rPh>
    <rPh sb="9" eb="10">
      <t>キョク</t>
    </rPh>
    <phoneticPr fontId="1"/>
  </si>
  <si>
    <r>
      <rPr>
        <sz val="11"/>
        <rFont val="游ゴシック Medium"/>
        <family val="3"/>
        <charset val="128"/>
      </rPr>
      <t>南海の音楽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八重山･宮古</t>
    </r>
    <r>
      <rPr>
        <sz val="11"/>
        <rFont val="Consolas"/>
        <family val="3"/>
      </rPr>
      <t>/Music of Yaeyama and Miyako</t>
    </r>
    <rPh sb="0" eb="2">
      <t>ナンカイ</t>
    </rPh>
    <rPh sb="3" eb="5">
      <t>オンガク</t>
    </rPh>
    <rPh sb="6" eb="9">
      <t>ヤエヤマ</t>
    </rPh>
    <rPh sb="10" eb="12">
      <t>ミヤコ</t>
    </rPh>
    <rPh sb="13" eb="21">
      <t>ミュージック　オブ</t>
    </rPh>
    <phoneticPr fontId="1"/>
  </si>
  <si>
    <r>
      <rPr>
        <sz val="11"/>
        <rFont val="游ゴシック Medium"/>
        <family val="3"/>
        <charset val="128"/>
      </rPr>
      <t>日本の民族音楽</t>
    </r>
    <r>
      <rPr>
        <sz val="11"/>
        <rFont val="Consolas"/>
        <family val="3"/>
      </rPr>
      <t>/06/</t>
    </r>
    <r>
      <rPr>
        <sz val="11"/>
        <rFont val="游ゴシック Medium"/>
        <family val="3"/>
        <charset val="128"/>
      </rPr>
      <t>黄</t>
    </r>
    <r>
      <rPr>
        <sz val="11"/>
        <rFont val="Consolas"/>
        <family val="3"/>
      </rPr>
      <t>/Music of Japanese People</t>
    </r>
    <rPh sb="0" eb="2">
      <t>ニホン</t>
    </rPh>
    <rPh sb="3" eb="7">
      <t>ミンゾクオンガク</t>
    </rPh>
    <rPh sb="11" eb="12">
      <t>キ</t>
    </rPh>
    <rPh sb="13" eb="18">
      <t>ミュージック</t>
    </rPh>
    <rPh sb="19" eb="21">
      <t>オブ</t>
    </rPh>
    <rPh sb="22" eb="30">
      <t>ジャパニーズ</t>
    </rPh>
    <rPh sb="31" eb="37">
      <t>ピープル</t>
    </rPh>
    <phoneticPr fontId="1"/>
  </si>
  <si>
    <r>
      <t>10</t>
    </r>
    <r>
      <rPr>
        <sz val="11"/>
        <rFont val="游ゴシック Medium"/>
        <family val="3"/>
        <charset val="128"/>
      </rPr>
      <t>曲目から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19</t>
    </r>
    <r>
      <rPr>
        <sz val="11"/>
        <rFont val="游ゴシック Medium"/>
        <family val="3"/>
        <charset val="128"/>
      </rPr>
      <t>曲</t>
    </r>
    <rPh sb="2" eb="4">
      <t>キョクメ</t>
    </rPh>
    <rPh sb="7" eb="8">
      <t>ゼン</t>
    </rPh>
    <rPh sb="10" eb="11">
      <t>キョク</t>
    </rPh>
    <phoneticPr fontId="1"/>
  </si>
  <si>
    <r>
      <t>Various/</t>
    </r>
    <r>
      <rPr>
        <sz val="11"/>
        <rFont val="游ゴシック Medium"/>
        <family val="3"/>
        <charset val="128"/>
      </rPr>
      <t>谷川建一</t>
    </r>
    <r>
      <rPr>
        <sz val="11"/>
        <rFont val="Consolas"/>
        <family val="3"/>
      </rPr>
      <t>:essay</t>
    </r>
    <rPh sb="8" eb="10">
      <t>タニガワ</t>
    </rPh>
    <rPh sb="10" eb="12">
      <t>ケンイチ</t>
    </rPh>
    <rPh sb="13" eb="18">
      <t>エッセイ</t>
    </rPh>
    <phoneticPr fontId="1"/>
  </si>
  <si>
    <r>
      <t>10</t>
    </r>
    <r>
      <rPr>
        <sz val="11"/>
        <rFont val="游ゴシック Medium"/>
        <family val="3"/>
        <charset val="128"/>
      </rPr>
      <t>曲目まで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14</t>
    </r>
    <r>
      <rPr>
        <sz val="11"/>
        <rFont val="游ゴシック Medium"/>
        <family val="3"/>
        <charset val="128"/>
      </rPr>
      <t>曲</t>
    </r>
    <rPh sb="2" eb="4">
      <t>キョクメ</t>
    </rPh>
    <rPh sb="7" eb="8">
      <t>ゼン</t>
    </rPh>
    <rPh sb="10" eb="11">
      <t>キョク</t>
    </rPh>
    <phoneticPr fontId="1"/>
  </si>
  <si>
    <r>
      <rPr>
        <sz val="11"/>
        <rFont val="游ゴシック Medium"/>
        <family val="3"/>
        <charset val="128"/>
      </rPr>
      <t>南海の音楽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奄美</t>
    </r>
    <r>
      <rPr>
        <sz val="11"/>
        <rFont val="Consolas"/>
        <family val="3"/>
      </rPr>
      <t>/Music of Amami</t>
    </r>
    <rPh sb="0" eb="2">
      <t>ナンカイ</t>
    </rPh>
    <rPh sb="3" eb="5">
      <t>オンガク</t>
    </rPh>
    <rPh sb="6" eb="8">
      <t>アマミ</t>
    </rPh>
    <rPh sb="9" eb="17">
      <t>ミュージック　オブ</t>
    </rPh>
    <phoneticPr fontId="1"/>
  </si>
  <si>
    <r>
      <rPr>
        <sz val="11"/>
        <rFont val="游ゴシック Medium"/>
        <family val="3"/>
        <charset val="128"/>
      </rPr>
      <t>日本の民族音楽</t>
    </r>
    <r>
      <rPr>
        <sz val="11"/>
        <rFont val="Consolas"/>
        <family val="3"/>
      </rPr>
      <t>/07/</t>
    </r>
    <r>
      <rPr>
        <sz val="11"/>
        <rFont val="游ゴシック Medium"/>
        <family val="3"/>
        <charset val="128"/>
      </rPr>
      <t>黄土</t>
    </r>
    <r>
      <rPr>
        <sz val="11"/>
        <rFont val="Consolas"/>
        <family val="3"/>
      </rPr>
      <t>/Music of Japanese People</t>
    </r>
    <rPh sb="0" eb="2">
      <t>ニホン</t>
    </rPh>
    <rPh sb="3" eb="7">
      <t>ミンゾクオンガク</t>
    </rPh>
    <rPh sb="11" eb="13">
      <t>オウド</t>
    </rPh>
    <rPh sb="14" eb="19">
      <t>ミュージック</t>
    </rPh>
    <rPh sb="20" eb="22">
      <t>オブ</t>
    </rPh>
    <rPh sb="23" eb="31">
      <t>ジャパニーズ</t>
    </rPh>
    <rPh sb="32" eb="38">
      <t>ピープル</t>
    </rPh>
    <phoneticPr fontId="1"/>
  </si>
  <si>
    <r>
      <t>11</t>
    </r>
    <r>
      <rPr>
        <sz val="11"/>
        <rFont val="游ゴシック Medium"/>
        <family val="3"/>
        <charset val="128"/>
      </rPr>
      <t>曲目から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14</t>
    </r>
    <r>
      <rPr>
        <sz val="11"/>
        <rFont val="游ゴシック Medium"/>
        <family val="3"/>
        <charset val="128"/>
      </rPr>
      <t>曲</t>
    </r>
    <rPh sb="2" eb="4">
      <t>キョクメ</t>
    </rPh>
    <rPh sb="7" eb="8">
      <t>ゼン</t>
    </rPh>
    <rPh sb="10" eb="11">
      <t>キョク</t>
    </rPh>
    <phoneticPr fontId="1"/>
  </si>
  <si>
    <r>
      <t>Various/</t>
    </r>
    <r>
      <rPr>
        <sz val="11"/>
        <rFont val="游ゴシック Medium"/>
        <family val="3"/>
        <charset val="128"/>
      </rPr>
      <t>山口昌男</t>
    </r>
    <r>
      <rPr>
        <sz val="11"/>
        <rFont val="Consolas"/>
        <family val="3"/>
      </rPr>
      <t>:essay</t>
    </r>
    <rPh sb="8" eb="10">
      <t>ヤマグチ</t>
    </rPh>
    <rPh sb="10" eb="12">
      <t>マサオ</t>
    </rPh>
    <rPh sb="13" eb="18">
      <t>エッセイ</t>
    </rPh>
    <phoneticPr fontId="1"/>
  </si>
  <si>
    <r>
      <rPr>
        <sz val="11"/>
        <rFont val="游ゴシック Medium"/>
        <family val="3"/>
        <charset val="128"/>
      </rPr>
      <t>日本の</t>
    </r>
    <r>
      <rPr>
        <sz val="11"/>
        <rFont val="Consolas"/>
        <family val="3"/>
      </rPr>
      <t>Festival/Music of Japanese Festival</t>
    </r>
    <rPh sb="0" eb="2">
      <t>ニホン</t>
    </rPh>
    <rPh sb="3" eb="11">
      <t>フェスティバル</t>
    </rPh>
    <rPh sb="12" eb="38">
      <t>ミュージック　オブ　ジャパニーズ　フェスティバル</t>
    </rPh>
    <phoneticPr fontId="1"/>
  </si>
  <si>
    <r>
      <rPr>
        <sz val="11"/>
        <rFont val="游ゴシック Medium"/>
        <family val="3"/>
        <charset val="128"/>
      </rPr>
      <t>日本の民族音楽</t>
    </r>
    <r>
      <rPr>
        <sz val="11"/>
        <rFont val="Consolas"/>
        <family val="3"/>
      </rPr>
      <t>/08/</t>
    </r>
    <r>
      <rPr>
        <sz val="11"/>
        <rFont val="游ゴシック Medium"/>
        <family val="3"/>
        <charset val="128"/>
      </rPr>
      <t>赤</t>
    </r>
    <r>
      <rPr>
        <sz val="11"/>
        <rFont val="Consolas"/>
        <family val="3"/>
      </rPr>
      <t>/Music of Japanese People</t>
    </r>
    <rPh sb="0" eb="2">
      <t>ニホン</t>
    </rPh>
    <rPh sb="3" eb="7">
      <t>ミンゾクオンガク</t>
    </rPh>
    <rPh sb="11" eb="12">
      <t>アカ</t>
    </rPh>
    <rPh sb="13" eb="18">
      <t>ミュージック</t>
    </rPh>
    <rPh sb="19" eb="21">
      <t>オブ</t>
    </rPh>
    <rPh sb="22" eb="30">
      <t>ジャパニーズ</t>
    </rPh>
    <rPh sb="31" eb="37">
      <t>ピープル</t>
    </rPh>
    <phoneticPr fontId="1"/>
  </si>
  <si>
    <r>
      <t>Various/</t>
    </r>
    <r>
      <rPr>
        <sz val="11"/>
        <rFont val="游ゴシック Medium"/>
        <family val="3"/>
        <charset val="128"/>
      </rPr>
      <t>小島美子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監修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塚田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博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構成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桜井敏雄</t>
    </r>
    <r>
      <rPr>
        <sz val="11"/>
        <rFont val="Consolas"/>
        <family val="3"/>
      </rPr>
      <t>:essay</t>
    </r>
    <rPh sb="8" eb="10">
      <t>コジマ</t>
    </rPh>
    <rPh sb="10" eb="12">
      <t>ヨシコ</t>
    </rPh>
    <rPh sb="13" eb="15">
      <t>カンシュウ</t>
    </rPh>
    <rPh sb="16" eb="18">
      <t>ツカダ</t>
    </rPh>
    <rPh sb="19" eb="20">
      <t>ヒロシ</t>
    </rPh>
    <rPh sb="21" eb="23">
      <t>コウセイ</t>
    </rPh>
    <rPh sb="24" eb="26">
      <t>サクライ</t>
    </rPh>
    <rPh sb="26" eb="28">
      <t>トシオ</t>
    </rPh>
    <rPh sb="29" eb="34">
      <t>エッセイ</t>
    </rPh>
    <phoneticPr fontId="1"/>
  </si>
  <si>
    <r>
      <rPr>
        <sz val="11"/>
        <rFont val="游ゴシック Medium"/>
        <family val="3"/>
        <charset val="128"/>
      </rPr>
      <t>羅宇屋まで</t>
    </r>
    <rPh sb="0" eb="3">
      <t>ラオヤ</t>
    </rPh>
    <phoneticPr fontId="1"/>
  </si>
  <si>
    <r>
      <rPr>
        <sz val="11"/>
        <rFont val="游ゴシック Medium"/>
        <family val="3"/>
        <charset val="128"/>
      </rPr>
      <t>日本の音風景</t>
    </r>
    <r>
      <rPr>
        <sz val="11"/>
        <rFont val="Consolas"/>
        <family val="3"/>
      </rPr>
      <t>/Soundscape of Japan</t>
    </r>
    <rPh sb="0" eb="2">
      <t>ニホン</t>
    </rPh>
    <rPh sb="3" eb="4">
      <t>オト</t>
    </rPh>
    <rPh sb="4" eb="6">
      <t>フウケイ</t>
    </rPh>
    <rPh sb="7" eb="26">
      <t>サウンドスケイプ　オブ　ジャパン</t>
    </rPh>
    <phoneticPr fontId="1"/>
  </si>
  <si>
    <r>
      <rPr>
        <sz val="11"/>
        <rFont val="游ゴシック Medium"/>
        <family val="3"/>
        <charset val="128"/>
      </rPr>
      <t>日本の民族音楽</t>
    </r>
    <r>
      <rPr>
        <sz val="11"/>
        <rFont val="Consolas"/>
        <family val="3"/>
      </rPr>
      <t>/09/</t>
    </r>
    <r>
      <rPr>
        <sz val="11"/>
        <rFont val="游ゴシック Medium"/>
        <family val="3"/>
        <charset val="128"/>
      </rPr>
      <t>紫</t>
    </r>
    <r>
      <rPr>
        <sz val="11"/>
        <rFont val="Consolas"/>
        <family val="3"/>
      </rPr>
      <t>/Music of Japanese People</t>
    </r>
    <rPh sb="0" eb="2">
      <t>ニホン</t>
    </rPh>
    <rPh sb="3" eb="7">
      <t>ミンゾクオンガク</t>
    </rPh>
    <rPh sb="11" eb="12">
      <t>ムラサキ</t>
    </rPh>
    <rPh sb="13" eb="18">
      <t>ミュージック</t>
    </rPh>
    <rPh sb="19" eb="21">
      <t>オブ</t>
    </rPh>
    <rPh sb="22" eb="30">
      <t>ジャパニーズ</t>
    </rPh>
    <rPh sb="31" eb="37">
      <t>ピープル</t>
    </rPh>
    <phoneticPr fontId="1"/>
  </si>
  <si>
    <r>
      <rPr>
        <sz val="11"/>
        <rFont val="游ゴシック Medium"/>
        <family val="3"/>
        <charset val="128"/>
      </rPr>
      <t>オイッチニの薬売りから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夜泣きソバ屋</t>
    </r>
    <r>
      <rPr>
        <sz val="11"/>
        <rFont val="Consolas"/>
        <family val="3"/>
      </rPr>
      <t>:Bottom</t>
    </r>
    <r>
      <rPr>
        <sz val="11"/>
        <rFont val="游ゴシック Medium"/>
        <family val="3"/>
        <charset val="128"/>
      </rPr>
      <t>を除く</t>
    </r>
    <rPh sb="6" eb="7">
      <t>クスリ</t>
    </rPh>
    <rPh sb="7" eb="8">
      <t>ウ</t>
    </rPh>
    <rPh sb="12" eb="14">
      <t>ヨナ</t>
    </rPh>
    <rPh sb="17" eb="18">
      <t>ヤ</t>
    </rPh>
    <rPh sb="26" eb="27">
      <t>ノゾ</t>
    </rPh>
    <phoneticPr fontId="1"/>
  </si>
  <si>
    <r>
      <t>Various/</t>
    </r>
    <r>
      <rPr>
        <sz val="11"/>
        <rFont val="游ゴシック Medium"/>
        <family val="3"/>
        <charset val="128"/>
      </rPr>
      <t>小島美子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監修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三枝成彰</t>
    </r>
    <r>
      <rPr>
        <sz val="11"/>
        <rFont val="Consolas"/>
        <family val="3"/>
      </rPr>
      <t>:essay</t>
    </r>
    <rPh sb="8" eb="10">
      <t>コジマ</t>
    </rPh>
    <rPh sb="10" eb="12">
      <t>ヨシコ</t>
    </rPh>
    <rPh sb="13" eb="15">
      <t>カンシュウ</t>
    </rPh>
    <rPh sb="16" eb="18">
      <t>サエグサ</t>
    </rPh>
    <rPh sb="18" eb="20">
      <t>シゲアキ</t>
    </rPh>
    <rPh sb="21" eb="26">
      <t>エッセイ</t>
    </rPh>
    <phoneticPr fontId="1"/>
  </si>
  <si>
    <r>
      <t>9</t>
    </r>
    <r>
      <rPr>
        <sz val="11"/>
        <rFont val="游ゴシック Medium"/>
        <family val="3"/>
        <charset val="128"/>
      </rPr>
      <t>曲目まで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17</t>
    </r>
    <r>
      <rPr>
        <sz val="11"/>
        <rFont val="游ゴシック Medium"/>
        <family val="3"/>
        <charset val="128"/>
      </rPr>
      <t>曲</t>
    </r>
    <rPh sb="1" eb="3">
      <t>キョクメ</t>
    </rPh>
    <rPh sb="6" eb="7">
      <t>ゼン</t>
    </rPh>
    <rPh sb="9" eb="10">
      <t>キョク</t>
    </rPh>
    <phoneticPr fontId="1"/>
  </si>
  <si>
    <r>
      <rPr>
        <sz val="11"/>
        <rFont val="游ゴシック Medium"/>
        <family val="3"/>
        <charset val="128"/>
      </rPr>
      <t>楽器玉手箱</t>
    </r>
    <r>
      <rPr>
        <sz val="11"/>
        <rFont val="Consolas"/>
        <family val="3"/>
      </rPr>
      <t>/A Collection of Unique Musical instruments</t>
    </r>
    <rPh sb="0" eb="2">
      <t>ガッキ</t>
    </rPh>
    <rPh sb="2" eb="5">
      <t>タマテバコ</t>
    </rPh>
    <rPh sb="6" eb="7">
      <t>ア　</t>
    </rPh>
    <rPh sb="8" eb="48">
      <t>コレクション　オブ　ユニーク　ミュージカル　インストゥルメンツ</t>
    </rPh>
    <phoneticPr fontId="1"/>
  </si>
  <si>
    <r>
      <rPr>
        <sz val="11"/>
        <rFont val="游ゴシック Medium"/>
        <family val="3"/>
        <charset val="128"/>
      </rPr>
      <t>日本の民族音楽</t>
    </r>
    <r>
      <rPr>
        <sz val="11"/>
        <rFont val="Consolas"/>
        <family val="3"/>
      </rPr>
      <t>/10/</t>
    </r>
    <r>
      <rPr>
        <sz val="11"/>
        <rFont val="游ゴシック Medium"/>
        <family val="3"/>
        <charset val="128"/>
      </rPr>
      <t>桃</t>
    </r>
    <r>
      <rPr>
        <sz val="11"/>
        <rFont val="Consolas"/>
        <family val="3"/>
      </rPr>
      <t>/Music of Japanese People</t>
    </r>
    <rPh sb="0" eb="2">
      <t>ニホン</t>
    </rPh>
    <rPh sb="3" eb="7">
      <t>ミンゾクオンガク</t>
    </rPh>
    <rPh sb="11" eb="12">
      <t>モモ</t>
    </rPh>
    <rPh sb="13" eb="18">
      <t>ミュージック</t>
    </rPh>
    <rPh sb="19" eb="21">
      <t>オブ</t>
    </rPh>
    <rPh sb="22" eb="30">
      <t>ジャパニーズ</t>
    </rPh>
    <rPh sb="31" eb="37">
      <t>ピープル</t>
    </rPh>
    <phoneticPr fontId="1"/>
  </si>
  <si>
    <r>
      <t>10</t>
    </r>
    <r>
      <rPr>
        <sz val="11"/>
        <rFont val="游ゴシック Medium"/>
        <family val="3"/>
        <charset val="128"/>
      </rPr>
      <t>曲目から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17</t>
    </r>
    <r>
      <rPr>
        <sz val="11"/>
        <rFont val="游ゴシック Medium"/>
        <family val="3"/>
        <charset val="128"/>
      </rPr>
      <t>曲</t>
    </r>
    <rPh sb="2" eb="4">
      <t>キョクメ</t>
    </rPh>
    <rPh sb="7" eb="8">
      <t>ゼン</t>
    </rPh>
    <rPh sb="10" eb="11">
      <t>キョク</t>
    </rPh>
    <phoneticPr fontId="1"/>
  </si>
  <si>
    <r>
      <rPr>
        <sz val="11"/>
        <rFont val="游ゴシック Medium"/>
        <family val="3"/>
        <charset val="128"/>
      </rPr>
      <t>復元楽器</t>
    </r>
    <r>
      <rPr>
        <sz val="11"/>
        <rFont val="Consolas"/>
        <family val="3"/>
      </rPr>
      <t>Silkroad</t>
    </r>
    <r>
      <rPr>
        <sz val="11"/>
        <rFont val="游ゴシック Medium"/>
        <family val="3"/>
        <charset val="128"/>
      </rPr>
      <t>の</t>
    </r>
    <r>
      <rPr>
        <sz val="11"/>
        <rFont val="Consolas"/>
        <family val="3"/>
      </rPr>
      <t>*</t>
    </r>
    <rPh sb="0" eb="2">
      <t>フクゲン</t>
    </rPh>
    <rPh sb="2" eb="4">
      <t>ゲンガッキ</t>
    </rPh>
    <rPh sb="4" eb="12">
      <t>シルクロード</t>
    </rPh>
    <phoneticPr fontId="1"/>
  </si>
  <si>
    <r>
      <rPr>
        <sz val="11"/>
        <rFont val="游ゴシック Medium"/>
        <family val="3"/>
        <charset val="128"/>
      </rPr>
      <t>敦煌から正倉院への道</t>
    </r>
    <rPh sb="0" eb="2">
      <t>トンコウ</t>
    </rPh>
    <rPh sb="4" eb="7">
      <t>ショウソウイン</t>
    </rPh>
    <rPh sb="9" eb="10">
      <t>ミチ</t>
    </rPh>
    <phoneticPr fontId="1"/>
  </si>
  <si>
    <r>
      <rPr>
        <sz val="6"/>
        <rFont val="游ゴシック Medium"/>
        <family val="3"/>
        <charset val="128"/>
      </rPr>
      <t>夜泣きソバ</t>
    </r>
    <r>
      <rPr>
        <sz val="6"/>
        <rFont val="Consolas"/>
        <family val="3"/>
      </rPr>
      <t>/</t>
    </r>
    <r>
      <rPr>
        <sz val="6"/>
        <rFont val="游ゴシック Medium"/>
        <family val="3"/>
        <charset val="128"/>
      </rPr>
      <t>さわり</t>
    </r>
    <rPh sb="0" eb="2">
      <t>ヨナ</t>
    </rPh>
    <phoneticPr fontId="1"/>
  </si>
  <si>
    <r>
      <rPr>
        <sz val="11"/>
        <rFont val="游ゴシック Medium"/>
        <family val="3"/>
        <charset val="128"/>
      </rPr>
      <t>打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日本の</t>
    </r>
    <r>
      <rPr>
        <sz val="11"/>
        <rFont val="Consolas"/>
        <family val="3"/>
      </rPr>
      <t>Carnival/Percussion</t>
    </r>
    <rPh sb="0" eb="1">
      <t>ダ</t>
    </rPh>
    <rPh sb="2" eb="4">
      <t>ニホン</t>
    </rPh>
    <rPh sb="5" eb="13">
      <t>カーニヴァル</t>
    </rPh>
    <rPh sb="14" eb="24">
      <t>パーカッション</t>
    </rPh>
    <phoneticPr fontId="1"/>
  </si>
  <si>
    <r>
      <rPr>
        <sz val="11"/>
        <rFont val="游ゴシック Medium"/>
        <family val="3"/>
        <charset val="128"/>
      </rPr>
      <t>日本の伝統音楽</t>
    </r>
    <r>
      <rPr>
        <sz val="11"/>
        <rFont val="Consolas"/>
        <family val="3"/>
      </rPr>
      <t>/10/Japanese Traditional Music</t>
    </r>
    <rPh sb="0" eb="2">
      <t>ニホン</t>
    </rPh>
    <rPh sb="3" eb="5">
      <t>デントウ</t>
    </rPh>
    <rPh sb="5" eb="7">
      <t>オンガク</t>
    </rPh>
    <rPh sb="11" eb="37">
      <t>ジャパニーズ　トラディショナル　ミュージック</t>
    </rPh>
    <phoneticPr fontId="1"/>
  </si>
  <si>
    <r>
      <rPr>
        <sz val="11"/>
        <rFont val="游ゴシック Medium"/>
        <family val="3"/>
        <charset val="128"/>
      </rPr>
      <t>ふるあめりか</t>
    </r>
    <phoneticPr fontId="1"/>
  </si>
  <si>
    <r>
      <rPr>
        <sz val="11"/>
        <rFont val="游ゴシック Medium"/>
        <family val="3"/>
        <charset val="128"/>
      </rPr>
      <t>三味線</t>
    </r>
    <r>
      <rPr>
        <sz val="11"/>
        <rFont val="Consolas"/>
        <family val="3"/>
      </rPr>
      <t>(</t>
    </r>
    <r>
      <rPr>
        <sz val="11"/>
        <rFont val="游ゴシック Medium"/>
        <family val="3"/>
        <charset val="128"/>
      </rPr>
      <t>語り</t>
    </r>
    <r>
      <rPr>
        <sz val="11"/>
        <rFont val="Consolas"/>
        <family val="3"/>
      </rPr>
      <t>)/</t>
    </r>
    <r>
      <rPr>
        <sz val="11"/>
        <rFont val="游ゴシック Medium"/>
        <family val="3"/>
        <charset val="128"/>
      </rPr>
      <t>江戸</t>
    </r>
    <r>
      <rPr>
        <sz val="11"/>
        <rFont val="Consolas"/>
        <family val="3"/>
      </rPr>
      <t>Renaissance</t>
    </r>
    <r>
      <rPr>
        <sz val="11"/>
        <rFont val="游ゴシック Medium"/>
        <family val="3"/>
        <charset val="128"/>
      </rPr>
      <t>･情</t>
    </r>
    <r>
      <rPr>
        <sz val="11"/>
        <rFont val="Consolas"/>
        <family val="3"/>
      </rPr>
      <t>/Shamisen-I</t>
    </r>
    <rPh sb="0" eb="3">
      <t>シャミセン</t>
    </rPh>
    <rPh sb="4" eb="5">
      <t>カタ</t>
    </rPh>
    <rPh sb="10" eb="21">
      <t>ルネサンス</t>
    </rPh>
    <rPh sb="22" eb="23">
      <t>ジョウ</t>
    </rPh>
    <phoneticPr fontId="1"/>
  </si>
  <si>
    <r>
      <rPr>
        <sz val="11"/>
        <rFont val="游ゴシック Medium"/>
        <family val="3"/>
        <charset val="128"/>
      </rPr>
      <t>日本の伝統音楽</t>
    </r>
    <r>
      <rPr>
        <sz val="11"/>
        <rFont val="Consolas"/>
        <family val="3"/>
      </rPr>
      <t>/08/Japanese Traditional Music</t>
    </r>
    <rPh sb="0" eb="2">
      <t>ニホン</t>
    </rPh>
    <rPh sb="3" eb="5">
      <t>デントウ</t>
    </rPh>
    <rPh sb="5" eb="7">
      <t>オンガク</t>
    </rPh>
    <rPh sb="11" eb="37">
      <t>ジャパニーズ　トラディショナル　ミュージック</t>
    </rPh>
    <phoneticPr fontId="1"/>
  </si>
  <si>
    <r>
      <rPr>
        <sz val="11"/>
        <rFont val="游ゴシック Medium"/>
        <family val="3"/>
        <charset val="128"/>
      </rPr>
      <t>むじな</t>
    </r>
    <phoneticPr fontId="1"/>
  </si>
  <si>
    <r>
      <rPr>
        <sz val="11"/>
        <rFont val="游ゴシック Medium"/>
        <family val="3"/>
        <charset val="128"/>
      </rPr>
      <t>十三夜</t>
    </r>
    <rPh sb="0" eb="3">
      <t>ジュウサンヤ</t>
    </rPh>
    <phoneticPr fontId="1"/>
  </si>
  <si>
    <r>
      <rPr>
        <sz val="11"/>
        <rFont val="游ゴシック Medium"/>
        <family val="3"/>
        <charset val="128"/>
      </rPr>
      <t>雁</t>
    </r>
    <rPh sb="0" eb="1">
      <t>カリ</t>
    </rPh>
    <phoneticPr fontId="1"/>
  </si>
  <si>
    <r>
      <rPr>
        <sz val="11"/>
        <rFont val="游ゴシック Medium"/>
        <family val="3"/>
        <charset val="128"/>
      </rPr>
      <t>にごりえ</t>
    </r>
    <phoneticPr fontId="1"/>
  </si>
  <si>
    <r>
      <rPr>
        <sz val="11"/>
        <rFont val="游ゴシック Medium"/>
        <family val="3"/>
        <charset val="128"/>
      </rPr>
      <t>月夜の題目舟</t>
    </r>
    <rPh sb="0" eb="2">
      <t>ツキヨ</t>
    </rPh>
    <rPh sb="3" eb="5">
      <t>ダイモク</t>
    </rPh>
    <rPh sb="5" eb="6">
      <t>ブネ</t>
    </rPh>
    <phoneticPr fontId="1"/>
  </si>
  <si>
    <r>
      <rPr>
        <sz val="11"/>
        <rFont val="游ゴシック Medium"/>
        <family val="3"/>
        <charset val="128"/>
      </rPr>
      <t>鶴女房</t>
    </r>
    <rPh sb="0" eb="1">
      <t>ツル</t>
    </rPh>
    <rPh sb="1" eb="3">
      <t>ニョウボウ</t>
    </rPh>
    <phoneticPr fontId="1"/>
  </si>
  <si>
    <r>
      <t>55</t>
    </r>
    <r>
      <rPr>
        <sz val="11"/>
        <rFont val="游ゴシック Medium"/>
        <family val="3"/>
        <charset val="128"/>
      </rPr>
      <t>秒ダブり</t>
    </r>
    <rPh sb="2" eb="3">
      <t>ビョウ</t>
    </rPh>
    <phoneticPr fontId="1"/>
  </si>
  <si>
    <r>
      <rPr>
        <sz val="11"/>
        <rFont val="游ゴシック Medium"/>
        <family val="3"/>
        <charset val="128"/>
      </rPr>
      <t>富本豊志賀</t>
    </r>
    <rPh sb="0" eb="2">
      <t>トミモト</t>
    </rPh>
    <rPh sb="2" eb="5">
      <t>トヨシガ</t>
    </rPh>
    <phoneticPr fontId="1"/>
  </si>
  <si>
    <r>
      <rPr>
        <sz val="11"/>
        <rFont val="游ゴシック Medium"/>
        <family val="3"/>
        <charset val="128"/>
      </rPr>
      <t>絵島生島</t>
    </r>
    <rPh sb="0" eb="2">
      <t>エシマ</t>
    </rPh>
    <rPh sb="2" eb="4">
      <t>イクジマ</t>
    </rPh>
    <phoneticPr fontId="1"/>
  </si>
  <si>
    <r>
      <rPr>
        <sz val="11"/>
        <rFont val="游ゴシック Medium"/>
        <family val="3"/>
        <charset val="128"/>
      </rPr>
      <t>耳なし芳一</t>
    </r>
    <rPh sb="0" eb="1">
      <t>ミミ</t>
    </rPh>
    <rPh sb="3" eb="5">
      <t>ホウイチ</t>
    </rPh>
    <phoneticPr fontId="1"/>
  </si>
  <si>
    <r>
      <rPr>
        <sz val="11"/>
        <rFont val="游ゴシック Medium"/>
        <family val="3"/>
        <charset val="128"/>
      </rPr>
      <t>夜泣きソバ</t>
    </r>
    <rPh sb="0" eb="2">
      <t>ヨナ</t>
    </rPh>
    <phoneticPr fontId="1"/>
  </si>
  <si>
    <r>
      <t>Bottom</t>
    </r>
    <r>
      <rPr>
        <sz val="11"/>
        <rFont val="游ゴシック Medium"/>
        <family val="3"/>
        <charset val="128"/>
      </rPr>
      <t>のみ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日本の音風景</t>
    </r>
    <r>
      <rPr>
        <sz val="11"/>
        <rFont val="Consolas"/>
        <family val="3"/>
      </rPr>
      <t>/Soundscape of Japan</t>
    </r>
    <rPh sb="9" eb="11">
      <t>ニホン</t>
    </rPh>
    <rPh sb="12" eb="13">
      <t>オト</t>
    </rPh>
    <rPh sb="13" eb="15">
      <t>フウケイ</t>
    </rPh>
    <rPh sb="16" eb="35">
      <t>サウンドスケイプ　オブ　ジャパン</t>
    </rPh>
    <phoneticPr fontId="1"/>
  </si>
  <si>
    <r>
      <rPr>
        <sz val="11"/>
        <rFont val="游ゴシック Medium"/>
        <family val="3"/>
        <charset val="128"/>
      </rPr>
      <t>宮古路豊後掾</t>
    </r>
    <rPh sb="0" eb="1">
      <t>ミヤ</t>
    </rPh>
    <rPh sb="1" eb="3">
      <t>コジ</t>
    </rPh>
    <rPh sb="3" eb="5">
      <t>ブンゴ</t>
    </rPh>
    <rPh sb="5" eb="6">
      <t>ジョウ</t>
    </rPh>
    <phoneticPr fontId="1"/>
  </si>
  <si>
    <r>
      <rPr>
        <sz val="11"/>
        <rFont val="游ゴシック Medium"/>
        <family val="3"/>
        <charset val="128"/>
      </rPr>
      <t>河童の道行</t>
    </r>
    <rPh sb="0" eb="2">
      <t>カッパ</t>
    </rPh>
    <rPh sb="3" eb="5">
      <t>ミチユキ</t>
    </rPh>
    <phoneticPr fontId="1"/>
  </si>
  <si>
    <r>
      <rPr>
        <sz val="11"/>
        <rFont val="游ゴシック Medium"/>
        <family val="3"/>
        <charset val="128"/>
      </rPr>
      <t>たぬき</t>
    </r>
    <phoneticPr fontId="1"/>
  </si>
  <si>
    <r>
      <rPr>
        <sz val="11"/>
        <rFont val="游ゴシック Medium"/>
        <family val="3"/>
        <charset val="128"/>
      </rPr>
      <t>おさん茂兵衛</t>
    </r>
    <rPh sb="3" eb="4">
      <t>モ</t>
    </rPh>
    <rPh sb="4" eb="6">
      <t>ヘエ</t>
    </rPh>
    <phoneticPr fontId="1"/>
  </si>
  <si>
    <r>
      <rPr>
        <sz val="11"/>
        <rFont val="游ゴシック Medium"/>
        <family val="3"/>
        <charset val="128"/>
      </rPr>
      <t>次郎吉ざんげ</t>
    </r>
    <rPh sb="0" eb="3">
      <t>ジロキチ</t>
    </rPh>
    <phoneticPr fontId="1"/>
  </si>
  <si>
    <r>
      <rPr>
        <sz val="11"/>
        <rFont val="游ゴシック Medium"/>
        <family val="3"/>
        <charset val="128"/>
      </rPr>
      <t>行倒れ淀君</t>
    </r>
    <rPh sb="0" eb="2">
      <t>ユキダオ</t>
    </rPh>
    <rPh sb="3" eb="4">
      <t>ヨド</t>
    </rPh>
    <rPh sb="4" eb="5">
      <t>ギミ</t>
    </rPh>
    <phoneticPr fontId="1"/>
  </si>
  <si>
    <r>
      <rPr>
        <sz val="11"/>
        <rFont val="游ゴシック Medium"/>
        <family val="3"/>
        <charset val="128"/>
      </rPr>
      <t>書生節</t>
    </r>
    <rPh sb="0" eb="2">
      <t>ショセイ</t>
    </rPh>
    <rPh sb="2" eb="3">
      <t>ブシ</t>
    </rPh>
    <phoneticPr fontId="1"/>
  </si>
  <si>
    <r>
      <t>71'4</t>
    </r>
    <r>
      <rPr>
        <sz val="11"/>
        <rFont val="游ゴシック Medium"/>
        <family val="3"/>
        <charset val="128"/>
      </rPr>
      <t>１位</t>
    </r>
    <rPh sb="5" eb="6">
      <t>クライ</t>
    </rPh>
    <phoneticPr fontId="1"/>
  </si>
  <si>
    <r>
      <rPr>
        <sz val="11"/>
        <rFont val="游ゴシック Medium"/>
        <family val="3"/>
        <charset val="128"/>
      </rPr>
      <t>大道芸</t>
    </r>
    <r>
      <rPr>
        <sz val="11"/>
        <rFont val="Consolas"/>
        <family val="3"/>
      </rPr>
      <t>Record/Mono</t>
    </r>
    <rPh sb="0" eb="3">
      <t>ダイドウゲイ</t>
    </rPh>
    <rPh sb="3" eb="9">
      <t>レコード</t>
    </rPh>
    <rPh sb="10" eb="14">
      <t>モノ</t>
    </rPh>
    <phoneticPr fontId="1"/>
  </si>
  <si>
    <r>
      <rPr>
        <sz val="11"/>
        <rFont val="游ゴシック Medium"/>
        <family val="3"/>
        <charset val="128"/>
      </rPr>
      <t>魔法使いサリーちゃん</t>
    </r>
    <rPh sb="0" eb="3">
      <t>マホウツカ</t>
    </rPh>
    <phoneticPr fontId="1"/>
  </si>
  <si>
    <r>
      <rPr>
        <sz val="11"/>
        <rFont val="游ゴシック Medium"/>
        <family val="3"/>
        <charset val="128"/>
      </rPr>
      <t>魔法のマンボ</t>
    </r>
    <rPh sb="0" eb="2">
      <t>マホウ</t>
    </rPh>
    <phoneticPr fontId="1"/>
  </si>
  <si>
    <r>
      <rPr>
        <sz val="11"/>
        <rFont val="游ゴシック Medium"/>
        <family val="3"/>
        <charset val="128"/>
      </rPr>
      <t>水森亜土</t>
    </r>
    <rPh sb="0" eb="2">
      <t>ミズモリ</t>
    </rPh>
    <rPh sb="2" eb="4">
      <t>アド</t>
    </rPh>
    <phoneticPr fontId="1"/>
  </si>
  <si>
    <r>
      <rPr>
        <sz val="11"/>
        <rFont val="游ゴシック Medium"/>
        <family val="3"/>
        <charset val="128"/>
      </rPr>
      <t>すきすきソング</t>
    </r>
    <phoneticPr fontId="1"/>
  </si>
  <si>
    <r>
      <rPr>
        <sz val="11"/>
        <rFont val="游ゴシック Medium"/>
        <family val="3"/>
        <charset val="128"/>
      </rPr>
      <t>ひみつのアッコちゃん</t>
    </r>
    <phoneticPr fontId="1"/>
  </si>
  <si>
    <r>
      <rPr>
        <b/>
        <sz val="11"/>
        <color indexed="33"/>
        <rFont val="游ゴシック Medium"/>
        <family val="3"/>
        <charset val="128"/>
      </rPr>
      <t>ミス･ワカナ</t>
    </r>
  </si>
  <si>
    <r>
      <rPr>
        <sz val="11"/>
        <rFont val="游ゴシック Medium"/>
        <family val="3"/>
        <charset val="128"/>
      </rPr>
      <t>砂川捨丸</t>
    </r>
    <rPh sb="0" eb="2">
      <t>サガワ</t>
    </rPh>
    <rPh sb="2" eb="4">
      <t>ステマル</t>
    </rPh>
    <phoneticPr fontId="1"/>
  </si>
  <si>
    <r>
      <rPr>
        <b/>
        <sz val="11"/>
        <color indexed="33"/>
        <rFont val="游ゴシック Medium"/>
        <family val="3"/>
        <charset val="128"/>
      </rPr>
      <t>豊年斎梅坊主連中</t>
    </r>
    <rPh sb="0" eb="2">
      <t>ホウネン</t>
    </rPh>
    <rPh sb="2" eb="3">
      <t>サイ</t>
    </rPh>
    <rPh sb="3" eb="4">
      <t>ウメ</t>
    </rPh>
    <rPh sb="4" eb="6">
      <t>ボウズ</t>
    </rPh>
    <rPh sb="6" eb="8">
      <t>レンチュウ</t>
    </rPh>
    <phoneticPr fontId="1"/>
  </si>
  <si>
    <r>
      <rPr>
        <sz val="11"/>
        <rFont val="游ゴシック Medium"/>
        <family val="3"/>
        <charset val="128"/>
      </rPr>
      <t>豊年斎梅坊主連中</t>
    </r>
    <rPh sb="0" eb="2">
      <t>ホウネン</t>
    </rPh>
    <rPh sb="2" eb="3">
      <t>サイ</t>
    </rPh>
    <rPh sb="3" eb="4">
      <t>ウメ</t>
    </rPh>
    <rPh sb="4" eb="6">
      <t>ボウズ</t>
    </rPh>
    <rPh sb="6" eb="8">
      <t>レンチュウ</t>
    </rPh>
    <phoneticPr fontId="1"/>
  </si>
  <si>
    <r>
      <t>Various/</t>
    </r>
    <r>
      <rPr>
        <sz val="11"/>
        <rFont val="游ゴシック Medium"/>
        <family val="3"/>
        <charset val="128"/>
      </rPr>
      <t>中村とうよう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選曲･編集</t>
    </r>
    <rPh sb="8" eb="10">
      <t>ナカムラ</t>
    </rPh>
    <rPh sb="15" eb="17">
      <t>センキョク</t>
    </rPh>
    <rPh sb="18" eb="20">
      <t>ヘンシュウ</t>
    </rPh>
    <phoneticPr fontId="1"/>
  </si>
  <si>
    <r>
      <rPr>
        <sz val="11"/>
        <rFont val="游ゴシック Medium"/>
        <family val="3"/>
        <charset val="128"/>
      </rPr>
      <t>日本の庶民芸能入門</t>
    </r>
    <r>
      <rPr>
        <sz val="11"/>
        <rFont val="Consolas"/>
        <family val="3"/>
      </rPr>
      <t>/</t>
    </r>
    <r>
      <rPr>
        <sz val="8"/>
        <rFont val="Consolas"/>
        <family val="3"/>
      </rPr>
      <t xml:space="preserve">A Guide to </t>
    </r>
    <r>
      <rPr>
        <sz val="11"/>
        <rFont val="Consolas"/>
        <family val="3"/>
      </rPr>
      <t>Traditional Entertainments in Japan</t>
    </r>
    <rPh sb="0" eb="2">
      <t>ニホン</t>
    </rPh>
    <rPh sb="3" eb="5">
      <t>ショミン</t>
    </rPh>
    <rPh sb="5" eb="7">
      <t>ゲイノウ</t>
    </rPh>
    <rPh sb="7" eb="9">
      <t>ニュウモン</t>
    </rPh>
    <rPh sb="10" eb="11">
      <t>ア</t>
    </rPh>
    <rPh sb="12" eb="56">
      <t>ガイド　トゥ　トラディショナル　エンターテインメンツ　イン　ジャパン</t>
    </rPh>
    <phoneticPr fontId="1"/>
  </si>
  <si>
    <r>
      <rPr>
        <sz val="11"/>
        <rFont val="游ゴシック Medium"/>
        <family val="3"/>
        <charset val="128"/>
      </rPr>
      <t>第</t>
    </r>
    <r>
      <rPr>
        <sz val="11"/>
        <rFont val="Consolas"/>
        <family val="3"/>
      </rPr>
      <t>9</t>
    </r>
    <r>
      <rPr>
        <sz val="11"/>
        <rFont val="游ゴシック Medium"/>
        <family val="3"/>
        <charset val="128"/>
      </rPr>
      <t>集</t>
    </r>
    <r>
      <rPr>
        <sz val="11"/>
        <rFont val="Consolas"/>
        <family val="3"/>
      </rPr>
      <t>/150</t>
    </r>
    <r>
      <rPr>
        <sz val="11"/>
        <rFont val="游ゴシック Medium"/>
        <family val="3"/>
        <charset val="128"/>
      </rPr>
      <t>分</t>
    </r>
    <r>
      <rPr>
        <sz val="11"/>
        <rFont val="Consolas"/>
        <family val="3"/>
      </rPr>
      <t>tape</t>
    </r>
    <rPh sb="0" eb="1">
      <t>ダイ</t>
    </rPh>
    <rPh sb="2" eb="3">
      <t>シュウ</t>
    </rPh>
    <rPh sb="7" eb="8">
      <t>プン</t>
    </rPh>
    <rPh sb="8" eb="12">
      <t>テープ</t>
    </rPh>
    <phoneticPr fontId="1"/>
  </si>
  <si>
    <r>
      <rPr>
        <sz val="11"/>
        <rFont val="游ゴシック Medium"/>
        <family val="3"/>
        <charset val="128"/>
      </rPr>
      <t>うち日本人の</t>
    </r>
    <r>
      <rPr>
        <sz val="11"/>
        <rFont val="Consolas"/>
        <family val="3"/>
      </rPr>
      <t>Chanson</t>
    </r>
    <rPh sb="2" eb="5">
      <t>ニホンジン</t>
    </rPh>
    <rPh sb="6" eb="13">
      <t>シャンソン</t>
    </rPh>
    <phoneticPr fontId="1"/>
  </si>
  <si>
    <r>
      <rPr>
        <sz val="11"/>
        <rFont val="游ゴシック Medium"/>
        <family val="3"/>
        <charset val="128"/>
      </rPr>
      <t>なかにし礼</t>
    </r>
    <r>
      <rPr>
        <sz val="11"/>
        <rFont val="Consolas"/>
        <family val="3"/>
      </rPr>
      <t>Chanson</t>
    </r>
    <r>
      <rPr>
        <sz val="11"/>
        <rFont val="游ゴシック Medium"/>
        <family val="3"/>
        <charset val="128"/>
      </rPr>
      <t>詩集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石井昌子</t>
    </r>
    <r>
      <rPr>
        <sz val="11"/>
        <rFont val="Consolas"/>
        <family val="3"/>
      </rPr>
      <t>01,02,07~10/</t>
    </r>
    <r>
      <rPr>
        <sz val="11"/>
        <rFont val="游ゴシック Medium"/>
        <family val="3"/>
        <charset val="128"/>
      </rPr>
      <t>川島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弘</t>
    </r>
    <r>
      <rPr>
        <sz val="11"/>
        <rFont val="Consolas"/>
        <family val="3"/>
      </rPr>
      <t>03~06/</t>
    </r>
    <r>
      <rPr>
        <sz val="11"/>
        <rFont val="游ゴシック Medium"/>
        <family val="3"/>
        <charset val="128"/>
      </rPr>
      <t>深緑夏代</t>
    </r>
    <r>
      <rPr>
        <sz val="11"/>
        <rFont val="Consolas"/>
        <family val="3"/>
      </rPr>
      <t>11~20</t>
    </r>
    <rPh sb="4" eb="5">
      <t>レイ</t>
    </rPh>
    <rPh sb="5" eb="12">
      <t>シャンソン</t>
    </rPh>
    <rPh sb="12" eb="14">
      <t>シシュウ</t>
    </rPh>
    <rPh sb="15" eb="17">
      <t>イシイ</t>
    </rPh>
    <rPh sb="17" eb="19">
      <t>マサコ</t>
    </rPh>
    <rPh sb="31" eb="33">
      <t>カワシマ</t>
    </rPh>
    <rPh sb="34" eb="35">
      <t>ヒロシ</t>
    </rPh>
    <rPh sb="41" eb="43">
      <t>フカミドリ</t>
    </rPh>
    <rPh sb="43" eb="45">
      <t>ナツヨ</t>
    </rPh>
    <phoneticPr fontId="1"/>
  </si>
  <si>
    <r>
      <rPr>
        <sz val="11"/>
        <rFont val="游ゴシック Medium"/>
        <family val="3"/>
        <charset val="128"/>
      </rPr>
      <t>さらば銀巴里</t>
    </r>
    <r>
      <rPr>
        <sz val="11"/>
        <rFont val="Consolas"/>
        <family val="3"/>
      </rPr>
      <t>/Gin Paris/</t>
    </r>
    <r>
      <rPr>
        <sz val="11"/>
        <rFont val="游ゴシック Medium"/>
        <family val="3"/>
        <charset val="128"/>
      </rPr>
      <t>第</t>
    </r>
    <r>
      <rPr>
        <sz val="11"/>
        <rFont val="Consolas"/>
        <family val="3"/>
      </rPr>
      <t>1</t>
    </r>
    <r>
      <rPr>
        <sz val="11"/>
        <rFont val="游ゴシック Medium"/>
        <family val="3"/>
        <charset val="128"/>
      </rPr>
      <t>夜</t>
    </r>
    <r>
      <rPr>
        <sz val="11"/>
        <rFont val="Consolas"/>
        <family val="3"/>
      </rPr>
      <t>/1991.02.16</t>
    </r>
    <rPh sb="3" eb="6">
      <t>ギンバリ</t>
    </rPh>
    <rPh sb="7" eb="16">
      <t>ギン　パリ</t>
    </rPh>
    <rPh sb="17" eb="18">
      <t>ダイ</t>
    </rPh>
    <rPh sb="19" eb="20">
      <t>ヤ</t>
    </rPh>
    <phoneticPr fontId="1"/>
  </si>
  <si>
    <r>
      <rPr>
        <sz val="11"/>
        <rFont val="游ゴシック Medium"/>
        <family val="3"/>
        <charset val="128"/>
      </rPr>
      <t>なかにし礼･</t>
    </r>
    <r>
      <rPr>
        <sz val="11"/>
        <rFont val="Consolas"/>
        <family val="3"/>
      </rPr>
      <t>Parco</t>
    </r>
    <r>
      <rPr>
        <sz val="11"/>
        <rFont val="游ゴシック Medium"/>
        <family val="3"/>
        <charset val="128"/>
      </rPr>
      <t>劇場提携公演</t>
    </r>
    <rPh sb="4" eb="5">
      <t>レイ</t>
    </rPh>
    <rPh sb="6" eb="11">
      <t>パルコ</t>
    </rPh>
    <rPh sb="11" eb="13">
      <t>ゲキジョウ</t>
    </rPh>
    <rPh sb="13" eb="15">
      <t>テイケイ</t>
    </rPh>
    <rPh sb="15" eb="17">
      <t>コウエン</t>
    </rPh>
    <phoneticPr fontId="1"/>
  </si>
  <si>
    <r>
      <rPr>
        <sz val="11"/>
        <rFont val="游ゴシック Medium"/>
        <family val="3"/>
        <charset val="128"/>
      </rPr>
      <t>なかにし礼</t>
    </r>
    <r>
      <rPr>
        <sz val="11"/>
        <rFont val="Consolas"/>
        <family val="3"/>
      </rPr>
      <t>Chanson</t>
    </r>
    <r>
      <rPr>
        <sz val="11"/>
        <rFont val="游ゴシック Medium"/>
        <family val="3"/>
        <charset val="128"/>
      </rPr>
      <t>詩集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日高なみ</t>
    </r>
    <rPh sb="4" eb="5">
      <t>レイ</t>
    </rPh>
    <rPh sb="5" eb="12">
      <t>シャンソン</t>
    </rPh>
    <rPh sb="12" eb="14">
      <t>シシュウ</t>
    </rPh>
    <rPh sb="15" eb="17">
      <t>ヒダカ</t>
    </rPh>
    <phoneticPr fontId="1"/>
  </si>
  <si>
    <r>
      <rPr>
        <sz val="11"/>
        <rFont val="游ゴシック Medium"/>
        <family val="3"/>
        <charset val="128"/>
      </rPr>
      <t>さらば銀巴里</t>
    </r>
    <r>
      <rPr>
        <sz val="11"/>
        <rFont val="Consolas"/>
        <family val="3"/>
      </rPr>
      <t>/Gin Paris/</t>
    </r>
    <r>
      <rPr>
        <sz val="11"/>
        <rFont val="游ゴシック Medium"/>
        <family val="3"/>
        <charset val="128"/>
      </rPr>
      <t>第</t>
    </r>
    <r>
      <rPr>
        <sz val="11"/>
        <rFont val="Consolas"/>
        <family val="3"/>
      </rPr>
      <t>2</t>
    </r>
    <r>
      <rPr>
        <sz val="11"/>
        <rFont val="游ゴシック Medium"/>
        <family val="3"/>
        <charset val="128"/>
      </rPr>
      <t>夜</t>
    </r>
    <r>
      <rPr>
        <sz val="11"/>
        <rFont val="Consolas"/>
        <family val="3"/>
      </rPr>
      <t>/1991.02.17</t>
    </r>
    <rPh sb="3" eb="6">
      <t>ギンバリ</t>
    </rPh>
    <rPh sb="7" eb="16">
      <t>ギン　パリ</t>
    </rPh>
    <rPh sb="17" eb="18">
      <t>ダイ</t>
    </rPh>
    <rPh sb="19" eb="20">
      <t>ヤ</t>
    </rPh>
    <phoneticPr fontId="1"/>
  </si>
  <si>
    <r>
      <rPr>
        <sz val="11"/>
        <rFont val="游ゴシック Medium"/>
        <family val="3"/>
        <charset val="128"/>
      </rPr>
      <t>なかにし礼</t>
    </r>
    <r>
      <rPr>
        <sz val="11"/>
        <rFont val="Consolas"/>
        <family val="3"/>
      </rPr>
      <t>Chanson</t>
    </r>
    <r>
      <rPr>
        <sz val="11"/>
        <rFont val="游ゴシック Medium"/>
        <family val="3"/>
        <charset val="128"/>
      </rPr>
      <t>詩集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しますえよしお</t>
    </r>
    <r>
      <rPr>
        <sz val="11"/>
        <rFont val="Consolas"/>
        <family val="3"/>
      </rPr>
      <t>01~05/</t>
    </r>
    <r>
      <rPr>
        <sz val="11"/>
        <rFont val="游ゴシック Medium"/>
        <family val="3"/>
        <charset val="128"/>
      </rPr>
      <t>田島美代子</t>
    </r>
    <r>
      <rPr>
        <sz val="11"/>
        <rFont val="Consolas"/>
        <family val="3"/>
      </rPr>
      <t>06~10/</t>
    </r>
    <r>
      <rPr>
        <sz val="11"/>
        <rFont val="游ゴシック Medium"/>
        <family val="3"/>
        <charset val="128"/>
      </rPr>
      <t>仲代圭吾</t>
    </r>
    <r>
      <rPr>
        <sz val="11"/>
        <rFont val="Consolas"/>
        <family val="3"/>
      </rPr>
      <t>11~15/</t>
    </r>
    <r>
      <rPr>
        <sz val="11"/>
        <rFont val="游ゴシック Medium"/>
        <family val="3"/>
        <charset val="128"/>
      </rPr>
      <t>仲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マサコ</t>
    </r>
    <r>
      <rPr>
        <sz val="11"/>
        <rFont val="Consolas"/>
        <family val="3"/>
      </rPr>
      <t>/16~20</t>
    </r>
    <rPh sb="4" eb="5">
      <t>レイ</t>
    </rPh>
    <rPh sb="5" eb="12">
      <t>シャンソン</t>
    </rPh>
    <rPh sb="12" eb="14">
      <t>シシュウ</t>
    </rPh>
    <rPh sb="28" eb="30">
      <t>タシマ</t>
    </rPh>
    <rPh sb="30" eb="33">
      <t>ミヨコ</t>
    </rPh>
    <rPh sb="39" eb="41">
      <t>ナカダイ</t>
    </rPh>
    <rPh sb="41" eb="43">
      <t>ケイゴ</t>
    </rPh>
    <rPh sb="49" eb="50">
      <t>ナカ</t>
    </rPh>
    <phoneticPr fontId="1"/>
  </si>
  <si>
    <r>
      <rPr>
        <sz val="11"/>
        <rFont val="游ゴシック Medium"/>
        <family val="3"/>
        <charset val="128"/>
      </rPr>
      <t>さらば銀巴里</t>
    </r>
    <r>
      <rPr>
        <sz val="11"/>
        <rFont val="Consolas"/>
        <family val="3"/>
      </rPr>
      <t>/Gin Paris/</t>
    </r>
    <r>
      <rPr>
        <sz val="11"/>
        <rFont val="游ゴシック Medium"/>
        <family val="3"/>
        <charset val="128"/>
      </rPr>
      <t>第</t>
    </r>
    <r>
      <rPr>
        <sz val="11"/>
        <rFont val="Consolas"/>
        <family val="3"/>
      </rPr>
      <t>3</t>
    </r>
    <r>
      <rPr>
        <sz val="11"/>
        <rFont val="游ゴシック Medium"/>
        <family val="3"/>
        <charset val="128"/>
      </rPr>
      <t>夜</t>
    </r>
    <r>
      <rPr>
        <sz val="11"/>
        <rFont val="Consolas"/>
        <family val="3"/>
      </rPr>
      <t>/1991.02.18</t>
    </r>
    <rPh sb="3" eb="6">
      <t>ギンバリ</t>
    </rPh>
    <rPh sb="7" eb="16">
      <t>ギン　パリ</t>
    </rPh>
    <rPh sb="17" eb="18">
      <t>ダイ</t>
    </rPh>
    <rPh sb="19" eb="20">
      <t>ヤ</t>
    </rPh>
    <phoneticPr fontId="1"/>
  </si>
  <si>
    <r>
      <t>Bottom</t>
    </r>
    <r>
      <rPr>
        <sz val="11"/>
        <rFont val="游ゴシック Medium"/>
        <family val="3"/>
        <charset val="128"/>
      </rPr>
      <t>「群集」が</t>
    </r>
    <r>
      <rPr>
        <sz val="11"/>
        <rFont val="Consolas"/>
        <family val="3"/>
      </rPr>
      <t>Noise</t>
    </r>
    <r>
      <rPr>
        <sz val="11"/>
        <rFont val="游ゴシック Medium"/>
        <family val="3"/>
        <charset val="128"/>
      </rPr>
      <t>につき録り直し要</t>
    </r>
    <rPh sb="7" eb="9">
      <t>グンシュウ</t>
    </rPh>
    <rPh sb="19" eb="20">
      <t>ト</t>
    </rPh>
    <rPh sb="21" eb="22">
      <t>ナオ</t>
    </rPh>
    <rPh sb="23" eb="24">
      <t>ヨウ</t>
    </rPh>
    <phoneticPr fontId="1"/>
  </si>
  <si>
    <r>
      <rPr>
        <sz val="11"/>
        <rFont val="游ゴシック Medium"/>
        <family val="3"/>
        <charset val="128"/>
      </rPr>
      <t>なかにし礼</t>
    </r>
    <r>
      <rPr>
        <sz val="11"/>
        <rFont val="Consolas"/>
        <family val="3"/>
      </rPr>
      <t>Chanson</t>
    </r>
    <r>
      <rPr>
        <sz val="11"/>
        <rFont val="游ゴシック Medium"/>
        <family val="3"/>
        <charset val="128"/>
      </rPr>
      <t>詩集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阿部レイ</t>
    </r>
    <r>
      <rPr>
        <sz val="11"/>
        <rFont val="Consolas"/>
        <family val="3"/>
      </rPr>
      <t>01~02/</t>
    </r>
    <r>
      <rPr>
        <sz val="11"/>
        <rFont val="游ゴシック Medium"/>
        <family val="3"/>
        <charset val="128"/>
      </rPr>
      <t>堀内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環</t>
    </r>
    <r>
      <rPr>
        <sz val="11"/>
        <rFont val="Consolas"/>
        <family val="3"/>
      </rPr>
      <t>03~11/</t>
    </r>
    <r>
      <rPr>
        <sz val="11"/>
        <rFont val="游ゴシック Medium"/>
        <family val="3"/>
        <charset val="128"/>
      </rPr>
      <t>戸川昌子</t>
    </r>
    <r>
      <rPr>
        <sz val="11"/>
        <rFont val="Consolas"/>
        <family val="3"/>
      </rPr>
      <t>12~20</t>
    </r>
    <rPh sb="4" eb="5">
      <t>レイ</t>
    </rPh>
    <rPh sb="5" eb="12">
      <t>シャンソン</t>
    </rPh>
    <rPh sb="12" eb="14">
      <t>シシュウ</t>
    </rPh>
    <rPh sb="15" eb="17">
      <t>アベ</t>
    </rPh>
    <rPh sb="25" eb="27">
      <t>ホリウチ</t>
    </rPh>
    <rPh sb="28" eb="29">
      <t>カン</t>
    </rPh>
    <rPh sb="35" eb="37">
      <t>トガワ</t>
    </rPh>
    <rPh sb="37" eb="39">
      <t>マサコ</t>
    </rPh>
    <phoneticPr fontId="1"/>
  </si>
  <si>
    <r>
      <rPr>
        <sz val="11"/>
        <rFont val="游ゴシック Medium"/>
        <family val="3"/>
        <charset val="128"/>
      </rPr>
      <t>さらば銀巴里</t>
    </r>
    <r>
      <rPr>
        <sz val="11"/>
        <rFont val="Consolas"/>
        <family val="3"/>
      </rPr>
      <t>/Gin Paris/</t>
    </r>
    <r>
      <rPr>
        <sz val="11"/>
        <rFont val="游ゴシック Medium"/>
        <family val="3"/>
        <charset val="128"/>
      </rPr>
      <t>第</t>
    </r>
    <r>
      <rPr>
        <sz val="11"/>
        <rFont val="Consolas"/>
        <family val="3"/>
      </rPr>
      <t>4</t>
    </r>
    <r>
      <rPr>
        <sz val="11"/>
        <rFont val="游ゴシック Medium"/>
        <family val="3"/>
        <charset val="128"/>
      </rPr>
      <t>夜</t>
    </r>
    <r>
      <rPr>
        <sz val="11"/>
        <rFont val="Consolas"/>
        <family val="3"/>
      </rPr>
      <t>/1991.02.19</t>
    </r>
    <rPh sb="3" eb="6">
      <t>ギンバリ</t>
    </rPh>
    <rPh sb="7" eb="16">
      <t>ギン　パリ</t>
    </rPh>
    <rPh sb="17" eb="18">
      <t>ダイ</t>
    </rPh>
    <rPh sb="19" eb="20">
      <t>ヤ</t>
    </rPh>
    <phoneticPr fontId="1"/>
  </si>
  <si>
    <r>
      <rPr>
        <sz val="11"/>
        <rFont val="游ゴシック Medium"/>
        <family val="3"/>
        <charset val="128"/>
      </rPr>
      <t>なかにし礼</t>
    </r>
    <r>
      <rPr>
        <sz val="11"/>
        <rFont val="Consolas"/>
        <family val="3"/>
      </rPr>
      <t>Chanson</t>
    </r>
    <r>
      <rPr>
        <sz val="11"/>
        <rFont val="游ゴシック Medium"/>
        <family val="3"/>
        <charset val="128"/>
      </rPr>
      <t>詩集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青木みのる</t>
    </r>
    <r>
      <rPr>
        <sz val="11"/>
        <rFont val="Consolas"/>
        <family val="3"/>
      </rPr>
      <t>01~07/</t>
    </r>
    <r>
      <rPr>
        <sz val="11"/>
        <rFont val="游ゴシック Medium"/>
        <family val="3"/>
        <charset val="128"/>
      </rPr>
      <t>芦野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宏</t>
    </r>
    <r>
      <rPr>
        <sz val="11"/>
        <rFont val="Consolas"/>
        <family val="3"/>
      </rPr>
      <t>08~11/</t>
    </r>
    <r>
      <rPr>
        <sz val="11"/>
        <rFont val="游ゴシック Medium"/>
        <family val="3"/>
        <charset val="128"/>
      </rPr>
      <t>ミュージカルアカデミー</t>
    </r>
    <r>
      <rPr>
        <sz val="11"/>
        <rFont val="Consolas"/>
        <family val="3"/>
      </rPr>
      <t>12/</t>
    </r>
    <r>
      <rPr>
        <sz val="11"/>
        <rFont val="游ゴシック Medium"/>
        <family val="3"/>
        <charset val="128"/>
      </rPr>
      <t>芦野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宏とミュージカルアカデミー</t>
    </r>
    <r>
      <rPr>
        <sz val="11"/>
        <rFont val="Consolas"/>
        <family val="3"/>
      </rPr>
      <t>13~19/</t>
    </r>
    <r>
      <rPr>
        <sz val="11"/>
        <rFont val="游ゴシック Medium"/>
        <family val="3"/>
        <charset val="128"/>
      </rPr>
      <t>なかにし礼とミュージカルアカデミー</t>
    </r>
    <r>
      <rPr>
        <sz val="11"/>
        <rFont val="Consolas"/>
        <family val="3"/>
      </rPr>
      <t>20</t>
    </r>
    <rPh sb="4" eb="5">
      <t>レイ</t>
    </rPh>
    <rPh sb="5" eb="12">
      <t>シャンソン</t>
    </rPh>
    <rPh sb="12" eb="14">
      <t>シシュウ</t>
    </rPh>
    <rPh sb="15" eb="17">
      <t>アオキ</t>
    </rPh>
    <rPh sb="26" eb="28">
      <t>アシノ</t>
    </rPh>
    <rPh sb="29" eb="30">
      <t>ヒロシ</t>
    </rPh>
    <rPh sb="50" eb="52">
      <t>アシノ</t>
    </rPh>
    <rPh sb="53" eb="54">
      <t>ヒロシ</t>
    </rPh>
    <rPh sb="76" eb="77">
      <t>レイ</t>
    </rPh>
    <phoneticPr fontId="1"/>
  </si>
  <si>
    <r>
      <rPr>
        <sz val="11"/>
        <rFont val="游ゴシック Medium"/>
        <family val="3"/>
        <charset val="128"/>
      </rPr>
      <t>さらば銀巴里</t>
    </r>
    <r>
      <rPr>
        <sz val="11"/>
        <rFont val="Consolas"/>
        <family val="3"/>
      </rPr>
      <t>/Gin Paris/</t>
    </r>
    <r>
      <rPr>
        <sz val="11"/>
        <rFont val="游ゴシック Medium"/>
        <family val="3"/>
        <charset val="128"/>
      </rPr>
      <t>第</t>
    </r>
    <r>
      <rPr>
        <sz val="11"/>
        <rFont val="Consolas"/>
        <family val="3"/>
      </rPr>
      <t>5</t>
    </r>
    <r>
      <rPr>
        <sz val="11"/>
        <rFont val="游ゴシック Medium"/>
        <family val="3"/>
        <charset val="128"/>
      </rPr>
      <t>夜</t>
    </r>
    <r>
      <rPr>
        <sz val="11"/>
        <rFont val="Consolas"/>
        <family val="3"/>
      </rPr>
      <t>/1991.02.20</t>
    </r>
    <rPh sb="3" eb="6">
      <t>ギンバリ</t>
    </rPh>
    <rPh sb="7" eb="16">
      <t>ギン　パリ</t>
    </rPh>
    <rPh sb="17" eb="18">
      <t>ダイ</t>
    </rPh>
    <rPh sb="19" eb="20">
      <t>ヤ</t>
    </rPh>
    <phoneticPr fontId="1"/>
  </si>
  <si>
    <r>
      <rPr>
        <sz val="11"/>
        <rFont val="游ゴシック Medium"/>
        <family val="3"/>
        <charset val="128"/>
      </rPr>
      <t>「旅芸人の</t>
    </r>
    <r>
      <rPr>
        <sz val="11"/>
        <rFont val="Consolas"/>
        <family val="3"/>
      </rPr>
      <t>Ballade</t>
    </r>
    <r>
      <rPr>
        <sz val="11"/>
        <rFont val="游ゴシック Medium"/>
        <family val="3"/>
        <charset val="128"/>
      </rPr>
      <t>」から</t>
    </r>
    <r>
      <rPr>
        <sz val="11"/>
        <rFont val="Consolas"/>
        <family val="3"/>
      </rPr>
      <t>Original</t>
    </r>
    <r>
      <rPr>
        <sz val="11"/>
        <rFont val="游ゴシック Medium"/>
        <family val="3"/>
        <charset val="128"/>
      </rPr>
      <t>音源が</t>
    </r>
    <r>
      <rPr>
        <sz val="11"/>
        <rFont val="Consolas"/>
        <family val="3"/>
      </rPr>
      <t>Noise/</t>
    </r>
    <r>
      <rPr>
        <sz val="11"/>
        <rFont val="游ゴシック Medium"/>
        <family val="3"/>
        <charset val="128"/>
      </rPr>
      <t>冒頭にも</t>
    </r>
    <r>
      <rPr>
        <sz val="11"/>
        <rFont val="Consolas"/>
        <family val="3"/>
      </rPr>
      <t>Noise</t>
    </r>
    <rPh sb="1" eb="4">
      <t>タビゲイニン</t>
    </rPh>
    <rPh sb="5" eb="12">
      <t>バラード</t>
    </rPh>
    <rPh sb="15" eb="23">
      <t>オリジナル</t>
    </rPh>
    <rPh sb="23" eb="25">
      <t>オンゲン</t>
    </rPh>
    <rPh sb="26" eb="31">
      <t>ノイズ</t>
    </rPh>
    <rPh sb="32" eb="34">
      <t>ボウトウ</t>
    </rPh>
    <rPh sb="36" eb="41">
      <t>ノイズ</t>
    </rPh>
    <phoneticPr fontId="1"/>
  </si>
  <si>
    <r>
      <rPr>
        <sz val="11"/>
        <rFont val="游ゴシック Medium"/>
        <family val="3"/>
        <charset val="128"/>
      </rPr>
      <t>金子由香利</t>
    </r>
    <rPh sb="0" eb="2">
      <t>カネコ</t>
    </rPh>
    <rPh sb="2" eb="5">
      <t>ユカリ</t>
    </rPh>
    <phoneticPr fontId="1"/>
  </si>
  <si>
    <r>
      <rPr>
        <sz val="11"/>
        <rFont val="游ゴシック Medium"/>
        <family val="3"/>
        <charset val="128"/>
      </rPr>
      <t>時は過ぎてゆく</t>
    </r>
    <rPh sb="0" eb="1">
      <t>トキ</t>
    </rPh>
    <rPh sb="2" eb="3">
      <t>ス</t>
    </rPh>
    <phoneticPr fontId="1"/>
  </si>
  <si>
    <r>
      <rPr>
        <sz val="11"/>
        <rFont val="游ゴシック Medium"/>
        <family val="3"/>
        <charset val="128"/>
      </rPr>
      <t>再開／夜よさようなら</t>
    </r>
    <rPh sb="0" eb="2">
      <t>サイカイ</t>
    </rPh>
    <rPh sb="3" eb="4">
      <t>ヨル</t>
    </rPh>
    <phoneticPr fontId="1"/>
  </si>
  <si>
    <r>
      <rPr>
        <sz val="11"/>
        <rFont val="游ゴシック Medium"/>
        <family val="3"/>
        <charset val="128"/>
      </rPr>
      <t>巴里</t>
    </r>
    <r>
      <rPr>
        <sz val="11"/>
        <rFont val="Consolas"/>
        <family val="3"/>
      </rPr>
      <t>Blend 18songs/63'38/</t>
    </r>
    <r>
      <rPr>
        <sz val="11"/>
        <rFont val="游ゴシック Medium"/>
        <family val="3"/>
        <charset val="128"/>
      </rPr>
      <t>より重複</t>
    </r>
    <r>
      <rPr>
        <sz val="11"/>
        <rFont val="Consolas"/>
        <family val="3"/>
      </rPr>
      <t>/20'59/</t>
    </r>
    <r>
      <rPr>
        <sz val="11"/>
        <rFont val="游ゴシック Medium"/>
        <family val="3"/>
        <charset val="128"/>
      </rPr>
      <t>を省いて</t>
    </r>
    <rPh sb="0" eb="2">
      <t>パリ</t>
    </rPh>
    <rPh sb="2" eb="7">
      <t>ブレンド</t>
    </rPh>
    <rPh sb="10" eb="15">
      <t>ソングズ</t>
    </rPh>
    <rPh sb="24" eb="26">
      <t>チョウフク</t>
    </rPh>
    <rPh sb="34" eb="35">
      <t>ハブ</t>
    </rPh>
    <phoneticPr fontId="1"/>
  </si>
  <si>
    <r>
      <rPr>
        <sz val="11"/>
        <rFont val="游ゴシック Medium"/>
        <family val="3"/>
        <charset val="128"/>
      </rPr>
      <t>ラブ･</t>
    </r>
    <r>
      <rPr>
        <sz val="11"/>
        <rFont val="Consolas"/>
        <family val="3"/>
      </rPr>
      <t>Blend 18songs/66'57/</t>
    </r>
    <r>
      <rPr>
        <sz val="11"/>
        <rFont val="游ゴシック Medium"/>
        <family val="3"/>
        <charset val="128"/>
      </rPr>
      <t>より重複</t>
    </r>
    <r>
      <rPr>
        <sz val="11"/>
        <rFont val="Consolas"/>
        <family val="3"/>
      </rPr>
      <t>/66'57/</t>
    </r>
    <r>
      <rPr>
        <sz val="11"/>
        <rFont val="游ゴシック Medium"/>
        <family val="3"/>
        <charset val="128"/>
      </rPr>
      <t>を省いて</t>
    </r>
    <rPh sb="3" eb="8">
      <t>ブレンド</t>
    </rPh>
    <rPh sb="11" eb="16">
      <t>ソングズ</t>
    </rPh>
    <rPh sb="25" eb="27">
      <t>チョウフク</t>
    </rPh>
    <rPh sb="35" eb="36">
      <t>ハブ</t>
    </rPh>
    <phoneticPr fontId="1"/>
  </si>
  <si>
    <r>
      <rPr>
        <sz val="11"/>
        <rFont val="游ゴシック Medium"/>
        <family val="3"/>
        <charset val="128"/>
      </rPr>
      <t>いつ帰ってくるの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銀巴里</t>
    </r>
    <r>
      <rPr>
        <sz val="11"/>
        <rFont val="Consolas"/>
        <family val="3"/>
      </rPr>
      <t>Live</t>
    </r>
    <rPh sb="2" eb="3">
      <t>カエ</t>
    </rPh>
    <rPh sb="9" eb="12">
      <t>ギンパリ</t>
    </rPh>
    <rPh sb="12" eb="16">
      <t>ライヴ</t>
    </rPh>
    <phoneticPr fontId="1"/>
  </si>
  <si>
    <r>
      <t>Encore2</t>
    </r>
    <r>
      <rPr>
        <sz val="11"/>
        <rFont val="游ゴシック Medium"/>
        <family val="3"/>
        <charset val="128"/>
      </rPr>
      <t>曲は</t>
    </r>
    <r>
      <rPr>
        <sz val="11"/>
        <rFont val="Consolas"/>
        <family val="3"/>
      </rPr>
      <t>07'03</t>
    </r>
    <rPh sb="0" eb="6">
      <t>アンコール</t>
    </rPh>
    <rPh sb="7" eb="8">
      <t>キョク</t>
    </rPh>
    <phoneticPr fontId="1"/>
  </si>
  <si>
    <r>
      <rPr>
        <sz val="11"/>
        <rFont val="游ゴシック Medium"/>
        <family val="3"/>
        <charset val="128"/>
      </rPr>
      <t>杉田真理</t>
    </r>
    <r>
      <rPr>
        <sz val="11"/>
        <rFont val="Consolas"/>
        <family val="3"/>
      </rPr>
      <t>/Marie</t>
    </r>
    <rPh sb="0" eb="2">
      <t>スギタ</t>
    </rPh>
    <rPh sb="2" eb="4">
      <t>マリー</t>
    </rPh>
    <rPh sb="5" eb="10">
      <t>マリー</t>
    </rPh>
    <phoneticPr fontId="1"/>
  </si>
  <si>
    <r>
      <rPr>
        <sz val="11"/>
        <rFont val="游ゴシック Medium"/>
        <family val="3"/>
        <charset val="128"/>
      </rPr>
      <t>時の流れに</t>
    </r>
    <r>
      <rPr>
        <sz val="11"/>
        <rFont val="Consolas"/>
        <family val="3"/>
      </rPr>
      <t>/Avec le Temps</t>
    </r>
    <rPh sb="0" eb="1">
      <t>トキ</t>
    </rPh>
    <rPh sb="2" eb="3">
      <t>ナガ</t>
    </rPh>
    <phoneticPr fontId="1"/>
  </si>
  <si>
    <r>
      <rPr>
        <sz val="11"/>
        <rFont val="游ゴシック Medium"/>
        <family val="3"/>
        <charset val="128"/>
      </rPr>
      <t>文京区立目白台図書館</t>
    </r>
    <rPh sb="0" eb="4">
      <t>ブンキョウクリツ</t>
    </rPh>
    <rPh sb="4" eb="7">
      <t>メジロダイ</t>
    </rPh>
    <rPh sb="7" eb="10">
      <t>トショカン</t>
    </rPh>
    <phoneticPr fontId="1"/>
  </si>
  <si>
    <r>
      <rPr>
        <sz val="11"/>
        <rFont val="游ゴシック Medium"/>
        <family val="3"/>
        <charset val="128"/>
      </rPr>
      <t>渡辺歌子</t>
    </r>
    <rPh sb="0" eb="2">
      <t>ワタナベ</t>
    </rPh>
    <rPh sb="2" eb="4">
      <t>ウタコ</t>
    </rPh>
    <phoneticPr fontId="1"/>
  </si>
  <si>
    <r>
      <rPr>
        <sz val="11"/>
        <rFont val="游ゴシック Medium"/>
        <family val="3"/>
        <charset val="128"/>
      </rPr>
      <t>遠い道</t>
    </r>
    <r>
      <rPr>
        <sz val="11"/>
        <rFont val="Consolas"/>
        <family val="3"/>
      </rPr>
      <t>/Devo Tornare a Casa Mia</t>
    </r>
    <rPh sb="0" eb="1">
      <t>トオ</t>
    </rPh>
    <rPh sb="2" eb="3">
      <t>ミチ</t>
    </rPh>
    <phoneticPr fontId="1"/>
  </si>
  <si>
    <r>
      <t>Omagatoki/</t>
    </r>
    <r>
      <rPr>
        <sz val="11"/>
        <rFont val="游ゴシック Medium"/>
        <family val="3"/>
        <charset val="128"/>
      </rPr>
      <t>新星堂</t>
    </r>
    <rPh sb="0" eb="9">
      <t>オーマガトキ</t>
    </rPh>
    <rPh sb="10" eb="13">
      <t>シンセイドウ</t>
    </rPh>
    <phoneticPr fontId="1"/>
  </si>
  <si>
    <r>
      <rPr>
        <sz val="11"/>
        <rFont val="游ゴシック Medium"/>
        <family val="3"/>
        <charset val="128"/>
      </rPr>
      <t>文京区立水道端図書館</t>
    </r>
    <rPh sb="0" eb="4">
      <t>ブンキョウクリツ</t>
    </rPh>
    <rPh sb="4" eb="6">
      <t>スイドウ</t>
    </rPh>
    <rPh sb="6" eb="7">
      <t>バタ</t>
    </rPh>
    <rPh sb="7" eb="10">
      <t>トショカン</t>
    </rPh>
    <phoneticPr fontId="1"/>
  </si>
  <si>
    <r>
      <rPr>
        <sz val="11"/>
        <rFont val="游ゴシック Medium"/>
        <family val="3"/>
        <charset val="128"/>
      </rPr>
      <t>美輪明宏の世界</t>
    </r>
    <rPh sb="0" eb="2">
      <t>ミワ</t>
    </rPh>
    <rPh sb="2" eb="4">
      <t>アキヒロ</t>
    </rPh>
    <rPh sb="5" eb="7">
      <t>セカイ</t>
    </rPh>
    <phoneticPr fontId="1"/>
  </si>
  <si>
    <r>
      <rPr>
        <sz val="11"/>
        <rFont val="游ゴシック Medium"/>
        <family val="3"/>
        <charset val="128"/>
      </rPr>
      <t>実質</t>
    </r>
    <r>
      <rPr>
        <sz val="11"/>
        <rFont val="Consolas"/>
        <family val="3"/>
      </rPr>
      <t>45'08</t>
    </r>
    <r>
      <rPr>
        <sz val="11"/>
        <rFont val="游ゴシック Medium"/>
        <family val="3"/>
        <charset val="128"/>
      </rPr>
      <t>弱</t>
    </r>
    <r>
      <rPr>
        <sz val="11"/>
        <rFont val="Consolas"/>
        <family val="3"/>
      </rPr>
      <t>/05,11,12</t>
    </r>
    <r>
      <rPr>
        <sz val="11"/>
        <rFont val="游ゴシック Medium"/>
        <family val="3"/>
        <charset val="128"/>
      </rPr>
      <t>曲目が所有</t>
    </r>
    <r>
      <rPr>
        <sz val="11"/>
        <rFont val="Consolas"/>
        <family val="3"/>
      </rPr>
      <t>CD</t>
    </r>
    <r>
      <rPr>
        <sz val="11"/>
        <rFont val="游ゴシック Medium"/>
        <family val="3"/>
        <charset val="128"/>
      </rPr>
      <t>と重複、</t>
    </r>
    <r>
      <rPr>
        <sz val="11"/>
        <rFont val="Consolas"/>
        <family val="3"/>
      </rPr>
      <t>Bottom15</t>
    </r>
    <r>
      <rPr>
        <sz val="11"/>
        <rFont val="游ゴシック Medium"/>
        <family val="3"/>
        <charset val="128"/>
      </rPr>
      <t>曲目ヨイトマケの唄は編曲者違い</t>
    </r>
    <rPh sb="0" eb="2">
      <t>ジッシツ</t>
    </rPh>
    <rPh sb="7" eb="8">
      <t>ジャク</t>
    </rPh>
    <rPh sb="17" eb="19">
      <t>キョクメ</t>
    </rPh>
    <rPh sb="20" eb="22">
      <t>ショユウ</t>
    </rPh>
    <rPh sb="25" eb="27">
      <t>チョウフク</t>
    </rPh>
    <rPh sb="36" eb="38">
      <t>キョクメ</t>
    </rPh>
    <rPh sb="44" eb="45">
      <t>ウタ</t>
    </rPh>
    <rPh sb="46" eb="49">
      <t>ヘンキョクシャ</t>
    </rPh>
    <rPh sb="49" eb="50">
      <t>チガ</t>
    </rPh>
    <phoneticPr fontId="1"/>
  </si>
  <si>
    <r>
      <rPr>
        <sz val="11"/>
        <rFont val="游ゴシック Medium"/>
        <family val="3"/>
        <charset val="128"/>
      </rPr>
      <t>うち</t>
    </r>
    <r>
      <rPr>
        <sz val="11"/>
        <rFont val="Consolas"/>
        <family val="3"/>
      </rPr>
      <t>Chanson</t>
    </r>
    <rPh sb="2" eb="9">
      <t>シャンソン</t>
    </rPh>
    <phoneticPr fontId="1"/>
  </si>
  <si>
    <r>
      <rPr>
        <sz val="11"/>
        <rFont val="游ゴシック Medium"/>
        <family val="3"/>
        <charset val="128"/>
      </rPr>
      <t>愛の讃歌より</t>
    </r>
    <r>
      <rPr>
        <sz val="11"/>
        <rFont val="Consolas"/>
        <family val="3"/>
      </rPr>
      <t>35</t>
    </r>
    <r>
      <rPr>
        <sz val="11"/>
        <rFont val="游ゴシック Medium"/>
        <family val="3"/>
        <charset val="128"/>
      </rPr>
      <t>分くらい</t>
    </r>
    <rPh sb="0" eb="1">
      <t>アイ</t>
    </rPh>
    <rPh sb="2" eb="4">
      <t>サンカ</t>
    </rPh>
    <rPh sb="8" eb="9">
      <t>プン</t>
    </rPh>
    <phoneticPr fontId="1"/>
  </si>
  <si>
    <r>
      <t>35'00</t>
    </r>
    <r>
      <rPr>
        <sz val="11"/>
        <rFont val="游ゴシック Medium"/>
        <family val="3"/>
        <charset val="128"/>
      </rPr>
      <t>くらい</t>
    </r>
    <phoneticPr fontId="1"/>
  </si>
  <si>
    <r>
      <t>Live at Champs-Elysees</t>
    </r>
    <r>
      <rPr>
        <sz val="11"/>
        <rFont val="游ゴシック Medium"/>
        <family val="3"/>
        <charset val="128"/>
      </rPr>
      <t>劇場</t>
    </r>
    <r>
      <rPr>
        <sz val="11"/>
        <rFont val="Consolas"/>
        <family val="3"/>
      </rPr>
      <t>/1987.09.26/1988</t>
    </r>
    <rPh sb="0" eb="4">
      <t>ライヴ</t>
    </rPh>
    <rPh sb="8" eb="22">
      <t>シャンゼリゼ</t>
    </rPh>
    <rPh sb="22" eb="24">
      <t>ゲキジョウ</t>
    </rPh>
    <phoneticPr fontId="1"/>
  </si>
  <si>
    <r>
      <t>Odeon/</t>
    </r>
    <r>
      <rPr>
        <sz val="11"/>
        <rFont val="游ゴシック Medium"/>
        <family val="3"/>
        <charset val="128"/>
      </rPr>
      <t>東芝</t>
    </r>
    <r>
      <rPr>
        <sz val="11"/>
        <rFont val="Consolas"/>
        <family val="3"/>
      </rPr>
      <t>EMI/Columbia</t>
    </r>
    <rPh sb="0" eb="5">
      <t>オデオン</t>
    </rPh>
    <rPh sb="6" eb="8">
      <t>トウシバ</t>
    </rPh>
    <rPh sb="12" eb="20">
      <t>コロムビア</t>
    </rPh>
    <phoneticPr fontId="1"/>
  </si>
  <si>
    <r>
      <rPr>
        <sz val="11"/>
        <rFont val="游ゴシック Medium"/>
        <family val="3"/>
        <charset val="128"/>
      </rPr>
      <t>枯葉</t>
    </r>
    <r>
      <rPr>
        <sz val="11"/>
        <rFont val="Consolas"/>
        <family val="3"/>
      </rPr>
      <t>/Sound Patio Collection~Yves Montand</t>
    </r>
    <rPh sb="0" eb="2">
      <t>カレハ</t>
    </rPh>
    <rPh sb="3" eb="14">
      <t>サウンド　パティオ</t>
    </rPh>
    <rPh sb="15" eb="25">
      <t>コレクション</t>
    </rPh>
    <rPh sb="26" eb="38">
      <t>イヴ　モンタン</t>
    </rPh>
    <phoneticPr fontId="1"/>
  </si>
  <si>
    <r>
      <t>1989/compilation/Triple Best CD Series/Sound Patio Series</t>
    </r>
    <r>
      <rPr>
        <sz val="11"/>
        <rFont val="游ゴシック Medium"/>
        <family val="3"/>
        <charset val="128"/>
      </rPr>
      <t>第</t>
    </r>
    <r>
      <rPr>
        <sz val="11"/>
        <rFont val="Consolas"/>
        <family val="3"/>
      </rPr>
      <t>2</t>
    </r>
    <r>
      <rPr>
        <sz val="11"/>
        <rFont val="游ゴシック Medium"/>
        <family val="3"/>
        <charset val="128"/>
      </rPr>
      <t>弾</t>
    </r>
    <r>
      <rPr>
        <sz val="11"/>
        <rFont val="Consolas"/>
        <family val="3"/>
      </rPr>
      <t xml:space="preserve"> 20</t>
    </r>
    <rPh sb="5" eb="16">
      <t>コンピレイション</t>
    </rPh>
    <rPh sb="24" eb="28">
      <t>ベスト</t>
    </rPh>
    <rPh sb="32" eb="38">
      <t>シリーズ</t>
    </rPh>
    <rPh sb="39" eb="57">
      <t>サウンド　パティオ　シリーズ</t>
    </rPh>
    <rPh sb="57" eb="58">
      <t>ダイ</t>
    </rPh>
    <rPh sb="59" eb="60">
      <t>ダン</t>
    </rPh>
    <phoneticPr fontId="1"/>
  </si>
  <si>
    <r>
      <rPr>
        <sz val="11"/>
        <rFont val="游ゴシック Medium"/>
        <family val="3"/>
        <charset val="128"/>
      </rPr>
      <t>枯葉</t>
    </r>
    <r>
      <rPr>
        <sz val="11"/>
        <rFont val="Consolas"/>
        <family val="3"/>
      </rPr>
      <t>/Yves Montand Collection</t>
    </r>
    <rPh sb="0" eb="2">
      <t>カレハ</t>
    </rPh>
    <rPh sb="3" eb="15">
      <t>イヴ　モンタン</t>
    </rPh>
    <rPh sb="16" eb="26">
      <t>コレクション</t>
    </rPh>
    <phoneticPr fontId="1"/>
  </si>
  <si>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19</t>
    </r>
    <r>
      <rPr>
        <sz val="11"/>
        <rFont val="游ゴシック Medium"/>
        <family val="3"/>
        <charset val="128"/>
      </rPr>
      <t>曲</t>
    </r>
    <r>
      <rPr>
        <sz val="11"/>
        <rFont val="Consolas"/>
        <family val="3"/>
      </rPr>
      <t>/Debut50</t>
    </r>
    <r>
      <rPr>
        <sz val="11"/>
        <rFont val="游ゴシック Medium"/>
        <family val="3"/>
        <charset val="128"/>
      </rPr>
      <t>周年</t>
    </r>
    <r>
      <rPr>
        <sz val="11"/>
        <rFont val="Consolas"/>
        <family val="3"/>
      </rPr>
      <t>/2000.09/1960</t>
    </r>
    <r>
      <rPr>
        <sz val="11"/>
        <rFont val="游ゴシック Medium"/>
        <family val="3"/>
        <charset val="128"/>
      </rPr>
      <t>年代の文学的</t>
    </r>
    <r>
      <rPr>
        <sz val="11"/>
        <rFont val="Consolas"/>
        <family val="3"/>
      </rPr>
      <t>Chanson6</t>
    </r>
    <r>
      <rPr>
        <sz val="11"/>
        <rFont val="游ゴシック Medium"/>
        <family val="3"/>
        <charset val="128"/>
      </rPr>
      <t>曲</t>
    </r>
    <r>
      <rPr>
        <sz val="11"/>
        <rFont val="Consolas"/>
        <family val="3"/>
      </rPr>
      <t>+1981Olympia</t>
    </r>
    <r>
      <rPr>
        <sz val="11"/>
        <rFont val="游ゴシック Medium"/>
        <family val="3"/>
        <charset val="128"/>
      </rPr>
      <t>劇場</t>
    </r>
    <r>
      <rPr>
        <sz val="11"/>
        <rFont val="Consolas"/>
        <family val="3"/>
      </rPr>
      <t>5</t>
    </r>
    <r>
      <rPr>
        <sz val="11"/>
        <rFont val="游ゴシック Medium"/>
        <family val="3"/>
        <charset val="128"/>
      </rPr>
      <t>曲</t>
    </r>
    <r>
      <rPr>
        <sz val="11"/>
        <rFont val="Consolas"/>
        <family val="3"/>
      </rPr>
      <t>+1984</t>
    </r>
    <r>
      <rPr>
        <sz val="11"/>
        <rFont val="游ゴシック Medium"/>
        <family val="3"/>
        <charset val="128"/>
      </rPr>
      <t>新曲</t>
    </r>
    <r>
      <rPr>
        <sz val="11"/>
        <rFont val="Consolas"/>
        <family val="3"/>
      </rPr>
      <t>1</t>
    </r>
    <r>
      <rPr>
        <sz val="11"/>
        <rFont val="游ゴシック Medium"/>
        <family val="3"/>
        <charset val="128"/>
      </rPr>
      <t>曲</t>
    </r>
    <rPh sb="0" eb="1">
      <t>ゼン</t>
    </rPh>
    <rPh sb="3" eb="4">
      <t>キョク</t>
    </rPh>
    <rPh sb="5" eb="10">
      <t>デビュー</t>
    </rPh>
    <rPh sb="12" eb="14">
      <t>シュウネン</t>
    </rPh>
    <rPh sb="27" eb="29">
      <t>ネンダイ</t>
    </rPh>
    <rPh sb="30" eb="33">
      <t>ブンガクテキ</t>
    </rPh>
    <rPh sb="33" eb="40">
      <t>シャンソン</t>
    </rPh>
    <rPh sb="41" eb="42">
      <t>キョク</t>
    </rPh>
    <rPh sb="47" eb="54">
      <t>オランピア</t>
    </rPh>
    <rPh sb="54" eb="56">
      <t>ゲキジョウ</t>
    </rPh>
    <rPh sb="57" eb="58">
      <t>キョク</t>
    </rPh>
    <rPh sb="63" eb="65">
      <t>シンキョク</t>
    </rPh>
    <rPh sb="66" eb="67">
      <t>キョク</t>
    </rPh>
    <phoneticPr fontId="1"/>
  </si>
  <si>
    <r>
      <t>Seule/</t>
    </r>
    <r>
      <rPr>
        <sz val="11"/>
        <rFont val="游ゴシック Medium"/>
        <family val="3"/>
        <charset val="128"/>
      </rPr>
      <t>孤独と夜の中で</t>
    </r>
    <rPh sb="6" eb="8">
      <t>コドク</t>
    </rPh>
    <rPh sb="9" eb="10">
      <t>ヨル</t>
    </rPh>
    <rPh sb="11" eb="12">
      <t>ナカ</t>
    </rPh>
    <phoneticPr fontId="1"/>
  </si>
  <si>
    <r>
      <rPr>
        <sz val="11"/>
        <rFont val="游ゴシック Medium"/>
        <family val="3"/>
        <charset val="128"/>
      </rPr>
      <t>なかはらみさお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日本語の</t>
    </r>
    <r>
      <rPr>
        <sz val="11"/>
        <rFont val="Consolas"/>
        <family val="3"/>
      </rPr>
      <t>Chanson/</t>
    </r>
    <r>
      <rPr>
        <sz val="11"/>
        <rFont val="游ゴシック Medium"/>
        <family val="3"/>
        <charset val="128"/>
      </rPr>
      <t>ひるの</t>
    </r>
    <r>
      <rPr>
        <sz val="11"/>
        <rFont val="Consolas"/>
        <family val="3"/>
      </rPr>
      <t>Wide</t>
    </r>
    <r>
      <rPr>
        <sz val="11"/>
        <rFont val="游ゴシック Medium"/>
        <family val="3"/>
        <charset val="128"/>
      </rPr>
      <t>歌謡曲</t>
    </r>
    <rPh sb="8" eb="11">
      <t>ニホンゴ</t>
    </rPh>
    <rPh sb="12" eb="19">
      <t>シャンソン</t>
    </rPh>
    <rPh sb="23" eb="27">
      <t>ワイド</t>
    </rPh>
    <rPh sb="27" eb="30">
      <t>カヨウキョク</t>
    </rPh>
    <phoneticPr fontId="1"/>
  </si>
  <si>
    <r>
      <rPr>
        <sz val="11"/>
        <rFont val="游ゴシック Medium"/>
        <family val="3"/>
        <charset val="128"/>
      </rPr>
      <t>途中からヌレ・ザムール</t>
    </r>
    <r>
      <rPr>
        <strike/>
        <sz val="11"/>
        <rFont val="Consolas"/>
        <family val="3"/>
      </rPr>
      <t>/</t>
    </r>
    <r>
      <rPr>
        <strike/>
        <sz val="11"/>
        <rFont val="游ゴシック Medium"/>
        <family val="3"/>
        <charset val="128"/>
      </rPr>
      <t>瑠璃色の翡翠</t>
    </r>
    <r>
      <rPr>
        <strike/>
        <sz val="11"/>
        <rFont val="Consolas"/>
        <family val="3"/>
      </rPr>
      <t>/</t>
    </r>
    <r>
      <rPr>
        <strike/>
        <sz val="11"/>
        <rFont val="游ゴシック Medium"/>
        <family val="3"/>
        <charset val="128"/>
      </rPr>
      <t>夜の恋人</t>
    </r>
    <rPh sb="0" eb="2">
      <t>トチュウ</t>
    </rPh>
    <rPh sb="12" eb="15">
      <t>ルリイロ</t>
    </rPh>
    <rPh sb="16" eb="18">
      <t>カワセミ</t>
    </rPh>
    <rPh sb="19" eb="20">
      <t>ヨル</t>
    </rPh>
    <rPh sb="21" eb="23">
      <t>コイビト</t>
    </rPh>
    <phoneticPr fontId="1"/>
  </si>
  <si>
    <r>
      <t>Le'o Ferre'</t>
    </r>
    <r>
      <rPr>
        <sz val="11"/>
        <rFont val="游ゴシック Medium"/>
        <family val="3"/>
        <charset val="128"/>
      </rPr>
      <t>のすべて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16</t>
    </r>
    <r>
      <rPr>
        <sz val="11"/>
        <rFont val="游ゴシック Medium"/>
        <family val="3"/>
        <charset val="128"/>
      </rPr>
      <t>曲</t>
    </r>
    <r>
      <rPr>
        <sz val="11"/>
        <rFont val="Consolas"/>
        <family val="3"/>
      </rPr>
      <t>+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12</t>
    </r>
    <r>
      <rPr>
        <sz val="11"/>
        <rFont val="游ゴシック Medium"/>
        <family val="3"/>
        <charset val="128"/>
      </rPr>
      <t>曲</t>
    </r>
    <rPh sb="0" eb="11">
      <t>レオ　フェレ</t>
    </rPh>
    <rPh sb="16" eb="17">
      <t>ゼン</t>
    </rPh>
    <rPh sb="19" eb="20">
      <t>キョク</t>
    </rPh>
    <rPh sb="21" eb="22">
      <t>ゼン</t>
    </rPh>
    <rPh sb="24" eb="25">
      <t>キョク</t>
    </rPh>
    <phoneticPr fontId="1"/>
  </si>
  <si>
    <r>
      <t>21</t>
    </r>
    <r>
      <rPr>
        <sz val="11"/>
        <rFont val="游ゴシック Medium"/>
        <family val="3"/>
        <charset val="128"/>
      </rPr>
      <t>曲目</t>
    </r>
    <r>
      <rPr>
        <sz val="11"/>
        <rFont val="Consolas"/>
        <family val="3"/>
      </rPr>
      <t>/2</t>
    </r>
    <r>
      <rPr>
        <sz val="11"/>
        <rFont val="游ゴシック Medium"/>
        <family val="3"/>
        <charset val="128"/>
      </rPr>
      <t>枚目</t>
    </r>
    <r>
      <rPr>
        <sz val="11"/>
        <rFont val="Consolas"/>
        <family val="3"/>
      </rPr>
      <t>5</t>
    </r>
    <r>
      <rPr>
        <sz val="11"/>
        <rFont val="游ゴシック Medium"/>
        <family val="3"/>
        <charset val="128"/>
      </rPr>
      <t>曲目</t>
    </r>
    <r>
      <rPr>
        <sz val="11"/>
        <rFont val="Consolas"/>
        <family val="3"/>
      </rPr>
      <t>/Madame la Misere/</t>
    </r>
    <r>
      <rPr>
        <sz val="11"/>
        <rFont val="游ゴシック Medium"/>
        <family val="3"/>
        <charset val="128"/>
      </rPr>
      <t>まで</t>
    </r>
    <rPh sb="2" eb="4">
      <t>キョクメ</t>
    </rPh>
    <rPh sb="6" eb="8">
      <t>マイメ</t>
    </rPh>
    <rPh sb="9" eb="11">
      <t>キョクメ</t>
    </rPh>
    <rPh sb="12" eb="18">
      <t>マダム</t>
    </rPh>
    <rPh sb="19" eb="21">
      <t>ラ</t>
    </rPh>
    <rPh sb="22" eb="28">
      <t>ミゼール</t>
    </rPh>
    <phoneticPr fontId="1"/>
  </si>
  <si>
    <r>
      <t>Poe'sie et Chanson Vol.1/2</t>
    </r>
    <r>
      <rPr>
        <sz val="11"/>
        <rFont val="游ゴシック Medium"/>
        <family val="3"/>
        <charset val="128"/>
      </rPr>
      <t>枚組</t>
    </r>
    <rPh sb="0" eb="18">
      <t>ポエジー ＝エ＝ シャンソン</t>
    </rPh>
    <rPh sb="26" eb="28">
      <t>マイグミ</t>
    </rPh>
    <phoneticPr fontId="1"/>
  </si>
  <si>
    <r>
      <t>22</t>
    </r>
    <r>
      <rPr>
        <sz val="11"/>
        <rFont val="游ゴシック Medium"/>
        <family val="3"/>
        <charset val="128"/>
      </rPr>
      <t>曲目</t>
    </r>
    <r>
      <rPr>
        <sz val="11"/>
        <rFont val="Consolas"/>
        <family val="3"/>
      </rPr>
      <t>/2</t>
    </r>
    <r>
      <rPr>
        <sz val="11"/>
        <rFont val="游ゴシック Medium"/>
        <family val="3"/>
        <charset val="128"/>
      </rPr>
      <t>枚目</t>
    </r>
    <r>
      <rPr>
        <sz val="11"/>
        <rFont val="Consolas"/>
        <family val="3"/>
      </rPr>
      <t>6</t>
    </r>
    <r>
      <rPr>
        <sz val="11"/>
        <rFont val="游ゴシック Medium"/>
        <family val="3"/>
        <charset val="128"/>
      </rPr>
      <t>曲目</t>
    </r>
    <r>
      <rPr>
        <sz val="11"/>
        <rFont val="Consolas"/>
        <family val="3"/>
      </rPr>
      <t>/La Solitude/</t>
    </r>
    <r>
      <rPr>
        <sz val="11"/>
        <rFont val="游ゴシック Medium"/>
        <family val="3"/>
        <charset val="128"/>
      </rPr>
      <t>孤独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まで</t>
    </r>
    <rPh sb="2" eb="4">
      <t>キョクメ</t>
    </rPh>
    <rPh sb="6" eb="8">
      <t>マイメ</t>
    </rPh>
    <rPh sb="9" eb="11">
      <t>キョクメ</t>
    </rPh>
    <rPh sb="12" eb="14">
      <t>ラ</t>
    </rPh>
    <rPh sb="15" eb="23">
      <t>ソリテュード</t>
    </rPh>
    <rPh sb="24" eb="26">
      <t>コドク</t>
    </rPh>
    <phoneticPr fontId="1"/>
  </si>
  <si>
    <r>
      <t>Georges Brassens</t>
    </r>
    <r>
      <rPr>
        <sz val="11"/>
        <rFont val="游ゴシック Medium"/>
        <family val="3"/>
        <charset val="128"/>
      </rPr>
      <t>の全て</t>
    </r>
    <r>
      <rPr>
        <sz val="11"/>
        <rFont val="Consolas"/>
        <family val="3"/>
      </rPr>
      <t>I/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20</t>
    </r>
    <r>
      <rPr>
        <sz val="11"/>
        <rFont val="游ゴシック Medium"/>
        <family val="3"/>
        <charset val="128"/>
      </rPr>
      <t>曲</t>
    </r>
    <r>
      <rPr>
        <sz val="11"/>
        <rFont val="Consolas"/>
        <family val="3"/>
      </rPr>
      <t>+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18</t>
    </r>
    <r>
      <rPr>
        <sz val="11"/>
        <rFont val="游ゴシック Medium"/>
        <family val="3"/>
        <charset val="128"/>
      </rPr>
      <t>曲</t>
    </r>
    <r>
      <rPr>
        <sz val="11"/>
        <rFont val="Consolas"/>
        <family val="3"/>
      </rPr>
      <t>/Original</t>
    </r>
    <r>
      <rPr>
        <sz val="11"/>
        <rFont val="游ゴシック Medium"/>
        <family val="3"/>
        <charset val="128"/>
      </rPr>
      <t>誤消につき</t>
    </r>
    <r>
      <rPr>
        <sz val="11"/>
        <rFont val="Consolas"/>
        <family val="3"/>
      </rPr>
      <t>2</t>
    </r>
    <r>
      <rPr>
        <sz val="11"/>
        <rFont val="游ゴシック Medium"/>
        <family val="3"/>
        <charset val="128"/>
      </rPr>
      <t>曲目途中から</t>
    </r>
    <rPh sb="0" eb="16">
      <t>ジョルジュ　ブラッサンス</t>
    </rPh>
    <rPh sb="17" eb="18">
      <t>スベ</t>
    </rPh>
    <rPh sb="21" eb="22">
      <t>ゼン</t>
    </rPh>
    <rPh sb="24" eb="25">
      <t>キョク</t>
    </rPh>
    <rPh sb="26" eb="27">
      <t>ゼン</t>
    </rPh>
    <rPh sb="29" eb="30">
      <t>キョク</t>
    </rPh>
    <rPh sb="31" eb="39">
      <t>オリジナル</t>
    </rPh>
    <rPh sb="44" eb="47">
      <t>ニキョクメ</t>
    </rPh>
    <rPh sb="47" eb="49">
      <t>トチュウ</t>
    </rPh>
    <phoneticPr fontId="1"/>
  </si>
  <si>
    <r>
      <t>03~17</t>
    </r>
    <r>
      <rPr>
        <sz val="11"/>
        <rFont val="游ゴシック Medium"/>
        <family val="3"/>
        <charset val="128"/>
      </rPr>
      <t>曲目</t>
    </r>
    <r>
      <rPr>
        <sz val="11"/>
        <rFont val="Consolas"/>
        <family val="3"/>
      </rPr>
      <t>:1</t>
    </r>
    <r>
      <rPr>
        <sz val="11"/>
        <rFont val="游ゴシック Medium"/>
        <family val="3"/>
        <charset val="128"/>
      </rPr>
      <t>枚目</t>
    </r>
    <r>
      <rPr>
        <sz val="11"/>
        <rFont val="Consolas"/>
        <family val="3"/>
      </rPr>
      <t>/43'45</t>
    </r>
    <rPh sb="5" eb="7">
      <t>キョクメ</t>
    </rPh>
    <rPh sb="9" eb="11">
      <t>マイメ</t>
    </rPh>
    <phoneticPr fontId="1"/>
  </si>
  <si>
    <r>
      <t>Poe'sie et Chanson Vol.2/2</t>
    </r>
    <r>
      <rPr>
        <sz val="11"/>
        <rFont val="游ゴシック Medium"/>
        <family val="3"/>
        <charset val="128"/>
      </rPr>
      <t>枚組</t>
    </r>
    <rPh sb="0" eb="18">
      <t>ポエジー ＝エ＝ シャンソン</t>
    </rPh>
    <rPh sb="26" eb="28">
      <t>マイグミ</t>
    </rPh>
    <phoneticPr fontId="1"/>
  </si>
  <si>
    <r>
      <t>18</t>
    </r>
    <r>
      <rPr>
        <sz val="11"/>
        <rFont val="游ゴシック Medium"/>
        <family val="3"/>
        <charset val="128"/>
      </rPr>
      <t>曲目</t>
    </r>
    <r>
      <rPr>
        <sz val="11"/>
        <rFont val="Consolas"/>
        <family val="3"/>
      </rPr>
      <t>:1</t>
    </r>
    <r>
      <rPr>
        <sz val="11"/>
        <rFont val="游ゴシック Medium"/>
        <family val="3"/>
        <charset val="128"/>
      </rPr>
      <t>枚目</t>
    </r>
    <r>
      <rPr>
        <sz val="11"/>
        <rFont val="Consolas"/>
        <family val="3"/>
      </rPr>
      <t>~2</t>
    </r>
    <r>
      <rPr>
        <sz val="11"/>
        <rFont val="游ゴシック Medium"/>
        <family val="3"/>
        <charset val="128"/>
      </rPr>
      <t>枚目全部</t>
    </r>
    <rPh sb="2" eb="4">
      <t>キョクメ</t>
    </rPh>
    <rPh sb="6" eb="8">
      <t>マイメ</t>
    </rPh>
    <rPh sb="10" eb="12">
      <t>マイメ</t>
    </rPh>
    <rPh sb="12" eb="14">
      <t>ゼンブ</t>
    </rPh>
    <phoneticPr fontId="1"/>
  </si>
  <si>
    <r>
      <t>Georges Brassens</t>
    </r>
    <r>
      <rPr>
        <sz val="11"/>
        <rFont val="游ゴシック Medium"/>
        <family val="3"/>
        <charset val="128"/>
      </rPr>
      <t>の全て</t>
    </r>
    <r>
      <rPr>
        <sz val="11"/>
        <rFont val="Consolas"/>
        <family val="3"/>
      </rPr>
      <t>II/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20</t>
    </r>
    <r>
      <rPr>
        <sz val="11"/>
        <rFont val="游ゴシック Medium"/>
        <family val="3"/>
        <charset val="128"/>
      </rPr>
      <t>曲</t>
    </r>
    <rPh sb="0" eb="16">
      <t>ジョルジュ　ブラッサンス</t>
    </rPh>
    <rPh sb="17" eb="18">
      <t>スベ</t>
    </rPh>
    <rPh sb="22" eb="23">
      <t>ゼン</t>
    </rPh>
    <rPh sb="25" eb="26">
      <t>キョク</t>
    </rPh>
    <phoneticPr fontId="1"/>
  </si>
  <si>
    <r>
      <t>~06</t>
    </r>
    <r>
      <rPr>
        <sz val="11"/>
        <rFont val="游ゴシック Medium"/>
        <family val="3"/>
        <charset val="128"/>
      </rPr>
      <t>曲目</t>
    </r>
    <rPh sb="3" eb="5">
      <t>キョクメ</t>
    </rPh>
    <phoneticPr fontId="1"/>
  </si>
  <si>
    <r>
      <t>07</t>
    </r>
    <r>
      <rPr>
        <sz val="11"/>
        <rFont val="游ゴシック Medium"/>
        <family val="3"/>
        <charset val="128"/>
      </rPr>
      <t>曲目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全部</t>
    </r>
    <rPh sb="2" eb="4">
      <t>キョクメ</t>
    </rPh>
    <rPh sb="5" eb="7">
      <t>ゼンブ</t>
    </rPh>
    <phoneticPr fontId="1"/>
  </si>
  <si>
    <r>
      <t>Original</t>
    </r>
    <r>
      <rPr>
        <sz val="11"/>
        <rFont val="游ゴシック Medium"/>
        <family val="3"/>
        <charset val="128"/>
      </rPr>
      <t>誤消につき</t>
    </r>
    <r>
      <rPr>
        <sz val="11"/>
        <rFont val="Consolas"/>
        <family val="3"/>
      </rPr>
      <t>2</t>
    </r>
    <r>
      <rPr>
        <sz val="11"/>
        <rFont val="游ゴシック Medium"/>
        <family val="3"/>
        <charset val="128"/>
      </rPr>
      <t>曲目途中から</t>
    </r>
    <r>
      <rPr>
        <sz val="11"/>
        <rFont val="Consolas"/>
        <family val="3"/>
      </rPr>
      <t>/Georges Brassens</t>
    </r>
    <r>
      <rPr>
        <sz val="11"/>
        <rFont val="游ゴシック Medium"/>
        <family val="3"/>
        <charset val="128"/>
      </rPr>
      <t>の全て</t>
    </r>
    <r>
      <rPr>
        <sz val="11"/>
        <rFont val="Consolas"/>
        <family val="3"/>
      </rPr>
      <t>I/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20</t>
    </r>
    <r>
      <rPr>
        <sz val="11"/>
        <rFont val="游ゴシック Medium"/>
        <family val="3"/>
        <charset val="128"/>
      </rPr>
      <t>曲</t>
    </r>
    <r>
      <rPr>
        <sz val="11"/>
        <rFont val="Consolas"/>
        <family val="3"/>
      </rPr>
      <t>+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18</t>
    </r>
    <r>
      <rPr>
        <sz val="11"/>
        <rFont val="游ゴシック Medium"/>
        <family val="3"/>
        <charset val="128"/>
      </rPr>
      <t>曲</t>
    </r>
    <rPh sb="0" eb="8">
      <t>オリジナル</t>
    </rPh>
    <rPh sb="13" eb="16">
      <t>ニキョクメ</t>
    </rPh>
    <rPh sb="16" eb="18">
      <t>トチュウ</t>
    </rPh>
    <rPh sb="21" eb="37">
      <t>ジョルジュ　ブラッサンス</t>
    </rPh>
    <rPh sb="38" eb="39">
      <t>スベ</t>
    </rPh>
    <rPh sb="42" eb="43">
      <t>ゼン</t>
    </rPh>
    <rPh sb="45" eb="46">
      <t>キョク</t>
    </rPh>
    <rPh sb="47" eb="48">
      <t>ゼン</t>
    </rPh>
    <rPh sb="50" eb="51">
      <t>キョク</t>
    </rPh>
    <phoneticPr fontId="1"/>
  </si>
  <si>
    <r>
      <rPr>
        <sz val="11"/>
        <rFont val="游ゴシック Medium"/>
        <family val="3"/>
        <charset val="128"/>
      </rPr>
      <t>南欧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ポルトガル</t>
    </r>
    <rPh sb="0" eb="2">
      <t>ナンオウ</t>
    </rPh>
    <phoneticPr fontId="1"/>
  </si>
  <si>
    <r>
      <t xml:space="preserve">Ama'lia </t>
    </r>
    <r>
      <rPr>
        <sz val="11"/>
        <rFont val="游ゴシック Medium"/>
        <family val="3"/>
        <charset val="128"/>
      </rPr>
      <t>ロドリゲス</t>
    </r>
    <rPh sb="0" eb="7">
      <t>アマリア</t>
    </rPh>
    <phoneticPr fontId="1"/>
  </si>
  <si>
    <r>
      <rPr>
        <sz val="11"/>
        <rFont val="游ゴシック Medium"/>
        <family val="3"/>
        <charset val="128"/>
      </rPr>
      <t>私の中の</t>
    </r>
    <r>
      <rPr>
        <sz val="11"/>
        <rFont val="Consolas"/>
        <family val="3"/>
      </rPr>
      <t>Fad/Gostava de ser quem era</t>
    </r>
    <rPh sb="0" eb="1">
      <t>ワタシ</t>
    </rPh>
    <rPh sb="2" eb="3">
      <t>ナカ</t>
    </rPh>
    <rPh sb="4" eb="7">
      <t>ファド</t>
    </rPh>
    <phoneticPr fontId="1"/>
  </si>
  <si>
    <r>
      <t>29'00</t>
    </r>
    <r>
      <rPr>
        <sz val="11"/>
        <rFont val="游ゴシック Medium"/>
        <family val="3"/>
        <charset val="128"/>
      </rPr>
      <t>以内</t>
    </r>
    <r>
      <rPr>
        <sz val="11"/>
        <rFont val="Consolas"/>
        <family val="3"/>
      </rPr>
      <t>/13.6</t>
    </r>
    <r>
      <rPr>
        <sz val="11"/>
        <rFont val="游ゴシック Medium"/>
        <family val="3"/>
        <charset val="128"/>
      </rPr>
      <t>分</t>
    </r>
    <r>
      <rPr>
        <sz val="11"/>
        <rFont val="Consolas"/>
        <family val="3"/>
      </rPr>
      <t>+14</t>
    </r>
    <r>
      <rPr>
        <sz val="11"/>
        <rFont val="游ゴシック Medium"/>
        <family val="3"/>
        <charset val="128"/>
      </rPr>
      <t>分</t>
    </r>
    <rPh sb="5" eb="7">
      <t>イナイ</t>
    </rPh>
    <rPh sb="12" eb="13">
      <t>フン</t>
    </rPh>
    <rPh sb="16" eb="17">
      <t>フン</t>
    </rPh>
    <phoneticPr fontId="1"/>
  </si>
  <si>
    <r>
      <t>Serge Lama/Jacques Brel</t>
    </r>
    <r>
      <rPr>
        <sz val="11"/>
        <rFont val="游ゴシック Medium"/>
        <family val="3"/>
        <charset val="128"/>
      </rPr>
      <t>を歌う</t>
    </r>
    <rPh sb="0" eb="5">
      <t>セルジュ</t>
    </rPh>
    <rPh sb="6" eb="10">
      <t>ラマ</t>
    </rPh>
    <rPh sb="11" eb="18">
      <t>ジャック</t>
    </rPh>
    <rPh sb="19" eb="23">
      <t>ブレル</t>
    </rPh>
    <rPh sb="24" eb="25">
      <t>ウタ</t>
    </rPh>
    <phoneticPr fontId="1"/>
  </si>
  <si>
    <r>
      <rPr>
        <sz val="11"/>
        <rFont val="游ゴシック Medium"/>
        <family val="3"/>
        <charset val="128"/>
      </rPr>
      <t>パリ･カナイユ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とても素敵</t>
    </r>
    <r>
      <rPr>
        <sz val="11"/>
        <rFont val="Consolas"/>
        <family val="3"/>
      </rPr>
      <t>/Accorde'on/</t>
    </r>
    <r>
      <rPr>
        <sz val="11"/>
        <rFont val="游ゴシック Medium"/>
        <family val="3"/>
        <charset val="128"/>
      </rPr>
      <t>街角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夕なぎ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桜んぼの実る頃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老婆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小さな魚と小さな鳥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歌う少年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聞かせてよ愛の言葉を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ローラ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にれの木の広場</t>
    </r>
    <rPh sb="11" eb="13">
      <t>ステキ</t>
    </rPh>
    <rPh sb="14" eb="24">
      <t>アコーディオン</t>
    </rPh>
    <rPh sb="25" eb="27">
      <t>マチカド</t>
    </rPh>
    <rPh sb="28" eb="29">
      <t>ユウ</t>
    </rPh>
    <rPh sb="32" eb="33">
      <t>サクラ</t>
    </rPh>
    <rPh sb="36" eb="37">
      <t>ミノ</t>
    </rPh>
    <rPh sb="38" eb="39">
      <t>コロ</t>
    </rPh>
    <rPh sb="40" eb="42">
      <t>ロウバ</t>
    </rPh>
    <rPh sb="43" eb="44">
      <t>チイ</t>
    </rPh>
    <rPh sb="46" eb="47">
      <t>サカナ</t>
    </rPh>
    <rPh sb="48" eb="49">
      <t>チイ</t>
    </rPh>
    <rPh sb="51" eb="52">
      <t>トリ</t>
    </rPh>
    <rPh sb="53" eb="54">
      <t>ウタ</t>
    </rPh>
    <rPh sb="55" eb="57">
      <t>ショウネン</t>
    </rPh>
    <rPh sb="58" eb="59">
      <t>キ</t>
    </rPh>
    <rPh sb="63" eb="64">
      <t>アイ</t>
    </rPh>
    <rPh sb="65" eb="67">
      <t>コトバ</t>
    </rPh>
    <rPh sb="76" eb="77">
      <t>キ</t>
    </rPh>
    <rPh sb="78" eb="80">
      <t>ヒロバ</t>
    </rPh>
    <phoneticPr fontId="1"/>
  </si>
  <si>
    <r>
      <t>The Best</t>
    </r>
    <r>
      <rPr>
        <sz val="11"/>
        <rFont val="游ゴシック Medium"/>
        <family val="3"/>
        <charset val="128"/>
      </rPr>
      <t>　</t>
    </r>
    <r>
      <rPr>
        <sz val="11"/>
        <rFont val="Consolas"/>
        <family val="3"/>
      </rPr>
      <t>of Juliette Greco/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20</t>
    </r>
    <r>
      <rPr>
        <sz val="11"/>
        <rFont val="游ゴシック Medium"/>
        <family val="3"/>
        <charset val="128"/>
      </rPr>
      <t>曲うち</t>
    </r>
    <r>
      <rPr>
        <sz val="11"/>
        <rFont val="Consolas"/>
        <family val="3"/>
      </rPr>
      <t>CD</t>
    </r>
    <r>
      <rPr>
        <sz val="11"/>
        <rFont val="游ゴシック Medium"/>
        <family val="3"/>
        <charset val="128"/>
      </rPr>
      <t>とダブリ</t>
    </r>
    <r>
      <rPr>
        <sz val="11"/>
        <rFont val="Consolas"/>
        <family val="3"/>
      </rPr>
      <t>6,8,12,15,117</t>
    </r>
    <r>
      <rPr>
        <sz val="11"/>
        <rFont val="游ゴシック Medium"/>
        <family val="3"/>
        <charset val="128"/>
      </rPr>
      <t>曲目</t>
    </r>
    <rPh sb="0" eb="3">
      <t>ザ</t>
    </rPh>
    <rPh sb="4" eb="8">
      <t>ベスト</t>
    </rPh>
    <rPh sb="9" eb="11">
      <t>オブ</t>
    </rPh>
    <rPh sb="12" eb="20">
      <t>ジュリエット</t>
    </rPh>
    <rPh sb="21" eb="26">
      <t>グレコ</t>
    </rPh>
    <rPh sb="27" eb="28">
      <t>ゼン</t>
    </rPh>
    <rPh sb="30" eb="31">
      <t>キョク</t>
    </rPh>
    <rPh sb="52" eb="54">
      <t>キョクメ</t>
    </rPh>
    <phoneticPr fontId="1"/>
  </si>
  <si>
    <r>
      <rPr>
        <sz val="11"/>
        <rFont val="游ゴシック Medium"/>
        <family val="3"/>
        <charset val="128"/>
      </rPr>
      <t>あとには何もない</t>
    </r>
    <r>
      <rPr>
        <sz val="11"/>
        <rFont val="Consolas"/>
        <family val="3"/>
      </rPr>
      <t>/CD</t>
    </r>
    <r>
      <rPr>
        <sz val="11"/>
        <rFont val="游ゴシック Medium"/>
        <family val="3"/>
        <charset val="128"/>
      </rPr>
      <t>とダブリ</t>
    </r>
    <rPh sb="4" eb="5">
      <t>ナニ</t>
    </rPh>
    <phoneticPr fontId="1"/>
  </si>
  <si>
    <r>
      <t>03'30</t>
    </r>
    <r>
      <rPr>
        <sz val="11"/>
        <rFont val="游ゴシック Medium"/>
        <family val="3"/>
        <charset val="128"/>
      </rPr>
      <t>位</t>
    </r>
    <rPh sb="5" eb="6">
      <t>クライ</t>
    </rPh>
    <phoneticPr fontId="1"/>
  </si>
  <si>
    <r>
      <t>Je Suis Comme Je Suis/</t>
    </r>
    <r>
      <rPr>
        <sz val="11"/>
        <rFont val="游ゴシック Medium"/>
        <family val="3"/>
        <charset val="128"/>
      </rPr>
      <t>私は私</t>
    </r>
    <r>
      <rPr>
        <sz val="11"/>
        <rFont val="Consolas"/>
        <family val="3"/>
      </rPr>
      <t>/Greco The Best</t>
    </r>
    <rPh sb="22" eb="23">
      <t>ワタシ</t>
    </rPh>
    <rPh sb="24" eb="25">
      <t>ワタシ</t>
    </rPh>
    <rPh sb="26" eb="31">
      <t>グレコ</t>
    </rPh>
    <rPh sb="32" eb="35">
      <t>ザ</t>
    </rPh>
    <rPh sb="36" eb="40">
      <t>ベスト</t>
    </rPh>
    <phoneticPr fontId="1"/>
  </si>
  <si>
    <r>
      <t>2</t>
    </r>
    <r>
      <rPr>
        <sz val="11"/>
        <rFont val="游ゴシック Medium"/>
        <family val="3"/>
        <charset val="128"/>
      </rPr>
      <t>枚組</t>
    </r>
    <rPh sb="1" eb="3">
      <t>マイグミ</t>
    </rPh>
    <phoneticPr fontId="1"/>
  </si>
  <si>
    <r>
      <t>2</t>
    </r>
    <r>
      <rPr>
        <sz val="11"/>
        <rFont val="游ゴシック Medium"/>
        <family val="3"/>
        <charset val="128"/>
      </rPr>
      <t>枚目</t>
    </r>
    <r>
      <rPr>
        <sz val="11"/>
        <rFont val="Consolas"/>
        <family val="3"/>
      </rPr>
      <t>4</t>
    </r>
    <r>
      <rPr>
        <sz val="11"/>
        <rFont val="游ゴシック Medium"/>
        <family val="3"/>
        <charset val="128"/>
      </rPr>
      <t>曲目まで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23</t>
    </r>
    <r>
      <rPr>
        <sz val="11"/>
        <rFont val="游ゴシック Medium"/>
        <family val="3"/>
        <charset val="128"/>
      </rPr>
      <t>曲</t>
    </r>
    <r>
      <rPr>
        <sz val="11"/>
        <rFont val="Consolas"/>
        <family val="3"/>
      </rPr>
      <t>+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21</t>
    </r>
    <r>
      <rPr>
        <sz val="11"/>
        <rFont val="游ゴシック Medium"/>
        <family val="3"/>
        <charset val="128"/>
      </rPr>
      <t>曲</t>
    </r>
    <rPh sb="1" eb="3">
      <t>マイメ</t>
    </rPh>
    <rPh sb="4" eb="6">
      <t>キョクメ</t>
    </rPh>
    <rPh sb="9" eb="10">
      <t>ゼン</t>
    </rPh>
    <rPh sb="12" eb="13">
      <t>キョク</t>
    </rPh>
    <rPh sb="14" eb="15">
      <t>ゼン</t>
    </rPh>
    <rPh sb="17" eb="18">
      <t>キョク</t>
    </rPh>
    <phoneticPr fontId="1"/>
  </si>
  <si>
    <r>
      <rPr>
        <sz val="11"/>
        <rFont val="游ゴシック Medium"/>
        <family val="3"/>
        <charset val="128"/>
      </rPr>
      <t>今はなき</t>
    </r>
    <r>
      <rPr>
        <sz val="11"/>
        <rFont val="Consolas"/>
        <family val="3"/>
      </rPr>
      <t>Jacques Brel</t>
    </r>
    <r>
      <rPr>
        <sz val="11"/>
        <rFont val="游ゴシック Medium"/>
        <family val="3"/>
        <charset val="128"/>
      </rPr>
      <t>に捧ぐ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パリのよき仲間達</t>
    </r>
    <rPh sb="0" eb="1">
      <t>イマ</t>
    </rPh>
    <rPh sb="4" eb="11">
      <t>ジャック</t>
    </rPh>
    <rPh sb="12" eb="16">
      <t>ブレル</t>
    </rPh>
    <rPh sb="17" eb="18">
      <t>ササ</t>
    </rPh>
    <rPh sb="25" eb="28">
      <t>ナカマタチ</t>
    </rPh>
    <phoneticPr fontId="1"/>
  </si>
  <si>
    <r>
      <rPr>
        <sz val="11"/>
        <rFont val="游ゴシック Medium"/>
        <family val="3"/>
        <charset val="128"/>
      </rPr>
      <t>水道端図書館</t>
    </r>
    <rPh sb="0" eb="2">
      <t>スイドウ</t>
    </rPh>
    <rPh sb="2" eb="3">
      <t>バタ</t>
    </rPh>
    <rPh sb="3" eb="6">
      <t>トショカン</t>
    </rPh>
    <phoneticPr fontId="1"/>
  </si>
  <si>
    <r>
      <t>b</t>
    </r>
    <r>
      <rPr>
        <sz val="11"/>
        <rFont val="游ゴシック Medium"/>
        <family val="3"/>
        <charset val="128"/>
      </rPr>
      <t>面</t>
    </r>
    <r>
      <rPr>
        <sz val="11"/>
        <rFont val="Consolas"/>
        <family val="3"/>
      </rPr>
      <t>2</t>
    </r>
    <r>
      <rPr>
        <sz val="11"/>
        <rFont val="游ゴシック Medium"/>
        <family val="3"/>
        <charset val="128"/>
      </rPr>
      <t>曲目まで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6</t>
    </r>
    <r>
      <rPr>
        <sz val="11"/>
        <rFont val="游ゴシック Medium"/>
        <family val="3"/>
        <charset val="128"/>
      </rPr>
      <t>曲</t>
    </r>
    <r>
      <rPr>
        <sz val="11"/>
        <rFont val="Consolas"/>
        <family val="3"/>
      </rPr>
      <t>+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6</t>
    </r>
    <r>
      <rPr>
        <sz val="11"/>
        <rFont val="游ゴシック Medium"/>
        <family val="3"/>
        <charset val="128"/>
      </rPr>
      <t>曲</t>
    </r>
    <rPh sb="1" eb="2">
      <t>メン</t>
    </rPh>
    <rPh sb="3" eb="5">
      <t>キョクメ</t>
    </rPh>
    <rPh sb="8" eb="9">
      <t>ゼン</t>
    </rPh>
    <rPh sb="10" eb="11">
      <t>キョク</t>
    </rPh>
    <rPh sb="12" eb="13">
      <t>ゼン</t>
    </rPh>
    <rPh sb="14" eb="15">
      <t>キョク</t>
    </rPh>
    <phoneticPr fontId="1"/>
  </si>
  <si>
    <r>
      <t>Greco 88~Brel</t>
    </r>
    <r>
      <rPr>
        <sz val="11"/>
        <rFont val="游ゴシック Medium"/>
        <family val="3"/>
        <charset val="128"/>
      </rPr>
      <t>を歌う</t>
    </r>
    <r>
      <rPr>
        <sz val="11"/>
        <rFont val="Consolas"/>
        <family val="3"/>
      </rPr>
      <t>/Hommage a Jacques Brel/</t>
    </r>
    <r>
      <rPr>
        <sz val="11"/>
        <rFont val="游ゴシック Medium"/>
        <family val="3"/>
        <charset val="128"/>
      </rPr>
      <t>行かないで◆</t>
    </r>
    <r>
      <rPr>
        <sz val="11"/>
        <rFont val="Consolas"/>
        <family val="3"/>
      </rPr>
      <t>Greco~Brel</t>
    </r>
    <r>
      <rPr>
        <sz val="11"/>
        <rFont val="游ゴシック Medium"/>
        <family val="3"/>
        <charset val="128"/>
      </rPr>
      <t>を歌う</t>
    </r>
    <rPh sb="0" eb="5">
      <t>グレコ</t>
    </rPh>
    <rPh sb="9" eb="13">
      <t>ブレル</t>
    </rPh>
    <rPh sb="14" eb="15">
      <t>ウタ</t>
    </rPh>
    <rPh sb="17" eb="24">
      <t>オマージュ</t>
    </rPh>
    <rPh sb="27" eb="39">
      <t>ジャック　ブレル</t>
    </rPh>
    <rPh sb="40" eb="41">
      <t>イ</t>
    </rPh>
    <rPh sb="46" eb="51">
      <t>グレコ</t>
    </rPh>
    <rPh sb="52" eb="56">
      <t>ブレル</t>
    </rPh>
    <rPh sb="57" eb="58">
      <t>ウタ</t>
    </rPh>
    <phoneticPr fontId="1"/>
  </si>
  <si>
    <r>
      <t>Original</t>
    </r>
    <r>
      <rPr>
        <sz val="11"/>
        <rFont val="游ゴシック Medium"/>
        <family val="3"/>
        <charset val="128"/>
      </rPr>
      <t>誤消につき</t>
    </r>
    <r>
      <rPr>
        <sz val="11"/>
        <rFont val="Consolas"/>
        <family val="3"/>
      </rPr>
      <t>1</t>
    </r>
    <r>
      <rPr>
        <sz val="11"/>
        <rFont val="游ゴシック Medium"/>
        <family val="3"/>
        <charset val="128"/>
      </rPr>
      <t>曲目</t>
    </r>
    <r>
      <rPr>
        <sz val="11"/>
        <rFont val="Consolas"/>
        <family val="3"/>
      </rPr>
      <t>Piano</t>
    </r>
    <r>
      <rPr>
        <sz val="11"/>
        <rFont val="游ゴシック Medium"/>
        <family val="3"/>
        <charset val="128"/>
      </rPr>
      <t>独奏途中から</t>
    </r>
    <rPh sb="0" eb="8">
      <t>オリジナル</t>
    </rPh>
    <rPh sb="14" eb="16">
      <t>キョクメ</t>
    </rPh>
    <rPh sb="16" eb="21">
      <t>ピアノ</t>
    </rPh>
    <rPh sb="21" eb="23">
      <t>ドクソウ</t>
    </rPh>
    <rPh sb="23" eb="25">
      <t>トチュウ</t>
    </rPh>
    <phoneticPr fontId="1"/>
  </si>
  <si>
    <r>
      <rPr>
        <sz val="11"/>
        <rFont val="游ゴシック Medium"/>
        <family val="3"/>
        <charset val="128"/>
      </rPr>
      <t>枯葉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パリの空の下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私は私</t>
    </r>
    <r>
      <rPr>
        <sz val="11"/>
        <rFont val="Consolas"/>
        <family val="3"/>
      </rPr>
      <t>/The Best</t>
    </r>
    <r>
      <rPr>
        <sz val="11"/>
        <rFont val="游ゴシック Medium"/>
        <family val="3"/>
        <charset val="128"/>
      </rPr>
      <t>　</t>
    </r>
    <r>
      <rPr>
        <sz val="11"/>
        <rFont val="Consolas"/>
        <family val="3"/>
      </rPr>
      <t>of Juliette Greco</t>
    </r>
    <r>
      <rPr>
        <sz val="11"/>
        <rFont val="游ゴシック Medium"/>
        <family val="3"/>
        <charset val="128"/>
      </rPr>
      <t>より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20</t>
    </r>
    <r>
      <rPr>
        <sz val="11"/>
        <rFont val="游ゴシック Medium"/>
        <family val="3"/>
        <charset val="128"/>
      </rPr>
      <t>曲うち</t>
    </r>
    <r>
      <rPr>
        <sz val="11"/>
        <rFont val="Consolas"/>
        <family val="3"/>
      </rPr>
      <t>CD</t>
    </r>
    <r>
      <rPr>
        <sz val="11"/>
        <rFont val="游ゴシック Medium"/>
        <family val="3"/>
        <charset val="128"/>
      </rPr>
      <t>とダブリ</t>
    </r>
    <r>
      <rPr>
        <sz val="11"/>
        <rFont val="Consolas"/>
        <family val="3"/>
      </rPr>
      <t>6,8,12,15,117</t>
    </r>
    <r>
      <rPr>
        <sz val="11"/>
        <rFont val="游ゴシック Medium"/>
        <family val="3"/>
        <charset val="128"/>
      </rPr>
      <t>曲目</t>
    </r>
    <rPh sb="0" eb="2">
      <t>カレハ</t>
    </rPh>
    <rPh sb="6" eb="7">
      <t>ソラ</t>
    </rPh>
    <rPh sb="8" eb="9">
      <t>シタ</t>
    </rPh>
    <rPh sb="10" eb="11">
      <t>ワタシ</t>
    </rPh>
    <rPh sb="12" eb="13">
      <t>ワタシ</t>
    </rPh>
    <rPh sb="14" eb="17">
      <t>ザ</t>
    </rPh>
    <rPh sb="18" eb="22">
      <t>ベスト</t>
    </rPh>
    <rPh sb="23" eb="25">
      <t>オブ</t>
    </rPh>
    <rPh sb="26" eb="34">
      <t>ジュリエット</t>
    </rPh>
    <rPh sb="35" eb="40">
      <t>グレコ</t>
    </rPh>
    <rPh sb="43" eb="44">
      <t>ゼン</t>
    </rPh>
    <rPh sb="46" eb="47">
      <t>キョク</t>
    </rPh>
    <rPh sb="68" eb="70">
      <t>キョクメ</t>
    </rPh>
    <phoneticPr fontId="1"/>
  </si>
  <si>
    <r>
      <rPr>
        <sz val="11"/>
        <rFont val="游ゴシック Medium"/>
        <family val="3"/>
        <charset val="128"/>
      </rPr>
      <t>放浪の詩</t>
    </r>
    <rPh sb="0" eb="2">
      <t>ホウロウ</t>
    </rPh>
    <rPh sb="3" eb="4">
      <t>ウタ</t>
    </rPh>
    <phoneticPr fontId="1"/>
  </si>
  <si>
    <r>
      <t>Les Champs-Elysees/Daniele Vidal/01~14,16</t>
    </r>
    <r>
      <rPr>
        <sz val="11"/>
        <rFont val="游ゴシック Medium"/>
        <family val="3"/>
        <charset val="128"/>
      </rPr>
      <t>曲目</t>
    </r>
    <rPh sb="0" eb="18">
      <t>オー・ シャンゼリゼ</t>
    </rPh>
    <rPh sb="19" eb="26">
      <t>ダニエル</t>
    </rPh>
    <rPh sb="27" eb="32">
      <t>ヴィダル</t>
    </rPh>
    <rPh sb="41" eb="43">
      <t>キョクメ</t>
    </rPh>
    <phoneticPr fontId="1"/>
  </si>
  <si>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20</t>
    </r>
    <r>
      <rPr>
        <sz val="11"/>
        <rFont val="游ゴシック Medium"/>
        <family val="3"/>
        <charset val="128"/>
      </rPr>
      <t>曲</t>
    </r>
    <rPh sb="0" eb="1">
      <t>ゼン</t>
    </rPh>
    <rPh sb="3" eb="4">
      <t>キョク</t>
    </rPh>
    <phoneticPr fontId="1"/>
  </si>
  <si>
    <r>
      <t>Noise04</t>
    </r>
    <r>
      <rPr>
        <sz val="11"/>
        <rFont val="游ゴシック Medium"/>
        <family val="3"/>
        <charset val="128"/>
      </rPr>
      <t>終盤と</t>
    </r>
    <r>
      <rPr>
        <sz val="11"/>
        <rFont val="Consolas"/>
        <family val="3"/>
      </rPr>
      <t>01</t>
    </r>
    <r>
      <rPr>
        <sz val="11"/>
        <rFont val="游ゴシック Medium"/>
        <family val="3"/>
        <charset val="128"/>
      </rPr>
      <t>ちょっと</t>
    </r>
    <rPh sb="0" eb="5">
      <t>ノイズ</t>
    </rPh>
    <rPh sb="7" eb="9">
      <t>シュウバン</t>
    </rPh>
    <phoneticPr fontId="1"/>
  </si>
  <si>
    <r>
      <t>Love is Blue/</t>
    </r>
    <r>
      <rPr>
        <sz val="11"/>
        <rFont val="游ゴシック Medium"/>
        <family val="3"/>
        <charset val="128"/>
      </rPr>
      <t>恋は水色</t>
    </r>
    <rPh sb="13" eb="14">
      <t>コイ</t>
    </rPh>
    <rPh sb="15" eb="17">
      <t>ミズイロ</t>
    </rPh>
    <phoneticPr fontId="1"/>
  </si>
  <si>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11</t>
    </r>
    <r>
      <rPr>
        <sz val="11"/>
        <rFont val="游ゴシック Medium"/>
        <family val="3"/>
        <charset val="128"/>
      </rPr>
      <t>曲のうち前半</t>
    </r>
    <r>
      <rPr>
        <sz val="11"/>
        <rFont val="Consolas"/>
        <family val="3"/>
      </rPr>
      <t>7</t>
    </r>
    <r>
      <rPr>
        <sz val="11"/>
        <rFont val="游ゴシック Medium"/>
        <family val="3"/>
        <charset val="128"/>
      </rPr>
      <t>曲</t>
    </r>
    <rPh sb="0" eb="1">
      <t>ゼン</t>
    </rPh>
    <rPh sb="3" eb="4">
      <t>キョク</t>
    </rPh>
    <rPh sb="7" eb="9">
      <t>ゼンハン</t>
    </rPh>
    <rPh sb="10" eb="11">
      <t>キョク</t>
    </rPh>
    <phoneticPr fontId="1"/>
  </si>
  <si>
    <r>
      <t>We've Only Just Begun/</t>
    </r>
    <r>
      <rPr>
        <sz val="11"/>
        <rFont val="游ゴシック Medium"/>
        <family val="3"/>
        <charset val="128"/>
      </rPr>
      <t>愛の</t>
    </r>
    <r>
      <rPr>
        <sz val="11"/>
        <rFont val="Consolas"/>
        <family val="3"/>
      </rPr>
      <t>Pre'lude</t>
    </r>
    <rPh sb="22" eb="23">
      <t>アイ</t>
    </rPh>
    <rPh sb="24" eb="32">
      <t>プレリュード</t>
    </rPh>
    <phoneticPr fontId="1"/>
  </si>
  <si>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12</t>
    </r>
    <r>
      <rPr>
        <sz val="11"/>
        <rFont val="游ゴシック Medium"/>
        <family val="3"/>
        <charset val="128"/>
      </rPr>
      <t>曲のうち前半</t>
    </r>
    <r>
      <rPr>
        <sz val="11"/>
        <rFont val="Consolas"/>
        <family val="3"/>
      </rPr>
      <t>10</t>
    </r>
    <r>
      <rPr>
        <sz val="11"/>
        <rFont val="游ゴシック Medium"/>
        <family val="3"/>
        <charset val="128"/>
      </rPr>
      <t>曲</t>
    </r>
    <r>
      <rPr>
        <sz val="11"/>
        <rFont val="Consolas"/>
        <family val="3"/>
      </rPr>
      <t>/10</t>
    </r>
    <r>
      <rPr>
        <sz val="11"/>
        <rFont val="游ゴシック Medium"/>
        <family val="3"/>
        <charset val="128"/>
      </rPr>
      <t>曲目少しシリキレ</t>
    </r>
    <rPh sb="0" eb="1">
      <t>ゼン</t>
    </rPh>
    <rPh sb="3" eb="4">
      <t>キョク</t>
    </rPh>
    <rPh sb="7" eb="9">
      <t>ゼンハン</t>
    </rPh>
    <rPh sb="11" eb="12">
      <t>キョク</t>
    </rPh>
    <rPh sb="15" eb="17">
      <t>キョクメ</t>
    </rPh>
    <rPh sb="17" eb="18">
      <t>スコ</t>
    </rPh>
    <phoneticPr fontId="1"/>
  </si>
  <si>
    <r>
      <rPr>
        <sz val="11"/>
        <rFont val="游ゴシック Medium"/>
        <family val="3"/>
        <charset val="128"/>
      </rPr>
      <t>冒頭少しだけ誤消、再録は可能｡</t>
    </r>
    <rPh sb="0" eb="2">
      <t>ボウトウ</t>
    </rPh>
    <rPh sb="2" eb="3">
      <t>スコ</t>
    </rPh>
    <rPh sb="6" eb="7">
      <t>ゴ</t>
    </rPh>
    <rPh sb="7" eb="8">
      <t>ケ</t>
    </rPh>
    <rPh sb="9" eb="11">
      <t>サイロク</t>
    </rPh>
    <rPh sb="12" eb="14">
      <t>カノウ</t>
    </rPh>
    <phoneticPr fontId="1"/>
  </si>
  <si>
    <r>
      <t>/1993/</t>
    </r>
    <r>
      <rPr>
        <sz val="11"/>
        <rFont val="游ゴシック Medium"/>
        <family val="3"/>
        <charset val="128"/>
      </rPr>
      <t>未発表集</t>
    </r>
    <rPh sb="6" eb="9">
      <t>ミハッピョウ</t>
    </rPh>
    <rPh sb="9" eb="10">
      <t>シュウ</t>
    </rPh>
    <phoneticPr fontId="1"/>
  </si>
  <si>
    <r>
      <rPr>
        <sz val="11"/>
        <rFont val="游ゴシック Medium"/>
        <family val="3"/>
        <charset val="128"/>
      </rPr>
      <t>自叙伝</t>
    </r>
    <r>
      <rPr>
        <sz val="11"/>
        <rFont val="Consolas"/>
        <family val="3"/>
      </rPr>
      <t>/Autobiographie</t>
    </r>
    <rPh sb="0" eb="3">
      <t>ジジョデン</t>
    </rPh>
    <phoneticPr fontId="1"/>
  </si>
  <si>
    <r>
      <rPr>
        <sz val="11"/>
        <rFont val="游ゴシック Medium"/>
        <family val="3"/>
        <charset val="128"/>
      </rPr>
      <t>スカーポロフェア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さわり</t>
    </r>
    <phoneticPr fontId="1"/>
  </si>
  <si>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24</t>
    </r>
    <r>
      <rPr>
        <sz val="11"/>
        <rFont val="游ゴシック Medium"/>
        <family val="3"/>
        <charset val="128"/>
      </rPr>
      <t>曲</t>
    </r>
    <rPh sb="0" eb="1">
      <t>ゼン</t>
    </rPh>
    <rPh sb="3" eb="4">
      <t>キョク</t>
    </rPh>
    <phoneticPr fontId="1"/>
  </si>
  <si>
    <r>
      <rPr>
        <sz val="11"/>
        <rFont val="游ゴシック Medium"/>
        <family val="3"/>
        <charset val="128"/>
      </rPr>
      <t>冒頭のノンノン人形</t>
    </r>
    <r>
      <rPr>
        <sz val="11"/>
        <rFont val="Consolas"/>
        <family val="3"/>
      </rPr>
      <t>Noise</t>
    </r>
    <r>
      <rPr>
        <sz val="11"/>
        <rFont val="游ゴシック Medium"/>
        <family val="3"/>
        <charset val="128"/>
      </rPr>
      <t>あり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以下がダブリ</t>
    </r>
    <r>
      <rPr>
        <sz val="11"/>
        <rFont val="Consolas"/>
        <family val="3"/>
      </rPr>
      <t>/01</t>
    </r>
    <r>
      <rPr>
        <sz val="11"/>
        <rFont val="游ゴシック Medium"/>
        <family val="3"/>
        <charset val="128"/>
      </rPr>
      <t>曲目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ノンノン人形</t>
    </r>
    <r>
      <rPr>
        <sz val="11"/>
        <rFont val="Consolas"/>
        <family val="3"/>
      </rPr>
      <t>/0</t>
    </r>
    <r>
      <rPr>
        <sz val="11"/>
        <rFont val="游ゴシック Medium"/>
        <family val="3"/>
        <charset val="128"/>
      </rPr>
      <t>７曲目</t>
    </r>
    <r>
      <rPr>
        <sz val="11"/>
        <rFont val="Consolas"/>
        <family val="3"/>
      </rPr>
      <t>:Sous Quelle E'toile Suis-Je Ne'?/13</t>
    </r>
    <r>
      <rPr>
        <sz val="11"/>
        <rFont val="游ゴシック Medium"/>
        <family val="3"/>
        <charset val="128"/>
      </rPr>
      <t>曲目</t>
    </r>
    <r>
      <rPr>
        <sz val="11"/>
        <rFont val="Consolas"/>
        <family val="3"/>
      </rPr>
      <t>:Le Bal des Laze/19</t>
    </r>
    <r>
      <rPr>
        <sz val="11"/>
        <rFont val="游ゴシック Medium"/>
        <family val="3"/>
        <charset val="128"/>
      </rPr>
      <t>曲目</t>
    </r>
    <r>
      <rPr>
        <sz val="11"/>
        <rFont val="Consolas"/>
        <family val="3"/>
      </rPr>
      <t>:L'Oiseau de Nuit</t>
    </r>
    <rPh sb="0" eb="2">
      <t>ボウトウ</t>
    </rPh>
    <rPh sb="7" eb="9">
      <t>ニンギョウ</t>
    </rPh>
    <rPh sb="9" eb="14">
      <t>ノイズ</t>
    </rPh>
    <rPh sb="17" eb="19">
      <t>イカ</t>
    </rPh>
    <rPh sb="26" eb="28">
      <t>キョクメ</t>
    </rPh>
    <rPh sb="33" eb="35">
      <t>ニンギョウ</t>
    </rPh>
    <rPh sb="38" eb="40">
      <t>キョクメ</t>
    </rPh>
    <rPh sb="76" eb="78">
      <t>キョクメ</t>
    </rPh>
    <rPh sb="97" eb="99">
      <t>キョクメ</t>
    </rPh>
    <phoneticPr fontId="1"/>
  </si>
  <si>
    <r>
      <t>2</t>
    </r>
    <r>
      <rPr>
        <sz val="11"/>
        <rFont val="游ゴシック Medium"/>
        <family val="3"/>
        <charset val="128"/>
      </rPr>
      <t>枚組</t>
    </r>
    <r>
      <rPr>
        <sz val="11"/>
        <rFont val="Consolas"/>
        <family val="3"/>
      </rPr>
      <t>Compilation</t>
    </r>
    <rPh sb="1" eb="3">
      <t>マイグミ</t>
    </rPh>
    <rPh sb="3" eb="14">
      <t>コンピレイション</t>
    </rPh>
    <phoneticPr fontId="1"/>
  </si>
  <si>
    <r>
      <t>2</t>
    </r>
    <r>
      <rPr>
        <sz val="11"/>
        <rFont val="游ゴシック Medium"/>
        <family val="3"/>
        <charset val="128"/>
      </rPr>
      <t>枚組</t>
    </r>
    <r>
      <rPr>
        <sz val="11"/>
        <rFont val="Consolas"/>
        <family val="3"/>
      </rPr>
      <t>Compilation/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18</t>
    </r>
    <r>
      <rPr>
        <sz val="11"/>
        <rFont val="游ゴシック Medium"/>
        <family val="3"/>
        <charset val="128"/>
      </rPr>
      <t>曲</t>
    </r>
    <r>
      <rPr>
        <sz val="11"/>
        <rFont val="Consolas"/>
        <family val="3"/>
      </rPr>
      <t>+18</t>
    </r>
    <r>
      <rPr>
        <sz val="11"/>
        <rFont val="游ゴシック Medium"/>
        <family val="3"/>
        <charset val="128"/>
      </rPr>
      <t>曲</t>
    </r>
    <rPh sb="1" eb="3">
      <t>マイグミ</t>
    </rPh>
    <rPh sb="3" eb="14">
      <t>コンピレイション</t>
    </rPh>
    <rPh sb="15" eb="16">
      <t>ゼン</t>
    </rPh>
    <rPh sb="18" eb="19">
      <t>キョク</t>
    </rPh>
    <rPh sb="22" eb="23">
      <t>キョク</t>
    </rPh>
    <phoneticPr fontId="1"/>
  </si>
  <si>
    <r>
      <rPr>
        <sz val="11"/>
        <rFont val="游ゴシック Medium"/>
        <family val="3"/>
        <charset val="128"/>
      </rPr>
      <t>無印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前段とダブリ</t>
    </r>
    <r>
      <rPr>
        <sz val="11"/>
        <rFont val="Consolas"/>
        <family val="3"/>
      </rPr>
      <t>;k:Kama-Sutra</t>
    </r>
    <r>
      <rPr>
        <sz val="11"/>
        <rFont val="游ゴシック Medium"/>
        <family val="3"/>
        <charset val="128"/>
      </rPr>
      <t>とダブリ</t>
    </r>
    <r>
      <rPr>
        <sz val="11"/>
        <rFont val="Consolas"/>
        <family val="3"/>
      </rPr>
      <t>/1</t>
    </r>
    <r>
      <rPr>
        <sz val="11"/>
        <rFont val="游ゴシック Medium"/>
        <family val="3"/>
        <charset val="128"/>
      </rPr>
      <t>枚目</t>
    </r>
    <r>
      <rPr>
        <sz val="11"/>
        <rFont val="Consolas"/>
        <family val="3"/>
      </rPr>
      <t>/03</t>
    </r>
    <r>
      <rPr>
        <sz val="11"/>
        <rFont val="游ゴシック Medium"/>
        <family val="3"/>
        <charset val="128"/>
      </rPr>
      <t>曲目</t>
    </r>
    <r>
      <rPr>
        <sz val="11"/>
        <rFont val="Consolas"/>
        <family val="3"/>
      </rPr>
      <t>:Goodbye Marylou:k/05</t>
    </r>
    <r>
      <rPr>
        <sz val="11"/>
        <rFont val="游ゴシック Medium"/>
        <family val="3"/>
        <charset val="128"/>
      </rPr>
      <t>曲目</t>
    </r>
    <r>
      <rPr>
        <sz val="11"/>
        <rFont val="Consolas"/>
        <family val="3"/>
      </rPr>
      <t>:Sous Quelle E'toile Suis-Je Ne'?/11</t>
    </r>
    <r>
      <rPr>
        <sz val="11"/>
        <rFont val="游ゴシック Medium"/>
        <family val="3"/>
        <charset val="128"/>
      </rPr>
      <t>曲目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ノンノン人形</t>
    </r>
    <r>
      <rPr>
        <sz val="11"/>
        <rFont val="Consolas"/>
        <family val="3"/>
      </rPr>
      <t>/2</t>
    </r>
    <r>
      <rPr>
        <sz val="11"/>
        <rFont val="游ゴシック Medium"/>
        <family val="3"/>
        <charset val="128"/>
      </rPr>
      <t>枚目</t>
    </r>
    <r>
      <rPr>
        <sz val="11"/>
        <rFont val="Consolas"/>
        <family val="3"/>
      </rPr>
      <t>/05</t>
    </r>
    <r>
      <rPr>
        <sz val="11"/>
        <rFont val="游ゴシック Medium"/>
        <family val="3"/>
        <charset val="128"/>
      </rPr>
      <t>曲目</t>
    </r>
    <r>
      <rPr>
        <sz val="11"/>
        <rFont val="Consolas"/>
        <family val="3"/>
      </rPr>
      <t>:Toi et Moi:k/07</t>
    </r>
    <r>
      <rPr>
        <sz val="11"/>
        <rFont val="游ゴシック Medium"/>
        <family val="3"/>
        <charset val="128"/>
      </rPr>
      <t>曲目</t>
    </r>
    <r>
      <rPr>
        <sz val="11"/>
        <rFont val="Consolas"/>
        <family val="3"/>
      </rPr>
      <t>:Le Bal des Laze/09</t>
    </r>
    <r>
      <rPr>
        <sz val="11"/>
        <rFont val="游ゴシック Medium"/>
        <family val="3"/>
        <charset val="128"/>
      </rPr>
      <t>曲目</t>
    </r>
    <r>
      <rPr>
        <sz val="11"/>
        <rFont val="Consolas"/>
        <family val="3"/>
      </rPr>
      <t>:L'Oiseau de Nuit/11</t>
    </r>
    <r>
      <rPr>
        <sz val="11"/>
        <rFont val="游ゴシック Medium"/>
        <family val="3"/>
        <charset val="128"/>
      </rPr>
      <t>曲目</t>
    </r>
    <r>
      <rPr>
        <sz val="11"/>
        <rFont val="Consolas"/>
        <family val="3"/>
      </rPr>
      <t>:Kama-Sutra:k/18</t>
    </r>
    <r>
      <rPr>
        <sz val="11"/>
        <rFont val="游ゴシック Medium"/>
        <family val="3"/>
        <charset val="128"/>
      </rPr>
      <t>曲目</t>
    </r>
    <r>
      <rPr>
        <sz val="11"/>
        <rFont val="Consolas"/>
        <family val="3"/>
      </rPr>
      <t>:LHA HO:k</t>
    </r>
    <rPh sb="0" eb="2">
      <t>ムイン</t>
    </rPh>
    <rPh sb="3" eb="5">
      <t>ゼンダン</t>
    </rPh>
    <rPh sb="28" eb="30">
      <t>マイメ</t>
    </rPh>
    <rPh sb="33" eb="35">
      <t>キョクメ</t>
    </rPh>
    <rPh sb="56" eb="58">
      <t>キョクメ</t>
    </rPh>
    <rPh sb="94" eb="96">
      <t>キョクメ</t>
    </rPh>
    <rPh sb="105" eb="107">
      <t>マイメ</t>
    </rPh>
    <rPh sb="110" eb="112">
      <t>キョクメ</t>
    </rPh>
    <rPh sb="128" eb="130">
      <t>キョクメ</t>
    </rPh>
    <rPh sb="149" eb="151">
      <t>キョクメ</t>
    </rPh>
    <rPh sb="171" eb="173">
      <t>キョクメ</t>
    </rPh>
    <rPh sb="189" eb="191">
      <t>キョクメ</t>
    </rPh>
    <phoneticPr fontId="1"/>
  </si>
  <si>
    <r>
      <t>2</t>
    </r>
    <r>
      <rPr>
        <sz val="11"/>
        <rFont val="游ゴシック Medium"/>
        <family val="3"/>
        <charset val="128"/>
      </rPr>
      <t>枚組</t>
    </r>
    <r>
      <rPr>
        <sz val="11"/>
        <rFont val="Consolas"/>
        <family val="3"/>
      </rPr>
      <t>Compilation</t>
    </r>
    <r>
      <rPr>
        <sz val="11"/>
        <rFont val="游ゴシック Medium"/>
        <family val="3"/>
        <charset val="128"/>
      </rPr>
      <t>から</t>
    </r>
    <r>
      <rPr>
        <sz val="11"/>
        <rFont val="Consolas"/>
        <family val="3"/>
      </rPr>
      <t>3</t>
    </r>
    <r>
      <rPr>
        <sz val="11"/>
        <rFont val="游ゴシック Medium"/>
        <family val="3"/>
        <charset val="128"/>
      </rPr>
      <t>曲</t>
    </r>
    <rPh sb="1" eb="3">
      <t>マイグミ</t>
    </rPh>
    <rPh sb="3" eb="14">
      <t>コンピレイション</t>
    </rPh>
    <rPh sb="17" eb="18">
      <t>キョク</t>
    </rPh>
    <phoneticPr fontId="1"/>
  </si>
  <si>
    <r>
      <t>Adamo/Twin Best Now/</t>
    </r>
    <r>
      <rPr>
        <sz val="11"/>
        <rFont val="游ゴシック Medium"/>
        <family val="3"/>
        <charset val="128"/>
      </rPr>
      <t>冒頭</t>
    </r>
    <r>
      <rPr>
        <sz val="11"/>
        <rFont val="Consolas"/>
        <family val="3"/>
      </rPr>
      <t>14'54</t>
    </r>
    <rPh sb="0" eb="5">
      <t>アダモ</t>
    </rPh>
    <rPh sb="6" eb="19">
      <t>ツイン　ベスト　ナウ</t>
    </rPh>
    <rPh sb="20" eb="22">
      <t>ボウトウ</t>
    </rPh>
    <phoneticPr fontId="1"/>
  </si>
  <si>
    <r>
      <t>71'10+69'15</t>
    </r>
    <r>
      <rPr>
        <sz val="11"/>
        <rFont val="游ゴシック Medium"/>
        <family val="3"/>
        <charset val="128"/>
      </rPr>
      <t>うち</t>
    </r>
    <r>
      <rPr>
        <sz val="11"/>
        <rFont val="Consolas"/>
        <family val="3"/>
      </rPr>
      <t>46'37+56'45=103'22</t>
    </r>
    <phoneticPr fontId="1"/>
  </si>
  <si>
    <r>
      <t>2</t>
    </r>
    <r>
      <rPr>
        <sz val="11"/>
        <rFont val="游ゴシック Medium"/>
        <family val="3"/>
        <charset val="128"/>
      </rPr>
      <t>枚組</t>
    </r>
    <r>
      <rPr>
        <sz val="11"/>
        <rFont val="Consolas"/>
        <family val="3"/>
      </rPr>
      <t>/EMI 90</t>
    </r>
    <r>
      <rPr>
        <sz val="11"/>
        <rFont val="游ゴシック Medium"/>
        <family val="3"/>
        <charset val="128"/>
      </rPr>
      <t>周年特別企画</t>
    </r>
    <rPh sb="1" eb="3">
      <t>マイグミ</t>
    </rPh>
    <rPh sb="10" eb="12">
      <t>シュウネン</t>
    </rPh>
    <rPh sb="12" eb="14">
      <t>トクベツ</t>
    </rPh>
    <rPh sb="14" eb="16">
      <t>キカク</t>
    </rPh>
    <phoneticPr fontId="1"/>
  </si>
  <si>
    <r>
      <rPr>
        <sz val="11"/>
        <rFont val="游ゴシック Medium"/>
        <family val="3"/>
        <charset val="128"/>
      </rPr>
      <t>東芝</t>
    </r>
    <r>
      <rPr>
        <sz val="11"/>
        <rFont val="Consolas"/>
        <family val="3"/>
      </rPr>
      <t>EMI/Odeon</t>
    </r>
    <rPh sb="0" eb="2">
      <t>トウシバ</t>
    </rPh>
    <rPh sb="6" eb="11">
      <t>オデオン</t>
    </rPh>
    <phoneticPr fontId="1"/>
  </si>
  <si>
    <r>
      <t>Adamo/Twin Best Now/</t>
    </r>
    <r>
      <rPr>
        <sz val="11"/>
        <rFont val="游ゴシック Medium"/>
        <family val="3"/>
        <charset val="128"/>
      </rPr>
      <t>「ひとつぶの涙」</t>
    </r>
    <r>
      <rPr>
        <sz val="11"/>
        <rFont val="Consolas"/>
        <family val="3"/>
      </rPr>
      <t>~Bottom3</t>
    </r>
    <r>
      <rPr>
        <sz val="11"/>
        <rFont val="游ゴシック Medium"/>
        <family val="3"/>
        <charset val="128"/>
      </rPr>
      <t>曲を除く</t>
    </r>
    <rPh sb="0" eb="5">
      <t>アダモ</t>
    </rPh>
    <rPh sb="6" eb="19">
      <t>ツイン　ベスト　ナウ</t>
    </rPh>
    <rPh sb="26" eb="27">
      <t>ナミダ</t>
    </rPh>
    <rPh sb="36" eb="37">
      <t>キョク</t>
    </rPh>
    <rPh sb="38" eb="39">
      <t>ノゾ</t>
    </rPh>
    <phoneticPr fontId="1"/>
  </si>
  <si>
    <r>
      <t>Adamo/Twin Best Now/Bottom3</t>
    </r>
    <r>
      <rPr>
        <sz val="11"/>
        <rFont val="游ゴシック Medium"/>
        <family val="3"/>
        <charset val="128"/>
      </rPr>
      <t>曲</t>
    </r>
    <rPh sb="0" eb="5">
      <t>アダモ</t>
    </rPh>
    <rPh sb="6" eb="19">
      <t>ツイン　ベスト　ナウ</t>
    </rPh>
    <rPh sb="27" eb="28">
      <t>キョク</t>
    </rPh>
    <phoneticPr fontId="1"/>
  </si>
  <si>
    <r>
      <t>le tourbillon/</t>
    </r>
    <r>
      <rPr>
        <sz val="11"/>
        <rFont val="游ゴシック Medium"/>
        <family val="3"/>
        <charset val="128"/>
      </rPr>
      <t>つむじ風</t>
    </r>
    <rPh sb="17" eb="18">
      <t>カゼ</t>
    </rPh>
    <phoneticPr fontId="1"/>
  </si>
  <si>
    <r>
      <t>25</t>
    </r>
    <r>
      <rPr>
        <sz val="11"/>
        <rFont val="游ゴシック Medium"/>
        <family val="3"/>
        <charset val="128"/>
      </rPr>
      <t>曲目以降は潰すべし。下記前半がダブって収録されてる｡</t>
    </r>
    <rPh sb="2" eb="4">
      <t>キョクメ</t>
    </rPh>
    <rPh sb="4" eb="6">
      <t>イコウ</t>
    </rPh>
    <rPh sb="7" eb="8">
      <t>ツブ</t>
    </rPh>
    <rPh sb="12" eb="14">
      <t>カキ</t>
    </rPh>
    <rPh sb="14" eb="16">
      <t>ゼンハン</t>
    </rPh>
    <rPh sb="21" eb="23">
      <t>シュウロク</t>
    </rPh>
    <phoneticPr fontId="1"/>
  </si>
  <si>
    <r>
      <t>pull marine/</t>
    </r>
    <r>
      <rPr>
        <sz val="11"/>
        <rFont val="游ゴシック Medium"/>
        <family val="3"/>
        <charset val="128"/>
      </rPr>
      <t>雨あがりの恋人</t>
    </r>
    <rPh sb="12" eb="13">
      <t>アメ</t>
    </rPh>
    <rPh sb="17" eb="19">
      <t>コイビト</t>
    </rPh>
    <phoneticPr fontId="1"/>
  </si>
  <si>
    <r>
      <t>Enzo Enzo/</t>
    </r>
    <r>
      <rPr>
        <sz val="11"/>
        <rFont val="游ゴシック Medium"/>
        <family val="3"/>
        <charset val="128"/>
      </rPr>
      <t>エトランゼの吐息</t>
    </r>
    <rPh sb="0" eb="9">
      <t>エンゾ・エンゾ</t>
    </rPh>
    <rPh sb="16" eb="18">
      <t>トイキ</t>
    </rPh>
    <phoneticPr fontId="1"/>
  </si>
  <si>
    <r>
      <t>Enzo Enzo/</t>
    </r>
    <r>
      <rPr>
        <sz val="11"/>
        <rFont val="游ゴシック Medium"/>
        <family val="3"/>
        <charset val="128"/>
      </rPr>
      <t>ル･ポワゾン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大半</t>
    </r>
    <rPh sb="0" eb="9">
      <t>エンゾ・エンゾ</t>
    </rPh>
    <rPh sb="17" eb="19">
      <t>タイハン</t>
    </rPh>
    <phoneticPr fontId="1"/>
  </si>
  <si>
    <r>
      <t>Enzo Enzo/</t>
    </r>
    <r>
      <rPr>
        <sz val="11"/>
        <rFont val="游ゴシック Medium"/>
        <family val="3"/>
        <charset val="128"/>
      </rPr>
      <t>ル･ポワゾン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終盤</t>
    </r>
    <rPh sb="0" eb="9">
      <t>エンゾ・エンゾ</t>
    </rPh>
    <rPh sb="17" eb="19">
      <t>シュウバン</t>
    </rPh>
    <phoneticPr fontId="1"/>
  </si>
  <si>
    <r>
      <t xml:space="preserve">Pierre Barouh/Francoise Hardy/Jean Roge </t>
    </r>
    <r>
      <rPr>
        <sz val="11"/>
        <rFont val="游ゴシック Medium"/>
        <family val="3"/>
        <charset val="128"/>
      </rPr>
      <t>コシモン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ナナ･ヴァスコンセロス</t>
    </r>
    <r>
      <rPr>
        <sz val="11"/>
        <rFont val="Consolas"/>
        <family val="3"/>
      </rPr>
      <t>/etc.</t>
    </r>
    <rPh sb="0" eb="13">
      <t>ピエール　バルー</t>
    </rPh>
    <rPh sb="14" eb="29">
      <t>フランソワーズ　アルディ</t>
    </rPh>
    <rPh sb="30" eb="34">
      <t>ジャン</t>
    </rPh>
    <rPh sb="35" eb="39">
      <t>ロジェ</t>
    </rPh>
    <phoneticPr fontId="1"/>
  </si>
  <si>
    <r>
      <t>Sce`ne de Vie</t>
    </r>
    <r>
      <rPr>
        <sz val="11"/>
        <rFont val="游ゴシック Medium"/>
        <family val="3"/>
        <charset val="128"/>
      </rPr>
      <t>─人生のシーン─</t>
    </r>
    <rPh sb="0" eb="6">
      <t>セーヌ</t>
    </rPh>
    <rPh sb="7" eb="13">
      <t>ドゥ　ヴィ</t>
    </rPh>
    <rPh sb="14" eb="16">
      <t>ジンセイ</t>
    </rPh>
    <phoneticPr fontId="1"/>
  </si>
  <si>
    <r>
      <t>Patricia Kaas/</t>
    </r>
    <r>
      <rPr>
        <sz val="11"/>
        <rFont val="游ゴシック Medium"/>
        <family val="3"/>
        <charset val="128"/>
      </rPr>
      <t>さわり</t>
    </r>
    <rPh sb="0" eb="8">
      <t>パトリシア</t>
    </rPh>
    <rPh sb="9" eb="13">
      <t>カース</t>
    </rPh>
    <phoneticPr fontId="1"/>
  </si>
  <si>
    <r>
      <t>je te dis vous/</t>
    </r>
    <r>
      <rPr>
        <sz val="11"/>
        <rFont val="游ゴシック Medium"/>
        <family val="3"/>
        <charset val="128"/>
      </rPr>
      <t>永遠に愛する人へ</t>
    </r>
    <rPh sb="15" eb="17">
      <t>トワ</t>
    </rPh>
    <rPh sb="18" eb="19">
      <t>アイ</t>
    </rPh>
    <rPh sb="21" eb="22">
      <t>ヒト</t>
    </rPh>
    <phoneticPr fontId="1"/>
  </si>
  <si>
    <r>
      <rPr>
        <sz val="11"/>
        <rFont val="游ゴシック Medium"/>
        <family val="3"/>
        <charset val="128"/>
      </rPr>
      <t>最終曲</t>
    </r>
    <r>
      <rPr>
        <sz val="11"/>
        <rFont val="Consolas"/>
        <family val="3"/>
      </rPr>
      <t>Noise</t>
    </r>
    <r>
      <rPr>
        <sz val="11"/>
        <rFont val="游ゴシック Medium"/>
        <family val="3"/>
        <charset val="128"/>
      </rPr>
      <t>ひどい</t>
    </r>
    <rPh sb="0" eb="1">
      <t>サイ</t>
    </rPh>
    <rPh sb="1" eb="3">
      <t>シュウキョク</t>
    </rPh>
    <rPh sb="3" eb="8">
      <t>ノイズ</t>
    </rPh>
    <phoneticPr fontId="1"/>
  </si>
  <si>
    <r>
      <t>Mes Nuis,Mes Jours/5</t>
    </r>
    <r>
      <rPr>
        <sz val="11"/>
        <rFont val="游ゴシック Medium"/>
        <family val="3"/>
        <charset val="128"/>
      </rPr>
      <t>曲目まで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14</t>
    </r>
    <r>
      <rPr>
        <sz val="11"/>
        <rFont val="游ゴシック Medium"/>
        <family val="3"/>
        <charset val="128"/>
      </rPr>
      <t>曲</t>
    </r>
    <rPh sb="0" eb="8">
      <t>メ･ニュイ</t>
    </rPh>
    <rPh sb="9" eb="18">
      <t>メ･ジュール</t>
    </rPh>
    <rPh sb="20" eb="22">
      <t>キョクメ</t>
    </rPh>
    <rPh sb="25" eb="26">
      <t>ゼン</t>
    </rPh>
    <rPh sb="28" eb="29">
      <t>キョク</t>
    </rPh>
    <phoneticPr fontId="1"/>
  </si>
  <si>
    <r>
      <t>Mes Nuis,Mes Jours/6</t>
    </r>
    <r>
      <rPr>
        <sz val="11"/>
        <rFont val="游ゴシック Medium"/>
        <family val="3"/>
        <charset val="128"/>
      </rPr>
      <t>曲目から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14</t>
    </r>
    <r>
      <rPr>
        <sz val="11"/>
        <rFont val="游ゴシック Medium"/>
        <family val="3"/>
        <charset val="128"/>
      </rPr>
      <t>曲</t>
    </r>
    <rPh sb="0" eb="8">
      <t>メ･ニュイ</t>
    </rPh>
    <rPh sb="9" eb="18">
      <t>メ･ジュール</t>
    </rPh>
    <rPh sb="20" eb="22">
      <t>キョクメ</t>
    </rPh>
    <rPh sb="25" eb="26">
      <t>ゼン</t>
    </rPh>
    <rPh sb="28" eb="29">
      <t>キョク</t>
    </rPh>
    <phoneticPr fontId="1"/>
  </si>
  <si>
    <r>
      <t>Le Goudron</t>
    </r>
    <r>
      <rPr>
        <sz val="11"/>
        <rFont val="游ゴシック Medium"/>
        <family val="3"/>
        <charset val="128"/>
      </rPr>
      <t>／</t>
    </r>
    <r>
      <rPr>
        <sz val="11"/>
        <rFont val="Consolas"/>
        <family val="3"/>
      </rPr>
      <t>Le Noir C'est Mieux Choisi</t>
    </r>
    <phoneticPr fontId="1"/>
  </si>
  <si>
    <r>
      <rPr>
        <sz val="11"/>
        <rFont val="游ゴシック Medium"/>
        <family val="3"/>
        <charset val="128"/>
      </rPr>
      <t>約</t>
    </r>
    <r>
      <rPr>
        <sz val="11"/>
        <rFont val="Consolas"/>
        <family val="3"/>
      </rPr>
      <t>10'00</t>
    </r>
    <rPh sb="0" eb="1">
      <t>ヤク</t>
    </rPh>
    <phoneticPr fontId="1"/>
  </si>
  <si>
    <r>
      <rPr>
        <sz val="11"/>
        <rFont val="游ゴシック Medium"/>
        <family val="3"/>
        <charset val="128"/>
      </rPr>
      <t>原田知世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さわり</t>
    </r>
    <rPh sb="0" eb="2">
      <t>ハラダ</t>
    </rPh>
    <rPh sb="2" eb="4">
      <t>トモヨ</t>
    </rPh>
    <phoneticPr fontId="1"/>
  </si>
  <si>
    <r>
      <rPr>
        <b/>
        <sz val="11"/>
        <color indexed="33"/>
        <rFont val="游ゴシック Medium"/>
        <family val="3"/>
        <charset val="128"/>
      </rPr>
      <t>カコより</t>
    </r>
    <r>
      <rPr>
        <b/>
        <sz val="11"/>
        <color indexed="33"/>
        <rFont val="Consolas"/>
        <family val="3"/>
      </rPr>
      <t>5</t>
    </r>
    <r>
      <rPr>
        <b/>
        <sz val="11"/>
        <color indexed="33"/>
        <rFont val="游ゴシック Medium"/>
        <family val="3"/>
        <charset val="128"/>
      </rPr>
      <t>曲目</t>
    </r>
    <rPh sb="5" eb="7">
      <t>キョクメ</t>
    </rPh>
    <phoneticPr fontId="1"/>
  </si>
  <si>
    <r>
      <t>En Prive:</t>
    </r>
    <r>
      <rPr>
        <sz val="11"/>
        <rFont val="游ゴシック Medium"/>
        <family val="3"/>
        <charset val="128"/>
      </rPr>
      <t>東京の休暇</t>
    </r>
    <rPh sb="0" eb="8">
      <t>アンプリヴェ</t>
    </rPh>
    <rPh sb="9" eb="11">
      <t>トウキョウ</t>
    </rPh>
    <rPh sb="12" eb="14">
      <t>キュウカ</t>
    </rPh>
    <phoneticPr fontId="1"/>
  </si>
  <si>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9</t>
    </r>
    <r>
      <rPr>
        <sz val="11"/>
        <rFont val="游ゴシック Medium"/>
        <family val="3"/>
        <charset val="128"/>
      </rPr>
      <t>曲</t>
    </r>
    <rPh sb="0" eb="1">
      <t>ゼン</t>
    </rPh>
    <rPh sb="2" eb="3">
      <t>キョク</t>
    </rPh>
    <phoneticPr fontId="1"/>
  </si>
  <si>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4</t>
    </r>
    <r>
      <rPr>
        <sz val="11"/>
        <rFont val="游ゴシック Medium"/>
        <family val="3"/>
        <charset val="128"/>
      </rPr>
      <t>曲のはずが</t>
    </r>
    <r>
      <rPr>
        <sz val="11"/>
        <rFont val="Consolas"/>
        <family val="3"/>
      </rPr>
      <t>2</t>
    </r>
    <r>
      <rPr>
        <sz val="11"/>
        <rFont val="游ゴシック Medium"/>
        <family val="3"/>
        <charset val="128"/>
      </rPr>
      <t>曲までしか収録されてない</t>
    </r>
    <rPh sb="0" eb="1">
      <t>ゼン</t>
    </rPh>
    <rPh sb="2" eb="3">
      <t>キョク</t>
    </rPh>
    <rPh sb="8" eb="9">
      <t>キョク</t>
    </rPh>
    <rPh sb="13" eb="15">
      <t>シュウロク</t>
    </rPh>
    <phoneticPr fontId="1"/>
  </si>
  <si>
    <r>
      <t>8</t>
    </r>
    <r>
      <rPr>
        <sz val="11"/>
        <rFont val="游ゴシック Medium"/>
        <family val="3"/>
        <charset val="128"/>
      </rPr>
      <t>曲目から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11</t>
    </r>
    <r>
      <rPr>
        <sz val="11"/>
        <rFont val="游ゴシック Medium"/>
        <family val="3"/>
        <charset val="128"/>
      </rPr>
      <t>曲</t>
    </r>
    <rPh sb="1" eb="3">
      <t>キョクメ</t>
    </rPh>
    <rPh sb="6" eb="7">
      <t>ゼン</t>
    </rPh>
    <rPh sb="9" eb="10">
      <t>キョク</t>
    </rPh>
    <phoneticPr fontId="1"/>
  </si>
  <si>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11</t>
    </r>
    <r>
      <rPr>
        <sz val="11"/>
        <rFont val="游ゴシック Medium"/>
        <family val="3"/>
        <charset val="128"/>
      </rPr>
      <t>曲</t>
    </r>
    <rPh sb="0" eb="1">
      <t>ゼン</t>
    </rPh>
    <rPh sb="3" eb="4">
      <t>キョク</t>
    </rPh>
    <phoneticPr fontId="1"/>
  </si>
  <si>
    <r>
      <t>7</t>
    </r>
    <r>
      <rPr>
        <sz val="11"/>
        <rFont val="游ゴシック Medium"/>
        <family val="3"/>
        <charset val="128"/>
      </rPr>
      <t>曲目まで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11</t>
    </r>
    <r>
      <rPr>
        <sz val="11"/>
        <rFont val="游ゴシック Medium"/>
        <family val="3"/>
        <charset val="128"/>
      </rPr>
      <t>曲</t>
    </r>
    <rPh sb="1" eb="3">
      <t>キョクメ</t>
    </rPh>
    <rPh sb="6" eb="7">
      <t>ゼン</t>
    </rPh>
    <rPh sb="9" eb="10">
      <t>キョク</t>
    </rPh>
    <phoneticPr fontId="1"/>
  </si>
  <si>
    <r>
      <t>Best/</t>
    </r>
    <r>
      <rPr>
        <sz val="11"/>
        <rFont val="游ゴシック Medium"/>
        <family val="3"/>
        <charset val="128"/>
      </rPr>
      <t>恋はみずいろ</t>
    </r>
    <rPh sb="0" eb="4">
      <t>ベスト</t>
    </rPh>
    <rPh sb="5" eb="6">
      <t>コイ</t>
    </rPh>
    <phoneticPr fontId="1"/>
  </si>
  <si>
    <r>
      <t>8</t>
    </r>
    <r>
      <rPr>
        <sz val="11"/>
        <rFont val="游ゴシック Medium"/>
        <family val="3"/>
        <charset val="128"/>
      </rPr>
      <t>曲目から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10</t>
    </r>
    <r>
      <rPr>
        <sz val="11"/>
        <rFont val="游ゴシック Medium"/>
        <family val="3"/>
        <charset val="128"/>
      </rPr>
      <t>曲</t>
    </r>
    <rPh sb="1" eb="3">
      <t>キョクメ</t>
    </rPh>
    <rPh sb="6" eb="7">
      <t>ゼン</t>
    </rPh>
    <rPh sb="9" eb="10">
      <t>キョク</t>
    </rPh>
    <phoneticPr fontId="1"/>
  </si>
  <si>
    <r>
      <t>Variations Sur Le Meme T'Aime/</t>
    </r>
    <r>
      <rPr>
        <sz val="11"/>
        <rFont val="游ゴシック Medium"/>
        <family val="3"/>
        <charset val="128"/>
      </rPr>
      <t>ヴァリアシオン</t>
    </r>
    <phoneticPr fontId="1"/>
  </si>
  <si>
    <r>
      <t>Je suis Snob/</t>
    </r>
    <r>
      <rPr>
        <sz val="11"/>
        <rFont val="游ゴシック Medium"/>
        <family val="3"/>
        <charset val="128"/>
      </rPr>
      <t>僕は</t>
    </r>
    <r>
      <rPr>
        <sz val="11"/>
        <rFont val="Consolas"/>
        <family val="3"/>
      </rPr>
      <t>Snob</t>
    </r>
    <rPh sb="8" eb="12">
      <t>スノッブ</t>
    </rPh>
    <rPh sb="13" eb="14">
      <t>ボク</t>
    </rPh>
    <rPh sb="15" eb="19">
      <t>スノッブ</t>
    </rPh>
    <phoneticPr fontId="1"/>
  </si>
  <si>
    <r>
      <t>Paris</t>
    </r>
    <r>
      <rPr>
        <sz val="11"/>
        <rFont val="游ゴシック Medium"/>
        <family val="3"/>
        <charset val="128"/>
      </rPr>
      <t>の夢</t>
    </r>
    <r>
      <rPr>
        <sz val="11"/>
        <rFont val="Consolas"/>
        <family val="3"/>
      </rPr>
      <t>~Boris Vian</t>
    </r>
    <r>
      <rPr>
        <sz val="11"/>
        <rFont val="游ゴシック Medium"/>
        <family val="3"/>
        <charset val="128"/>
      </rPr>
      <t>に捧ぐ</t>
    </r>
    <r>
      <rPr>
        <sz val="11"/>
        <rFont val="Consolas"/>
        <family val="3"/>
      </rPr>
      <t>/Rendez-vous a Saint-Germain-des-Pres/Hommage a Boris Vian</t>
    </r>
    <rPh sb="0" eb="5">
      <t>パリ</t>
    </rPh>
    <rPh sb="6" eb="7">
      <t>ユメ</t>
    </rPh>
    <rPh sb="8" eb="18">
      <t>ボリス　ヴィアン</t>
    </rPh>
    <rPh sb="19" eb="20">
      <t>ササ</t>
    </rPh>
    <rPh sb="22" eb="33">
      <t>ランデヴー</t>
    </rPh>
    <rPh sb="36" eb="41">
      <t>サン</t>
    </rPh>
    <rPh sb="42" eb="49">
      <t>ジャルマン</t>
    </rPh>
    <rPh sb="50" eb="53">
      <t>デ</t>
    </rPh>
    <rPh sb="54" eb="58">
      <t>プレ</t>
    </rPh>
    <rPh sb="59" eb="66">
      <t>オマージュ</t>
    </rPh>
    <rPh sb="69" eb="79">
      <t>ボリス　ヴィアン</t>
    </rPh>
    <phoneticPr fontId="1"/>
  </si>
  <si>
    <r>
      <rPr>
        <sz val="11"/>
        <rFont val="游ゴシック Medium"/>
        <family val="3"/>
        <charset val="128"/>
      </rPr>
      <t>ドイツ</t>
    </r>
    <phoneticPr fontId="1"/>
  </si>
  <si>
    <r>
      <rPr>
        <sz val="11"/>
        <rFont val="游ゴシック Medium"/>
        <family val="3"/>
        <charset val="128"/>
      </rPr>
      <t>途中からヌレ・ザムール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瑠璃色の翡翠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夜の恋人</t>
    </r>
    <rPh sb="0" eb="2">
      <t>トチュウ</t>
    </rPh>
    <rPh sb="12" eb="15">
      <t>ルリイロ</t>
    </rPh>
    <rPh sb="16" eb="18">
      <t>カワセミ</t>
    </rPh>
    <rPh sb="19" eb="20">
      <t>ヨル</t>
    </rPh>
    <rPh sb="21" eb="23">
      <t>コイビト</t>
    </rPh>
    <phoneticPr fontId="1"/>
  </si>
  <si>
    <r>
      <rPr>
        <sz val="11"/>
        <rFont val="游ゴシック Medium"/>
        <family val="3"/>
        <charset val="128"/>
      </rPr>
      <t>日本</t>
    </r>
    <r>
      <rPr>
        <sz val="11"/>
        <rFont val="Consolas"/>
        <family val="3"/>
      </rPr>
      <t>Phonogram</t>
    </r>
    <rPh sb="0" eb="2">
      <t>ニホン</t>
    </rPh>
    <rPh sb="2" eb="11">
      <t>フォノグラム</t>
    </rPh>
    <phoneticPr fontId="1"/>
  </si>
  <si>
    <r>
      <t>2000/11/23 Thu</t>
    </r>
    <r>
      <rPr>
        <sz val="11"/>
        <rFont val="游ゴシック Medium"/>
        <family val="3"/>
        <charset val="128"/>
      </rPr>
      <t>祭</t>
    </r>
    <rPh sb="14" eb="15">
      <t>サイ</t>
    </rPh>
    <phoneticPr fontId="1"/>
  </si>
  <si>
    <r>
      <rPr>
        <sz val="11"/>
        <rFont val="游ゴシック Medium"/>
        <family val="3"/>
        <charset val="128"/>
      </rPr>
      <t>前半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11</t>
    </r>
    <r>
      <rPr>
        <sz val="11"/>
        <rFont val="游ゴシック Medium"/>
        <family val="3"/>
        <charset val="128"/>
      </rPr>
      <t>曲</t>
    </r>
    <rPh sb="0" eb="2">
      <t>ゼンハン</t>
    </rPh>
    <rPh sb="3" eb="4">
      <t>ゼン</t>
    </rPh>
    <rPh sb="6" eb="7">
      <t>キョク</t>
    </rPh>
    <phoneticPr fontId="1"/>
  </si>
  <si>
    <r>
      <rPr>
        <sz val="11"/>
        <rFont val="游ゴシック Medium"/>
        <family val="3"/>
        <charset val="128"/>
      </rPr>
      <t>後半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11</t>
    </r>
    <r>
      <rPr>
        <sz val="11"/>
        <rFont val="游ゴシック Medium"/>
        <family val="3"/>
        <charset val="128"/>
      </rPr>
      <t>曲</t>
    </r>
    <rPh sb="0" eb="2">
      <t>コウハン</t>
    </rPh>
    <rPh sb="3" eb="4">
      <t>ゼン</t>
    </rPh>
    <rPh sb="6" eb="7">
      <t>キョク</t>
    </rPh>
    <phoneticPr fontId="1"/>
  </si>
  <si>
    <r>
      <t>Demo/46'00</t>
    </r>
    <r>
      <rPr>
        <sz val="11"/>
        <rFont val="游ゴシック Medium"/>
        <family val="3"/>
        <charset val="128"/>
      </rPr>
      <t>位でシリキレ</t>
    </r>
    <rPh sb="0" eb="4">
      <t>デモ</t>
    </rPh>
    <rPh sb="10" eb="11">
      <t>クライ</t>
    </rPh>
    <phoneticPr fontId="1"/>
  </si>
  <si>
    <r>
      <t xml:space="preserve">Pete </t>
    </r>
    <r>
      <rPr>
        <sz val="11"/>
        <rFont val="游ゴシック Medium"/>
        <family val="3"/>
        <charset val="128"/>
      </rPr>
      <t>シーガー</t>
    </r>
    <rPh sb="0" eb="4">
      <t>ピート</t>
    </rPh>
    <phoneticPr fontId="1"/>
  </si>
  <si>
    <r>
      <t xml:space="preserve">Simon &amp; </t>
    </r>
    <r>
      <rPr>
        <sz val="11"/>
        <rFont val="游ゴシック Medium"/>
        <family val="3"/>
        <charset val="128"/>
      </rPr>
      <t>ガーファンクル</t>
    </r>
    <rPh sb="0" eb="5">
      <t>サイモン</t>
    </rPh>
    <phoneticPr fontId="1"/>
  </si>
  <si>
    <r>
      <rPr>
        <sz val="11"/>
        <rFont val="游ゴシック Medium"/>
        <family val="3"/>
        <charset val="128"/>
      </rPr>
      <t>明日に架ける橋</t>
    </r>
    <rPh sb="0" eb="2">
      <t>アシタ</t>
    </rPh>
    <rPh sb="3" eb="4">
      <t>カ</t>
    </rPh>
    <rPh sb="6" eb="7">
      <t>ハシ</t>
    </rPh>
    <phoneticPr fontId="1"/>
  </si>
  <si>
    <r>
      <t xml:space="preserve">Michael </t>
    </r>
    <r>
      <rPr>
        <sz val="11"/>
        <rFont val="游ゴシック Medium"/>
        <family val="3"/>
        <charset val="128"/>
      </rPr>
      <t>ジャクソン</t>
    </r>
    <rPh sb="0" eb="7">
      <t>マイケル</t>
    </rPh>
    <phoneticPr fontId="1"/>
  </si>
  <si>
    <r>
      <rPr>
        <sz val="11"/>
        <rFont val="游ゴシック Medium"/>
        <family val="3"/>
        <charset val="128"/>
      </rPr>
      <t>さわり</t>
    </r>
    <r>
      <rPr>
        <sz val="11"/>
        <rFont val="Consolas"/>
        <family val="3"/>
      </rPr>
      <t>55'29</t>
    </r>
    <phoneticPr fontId="1"/>
  </si>
  <si>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12</t>
    </r>
    <r>
      <rPr>
        <sz val="11"/>
        <rFont val="游ゴシック Medium"/>
        <family val="3"/>
        <charset val="128"/>
      </rPr>
      <t>曲</t>
    </r>
    <r>
      <rPr>
        <sz val="11"/>
        <rFont val="Consolas"/>
        <family val="3"/>
      </rPr>
      <t>/Jerry Yester for 3rd Story Productions:Produce</t>
    </r>
    <rPh sb="0" eb="1">
      <t>ゼン</t>
    </rPh>
    <rPh sb="3" eb="4">
      <t>キョク</t>
    </rPh>
    <rPh sb="44" eb="51">
      <t>プロデュース</t>
    </rPh>
    <phoneticPr fontId="1"/>
  </si>
  <si>
    <r>
      <t xml:space="preserve">Tom Waits </t>
    </r>
    <r>
      <rPr>
        <sz val="11"/>
        <rFont val="游ゴシック Medium"/>
        <family val="3"/>
        <charset val="128"/>
      </rPr>
      <t>全曲</t>
    </r>
    <rPh sb="0" eb="3">
      <t>トム</t>
    </rPh>
    <rPh sb="4" eb="9">
      <t>ウェイツ</t>
    </rPh>
    <rPh sb="10" eb="12">
      <t>ゼンキョク</t>
    </rPh>
    <phoneticPr fontId="1"/>
  </si>
  <si>
    <r>
      <t>09</t>
    </r>
    <r>
      <rPr>
        <sz val="11"/>
        <rFont val="游ゴシック Medium"/>
        <family val="3"/>
        <charset val="128"/>
      </rPr>
      <t>曲目まで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11</t>
    </r>
    <r>
      <rPr>
        <sz val="11"/>
        <rFont val="游ゴシック Medium"/>
        <family val="3"/>
        <charset val="128"/>
      </rPr>
      <t>曲</t>
    </r>
    <r>
      <rPr>
        <sz val="11"/>
        <rFont val="Consolas"/>
        <family val="3"/>
      </rPr>
      <t>/Bones Howe:Production &amp; Sound</t>
    </r>
    <rPh sb="2" eb="4">
      <t>キョクメ</t>
    </rPh>
    <rPh sb="7" eb="8">
      <t>ゼン</t>
    </rPh>
    <rPh sb="10" eb="11">
      <t>キョク</t>
    </rPh>
    <rPh sb="12" eb="17">
      <t>ボーンズ</t>
    </rPh>
    <rPh sb="18" eb="22">
      <t>ハウ</t>
    </rPh>
    <rPh sb="23" eb="33">
      <t>プロダクション</t>
    </rPh>
    <rPh sb="36" eb="41">
      <t>サウンド</t>
    </rPh>
    <phoneticPr fontId="1"/>
  </si>
  <si>
    <r>
      <t>10</t>
    </r>
    <r>
      <rPr>
        <sz val="11"/>
        <rFont val="游ゴシック Medium"/>
        <family val="3"/>
        <charset val="128"/>
      </rPr>
      <t>曲目から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11</t>
    </r>
    <r>
      <rPr>
        <sz val="11"/>
        <rFont val="游ゴシック Medium"/>
        <family val="3"/>
        <charset val="128"/>
      </rPr>
      <t>曲</t>
    </r>
    <r>
      <rPr>
        <sz val="11"/>
        <rFont val="Consolas"/>
        <family val="3"/>
      </rPr>
      <t>/Bones Howe:Production &amp; Sound</t>
    </r>
    <rPh sb="2" eb="4">
      <t>キョクメ</t>
    </rPh>
    <rPh sb="7" eb="8">
      <t>ゼン</t>
    </rPh>
    <rPh sb="10" eb="11">
      <t>キョク</t>
    </rPh>
    <rPh sb="12" eb="17">
      <t>ボーンズ</t>
    </rPh>
    <rPh sb="18" eb="22">
      <t>ハウ</t>
    </rPh>
    <rPh sb="23" eb="33">
      <t>プロダクション</t>
    </rPh>
    <rPh sb="36" eb="41">
      <t>サウンド</t>
    </rPh>
    <phoneticPr fontId="1"/>
  </si>
  <si>
    <r>
      <t>nighthawks at the diner/</t>
    </r>
    <r>
      <rPr>
        <sz val="11"/>
        <rFont val="游ゴシック Medium"/>
        <family val="3"/>
        <charset val="128"/>
      </rPr>
      <t>娼婦たちの晩餐</t>
    </r>
    <rPh sb="24" eb="26">
      <t>ショウフ</t>
    </rPh>
    <rPh sb="29" eb="31">
      <t>バンサン</t>
    </rPh>
    <phoneticPr fontId="1"/>
  </si>
  <si>
    <r>
      <t>7672~7713/75</t>
    </r>
    <r>
      <rPr>
        <sz val="11"/>
        <rFont val="游ゴシック Medium"/>
        <family val="3"/>
        <charset val="128"/>
      </rPr>
      <t>秒シリキレ</t>
    </r>
    <rPh sb="12" eb="13">
      <t>ビョウ</t>
    </rPh>
    <phoneticPr fontId="1"/>
  </si>
  <si>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09</t>
    </r>
    <r>
      <rPr>
        <sz val="11"/>
        <rFont val="游ゴシック Medium"/>
        <family val="3"/>
        <charset val="128"/>
      </rPr>
      <t>曲</t>
    </r>
    <r>
      <rPr>
        <sz val="11"/>
        <rFont val="Consolas"/>
        <family val="3"/>
      </rPr>
      <t>/Bones Howe:Production &amp; Sound</t>
    </r>
    <rPh sb="0" eb="1">
      <t>ゼン</t>
    </rPh>
    <rPh sb="3" eb="4">
      <t>キョク</t>
    </rPh>
    <rPh sb="5" eb="10">
      <t>ボーンズ</t>
    </rPh>
    <rPh sb="11" eb="15">
      <t>ハウ</t>
    </rPh>
    <rPh sb="16" eb="26">
      <t>プロダクション</t>
    </rPh>
    <rPh sb="29" eb="34">
      <t>サウンド</t>
    </rPh>
    <phoneticPr fontId="1"/>
  </si>
  <si>
    <r>
      <t>Foreign Affairs/</t>
    </r>
    <r>
      <rPr>
        <sz val="11"/>
        <rFont val="游ゴシック Medium"/>
        <family val="3"/>
        <charset val="128"/>
      </rPr>
      <t>異国の出来事</t>
    </r>
    <rPh sb="16" eb="18">
      <t>イコク</t>
    </rPh>
    <rPh sb="19" eb="22">
      <t>デキゴト</t>
    </rPh>
    <phoneticPr fontId="1"/>
  </si>
  <si>
    <r>
      <rPr>
        <sz val="11"/>
        <rFont val="游ゴシック Medium"/>
        <family val="3"/>
        <charset val="128"/>
      </rPr>
      <t>前半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10</t>
    </r>
    <r>
      <rPr>
        <sz val="11"/>
        <rFont val="游ゴシック Medium"/>
        <family val="3"/>
        <charset val="128"/>
      </rPr>
      <t>曲</t>
    </r>
    <r>
      <rPr>
        <sz val="11"/>
        <rFont val="Consolas"/>
        <family val="3"/>
      </rPr>
      <t>/Bones Howe:Production &amp; Sound</t>
    </r>
    <rPh sb="0" eb="2">
      <t>ゼンハン</t>
    </rPh>
    <rPh sb="3" eb="4">
      <t>ゼン</t>
    </rPh>
    <rPh sb="6" eb="7">
      <t>キョク</t>
    </rPh>
    <rPh sb="8" eb="13">
      <t>ボーンズ</t>
    </rPh>
    <rPh sb="14" eb="18">
      <t>ハウ</t>
    </rPh>
    <rPh sb="19" eb="29">
      <t>プロダクション</t>
    </rPh>
    <rPh sb="32" eb="37">
      <t>サウンド</t>
    </rPh>
    <phoneticPr fontId="1"/>
  </si>
  <si>
    <r>
      <rPr>
        <sz val="11"/>
        <rFont val="游ゴシック Medium"/>
        <family val="3"/>
        <charset val="128"/>
      </rPr>
      <t>後半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10</t>
    </r>
    <r>
      <rPr>
        <sz val="11"/>
        <rFont val="游ゴシック Medium"/>
        <family val="3"/>
        <charset val="128"/>
      </rPr>
      <t>曲</t>
    </r>
    <r>
      <rPr>
        <sz val="11"/>
        <rFont val="Consolas"/>
        <family val="3"/>
      </rPr>
      <t>/Bones Howe:Production &amp; Sound</t>
    </r>
    <rPh sb="0" eb="2">
      <t>コウハン</t>
    </rPh>
    <rPh sb="3" eb="4">
      <t>ゼン</t>
    </rPh>
    <rPh sb="6" eb="7">
      <t>キョク</t>
    </rPh>
    <rPh sb="8" eb="13">
      <t>ボーンズ</t>
    </rPh>
    <rPh sb="14" eb="18">
      <t>ハウ</t>
    </rPh>
    <rPh sb="19" eb="29">
      <t>プロダクション</t>
    </rPh>
    <rPh sb="32" eb="37">
      <t>サウンド</t>
    </rPh>
    <phoneticPr fontId="1"/>
  </si>
  <si>
    <r>
      <rPr>
        <sz val="11"/>
        <rFont val="游ゴシック Medium"/>
        <family val="3"/>
        <charset val="128"/>
      </rPr>
      <t>前半</t>
    </r>
    <r>
      <rPr>
        <sz val="11"/>
        <rFont val="Consolas"/>
        <family val="3"/>
      </rPr>
      <t>24'45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13</t>
    </r>
    <r>
      <rPr>
        <sz val="11"/>
        <rFont val="游ゴシック Medium"/>
        <family val="3"/>
        <charset val="128"/>
      </rPr>
      <t>曲</t>
    </r>
    <r>
      <rPr>
        <sz val="11"/>
        <rFont val="Consolas"/>
        <family val="3"/>
      </rPr>
      <t>/Robert Duffey:Produce</t>
    </r>
    <rPh sb="0" eb="2">
      <t>ゼンハン</t>
    </rPh>
    <rPh sb="7" eb="8">
      <t>ゼン</t>
    </rPh>
    <rPh sb="10" eb="11">
      <t>キョク</t>
    </rPh>
    <rPh sb="26" eb="33">
      <t>プロデュース</t>
    </rPh>
    <phoneticPr fontId="1"/>
  </si>
  <si>
    <r>
      <rPr>
        <sz val="11"/>
        <rFont val="游ゴシック Medium"/>
        <family val="3"/>
        <charset val="128"/>
      </rPr>
      <t>後半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13</t>
    </r>
    <r>
      <rPr>
        <sz val="11"/>
        <rFont val="游ゴシック Medium"/>
        <family val="3"/>
        <charset val="128"/>
      </rPr>
      <t>曲</t>
    </r>
    <r>
      <rPr>
        <sz val="11"/>
        <rFont val="Consolas"/>
        <family val="3"/>
      </rPr>
      <t>/Robert Duffey:Produce</t>
    </r>
    <rPh sb="0" eb="2">
      <t>コウハン</t>
    </rPh>
    <rPh sb="3" eb="4">
      <t>ゼン</t>
    </rPh>
    <rPh sb="6" eb="7">
      <t>キョク</t>
    </rPh>
    <rPh sb="22" eb="29">
      <t>プロデュース</t>
    </rPh>
    <phoneticPr fontId="1"/>
  </si>
  <si>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13</t>
    </r>
    <r>
      <rPr>
        <sz val="11"/>
        <rFont val="游ゴシック Medium"/>
        <family val="3"/>
        <charset val="128"/>
      </rPr>
      <t>曲</t>
    </r>
    <r>
      <rPr>
        <sz val="11"/>
        <rFont val="Consolas"/>
        <family val="3"/>
      </rPr>
      <t>/Robert Duffey:Produce</t>
    </r>
    <rPh sb="0" eb="1">
      <t>ゼン</t>
    </rPh>
    <rPh sb="3" eb="4">
      <t>キョク</t>
    </rPh>
    <rPh sb="19" eb="26">
      <t>プロデュース</t>
    </rPh>
    <phoneticPr fontId="1"/>
  </si>
  <si>
    <r>
      <t>Bizarre/Straight/</t>
    </r>
    <r>
      <rPr>
        <sz val="11"/>
        <rFont val="游ゴシック Medium"/>
        <family val="3"/>
        <charset val="128"/>
      </rPr>
      <t>ポリスター</t>
    </r>
    <rPh sb="0" eb="7">
      <t>ビザール</t>
    </rPh>
    <rPh sb="8" eb="16">
      <t>ストレート</t>
    </rPh>
    <phoneticPr fontId="1"/>
  </si>
  <si>
    <r>
      <rPr>
        <sz val="11"/>
        <rFont val="游ゴシック Medium"/>
        <family val="3"/>
        <charset val="128"/>
      </rPr>
      <t>未発表曲</t>
    </r>
    <r>
      <rPr>
        <sz val="11"/>
        <rFont val="Consolas"/>
        <family val="3"/>
      </rPr>
      <t>6</t>
    </r>
    <r>
      <rPr>
        <sz val="11"/>
        <rFont val="游ゴシック Medium"/>
        <family val="3"/>
        <charset val="128"/>
      </rPr>
      <t>曲を含む</t>
    </r>
    <rPh sb="0" eb="3">
      <t>ミハッピョウ</t>
    </rPh>
    <rPh sb="3" eb="4">
      <t>キョク</t>
    </rPh>
    <rPh sb="5" eb="6">
      <t>キョク</t>
    </rPh>
    <rPh sb="7" eb="8">
      <t>フク</t>
    </rPh>
    <phoneticPr fontId="1"/>
  </si>
  <si>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16</t>
    </r>
    <r>
      <rPr>
        <sz val="11"/>
        <rFont val="游ゴシック Medium"/>
        <family val="3"/>
        <charset val="128"/>
      </rPr>
      <t>曲</t>
    </r>
    <r>
      <rPr>
        <sz val="11"/>
        <rFont val="Consolas"/>
        <family val="3"/>
      </rPr>
      <t>/Tom Waits &amp; Cathleen Brennan:Produce</t>
    </r>
    <rPh sb="0" eb="1">
      <t>ゼン</t>
    </rPh>
    <rPh sb="3" eb="4">
      <t>キョク</t>
    </rPh>
    <rPh sb="5" eb="8">
      <t>トム</t>
    </rPh>
    <rPh sb="9" eb="14">
      <t>ウェイツ</t>
    </rPh>
    <rPh sb="26" eb="33">
      <t>ブレナン</t>
    </rPh>
    <rPh sb="34" eb="41">
      <t>プロデュース</t>
    </rPh>
    <phoneticPr fontId="1"/>
  </si>
  <si>
    <r>
      <t>Island/</t>
    </r>
    <r>
      <rPr>
        <sz val="11"/>
        <rFont val="游ゴシック Medium"/>
        <family val="3"/>
        <charset val="128"/>
      </rPr>
      <t>日本</t>
    </r>
    <r>
      <rPr>
        <sz val="11"/>
        <rFont val="Consolas"/>
        <family val="3"/>
      </rPr>
      <t>Phonogram</t>
    </r>
    <rPh sb="0" eb="6">
      <t>アイランド</t>
    </rPh>
    <rPh sb="7" eb="9">
      <t>ニホン</t>
    </rPh>
    <rPh sb="9" eb="18">
      <t>フォノグラム</t>
    </rPh>
    <phoneticPr fontId="1"/>
  </si>
  <si>
    <r>
      <rPr>
        <sz val="11"/>
        <rFont val="游ゴシック Medium"/>
        <family val="3"/>
        <charset val="128"/>
      </rPr>
      <t>グラミー賞</t>
    </r>
    <r>
      <rPr>
        <sz val="11"/>
        <rFont val="Consolas"/>
        <family val="3"/>
      </rPr>
      <t>Best Alternative Rock</t>
    </r>
    <r>
      <rPr>
        <sz val="11"/>
        <rFont val="游ゴシック Medium"/>
        <family val="3"/>
        <charset val="128"/>
      </rPr>
      <t>賞</t>
    </r>
    <r>
      <rPr>
        <sz val="11"/>
        <rFont val="Consolas"/>
        <family val="3"/>
      </rPr>
      <t>/Keith Richards:</t>
    </r>
    <r>
      <rPr>
        <sz val="11"/>
        <rFont val="游ゴシック Medium"/>
        <family val="3"/>
        <charset val="128"/>
      </rPr>
      <t>最終曲</t>
    </r>
    <r>
      <rPr>
        <sz val="11"/>
        <rFont val="Consolas"/>
        <family val="3"/>
      </rPr>
      <t>Guest</t>
    </r>
    <rPh sb="4" eb="5">
      <t>ショウ</t>
    </rPh>
    <rPh sb="5" eb="9">
      <t>ベスト</t>
    </rPh>
    <rPh sb="10" eb="21">
      <t>オルタナティヴ</t>
    </rPh>
    <rPh sb="22" eb="26">
      <t>ロック</t>
    </rPh>
    <rPh sb="26" eb="27">
      <t>ショウ</t>
    </rPh>
    <rPh sb="28" eb="33">
      <t>キース</t>
    </rPh>
    <rPh sb="34" eb="42">
      <t>リチャーズ</t>
    </rPh>
    <rPh sb="43" eb="44">
      <t>サイ</t>
    </rPh>
    <rPh sb="44" eb="46">
      <t>シュウキョク</t>
    </rPh>
    <rPh sb="46" eb="51">
      <t>ゲスト</t>
    </rPh>
    <phoneticPr fontId="1"/>
  </si>
  <si>
    <r>
      <rPr>
        <sz val="11"/>
        <rFont val="游ゴシック Medium"/>
        <family val="3"/>
        <charset val="128"/>
      </rPr>
      <t>前半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20</t>
    </r>
    <r>
      <rPr>
        <sz val="11"/>
        <rFont val="游ゴシック Medium"/>
        <family val="3"/>
        <charset val="128"/>
      </rPr>
      <t>曲</t>
    </r>
    <r>
      <rPr>
        <sz val="11"/>
        <rFont val="Consolas"/>
        <family val="3"/>
      </rPr>
      <t>/Tom Waits:Produce</t>
    </r>
    <rPh sb="0" eb="2">
      <t>ゼンハン</t>
    </rPh>
    <rPh sb="3" eb="4">
      <t>ゼン</t>
    </rPh>
    <rPh sb="6" eb="7">
      <t>キョク</t>
    </rPh>
    <rPh sb="8" eb="11">
      <t>トム</t>
    </rPh>
    <rPh sb="12" eb="17">
      <t>ウェイツ</t>
    </rPh>
    <rPh sb="18" eb="25">
      <t>プロデュース</t>
    </rPh>
    <phoneticPr fontId="1"/>
  </si>
  <si>
    <r>
      <t>Tom Waits</t>
    </r>
    <r>
      <rPr>
        <sz val="11"/>
        <rFont val="游ゴシック Medium"/>
        <family val="3"/>
        <charset val="128"/>
      </rPr>
      <t>の</t>
    </r>
    <r>
      <rPr>
        <sz val="11"/>
        <rFont val="Consolas"/>
        <family val="3"/>
      </rPr>
      <t>Liner</t>
    </r>
    <r>
      <rPr>
        <sz val="11"/>
        <rFont val="游ゴシック Medium"/>
        <family val="3"/>
        <charset val="128"/>
      </rPr>
      <t>付</t>
    </r>
    <rPh sb="0" eb="3">
      <t>トム　</t>
    </rPh>
    <rPh sb="4" eb="9">
      <t>ウェイツ</t>
    </rPh>
    <rPh sb="10" eb="15">
      <t>ライナー</t>
    </rPh>
    <rPh sb="15" eb="16">
      <t>ツキ</t>
    </rPh>
    <phoneticPr fontId="1"/>
  </si>
  <si>
    <r>
      <rPr>
        <sz val="11"/>
        <rFont val="游ゴシック Medium"/>
        <family val="3"/>
        <charset val="128"/>
      </rPr>
      <t>後半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20</t>
    </r>
    <r>
      <rPr>
        <sz val="11"/>
        <rFont val="游ゴシック Medium"/>
        <family val="3"/>
        <charset val="128"/>
      </rPr>
      <t>曲</t>
    </r>
    <r>
      <rPr>
        <sz val="11"/>
        <rFont val="Consolas"/>
        <family val="3"/>
      </rPr>
      <t>/Tom Waits:Produce</t>
    </r>
    <rPh sb="0" eb="2">
      <t>コウハン</t>
    </rPh>
    <rPh sb="3" eb="4">
      <t>ゼン</t>
    </rPh>
    <rPh sb="6" eb="7">
      <t>キョク</t>
    </rPh>
    <rPh sb="8" eb="11">
      <t>トム</t>
    </rPh>
    <rPh sb="12" eb="17">
      <t>ウェイツ</t>
    </rPh>
    <rPh sb="18" eb="25">
      <t>プロデュース</t>
    </rPh>
    <phoneticPr fontId="1"/>
  </si>
  <si>
    <r>
      <t>Studio Live/Private</t>
    </r>
    <r>
      <rPr>
        <sz val="11"/>
        <rFont val="游ゴシック Medium"/>
        <family val="3"/>
        <charset val="128"/>
      </rPr>
      <t>盤</t>
    </r>
    <rPh sb="0" eb="6">
      <t>スタジオ</t>
    </rPh>
    <rPh sb="7" eb="11">
      <t>ライヴ</t>
    </rPh>
    <rPh sb="12" eb="19">
      <t>プライヴェイト</t>
    </rPh>
    <rPh sb="19" eb="20">
      <t>バン</t>
    </rPh>
    <phoneticPr fontId="1"/>
  </si>
  <si>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23</t>
    </r>
    <r>
      <rPr>
        <sz val="11"/>
        <rFont val="游ゴシック Medium"/>
        <family val="3"/>
        <charset val="128"/>
      </rPr>
      <t>曲</t>
    </r>
    <rPh sb="0" eb="1">
      <t>ゼン</t>
    </rPh>
    <rPh sb="3" eb="4">
      <t>キョク</t>
    </rPh>
    <phoneticPr fontId="1"/>
  </si>
  <si>
    <r>
      <rPr>
        <sz val="11"/>
        <rFont val="游ゴシック Medium"/>
        <family val="3"/>
        <charset val="128"/>
      </rPr>
      <t>ピタリ</t>
    </r>
  </si>
  <si>
    <r>
      <t>Private</t>
    </r>
    <r>
      <rPr>
        <sz val="11"/>
        <rFont val="游ゴシック Medium"/>
        <family val="3"/>
        <charset val="128"/>
      </rPr>
      <t>盤</t>
    </r>
    <r>
      <rPr>
        <sz val="11"/>
        <rFont val="Consolas"/>
        <family val="3"/>
      </rPr>
      <t>/Rare Track</t>
    </r>
    <rPh sb="0" eb="7">
      <t>プライヴェイト</t>
    </rPh>
    <rPh sb="7" eb="8">
      <t>バン</t>
    </rPh>
    <rPh sb="9" eb="13">
      <t>レア</t>
    </rPh>
    <rPh sb="14" eb="19">
      <t>トラック</t>
    </rPh>
    <phoneticPr fontId="1"/>
  </si>
  <si>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16</t>
    </r>
    <r>
      <rPr>
        <sz val="11"/>
        <rFont val="游ゴシック Medium"/>
        <family val="3"/>
        <charset val="128"/>
      </rPr>
      <t>曲</t>
    </r>
    <rPh sb="0" eb="1">
      <t>ゼン</t>
    </rPh>
    <rPh sb="3" eb="4">
      <t>キョク</t>
    </rPh>
    <phoneticPr fontId="1"/>
  </si>
  <si>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18</t>
    </r>
    <r>
      <rPr>
        <sz val="11"/>
        <rFont val="游ゴシック Medium"/>
        <family val="3"/>
        <charset val="128"/>
      </rPr>
      <t>曲</t>
    </r>
    <r>
      <rPr>
        <sz val="11"/>
        <rFont val="Consolas"/>
        <family val="3"/>
      </rPr>
      <t>/Tom Waits &amp; Cathleen Brennan:Produce</t>
    </r>
    <rPh sb="0" eb="1">
      <t>ゼン</t>
    </rPh>
    <rPh sb="3" eb="4">
      <t>キョク</t>
    </rPh>
    <rPh sb="5" eb="8">
      <t>トム</t>
    </rPh>
    <rPh sb="9" eb="14">
      <t>ウェイツ</t>
    </rPh>
    <rPh sb="26" eb="33">
      <t>ブレナン</t>
    </rPh>
    <rPh sb="34" eb="41">
      <t>プロデュース</t>
    </rPh>
    <phoneticPr fontId="1"/>
  </si>
  <si>
    <r>
      <t>Island/</t>
    </r>
    <r>
      <rPr>
        <sz val="11"/>
        <rFont val="游ゴシック Medium"/>
        <family val="3"/>
        <charset val="128"/>
      </rPr>
      <t>ポリスター</t>
    </r>
    <rPh sb="0" eb="6">
      <t>アイランド</t>
    </rPh>
    <phoneticPr fontId="1"/>
  </si>
  <si>
    <r>
      <t>Best Live/Tom Waits 2</t>
    </r>
    <r>
      <rPr>
        <sz val="11"/>
        <rFont val="游ゴシック Medium"/>
        <family val="3"/>
        <charset val="128"/>
      </rPr>
      <t>／小川美潮／チャクラ／</t>
    </r>
    <r>
      <rPr>
        <sz val="11"/>
        <rFont val="Consolas"/>
        <family val="3"/>
      </rPr>
      <t>Vian,Boris</t>
    </r>
    <rPh sb="0" eb="4">
      <t>ベスト</t>
    </rPh>
    <rPh sb="5" eb="9">
      <t>ライヴ</t>
    </rPh>
    <rPh sb="10" eb="13">
      <t>トム</t>
    </rPh>
    <rPh sb="14" eb="19">
      <t>ウェイツ</t>
    </rPh>
    <rPh sb="22" eb="24">
      <t>オガワ</t>
    </rPh>
    <rPh sb="24" eb="26">
      <t>ミシオ</t>
    </rPh>
    <rPh sb="32" eb="36">
      <t>ヴィアン</t>
    </rPh>
    <rPh sb="37" eb="42">
      <t>ボリス</t>
    </rPh>
    <phoneticPr fontId="1"/>
  </si>
  <si>
    <r>
      <t>1</t>
    </r>
    <r>
      <rPr>
        <sz val="11"/>
        <rFont val="游ゴシック Medium"/>
        <family val="3"/>
        <charset val="128"/>
      </rPr>
      <t>枚目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9+7</t>
    </r>
    <r>
      <rPr>
        <sz val="11"/>
        <rFont val="游ゴシック Medium"/>
        <family val="3"/>
        <charset val="128"/>
      </rPr>
      <t>曲</t>
    </r>
    <rPh sb="1" eb="3">
      <t>マイメ</t>
    </rPh>
    <rPh sb="4" eb="5">
      <t>ゼン</t>
    </rPh>
    <rPh sb="8" eb="9">
      <t>キョク</t>
    </rPh>
    <phoneticPr fontId="1"/>
  </si>
  <si>
    <r>
      <t>2</t>
    </r>
    <r>
      <rPr>
        <sz val="11"/>
        <rFont val="游ゴシック Medium"/>
        <family val="3"/>
        <charset val="128"/>
      </rPr>
      <t>枚組</t>
    </r>
    <r>
      <rPr>
        <sz val="11"/>
        <rFont val="Consolas"/>
        <family val="3"/>
      </rPr>
      <t>/Live</t>
    </r>
    <rPh sb="1" eb="3">
      <t>マイグミ</t>
    </rPh>
    <rPh sb="4" eb="8">
      <t>ライヴ</t>
    </rPh>
    <phoneticPr fontId="1"/>
  </si>
  <si>
    <r>
      <t>2</t>
    </r>
    <r>
      <rPr>
        <sz val="11"/>
        <rFont val="游ゴシック Medium"/>
        <family val="3"/>
        <charset val="128"/>
      </rPr>
      <t>枚目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9+7</t>
    </r>
    <r>
      <rPr>
        <sz val="11"/>
        <rFont val="游ゴシック Medium"/>
        <family val="3"/>
        <charset val="128"/>
      </rPr>
      <t>曲</t>
    </r>
    <rPh sb="1" eb="3">
      <t>マイメ</t>
    </rPh>
    <rPh sb="4" eb="5">
      <t>ゼン</t>
    </rPh>
    <rPh sb="8" eb="9">
      <t>キョク</t>
    </rPh>
    <phoneticPr fontId="1"/>
  </si>
  <si>
    <r>
      <rPr>
        <sz val="11"/>
        <rFont val="游ゴシック Medium"/>
        <family val="3"/>
        <charset val="128"/>
      </rPr>
      <t>録音されてない</t>
    </r>
    <rPh sb="0" eb="2">
      <t>ロクオン</t>
    </rPh>
    <phoneticPr fontId="1"/>
  </si>
  <si>
    <r>
      <rPr>
        <sz val="11"/>
        <rFont val="游ゴシック Medium"/>
        <family val="3"/>
        <charset val="128"/>
      </rPr>
      <t>イエスの血は決して私を見捨てたことはない</t>
    </r>
    <r>
      <rPr>
        <sz val="11"/>
        <rFont val="Consolas"/>
        <family val="3"/>
      </rPr>
      <t>/Jesus' Blood never Failed me yet</t>
    </r>
    <rPh sb="4" eb="5">
      <t>チ</t>
    </rPh>
    <rPh sb="6" eb="7">
      <t>ケッ</t>
    </rPh>
    <rPh sb="9" eb="10">
      <t>ワタシ</t>
    </rPh>
    <rPh sb="11" eb="13">
      <t>ミス</t>
    </rPh>
    <phoneticPr fontId="1"/>
  </si>
  <si>
    <r>
      <t>Point Music/</t>
    </r>
    <r>
      <rPr>
        <sz val="11"/>
        <rFont val="游ゴシック Medium"/>
        <family val="3"/>
        <charset val="128"/>
      </rPr>
      <t>日本</t>
    </r>
    <r>
      <rPr>
        <sz val="11"/>
        <rFont val="Consolas"/>
        <family val="3"/>
      </rPr>
      <t>Phonogram</t>
    </r>
    <rPh sb="0" eb="11">
      <t>ポイント　ミュージック</t>
    </rPh>
    <rPh sb="12" eb="14">
      <t>ニホン</t>
    </rPh>
    <rPh sb="14" eb="23">
      <t>フォノグラム</t>
    </rPh>
    <phoneticPr fontId="1"/>
  </si>
  <si>
    <r>
      <t>2800/2500/</t>
    </r>
    <r>
      <rPr>
        <sz val="11"/>
        <rFont val="游ゴシック Medium"/>
        <family val="3"/>
        <charset val="128"/>
      </rPr>
      <t>中古</t>
    </r>
    <rPh sb="10" eb="12">
      <t>チュウコ</t>
    </rPh>
    <phoneticPr fontId="1"/>
  </si>
  <si>
    <r>
      <t>55'29</t>
    </r>
    <r>
      <rPr>
        <sz val="11"/>
        <rFont val="游ゴシック Medium"/>
        <family val="3"/>
        <charset val="128"/>
      </rPr>
      <t>うち</t>
    </r>
    <r>
      <rPr>
        <sz val="11"/>
        <rFont val="Consolas"/>
        <family val="3"/>
      </rPr>
      <t>48'30</t>
    </r>
    <r>
      <rPr>
        <sz val="11"/>
        <rFont val="游ゴシック Medium"/>
        <family val="3"/>
        <charset val="128"/>
      </rPr>
      <t>位</t>
    </r>
    <rPh sb="12" eb="13">
      <t>クライ</t>
    </rPh>
    <phoneticPr fontId="1"/>
  </si>
  <si>
    <r>
      <t>Original</t>
    </r>
    <r>
      <rPr>
        <sz val="11"/>
        <rFont val="游ゴシック Medium"/>
        <family val="3"/>
        <charset val="128"/>
      </rPr>
      <t>がシリキレ</t>
    </r>
    <rPh sb="0" eb="8">
      <t>オリジナル</t>
    </rPh>
    <phoneticPr fontId="1"/>
  </si>
  <si>
    <r>
      <rPr>
        <sz val="11"/>
        <rFont val="游ゴシック Medium"/>
        <family val="3"/>
        <charset val="128"/>
      </rPr>
      <t>日本</t>
    </r>
    <r>
      <rPr>
        <sz val="11"/>
        <rFont val="Consolas"/>
        <family val="3"/>
      </rPr>
      <t>Original</t>
    </r>
    <rPh sb="0" eb="2">
      <t>ニホン</t>
    </rPh>
    <rPh sb="2" eb="10">
      <t>オリジナル</t>
    </rPh>
    <phoneticPr fontId="1"/>
  </si>
  <si>
    <r>
      <rPr>
        <sz val="11"/>
        <rFont val="游ゴシック Medium"/>
        <family val="3"/>
        <charset val="128"/>
      </rPr>
      <t>終盤</t>
    </r>
    <r>
      <rPr>
        <sz val="11"/>
        <rFont val="Consolas"/>
        <family val="3"/>
      </rPr>
      <t>/Tommy Original Sound Track</t>
    </r>
    <rPh sb="0" eb="2">
      <t>シュウバン</t>
    </rPh>
    <rPh sb="3" eb="8">
      <t>トミー</t>
    </rPh>
    <rPh sb="9" eb="17">
      <t>オリジナル</t>
    </rPh>
    <rPh sb="18" eb="23">
      <t>サウンド　</t>
    </rPh>
    <rPh sb="24" eb="29">
      <t>トラック</t>
    </rPh>
    <phoneticPr fontId="1"/>
  </si>
  <si>
    <r>
      <rPr>
        <sz val="11"/>
        <rFont val="游ゴシック Medium"/>
        <family val="3"/>
        <charset val="128"/>
      </rPr>
      <t>シリキレ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終盤は前</t>
    </r>
    <r>
      <rPr>
        <sz val="11"/>
        <rFont val="Consolas"/>
        <family val="3"/>
      </rPr>
      <t>MD</t>
    </r>
    <r>
      <rPr>
        <sz val="11"/>
        <rFont val="游ゴシック Medium"/>
        <family val="3"/>
        <charset val="128"/>
      </rPr>
      <t>に収録</t>
    </r>
    <rPh sb="5" eb="7">
      <t>シュウバン</t>
    </rPh>
    <rPh sb="8" eb="9">
      <t>マエ</t>
    </rPh>
    <rPh sb="12" eb="14">
      <t>シュウロク</t>
    </rPh>
    <phoneticPr fontId="1"/>
  </si>
  <si>
    <r>
      <t>4</t>
    </r>
    <r>
      <rPr>
        <sz val="11"/>
        <rFont val="游ゴシック Medium"/>
        <family val="3"/>
        <charset val="128"/>
      </rPr>
      <t>重人格</t>
    </r>
    <r>
      <rPr>
        <sz val="11"/>
        <rFont val="Consolas"/>
        <family val="3"/>
      </rPr>
      <t>/Quadrophenia</t>
    </r>
    <rPh sb="1" eb="2">
      <t>ジュウ</t>
    </rPh>
    <rPh sb="2" eb="4">
      <t>ジンカク</t>
    </rPh>
    <rPh sb="5" eb="17">
      <t>クウォドロフィニア</t>
    </rPh>
    <phoneticPr fontId="1"/>
  </si>
  <si>
    <r>
      <rPr>
        <sz val="11"/>
        <rFont val="游ゴシック Medium"/>
        <family val="3"/>
        <charset val="128"/>
      </rPr>
      <t>シリキレ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終盤は次</t>
    </r>
    <r>
      <rPr>
        <sz val="11"/>
        <rFont val="Consolas"/>
        <family val="3"/>
      </rPr>
      <t>MD</t>
    </r>
    <r>
      <rPr>
        <sz val="11"/>
        <rFont val="游ゴシック Medium"/>
        <family val="3"/>
        <charset val="128"/>
      </rPr>
      <t>に収録</t>
    </r>
    <rPh sb="5" eb="7">
      <t>シュウバン</t>
    </rPh>
    <rPh sb="8" eb="9">
      <t>ツギ</t>
    </rPh>
    <rPh sb="12" eb="14">
      <t>シュウロク</t>
    </rPh>
    <phoneticPr fontId="1"/>
  </si>
  <si>
    <r>
      <rPr>
        <sz val="11"/>
        <rFont val="游ゴシック Medium"/>
        <family val="3"/>
        <charset val="128"/>
      </rPr>
      <t>終盤</t>
    </r>
    <r>
      <rPr>
        <sz val="11"/>
        <rFont val="Consolas"/>
        <family val="3"/>
      </rPr>
      <t>/4</t>
    </r>
    <r>
      <rPr>
        <sz val="11"/>
        <rFont val="游ゴシック Medium"/>
        <family val="3"/>
        <charset val="128"/>
      </rPr>
      <t>重人格</t>
    </r>
    <r>
      <rPr>
        <sz val="11"/>
        <rFont val="Consolas"/>
        <family val="3"/>
      </rPr>
      <t>/Quadrophenia</t>
    </r>
    <rPh sb="0" eb="2">
      <t>シュウバン</t>
    </rPh>
    <rPh sb="4" eb="5">
      <t>ジュウ</t>
    </rPh>
    <rPh sb="5" eb="7">
      <t>ジンカク</t>
    </rPh>
    <rPh sb="8" eb="20">
      <t>クウォドロフィニア</t>
    </rPh>
    <phoneticPr fontId="1"/>
  </si>
  <si>
    <r>
      <rPr>
        <sz val="11"/>
        <rFont val="游ゴシック Medium"/>
        <family val="3"/>
        <charset val="128"/>
      </rPr>
      <t>さらば青春の光</t>
    </r>
    <r>
      <rPr>
        <sz val="11"/>
        <rFont val="Consolas"/>
        <family val="3"/>
      </rPr>
      <t>/Quadrophenia:Music from the Soundtrack of The Who Film</t>
    </r>
    <rPh sb="3" eb="5">
      <t>セイシュン</t>
    </rPh>
    <rPh sb="6" eb="7">
      <t>ヒカリ</t>
    </rPh>
    <rPh sb="8" eb="20">
      <t>クウォドロフィニア</t>
    </rPh>
    <rPh sb="21" eb="26">
      <t>ミュージック</t>
    </rPh>
    <rPh sb="27" eb="31">
      <t>フロム</t>
    </rPh>
    <rPh sb="32" eb="35">
      <t>ザ</t>
    </rPh>
    <rPh sb="36" eb="41">
      <t>サウンド</t>
    </rPh>
    <rPh sb="41" eb="46">
      <t>トラック</t>
    </rPh>
    <rPh sb="47" eb="49">
      <t>オブ</t>
    </rPh>
    <rPh sb="50" eb="57">
      <t>ザ・フー</t>
    </rPh>
    <rPh sb="58" eb="62">
      <t>フィルム</t>
    </rPh>
    <phoneticPr fontId="1"/>
  </si>
  <si>
    <r>
      <t>The Who by Numbers/</t>
    </r>
    <r>
      <rPr>
        <sz val="11"/>
        <rFont val="游ゴシック Medium"/>
        <family val="3"/>
        <charset val="128"/>
      </rPr>
      <t>ロックン･ロール･ゲーム</t>
    </r>
    <rPh sb="0" eb="3">
      <t>ザ</t>
    </rPh>
    <rPh sb="4" eb="7">
      <t>フー</t>
    </rPh>
    <rPh sb="8" eb="10">
      <t>バイ</t>
    </rPh>
    <rPh sb="11" eb="17">
      <t>ナンバー</t>
    </rPh>
    <rPh sb="17" eb="18">
      <t>ズ</t>
    </rPh>
    <phoneticPr fontId="1"/>
  </si>
  <si>
    <r>
      <rPr>
        <sz val="11"/>
        <rFont val="游ゴシック Medium"/>
        <family val="3"/>
        <charset val="128"/>
      </rPr>
      <t>キース･ムーン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狂気の天才</t>
    </r>
    <r>
      <rPr>
        <sz val="11"/>
        <rFont val="Consolas"/>
        <family val="3"/>
      </rPr>
      <t>Drummer</t>
    </r>
    <r>
      <rPr>
        <sz val="11"/>
        <rFont val="游ゴシック Medium"/>
        <family val="3"/>
        <charset val="128"/>
      </rPr>
      <t>参加の</t>
    </r>
    <r>
      <rPr>
        <sz val="11"/>
        <rFont val="Consolas"/>
        <family val="3"/>
      </rPr>
      <t>Last</t>
    </r>
    <rPh sb="8" eb="10">
      <t>キョウキ</t>
    </rPh>
    <rPh sb="11" eb="13">
      <t>テンサイ</t>
    </rPh>
    <rPh sb="13" eb="20">
      <t>ドラマー</t>
    </rPh>
    <rPh sb="20" eb="22">
      <t>サンカ</t>
    </rPh>
    <rPh sb="23" eb="27">
      <t>ラスト</t>
    </rPh>
    <phoneticPr fontId="1"/>
  </si>
  <si>
    <r>
      <t>70'53/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25</t>
    </r>
    <r>
      <rPr>
        <sz val="11"/>
        <rFont val="游ゴシック Medium"/>
        <family val="3"/>
        <charset val="128"/>
      </rPr>
      <t>曲</t>
    </r>
    <rPh sb="6" eb="7">
      <t>ゼン</t>
    </rPh>
    <rPh sb="9" eb="10">
      <t>キョク</t>
    </rPh>
    <phoneticPr fontId="1"/>
  </si>
  <si>
    <r>
      <rPr>
        <sz val="11"/>
        <rFont val="游ゴシック Medium"/>
        <family val="3"/>
        <charset val="128"/>
      </rPr>
      <t>永遠の序曲</t>
    </r>
    <r>
      <rPr>
        <sz val="11"/>
        <rFont val="Consolas"/>
        <family val="3"/>
      </rPr>
      <t>/Leftoverture</t>
    </r>
    <rPh sb="0" eb="2">
      <t>エイエン</t>
    </rPh>
    <rPh sb="3" eb="5">
      <t>ジョキョク</t>
    </rPh>
    <phoneticPr fontId="1"/>
  </si>
  <si>
    <r>
      <t xml:space="preserve">68'10/A Decade of:the Best of </t>
    </r>
    <r>
      <rPr>
        <sz val="11"/>
        <rFont val="游ゴシック Medium"/>
        <family val="3"/>
        <charset val="128"/>
      </rPr>
      <t>から</t>
    </r>
    <rPh sb="18" eb="21">
      <t>ザ</t>
    </rPh>
    <rPh sb="22" eb="26">
      <t>ベスト</t>
    </rPh>
    <rPh sb="27" eb="29">
      <t>オブ</t>
    </rPh>
    <phoneticPr fontId="1"/>
  </si>
  <si>
    <r>
      <t>63'27/Gold:Expanded Edition</t>
    </r>
    <r>
      <rPr>
        <sz val="11"/>
        <rFont val="游ゴシック Medium"/>
        <family val="3"/>
        <charset val="128"/>
      </rPr>
      <t>より</t>
    </r>
    <r>
      <rPr>
        <sz val="11"/>
        <rFont val="Consolas"/>
        <family val="3"/>
      </rPr>
      <t>5</t>
    </r>
    <r>
      <rPr>
        <sz val="11"/>
        <rFont val="游ゴシック Medium"/>
        <family val="3"/>
        <charset val="128"/>
      </rPr>
      <t>曲</t>
    </r>
    <r>
      <rPr>
        <sz val="11"/>
        <rFont val="Consolas"/>
        <family val="3"/>
      </rPr>
      <t>/AAD</t>
    </r>
    <rPh sb="6" eb="10">
      <t>ゴールド</t>
    </rPh>
    <rPh sb="30" eb="31">
      <t>キョク</t>
    </rPh>
    <phoneticPr fontId="1"/>
  </si>
  <si>
    <r>
      <rPr>
        <sz val="11"/>
        <rFont val="游ゴシック Medium"/>
        <family val="3"/>
        <charset val="128"/>
      </rPr>
      <t>菩薩</t>
    </r>
    <r>
      <rPr>
        <sz val="11"/>
        <rFont val="Consolas"/>
        <family val="3"/>
      </rPr>
      <t>/Live/Bodhisattva</t>
    </r>
    <rPh sb="0" eb="2">
      <t>ボサツ</t>
    </rPh>
    <rPh sb="3" eb="7">
      <t>ライブ</t>
    </rPh>
    <phoneticPr fontId="1"/>
  </si>
  <si>
    <r>
      <t>2</t>
    </r>
    <r>
      <rPr>
        <sz val="11"/>
        <rFont val="游ゴシック Medium"/>
        <family val="3"/>
        <charset val="128"/>
      </rPr>
      <t>曲</t>
    </r>
    <rPh sb="1" eb="2">
      <t>キョク</t>
    </rPh>
    <phoneticPr fontId="1"/>
  </si>
  <si>
    <r>
      <t>Countdown to Ecstasy/</t>
    </r>
    <r>
      <rPr>
        <sz val="11"/>
        <rFont val="游ゴシック Medium"/>
        <family val="3"/>
        <charset val="128"/>
      </rPr>
      <t>エクスタシー</t>
    </r>
    <rPh sb="0" eb="9">
      <t>カウントダウン</t>
    </rPh>
    <rPh sb="10" eb="12">
      <t>トゥ</t>
    </rPh>
    <rPh sb="13" eb="20">
      <t>エクスタシー</t>
    </rPh>
    <phoneticPr fontId="1"/>
  </si>
  <si>
    <r>
      <t>Katy Lied/</t>
    </r>
    <r>
      <rPr>
        <sz val="11"/>
        <rFont val="游ゴシック Medium"/>
        <family val="3"/>
        <charset val="128"/>
      </rPr>
      <t>うそつきケティ</t>
    </r>
    <phoneticPr fontId="1"/>
  </si>
  <si>
    <r>
      <rPr>
        <sz val="11"/>
        <rFont val="游ゴシック Medium"/>
        <family val="3"/>
        <charset val="128"/>
      </rPr>
      <t>さわり</t>
    </r>
    <r>
      <rPr>
        <sz val="11"/>
        <rFont val="Consolas"/>
        <family val="3"/>
      </rPr>
      <t>03'41/51'23</t>
    </r>
    <phoneticPr fontId="1"/>
  </si>
  <si>
    <r>
      <rPr>
        <sz val="11"/>
        <rFont val="游ゴシック Medium"/>
        <family val="3"/>
        <charset val="128"/>
      </rPr>
      <t>未発表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結成前</t>
    </r>
    <r>
      <rPr>
        <sz val="11"/>
        <rFont val="Consolas"/>
        <family val="3"/>
      </rPr>
      <t>1960</t>
    </r>
    <r>
      <rPr>
        <sz val="11"/>
        <rFont val="游ゴシック Medium"/>
        <family val="3"/>
        <charset val="128"/>
      </rPr>
      <t>年代</t>
    </r>
    <r>
      <rPr>
        <sz val="11"/>
        <rFont val="Consolas"/>
        <family val="3"/>
      </rPr>
      <t>~1971</t>
    </r>
    <rPh sb="0" eb="3">
      <t>ミハッピョウ</t>
    </rPh>
    <rPh sb="4" eb="6">
      <t>ケッセイ</t>
    </rPh>
    <rPh sb="6" eb="7">
      <t>マエ</t>
    </rPh>
    <rPh sb="11" eb="13">
      <t>ネンダイ</t>
    </rPh>
    <phoneticPr fontId="1"/>
  </si>
  <si>
    <r>
      <t>Various/</t>
    </r>
    <r>
      <rPr>
        <sz val="11"/>
        <rFont val="游ゴシック Medium"/>
        <family val="3"/>
        <charset val="128"/>
      </rPr>
      <t>昭和歌謡</t>
    </r>
    <rPh sb="8" eb="10">
      <t>ショウワ</t>
    </rPh>
    <rPh sb="10" eb="12">
      <t>カヨウ</t>
    </rPh>
    <phoneticPr fontId="1"/>
  </si>
  <si>
    <r>
      <rPr>
        <sz val="11"/>
        <rFont val="游ゴシック Medium"/>
        <family val="3"/>
        <charset val="128"/>
      </rPr>
      <t>出船の港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わたしこのごろ変なのよ</t>
    </r>
    <rPh sb="0" eb="2">
      <t>デフネ</t>
    </rPh>
    <rPh sb="3" eb="4">
      <t>ミナト</t>
    </rPh>
    <rPh sb="12" eb="13">
      <t>ヘン</t>
    </rPh>
    <phoneticPr fontId="1"/>
  </si>
  <si>
    <r>
      <rPr>
        <sz val="11"/>
        <rFont val="游ゴシック Medium"/>
        <family val="3"/>
        <charset val="128"/>
      </rPr>
      <t>東京行進曲</t>
    </r>
    <r>
      <rPr>
        <sz val="11"/>
        <rFont val="Consolas"/>
        <family val="3"/>
      </rPr>
      <t>/etc.</t>
    </r>
    <rPh sb="0" eb="2">
      <t>トウキョウ</t>
    </rPh>
    <rPh sb="2" eb="5">
      <t>コウシンキョク</t>
    </rPh>
    <phoneticPr fontId="1"/>
  </si>
  <si>
    <r>
      <rPr>
        <sz val="11"/>
        <rFont val="游ゴシック Medium"/>
        <family val="3"/>
        <charset val="128"/>
      </rPr>
      <t>酒は涙か溜息か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花言葉の唄</t>
    </r>
    <rPh sb="0" eb="1">
      <t>サケ</t>
    </rPh>
    <rPh sb="2" eb="3">
      <t>ナミダ</t>
    </rPh>
    <rPh sb="4" eb="6">
      <t>タメイキ</t>
    </rPh>
    <rPh sb="8" eb="11">
      <t>ハナコトバ</t>
    </rPh>
    <rPh sb="12" eb="13">
      <t>ウタ</t>
    </rPh>
    <phoneticPr fontId="1"/>
  </si>
  <si>
    <r>
      <rPr>
        <sz val="11"/>
        <rFont val="游ゴシック Medium"/>
        <family val="3"/>
        <charset val="128"/>
      </rPr>
      <t>酒は涙か溜息か</t>
    </r>
    <r>
      <rPr>
        <sz val="11"/>
        <rFont val="Consolas"/>
        <family val="3"/>
      </rPr>
      <t>/etc.</t>
    </r>
    <rPh sb="0" eb="1">
      <t>サケ</t>
    </rPh>
    <rPh sb="2" eb="3">
      <t>ナミダ</t>
    </rPh>
    <rPh sb="4" eb="6">
      <t>タメイキ</t>
    </rPh>
    <phoneticPr fontId="1"/>
  </si>
  <si>
    <r>
      <rPr>
        <sz val="11"/>
        <rFont val="游ゴシック Medium"/>
        <family val="3"/>
        <charset val="128"/>
      </rPr>
      <t>別れのブルース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シナの夜</t>
    </r>
    <rPh sb="0" eb="1">
      <t>ワカ</t>
    </rPh>
    <rPh sb="11" eb="12">
      <t>ヨル</t>
    </rPh>
    <phoneticPr fontId="1"/>
  </si>
  <si>
    <r>
      <rPr>
        <sz val="11"/>
        <rFont val="游ゴシック Medium"/>
        <family val="3"/>
        <charset val="128"/>
      </rPr>
      <t>銀座の柳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長崎物語</t>
    </r>
    <rPh sb="0" eb="2">
      <t>ギンザ</t>
    </rPh>
    <rPh sb="3" eb="4">
      <t>ヤナギ</t>
    </rPh>
    <rPh sb="5" eb="7">
      <t>ナガサキ</t>
    </rPh>
    <rPh sb="7" eb="9">
      <t>モノガタリ</t>
    </rPh>
    <phoneticPr fontId="1"/>
  </si>
  <si>
    <r>
      <rPr>
        <sz val="11"/>
        <rFont val="游ゴシック Medium"/>
        <family val="3"/>
        <charset val="128"/>
      </rPr>
      <t>涙の渡り鳥</t>
    </r>
    <r>
      <rPr>
        <sz val="11"/>
        <rFont val="Consolas"/>
        <family val="3"/>
      </rPr>
      <t>/etc.</t>
    </r>
    <rPh sb="0" eb="1">
      <t>ナミダ</t>
    </rPh>
    <rPh sb="2" eb="3">
      <t>ワタ</t>
    </rPh>
    <rPh sb="4" eb="5">
      <t>ドリ</t>
    </rPh>
    <phoneticPr fontId="1"/>
  </si>
  <si>
    <r>
      <rPr>
        <sz val="11"/>
        <rFont val="游ゴシック Medium"/>
        <family val="3"/>
        <charset val="128"/>
      </rPr>
      <t>赤城の子守唄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大利根月夜</t>
    </r>
    <rPh sb="0" eb="2">
      <t>アカギ</t>
    </rPh>
    <rPh sb="3" eb="6">
      <t>コモリウタ</t>
    </rPh>
    <rPh sb="7" eb="10">
      <t>オオトネ</t>
    </rPh>
    <rPh sb="10" eb="12">
      <t>ヅキヨ</t>
    </rPh>
    <phoneticPr fontId="1"/>
  </si>
  <si>
    <r>
      <rPr>
        <sz val="11"/>
        <rFont val="游ゴシック Medium"/>
        <family val="3"/>
        <charset val="128"/>
      </rPr>
      <t>赤城の子守唄</t>
    </r>
    <r>
      <rPr>
        <sz val="11"/>
        <rFont val="Consolas"/>
        <family val="3"/>
      </rPr>
      <t>/etc.</t>
    </r>
    <rPh sb="0" eb="2">
      <t>アカギ</t>
    </rPh>
    <rPh sb="3" eb="6">
      <t>コモリウタ</t>
    </rPh>
    <phoneticPr fontId="1"/>
  </si>
  <si>
    <r>
      <rPr>
        <sz val="11"/>
        <rFont val="游ゴシック Medium"/>
        <family val="3"/>
        <charset val="128"/>
      </rPr>
      <t>ダイナ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青い背広で</t>
    </r>
    <rPh sb="4" eb="5">
      <t>アオ</t>
    </rPh>
    <rPh sb="6" eb="8">
      <t>セビロ</t>
    </rPh>
    <phoneticPr fontId="1"/>
  </si>
  <si>
    <r>
      <rPr>
        <sz val="11"/>
        <rFont val="游ゴシック Medium"/>
        <family val="3"/>
        <charset val="128"/>
      </rPr>
      <t>人生の並木路</t>
    </r>
    <r>
      <rPr>
        <sz val="11"/>
        <rFont val="Consolas"/>
        <family val="3"/>
      </rPr>
      <t>/etc.</t>
    </r>
    <rPh sb="0" eb="2">
      <t>ジンセイ</t>
    </rPh>
    <rPh sb="3" eb="5">
      <t>ナミキ</t>
    </rPh>
    <rPh sb="5" eb="6">
      <t>ミチ</t>
    </rPh>
    <phoneticPr fontId="1"/>
  </si>
  <si>
    <r>
      <rPr>
        <sz val="11"/>
        <rFont val="游ゴシック Medium"/>
        <family val="3"/>
        <charset val="128"/>
      </rPr>
      <t>テイチク</t>
    </r>
    <phoneticPr fontId="1"/>
  </si>
  <si>
    <r>
      <rPr>
        <sz val="11"/>
        <rFont val="游ゴシック Medium"/>
        <family val="3"/>
        <charset val="128"/>
      </rPr>
      <t>残り時間の関係で当</t>
    </r>
    <r>
      <rPr>
        <sz val="11"/>
        <rFont val="Consolas"/>
        <family val="3"/>
      </rPr>
      <t>MD</t>
    </r>
    <r>
      <rPr>
        <sz val="11"/>
        <rFont val="游ゴシック Medium"/>
        <family val="3"/>
        <charset val="128"/>
      </rPr>
      <t>の</t>
    </r>
    <r>
      <rPr>
        <sz val="11"/>
        <rFont val="Consolas"/>
        <family val="3"/>
      </rPr>
      <t>Bottom</t>
    </r>
    <r>
      <rPr>
        <sz val="11"/>
        <rFont val="游ゴシック Medium"/>
        <family val="3"/>
        <charset val="128"/>
      </rPr>
      <t>と次</t>
    </r>
    <r>
      <rPr>
        <sz val="11"/>
        <rFont val="Consolas"/>
        <family val="3"/>
      </rPr>
      <t>MD</t>
    </r>
    <r>
      <rPr>
        <sz val="11"/>
        <rFont val="游ゴシック Medium"/>
        <family val="3"/>
        <charset val="128"/>
      </rPr>
      <t>の冒頭とで曲順を換えた</t>
    </r>
    <rPh sb="0" eb="1">
      <t>ノコ</t>
    </rPh>
    <rPh sb="2" eb="4">
      <t>ジカン</t>
    </rPh>
    <rPh sb="5" eb="7">
      <t>カンケイ</t>
    </rPh>
    <rPh sb="8" eb="9">
      <t>トウ</t>
    </rPh>
    <rPh sb="19" eb="20">
      <t>ツギ</t>
    </rPh>
    <rPh sb="23" eb="25">
      <t>ボウトウ</t>
    </rPh>
    <rPh sb="27" eb="28">
      <t>キョク</t>
    </rPh>
    <rPh sb="28" eb="29">
      <t>ジュン</t>
    </rPh>
    <rPh sb="30" eb="31">
      <t>カ</t>
    </rPh>
    <phoneticPr fontId="1"/>
  </si>
  <si>
    <r>
      <rPr>
        <sz val="11"/>
        <rFont val="游ゴシック Medium"/>
        <family val="3"/>
        <charset val="128"/>
      </rPr>
      <t>人生の並木路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吉良の仁吉</t>
    </r>
    <rPh sb="0" eb="2">
      <t>ジンセイ</t>
    </rPh>
    <rPh sb="3" eb="5">
      <t>ナミキ</t>
    </rPh>
    <rPh sb="5" eb="6">
      <t>ミチ</t>
    </rPh>
    <rPh sb="7" eb="9">
      <t>キラ</t>
    </rPh>
    <rPh sb="10" eb="12">
      <t>ジンキチ</t>
    </rPh>
    <phoneticPr fontId="1"/>
  </si>
  <si>
    <r>
      <rPr>
        <sz val="11"/>
        <rFont val="游ゴシック Medium"/>
        <family val="3"/>
        <charset val="128"/>
      </rPr>
      <t>父よあなたは強かった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あゝ紅の血は燃ゆる</t>
    </r>
    <rPh sb="0" eb="1">
      <t>チチ</t>
    </rPh>
    <rPh sb="6" eb="7">
      <t>ツヨ</t>
    </rPh>
    <rPh sb="13" eb="14">
      <t>クレナイ</t>
    </rPh>
    <rPh sb="15" eb="16">
      <t>チ</t>
    </rPh>
    <rPh sb="17" eb="18">
      <t>モ</t>
    </rPh>
    <phoneticPr fontId="1"/>
  </si>
  <si>
    <r>
      <rPr>
        <sz val="11"/>
        <rFont val="游ゴシック Medium"/>
        <family val="3"/>
        <charset val="128"/>
      </rPr>
      <t>目ン無い千鳥</t>
    </r>
    <r>
      <rPr>
        <sz val="11"/>
        <rFont val="Consolas"/>
        <family val="3"/>
      </rPr>
      <t>/etc.</t>
    </r>
    <rPh sb="0" eb="1">
      <t>メ</t>
    </rPh>
    <rPh sb="2" eb="3">
      <t>ナ</t>
    </rPh>
    <rPh sb="4" eb="6">
      <t>チドリ</t>
    </rPh>
    <phoneticPr fontId="1"/>
  </si>
  <si>
    <r>
      <rPr>
        <sz val="11"/>
        <rFont val="游ゴシック Medium"/>
        <family val="3"/>
        <charset val="128"/>
      </rPr>
      <t>森の小径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ラバウル海軍航空隊</t>
    </r>
    <rPh sb="0" eb="1">
      <t>モリ</t>
    </rPh>
    <rPh sb="2" eb="3">
      <t>コ</t>
    </rPh>
    <rPh sb="3" eb="4">
      <t>ミチ</t>
    </rPh>
    <rPh sb="9" eb="11">
      <t>カイグン</t>
    </rPh>
    <rPh sb="11" eb="14">
      <t>コウクウタイ</t>
    </rPh>
    <phoneticPr fontId="1"/>
  </si>
  <si>
    <r>
      <rPr>
        <sz val="11"/>
        <rFont val="游ゴシック Medium"/>
        <family val="3"/>
        <charset val="128"/>
      </rPr>
      <t>燦めく星座</t>
    </r>
    <r>
      <rPr>
        <sz val="11"/>
        <rFont val="Consolas"/>
        <family val="3"/>
      </rPr>
      <t>/etc.</t>
    </r>
    <rPh sb="0" eb="1">
      <t>アキラ</t>
    </rPh>
    <rPh sb="3" eb="5">
      <t>セイザ</t>
    </rPh>
    <phoneticPr fontId="1"/>
  </si>
  <si>
    <r>
      <rPr>
        <sz val="11"/>
        <rFont val="游ゴシック Medium"/>
        <family val="3"/>
        <charset val="128"/>
      </rPr>
      <t>マロニエの木陰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憧れのハワイ航路</t>
    </r>
    <rPh sb="5" eb="7">
      <t>コカゲ</t>
    </rPh>
    <rPh sb="8" eb="9">
      <t>アコガ</t>
    </rPh>
    <rPh sb="14" eb="16">
      <t>コウロ</t>
    </rPh>
    <phoneticPr fontId="1"/>
  </si>
  <si>
    <r>
      <rPr>
        <sz val="11"/>
        <rFont val="游ゴシック Medium"/>
        <family val="3"/>
        <charset val="128"/>
      </rPr>
      <t>憧れのハワイ航路</t>
    </r>
    <r>
      <rPr>
        <sz val="11"/>
        <rFont val="Consolas"/>
        <family val="3"/>
      </rPr>
      <t>/etc.</t>
    </r>
    <rPh sb="0" eb="1">
      <t>アコガ</t>
    </rPh>
    <rPh sb="6" eb="8">
      <t>コウロ</t>
    </rPh>
    <phoneticPr fontId="1"/>
  </si>
  <si>
    <r>
      <rPr>
        <sz val="11"/>
        <rFont val="游ゴシック Medium"/>
        <family val="3"/>
        <charset val="128"/>
      </rPr>
      <t>小判鮫の唄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赤いランプの終列車</t>
    </r>
    <rPh sb="0" eb="3">
      <t>コバンザメ</t>
    </rPh>
    <rPh sb="4" eb="5">
      <t>ウタ</t>
    </rPh>
    <rPh sb="6" eb="7">
      <t>アカ</t>
    </rPh>
    <rPh sb="12" eb="15">
      <t>シュウレッシャ</t>
    </rPh>
    <phoneticPr fontId="1"/>
  </si>
  <si>
    <r>
      <rPr>
        <sz val="11"/>
        <rFont val="游ゴシック Medium"/>
        <family val="3"/>
        <charset val="128"/>
      </rPr>
      <t>リンゴの唄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悲しき口笛</t>
    </r>
    <rPh sb="4" eb="5">
      <t>ウタ</t>
    </rPh>
    <rPh sb="6" eb="7">
      <t>カナ</t>
    </rPh>
    <rPh sb="9" eb="11">
      <t>クチブエ</t>
    </rPh>
    <phoneticPr fontId="1"/>
  </si>
  <si>
    <r>
      <rPr>
        <sz val="11"/>
        <rFont val="游ゴシック Medium"/>
        <family val="3"/>
        <charset val="128"/>
      </rPr>
      <t>リンゴの唄</t>
    </r>
    <r>
      <rPr>
        <sz val="11"/>
        <rFont val="Consolas"/>
        <family val="3"/>
      </rPr>
      <t>/etc.</t>
    </r>
    <rPh sb="4" eb="5">
      <t>ウタ</t>
    </rPh>
    <phoneticPr fontId="1"/>
  </si>
  <si>
    <r>
      <rPr>
        <sz val="11"/>
        <rFont val="游ゴシック Medium"/>
        <family val="3"/>
        <charset val="128"/>
      </rPr>
      <t>港が見える丘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アルプスの牧場</t>
    </r>
    <rPh sb="0" eb="1">
      <t>ミナト</t>
    </rPh>
    <rPh sb="2" eb="3">
      <t>ミ</t>
    </rPh>
    <rPh sb="5" eb="6">
      <t>オカ</t>
    </rPh>
    <rPh sb="12" eb="14">
      <t>マキバ</t>
    </rPh>
    <phoneticPr fontId="1"/>
  </si>
  <si>
    <r>
      <rPr>
        <sz val="11"/>
        <rFont val="游ゴシック Medium"/>
        <family val="3"/>
        <charset val="128"/>
      </rPr>
      <t>港が見える丘</t>
    </r>
    <r>
      <rPr>
        <sz val="11"/>
        <rFont val="Consolas"/>
        <family val="3"/>
      </rPr>
      <t>/etc.</t>
    </r>
    <rPh sb="0" eb="1">
      <t>ミナト</t>
    </rPh>
    <rPh sb="2" eb="3">
      <t>ミ</t>
    </rPh>
    <rPh sb="5" eb="6">
      <t>オカ</t>
    </rPh>
    <phoneticPr fontId="1"/>
  </si>
  <si>
    <r>
      <rPr>
        <sz val="11"/>
        <rFont val="游ゴシック Medium"/>
        <family val="3"/>
        <charset val="128"/>
      </rPr>
      <t>十三夜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連絡船の唄</t>
    </r>
    <r>
      <rPr>
        <sz val="11"/>
        <rFont val="Consolas"/>
        <family val="3"/>
      </rPr>
      <t>,</t>
    </r>
    <r>
      <rPr>
        <sz val="11"/>
        <rFont val="游ゴシック Medium"/>
        <family val="3"/>
        <charset val="128"/>
      </rPr>
      <t>俺は待ってるぜ</t>
    </r>
    <rPh sb="0" eb="3">
      <t>ジュウサンヤ</t>
    </rPh>
    <rPh sb="4" eb="7">
      <t>レンラクセン</t>
    </rPh>
    <rPh sb="8" eb="9">
      <t>ウタ</t>
    </rPh>
    <rPh sb="10" eb="11">
      <t>オレ</t>
    </rPh>
    <rPh sb="12" eb="13">
      <t>マ</t>
    </rPh>
    <phoneticPr fontId="1"/>
  </si>
  <si>
    <r>
      <rPr>
        <sz val="11"/>
        <rFont val="游ゴシック Medium"/>
        <family val="3"/>
        <charset val="128"/>
      </rPr>
      <t>夜霧のブルース</t>
    </r>
    <r>
      <rPr>
        <sz val="11"/>
        <rFont val="Consolas"/>
        <family val="3"/>
      </rPr>
      <t>/etc.</t>
    </r>
    <rPh sb="0" eb="2">
      <t>ヨギリ</t>
    </rPh>
    <phoneticPr fontId="1"/>
  </si>
  <si>
    <r>
      <rPr>
        <sz val="11"/>
        <rFont val="游ゴシック Medium"/>
        <family val="3"/>
        <charset val="128"/>
      </rPr>
      <t>残り時間の関係で当</t>
    </r>
    <r>
      <rPr>
        <sz val="11"/>
        <rFont val="Consolas"/>
        <family val="3"/>
      </rPr>
      <t>MD</t>
    </r>
    <r>
      <rPr>
        <sz val="11"/>
        <rFont val="游ゴシック Medium"/>
        <family val="3"/>
        <charset val="128"/>
      </rPr>
      <t>の</t>
    </r>
    <r>
      <rPr>
        <sz val="11"/>
        <rFont val="Consolas"/>
        <family val="3"/>
      </rPr>
      <t>CD08</t>
    </r>
    <r>
      <rPr>
        <sz val="11"/>
        <rFont val="游ゴシック Medium"/>
        <family val="3"/>
        <charset val="128"/>
      </rPr>
      <t>曲目と次</t>
    </r>
    <r>
      <rPr>
        <sz val="11"/>
        <rFont val="Consolas"/>
        <family val="3"/>
      </rPr>
      <t>MD</t>
    </r>
    <r>
      <rPr>
        <sz val="11"/>
        <rFont val="游ゴシック Medium"/>
        <family val="3"/>
        <charset val="128"/>
      </rPr>
      <t>の</t>
    </r>
    <r>
      <rPr>
        <sz val="11"/>
        <rFont val="Consolas"/>
        <family val="3"/>
      </rPr>
      <t>CD15</t>
    </r>
    <r>
      <rPr>
        <sz val="11"/>
        <rFont val="游ゴシック Medium"/>
        <family val="3"/>
        <charset val="128"/>
      </rPr>
      <t>曲目とで曲順を換えた</t>
    </r>
    <rPh sb="0" eb="1">
      <t>ノコ</t>
    </rPh>
    <rPh sb="2" eb="4">
      <t>ジカン</t>
    </rPh>
    <rPh sb="5" eb="7">
      <t>カンケイ</t>
    </rPh>
    <rPh sb="8" eb="9">
      <t>トウ</t>
    </rPh>
    <rPh sb="16" eb="18">
      <t>キョクメ</t>
    </rPh>
    <rPh sb="19" eb="20">
      <t>ツギ</t>
    </rPh>
    <rPh sb="27" eb="29">
      <t>キョクメ</t>
    </rPh>
    <rPh sb="31" eb="32">
      <t>キョク</t>
    </rPh>
    <rPh sb="32" eb="33">
      <t>ジュン</t>
    </rPh>
    <rPh sb="34" eb="35">
      <t>カ</t>
    </rPh>
    <phoneticPr fontId="1"/>
  </si>
  <si>
    <r>
      <rPr>
        <sz val="11"/>
        <rFont val="游ゴシック Medium"/>
        <family val="3"/>
        <charset val="128"/>
      </rPr>
      <t>ふるさとの燈台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チャンチキおけさ</t>
    </r>
    <rPh sb="5" eb="7">
      <t>トウダイ</t>
    </rPh>
    <phoneticPr fontId="1"/>
  </si>
  <si>
    <r>
      <rPr>
        <sz val="11"/>
        <rFont val="游ゴシック Medium"/>
        <family val="3"/>
        <charset val="128"/>
      </rPr>
      <t>イヨマンテの夜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君の名は</t>
    </r>
    <rPh sb="6" eb="7">
      <t>ヨル</t>
    </rPh>
    <rPh sb="8" eb="9">
      <t>キミ</t>
    </rPh>
    <rPh sb="10" eb="11">
      <t>ナ</t>
    </rPh>
    <phoneticPr fontId="1"/>
  </si>
  <si>
    <r>
      <rPr>
        <sz val="11"/>
        <rFont val="游ゴシック Medium"/>
        <family val="3"/>
        <charset val="128"/>
      </rPr>
      <t>君の名は</t>
    </r>
    <r>
      <rPr>
        <sz val="11"/>
        <rFont val="Consolas"/>
        <family val="3"/>
      </rPr>
      <t>/etc.</t>
    </r>
    <rPh sb="0" eb="1">
      <t>キミ</t>
    </rPh>
    <rPh sb="2" eb="3">
      <t>ナ</t>
    </rPh>
    <phoneticPr fontId="1"/>
  </si>
  <si>
    <r>
      <rPr>
        <sz val="11"/>
        <rFont val="游ゴシック Medium"/>
        <family val="3"/>
        <charset val="128"/>
      </rPr>
      <t>東京シューシャイン･ボーイ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踊子</t>
    </r>
    <rPh sb="0" eb="2">
      <t>トウキョウ</t>
    </rPh>
    <rPh sb="14" eb="16">
      <t>オドリコ</t>
    </rPh>
    <phoneticPr fontId="1"/>
  </si>
  <si>
    <r>
      <rPr>
        <sz val="11"/>
        <rFont val="游ゴシック Medium"/>
        <family val="3"/>
        <charset val="128"/>
      </rPr>
      <t>踊子</t>
    </r>
    <r>
      <rPr>
        <sz val="11"/>
        <rFont val="Consolas"/>
        <family val="3"/>
      </rPr>
      <t>/etc.</t>
    </r>
    <rPh sb="0" eb="2">
      <t>オドリコ</t>
    </rPh>
    <phoneticPr fontId="1"/>
  </si>
  <si>
    <r>
      <rPr>
        <sz val="11"/>
        <rFont val="游ゴシック Medium"/>
        <family val="3"/>
        <charset val="128"/>
      </rPr>
      <t>黒百合の歌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早く帰ってコ</t>
    </r>
    <rPh sb="0" eb="3">
      <t>クロユリ</t>
    </rPh>
    <rPh sb="4" eb="5">
      <t>ウタ</t>
    </rPh>
    <rPh sb="6" eb="7">
      <t>ハヤ</t>
    </rPh>
    <rPh sb="8" eb="9">
      <t>カエ</t>
    </rPh>
    <phoneticPr fontId="1"/>
  </si>
  <si>
    <r>
      <rPr>
        <sz val="11"/>
        <rFont val="游ゴシック Medium"/>
        <family val="3"/>
        <charset val="128"/>
      </rPr>
      <t>この世の花</t>
    </r>
    <r>
      <rPr>
        <sz val="11"/>
        <rFont val="Consolas"/>
        <family val="3"/>
      </rPr>
      <t>/etc.</t>
    </r>
    <rPh sb="2" eb="3">
      <t>ヨ</t>
    </rPh>
    <rPh sb="4" eb="5">
      <t>ハナ</t>
    </rPh>
    <phoneticPr fontId="1"/>
  </si>
  <si>
    <r>
      <rPr>
        <sz val="11"/>
        <rFont val="游ゴシック Medium"/>
        <family val="3"/>
        <charset val="128"/>
      </rPr>
      <t>どうせ拾った恋だもの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柿の木坂の家</t>
    </r>
    <rPh sb="3" eb="4">
      <t>ヒロ</t>
    </rPh>
    <rPh sb="6" eb="7">
      <t>コイ</t>
    </rPh>
    <rPh sb="11" eb="12">
      <t>カキ</t>
    </rPh>
    <rPh sb="13" eb="15">
      <t>キザカ</t>
    </rPh>
    <rPh sb="16" eb="17">
      <t>イエ</t>
    </rPh>
    <phoneticPr fontId="1"/>
  </si>
  <si>
    <r>
      <rPr>
        <sz val="11"/>
        <rFont val="游ゴシック Medium"/>
        <family val="3"/>
        <charset val="128"/>
      </rPr>
      <t>別れ船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女の意地</t>
    </r>
    <rPh sb="0" eb="1">
      <t>ワカ</t>
    </rPh>
    <rPh sb="2" eb="3">
      <t>ブネ</t>
    </rPh>
    <rPh sb="4" eb="5">
      <t>オンナ</t>
    </rPh>
    <rPh sb="6" eb="8">
      <t>イジ</t>
    </rPh>
    <phoneticPr fontId="1"/>
  </si>
  <si>
    <r>
      <rPr>
        <sz val="11"/>
        <rFont val="游ゴシック Medium"/>
        <family val="3"/>
        <charset val="128"/>
      </rPr>
      <t>アカシアの雨がやむとき</t>
    </r>
    <r>
      <rPr>
        <sz val="11"/>
        <rFont val="Consolas"/>
        <family val="3"/>
      </rPr>
      <t>/etc.</t>
    </r>
    <rPh sb="5" eb="6">
      <t>アメ</t>
    </rPh>
    <phoneticPr fontId="1"/>
  </si>
  <si>
    <r>
      <rPr>
        <sz val="11"/>
        <rFont val="游ゴシック Medium"/>
        <family val="3"/>
        <charset val="128"/>
      </rPr>
      <t>知りたくないの</t>
    </r>
    <rPh sb="0" eb="1">
      <t>シ</t>
    </rPh>
    <phoneticPr fontId="1"/>
  </si>
  <si>
    <r>
      <rPr>
        <sz val="11"/>
        <rFont val="游ゴシック Medium"/>
        <family val="3"/>
        <charset val="128"/>
      </rPr>
      <t>お富さん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星は何んでも知っている</t>
    </r>
    <rPh sb="1" eb="2">
      <t>トミ</t>
    </rPh>
    <rPh sb="5" eb="6">
      <t>ホシ</t>
    </rPh>
    <rPh sb="7" eb="8">
      <t>ナ</t>
    </rPh>
    <rPh sb="11" eb="12">
      <t>シ</t>
    </rPh>
    <phoneticPr fontId="1"/>
  </si>
  <si>
    <r>
      <rPr>
        <sz val="11"/>
        <rFont val="游ゴシック Medium"/>
        <family val="3"/>
        <charset val="128"/>
      </rPr>
      <t>リンゴ村から</t>
    </r>
    <r>
      <rPr>
        <sz val="11"/>
        <rFont val="Consolas"/>
        <family val="3"/>
      </rPr>
      <t>/etc.</t>
    </r>
    <rPh sb="3" eb="4">
      <t>ムラ</t>
    </rPh>
    <phoneticPr fontId="1"/>
  </si>
  <si>
    <r>
      <rPr>
        <sz val="11"/>
        <rFont val="游ゴシック Medium"/>
        <family val="3"/>
        <charset val="128"/>
      </rPr>
      <t>夜霧の第二国道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夜霧に消えたチャコ</t>
    </r>
    <rPh sb="0" eb="2">
      <t>ヨギリ</t>
    </rPh>
    <rPh sb="3" eb="5">
      <t>ダイニ</t>
    </rPh>
    <rPh sb="5" eb="7">
      <t>コクドウ</t>
    </rPh>
    <rPh sb="8" eb="10">
      <t>ヨギリ</t>
    </rPh>
    <rPh sb="11" eb="12">
      <t>キ</t>
    </rPh>
    <phoneticPr fontId="1"/>
  </si>
  <si>
    <r>
      <rPr>
        <sz val="11"/>
        <rFont val="游ゴシック Medium"/>
        <family val="3"/>
        <charset val="128"/>
      </rPr>
      <t>有楽町で逢いましょう</t>
    </r>
    <r>
      <rPr>
        <sz val="11"/>
        <rFont val="Consolas"/>
        <family val="3"/>
      </rPr>
      <t>/etc.</t>
    </r>
    <rPh sb="0" eb="3">
      <t>ユウラクチョウ</t>
    </rPh>
    <rPh sb="4" eb="5">
      <t>ア</t>
    </rPh>
    <phoneticPr fontId="1"/>
  </si>
  <si>
    <r>
      <rPr>
        <sz val="11"/>
        <rFont val="游ゴシック Medium"/>
        <family val="3"/>
        <charset val="128"/>
      </rPr>
      <t>東京ナイトクラブ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江梨子</t>
    </r>
    <rPh sb="0" eb="2">
      <t>トウキョウ</t>
    </rPh>
    <rPh sb="9" eb="12">
      <t>エリコ</t>
    </rPh>
    <phoneticPr fontId="1"/>
  </si>
  <si>
    <r>
      <rPr>
        <sz val="11"/>
        <rFont val="游ゴシック Medium"/>
        <family val="3"/>
        <charset val="128"/>
      </rPr>
      <t>十代の恋よさようなら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ソーラン渡り鳥</t>
    </r>
    <rPh sb="0" eb="2">
      <t>ジュウダイ</t>
    </rPh>
    <rPh sb="3" eb="4">
      <t>コイ</t>
    </rPh>
    <rPh sb="15" eb="16">
      <t>ワタ</t>
    </rPh>
    <rPh sb="17" eb="18">
      <t>ドリ</t>
    </rPh>
    <phoneticPr fontId="1"/>
  </si>
  <si>
    <r>
      <rPr>
        <sz val="11"/>
        <rFont val="游ゴシック Medium"/>
        <family val="3"/>
        <charset val="128"/>
      </rPr>
      <t>無法松の一生</t>
    </r>
    <r>
      <rPr>
        <sz val="11"/>
        <rFont val="Consolas"/>
        <family val="3"/>
      </rPr>
      <t>/etc.</t>
    </r>
    <rPh sb="0" eb="2">
      <t>ムホウ</t>
    </rPh>
    <rPh sb="2" eb="3">
      <t>マツ</t>
    </rPh>
    <rPh sb="4" eb="6">
      <t>イッショウ</t>
    </rPh>
    <phoneticPr fontId="1"/>
  </si>
  <si>
    <r>
      <rPr>
        <sz val="11"/>
        <rFont val="游ゴシック Medium"/>
        <family val="3"/>
        <charset val="128"/>
      </rPr>
      <t>北紀行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若いふたり</t>
    </r>
    <rPh sb="0" eb="1">
      <t>キタ</t>
    </rPh>
    <rPh sb="1" eb="3">
      <t>キコウ</t>
    </rPh>
    <rPh sb="4" eb="5">
      <t>ワカ</t>
    </rPh>
    <phoneticPr fontId="1"/>
  </si>
  <si>
    <r>
      <rPr>
        <sz val="11"/>
        <rFont val="游ゴシック Medium"/>
        <family val="3"/>
        <charset val="128"/>
      </rPr>
      <t>船方さんよ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小樽のひとよ</t>
    </r>
    <rPh sb="0" eb="2">
      <t>フナカタ</t>
    </rPh>
    <rPh sb="6" eb="8">
      <t>オタル</t>
    </rPh>
    <phoneticPr fontId="1"/>
  </si>
  <si>
    <r>
      <rPr>
        <sz val="11"/>
        <rFont val="游ゴシック Medium"/>
        <family val="3"/>
        <charset val="128"/>
      </rPr>
      <t>夜霧よ今夜も有難う</t>
    </r>
    <r>
      <rPr>
        <sz val="11"/>
        <rFont val="Consolas"/>
        <family val="3"/>
      </rPr>
      <t>/etc.</t>
    </r>
    <rPh sb="0" eb="2">
      <t>ヨギリ</t>
    </rPh>
    <rPh sb="3" eb="5">
      <t>コンヤ</t>
    </rPh>
    <rPh sb="6" eb="8">
      <t>アリガト</t>
    </rPh>
    <phoneticPr fontId="1"/>
  </si>
  <si>
    <r>
      <rPr>
        <sz val="11"/>
        <rFont val="游ゴシック Medium"/>
        <family val="3"/>
        <charset val="128"/>
      </rPr>
      <t>おーい中村君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南国土佐を後にして</t>
    </r>
    <rPh sb="3" eb="6">
      <t>ナカムラクン</t>
    </rPh>
    <rPh sb="7" eb="9">
      <t>ナンゴク</t>
    </rPh>
    <rPh sb="9" eb="11">
      <t>トサ</t>
    </rPh>
    <rPh sb="12" eb="13">
      <t>アト</t>
    </rPh>
    <phoneticPr fontId="1"/>
  </si>
  <si>
    <r>
      <rPr>
        <sz val="11"/>
        <rFont val="游ゴシック Medium"/>
        <family val="3"/>
        <charset val="128"/>
      </rPr>
      <t>南国土佐を後にして</t>
    </r>
    <r>
      <rPr>
        <sz val="11"/>
        <rFont val="Consolas"/>
        <family val="3"/>
      </rPr>
      <t>/etc.</t>
    </r>
    <rPh sb="0" eb="2">
      <t>ナンゴク</t>
    </rPh>
    <rPh sb="2" eb="4">
      <t>トサ</t>
    </rPh>
    <rPh sb="5" eb="6">
      <t>アト</t>
    </rPh>
    <phoneticPr fontId="1"/>
  </si>
  <si>
    <r>
      <rPr>
        <sz val="11"/>
        <rFont val="游ゴシック Medium"/>
        <family val="3"/>
        <charset val="128"/>
      </rPr>
      <t>古城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東京流れもの</t>
    </r>
    <rPh sb="0" eb="2">
      <t>コジョウ</t>
    </rPh>
    <rPh sb="3" eb="5">
      <t>トウキョウ</t>
    </rPh>
    <rPh sb="5" eb="6">
      <t>ナガ</t>
    </rPh>
    <phoneticPr fontId="1"/>
  </si>
  <si>
    <r>
      <t>11</t>
    </r>
    <r>
      <rPr>
        <sz val="11"/>
        <rFont val="游ゴシック Medium"/>
        <family val="3"/>
        <charset val="128"/>
      </rPr>
      <t>のザ･ピーナッツは</t>
    </r>
    <r>
      <rPr>
        <sz val="11"/>
        <rFont val="Consolas"/>
        <family val="3"/>
      </rPr>
      <t>CassetteTape</t>
    </r>
    <r>
      <rPr>
        <sz val="11"/>
        <rFont val="游ゴシック Medium"/>
        <family val="3"/>
        <charset val="128"/>
      </rPr>
      <t>で纏まっているので</t>
    </r>
    <r>
      <rPr>
        <sz val="11"/>
        <rFont val="Consolas"/>
        <family val="3"/>
      </rPr>
      <t>cut/VFD-1059/stereo/mono:01~03</t>
    </r>
    <rPh sb="24" eb="25">
      <t>マト</t>
    </rPh>
    <rPh sb="32" eb="35">
      <t>カット</t>
    </rPh>
    <rPh sb="45" eb="51">
      <t>ステレオ</t>
    </rPh>
    <rPh sb="52" eb="56">
      <t>モノ</t>
    </rPh>
    <phoneticPr fontId="1"/>
  </si>
  <si>
    <r>
      <rPr>
        <sz val="11"/>
        <rFont val="游ゴシック Medium"/>
        <family val="3"/>
        <charset val="128"/>
      </rPr>
      <t>黒い花びら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君こそわが命</t>
    </r>
    <rPh sb="0" eb="1">
      <t>クロ</t>
    </rPh>
    <rPh sb="2" eb="3">
      <t>ハナ</t>
    </rPh>
    <rPh sb="6" eb="7">
      <t>キミ</t>
    </rPh>
    <rPh sb="11" eb="12">
      <t>イノチ</t>
    </rPh>
    <phoneticPr fontId="1"/>
  </si>
  <si>
    <r>
      <rPr>
        <sz val="11"/>
        <rFont val="游ゴシック Medium"/>
        <family val="3"/>
        <charset val="128"/>
      </rPr>
      <t>黒い花びら</t>
    </r>
    <r>
      <rPr>
        <sz val="11"/>
        <rFont val="Consolas"/>
        <family val="3"/>
      </rPr>
      <t>/etc.</t>
    </r>
    <rPh sb="0" eb="1">
      <t>クロ</t>
    </rPh>
    <rPh sb="2" eb="3">
      <t>ハナ</t>
    </rPh>
    <phoneticPr fontId="1"/>
  </si>
  <si>
    <r>
      <rPr>
        <sz val="11"/>
        <rFont val="游ゴシック Medium"/>
        <family val="3"/>
        <charset val="128"/>
      </rPr>
      <t>ゆうべの秘密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だんな様</t>
    </r>
    <rPh sb="4" eb="6">
      <t>ヒミツ</t>
    </rPh>
    <rPh sb="10" eb="11">
      <t>サマ</t>
    </rPh>
    <phoneticPr fontId="1"/>
  </si>
  <si>
    <r>
      <rPr>
        <sz val="11"/>
        <rFont val="游ゴシック Medium"/>
        <family val="3"/>
        <charset val="128"/>
      </rPr>
      <t>恋は神代の昔から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悲しい酒</t>
    </r>
    <rPh sb="0" eb="1">
      <t>コイ</t>
    </rPh>
    <rPh sb="2" eb="4">
      <t>カミヨ</t>
    </rPh>
    <rPh sb="5" eb="6">
      <t>ムカシ</t>
    </rPh>
    <rPh sb="9" eb="10">
      <t>カナ</t>
    </rPh>
    <rPh sb="12" eb="13">
      <t>サケ</t>
    </rPh>
    <phoneticPr fontId="1"/>
  </si>
  <si>
    <r>
      <rPr>
        <sz val="11"/>
        <rFont val="游ゴシック Medium"/>
        <family val="3"/>
        <charset val="128"/>
      </rPr>
      <t>おんなの宿</t>
    </r>
    <r>
      <rPr>
        <sz val="11"/>
        <rFont val="Consolas"/>
        <family val="3"/>
      </rPr>
      <t>/etc.</t>
    </r>
    <rPh sb="4" eb="5">
      <t>ヤド</t>
    </rPh>
    <phoneticPr fontId="1"/>
  </si>
  <si>
    <r>
      <rPr>
        <sz val="11"/>
        <rFont val="游ゴシック Medium"/>
        <family val="3"/>
        <charset val="128"/>
      </rPr>
      <t>おさらば故郷さん</t>
    </r>
    <rPh sb="4" eb="6">
      <t>フルサト</t>
    </rPh>
    <phoneticPr fontId="1"/>
  </si>
  <si>
    <r>
      <rPr>
        <sz val="11"/>
        <rFont val="游ゴシック Medium"/>
        <family val="3"/>
        <charset val="128"/>
      </rPr>
      <t>寒い朝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港町ブルース</t>
    </r>
    <rPh sb="0" eb="1">
      <t>サム</t>
    </rPh>
    <rPh sb="2" eb="3">
      <t>アサ</t>
    </rPh>
    <rPh sb="4" eb="6">
      <t>ミナトマチ</t>
    </rPh>
    <phoneticPr fontId="1"/>
  </si>
  <si>
    <r>
      <rPr>
        <sz val="11"/>
        <rFont val="游ゴシック Medium"/>
        <family val="3"/>
        <charset val="128"/>
      </rPr>
      <t>港町ブルース</t>
    </r>
    <r>
      <rPr>
        <sz val="11"/>
        <rFont val="Consolas"/>
        <family val="3"/>
      </rPr>
      <t>/etc.</t>
    </r>
    <rPh sb="0" eb="2">
      <t>ミナトマチ</t>
    </rPh>
    <phoneticPr fontId="1"/>
  </si>
  <si>
    <r>
      <t>08,13,14</t>
    </r>
    <r>
      <rPr>
        <sz val="11"/>
        <rFont val="游ゴシック Medium"/>
        <family val="3"/>
        <charset val="128"/>
      </rPr>
      <t>の青江三奈は後程収録のため</t>
    </r>
    <r>
      <rPr>
        <sz val="11"/>
        <rFont val="Consolas"/>
        <family val="3"/>
      </rPr>
      <t>cut/VFD-1059/stereo/mono:01~02</t>
    </r>
    <rPh sb="9" eb="11">
      <t>アオエ</t>
    </rPh>
    <rPh sb="11" eb="13">
      <t>ミナ</t>
    </rPh>
    <rPh sb="14" eb="16">
      <t>ノチホド</t>
    </rPh>
    <rPh sb="16" eb="18">
      <t>シュウロク</t>
    </rPh>
    <rPh sb="21" eb="24">
      <t>カット</t>
    </rPh>
    <rPh sb="34" eb="40">
      <t>ステレオ</t>
    </rPh>
    <rPh sb="41" eb="45">
      <t>モノ</t>
    </rPh>
    <phoneticPr fontId="1"/>
  </si>
  <si>
    <r>
      <rPr>
        <sz val="11"/>
        <rFont val="游ゴシック Medium"/>
        <family val="3"/>
        <charset val="128"/>
      </rPr>
      <t>浪曲子守唄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ラブユー東京</t>
    </r>
    <rPh sb="0" eb="2">
      <t>ロウキョク</t>
    </rPh>
    <rPh sb="2" eb="5">
      <t>コモリウタ</t>
    </rPh>
    <rPh sb="10" eb="12">
      <t>トウキョウ</t>
    </rPh>
    <phoneticPr fontId="1"/>
  </si>
  <si>
    <r>
      <rPr>
        <sz val="11"/>
        <rFont val="游ゴシック Medium"/>
        <family val="3"/>
        <charset val="128"/>
      </rPr>
      <t>函館の女</t>
    </r>
    <r>
      <rPr>
        <sz val="11"/>
        <rFont val="Consolas"/>
        <family val="3"/>
      </rPr>
      <t>/etc.</t>
    </r>
    <rPh sb="0" eb="2">
      <t>ハコダテ</t>
    </rPh>
    <rPh sb="3" eb="4">
      <t>ヒト</t>
    </rPh>
    <phoneticPr fontId="1"/>
  </si>
  <si>
    <r>
      <rPr>
        <sz val="11"/>
        <rFont val="游ゴシック Medium"/>
        <family val="3"/>
        <charset val="128"/>
      </rPr>
      <t>クラウン</t>
    </r>
    <phoneticPr fontId="1"/>
  </si>
  <si>
    <r>
      <t>08</t>
    </r>
    <r>
      <rPr>
        <sz val="11"/>
        <rFont val="游ゴシック Medium"/>
        <family val="3"/>
        <charset val="128"/>
      </rPr>
      <t>の美川憲一は後程収録のため</t>
    </r>
    <r>
      <rPr>
        <sz val="11"/>
        <rFont val="Consolas"/>
        <family val="3"/>
      </rPr>
      <t>cut/VFD-1059/stereo</t>
    </r>
    <rPh sb="3" eb="5">
      <t>ミカワ</t>
    </rPh>
    <rPh sb="5" eb="7">
      <t>ケンイチ</t>
    </rPh>
    <rPh sb="8" eb="10">
      <t>ノチホド</t>
    </rPh>
    <rPh sb="10" eb="12">
      <t>シュウロク</t>
    </rPh>
    <rPh sb="15" eb="18">
      <t>カット</t>
    </rPh>
    <rPh sb="28" eb="34">
      <t>ステレオ</t>
    </rPh>
    <phoneticPr fontId="1"/>
  </si>
  <si>
    <r>
      <rPr>
        <sz val="11"/>
        <rFont val="游ゴシック Medium"/>
        <family val="3"/>
        <charset val="128"/>
      </rPr>
      <t>いっぽんどっこの唄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祝い船</t>
    </r>
    <rPh sb="8" eb="9">
      <t>ウタ</t>
    </rPh>
    <rPh sb="10" eb="11">
      <t>イワ</t>
    </rPh>
    <rPh sb="12" eb="13">
      <t>ブネ</t>
    </rPh>
    <phoneticPr fontId="1"/>
  </si>
  <si>
    <r>
      <rPr>
        <sz val="11"/>
        <rFont val="游ゴシック Medium"/>
        <family val="3"/>
        <charset val="128"/>
      </rPr>
      <t>唐獅子牡丹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夢芝居</t>
    </r>
    <rPh sb="0" eb="3">
      <t>カラジシ</t>
    </rPh>
    <rPh sb="3" eb="5">
      <t>ボタン</t>
    </rPh>
    <rPh sb="6" eb="7">
      <t>ユメ</t>
    </rPh>
    <rPh sb="7" eb="9">
      <t>シバイ</t>
    </rPh>
    <phoneticPr fontId="1"/>
  </si>
  <si>
    <r>
      <rPr>
        <sz val="11"/>
        <rFont val="游ゴシック Medium"/>
        <family val="3"/>
        <charset val="128"/>
      </rPr>
      <t>女の港</t>
    </r>
    <r>
      <rPr>
        <sz val="11"/>
        <rFont val="Consolas"/>
        <family val="3"/>
      </rPr>
      <t>/etc.</t>
    </r>
    <rPh sb="0" eb="1">
      <t>オンナ</t>
    </rPh>
    <rPh sb="2" eb="3">
      <t>ミナト</t>
    </rPh>
    <phoneticPr fontId="1"/>
  </si>
  <si>
    <r>
      <rPr>
        <sz val="11"/>
        <rFont val="游ゴシック Medium"/>
        <family val="3"/>
        <charset val="128"/>
      </rPr>
      <t>女の港</t>
    </r>
    <rPh sb="0" eb="1">
      <t>オンナ</t>
    </rPh>
    <rPh sb="2" eb="3">
      <t>ミナト</t>
    </rPh>
    <phoneticPr fontId="1"/>
  </si>
  <si>
    <r>
      <rPr>
        <sz val="11"/>
        <rFont val="游ゴシック Medium"/>
        <family val="3"/>
        <charset val="128"/>
      </rPr>
      <t>夢は夜ひらく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熱き心に</t>
    </r>
    <rPh sb="0" eb="1">
      <t>ユメ</t>
    </rPh>
    <rPh sb="2" eb="3">
      <t>ヨル</t>
    </rPh>
    <rPh sb="7" eb="8">
      <t>アツ</t>
    </rPh>
    <rPh sb="9" eb="10">
      <t>ココロ</t>
    </rPh>
    <phoneticPr fontId="1"/>
  </si>
  <si>
    <r>
      <rPr>
        <sz val="11"/>
        <rFont val="游ゴシック Medium"/>
        <family val="3"/>
        <charset val="128"/>
      </rPr>
      <t>熱き心に</t>
    </r>
    <r>
      <rPr>
        <sz val="11"/>
        <rFont val="Consolas"/>
        <family val="3"/>
      </rPr>
      <t>/etc.</t>
    </r>
    <rPh sb="0" eb="1">
      <t>アツ</t>
    </rPh>
    <rPh sb="2" eb="3">
      <t>ココロ</t>
    </rPh>
    <phoneticPr fontId="1"/>
  </si>
  <si>
    <r>
      <rPr>
        <sz val="11"/>
        <rFont val="游ゴシック Medium"/>
        <family val="3"/>
        <charset val="128"/>
      </rPr>
      <t>いいじゃないの幸せならば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望郷</t>
    </r>
    <rPh sb="7" eb="8">
      <t>シアワ</t>
    </rPh>
    <rPh sb="13" eb="15">
      <t>ボウキョウ</t>
    </rPh>
    <phoneticPr fontId="1"/>
  </si>
  <si>
    <r>
      <rPr>
        <sz val="11"/>
        <rFont val="游ゴシック Medium"/>
        <family val="3"/>
        <charset val="128"/>
      </rPr>
      <t>浪花節だよ人生は</t>
    </r>
    <r>
      <rPr>
        <sz val="11"/>
        <rFont val="Consolas"/>
        <family val="3"/>
      </rPr>
      <t>/etc.</t>
    </r>
    <rPh sb="0" eb="3">
      <t>ナニワブシ</t>
    </rPh>
    <rPh sb="5" eb="7">
      <t>ジンセイ</t>
    </rPh>
    <phoneticPr fontId="1"/>
  </si>
  <si>
    <r>
      <rPr>
        <sz val="11"/>
        <rFont val="游ゴシック Medium"/>
        <family val="3"/>
        <charset val="128"/>
      </rPr>
      <t>傷だらけの人生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昭和流れうた</t>
    </r>
    <rPh sb="0" eb="1">
      <t>キズ</t>
    </rPh>
    <rPh sb="5" eb="7">
      <t>ジンセイ</t>
    </rPh>
    <rPh sb="8" eb="10">
      <t>ショウワ</t>
    </rPh>
    <rPh sb="10" eb="11">
      <t>ナガ</t>
    </rPh>
    <phoneticPr fontId="1"/>
  </si>
  <si>
    <r>
      <rPr>
        <sz val="11"/>
        <rFont val="游ゴシック Medium"/>
        <family val="3"/>
        <charset val="128"/>
      </rPr>
      <t>他人船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夕焼け雲</t>
    </r>
    <rPh sb="0" eb="2">
      <t>タニン</t>
    </rPh>
    <rPh sb="2" eb="3">
      <t>ブネ</t>
    </rPh>
    <rPh sb="4" eb="6">
      <t>ユウヤ</t>
    </rPh>
    <rPh sb="7" eb="8">
      <t>グモ</t>
    </rPh>
    <phoneticPr fontId="1"/>
  </si>
  <si>
    <r>
      <rPr>
        <sz val="11"/>
        <rFont val="游ゴシック Medium"/>
        <family val="3"/>
        <charset val="128"/>
      </rPr>
      <t>北国の春</t>
    </r>
    <r>
      <rPr>
        <sz val="11"/>
        <rFont val="Consolas"/>
        <family val="3"/>
      </rPr>
      <t>/etc.</t>
    </r>
    <rPh sb="0" eb="2">
      <t>キタグニ</t>
    </rPh>
    <rPh sb="3" eb="4">
      <t>ハル</t>
    </rPh>
    <phoneticPr fontId="1"/>
  </si>
  <si>
    <r>
      <rPr>
        <sz val="11"/>
        <rFont val="游ゴシック Medium"/>
        <family val="3"/>
        <charset val="128"/>
      </rPr>
      <t>徳間ジャパン</t>
    </r>
    <rPh sb="0" eb="2">
      <t>トクマ</t>
    </rPh>
    <phoneticPr fontId="1"/>
  </si>
  <si>
    <r>
      <rPr>
        <sz val="11"/>
        <rFont val="游ゴシック Medium"/>
        <family val="3"/>
        <charset val="128"/>
      </rPr>
      <t>北国の春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雪国</t>
    </r>
    <rPh sb="0" eb="2">
      <t>キタグニ</t>
    </rPh>
    <rPh sb="3" eb="4">
      <t>ハル</t>
    </rPh>
    <rPh sb="5" eb="7">
      <t>ユキグニ</t>
    </rPh>
    <phoneticPr fontId="1"/>
  </si>
  <si>
    <r>
      <rPr>
        <sz val="11"/>
        <rFont val="游ゴシック Medium"/>
        <family val="3"/>
        <charset val="128"/>
      </rPr>
      <t>あなたのブルース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道頓堀人情</t>
    </r>
    <rPh sb="9" eb="12">
      <t>ドウトンボリ</t>
    </rPh>
    <rPh sb="12" eb="14">
      <t>ニンジョウ</t>
    </rPh>
    <phoneticPr fontId="1"/>
  </si>
  <si>
    <r>
      <rPr>
        <sz val="11"/>
        <rFont val="游ゴシック Medium"/>
        <family val="3"/>
        <charset val="128"/>
      </rPr>
      <t>舟唄</t>
    </r>
    <r>
      <rPr>
        <sz val="11"/>
        <rFont val="Consolas"/>
        <family val="3"/>
      </rPr>
      <t>/etc.</t>
    </r>
    <rPh sb="0" eb="2">
      <t>フナウタ</t>
    </rPh>
    <phoneticPr fontId="1"/>
  </si>
  <si>
    <r>
      <t>05,08~10,112</t>
    </r>
    <r>
      <rPr>
        <sz val="11"/>
        <rFont val="游ゴシック Medium"/>
        <family val="3"/>
        <charset val="128"/>
      </rPr>
      <t>の八代亜紀は後程収録のため</t>
    </r>
    <r>
      <rPr>
        <sz val="11"/>
        <rFont val="Consolas"/>
        <family val="3"/>
      </rPr>
      <t>cut/VFD-1064/stereo</t>
    </r>
    <rPh sb="13" eb="15">
      <t>ヤシロ</t>
    </rPh>
    <rPh sb="15" eb="17">
      <t>アキ</t>
    </rPh>
    <rPh sb="18" eb="20">
      <t>ノチホド</t>
    </rPh>
    <rPh sb="20" eb="22">
      <t>シュウロク</t>
    </rPh>
    <rPh sb="25" eb="28">
      <t>カット</t>
    </rPh>
    <rPh sb="38" eb="44">
      <t>ステレオ</t>
    </rPh>
    <phoneticPr fontId="1"/>
  </si>
  <si>
    <r>
      <rPr>
        <sz val="11"/>
        <rFont val="游ゴシック Medium"/>
        <family val="3"/>
        <charset val="128"/>
      </rPr>
      <t>さよなら列車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夫婦坂</t>
    </r>
    <rPh sb="4" eb="6">
      <t>レッシャ</t>
    </rPh>
    <rPh sb="7" eb="9">
      <t>メオト</t>
    </rPh>
    <rPh sb="9" eb="10">
      <t>ザカ</t>
    </rPh>
    <phoneticPr fontId="1"/>
  </si>
  <si>
    <r>
      <rPr>
        <sz val="11"/>
        <rFont val="游ゴシック Medium"/>
        <family val="3"/>
        <charset val="128"/>
      </rPr>
      <t>夫婦坂</t>
    </r>
    <r>
      <rPr>
        <sz val="11"/>
        <rFont val="Consolas"/>
        <family val="3"/>
      </rPr>
      <t>/etc.</t>
    </r>
    <rPh sb="0" eb="2">
      <t>メオト</t>
    </rPh>
    <rPh sb="2" eb="3">
      <t>ザカ</t>
    </rPh>
    <phoneticPr fontId="1"/>
  </si>
  <si>
    <r>
      <rPr>
        <sz val="11"/>
        <rFont val="游ゴシック Medium"/>
        <family val="3"/>
        <charset val="128"/>
      </rPr>
      <t>青江美奈</t>
    </r>
    <rPh sb="0" eb="2">
      <t>アオエ</t>
    </rPh>
    <rPh sb="2" eb="4">
      <t>ミナ</t>
    </rPh>
    <phoneticPr fontId="1"/>
  </si>
  <si>
    <r>
      <rPr>
        <sz val="11"/>
        <rFont val="游ゴシック Medium"/>
        <family val="3"/>
        <charset val="128"/>
      </rPr>
      <t>青江美奈</t>
    </r>
    <r>
      <rPr>
        <sz val="11"/>
        <rFont val="Consolas"/>
        <family val="3"/>
      </rPr>
      <t>/Best One</t>
    </r>
    <rPh sb="0" eb="2">
      <t>アオエ</t>
    </rPh>
    <rPh sb="2" eb="4">
      <t>ミナ</t>
    </rPh>
    <rPh sb="5" eb="9">
      <t>ベスト</t>
    </rPh>
    <rPh sb="10" eb="13">
      <t>ワン</t>
    </rPh>
    <phoneticPr fontId="1"/>
  </si>
  <si>
    <r>
      <rPr>
        <sz val="11"/>
        <rFont val="游ゴシック Medium"/>
        <family val="3"/>
        <charset val="128"/>
      </rPr>
      <t>八代亜紀</t>
    </r>
    <rPh sb="0" eb="2">
      <t>ヤツシロ</t>
    </rPh>
    <rPh sb="2" eb="4">
      <t>アキ</t>
    </rPh>
    <phoneticPr fontId="1"/>
  </si>
  <si>
    <r>
      <rPr>
        <sz val="11"/>
        <rFont val="游ゴシック Medium"/>
        <family val="3"/>
        <charset val="128"/>
      </rPr>
      <t>八代亜紀全曲集</t>
    </r>
    <r>
      <rPr>
        <sz val="11"/>
        <rFont val="Consolas"/>
        <family val="3"/>
      </rPr>
      <t>/Original Best 16</t>
    </r>
    <rPh sb="0" eb="2">
      <t>ヤツシロ</t>
    </rPh>
    <rPh sb="2" eb="4">
      <t>アキ</t>
    </rPh>
    <rPh sb="4" eb="6">
      <t>ゼンキョク</t>
    </rPh>
    <rPh sb="6" eb="7">
      <t>シュウ</t>
    </rPh>
    <rPh sb="8" eb="16">
      <t>オリジナル</t>
    </rPh>
    <rPh sb="17" eb="21">
      <t>ベスト</t>
    </rPh>
    <phoneticPr fontId="1"/>
  </si>
  <si>
    <r>
      <rPr>
        <b/>
        <sz val="11"/>
        <color indexed="33"/>
        <rFont val="游ゴシック Medium"/>
        <family val="3"/>
        <charset val="128"/>
      </rPr>
      <t>無罪モラトリアム</t>
    </r>
    <rPh sb="0" eb="2">
      <t>ムザイ</t>
    </rPh>
    <phoneticPr fontId="1"/>
  </si>
  <si>
    <r>
      <rPr>
        <b/>
        <sz val="11"/>
        <color indexed="33"/>
        <rFont val="游ゴシック Medium"/>
        <family val="3"/>
        <charset val="128"/>
      </rPr>
      <t>勝訴ストリップ</t>
    </r>
    <rPh sb="0" eb="2">
      <t>ショウソ</t>
    </rPh>
    <phoneticPr fontId="1"/>
  </si>
  <si>
    <r>
      <rPr>
        <sz val="11"/>
        <rFont val="游ゴシック Medium"/>
        <family val="3"/>
        <charset val="128"/>
      </rPr>
      <t>前半</t>
    </r>
    <r>
      <rPr>
        <sz val="11"/>
        <rFont val="Consolas"/>
        <family val="3"/>
      </rPr>
      <t>6</t>
    </r>
    <r>
      <rPr>
        <sz val="11"/>
        <rFont val="游ゴシック Medium"/>
        <family val="3"/>
        <charset val="128"/>
      </rPr>
      <t>曲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10</t>
    </r>
    <r>
      <rPr>
        <sz val="11"/>
        <rFont val="游ゴシック Medium"/>
        <family val="3"/>
        <charset val="128"/>
      </rPr>
      <t>曲</t>
    </r>
    <rPh sb="0" eb="2">
      <t>ゼンハン</t>
    </rPh>
    <rPh sb="3" eb="4">
      <t>キョク</t>
    </rPh>
    <rPh sb="5" eb="6">
      <t>ゼン</t>
    </rPh>
    <rPh sb="8" eb="9">
      <t>キョク</t>
    </rPh>
    <phoneticPr fontId="1"/>
  </si>
  <si>
    <r>
      <rPr>
        <sz val="11"/>
        <rFont val="游ゴシック Medium"/>
        <family val="3"/>
        <charset val="128"/>
      </rPr>
      <t>スユアの波</t>
    </r>
    <r>
      <rPr>
        <sz val="11"/>
        <rFont val="Consolas"/>
        <family val="3"/>
      </rPr>
      <t>/31th</t>
    </r>
    <rPh sb="4" eb="5">
      <t>ナミ</t>
    </rPh>
    <phoneticPr fontId="1"/>
  </si>
  <si>
    <r>
      <rPr>
        <sz val="11"/>
        <rFont val="游ゴシック Medium"/>
        <family val="3"/>
        <charset val="128"/>
      </rPr>
      <t>カトマンドゥ</t>
    </r>
    <r>
      <rPr>
        <sz val="11"/>
        <rFont val="Consolas"/>
        <family val="3"/>
      </rPr>
      <t>/29th</t>
    </r>
    <phoneticPr fontId="1"/>
  </si>
  <si>
    <r>
      <rPr>
        <sz val="11"/>
        <rFont val="游ゴシック Medium"/>
        <family val="3"/>
        <charset val="128"/>
      </rPr>
      <t>後半</t>
    </r>
    <r>
      <rPr>
        <sz val="11"/>
        <rFont val="Consolas"/>
        <family val="3"/>
      </rPr>
      <t>4</t>
    </r>
    <r>
      <rPr>
        <sz val="11"/>
        <rFont val="游ゴシック Medium"/>
        <family val="3"/>
        <charset val="128"/>
      </rPr>
      <t>曲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10</t>
    </r>
    <r>
      <rPr>
        <sz val="11"/>
        <rFont val="游ゴシック Medium"/>
        <family val="3"/>
        <charset val="128"/>
      </rPr>
      <t>曲</t>
    </r>
    <rPh sb="0" eb="2">
      <t>コウハン</t>
    </rPh>
    <rPh sb="3" eb="4">
      <t>キョク</t>
    </rPh>
    <rPh sb="5" eb="6">
      <t>ゼン</t>
    </rPh>
    <rPh sb="8" eb="9">
      <t>キョク</t>
    </rPh>
    <phoneticPr fontId="1"/>
  </si>
  <si>
    <r>
      <rPr>
        <sz val="11"/>
        <rFont val="游ゴシック Medium"/>
        <family val="3"/>
        <charset val="128"/>
      </rPr>
      <t>カウガール･ドリーミン</t>
    </r>
    <r>
      <rPr>
        <sz val="11"/>
        <rFont val="Consolas"/>
        <family val="3"/>
      </rPr>
      <t>/30th</t>
    </r>
    <phoneticPr fontId="1"/>
  </si>
  <si>
    <r>
      <t>Vecchi,Orazio/</t>
    </r>
    <r>
      <rPr>
        <sz val="11"/>
        <rFont val="游ゴシック Medium"/>
        <family val="3"/>
        <charset val="128"/>
      </rPr>
      <t>ヴェッキ神父</t>
    </r>
    <rPh sb="0" eb="6">
      <t>ヴェッキ</t>
    </rPh>
    <rPh sb="7" eb="13">
      <t>オラツィオ</t>
    </rPh>
    <rPh sb="18" eb="20">
      <t>シンプ</t>
    </rPh>
    <phoneticPr fontId="1"/>
  </si>
  <si>
    <r>
      <rPr>
        <sz val="11"/>
        <rFont val="游ゴシック Medium"/>
        <family val="3"/>
        <charset val="128"/>
      </rPr>
      <t>音楽のユーモア</t>
    </r>
    <r>
      <rPr>
        <sz val="11"/>
        <rFont val="Consolas"/>
        <family val="3"/>
      </rPr>
      <t>/L'Humore Musicale/</t>
    </r>
    <r>
      <rPr>
        <sz val="11"/>
        <rFont val="游ゴシック Medium"/>
        <family val="3"/>
        <charset val="128"/>
      </rPr>
      <t>愛の探求</t>
    </r>
    <r>
      <rPr>
        <sz val="11"/>
        <rFont val="Consolas"/>
        <family val="3"/>
      </rPr>
      <t>/La Caccia D'Amore</t>
    </r>
    <rPh sb="0" eb="2">
      <t>オンガク</t>
    </rPh>
    <rPh sb="26" eb="27">
      <t>アイ</t>
    </rPh>
    <rPh sb="28" eb="30">
      <t>タンキュウ</t>
    </rPh>
    <phoneticPr fontId="1"/>
  </si>
  <si>
    <r>
      <rPr>
        <sz val="11"/>
        <rFont val="游ゴシック Medium"/>
        <family val="3"/>
        <charset val="128"/>
      </rPr>
      <t>英国</t>
    </r>
    <r>
      <rPr>
        <sz val="11"/>
        <rFont val="Consolas"/>
        <family val="3"/>
      </rPr>
      <t>ASV/</t>
    </r>
    <r>
      <rPr>
        <sz val="11"/>
        <rFont val="游ゴシック Medium"/>
        <family val="3"/>
        <charset val="128"/>
      </rPr>
      <t>新世界レコード社</t>
    </r>
    <rPh sb="0" eb="2">
      <t>エイコク</t>
    </rPh>
    <rPh sb="6" eb="9">
      <t>シンセカイ</t>
    </rPh>
    <rPh sb="13" eb="14">
      <t>シャ</t>
    </rPh>
    <phoneticPr fontId="1"/>
  </si>
  <si>
    <r>
      <rPr>
        <sz val="11"/>
        <rFont val="游ゴシック Medium"/>
        <family val="3"/>
        <charset val="128"/>
      </rPr>
      <t>盛期</t>
    </r>
    <r>
      <rPr>
        <sz val="11"/>
        <rFont val="Consolas"/>
        <family val="3"/>
      </rPr>
      <t>Italie Renaissance</t>
    </r>
    <r>
      <rPr>
        <sz val="11"/>
        <rFont val="游ゴシック Medium"/>
        <family val="3"/>
        <charset val="128"/>
      </rPr>
      <t>の画期的</t>
    </r>
    <r>
      <rPr>
        <sz val="11"/>
        <rFont val="Consolas"/>
        <family val="3"/>
      </rPr>
      <t>Madrigal</t>
    </r>
    <r>
      <rPr>
        <sz val="11"/>
        <rFont val="游ゴシック Medium"/>
        <family val="3"/>
        <charset val="128"/>
      </rPr>
      <t>二篇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同時代人の誰にもまして音楽におけるムードの表現の可能性に挑んだヴェッキの至芸は、四世紀をへてもなお、混じり気の美しさで聴衆を感動させずにはいない。</t>
    </r>
    <r>
      <rPr>
        <sz val="11"/>
        <rFont val="Consolas"/>
        <family val="3"/>
      </rPr>
      <t>/m,j</t>
    </r>
    <r>
      <rPr>
        <sz val="11"/>
        <rFont val="游ゴシック Medium"/>
        <family val="3"/>
        <charset val="128"/>
      </rPr>
      <t>より</t>
    </r>
    <r>
      <rPr>
        <sz val="11"/>
        <rFont val="Consolas"/>
        <family val="3"/>
      </rPr>
      <t>Rental</t>
    </r>
    <rPh sb="0" eb="2">
      <t>セイキ</t>
    </rPh>
    <rPh sb="2" eb="20">
      <t>イタリア　ルネッサンス</t>
    </rPh>
    <rPh sb="21" eb="24">
      <t>カッキテキ</t>
    </rPh>
    <rPh sb="24" eb="32">
      <t>マドリガル</t>
    </rPh>
    <rPh sb="32" eb="34">
      <t>ニヘン</t>
    </rPh>
    <rPh sb="35" eb="36">
      <t>ドウ</t>
    </rPh>
    <rPh sb="36" eb="38">
      <t>ジダイ</t>
    </rPh>
    <rPh sb="38" eb="39">
      <t>ジン</t>
    </rPh>
    <rPh sb="40" eb="41">
      <t>ダレ</t>
    </rPh>
    <rPh sb="46" eb="48">
      <t>オンガク</t>
    </rPh>
    <rPh sb="56" eb="58">
      <t>ヒョウゲン</t>
    </rPh>
    <rPh sb="59" eb="62">
      <t>カノウセイ</t>
    </rPh>
    <rPh sb="63" eb="64">
      <t>イド</t>
    </rPh>
    <rPh sb="71" eb="73">
      <t>シゲイ</t>
    </rPh>
    <rPh sb="75" eb="78">
      <t>ヨンセイキ</t>
    </rPh>
    <rPh sb="85" eb="86">
      <t>マ</t>
    </rPh>
    <rPh sb="88" eb="89">
      <t>ケ</t>
    </rPh>
    <rPh sb="90" eb="91">
      <t>ウツク</t>
    </rPh>
    <rPh sb="94" eb="96">
      <t>チョウシュウ</t>
    </rPh>
    <rPh sb="97" eb="99">
      <t>カンドウ</t>
    </rPh>
    <rPh sb="114" eb="120">
      <t>レンタル</t>
    </rPh>
    <phoneticPr fontId="1"/>
  </si>
  <si>
    <r>
      <rPr>
        <sz val="11"/>
        <rFont val="游ゴシック Medium"/>
        <family val="3"/>
        <charset val="128"/>
      </rPr>
      <t>ミ･アモーレ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カラオケ</t>
    </r>
    <phoneticPr fontId="1"/>
  </si>
  <si>
    <r>
      <rPr>
        <sz val="11"/>
        <rFont val="游ゴシック Medium"/>
        <family val="3"/>
        <charset val="128"/>
      </rPr>
      <t>野口五郎</t>
    </r>
    <rPh sb="0" eb="2">
      <t>ノグチ</t>
    </rPh>
    <rPh sb="2" eb="4">
      <t>ゴロウ</t>
    </rPh>
    <phoneticPr fontId="1"/>
  </si>
  <si>
    <r>
      <rPr>
        <sz val="11"/>
        <rFont val="游ゴシック Medium"/>
        <family val="3"/>
        <charset val="128"/>
      </rPr>
      <t>甘い生活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カラオケ</t>
    </r>
    <rPh sb="0" eb="1">
      <t>アマ</t>
    </rPh>
    <rPh sb="2" eb="4">
      <t>セイカツ</t>
    </rPh>
    <phoneticPr fontId="1"/>
  </si>
  <si>
    <r>
      <rPr>
        <sz val="11"/>
        <rFont val="游ゴシック Medium"/>
        <family val="3"/>
        <charset val="128"/>
      </rPr>
      <t>ディック･ミネ</t>
    </r>
    <phoneticPr fontId="1"/>
  </si>
  <si>
    <r>
      <rPr>
        <sz val="11"/>
        <rFont val="游ゴシック Medium"/>
        <family val="3"/>
        <charset val="128"/>
      </rPr>
      <t>上海リル</t>
    </r>
    <rPh sb="0" eb="2">
      <t>シャンハイ</t>
    </rPh>
    <phoneticPr fontId="1"/>
  </si>
  <si>
    <r>
      <rPr>
        <sz val="11"/>
        <rFont val="游ゴシック Medium"/>
        <family val="3"/>
        <charset val="128"/>
      </rPr>
      <t>河合拓治</t>
    </r>
    <rPh sb="0" eb="2">
      <t>カワイ</t>
    </rPh>
    <rPh sb="2" eb="4">
      <t>タクジ</t>
    </rPh>
    <phoneticPr fontId="1"/>
  </si>
  <si>
    <r>
      <rPr>
        <sz val="11"/>
        <rFont val="游ゴシック Medium"/>
        <family val="3"/>
        <charset val="128"/>
      </rPr>
      <t>伊藤洋子</t>
    </r>
    <rPh sb="0" eb="2">
      <t>イトウ</t>
    </rPh>
    <rPh sb="2" eb="4">
      <t>ヨウコ</t>
    </rPh>
    <phoneticPr fontId="1"/>
  </si>
  <si>
    <r>
      <rPr>
        <sz val="11"/>
        <rFont val="游ゴシック Medium"/>
        <family val="3"/>
        <charset val="128"/>
      </rPr>
      <t>稲妻よこばい</t>
    </r>
    <r>
      <rPr>
        <sz val="11"/>
        <rFont val="Consolas"/>
        <family val="3"/>
      </rPr>
      <t>/1er/ref/2me</t>
    </r>
    <rPh sb="0" eb="2">
      <t>イナヅマ</t>
    </rPh>
    <phoneticPr fontId="1"/>
  </si>
  <si>
    <r>
      <rPr>
        <sz val="11"/>
        <rFont val="游ゴシック Medium"/>
        <family val="3"/>
        <charset val="128"/>
      </rPr>
      <t>河合拓治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中森明菜</t>
    </r>
    <rPh sb="0" eb="2">
      <t>カワイ</t>
    </rPh>
    <rPh sb="2" eb="4">
      <t>タクジ</t>
    </rPh>
    <rPh sb="5" eb="7">
      <t>ナカモリ</t>
    </rPh>
    <rPh sb="7" eb="9">
      <t>アキナ</t>
    </rPh>
    <phoneticPr fontId="1"/>
  </si>
  <si>
    <r>
      <t>PCM</t>
    </r>
    <r>
      <rPr>
        <sz val="11"/>
        <rFont val="游ゴシック Medium"/>
        <family val="3"/>
        <charset val="128"/>
      </rPr>
      <t>録音</t>
    </r>
    <rPh sb="3" eb="5">
      <t>ロクオン</t>
    </rPh>
    <phoneticPr fontId="1"/>
  </si>
  <si>
    <r>
      <rPr>
        <sz val="11"/>
        <rFont val="游ゴシック Medium"/>
        <family val="3"/>
        <charset val="128"/>
      </rPr>
      <t>歌劇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マゼッパ</t>
    </r>
    <rPh sb="0" eb="2">
      <t>カゲキ</t>
    </rPh>
    <phoneticPr fontId="1"/>
  </si>
  <si>
    <r>
      <t>Afghanistan Pashai</t>
    </r>
    <r>
      <rPr>
        <sz val="11"/>
        <rFont val="游ゴシック Medium"/>
        <family val="3"/>
        <charset val="128"/>
      </rPr>
      <t>族の歌</t>
    </r>
    <rPh sb="0" eb="11">
      <t>アフガニスタン</t>
    </rPh>
    <rPh sb="12" eb="18">
      <t>パシャイ</t>
    </rPh>
    <rPh sb="18" eb="19">
      <t>ゾク</t>
    </rPh>
    <rPh sb="20" eb="21">
      <t>ウタ</t>
    </rPh>
    <phoneticPr fontId="1"/>
  </si>
  <si>
    <r>
      <rPr>
        <sz val="11"/>
        <rFont val="游ゴシック Medium"/>
        <family val="3"/>
        <charset val="128"/>
      </rPr>
      <t>南</t>
    </r>
    <r>
      <rPr>
        <sz val="11"/>
        <rFont val="Consolas"/>
        <family val="3"/>
      </rPr>
      <t>Inde/Inde du Sud/Kerala</t>
    </r>
    <r>
      <rPr>
        <sz val="11"/>
        <rFont val="游ゴシック Medium"/>
        <family val="3"/>
        <charset val="128"/>
      </rPr>
      <t>州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舞踊劇と祭礼の音楽</t>
    </r>
    <r>
      <rPr>
        <sz val="11"/>
        <rFont val="Consolas"/>
        <family val="3"/>
      </rPr>
      <t>/Musiques Rituelles et Theatre du Kerala</t>
    </r>
    <rPh sb="0" eb="1">
      <t>ミナミ</t>
    </rPh>
    <rPh sb="6" eb="10">
      <t>インド</t>
    </rPh>
    <rPh sb="18" eb="24">
      <t>ケララ</t>
    </rPh>
    <rPh sb="24" eb="25">
      <t>シュウ</t>
    </rPh>
    <rPh sb="26" eb="29">
      <t>ブヨウゲキ</t>
    </rPh>
    <rPh sb="30" eb="32">
      <t>サイレイ</t>
    </rPh>
    <rPh sb="33" eb="35">
      <t>オンガク</t>
    </rPh>
    <phoneticPr fontId="1"/>
  </si>
  <si>
    <r>
      <t>Solomon</t>
    </r>
    <r>
      <rPr>
        <sz val="11"/>
        <rFont val="游ゴシック Medium"/>
        <family val="3"/>
        <charset val="128"/>
      </rPr>
      <t>諸島の</t>
    </r>
    <r>
      <rPr>
        <sz val="11"/>
        <rFont val="Consolas"/>
        <family val="3"/>
      </rPr>
      <t>Polyphonies/Guadalcanal et Savo</t>
    </r>
    <rPh sb="0" eb="7">
      <t>ソロモン</t>
    </rPh>
    <rPh sb="7" eb="9">
      <t>ショトウ</t>
    </rPh>
    <rPh sb="10" eb="21">
      <t>ポリフォニー</t>
    </rPh>
    <rPh sb="22" eb="33">
      <t>ガダルカナル</t>
    </rPh>
    <rPh sb="37" eb="41">
      <t>サヴォ</t>
    </rPh>
    <phoneticPr fontId="1"/>
  </si>
  <si>
    <r>
      <rPr>
        <strike/>
        <sz val="11"/>
        <rFont val="游ゴシック Medium"/>
        <family val="3"/>
        <charset val="128"/>
      </rPr>
      <t>中央</t>
    </r>
    <r>
      <rPr>
        <strike/>
        <sz val="11"/>
        <rFont val="Consolas"/>
        <family val="3"/>
      </rPr>
      <t>Asia/</t>
    </r>
    <r>
      <rPr>
        <strike/>
        <sz val="11"/>
        <rFont val="游ゴシック Medium"/>
        <family val="3"/>
        <charset val="128"/>
      </rPr>
      <t>旧ソ</t>
    </r>
    <r>
      <rPr>
        <strike/>
        <sz val="11"/>
        <rFont val="Consolas"/>
        <family val="3"/>
      </rPr>
      <t>/Persia/Azerbayjan/Azerbaijan</t>
    </r>
    <rPh sb="0" eb="6">
      <t>チュウオウアジア</t>
    </rPh>
    <rPh sb="7" eb="8">
      <t>キュウ</t>
    </rPh>
    <rPh sb="10" eb="16">
      <t>ペルシャ</t>
    </rPh>
    <rPh sb="17" eb="38">
      <t>アゼルバイジャン</t>
    </rPh>
    <phoneticPr fontId="1"/>
  </si>
  <si>
    <r>
      <t>Caspienne</t>
    </r>
    <r>
      <rPr>
        <strike/>
        <sz val="11"/>
        <rFont val="游ゴシック Medium"/>
        <family val="3"/>
        <charset val="128"/>
      </rPr>
      <t>海の旋律</t>
    </r>
    <r>
      <rPr>
        <strike/>
        <sz val="11"/>
        <rFont val="Consolas"/>
        <family val="3"/>
      </rPr>
      <t>~Azerbayjan/Azerbaijan</t>
    </r>
    <r>
      <rPr>
        <strike/>
        <sz val="11"/>
        <rFont val="游ゴシック Medium"/>
        <family val="3"/>
        <charset val="128"/>
      </rPr>
      <t>の音楽</t>
    </r>
    <rPh sb="0" eb="10">
      <t>カスピカイ</t>
    </rPh>
    <rPh sb="11" eb="13">
      <t>センリツ</t>
    </rPh>
    <rPh sb="14" eb="35">
      <t>アゼルバイジャン</t>
    </rPh>
    <rPh sb="36" eb="38">
      <t>オンガク</t>
    </rPh>
    <phoneticPr fontId="1"/>
  </si>
  <si>
    <r>
      <rPr>
        <sz val="11"/>
        <rFont val="游ゴシック Medium"/>
        <family val="3"/>
        <charset val="128"/>
      </rPr>
      <t>彩･散調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韓国の伽耶琴</t>
    </r>
    <rPh sb="0" eb="1">
      <t>アヤ</t>
    </rPh>
    <rPh sb="2" eb="5">
      <t>サンジョウ</t>
    </rPh>
    <rPh sb="5" eb="7">
      <t>カンコク</t>
    </rPh>
    <rPh sb="8" eb="11">
      <t>カヤグン</t>
    </rPh>
    <phoneticPr fontId="1"/>
  </si>
  <si>
    <r>
      <rPr>
        <sz val="11"/>
        <rFont val="游ゴシック Medium"/>
        <family val="3"/>
        <charset val="128"/>
      </rPr>
      <t>南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南</t>
    </r>
    <r>
      <rPr>
        <sz val="11"/>
        <rFont val="Consolas"/>
        <family val="3"/>
      </rPr>
      <t>Inde</t>
    </r>
    <rPh sb="0" eb="1">
      <t>ミナミ</t>
    </rPh>
    <rPh sb="6" eb="11">
      <t>ミナミインド</t>
    </rPh>
    <phoneticPr fontId="1"/>
  </si>
  <si>
    <r>
      <rPr>
        <sz val="11"/>
        <rFont val="游ゴシック Medium"/>
        <family val="3"/>
        <charset val="128"/>
      </rPr>
      <t>台湾現住民族</t>
    </r>
    <r>
      <rPr>
        <sz val="11"/>
        <rFont val="Consolas"/>
        <family val="3"/>
      </rPr>
      <t>&lt;</t>
    </r>
    <r>
      <rPr>
        <sz val="11"/>
        <rFont val="游ゴシック Medium"/>
        <family val="3"/>
        <charset val="128"/>
      </rPr>
      <t>高砂族</t>
    </r>
    <r>
      <rPr>
        <sz val="11"/>
        <rFont val="Consolas"/>
        <family val="3"/>
      </rPr>
      <t>&gt;</t>
    </r>
    <r>
      <rPr>
        <sz val="11"/>
        <rFont val="游ゴシック Medium"/>
        <family val="3"/>
        <charset val="128"/>
      </rPr>
      <t>の音楽</t>
    </r>
    <r>
      <rPr>
        <sz val="11"/>
        <rFont val="Consolas"/>
        <family val="3"/>
      </rPr>
      <t>IIIIII/</t>
    </r>
    <r>
      <rPr>
        <sz val="11"/>
        <rFont val="游ゴシック Medium"/>
        <family val="3"/>
        <charset val="128"/>
      </rPr>
      <t>台湾原住民の音楽</t>
    </r>
    <r>
      <rPr>
        <sz val="11"/>
        <rFont val="Consolas"/>
        <family val="3"/>
      </rPr>
      <t>/I</t>
    </r>
    <rPh sb="0" eb="2">
      <t>タイワン</t>
    </rPh>
    <rPh sb="2" eb="4">
      <t>ゲンジュウ</t>
    </rPh>
    <rPh sb="4" eb="6">
      <t>ミンゾク</t>
    </rPh>
    <rPh sb="7" eb="9">
      <t>タカサゴ</t>
    </rPh>
    <rPh sb="9" eb="10">
      <t>ゾク</t>
    </rPh>
    <rPh sb="12" eb="14">
      <t>オンガク</t>
    </rPh>
    <rPh sb="21" eb="23">
      <t>タイワン</t>
    </rPh>
    <rPh sb="23" eb="26">
      <t>ゲンジュウミン</t>
    </rPh>
    <rPh sb="27" eb="29">
      <t>オンガク</t>
    </rPh>
    <phoneticPr fontId="1"/>
  </si>
  <si>
    <r>
      <rPr>
        <sz val="11"/>
        <rFont val="游ゴシック Medium"/>
        <family val="3"/>
        <charset val="128"/>
      </rPr>
      <t>台湾現住民族</t>
    </r>
    <r>
      <rPr>
        <sz val="11"/>
        <rFont val="Consolas"/>
        <family val="3"/>
      </rPr>
      <t>&lt;</t>
    </r>
    <r>
      <rPr>
        <sz val="11"/>
        <rFont val="游ゴシック Medium"/>
        <family val="3"/>
        <charset val="128"/>
      </rPr>
      <t>高砂族</t>
    </r>
    <r>
      <rPr>
        <sz val="11"/>
        <rFont val="Consolas"/>
        <family val="3"/>
      </rPr>
      <t>&gt;</t>
    </r>
    <r>
      <rPr>
        <sz val="11"/>
        <rFont val="游ゴシック Medium"/>
        <family val="3"/>
        <charset val="128"/>
      </rPr>
      <t>の音楽</t>
    </r>
    <r>
      <rPr>
        <sz val="11"/>
        <rFont val="Consolas"/>
        <family val="3"/>
      </rPr>
      <t>IIIIII/</t>
    </r>
    <r>
      <rPr>
        <sz val="11"/>
        <rFont val="游ゴシック Medium"/>
        <family val="3"/>
        <charset val="128"/>
      </rPr>
      <t>台湾原住民の音楽</t>
    </r>
    <r>
      <rPr>
        <sz val="11"/>
        <rFont val="Consolas"/>
        <family val="3"/>
      </rPr>
      <t>/II</t>
    </r>
    <rPh sb="0" eb="2">
      <t>タイワン</t>
    </rPh>
    <rPh sb="2" eb="4">
      <t>ゲンジュウ</t>
    </rPh>
    <rPh sb="4" eb="6">
      <t>ミンゾク</t>
    </rPh>
    <rPh sb="7" eb="9">
      <t>タカサゴ</t>
    </rPh>
    <rPh sb="9" eb="10">
      <t>ゾク</t>
    </rPh>
    <rPh sb="12" eb="14">
      <t>オンガク</t>
    </rPh>
    <rPh sb="21" eb="23">
      <t>タイワン</t>
    </rPh>
    <rPh sb="23" eb="26">
      <t>ゲンジュウミン</t>
    </rPh>
    <rPh sb="27" eb="29">
      <t>オンガク</t>
    </rPh>
    <phoneticPr fontId="1"/>
  </si>
  <si>
    <r>
      <rPr>
        <sz val="11"/>
        <rFont val="游ゴシック Medium"/>
        <family val="3"/>
        <charset val="128"/>
      </rPr>
      <t>流水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中国古琴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悠久の調べ</t>
    </r>
    <rPh sb="0" eb="2">
      <t>リューシュイ</t>
    </rPh>
    <rPh sb="3" eb="5">
      <t>チュウゴク</t>
    </rPh>
    <rPh sb="5" eb="7">
      <t>コキン</t>
    </rPh>
    <rPh sb="8" eb="10">
      <t>ユウキュウ</t>
    </rPh>
    <rPh sb="11" eb="12">
      <t>シラ</t>
    </rPh>
    <phoneticPr fontId="1"/>
  </si>
  <si>
    <r>
      <rPr>
        <sz val="11"/>
        <rFont val="游ゴシック Medium"/>
        <family val="3"/>
        <charset val="128"/>
      </rPr>
      <t>南</t>
    </r>
    <r>
      <rPr>
        <sz val="11"/>
        <rFont val="Consolas"/>
        <family val="3"/>
      </rPr>
      <t>Asia/Inde</t>
    </r>
    <rPh sb="0" eb="5">
      <t>ミナミアジア</t>
    </rPh>
    <phoneticPr fontId="1"/>
  </si>
  <si>
    <r>
      <rPr>
        <sz val="11"/>
        <rFont val="游ゴシック Medium"/>
        <family val="3"/>
        <charset val="128"/>
      </rPr>
      <t>南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北</t>
    </r>
    <r>
      <rPr>
        <sz val="11"/>
        <rFont val="Consolas"/>
        <family val="3"/>
      </rPr>
      <t>Inde</t>
    </r>
    <rPh sb="0" eb="5">
      <t>ミナミアジア</t>
    </rPh>
    <rPh sb="6" eb="7">
      <t>キタ</t>
    </rPh>
    <phoneticPr fontId="1"/>
  </si>
  <si>
    <r>
      <t>Dhrupad/</t>
    </r>
    <r>
      <rPr>
        <sz val="11"/>
        <rFont val="游ゴシック Medium"/>
        <family val="3"/>
        <charset val="128"/>
      </rPr>
      <t>超絶のヴォーカリーズ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北</t>
    </r>
    <r>
      <rPr>
        <sz val="11"/>
        <rFont val="Consolas"/>
        <family val="3"/>
      </rPr>
      <t>Inde</t>
    </r>
    <r>
      <rPr>
        <sz val="11"/>
        <rFont val="游ゴシック Medium"/>
        <family val="3"/>
        <charset val="128"/>
      </rPr>
      <t>音楽の原点</t>
    </r>
    <rPh sb="0" eb="7">
      <t>ドゥルパド</t>
    </rPh>
    <rPh sb="8" eb="10">
      <t>チョウゼツ</t>
    </rPh>
    <rPh sb="19" eb="20">
      <t>キタ</t>
    </rPh>
    <rPh sb="24" eb="26">
      <t>オンガク</t>
    </rPh>
    <rPh sb="27" eb="29">
      <t>ゲンテン</t>
    </rPh>
    <phoneticPr fontId="1"/>
  </si>
  <si>
    <r>
      <t>Africa</t>
    </r>
    <r>
      <rPr>
        <sz val="11"/>
        <rFont val="游ゴシック Medium"/>
        <family val="3"/>
        <charset val="128"/>
      </rPr>
      <t>名曲集</t>
    </r>
    <rPh sb="0" eb="6">
      <t>アフリカ</t>
    </rPh>
    <rPh sb="6" eb="8">
      <t>メイキョク</t>
    </rPh>
    <rPh sb="8" eb="9">
      <t>シュウ</t>
    </rPh>
    <phoneticPr fontId="1"/>
  </si>
  <si>
    <r>
      <rPr>
        <sz val="11"/>
        <rFont val="游ゴシック Medium"/>
        <family val="3"/>
        <charset val="128"/>
      </rPr>
      <t>東欧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旧</t>
    </r>
    <r>
      <rPr>
        <sz val="11"/>
        <rFont val="Consolas"/>
        <family val="3"/>
      </rPr>
      <t>Czecho-Slovakia</t>
    </r>
    <rPh sb="0" eb="2">
      <t>トウオウ</t>
    </rPh>
    <rPh sb="3" eb="4">
      <t>キュウ</t>
    </rPh>
    <rPh sb="4" eb="10">
      <t>チェコ</t>
    </rPh>
    <rPh sb="11" eb="19">
      <t>スロヴァキア</t>
    </rPh>
    <phoneticPr fontId="1"/>
  </si>
  <si>
    <r>
      <rPr>
        <sz val="11"/>
        <rFont val="游ゴシック Medium"/>
        <family val="3"/>
        <charset val="128"/>
      </rPr>
      <t>歌う革命</t>
    </r>
    <r>
      <rPr>
        <sz val="11"/>
        <rFont val="Consolas"/>
        <family val="3"/>
      </rPr>
      <t>Czecho-Slovakia/Imaginator-Velvet Revolution</t>
    </r>
    <rPh sb="0" eb="1">
      <t>ウタ</t>
    </rPh>
    <rPh sb="2" eb="4">
      <t>カクメイ</t>
    </rPh>
    <rPh sb="4" eb="19">
      <t>チェコ－スロヴァキア</t>
    </rPh>
    <rPh sb="20" eb="30">
      <t>イマジネイター</t>
    </rPh>
    <rPh sb="31" eb="37">
      <t>ヴェルヴェット</t>
    </rPh>
    <rPh sb="38" eb="48">
      <t>リボリューション</t>
    </rPh>
    <phoneticPr fontId="1"/>
  </si>
  <si>
    <r>
      <rPr>
        <sz val="11"/>
        <rFont val="游ゴシック Medium"/>
        <family val="3"/>
        <charset val="128"/>
      </rPr>
      <t>東欧</t>
    </r>
    <r>
      <rPr>
        <sz val="11"/>
        <rFont val="Consolas"/>
        <family val="3"/>
      </rPr>
      <t>/Russie/</t>
    </r>
    <r>
      <rPr>
        <sz val="11"/>
        <rFont val="游ゴシック Medium"/>
        <family val="3"/>
        <charset val="128"/>
      </rPr>
      <t>旧ソ</t>
    </r>
    <rPh sb="0" eb="2">
      <t>トウオウ</t>
    </rPh>
    <rPh sb="10" eb="11">
      <t>キュウ</t>
    </rPh>
    <phoneticPr fontId="1"/>
  </si>
  <si>
    <r>
      <rPr>
        <sz val="11"/>
        <rFont val="游ゴシック Medium"/>
        <family val="3"/>
        <charset val="128"/>
      </rPr>
      <t>北米</t>
    </r>
    <r>
      <rPr>
        <sz val="11"/>
        <rFont val="Consolas"/>
        <family val="3"/>
      </rPr>
      <t>/America</t>
    </r>
    <r>
      <rPr>
        <sz val="11"/>
        <rFont val="游ゴシック Medium"/>
        <family val="3"/>
        <charset val="128"/>
      </rPr>
      <t>インディアン</t>
    </r>
    <rPh sb="0" eb="2">
      <t>ホクベイ</t>
    </rPh>
    <phoneticPr fontId="1"/>
  </si>
  <si>
    <r>
      <rPr>
        <sz val="11"/>
        <rFont val="游ゴシック Medium"/>
        <family val="3"/>
        <charset val="128"/>
      </rPr>
      <t>西欧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スイス</t>
    </r>
    <rPh sb="0" eb="2">
      <t>セイオウ</t>
    </rPh>
    <phoneticPr fontId="1"/>
  </si>
  <si>
    <r>
      <rPr>
        <sz val="11"/>
        <rFont val="游ゴシック Medium"/>
        <family val="3"/>
        <charset val="128"/>
      </rPr>
      <t>空白</t>
    </r>
    <rPh sb="0" eb="2">
      <t>クウハク</t>
    </rPh>
    <phoneticPr fontId="1"/>
  </si>
  <si>
    <r>
      <t>LP</t>
    </r>
    <r>
      <rPr>
        <sz val="11"/>
        <rFont val="游ゴシック Medium"/>
        <family val="3"/>
        <charset val="128"/>
      </rPr>
      <t>持ってる</t>
    </r>
    <rPh sb="2" eb="3">
      <t>モ</t>
    </rPh>
    <phoneticPr fontId="1"/>
  </si>
  <si>
    <r>
      <rPr>
        <sz val="11"/>
        <rFont val="游ゴシック Medium"/>
        <family val="3"/>
        <charset val="128"/>
      </rPr>
      <t>世界の民族音楽②（</t>
    </r>
    <r>
      <rPr>
        <sz val="11"/>
        <rFont val="Consolas"/>
        <family val="3"/>
      </rPr>
      <t>1993</t>
    </r>
    <r>
      <rPr>
        <sz val="11"/>
        <rFont val="游ゴシック Medium"/>
        <family val="3"/>
        <charset val="128"/>
      </rPr>
      <t>）</t>
    </r>
    <rPh sb="0" eb="2">
      <t>セカイ</t>
    </rPh>
    <rPh sb="3" eb="5">
      <t>ミンゾク</t>
    </rPh>
    <rPh sb="5" eb="7">
      <t>オンガク</t>
    </rPh>
    <phoneticPr fontId="1"/>
  </si>
  <si>
    <r>
      <t>4tr</t>
    </r>
    <r>
      <rPr>
        <sz val="11"/>
        <rFont val="游ゴシック Medium"/>
        <family val="3"/>
        <charset val="128"/>
      </rPr>
      <t>に録音すべきものを</t>
    </r>
    <r>
      <rPr>
        <sz val="11"/>
        <rFont val="Consolas"/>
        <family val="3"/>
      </rPr>
      <t>1tr</t>
    </r>
    <r>
      <rPr>
        <sz val="11"/>
        <rFont val="游ゴシック Medium"/>
        <family val="3"/>
        <charset val="128"/>
      </rPr>
      <t>に録音してしまった。</t>
    </r>
    <rPh sb="4" eb="6">
      <t>ロクオン</t>
    </rPh>
    <rPh sb="16" eb="18">
      <t>ロクオン</t>
    </rPh>
    <phoneticPr fontId="1"/>
  </si>
  <si>
    <r>
      <t>Varsovie</t>
    </r>
    <r>
      <rPr>
        <sz val="11"/>
        <rFont val="游ゴシック Medium"/>
        <family val="3"/>
        <charset val="128"/>
      </rPr>
      <t>の生き残り</t>
    </r>
    <r>
      <rPr>
        <sz val="11"/>
        <rFont val="Consolas"/>
        <family val="3"/>
      </rPr>
      <t>Op46</t>
    </r>
    <rPh sb="0" eb="8">
      <t>ワルシャワ</t>
    </rPh>
    <rPh sb="9" eb="10">
      <t>イ</t>
    </rPh>
    <rPh sb="11" eb="12">
      <t>ノコ</t>
    </rPh>
    <phoneticPr fontId="1"/>
  </si>
  <si>
    <r>
      <rPr>
        <sz val="11"/>
        <rFont val="游ゴシック Medium"/>
        <family val="3"/>
        <charset val="128"/>
      </rPr>
      <t>ノイマン</t>
    </r>
    <phoneticPr fontId="1"/>
  </si>
  <si>
    <r>
      <rPr>
        <sz val="11"/>
        <rFont val="游ゴシック Medium"/>
        <family val="3"/>
        <charset val="128"/>
      </rPr>
      <t>チェコ</t>
    </r>
    <r>
      <rPr>
        <sz val="11"/>
        <rFont val="Consolas"/>
        <family val="3"/>
      </rPr>
      <t xml:space="preserve"> Philharmonic/</t>
    </r>
    <r>
      <rPr>
        <sz val="11"/>
        <rFont val="游ゴシック Medium"/>
        <family val="3"/>
        <charset val="128"/>
      </rPr>
      <t>ﾌﾟﾗﾊ</t>
    </r>
    <r>
      <rPr>
        <sz val="11"/>
        <rFont val="Consolas"/>
        <family val="3"/>
      </rPr>
      <t xml:space="preserve"> Philharmoniccho</t>
    </r>
  </si>
  <si>
    <r>
      <rPr>
        <sz val="11"/>
        <rFont val="游ゴシック Medium"/>
        <family val="3"/>
        <charset val="128"/>
      </rPr>
      <t>リチャード･ベーカー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語り</t>
    </r>
    <rPh sb="11" eb="12">
      <t>カタ</t>
    </rPh>
    <phoneticPr fontId="1"/>
  </si>
  <si>
    <r>
      <rPr>
        <sz val="11"/>
        <rFont val="游ゴシック Medium"/>
        <family val="3"/>
        <charset val="128"/>
      </rPr>
      <t>東南</t>
    </r>
    <r>
      <rPr>
        <sz val="11"/>
        <rFont val="Consolas"/>
        <family val="3"/>
      </rPr>
      <t>Asia/Cambodge</t>
    </r>
    <r>
      <rPr>
        <sz val="11"/>
        <rFont val="游ゴシック Medium"/>
        <family val="3"/>
        <charset val="128"/>
      </rPr>
      <t>と</t>
    </r>
    <r>
      <rPr>
        <sz val="11"/>
        <rFont val="Consolas"/>
        <family val="3"/>
      </rPr>
      <t>Sunda/Indone'sie</t>
    </r>
    <rPh sb="0" eb="6">
      <t>トウナンアジア</t>
    </rPh>
    <rPh sb="7" eb="15">
      <t>カンボジア</t>
    </rPh>
    <rPh sb="16" eb="21">
      <t>スンダ</t>
    </rPh>
    <rPh sb="22" eb="32">
      <t>インドネシア</t>
    </rPh>
    <phoneticPr fontId="1"/>
  </si>
  <si>
    <r>
      <rPr>
        <strike/>
        <sz val="11"/>
        <rFont val="游ゴシック Medium"/>
        <family val="3"/>
        <charset val="128"/>
      </rPr>
      <t>世界の民族音楽②（</t>
    </r>
    <r>
      <rPr>
        <strike/>
        <sz val="11"/>
        <rFont val="Consolas"/>
        <family val="3"/>
      </rPr>
      <t>1993</t>
    </r>
    <r>
      <rPr>
        <strike/>
        <sz val="11"/>
        <rFont val="游ゴシック Medium"/>
        <family val="3"/>
        <charset val="128"/>
      </rPr>
      <t>）</t>
    </r>
    <rPh sb="0" eb="2">
      <t>セカイ</t>
    </rPh>
    <rPh sb="3" eb="5">
      <t>ミンゾク</t>
    </rPh>
    <rPh sb="5" eb="7">
      <t>オンガク</t>
    </rPh>
    <phoneticPr fontId="1"/>
  </si>
  <si>
    <r>
      <t>10.10</t>
    </r>
    <r>
      <rPr>
        <sz val="11"/>
        <rFont val="游ゴシック Medium"/>
        <family val="3"/>
        <charset val="128"/>
      </rPr>
      <t>は「</t>
    </r>
    <r>
      <rPr>
        <sz val="11"/>
        <rFont val="Consolas"/>
        <family val="3"/>
      </rPr>
      <t>Guinea</t>
    </r>
    <r>
      <rPr>
        <sz val="11"/>
        <rFont val="游ゴシック Medium"/>
        <family val="3"/>
        <charset val="128"/>
      </rPr>
      <t>の名歌手を聴く」</t>
    </r>
    <rPh sb="7" eb="13">
      <t>ギニア</t>
    </rPh>
    <rPh sb="14" eb="15">
      <t>メイ</t>
    </rPh>
    <rPh sb="15" eb="17">
      <t>カシュ</t>
    </rPh>
    <rPh sb="18" eb="19">
      <t>キ</t>
    </rPh>
    <phoneticPr fontId="1"/>
  </si>
  <si>
    <r>
      <rPr>
        <sz val="11"/>
        <rFont val="游ゴシック Medium"/>
        <family val="3"/>
        <charset val="128"/>
      </rPr>
      <t>吉本</t>
    </r>
    <r>
      <rPr>
        <sz val="11"/>
        <rFont val="Consolas"/>
        <family val="3"/>
      </rPr>
      <t>All Stars</t>
    </r>
    <rPh sb="0" eb="2">
      <t>ヨシモト</t>
    </rPh>
    <rPh sb="2" eb="11">
      <t>オールスターズ</t>
    </rPh>
    <phoneticPr fontId="1"/>
  </si>
  <si>
    <r>
      <rPr>
        <b/>
        <sz val="11"/>
        <color indexed="33"/>
        <rFont val="游ゴシック Medium"/>
        <family val="3"/>
        <charset val="128"/>
      </rPr>
      <t>吉本</t>
    </r>
    <r>
      <rPr>
        <b/>
        <sz val="11"/>
        <color indexed="33"/>
        <rFont val="Consolas"/>
        <family val="3"/>
      </rPr>
      <t>All Stars</t>
    </r>
    <rPh sb="0" eb="2">
      <t>ヨシモト</t>
    </rPh>
    <rPh sb="2" eb="11">
      <t>オールスターズ</t>
    </rPh>
    <phoneticPr fontId="1"/>
  </si>
  <si>
    <r>
      <rPr>
        <sz val="11"/>
        <rFont val="游ゴシック Medium"/>
        <family val="3"/>
        <charset val="128"/>
      </rPr>
      <t>有線</t>
    </r>
    <r>
      <rPr>
        <sz val="11"/>
        <rFont val="Consolas"/>
        <family val="3"/>
      </rPr>
      <t>/1993.11</t>
    </r>
    <rPh sb="0" eb="2">
      <t>ユウセン</t>
    </rPh>
    <phoneticPr fontId="1"/>
  </si>
  <si>
    <r>
      <t>5,6,4tr</t>
    </r>
    <r>
      <rPr>
        <sz val="11"/>
        <rFont val="游ゴシック Medium"/>
        <family val="3"/>
        <charset val="128"/>
      </rPr>
      <t>世界の民族音楽③（</t>
    </r>
    <r>
      <rPr>
        <sz val="11"/>
        <rFont val="Consolas"/>
        <family val="3"/>
      </rPr>
      <t>1993~1994</t>
    </r>
    <r>
      <rPr>
        <sz val="11"/>
        <rFont val="游ゴシック Medium"/>
        <family val="3"/>
        <charset val="128"/>
      </rPr>
      <t>）</t>
    </r>
    <rPh sb="7" eb="9">
      <t>セカイ</t>
    </rPh>
    <rPh sb="10" eb="12">
      <t>ミンゾク</t>
    </rPh>
    <rPh sb="12" eb="14">
      <t>オンガク</t>
    </rPh>
    <phoneticPr fontId="1"/>
  </si>
  <si>
    <r>
      <t>4tr</t>
    </r>
    <r>
      <rPr>
        <sz val="11"/>
        <rFont val="游ゴシック Medium"/>
        <family val="3"/>
        <charset val="128"/>
      </rPr>
      <t>は、もと</t>
    </r>
    <r>
      <rPr>
        <sz val="11"/>
        <rFont val="Consolas"/>
        <family val="3"/>
      </rPr>
      <t>Chanson/</t>
    </r>
    <r>
      <rPr>
        <sz val="11"/>
        <rFont val="游ゴシック Medium"/>
        <family val="3"/>
        <charset val="128"/>
      </rPr>
      <t>有線</t>
    </r>
    <r>
      <rPr>
        <sz val="11"/>
        <rFont val="Consolas"/>
        <family val="3"/>
      </rPr>
      <t>/1993.11</t>
    </r>
    <rPh sb="7" eb="14">
      <t>シャンソン</t>
    </rPh>
    <rPh sb="15" eb="17">
      <t>ユウセン</t>
    </rPh>
    <phoneticPr fontId="1"/>
  </si>
  <si>
    <r>
      <t>Corse</t>
    </r>
    <r>
      <rPr>
        <sz val="11"/>
        <rFont val="游ゴシック Medium"/>
        <family val="3"/>
        <charset val="128"/>
      </rPr>
      <t>島の歌声</t>
    </r>
    <rPh sb="0" eb="6">
      <t>コルシカトウ</t>
    </rPh>
    <rPh sb="7" eb="9">
      <t>ウタゴエ</t>
    </rPh>
    <phoneticPr fontId="1"/>
  </si>
  <si>
    <r>
      <rPr>
        <sz val="11"/>
        <rFont val="游ゴシック Medium"/>
        <family val="3"/>
        <charset val="128"/>
      </rPr>
      <t>デジャ</t>
    </r>
    <r>
      <rPr>
        <sz val="11"/>
        <rFont val="Consolas"/>
        <family val="3"/>
      </rPr>
      <t>=</t>
    </r>
    <r>
      <rPr>
        <sz val="11"/>
        <rFont val="游ゴシック Medium"/>
        <family val="3"/>
        <charset val="128"/>
      </rPr>
      <t>ヴュ</t>
    </r>
    <r>
      <rPr>
        <sz val="11"/>
        <rFont val="Consolas"/>
        <family val="3"/>
      </rPr>
      <t>/Solo/</t>
    </r>
    <r>
      <rPr>
        <sz val="11"/>
        <rFont val="游ゴシック Medium"/>
        <family val="3"/>
        <charset val="128"/>
      </rPr>
      <t>シリキレ</t>
    </r>
    <rPh sb="7" eb="11">
      <t>ソロ</t>
    </rPh>
    <phoneticPr fontId="1"/>
  </si>
  <si>
    <r>
      <t>PFC/</t>
    </r>
    <r>
      <rPr>
        <sz val="11"/>
        <rFont val="游ゴシック Medium"/>
        <family val="3"/>
        <charset val="128"/>
      </rPr>
      <t>シリキレ</t>
    </r>
    <phoneticPr fontId="1"/>
  </si>
  <si>
    <r>
      <rPr>
        <strike/>
        <sz val="11"/>
        <rFont val="游ゴシック Medium"/>
        <family val="3"/>
        <charset val="128"/>
      </rPr>
      <t>世界の民族音楽④（</t>
    </r>
    <r>
      <rPr>
        <strike/>
        <sz val="11"/>
        <rFont val="Consolas"/>
        <family val="3"/>
      </rPr>
      <t>1994~1995</t>
    </r>
    <r>
      <rPr>
        <strike/>
        <sz val="11"/>
        <rFont val="游ゴシック Medium"/>
        <family val="3"/>
        <charset val="128"/>
      </rPr>
      <t>）／那珂太郎</t>
    </r>
    <rPh sb="0" eb="2">
      <t>セカイ</t>
    </rPh>
    <rPh sb="3" eb="5">
      <t>ミンゾク</t>
    </rPh>
    <rPh sb="5" eb="7">
      <t>オンガク</t>
    </rPh>
    <rPh sb="20" eb="22">
      <t>ナカ</t>
    </rPh>
    <rPh sb="22" eb="24">
      <t>タロウ</t>
    </rPh>
    <phoneticPr fontId="1"/>
  </si>
  <si>
    <r>
      <t>1/</t>
    </r>
    <r>
      <rPr>
        <sz val="11"/>
        <rFont val="游ゴシック Medium"/>
        <family val="3"/>
        <charset val="128"/>
      </rPr>
      <t>途中から</t>
    </r>
    <phoneticPr fontId="1"/>
  </si>
  <si>
    <r>
      <rPr>
        <sz val="11"/>
        <rFont val="游ゴシック Medium"/>
        <family val="3"/>
        <charset val="128"/>
      </rPr>
      <t>世界の民族音楽④（</t>
    </r>
    <r>
      <rPr>
        <sz val="11"/>
        <rFont val="Consolas"/>
        <family val="3"/>
      </rPr>
      <t>1994~1995</t>
    </r>
    <r>
      <rPr>
        <sz val="11"/>
        <rFont val="游ゴシック Medium"/>
        <family val="3"/>
        <charset val="128"/>
      </rPr>
      <t>）／那珂太郎</t>
    </r>
    <rPh sb="0" eb="2">
      <t>セカイ</t>
    </rPh>
    <rPh sb="3" eb="5">
      <t>ミンゾク</t>
    </rPh>
    <rPh sb="5" eb="7">
      <t>オンガク</t>
    </rPh>
    <rPh sb="20" eb="22">
      <t>ナカ</t>
    </rPh>
    <rPh sb="22" eb="24">
      <t>タロウ</t>
    </rPh>
    <phoneticPr fontId="1"/>
  </si>
  <si>
    <r>
      <t>Gruziya</t>
    </r>
    <r>
      <rPr>
        <strike/>
        <sz val="11"/>
        <rFont val="游ゴシック Medium"/>
        <family val="3"/>
        <charset val="128"/>
      </rPr>
      <t>民謡の諸相①</t>
    </r>
    <r>
      <rPr>
        <strike/>
        <sz val="11"/>
        <rFont val="Consolas"/>
        <family val="3"/>
      </rPr>
      <t>Tbilisi</t>
    </r>
    <r>
      <rPr>
        <strike/>
        <sz val="11"/>
        <rFont val="游ゴシック Medium"/>
        <family val="3"/>
        <charset val="128"/>
      </rPr>
      <t>の民謡</t>
    </r>
    <r>
      <rPr>
        <strike/>
        <sz val="11"/>
        <rFont val="Consolas"/>
        <family val="3"/>
      </rPr>
      <t>Ensemble</t>
    </r>
    <rPh sb="7" eb="9">
      <t>ミンヨウ</t>
    </rPh>
    <rPh sb="10" eb="12">
      <t>ショソウ</t>
    </rPh>
    <rPh sb="13" eb="20">
      <t>ドビリシ</t>
    </rPh>
    <rPh sb="21" eb="23">
      <t>ミンヨウ</t>
    </rPh>
    <rPh sb="23" eb="31">
      <t>アンサンブル</t>
    </rPh>
    <phoneticPr fontId="1"/>
  </si>
  <si>
    <r>
      <rPr>
        <u/>
        <sz val="11"/>
        <color indexed="12"/>
        <rFont val="游ゴシック Medium"/>
        <family val="3"/>
        <charset val="128"/>
      </rPr>
      <t>那珂太郎</t>
    </r>
    <r>
      <rPr>
        <u/>
        <sz val="11"/>
        <color indexed="12"/>
        <rFont val="Consolas"/>
        <family val="3"/>
      </rPr>
      <t>Text</t>
    </r>
    <rPh sb="0" eb="2">
      <t>ナカ</t>
    </rPh>
    <rPh sb="2" eb="4">
      <t>タロウ</t>
    </rPh>
    <rPh sb="4" eb="8">
      <t>テキスト</t>
    </rPh>
    <phoneticPr fontId="1"/>
  </si>
  <si>
    <r>
      <rPr>
        <u/>
        <sz val="11"/>
        <color indexed="12"/>
        <rFont val="游ゴシック Medium"/>
        <family val="3"/>
        <charset val="128"/>
      </rPr>
      <t>那珂太郎</t>
    </r>
    <r>
      <rPr>
        <u/>
        <sz val="11"/>
        <color indexed="12"/>
        <rFont val="Consolas"/>
        <family val="3"/>
      </rPr>
      <t>Text</t>
    </r>
    <r>
      <rPr>
        <u/>
        <sz val="11"/>
        <color indexed="12"/>
        <rFont val="游ゴシック Medium"/>
        <family val="3"/>
        <charset val="128"/>
      </rPr>
      <t>などの現代音楽</t>
    </r>
    <rPh sb="0" eb="2">
      <t>ナカ</t>
    </rPh>
    <rPh sb="2" eb="4">
      <t>タロウ</t>
    </rPh>
    <rPh sb="4" eb="8">
      <t>テキスト</t>
    </rPh>
    <rPh sb="11" eb="13">
      <t>ゲンダイ</t>
    </rPh>
    <rPh sb="13" eb="15">
      <t>オンガク</t>
    </rPh>
    <phoneticPr fontId="1"/>
  </si>
  <si>
    <r>
      <rPr>
        <strike/>
        <sz val="11"/>
        <rFont val="游ゴシック Medium"/>
        <family val="3"/>
        <charset val="128"/>
      </rPr>
      <t>ナイジェル･イートンとジル･シャブナ</t>
    </r>
  </si>
  <si>
    <r>
      <t>2/</t>
    </r>
    <r>
      <rPr>
        <sz val="11"/>
        <rFont val="游ゴシック Medium"/>
        <family val="3"/>
        <charset val="128"/>
      </rPr>
      <t>途中から</t>
    </r>
    <phoneticPr fontId="1"/>
  </si>
  <si>
    <r>
      <rPr>
        <strike/>
        <sz val="11"/>
        <rFont val="游ゴシック Medium"/>
        <family val="3"/>
        <charset val="128"/>
      </rPr>
      <t>西</t>
    </r>
    <r>
      <rPr>
        <strike/>
        <sz val="11"/>
        <rFont val="Consolas"/>
        <family val="3"/>
      </rPr>
      <t>Africa</t>
    </r>
    <r>
      <rPr>
        <strike/>
        <sz val="11"/>
        <rFont val="游ゴシック Medium"/>
        <family val="3"/>
        <charset val="128"/>
      </rPr>
      <t>のフルベ族の音楽⑦</t>
    </r>
    <r>
      <rPr>
        <strike/>
        <sz val="11"/>
        <rFont val="Consolas"/>
        <family val="3"/>
      </rPr>
      <t>Cameroun</t>
    </r>
    <r>
      <rPr>
        <strike/>
        <sz val="11"/>
        <rFont val="游ゴシック Medium"/>
        <family val="3"/>
        <charset val="128"/>
      </rPr>
      <t>の音楽</t>
    </r>
    <rPh sb="16" eb="24">
      <t>カメルーン</t>
    </rPh>
    <rPh sb="25" eb="27">
      <t>オンガク</t>
    </rPh>
    <phoneticPr fontId="1"/>
  </si>
  <si>
    <r>
      <rPr>
        <sz val="11"/>
        <rFont val="游ゴシック Medium"/>
        <family val="3"/>
        <charset val="128"/>
      </rPr>
      <t>ファイルーズ</t>
    </r>
    <r>
      <rPr>
        <sz val="11"/>
        <rFont val="Consolas"/>
        <family val="3"/>
      </rPr>
      <t>:vo</t>
    </r>
    <phoneticPr fontId="1"/>
  </si>
  <si>
    <r>
      <rPr>
        <sz val="11"/>
        <rFont val="游ゴシック Medium"/>
        <family val="3"/>
        <charset val="128"/>
      </rPr>
      <t>世界の</t>
    </r>
    <r>
      <rPr>
        <sz val="11"/>
        <rFont val="Consolas"/>
        <family val="3"/>
      </rPr>
      <t>Carol</t>
    </r>
    <r>
      <rPr>
        <sz val="11"/>
        <rFont val="游ゴシック Medium"/>
        <family val="3"/>
        <charset val="128"/>
      </rPr>
      <t>を歌う</t>
    </r>
    <rPh sb="0" eb="2">
      <t>セカイ</t>
    </rPh>
    <rPh sb="3" eb="8">
      <t>キャロル</t>
    </rPh>
    <rPh sb="9" eb="10">
      <t>ウタ</t>
    </rPh>
    <phoneticPr fontId="1"/>
  </si>
  <si>
    <r>
      <rPr>
        <sz val="11"/>
        <rFont val="游ゴシック Medium"/>
        <family val="3"/>
        <charset val="128"/>
      </rPr>
      <t>赤道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の人々／</t>
    </r>
    <r>
      <rPr>
        <sz val="11"/>
        <rFont val="Consolas"/>
        <family val="3"/>
      </rPr>
      <t>Pygme'e</t>
    </r>
    <r>
      <rPr>
        <sz val="11"/>
        <rFont val="游ゴシック Medium"/>
        <family val="3"/>
        <charset val="128"/>
      </rPr>
      <t>の</t>
    </r>
    <r>
      <rPr>
        <sz val="11"/>
        <rFont val="Consolas"/>
        <family val="3"/>
      </rPr>
      <t>Chorus</t>
    </r>
    <rPh sb="0" eb="8">
      <t>セキドウアフリカ</t>
    </rPh>
    <rPh sb="12" eb="19">
      <t>ピグミー</t>
    </rPh>
    <rPh sb="20" eb="26">
      <t>コーラス</t>
    </rPh>
    <phoneticPr fontId="1"/>
  </si>
  <si>
    <r>
      <rPr>
        <sz val="11"/>
        <rFont val="游ゴシック Medium"/>
        <family val="3"/>
        <charset val="128"/>
      </rPr>
      <t>途中から誤消</t>
    </r>
    <rPh sb="0" eb="2">
      <t>トチュウ</t>
    </rPh>
    <rPh sb="4" eb="5">
      <t>ゴ</t>
    </rPh>
    <rPh sb="5" eb="6">
      <t>ショウ</t>
    </rPh>
    <phoneticPr fontId="1"/>
  </si>
  <si>
    <r>
      <rPr>
        <strike/>
        <sz val="11"/>
        <rFont val="游ゴシック Medium"/>
        <family val="3"/>
        <charset val="128"/>
      </rPr>
      <t>赤道</t>
    </r>
    <r>
      <rPr>
        <strike/>
        <sz val="11"/>
        <rFont val="Consolas"/>
        <family val="3"/>
      </rPr>
      <t>Africa</t>
    </r>
    <r>
      <rPr>
        <strike/>
        <sz val="11"/>
        <rFont val="游ゴシック Medium"/>
        <family val="3"/>
        <charset val="128"/>
      </rPr>
      <t>の人々／弦楽器あれこれ</t>
    </r>
    <rPh sb="0" eb="8">
      <t>セキドウアフリカ</t>
    </rPh>
    <rPh sb="9" eb="11">
      <t>ヒトビト</t>
    </rPh>
    <rPh sb="12" eb="15">
      <t>ゲンガッキ</t>
    </rPh>
    <phoneticPr fontId="1"/>
  </si>
  <si>
    <r>
      <rPr>
        <sz val="11"/>
        <rFont val="游ゴシック Medium"/>
        <family val="3"/>
        <charset val="128"/>
      </rPr>
      <t>東欧</t>
    </r>
    <r>
      <rPr>
        <sz val="11"/>
        <rFont val="Consolas"/>
        <family val="3"/>
      </rPr>
      <t>/Roumanie/Pologne/Ukraine/Carpathia</t>
    </r>
    <rPh sb="0" eb="2">
      <t>トウオウ</t>
    </rPh>
    <rPh sb="3" eb="11">
      <t>ルーマニア</t>
    </rPh>
    <rPh sb="12" eb="19">
      <t>ポーランド</t>
    </rPh>
    <rPh sb="20" eb="27">
      <t>ウクライナ</t>
    </rPh>
    <rPh sb="28" eb="37">
      <t>カルパティア</t>
    </rPh>
    <phoneticPr fontId="1"/>
  </si>
  <si>
    <r>
      <rPr>
        <sz val="11"/>
        <rFont val="游ゴシック Medium"/>
        <family val="3"/>
        <charset val="128"/>
      </rPr>
      <t>世界の民族音楽④（</t>
    </r>
    <r>
      <rPr>
        <sz val="11"/>
        <rFont val="Consolas"/>
        <family val="3"/>
      </rPr>
      <t>1994~1995</t>
    </r>
    <r>
      <rPr>
        <sz val="11"/>
        <rFont val="游ゴシック Medium"/>
        <family val="3"/>
        <charset val="128"/>
      </rPr>
      <t>）</t>
    </r>
    <rPh sb="0" eb="2">
      <t>セカイ</t>
    </rPh>
    <rPh sb="3" eb="5">
      <t>ミンゾク</t>
    </rPh>
    <rPh sb="5" eb="7">
      <t>オンガク</t>
    </rPh>
    <phoneticPr fontId="1"/>
  </si>
  <si>
    <r>
      <rPr>
        <strike/>
        <sz val="11"/>
        <rFont val="游ゴシック Medium"/>
        <family val="3"/>
        <charset val="128"/>
      </rPr>
      <t>世界の民族音楽⑤（</t>
    </r>
    <r>
      <rPr>
        <strike/>
        <sz val="11"/>
        <rFont val="Consolas"/>
        <family val="3"/>
      </rPr>
      <t>1995~1996</t>
    </r>
    <r>
      <rPr>
        <strike/>
        <sz val="11"/>
        <rFont val="游ゴシック Medium"/>
        <family val="3"/>
        <charset val="128"/>
      </rPr>
      <t>）</t>
    </r>
    <rPh sb="0" eb="2">
      <t>セカイ</t>
    </rPh>
    <rPh sb="3" eb="5">
      <t>ミンゾク</t>
    </rPh>
    <rPh sb="5" eb="7">
      <t>オンガク</t>
    </rPh>
    <phoneticPr fontId="1"/>
  </si>
  <si>
    <r>
      <rPr>
        <sz val="11"/>
        <rFont val="游ゴシック Medium"/>
        <family val="3"/>
        <charset val="128"/>
      </rPr>
      <t>世界の民族音楽⑤（</t>
    </r>
    <r>
      <rPr>
        <sz val="11"/>
        <rFont val="Consolas"/>
        <family val="3"/>
      </rPr>
      <t>1995~1996</t>
    </r>
    <r>
      <rPr>
        <sz val="11"/>
        <rFont val="游ゴシック Medium"/>
        <family val="3"/>
        <charset val="128"/>
      </rPr>
      <t>）</t>
    </r>
    <rPh sb="0" eb="2">
      <t>セカイ</t>
    </rPh>
    <rPh sb="3" eb="5">
      <t>ミンゾク</t>
    </rPh>
    <rPh sb="5" eb="7">
      <t>オンガク</t>
    </rPh>
    <phoneticPr fontId="1"/>
  </si>
  <si>
    <r>
      <rPr>
        <sz val="11"/>
        <rFont val="游ゴシック Medium"/>
        <family val="3"/>
        <charset val="128"/>
      </rPr>
      <t>西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のグリオたち①</t>
    </r>
    <r>
      <rPr>
        <sz val="11"/>
        <rFont val="Consolas"/>
        <family val="3"/>
      </rPr>
      <t>Gambie</t>
    </r>
    <rPh sb="0" eb="7">
      <t>ニシアフリカ</t>
    </rPh>
    <phoneticPr fontId="1"/>
  </si>
  <si>
    <r>
      <t>1~2</t>
    </r>
    <r>
      <rPr>
        <sz val="11"/>
        <rFont val="游ゴシック Medium"/>
        <family val="3"/>
        <charset val="128"/>
      </rPr>
      <t>曲目は別に所有</t>
    </r>
    <rPh sb="3" eb="5">
      <t>キョクメ</t>
    </rPh>
    <rPh sb="6" eb="7">
      <t>ベツ</t>
    </rPh>
    <rPh sb="8" eb="10">
      <t>ショユウ</t>
    </rPh>
    <phoneticPr fontId="1"/>
  </si>
  <si>
    <r>
      <rPr>
        <sz val="11"/>
        <rFont val="游ゴシック Medium"/>
        <family val="3"/>
        <charset val="128"/>
      </rPr>
      <t>西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のグリオたち④</t>
    </r>
    <r>
      <rPr>
        <sz val="11"/>
        <rFont val="Consolas"/>
        <family val="3"/>
      </rPr>
      <t>Senegal</t>
    </r>
    <r>
      <rPr>
        <sz val="11"/>
        <rFont val="游ゴシック Medium"/>
        <family val="3"/>
        <charset val="128"/>
      </rPr>
      <t>のコラ弾きたち②</t>
    </r>
    <rPh sb="0" eb="7">
      <t>ニシアフリカ</t>
    </rPh>
    <rPh sb="14" eb="21">
      <t>セネガル</t>
    </rPh>
    <phoneticPr fontId="1"/>
  </si>
  <si>
    <r>
      <rPr>
        <sz val="11"/>
        <rFont val="游ゴシック Medium"/>
        <family val="3"/>
        <charset val="128"/>
      </rPr>
      <t>世界の民族音楽⑥</t>
    </r>
    <rPh sb="0" eb="2">
      <t>セカイ</t>
    </rPh>
    <rPh sb="3" eb="5">
      <t>ミンゾク</t>
    </rPh>
    <rPh sb="5" eb="7">
      <t>オンガク</t>
    </rPh>
    <phoneticPr fontId="1"/>
  </si>
  <si>
    <r>
      <rPr>
        <strike/>
        <sz val="11"/>
        <rFont val="游ゴシック Medium"/>
        <family val="3"/>
        <charset val="128"/>
      </rPr>
      <t>世界の民族音楽⑥</t>
    </r>
    <rPh sb="0" eb="2">
      <t>セカイ</t>
    </rPh>
    <rPh sb="3" eb="5">
      <t>ミンゾク</t>
    </rPh>
    <rPh sb="5" eb="7">
      <t>オンガク</t>
    </rPh>
    <phoneticPr fontId="1"/>
  </si>
  <si>
    <r>
      <rPr>
        <sz val="11"/>
        <rFont val="游ゴシック Medium"/>
        <family val="3"/>
        <charset val="128"/>
      </rPr>
      <t>誤って</t>
    </r>
    <r>
      <rPr>
        <sz val="11"/>
        <rFont val="Consolas"/>
        <family val="3"/>
      </rPr>
      <t>1tr4</t>
    </r>
    <r>
      <rPr>
        <sz val="11"/>
        <rFont val="游ゴシック Medium"/>
        <family val="3"/>
        <charset val="128"/>
      </rPr>
      <t>に録音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頭キレ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後キレ</t>
    </r>
    <rPh sb="0" eb="1">
      <t>アヤマ</t>
    </rPh>
    <rPh sb="8" eb="10">
      <t>ロクオン</t>
    </rPh>
    <rPh sb="11" eb="12">
      <t>アタマ</t>
    </rPh>
    <rPh sb="15" eb="16">
      <t>ウシロ</t>
    </rPh>
    <phoneticPr fontId="1"/>
  </si>
  <si>
    <r>
      <rPr>
        <sz val="11"/>
        <rFont val="游ゴシック Medium"/>
        <family val="3"/>
        <charset val="128"/>
      </rPr>
      <t>なかだいけいご</t>
    </r>
    <phoneticPr fontId="1"/>
  </si>
  <si>
    <r>
      <rPr>
        <sz val="11"/>
        <rFont val="游ゴシック Medium"/>
        <family val="3"/>
        <charset val="128"/>
      </rPr>
      <t>日本語の</t>
    </r>
    <r>
      <rPr>
        <sz val="11"/>
        <rFont val="Consolas"/>
        <family val="3"/>
      </rPr>
      <t>Chanson/</t>
    </r>
    <r>
      <rPr>
        <sz val="11"/>
        <rFont val="游ゴシック Medium"/>
        <family val="3"/>
        <charset val="128"/>
      </rPr>
      <t>ひるの</t>
    </r>
    <r>
      <rPr>
        <sz val="11"/>
        <rFont val="Consolas"/>
        <family val="3"/>
      </rPr>
      <t>Wide</t>
    </r>
    <r>
      <rPr>
        <sz val="11"/>
        <rFont val="游ゴシック Medium"/>
        <family val="3"/>
        <charset val="128"/>
      </rPr>
      <t>歌謡曲</t>
    </r>
    <rPh sb="0" eb="3">
      <t>ニホンゴ</t>
    </rPh>
    <rPh sb="4" eb="11">
      <t>シャンソン</t>
    </rPh>
    <rPh sb="15" eb="19">
      <t>ワイド</t>
    </rPh>
    <rPh sb="19" eb="22">
      <t>カヨウキョク</t>
    </rPh>
    <phoneticPr fontId="1"/>
  </si>
  <si>
    <r>
      <rPr>
        <sz val="11"/>
        <rFont val="游ゴシック Medium"/>
        <family val="3"/>
        <charset val="128"/>
      </rPr>
      <t>カス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冒頭</t>
    </r>
    <r>
      <rPr>
        <sz val="11"/>
        <rFont val="Consolas"/>
        <family val="3"/>
      </rPr>
      <t>noise</t>
    </r>
    <rPh sb="3" eb="5">
      <t>ボウトウ</t>
    </rPh>
    <rPh sb="5" eb="10">
      <t>ノイズ</t>
    </rPh>
    <phoneticPr fontId="1"/>
  </si>
  <si>
    <r>
      <rPr>
        <sz val="11"/>
        <rFont val="游ゴシック Medium"/>
        <family val="3"/>
        <charset val="128"/>
      </rPr>
      <t>中村雅俊</t>
    </r>
    <r>
      <rPr>
        <sz val="11"/>
        <rFont val="Consolas"/>
        <family val="3"/>
      </rPr>
      <t>2</t>
    </r>
    <r>
      <rPr>
        <sz val="11"/>
        <rFont val="游ゴシック Medium"/>
        <family val="3"/>
        <charset val="128"/>
      </rPr>
      <t>曲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さだまさしちょっと</t>
    </r>
    <rPh sb="0" eb="2">
      <t>ナカムラ</t>
    </rPh>
    <rPh sb="2" eb="4">
      <t>マサトシ</t>
    </rPh>
    <rPh sb="5" eb="6">
      <t>キョク</t>
    </rPh>
    <phoneticPr fontId="1"/>
  </si>
  <si>
    <r>
      <rPr>
        <sz val="11"/>
        <rFont val="游ゴシック Medium"/>
        <family val="3"/>
        <charset val="128"/>
      </rPr>
      <t>歌謡</t>
    </r>
    <r>
      <rPr>
        <sz val="11"/>
        <rFont val="Consolas"/>
        <family val="3"/>
      </rPr>
      <t>Scramble/</t>
    </r>
    <r>
      <rPr>
        <sz val="11"/>
        <rFont val="游ゴシック Medium"/>
        <family val="3"/>
        <charset val="128"/>
      </rPr>
      <t>ひるの</t>
    </r>
    <r>
      <rPr>
        <sz val="11"/>
        <rFont val="Consolas"/>
        <family val="3"/>
      </rPr>
      <t>Wide</t>
    </r>
    <r>
      <rPr>
        <sz val="11"/>
        <rFont val="游ゴシック Medium"/>
        <family val="3"/>
        <charset val="128"/>
      </rPr>
      <t>歌謡曲</t>
    </r>
    <r>
      <rPr>
        <sz val="11"/>
        <rFont val="Consolas"/>
        <family val="3"/>
      </rPr>
      <t>/?/?/</t>
    </r>
    <r>
      <rPr>
        <sz val="11"/>
        <rFont val="游ゴシック Medium"/>
        <family val="3"/>
        <charset val="128"/>
      </rPr>
      <t>絵画館</t>
    </r>
    <r>
      <rPr>
        <sz val="11"/>
        <rFont val="Consolas"/>
        <family val="3"/>
      </rPr>
      <t>?</t>
    </r>
    <r>
      <rPr>
        <strike/>
        <sz val="11"/>
        <rFont val="Consolas"/>
        <family val="3"/>
      </rPr>
      <t>/Wonderful Love?</t>
    </r>
    <rPh sb="0" eb="2">
      <t>カヨウ</t>
    </rPh>
    <rPh sb="2" eb="10">
      <t>スクランブル</t>
    </rPh>
    <rPh sb="14" eb="18">
      <t>ワイド</t>
    </rPh>
    <rPh sb="18" eb="21">
      <t>カヨウキョク</t>
    </rPh>
    <rPh sb="26" eb="28">
      <t>カイガ</t>
    </rPh>
    <rPh sb="28" eb="29">
      <t>カン</t>
    </rPh>
    <rPh sb="31" eb="40">
      <t>ワンダフル</t>
    </rPh>
    <rPh sb="41" eb="45">
      <t>ラヴ</t>
    </rPh>
    <phoneticPr fontId="1"/>
  </si>
  <si>
    <r>
      <t>3</t>
    </r>
    <r>
      <rPr>
        <sz val="11"/>
        <rFont val="游ゴシック Medium"/>
        <family val="3"/>
        <charset val="128"/>
      </rPr>
      <t>分弱</t>
    </r>
    <rPh sb="1" eb="2">
      <t>フン</t>
    </rPh>
    <rPh sb="2" eb="3">
      <t>ジャク</t>
    </rPh>
    <phoneticPr fontId="1"/>
  </si>
  <si>
    <r>
      <rPr>
        <strike/>
        <sz val="11"/>
        <rFont val="游ゴシック Medium"/>
        <family val="3"/>
        <charset val="128"/>
      </rPr>
      <t>仕事歌をたずねて</t>
    </r>
    <r>
      <rPr>
        <strike/>
        <sz val="11"/>
        <rFont val="Consolas"/>
        <family val="3"/>
      </rPr>
      <t>/Bagpipe</t>
    </r>
    <r>
      <rPr>
        <strike/>
        <sz val="11"/>
        <rFont val="游ゴシック Medium"/>
        <family val="3"/>
        <charset val="128"/>
      </rPr>
      <t>いろいろ</t>
    </r>
    <rPh sb="0" eb="2">
      <t>シゴト</t>
    </rPh>
    <rPh sb="2" eb="3">
      <t>ウタ</t>
    </rPh>
    <rPh sb="9" eb="16">
      <t>バグパイプ</t>
    </rPh>
    <phoneticPr fontId="1"/>
  </si>
  <si>
    <r>
      <rPr>
        <sz val="11"/>
        <rFont val="游ゴシック Medium"/>
        <family val="3"/>
        <charset val="128"/>
      </rPr>
      <t>誤って</t>
    </r>
    <r>
      <rPr>
        <sz val="11"/>
        <rFont val="Consolas"/>
        <family val="3"/>
      </rPr>
      <t>1tr5</t>
    </r>
    <r>
      <rPr>
        <sz val="11"/>
        <rFont val="游ゴシック Medium"/>
        <family val="3"/>
        <charset val="128"/>
      </rPr>
      <t>に録音</t>
    </r>
    <rPh sb="0" eb="1">
      <t>アヤマ</t>
    </rPh>
    <rPh sb="8" eb="10">
      <t>ロクオン</t>
    </rPh>
    <phoneticPr fontId="1"/>
  </si>
  <si>
    <r>
      <t>Various/</t>
    </r>
    <r>
      <rPr>
        <sz val="11"/>
        <rFont val="游ゴシック Medium"/>
        <family val="3"/>
        <charset val="128"/>
      </rPr>
      <t>中村とうよう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編</t>
    </r>
    <rPh sb="8" eb="10">
      <t>ナカムラ</t>
    </rPh>
    <rPh sb="15" eb="16">
      <t>ヘン</t>
    </rPh>
    <phoneticPr fontId="1"/>
  </si>
  <si>
    <r>
      <t>Various/</t>
    </r>
    <r>
      <rPr>
        <sz val="11"/>
        <rFont val="游ゴシック Medium"/>
        <family val="3"/>
        <charset val="128"/>
      </rPr>
      <t>中村とうよう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編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マニュエル</t>
    </r>
    <r>
      <rPr>
        <sz val="11"/>
        <rFont val="Consolas"/>
        <family val="3"/>
      </rPr>
      <t>,Peter</t>
    </r>
    <rPh sb="8" eb="10">
      <t>ナカムラ</t>
    </rPh>
    <rPh sb="15" eb="16">
      <t>ヘン</t>
    </rPh>
    <rPh sb="23" eb="28">
      <t>ピーター</t>
    </rPh>
    <phoneticPr fontId="1"/>
  </si>
  <si>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19</t>
    </r>
    <r>
      <rPr>
        <sz val="11"/>
        <rFont val="游ゴシック Medium"/>
        <family val="3"/>
        <charset val="128"/>
      </rPr>
      <t>曲</t>
    </r>
    <rPh sb="0" eb="1">
      <t>ゼン</t>
    </rPh>
    <rPh sb="3" eb="4">
      <t>キョク</t>
    </rPh>
    <phoneticPr fontId="1"/>
  </si>
  <si>
    <r>
      <rPr>
        <b/>
        <sz val="11"/>
        <color indexed="33"/>
        <rFont val="游ゴシック Medium"/>
        <family val="3"/>
        <charset val="128"/>
      </rPr>
      <t>三味線</t>
    </r>
    <r>
      <rPr>
        <b/>
        <sz val="11"/>
        <color indexed="33"/>
        <rFont val="Consolas"/>
        <family val="3"/>
      </rPr>
      <t>(</t>
    </r>
    <r>
      <rPr>
        <b/>
        <sz val="11"/>
        <color indexed="33"/>
        <rFont val="游ゴシック Medium"/>
        <family val="3"/>
        <charset val="128"/>
      </rPr>
      <t>唄</t>
    </r>
    <r>
      <rPr>
        <b/>
        <sz val="11"/>
        <color indexed="33"/>
        <rFont val="Consolas"/>
        <family val="3"/>
      </rPr>
      <t>)/</t>
    </r>
    <r>
      <rPr>
        <b/>
        <sz val="11"/>
        <color indexed="33"/>
        <rFont val="游ゴシック Medium"/>
        <family val="3"/>
        <charset val="128"/>
      </rPr>
      <t>江戸</t>
    </r>
    <r>
      <rPr>
        <b/>
        <sz val="11"/>
        <color indexed="33"/>
        <rFont val="Consolas"/>
        <family val="3"/>
      </rPr>
      <t>Renaissance</t>
    </r>
    <r>
      <rPr>
        <b/>
        <sz val="11"/>
        <color indexed="33"/>
        <rFont val="游ゴシック Medium"/>
        <family val="3"/>
        <charset val="128"/>
      </rPr>
      <t>･粋</t>
    </r>
    <r>
      <rPr>
        <b/>
        <sz val="11"/>
        <color indexed="33"/>
        <rFont val="Consolas"/>
        <family val="3"/>
      </rPr>
      <t>/Shamisen-II</t>
    </r>
    <rPh sb="0" eb="3">
      <t>シャミセン</t>
    </rPh>
    <rPh sb="4" eb="5">
      <t>ウタ</t>
    </rPh>
    <rPh sb="7" eb="9">
      <t>エド</t>
    </rPh>
    <rPh sb="9" eb="20">
      <t>ルネサンス</t>
    </rPh>
    <rPh sb="21" eb="22">
      <t>イキ</t>
    </rPh>
    <phoneticPr fontId="1"/>
  </si>
  <si>
    <r>
      <rPr>
        <sz val="11"/>
        <rFont val="游ゴシック Medium"/>
        <family val="3"/>
        <charset val="128"/>
      </rPr>
      <t>日本の伝統音楽</t>
    </r>
    <r>
      <rPr>
        <sz val="11"/>
        <rFont val="Consolas"/>
        <family val="3"/>
      </rPr>
      <t>/09/Japanese Traditional Music</t>
    </r>
    <rPh sb="0" eb="2">
      <t>ニホン</t>
    </rPh>
    <rPh sb="3" eb="5">
      <t>デントウ</t>
    </rPh>
    <rPh sb="5" eb="7">
      <t>オンガク</t>
    </rPh>
    <rPh sb="11" eb="37">
      <t>ジャパニーズ　トラディショナル　ミュージック</t>
    </rPh>
    <phoneticPr fontId="1"/>
  </si>
  <si>
    <r>
      <t>CD</t>
    </r>
    <r>
      <rPr>
        <sz val="11"/>
        <rFont val="游ゴシック Medium"/>
        <family val="3"/>
        <charset val="128"/>
      </rPr>
      <t>で所有</t>
    </r>
    <rPh sb="3" eb="5">
      <t>ショユウ</t>
    </rPh>
    <phoneticPr fontId="1"/>
  </si>
  <si>
    <r>
      <t>Original</t>
    </r>
    <r>
      <rPr>
        <sz val="11"/>
        <rFont val="游ゴシック Medium"/>
        <family val="3"/>
        <charset val="128"/>
      </rPr>
      <t>誤消</t>
    </r>
    <r>
      <rPr>
        <sz val="11"/>
        <rFont val="Consolas"/>
        <family val="3"/>
      </rPr>
      <t>/1~3trMadagascar Pops</t>
    </r>
    <r>
      <rPr>
        <sz val="11"/>
        <rFont val="游ゴシック Medium"/>
        <family val="3"/>
        <charset val="128"/>
      </rPr>
      <t>／以降、</t>
    </r>
    <r>
      <rPr>
        <sz val="11"/>
        <rFont val="Consolas"/>
        <family val="3"/>
      </rPr>
      <t>Brel</t>
    </r>
    <r>
      <rPr>
        <sz val="11"/>
        <rFont val="游ゴシック Medium"/>
        <family val="3"/>
        <charset val="128"/>
      </rPr>
      <t>／フェレ／ブラッサンス／美輪明宏</t>
    </r>
    <rPh sb="0" eb="8">
      <t>オリジナル</t>
    </rPh>
    <rPh sb="16" eb="26">
      <t>マダガスカル</t>
    </rPh>
    <rPh sb="27" eb="31">
      <t>ポップス</t>
    </rPh>
    <rPh sb="32" eb="34">
      <t>イコウ</t>
    </rPh>
    <rPh sb="35" eb="39">
      <t>ブレル</t>
    </rPh>
    <rPh sb="51" eb="53">
      <t>ミワ</t>
    </rPh>
    <rPh sb="53" eb="55">
      <t>アキヒロ</t>
    </rPh>
    <phoneticPr fontId="1"/>
  </si>
  <si>
    <r>
      <t>Original</t>
    </r>
    <r>
      <rPr>
        <sz val="11"/>
        <rFont val="游ゴシック Medium"/>
        <family val="3"/>
        <charset val="128"/>
      </rPr>
      <t>誤消</t>
    </r>
    <rPh sb="0" eb="8">
      <t>オリジナル</t>
    </rPh>
    <phoneticPr fontId="1"/>
  </si>
  <si>
    <r>
      <t xml:space="preserve">Jacques Brel </t>
    </r>
    <r>
      <rPr>
        <sz val="11"/>
        <rFont val="游ゴシック Medium"/>
        <family val="3"/>
        <charset val="128"/>
      </rPr>
      <t>のすべて</t>
    </r>
    <rPh sb="0" eb="7">
      <t>ジャック</t>
    </rPh>
    <rPh sb="8" eb="12">
      <t>ブレル</t>
    </rPh>
    <phoneticPr fontId="1"/>
  </si>
  <si>
    <r>
      <t>Poe'sie et Chanson Vol.3/2</t>
    </r>
    <r>
      <rPr>
        <sz val="11"/>
        <rFont val="游ゴシック Medium"/>
        <family val="3"/>
        <charset val="128"/>
      </rPr>
      <t>枚組</t>
    </r>
    <rPh sb="0" eb="18">
      <t>ポエジー ＝エ＝ シャンソン</t>
    </rPh>
    <rPh sb="26" eb="28">
      <t>マイグミ</t>
    </rPh>
    <phoneticPr fontId="1"/>
  </si>
  <si>
    <r>
      <t>Georges Brassens</t>
    </r>
    <r>
      <rPr>
        <sz val="11"/>
        <rFont val="游ゴシック Medium"/>
        <family val="3"/>
        <charset val="128"/>
      </rPr>
      <t>の全て</t>
    </r>
    <r>
      <rPr>
        <sz val="11"/>
        <rFont val="Consolas"/>
        <family val="3"/>
      </rPr>
      <t>I/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20</t>
    </r>
    <r>
      <rPr>
        <sz val="11"/>
        <rFont val="游ゴシック Medium"/>
        <family val="3"/>
        <charset val="128"/>
      </rPr>
      <t>曲</t>
    </r>
    <r>
      <rPr>
        <sz val="11"/>
        <rFont val="Consolas"/>
        <family val="3"/>
      </rPr>
      <t>+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18</t>
    </r>
    <r>
      <rPr>
        <sz val="11"/>
        <rFont val="游ゴシック Medium"/>
        <family val="3"/>
        <charset val="128"/>
      </rPr>
      <t>曲</t>
    </r>
    <rPh sb="0" eb="16">
      <t>ジョルジュ　ブラッサンス</t>
    </rPh>
    <rPh sb="17" eb="18">
      <t>スベ</t>
    </rPh>
    <rPh sb="21" eb="22">
      <t>ゼン</t>
    </rPh>
    <rPh sb="24" eb="25">
      <t>キョク</t>
    </rPh>
    <rPh sb="26" eb="27">
      <t>ゼン</t>
    </rPh>
    <rPh sb="29" eb="30">
      <t>キョク</t>
    </rPh>
    <phoneticPr fontId="1"/>
  </si>
  <si>
    <r>
      <t>2</t>
    </r>
    <r>
      <rPr>
        <sz val="11"/>
        <rFont val="游ゴシック Medium"/>
        <family val="3"/>
        <charset val="128"/>
      </rPr>
      <t>曲目途中から</t>
    </r>
    <rPh sb="1" eb="3">
      <t>キョクメ</t>
    </rPh>
    <rPh sb="3" eb="5">
      <t>トチュウ</t>
    </rPh>
    <phoneticPr fontId="1"/>
  </si>
  <si>
    <r>
      <rPr>
        <sz val="11"/>
        <rFont val="游ゴシック Medium"/>
        <family val="3"/>
        <charset val="128"/>
      </rPr>
      <t>シリキレ、</t>
    </r>
    <r>
      <rPr>
        <sz val="11"/>
        <rFont val="Consolas"/>
        <family val="3"/>
      </rPr>
      <t>6tr</t>
    </r>
    <r>
      <rPr>
        <sz val="11"/>
        <rFont val="游ゴシック Medium"/>
        <family val="3"/>
        <charset val="128"/>
      </rPr>
      <t>に</t>
    </r>
    <phoneticPr fontId="1"/>
  </si>
  <si>
    <r>
      <rPr>
        <u/>
        <sz val="11"/>
        <color indexed="12"/>
        <rFont val="游ゴシック Medium"/>
        <family val="3"/>
        <charset val="128"/>
      </rPr>
      <t>デジャ</t>
    </r>
    <r>
      <rPr>
        <u/>
        <sz val="11"/>
        <color indexed="12"/>
        <rFont val="Consolas"/>
        <family val="3"/>
      </rPr>
      <t>=</t>
    </r>
    <r>
      <rPr>
        <u/>
        <sz val="11"/>
        <color indexed="12"/>
        <rFont val="游ゴシック Medium"/>
        <family val="3"/>
        <charset val="128"/>
      </rPr>
      <t>ヴュ</t>
    </r>
    <phoneticPr fontId="1"/>
  </si>
  <si>
    <r>
      <rPr>
        <u/>
        <sz val="11"/>
        <color indexed="12"/>
        <rFont val="游ゴシック Medium"/>
        <family val="3"/>
        <charset val="128"/>
      </rPr>
      <t>演奏</t>
    </r>
    <r>
      <rPr>
        <u/>
        <sz val="11"/>
        <color indexed="12"/>
        <rFont val="Consolas"/>
        <family val="3"/>
      </rPr>
      <t xml:space="preserve"> at PFC</t>
    </r>
    <rPh sb="0" eb="2">
      <t>エンソウ</t>
    </rPh>
    <phoneticPr fontId="1"/>
  </si>
  <si>
    <r>
      <rPr>
        <sz val="11"/>
        <rFont val="游ゴシック Medium"/>
        <family val="3"/>
        <charset val="128"/>
      </rPr>
      <t>「旅芸人の</t>
    </r>
    <r>
      <rPr>
        <sz val="11"/>
        <rFont val="Consolas"/>
        <family val="3"/>
      </rPr>
      <t>Ballade</t>
    </r>
    <r>
      <rPr>
        <sz val="11"/>
        <rFont val="游ゴシック Medium"/>
        <family val="3"/>
        <charset val="128"/>
      </rPr>
      <t>」から</t>
    </r>
    <r>
      <rPr>
        <sz val="11"/>
        <rFont val="Consolas"/>
        <family val="3"/>
      </rPr>
      <t>Noise</t>
    </r>
    <rPh sb="1" eb="4">
      <t>タビゲイニン</t>
    </rPh>
    <rPh sb="5" eb="12">
      <t>バラード</t>
    </rPh>
    <rPh sb="15" eb="20">
      <t>ノイズ</t>
    </rPh>
    <phoneticPr fontId="1"/>
  </si>
  <si>
    <r>
      <rPr>
        <sz val="11"/>
        <rFont val="游ゴシック Medium"/>
        <family val="3"/>
        <charset val="128"/>
      </rPr>
      <t>いつ帰ってくるの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銀巴里</t>
    </r>
    <r>
      <rPr>
        <sz val="11"/>
        <rFont val="Consolas"/>
        <family val="3"/>
      </rPr>
      <t>Live</t>
    </r>
    <r>
      <rPr>
        <sz val="11"/>
        <rFont val="游ゴシック Medium"/>
        <family val="3"/>
        <charset val="128"/>
      </rPr>
      <t>より</t>
    </r>
    <r>
      <rPr>
        <sz val="11"/>
        <rFont val="Consolas"/>
        <family val="3"/>
      </rPr>
      <t>Encore2</t>
    </r>
    <r>
      <rPr>
        <sz val="11"/>
        <rFont val="游ゴシック Medium"/>
        <family val="3"/>
        <charset val="128"/>
      </rPr>
      <t>曲</t>
    </r>
    <rPh sb="2" eb="3">
      <t>カエ</t>
    </rPh>
    <rPh sb="9" eb="12">
      <t>ギンパリ</t>
    </rPh>
    <rPh sb="12" eb="16">
      <t>ライヴ</t>
    </rPh>
    <rPh sb="18" eb="24">
      <t>アンコール</t>
    </rPh>
    <rPh sb="25" eb="26">
      <t>キョク</t>
    </rPh>
    <phoneticPr fontId="1"/>
  </si>
  <si>
    <r>
      <t>Enzo Enzo/</t>
    </r>
    <r>
      <rPr>
        <sz val="11"/>
        <rFont val="游ゴシック Medium"/>
        <family val="3"/>
        <charset val="128"/>
      </rPr>
      <t>ル･ポワゾン</t>
    </r>
    <rPh sb="0" eb="9">
      <t>エンゾ・エンゾ</t>
    </rPh>
    <phoneticPr fontId="1"/>
  </si>
  <si>
    <r>
      <t>De Gainsbourg a Gainsbarre/</t>
    </r>
    <r>
      <rPr>
        <sz val="11"/>
        <rFont val="游ゴシック Medium"/>
        <family val="3"/>
        <charset val="128"/>
      </rPr>
      <t>ゲーンスブールからゲーンスバールへ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ゲーンスブール･メモリアル</t>
    </r>
    <rPh sb="3" eb="13">
      <t>ゲーンスブール</t>
    </rPh>
    <phoneticPr fontId="1"/>
  </si>
  <si>
    <r>
      <t>67'27/70'47</t>
    </r>
    <r>
      <rPr>
        <sz val="11"/>
        <rFont val="游ゴシック Medium"/>
        <family val="3"/>
        <charset val="128"/>
      </rPr>
      <t>うち</t>
    </r>
    <r>
      <rPr>
        <sz val="11"/>
        <rFont val="Consolas"/>
        <family val="3"/>
      </rPr>
      <t>39'31</t>
    </r>
  </si>
  <si>
    <r>
      <rPr>
        <sz val="11"/>
        <rFont val="游ゴシック Medium"/>
        <family val="3"/>
        <charset val="128"/>
      </rPr>
      <t>酒は涙か溜息か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シナの夜</t>
    </r>
    <rPh sb="0" eb="1">
      <t>サケ</t>
    </rPh>
    <rPh sb="2" eb="3">
      <t>ナミダ</t>
    </rPh>
    <rPh sb="4" eb="6">
      <t>タメイキ</t>
    </rPh>
    <rPh sb="11" eb="12">
      <t>ヨル</t>
    </rPh>
    <phoneticPr fontId="1"/>
  </si>
  <si>
    <r>
      <rPr>
        <sz val="11"/>
        <rFont val="游ゴシック Medium"/>
        <family val="3"/>
        <charset val="128"/>
      </rPr>
      <t>ダイナ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吉良の仁吉</t>
    </r>
    <rPh sb="4" eb="6">
      <t>キラ</t>
    </rPh>
    <rPh sb="7" eb="9">
      <t>ジンキチ</t>
    </rPh>
    <phoneticPr fontId="1"/>
  </si>
  <si>
    <r>
      <rPr>
        <sz val="11"/>
        <rFont val="游ゴシック Medium"/>
        <family val="3"/>
        <charset val="128"/>
      </rPr>
      <t>マロニエの木陰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赤いランプの終列車</t>
    </r>
    <rPh sb="5" eb="7">
      <t>コカゲ</t>
    </rPh>
    <rPh sb="8" eb="9">
      <t>アカ</t>
    </rPh>
    <rPh sb="14" eb="17">
      <t>シュウレッシャ</t>
    </rPh>
    <phoneticPr fontId="1"/>
  </si>
  <si>
    <r>
      <rPr>
        <sz val="11"/>
        <rFont val="游ゴシック Medium"/>
        <family val="3"/>
        <charset val="128"/>
      </rPr>
      <t>十三夜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チャンチキおけさ</t>
    </r>
    <rPh sb="0" eb="3">
      <t>ジュウサンヤ</t>
    </rPh>
    <phoneticPr fontId="1"/>
  </si>
  <si>
    <r>
      <rPr>
        <sz val="11"/>
        <rFont val="游ゴシック Medium"/>
        <family val="3"/>
        <charset val="128"/>
      </rPr>
      <t>黒百合の歌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柿の木坂の家</t>
    </r>
    <rPh sb="0" eb="3">
      <t>クロユリ</t>
    </rPh>
    <rPh sb="4" eb="5">
      <t>ウタ</t>
    </rPh>
    <rPh sb="6" eb="7">
      <t>カキ</t>
    </rPh>
    <rPh sb="8" eb="10">
      <t>キザカ</t>
    </rPh>
    <rPh sb="11" eb="12">
      <t>イエ</t>
    </rPh>
    <phoneticPr fontId="1"/>
  </si>
  <si>
    <r>
      <rPr>
        <sz val="11"/>
        <rFont val="游ゴシック Medium"/>
        <family val="3"/>
        <charset val="128"/>
      </rPr>
      <t>別れ船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知りたくないの</t>
    </r>
    <rPh sb="0" eb="1">
      <t>ワカ</t>
    </rPh>
    <rPh sb="2" eb="3">
      <t>ブネ</t>
    </rPh>
    <rPh sb="4" eb="5">
      <t>シ</t>
    </rPh>
    <phoneticPr fontId="1"/>
  </si>
  <si>
    <r>
      <rPr>
        <sz val="11"/>
        <rFont val="游ゴシック Medium"/>
        <family val="3"/>
        <charset val="128"/>
      </rPr>
      <t>夜霧の第二国道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江梨子</t>
    </r>
    <rPh sb="0" eb="2">
      <t>ヨギリ</t>
    </rPh>
    <rPh sb="3" eb="5">
      <t>ダイニ</t>
    </rPh>
    <rPh sb="5" eb="7">
      <t>コクドウ</t>
    </rPh>
    <rPh sb="8" eb="11">
      <t>エリコ</t>
    </rPh>
    <phoneticPr fontId="1"/>
  </si>
  <si>
    <r>
      <rPr>
        <sz val="11"/>
        <rFont val="游ゴシック Medium"/>
        <family val="3"/>
        <charset val="128"/>
      </rPr>
      <t>十代の恋よさようなら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若いふたり</t>
    </r>
    <rPh sb="0" eb="2">
      <t>ジュウダイ</t>
    </rPh>
    <rPh sb="3" eb="4">
      <t>コイ</t>
    </rPh>
    <rPh sb="11" eb="12">
      <t>ワカ</t>
    </rPh>
    <phoneticPr fontId="1"/>
  </si>
  <si>
    <r>
      <rPr>
        <sz val="11"/>
        <rFont val="游ゴシック Medium"/>
        <family val="3"/>
        <charset val="128"/>
      </rPr>
      <t>おーい中村君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東京流れもの</t>
    </r>
    <rPh sb="3" eb="6">
      <t>ナカムラクン</t>
    </rPh>
    <rPh sb="7" eb="9">
      <t>トウキョウ</t>
    </rPh>
    <rPh sb="9" eb="10">
      <t>ナガ</t>
    </rPh>
    <phoneticPr fontId="1"/>
  </si>
  <si>
    <r>
      <t>11</t>
    </r>
    <r>
      <rPr>
        <sz val="11"/>
        <rFont val="游ゴシック Medium"/>
        <family val="3"/>
        <charset val="128"/>
      </rPr>
      <t>のザ･ピーナッツは</t>
    </r>
    <r>
      <rPr>
        <sz val="11"/>
        <rFont val="Consolas"/>
        <family val="3"/>
      </rPr>
      <t>CassetteTape</t>
    </r>
    <r>
      <rPr>
        <sz val="11"/>
        <rFont val="游ゴシック Medium"/>
        <family val="3"/>
        <charset val="128"/>
      </rPr>
      <t>で纏まっている</t>
    </r>
    <r>
      <rPr>
        <sz val="11"/>
        <rFont val="Consolas"/>
        <family val="3"/>
      </rPr>
      <t>/VFD-1059/stereo/mono:01~03</t>
    </r>
    <rPh sb="24" eb="25">
      <t>マト</t>
    </rPh>
    <rPh sb="40" eb="46">
      <t>ステレオ</t>
    </rPh>
    <rPh sb="47" eb="51">
      <t>モノ</t>
    </rPh>
    <phoneticPr fontId="1"/>
  </si>
  <si>
    <r>
      <rPr>
        <sz val="11"/>
        <rFont val="游ゴシック Medium"/>
        <family val="3"/>
        <charset val="128"/>
      </rPr>
      <t>黒い花びら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だんな様</t>
    </r>
    <rPh sb="0" eb="1">
      <t>クロ</t>
    </rPh>
    <rPh sb="2" eb="3">
      <t>ハナ</t>
    </rPh>
    <rPh sb="9" eb="10">
      <t>サマ</t>
    </rPh>
    <phoneticPr fontId="1"/>
  </si>
  <si>
    <r>
      <rPr>
        <sz val="11"/>
        <rFont val="游ゴシック Medium"/>
        <family val="3"/>
        <charset val="128"/>
      </rPr>
      <t>恋は神代の昔から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おさらば故郷さん</t>
    </r>
    <rPh sb="0" eb="1">
      <t>コイ</t>
    </rPh>
    <rPh sb="2" eb="4">
      <t>カミヨ</t>
    </rPh>
    <rPh sb="5" eb="6">
      <t>ムカシ</t>
    </rPh>
    <rPh sb="13" eb="15">
      <t>フルサト</t>
    </rPh>
    <phoneticPr fontId="1"/>
  </si>
  <si>
    <r>
      <rPr>
        <sz val="11"/>
        <rFont val="游ゴシック Medium"/>
        <family val="3"/>
        <charset val="128"/>
      </rPr>
      <t>浪曲子守唄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祝い船</t>
    </r>
    <rPh sb="0" eb="2">
      <t>ロウキョク</t>
    </rPh>
    <rPh sb="2" eb="5">
      <t>コモリウタ</t>
    </rPh>
    <rPh sb="6" eb="7">
      <t>イワ</t>
    </rPh>
    <rPh sb="8" eb="9">
      <t>ブネ</t>
    </rPh>
    <phoneticPr fontId="1"/>
  </si>
  <si>
    <r>
      <rPr>
        <sz val="11"/>
        <rFont val="游ゴシック Medium"/>
        <family val="3"/>
        <charset val="128"/>
      </rPr>
      <t>唐獅子牡丹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女の港</t>
    </r>
    <rPh sb="0" eb="3">
      <t>カラジシ</t>
    </rPh>
    <rPh sb="3" eb="5">
      <t>ボタン</t>
    </rPh>
    <rPh sb="6" eb="7">
      <t>オンナ</t>
    </rPh>
    <rPh sb="8" eb="9">
      <t>ミナト</t>
    </rPh>
    <phoneticPr fontId="1"/>
  </si>
  <si>
    <r>
      <rPr>
        <sz val="11"/>
        <rFont val="游ゴシック Medium"/>
        <family val="3"/>
        <charset val="128"/>
      </rPr>
      <t>いいじゃないの幸せならば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昭和流れうた</t>
    </r>
    <rPh sb="7" eb="8">
      <t>シアワ</t>
    </rPh>
    <rPh sb="13" eb="15">
      <t>ショウワ</t>
    </rPh>
    <rPh sb="15" eb="16">
      <t>ナガ</t>
    </rPh>
    <phoneticPr fontId="1"/>
  </si>
  <si>
    <r>
      <rPr>
        <sz val="11"/>
        <rFont val="游ゴシック Medium"/>
        <family val="3"/>
        <charset val="128"/>
      </rPr>
      <t>他人船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雪国</t>
    </r>
    <rPh sb="0" eb="2">
      <t>タニン</t>
    </rPh>
    <rPh sb="2" eb="3">
      <t>ブネ</t>
    </rPh>
    <rPh sb="4" eb="6">
      <t>ユキグニ</t>
    </rPh>
    <phoneticPr fontId="1"/>
  </si>
  <si>
    <r>
      <rPr>
        <sz val="11"/>
        <rFont val="游ゴシック Medium"/>
        <family val="3"/>
        <charset val="128"/>
      </rPr>
      <t>美川憲一</t>
    </r>
    <rPh sb="0" eb="2">
      <t>ミカワ</t>
    </rPh>
    <rPh sb="2" eb="4">
      <t>ケンイチ</t>
    </rPh>
    <phoneticPr fontId="1"/>
  </si>
  <si>
    <r>
      <rPr>
        <sz val="11"/>
        <rFont val="游ゴシック Medium"/>
        <family val="3"/>
        <charset val="128"/>
      </rPr>
      <t>美川憲一全曲集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柳ヶ瀬ブルース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よせよ</t>
    </r>
    <rPh sb="0" eb="2">
      <t>ミカワ</t>
    </rPh>
    <rPh sb="2" eb="4">
      <t>ケンイチ</t>
    </rPh>
    <rPh sb="4" eb="6">
      <t>ゼンキョク</t>
    </rPh>
    <rPh sb="6" eb="7">
      <t>シュウ</t>
    </rPh>
    <rPh sb="8" eb="11">
      <t>ヤナガセ</t>
    </rPh>
    <phoneticPr fontId="1"/>
  </si>
  <si>
    <r>
      <rPr>
        <sz val="11"/>
        <rFont val="游ゴシック Medium"/>
        <family val="3"/>
        <charset val="128"/>
      </rPr>
      <t>美川憲一の「お元気？」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おもしろ</t>
    </r>
    <r>
      <rPr>
        <sz val="11"/>
        <rFont val="Consolas"/>
        <family val="3"/>
      </rPr>
      <t>Talk</t>
    </r>
    <r>
      <rPr>
        <sz val="11"/>
        <rFont val="游ゴシック Medium"/>
        <family val="3"/>
        <charset val="128"/>
      </rPr>
      <t>と</t>
    </r>
    <r>
      <rPr>
        <sz val="11"/>
        <rFont val="Consolas"/>
        <family val="3"/>
      </rPr>
      <t>Hit</t>
    </r>
    <r>
      <rPr>
        <sz val="11"/>
        <rFont val="游ゴシック Medium"/>
        <family val="3"/>
        <charset val="128"/>
      </rPr>
      <t>曲集</t>
    </r>
    <rPh sb="0" eb="2">
      <t>ミカワ</t>
    </rPh>
    <rPh sb="2" eb="4">
      <t>ケンイチ</t>
    </rPh>
    <rPh sb="7" eb="9">
      <t>ゲンキ</t>
    </rPh>
    <rPh sb="16" eb="20">
      <t>トーク</t>
    </rPh>
    <rPh sb="21" eb="24">
      <t>ヒット</t>
    </rPh>
    <rPh sb="24" eb="26">
      <t>キョクシュウ</t>
    </rPh>
    <phoneticPr fontId="1"/>
  </si>
  <si>
    <r>
      <rPr>
        <sz val="11"/>
        <rFont val="游ゴシック Medium"/>
        <family val="3"/>
        <charset val="128"/>
      </rPr>
      <t>坂本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九</t>
    </r>
    <rPh sb="0" eb="2">
      <t>サカモト</t>
    </rPh>
    <rPh sb="3" eb="4">
      <t>キュウ</t>
    </rPh>
    <phoneticPr fontId="1"/>
  </si>
  <si>
    <r>
      <rPr>
        <sz val="11"/>
        <rFont val="游ゴシック Medium"/>
        <family val="3"/>
        <charset val="128"/>
      </rPr>
      <t>坂本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九特集</t>
    </r>
    <rPh sb="0" eb="2">
      <t>サカモト</t>
    </rPh>
    <rPh sb="3" eb="4">
      <t>キュウ</t>
    </rPh>
    <rPh sb="4" eb="6">
      <t>トクシュウ</t>
    </rPh>
    <phoneticPr fontId="1"/>
  </si>
  <si>
    <r>
      <rPr>
        <sz val="11"/>
        <rFont val="游ゴシック Medium"/>
        <family val="3"/>
        <charset val="128"/>
      </rPr>
      <t>笠置シヅ子</t>
    </r>
    <rPh sb="0" eb="2">
      <t>カサギ</t>
    </rPh>
    <rPh sb="4" eb="5">
      <t>コ</t>
    </rPh>
    <phoneticPr fontId="1"/>
  </si>
  <si>
    <r>
      <rPr>
        <sz val="11"/>
        <rFont val="游ゴシック Medium"/>
        <family val="3"/>
        <charset val="128"/>
      </rPr>
      <t>笠置シヅ子特集</t>
    </r>
    <rPh sb="0" eb="2">
      <t>カサギ</t>
    </rPh>
    <rPh sb="4" eb="5">
      <t>コ</t>
    </rPh>
    <rPh sb="5" eb="7">
      <t>トクシュウ</t>
    </rPh>
    <phoneticPr fontId="1"/>
  </si>
  <si>
    <r>
      <rPr>
        <sz val="11"/>
        <rFont val="游ゴシック Medium"/>
        <family val="3"/>
        <charset val="128"/>
      </rPr>
      <t>灰田勝彦</t>
    </r>
    <rPh sb="0" eb="2">
      <t>ハイダ</t>
    </rPh>
    <rPh sb="2" eb="4">
      <t>マサヒコ</t>
    </rPh>
    <phoneticPr fontId="1"/>
  </si>
  <si>
    <r>
      <rPr>
        <sz val="11"/>
        <rFont val="游ゴシック Medium"/>
        <family val="3"/>
        <charset val="128"/>
      </rPr>
      <t>灰田勝彦特集</t>
    </r>
    <rPh sb="0" eb="2">
      <t>ハイダ</t>
    </rPh>
    <rPh sb="2" eb="4">
      <t>マサヒコ</t>
    </rPh>
    <rPh sb="4" eb="6">
      <t>トクシュウ</t>
    </rPh>
    <phoneticPr fontId="1"/>
  </si>
  <si>
    <r>
      <rPr>
        <sz val="11"/>
        <rFont val="游ゴシック Medium"/>
        <family val="3"/>
        <charset val="128"/>
      </rPr>
      <t>岡村靖幸</t>
    </r>
    <rPh sb="0" eb="2">
      <t>オカムラ</t>
    </rPh>
    <rPh sb="2" eb="4">
      <t>ヤスユキ</t>
    </rPh>
    <phoneticPr fontId="1"/>
  </si>
  <si>
    <r>
      <rPr>
        <sz val="11"/>
        <rFont val="游ゴシック Medium"/>
        <family val="3"/>
        <charset val="128"/>
      </rPr>
      <t>村田英雄</t>
    </r>
    <rPh sb="0" eb="2">
      <t>ムラタ</t>
    </rPh>
    <rPh sb="2" eb="4">
      <t>エイユウ</t>
    </rPh>
    <phoneticPr fontId="1"/>
  </si>
  <si>
    <r>
      <rPr>
        <sz val="11"/>
        <rFont val="游ゴシック Medium"/>
        <family val="3"/>
        <charset val="128"/>
      </rPr>
      <t>村田英雄特集</t>
    </r>
    <rPh sb="0" eb="2">
      <t>ムラタ</t>
    </rPh>
    <rPh sb="2" eb="4">
      <t>エイユウ</t>
    </rPh>
    <rPh sb="4" eb="6">
      <t>トクシュウ</t>
    </rPh>
    <phoneticPr fontId="1"/>
  </si>
  <si>
    <r>
      <rPr>
        <sz val="11"/>
        <rFont val="游ゴシック Medium"/>
        <family val="3"/>
        <charset val="128"/>
      </rPr>
      <t>中村八大</t>
    </r>
    <rPh sb="0" eb="2">
      <t>ナカムラ</t>
    </rPh>
    <rPh sb="2" eb="4">
      <t>ハチダイ</t>
    </rPh>
    <phoneticPr fontId="1"/>
  </si>
  <si>
    <r>
      <rPr>
        <sz val="11"/>
        <rFont val="游ゴシック Medium"/>
        <family val="3"/>
        <charset val="128"/>
      </rPr>
      <t>中村八大特集</t>
    </r>
    <rPh sb="0" eb="2">
      <t>ナカムラ</t>
    </rPh>
    <rPh sb="2" eb="4">
      <t>ハチダイ</t>
    </rPh>
    <rPh sb="4" eb="6">
      <t>トクシュウ</t>
    </rPh>
    <phoneticPr fontId="1"/>
  </si>
  <si>
    <r>
      <rPr>
        <strike/>
        <sz val="11"/>
        <rFont val="游ゴシック Medium"/>
        <family val="3"/>
        <charset val="128"/>
      </rPr>
      <t>ベルリーニ</t>
    </r>
  </si>
  <si>
    <r>
      <rPr>
        <strike/>
        <sz val="11"/>
        <rFont val="游ゴシック Medium"/>
        <family val="3"/>
        <charset val="128"/>
      </rPr>
      <t>ノルマ</t>
    </r>
  </si>
  <si>
    <r>
      <rPr>
        <strike/>
        <sz val="11"/>
        <rFont val="游ゴシック Medium"/>
        <family val="3"/>
        <charset val="128"/>
      </rPr>
      <t>藤原歌劇団</t>
    </r>
    <rPh sb="0" eb="2">
      <t>フジワラ</t>
    </rPh>
    <rPh sb="2" eb="5">
      <t>カゲキダン</t>
    </rPh>
    <phoneticPr fontId="1"/>
  </si>
  <si>
    <r>
      <rPr>
        <sz val="11"/>
        <rFont val="游ゴシック Medium"/>
        <family val="3"/>
        <charset val="128"/>
      </rPr>
      <t>美空ひばり特集①</t>
    </r>
    <rPh sb="0" eb="2">
      <t>ミソラ</t>
    </rPh>
    <rPh sb="5" eb="7">
      <t>トクシュウ</t>
    </rPh>
    <phoneticPr fontId="1"/>
  </si>
  <si>
    <r>
      <rPr>
        <sz val="11"/>
        <rFont val="游ゴシック Medium"/>
        <family val="3"/>
        <charset val="128"/>
      </rPr>
      <t>ハロー！サマー･デイズ③</t>
    </r>
  </si>
  <si>
    <r>
      <rPr>
        <sz val="11"/>
        <rFont val="游ゴシック Medium"/>
        <family val="3"/>
        <charset val="128"/>
      </rPr>
      <t>美空ひばり特集②</t>
    </r>
    <rPh sb="0" eb="2">
      <t>ミソラ</t>
    </rPh>
    <rPh sb="5" eb="7">
      <t>トクシュウ</t>
    </rPh>
    <phoneticPr fontId="1"/>
  </si>
  <si>
    <r>
      <rPr>
        <sz val="11"/>
        <rFont val="游ゴシック Medium"/>
        <family val="3"/>
        <charset val="128"/>
      </rPr>
      <t>ハロー！サマー･デイズ④</t>
    </r>
  </si>
  <si>
    <r>
      <rPr>
        <sz val="11"/>
        <rFont val="游ゴシック Medium"/>
        <family val="3"/>
        <charset val="128"/>
      </rPr>
      <t>美空ひばり特集③</t>
    </r>
    <rPh sb="0" eb="2">
      <t>ミソラ</t>
    </rPh>
    <rPh sb="5" eb="7">
      <t>トクシュウ</t>
    </rPh>
    <phoneticPr fontId="1"/>
  </si>
  <si>
    <r>
      <rPr>
        <sz val="11"/>
        <rFont val="游ゴシック Medium"/>
        <family val="3"/>
        <charset val="128"/>
      </rPr>
      <t>美空ひばり特集④</t>
    </r>
    <rPh sb="0" eb="2">
      <t>ミソラ</t>
    </rPh>
    <rPh sb="5" eb="7">
      <t>トクシュウ</t>
    </rPh>
    <phoneticPr fontId="1"/>
  </si>
  <si>
    <r>
      <rPr>
        <sz val="11"/>
        <rFont val="游ゴシック Medium"/>
        <family val="3"/>
        <charset val="128"/>
      </rPr>
      <t>ドラマティック･ボーカル集①</t>
    </r>
    <rPh sb="12" eb="13">
      <t>シュウ</t>
    </rPh>
    <phoneticPr fontId="1"/>
  </si>
  <si>
    <r>
      <rPr>
        <sz val="11"/>
        <rFont val="游ゴシック Medium"/>
        <family val="3"/>
        <charset val="128"/>
      </rPr>
      <t>美空ひばり特集⑤</t>
    </r>
    <rPh sb="0" eb="2">
      <t>ミソラ</t>
    </rPh>
    <rPh sb="5" eb="7">
      <t>トクシュウ</t>
    </rPh>
    <phoneticPr fontId="1"/>
  </si>
  <si>
    <r>
      <rPr>
        <sz val="11"/>
        <rFont val="游ゴシック Medium"/>
        <family val="3"/>
        <charset val="128"/>
      </rPr>
      <t>ドラマティック･ボーカル集②</t>
    </r>
    <rPh sb="12" eb="13">
      <t>シュウ</t>
    </rPh>
    <phoneticPr fontId="1"/>
  </si>
  <si>
    <r>
      <rPr>
        <b/>
        <sz val="11"/>
        <color indexed="33"/>
        <rFont val="游ゴシック Medium"/>
        <family val="3"/>
        <charset val="128"/>
      </rPr>
      <t>ほぶらきん</t>
    </r>
  </si>
  <si>
    <r>
      <rPr>
        <b/>
        <sz val="11"/>
        <color indexed="33"/>
        <rFont val="游ゴシック Medium"/>
        <family val="3"/>
        <charset val="128"/>
      </rPr>
      <t>ゴースンの一生</t>
    </r>
    <rPh sb="5" eb="7">
      <t>イッショウ</t>
    </rPh>
    <phoneticPr fontId="1"/>
  </si>
  <si>
    <r>
      <rPr>
        <b/>
        <sz val="11"/>
        <color indexed="33"/>
        <rFont val="游ゴシック Medium"/>
        <family val="3"/>
        <charset val="128"/>
      </rPr>
      <t>人生</t>
    </r>
    <rPh sb="0" eb="2">
      <t>ジンセイ</t>
    </rPh>
    <phoneticPr fontId="1"/>
  </si>
  <si>
    <r>
      <rPr>
        <sz val="11"/>
        <rFont val="游ゴシック Medium"/>
        <family val="3"/>
        <charset val="128"/>
      </rPr>
      <t>少年ナイフ</t>
    </r>
    <rPh sb="0" eb="2">
      <t>ショウネン</t>
    </rPh>
    <phoneticPr fontId="1"/>
  </si>
  <si>
    <r>
      <rPr>
        <sz val="11"/>
        <rFont val="游ゴシック Medium"/>
        <family val="3"/>
        <charset val="128"/>
      </rPr>
      <t>山のアッちゃん</t>
    </r>
    <rPh sb="0" eb="1">
      <t>ヤマ</t>
    </rPh>
    <phoneticPr fontId="1"/>
  </si>
  <si>
    <r>
      <t xml:space="preserve">Pretty Little </t>
    </r>
    <r>
      <rPr>
        <sz val="11"/>
        <rFont val="游ゴシック Medium"/>
        <family val="3"/>
        <charset val="128"/>
      </rPr>
      <t>バカ貝</t>
    </r>
    <rPh sb="0" eb="6">
      <t>ブリティ</t>
    </rPh>
    <rPh sb="7" eb="13">
      <t>リトル</t>
    </rPh>
    <rPh sb="16" eb="17">
      <t>ガイ</t>
    </rPh>
    <phoneticPr fontId="1"/>
  </si>
  <si>
    <r>
      <rPr>
        <sz val="11"/>
        <rFont val="游ゴシック Medium"/>
        <family val="3"/>
        <charset val="128"/>
      </rPr>
      <t>ジャガー</t>
    </r>
    <phoneticPr fontId="1"/>
  </si>
  <si>
    <r>
      <rPr>
        <sz val="11"/>
        <rFont val="游ゴシック Medium"/>
        <family val="3"/>
        <charset val="128"/>
      </rPr>
      <t>やっぱり</t>
    </r>
  </si>
  <si>
    <r>
      <rPr>
        <sz val="11"/>
        <rFont val="游ゴシック Medium"/>
        <family val="3"/>
        <charset val="128"/>
      </rPr>
      <t>やっぱり</t>
    </r>
    <phoneticPr fontId="1"/>
  </si>
  <si>
    <r>
      <rPr>
        <sz val="11"/>
        <rFont val="游ゴシック Medium"/>
        <family val="3"/>
        <charset val="128"/>
      </rPr>
      <t>ＹＴＪ</t>
    </r>
  </si>
  <si>
    <r>
      <rPr>
        <sz val="11"/>
        <rFont val="游ゴシック Medium"/>
        <family val="3"/>
        <charset val="128"/>
      </rPr>
      <t>ＹＴＪ</t>
    </r>
    <phoneticPr fontId="1"/>
  </si>
  <si>
    <r>
      <rPr>
        <sz val="11"/>
        <rFont val="游ゴシック Medium"/>
        <family val="3"/>
        <charset val="128"/>
      </rPr>
      <t>マイムマイムダンサーズ</t>
    </r>
    <phoneticPr fontId="1"/>
  </si>
  <si>
    <r>
      <rPr>
        <sz val="11"/>
        <rFont val="游ゴシック Medium"/>
        <family val="3"/>
        <charset val="128"/>
      </rPr>
      <t>頭脳警察</t>
    </r>
    <rPh sb="0" eb="2">
      <t>ズノウ</t>
    </rPh>
    <rPh sb="2" eb="4">
      <t>ケイサツ</t>
    </rPh>
    <phoneticPr fontId="1"/>
  </si>
  <si>
    <r>
      <rPr>
        <sz val="11"/>
        <rFont val="游ゴシック Medium"/>
        <family val="3"/>
        <charset val="128"/>
      </rPr>
      <t>パンタ＆</t>
    </r>
    <r>
      <rPr>
        <sz val="11"/>
        <rFont val="Consolas"/>
        <family val="3"/>
      </rPr>
      <t>HAL</t>
    </r>
    <phoneticPr fontId="1"/>
  </si>
  <si>
    <r>
      <rPr>
        <sz val="11"/>
        <rFont val="游ゴシック Medium"/>
        <family val="3"/>
        <charset val="128"/>
      </rPr>
      <t>マラッカ</t>
    </r>
    <phoneticPr fontId="1"/>
  </si>
  <si>
    <r>
      <rPr>
        <sz val="11"/>
        <rFont val="游ゴシック Medium"/>
        <family val="3"/>
        <charset val="128"/>
      </rPr>
      <t>遠藤賢司</t>
    </r>
    <rPh sb="0" eb="2">
      <t>エンドウ</t>
    </rPh>
    <rPh sb="2" eb="4">
      <t>ケンジ</t>
    </rPh>
    <phoneticPr fontId="1"/>
  </si>
  <si>
    <r>
      <rPr>
        <sz val="11"/>
        <rFont val="游ゴシック Medium"/>
        <family val="3"/>
        <charset val="128"/>
      </rPr>
      <t>満足できるかな</t>
    </r>
    <rPh sb="0" eb="2">
      <t>マンゾク</t>
    </rPh>
    <phoneticPr fontId="1"/>
  </si>
  <si>
    <r>
      <rPr>
        <sz val="11"/>
        <rFont val="游ゴシック Medium"/>
        <family val="3"/>
        <charset val="128"/>
      </rPr>
      <t>嘆きのウクレレ</t>
    </r>
    <rPh sb="0" eb="1">
      <t>ナゲ</t>
    </rPh>
    <phoneticPr fontId="1"/>
  </si>
  <si>
    <r>
      <rPr>
        <sz val="11"/>
        <rFont val="游ゴシック Medium"/>
        <family val="3"/>
        <charset val="128"/>
      </rPr>
      <t>東京ワッショイ</t>
    </r>
    <rPh sb="0" eb="2">
      <t>トウキョウ</t>
    </rPh>
    <phoneticPr fontId="1"/>
  </si>
  <si>
    <r>
      <rPr>
        <sz val="11"/>
        <rFont val="游ゴシック Medium"/>
        <family val="3"/>
        <charset val="128"/>
      </rPr>
      <t>宇宙防衛軍</t>
    </r>
    <rPh sb="0" eb="2">
      <t>ウチュウ</t>
    </rPh>
    <rPh sb="2" eb="4">
      <t>ボウエイ</t>
    </rPh>
    <rPh sb="4" eb="5">
      <t>グン</t>
    </rPh>
    <phoneticPr fontId="1"/>
  </si>
  <si>
    <r>
      <rPr>
        <sz val="11"/>
        <rFont val="游ゴシック Medium"/>
        <family val="3"/>
        <charset val="128"/>
      </rPr>
      <t>不滅の男</t>
    </r>
    <rPh sb="0" eb="2">
      <t>フメツ</t>
    </rPh>
    <rPh sb="3" eb="4">
      <t>オトコ</t>
    </rPh>
    <phoneticPr fontId="1"/>
  </si>
  <si>
    <r>
      <rPr>
        <sz val="11"/>
        <rFont val="游ゴシック Medium"/>
        <family val="3"/>
        <charset val="128"/>
      </rPr>
      <t>史上最長寿の</t>
    </r>
    <r>
      <rPr>
        <sz val="11"/>
        <rFont val="Consolas"/>
        <family val="3"/>
      </rPr>
      <t>Rock'n Roller</t>
    </r>
    <rPh sb="0" eb="2">
      <t>シジョウ</t>
    </rPh>
    <rPh sb="2" eb="3">
      <t>サイ</t>
    </rPh>
    <rPh sb="3" eb="5">
      <t>チョウジュ</t>
    </rPh>
    <rPh sb="6" eb="12">
      <t>ロックン</t>
    </rPh>
    <rPh sb="13" eb="19">
      <t>ローラー</t>
    </rPh>
    <phoneticPr fontId="1"/>
  </si>
  <si>
    <r>
      <rPr>
        <sz val="11"/>
        <rFont val="游ゴシック Medium"/>
        <family val="3"/>
        <charset val="128"/>
      </rPr>
      <t>黎明期</t>
    </r>
    <r>
      <rPr>
        <sz val="11"/>
        <rFont val="Consolas"/>
        <family val="3"/>
      </rPr>
      <t>Live</t>
    </r>
    <rPh sb="0" eb="2">
      <t>レイメイ</t>
    </rPh>
    <rPh sb="2" eb="3">
      <t>キ</t>
    </rPh>
    <rPh sb="3" eb="7">
      <t>ライヴ</t>
    </rPh>
    <phoneticPr fontId="1"/>
  </si>
  <si>
    <r>
      <rPr>
        <sz val="11"/>
        <rFont val="游ゴシック Medium"/>
        <family val="3"/>
        <charset val="128"/>
      </rPr>
      <t>空手バカボン</t>
    </r>
    <rPh sb="0" eb="2">
      <t>カラテ</t>
    </rPh>
    <phoneticPr fontId="1"/>
  </si>
  <si>
    <r>
      <rPr>
        <sz val="11"/>
        <rFont val="游ゴシック Medium"/>
        <family val="3"/>
        <charset val="128"/>
      </rPr>
      <t>孤島の檻</t>
    </r>
    <rPh sb="0" eb="2">
      <t>コトウ</t>
    </rPh>
    <rPh sb="3" eb="4">
      <t>オリ</t>
    </rPh>
    <phoneticPr fontId="1"/>
  </si>
  <si>
    <r>
      <rPr>
        <sz val="11"/>
        <rFont val="游ゴシック Medium"/>
        <family val="3"/>
        <charset val="128"/>
      </rPr>
      <t>黄金時代</t>
    </r>
    <rPh sb="0" eb="2">
      <t>オウゴン</t>
    </rPh>
    <rPh sb="2" eb="4">
      <t>ジダイ</t>
    </rPh>
    <phoneticPr fontId="1"/>
  </si>
  <si>
    <r>
      <rPr>
        <sz val="11"/>
        <rFont val="游ゴシック Medium"/>
        <family val="3"/>
        <charset val="128"/>
      </rPr>
      <t>もすけさん</t>
    </r>
  </si>
  <si>
    <r>
      <rPr>
        <sz val="11"/>
        <rFont val="游ゴシック Medium"/>
        <family val="3"/>
        <charset val="128"/>
      </rPr>
      <t>愛猿記</t>
    </r>
    <rPh sb="0" eb="3">
      <t>アイエンキ</t>
    </rPh>
    <phoneticPr fontId="1"/>
  </si>
  <si>
    <r>
      <rPr>
        <sz val="11"/>
        <rFont val="游ゴシック Medium"/>
        <family val="3"/>
        <charset val="128"/>
      </rPr>
      <t>あがた森魚</t>
    </r>
    <rPh sb="3" eb="5">
      <t>モリオ</t>
    </rPh>
    <phoneticPr fontId="1"/>
  </si>
  <si>
    <r>
      <rPr>
        <sz val="11"/>
        <rFont val="游ゴシック Medium"/>
        <family val="3"/>
        <charset val="128"/>
      </rPr>
      <t>乙女の儚夢</t>
    </r>
    <rPh sb="0" eb="2">
      <t>オツ</t>
    </rPh>
    <phoneticPr fontId="1"/>
  </si>
  <si>
    <r>
      <rPr>
        <sz val="11"/>
        <rFont val="游ゴシック Medium"/>
        <family val="3"/>
        <charset val="128"/>
      </rPr>
      <t>噫無情</t>
    </r>
    <rPh sb="0" eb="1">
      <t>アア</t>
    </rPh>
    <rPh sb="1" eb="3">
      <t>ムジョウ</t>
    </rPh>
    <phoneticPr fontId="1"/>
  </si>
  <si>
    <r>
      <rPr>
        <sz val="11"/>
        <rFont val="游ゴシック Medium"/>
        <family val="3"/>
        <charset val="128"/>
      </rPr>
      <t>日本少年</t>
    </r>
    <rPh sb="0" eb="2">
      <t>ニホン</t>
    </rPh>
    <rPh sb="2" eb="4">
      <t>ショウネン</t>
    </rPh>
    <phoneticPr fontId="1"/>
  </si>
  <si>
    <r>
      <rPr>
        <sz val="11"/>
        <rFont val="游ゴシック Medium"/>
        <family val="3"/>
        <charset val="128"/>
      </rPr>
      <t>君のこと好きなんだ</t>
    </r>
    <rPh sb="0" eb="1">
      <t>キミ</t>
    </rPh>
    <rPh sb="4" eb="5">
      <t>ス</t>
    </rPh>
    <phoneticPr fontId="1"/>
  </si>
  <si>
    <r>
      <rPr>
        <sz val="11"/>
        <rFont val="游ゴシック Medium"/>
        <family val="3"/>
        <charset val="128"/>
      </rPr>
      <t>僕は天使ぢゃないよ</t>
    </r>
    <rPh sb="0" eb="1">
      <t>ボク</t>
    </rPh>
    <rPh sb="2" eb="4">
      <t>テンシ</t>
    </rPh>
    <phoneticPr fontId="1"/>
  </si>
  <si>
    <r>
      <rPr>
        <sz val="11"/>
        <rFont val="游ゴシック Medium"/>
        <family val="3"/>
        <charset val="128"/>
      </rPr>
      <t>矢野顕子</t>
    </r>
    <rPh sb="0" eb="2">
      <t>ヤノ</t>
    </rPh>
    <rPh sb="2" eb="4">
      <t>アキコ</t>
    </rPh>
    <phoneticPr fontId="1"/>
  </si>
  <si>
    <r>
      <rPr>
        <sz val="11"/>
        <rFont val="游ゴシック Medium"/>
        <family val="3"/>
        <charset val="128"/>
      </rPr>
      <t>長月神無月</t>
    </r>
    <rPh sb="0" eb="2">
      <t>ナガツキ</t>
    </rPh>
    <rPh sb="2" eb="5">
      <t>カンナヅキ</t>
    </rPh>
    <phoneticPr fontId="1"/>
  </si>
  <si>
    <r>
      <rPr>
        <sz val="11"/>
        <rFont val="游ゴシック Medium"/>
        <family val="3"/>
        <charset val="128"/>
      </rPr>
      <t>いろはにこんぺいとう</t>
    </r>
    <phoneticPr fontId="1"/>
  </si>
  <si>
    <r>
      <rPr>
        <sz val="11"/>
        <rFont val="游ゴシック Medium"/>
        <family val="3"/>
        <charset val="128"/>
      </rPr>
      <t>あそこのアッコちゃん･行け柳田･ハローゼア</t>
    </r>
    <rPh sb="11" eb="12">
      <t>イ</t>
    </rPh>
    <rPh sb="13" eb="15">
      <t>ヤナギダ</t>
    </rPh>
    <phoneticPr fontId="1"/>
  </si>
  <si>
    <r>
      <rPr>
        <sz val="11"/>
        <rFont val="游ゴシック Medium"/>
        <family val="3"/>
        <charset val="128"/>
      </rPr>
      <t>ト･キ･メ･キ</t>
    </r>
  </si>
  <si>
    <r>
      <rPr>
        <sz val="11"/>
        <rFont val="游ゴシック Medium"/>
        <family val="3"/>
        <charset val="128"/>
      </rPr>
      <t>東京は夜の</t>
    </r>
    <r>
      <rPr>
        <sz val="11"/>
        <rFont val="Consolas"/>
        <family val="3"/>
      </rPr>
      <t>7</t>
    </r>
    <r>
      <rPr>
        <sz val="11"/>
        <rFont val="游ゴシック Medium"/>
        <family val="3"/>
        <charset val="128"/>
      </rPr>
      <t>時</t>
    </r>
    <rPh sb="0" eb="2">
      <t>トウキョウ</t>
    </rPh>
    <rPh sb="3" eb="4">
      <t>ヨル</t>
    </rPh>
    <rPh sb="6" eb="7">
      <t>ジ</t>
    </rPh>
    <phoneticPr fontId="1"/>
  </si>
  <si>
    <r>
      <rPr>
        <sz val="11"/>
        <rFont val="游ゴシック Medium"/>
        <family val="3"/>
        <charset val="128"/>
      </rPr>
      <t>約</t>
    </r>
    <r>
      <rPr>
        <sz val="11"/>
        <rFont val="Consolas"/>
        <family val="3"/>
      </rPr>
      <t>42'00</t>
    </r>
  </si>
  <si>
    <r>
      <rPr>
        <sz val="11"/>
        <rFont val="游ゴシック Medium"/>
        <family val="3"/>
        <charset val="128"/>
      </rPr>
      <t>ただいま</t>
    </r>
    <phoneticPr fontId="1"/>
  </si>
  <si>
    <r>
      <rPr>
        <sz val="11"/>
        <rFont val="游ゴシック Medium"/>
        <family val="3"/>
        <charset val="128"/>
      </rPr>
      <t>ごはんができたよ</t>
    </r>
    <phoneticPr fontId="1"/>
  </si>
  <si>
    <r>
      <rPr>
        <sz val="11"/>
        <rFont val="游ゴシック Medium"/>
        <family val="3"/>
        <charset val="128"/>
      </rPr>
      <t>約</t>
    </r>
    <r>
      <rPr>
        <sz val="11"/>
        <rFont val="Consolas"/>
        <family val="3"/>
      </rPr>
      <t>50'00</t>
    </r>
  </si>
  <si>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11</t>
    </r>
    <r>
      <rPr>
        <sz val="11"/>
        <rFont val="游ゴシック Medium"/>
        <family val="3"/>
        <charset val="128"/>
      </rPr>
      <t>曲</t>
    </r>
    <r>
      <rPr>
        <sz val="11"/>
        <rFont val="Consolas"/>
        <family val="3"/>
      </rPr>
      <t>/Bones Howe:Production &amp; Sound</t>
    </r>
    <rPh sb="0" eb="1">
      <t>ゼン</t>
    </rPh>
    <rPh sb="3" eb="4">
      <t>キョク</t>
    </rPh>
    <rPh sb="5" eb="10">
      <t>ボーンズ</t>
    </rPh>
    <rPh sb="11" eb="15">
      <t>ハウ</t>
    </rPh>
    <rPh sb="16" eb="26">
      <t>プロダクション</t>
    </rPh>
    <rPh sb="29" eb="34">
      <t>サウンド</t>
    </rPh>
    <phoneticPr fontId="1"/>
  </si>
  <si>
    <r>
      <t>7672~7713/75</t>
    </r>
    <r>
      <rPr>
        <sz val="11"/>
        <rFont val="游ゴシック Medium"/>
        <family val="3"/>
        <charset val="128"/>
      </rPr>
      <t>秒</t>
    </r>
    <rPh sb="12" eb="13">
      <t>ビョウ</t>
    </rPh>
    <phoneticPr fontId="1"/>
  </si>
  <si>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10</t>
    </r>
    <r>
      <rPr>
        <sz val="11"/>
        <rFont val="游ゴシック Medium"/>
        <family val="3"/>
        <charset val="128"/>
      </rPr>
      <t>曲</t>
    </r>
    <r>
      <rPr>
        <sz val="11"/>
        <rFont val="Consolas"/>
        <family val="3"/>
      </rPr>
      <t>/Bones Howe:Production &amp; Sound</t>
    </r>
    <rPh sb="0" eb="1">
      <t>ゼン</t>
    </rPh>
    <rPh sb="3" eb="4">
      <t>キョク</t>
    </rPh>
    <rPh sb="5" eb="10">
      <t>ボーンズ</t>
    </rPh>
    <rPh sb="11" eb="15">
      <t>ハウ</t>
    </rPh>
    <rPh sb="16" eb="26">
      <t>プロダクション</t>
    </rPh>
    <rPh sb="29" eb="34">
      <t>サウンド</t>
    </rPh>
    <phoneticPr fontId="1"/>
  </si>
  <si>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20</t>
    </r>
    <r>
      <rPr>
        <sz val="11"/>
        <rFont val="游ゴシック Medium"/>
        <family val="3"/>
        <charset val="128"/>
      </rPr>
      <t>曲</t>
    </r>
    <r>
      <rPr>
        <sz val="11"/>
        <rFont val="Consolas"/>
        <family val="3"/>
      </rPr>
      <t>/Tom Waits:Produce</t>
    </r>
    <rPh sb="0" eb="1">
      <t>ゼン</t>
    </rPh>
    <rPh sb="3" eb="4">
      <t>キョク</t>
    </rPh>
    <rPh sb="5" eb="8">
      <t>トム</t>
    </rPh>
    <rPh sb="9" eb="14">
      <t>ウェイツ</t>
    </rPh>
    <rPh sb="15" eb="22">
      <t>プロデュース</t>
    </rPh>
    <phoneticPr fontId="1"/>
  </si>
  <si>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9+7</t>
    </r>
    <r>
      <rPr>
        <sz val="11"/>
        <rFont val="游ゴシック Medium"/>
        <family val="3"/>
        <charset val="128"/>
      </rPr>
      <t>曲</t>
    </r>
    <rPh sb="0" eb="1">
      <t>ゼン</t>
    </rPh>
    <rPh sb="4" eb="5">
      <t>キョク</t>
    </rPh>
    <phoneticPr fontId="1"/>
  </si>
  <si>
    <r>
      <rPr>
        <sz val="11"/>
        <rFont val="游ゴシック Medium"/>
        <family val="3"/>
        <charset val="128"/>
      </rPr>
      <t>リハビルラ</t>
    </r>
  </si>
  <si>
    <r>
      <rPr>
        <b/>
        <sz val="11"/>
        <color indexed="33"/>
        <rFont val="游ゴシック Medium"/>
        <family val="3"/>
        <charset val="128"/>
      </rPr>
      <t>小川美潮</t>
    </r>
    <rPh sb="0" eb="2">
      <t>オガワ</t>
    </rPh>
    <rPh sb="2" eb="4">
      <t>ミシオ</t>
    </rPh>
    <phoneticPr fontId="1"/>
  </si>
  <si>
    <r>
      <rPr>
        <sz val="11"/>
        <rFont val="游ゴシック Medium"/>
        <family val="3"/>
        <charset val="128"/>
      </rPr>
      <t>檸檬の月</t>
    </r>
    <rPh sb="0" eb="2">
      <t>レモン</t>
    </rPh>
    <rPh sb="3" eb="4">
      <t>ツキ</t>
    </rPh>
    <phoneticPr fontId="1"/>
  </si>
  <si>
    <r>
      <rPr>
        <sz val="11"/>
        <rFont val="游ゴシック Medium"/>
        <family val="3"/>
        <charset val="128"/>
      </rPr>
      <t>小川美潮</t>
    </r>
    <r>
      <rPr>
        <sz val="11"/>
        <rFont val="Consolas"/>
        <family val="3"/>
      </rPr>
      <t>/solo</t>
    </r>
    <rPh sb="0" eb="2">
      <t>オガワ</t>
    </rPh>
    <rPh sb="2" eb="4">
      <t>ミシオ</t>
    </rPh>
    <rPh sb="5" eb="9">
      <t>ソロ</t>
    </rPh>
    <phoneticPr fontId="1"/>
  </si>
  <si>
    <r>
      <rPr>
        <b/>
        <sz val="11"/>
        <color indexed="33"/>
        <rFont val="游ゴシック Medium"/>
        <family val="3"/>
        <charset val="128"/>
      </rPr>
      <t>チャクラ</t>
    </r>
  </si>
  <si>
    <r>
      <rPr>
        <sz val="11"/>
        <rFont val="游ゴシック Medium"/>
        <family val="3"/>
        <charset val="128"/>
      </rPr>
      <t>チャクラ</t>
    </r>
    <r>
      <rPr>
        <sz val="11"/>
        <rFont val="Consolas"/>
        <family val="3"/>
      </rPr>
      <t>/1st.</t>
    </r>
    <phoneticPr fontId="1"/>
  </si>
  <si>
    <r>
      <rPr>
        <sz val="11"/>
        <rFont val="游ゴシック Medium"/>
        <family val="3"/>
        <charset val="128"/>
      </rPr>
      <t>南洋でヨイショ</t>
    </r>
    <rPh sb="0" eb="2">
      <t>ナンヨウ</t>
    </rPh>
    <phoneticPr fontId="1"/>
  </si>
  <si>
    <r>
      <rPr>
        <sz val="11"/>
        <rFont val="游ゴシック Medium"/>
        <family val="3"/>
        <charset val="128"/>
      </rPr>
      <t>ウレシイノモト</t>
    </r>
    <phoneticPr fontId="1"/>
  </si>
  <si>
    <r>
      <t>Steely Dan</t>
    </r>
    <r>
      <rPr>
        <sz val="11"/>
        <rFont val="游ゴシック Medium"/>
        <family val="3"/>
        <charset val="128"/>
      </rPr>
      <t>／</t>
    </r>
    <r>
      <rPr>
        <sz val="11"/>
        <rFont val="Consolas"/>
        <family val="3"/>
      </rPr>
      <t>Donald Fagen</t>
    </r>
    <r>
      <rPr>
        <sz val="11"/>
        <rFont val="游ゴシック Medium"/>
        <family val="3"/>
        <charset val="128"/>
      </rPr>
      <t>全曲</t>
    </r>
    <rPh sb="0" eb="10">
      <t>スティーリー　ダン</t>
    </rPh>
    <rPh sb="11" eb="23">
      <t>ドナルド　フェイゲン</t>
    </rPh>
    <rPh sb="23" eb="25">
      <t>ゼンキョク</t>
    </rPh>
    <phoneticPr fontId="1"/>
  </si>
  <si>
    <r>
      <t>04'50/68'10</t>
    </r>
    <r>
      <rPr>
        <sz val="11"/>
        <rFont val="游ゴシック Medium"/>
        <family val="3"/>
        <charset val="128"/>
      </rPr>
      <t>から</t>
    </r>
  </si>
  <si>
    <r>
      <t>Cassette Tape</t>
    </r>
    <r>
      <rPr>
        <sz val="11"/>
        <rFont val="游ゴシック Medium"/>
        <family val="3"/>
        <charset val="128"/>
      </rPr>
      <t>でも所有</t>
    </r>
    <rPh sb="0" eb="13">
      <t>カセット　テープ</t>
    </rPh>
    <rPh sb="15" eb="17">
      <t>ショユウ</t>
    </rPh>
    <phoneticPr fontId="1"/>
  </si>
  <si>
    <r>
      <t>The Who</t>
    </r>
    <r>
      <rPr>
        <sz val="11"/>
        <rFont val="游ゴシック Medium"/>
        <family val="3"/>
        <charset val="128"/>
      </rPr>
      <t>／</t>
    </r>
    <r>
      <rPr>
        <sz val="11"/>
        <rFont val="Consolas"/>
        <family val="3"/>
      </rPr>
      <t>Kansas</t>
    </r>
    <rPh sb="0" eb="3">
      <t>ザ</t>
    </rPh>
    <rPh sb="4" eb="7">
      <t>フー</t>
    </rPh>
    <rPh sb="8" eb="14">
      <t>カンサス</t>
    </rPh>
    <phoneticPr fontId="1"/>
  </si>
  <si>
    <r>
      <t>Ivan Lins/</t>
    </r>
    <r>
      <rPr>
        <sz val="11"/>
        <rFont val="游ゴシック Medium"/>
        <family val="3"/>
        <charset val="128"/>
      </rPr>
      <t>端から端まで</t>
    </r>
    <rPh sb="0" eb="9">
      <t>イヴァン・リンス</t>
    </rPh>
    <rPh sb="10" eb="11">
      <t>ハシ</t>
    </rPh>
    <rPh sb="13" eb="14">
      <t>ハシ</t>
    </rPh>
    <phoneticPr fontId="1"/>
  </si>
  <si>
    <r>
      <rPr>
        <sz val="11"/>
        <rFont val="游ゴシック Medium"/>
        <family val="3"/>
        <charset val="128"/>
      </rPr>
      <t>コンキスタドール</t>
    </r>
    <phoneticPr fontId="1"/>
  </si>
  <si>
    <r>
      <t xml:space="preserve">Unit </t>
    </r>
    <r>
      <rPr>
        <sz val="11"/>
        <rFont val="游ゴシック Medium"/>
        <family val="3"/>
        <charset val="128"/>
      </rPr>
      <t>ストラクチャーズ</t>
    </r>
    <rPh sb="0" eb="4">
      <t>ユニット</t>
    </rPh>
    <phoneticPr fontId="1"/>
  </si>
  <si>
    <r>
      <rPr>
        <sz val="11"/>
        <rFont val="游ゴシック Medium"/>
        <family val="3"/>
        <charset val="128"/>
      </rPr>
      <t>ナナ･ヴァスコンセロス</t>
    </r>
  </si>
  <si>
    <r>
      <t>Ruins/</t>
    </r>
    <r>
      <rPr>
        <sz val="11"/>
        <rFont val="游ゴシック Medium"/>
        <family val="3"/>
        <charset val="128"/>
      </rPr>
      <t>吉田達也</t>
    </r>
    <rPh sb="0" eb="5">
      <t>ルインズ</t>
    </rPh>
    <rPh sb="6" eb="10">
      <t>ヨシダタツヤ</t>
    </rPh>
    <phoneticPr fontId="1"/>
  </si>
  <si>
    <r>
      <rPr>
        <sz val="11"/>
        <rFont val="游ゴシック Medium"/>
        <family val="3"/>
        <charset val="128"/>
      </rPr>
      <t>英国式庭園殺人事件</t>
    </r>
    <rPh sb="0" eb="2">
      <t>エイコク</t>
    </rPh>
    <rPh sb="2" eb="3">
      <t>シキ</t>
    </rPh>
    <rPh sb="3" eb="5">
      <t>テイエン</t>
    </rPh>
    <rPh sb="5" eb="7">
      <t>サツジン</t>
    </rPh>
    <rPh sb="7" eb="9">
      <t>ジケン</t>
    </rPh>
    <phoneticPr fontId="1"/>
  </si>
  <si>
    <r>
      <rPr>
        <sz val="11"/>
        <rFont val="游ゴシック Medium"/>
        <family val="3"/>
        <charset val="128"/>
      </rPr>
      <t>数に溺れて</t>
    </r>
    <rPh sb="0" eb="1">
      <t>カズ</t>
    </rPh>
    <rPh sb="2" eb="3">
      <t>オボ</t>
    </rPh>
    <phoneticPr fontId="1"/>
  </si>
  <si>
    <r>
      <t>Cook</t>
    </r>
    <r>
      <rPr>
        <sz val="11"/>
        <rFont val="游ゴシック Medium"/>
        <family val="3"/>
        <charset val="128"/>
      </rPr>
      <t>と泥棒、その妻と愛人</t>
    </r>
    <rPh sb="0" eb="4">
      <t>コック</t>
    </rPh>
    <rPh sb="5" eb="7">
      <t>ドロボウ</t>
    </rPh>
    <rPh sb="10" eb="11">
      <t>ツマ</t>
    </rPh>
    <rPh sb="12" eb="14">
      <t>アイジン</t>
    </rPh>
    <phoneticPr fontId="1"/>
  </si>
  <si>
    <r>
      <rPr>
        <sz val="11"/>
        <rFont val="游ゴシック Medium"/>
        <family val="3"/>
        <charset val="128"/>
      </rPr>
      <t>プロスペローの本</t>
    </r>
    <rPh sb="7" eb="8">
      <t>ホン</t>
    </rPh>
    <phoneticPr fontId="1"/>
  </si>
  <si>
    <r>
      <rPr>
        <sz val="11"/>
        <rFont val="游ゴシック Medium"/>
        <family val="3"/>
        <charset val="128"/>
      </rPr>
      <t>こどものための</t>
    </r>
    <r>
      <rPr>
        <sz val="11"/>
        <rFont val="Consolas"/>
        <family val="3"/>
      </rPr>
      <t>Satie</t>
    </r>
    <rPh sb="7" eb="12">
      <t>サティ</t>
    </rPh>
    <phoneticPr fontId="1"/>
  </si>
  <si>
    <r>
      <rPr>
        <sz val="11"/>
        <rFont val="游ゴシック Medium"/>
        <family val="3"/>
        <charset val="128"/>
      </rPr>
      <t>はじめてのクラシック</t>
    </r>
    <r>
      <rPr>
        <sz val="11"/>
        <rFont val="Consolas"/>
        <family val="3"/>
      </rPr>
      <t>2</t>
    </r>
    <phoneticPr fontId="1"/>
  </si>
  <si>
    <r>
      <rPr>
        <sz val="11"/>
        <rFont val="游ゴシック Medium"/>
        <family val="3"/>
        <charset val="128"/>
      </rPr>
      <t>高橋アキ</t>
    </r>
    <rPh sb="0" eb="2">
      <t>タカハシ</t>
    </rPh>
    <phoneticPr fontId="1"/>
  </si>
  <si>
    <r>
      <rPr>
        <sz val="11"/>
        <rFont val="游ゴシック Medium"/>
        <family val="3"/>
        <charset val="128"/>
      </rPr>
      <t>立松和平</t>
    </r>
    <rPh sb="0" eb="2">
      <t>タテマツ</t>
    </rPh>
    <rPh sb="2" eb="4">
      <t>ワヘイ</t>
    </rPh>
    <phoneticPr fontId="1"/>
  </si>
  <si>
    <r>
      <rPr>
        <sz val="11"/>
        <rFont val="游ゴシック Medium"/>
        <family val="3"/>
        <charset val="128"/>
      </rPr>
      <t>オルゴール仕掛けの</t>
    </r>
    <r>
      <rPr>
        <sz val="11"/>
        <rFont val="Consolas"/>
        <family val="3"/>
      </rPr>
      <t>Satie/Belle Epoque Abend</t>
    </r>
    <rPh sb="5" eb="7">
      <t>シカ</t>
    </rPh>
    <rPh sb="9" eb="14">
      <t>サティ</t>
    </rPh>
    <rPh sb="15" eb="27">
      <t>ベル エポック</t>
    </rPh>
    <phoneticPr fontId="1"/>
  </si>
  <si>
    <r>
      <rPr>
        <sz val="11"/>
        <rFont val="游ゴシック Medium"/>
        <family val="3"/>
        <charset val="128"/>
      </rPr>
      <t>西脇睦宏</t>
    </r>
    <rPh sb="0" eb="2">
      <t>ニシワキ</t>
    </rPh>
    <rPh sb="2" eb="4">
      <t>ムツヒロ</t>
    </rPh>
    <phoneticPr fontId="1"/>
  </si>
  <si>
    <r>
      <rPr>
        <sz val="11"/>
        <rFont val="游ゴシック Medium"/>
        <family val="3"/>
        <charset val="128"/>
      </rPr>
      <t>打楽器のための現代作品､</t>
    </r>
    <r>
      <rPr>
        <sz val="11"/>
        <rFont val="Consolas"/>
        <family val="3"/>
      </rPr>
      <t>Ragtime</t>
    </r>
    <r>
      <rPr>
        <sz val="11"/>
        <rFont val="游ゴシック Medium"/>
        <family val="3"/>
        <charset val="128"/>
      </rPr>
      <t>､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作品</t>
    </r>
    <rPh sb="0" eb="3">
      <t>ダガッキ</t>
    </rPh>
    <rPh sb="7" eb="9">
      <t>ゲンダイ</t>
    </rPh>
    <rPh sb="9" eb="11">
      <t>サクヒン</t>
    </rPh>
    <rPh sb="12" eb="19">
      <t>ラグタイム</t>
    </rPh>
    <rPh sb="20" eb="26">
      <t>アフリカ</t>
    </rPh>
    <rPh sb="26" eb="28">
      <t>サクヒン</t>
    </rPh>
    <phoneticPr fontId="1"/>
  </si>
  <si>
    <r>
      <rPr>
        <sz val="11"/>
        <rFont val="游ゴシック Medium"/>
        <family val="3"/>
        <charset val="128"/>
      </rPr>
      <t>アルディッティ</t>
    </r>
    <r>
      <rPr>
        <sz val="11"/>
        <rFont val="Consolas"/>
        <family val="3"/>
      </rPr>
      <t>SQ</t>
    </r>
    <phoneticPr fontId="1"/>
  </si>
  <si>
    <r>
      <t xml:space="preserve">Cage,John </t>
    </r>
    <r>
      <rPr>
        <sz val="11"/>
        <rFont val="游ゴシック Medium"/>
        <family val="3"/>
        <charset val="128"/>
      </rPr>
      <t>自作自演</t>
    </r>
    <rPh sb="0" eb="4">
      <t>ケージ</t>
    </rPh>
    <rPh sb="5" eb="9">
      <t>ジョン</t>
    </rPh>
    <rPh sb="10" eb="12">
      <t>ジサク</t>
    </rPh>
    <rPh sb="12" eb="14">
      <t>ジエン</t>
    </rPh>
    <phoneticPr fontId="1"/>
  </si>
  <si>
    <r>
      <rPr>
        <sz val="11"/>
        <rFont val="游ゴシック Medium"/>
        <family val="3"/>
        <charset val="128"/>
      </rPr>
      <t>詩人の</t>
    </r>
    <r>
      <rPr>
        <sz val="11"/>
        <rFont val="Consolas"/>
        <family val="3"/>
      </rPr>
      <t>Aria/Satie</t>
    </r>
    <r>
      <rPr>
        <sz val="11"/>
        <rFont val="游ゴシック Medium"/>
        <family val="3"/>
        <charset val="128"/>
      </rPr>
      <t>歌曲全集</t>
    </r>
    <rPh sb="0" eb="2">
      <t>シジン</t>
    </rPh>
    <rPh sb="3" eb="7">
      <t>アリア</t>
    </rPh>
    <rPh sb="8" eb="13">
      <t>サティ</t>
    </rPh>
    <rPh sb="13" eb="15">
      <t>カキョク</t>
    </rPh>
    <rPh sb="15" eb="17">
      <t>ゼンシュウ</t>
    </rPh>
    <phoneticPr fontId="1"/>
  </si>
  <si>
    <r>
      <t xml:space="preserve">Satie,Erik </t>
    </r>
    <r>
      <rPr>
        <sz val="11"/>
        <rFont val="游ゴシック Medium"/>
        <family val="3"/>
        <charset val="128"/>
      </rPr>
      <t>歌曲全集</t>
    </r>
    <rPh sb="0" eb="5">
      <t>サティ</t>
    </rPh>
    <rPh sb="6" eb="10">
      <t>エリック</t>
    </rPh>
    <rPh sb="11" eb="13">
      <t>カキョク</t>
    </rPh>
    <rPh sb="13" eb="15">
      <t>ゼンシュウ</t>
    </rPh>
    <phoneticPr fontId="1"/>
  </si>
  <si>
    <r>
      <rPr>
        <sz val="11"/>
        <rFont val="游ゴシック Medium"/>
        <family val="3"/>
        <charset val="128"/>
      </rPr>
      <t>奈良ゆみ</t>
    </r>
    <r>
      <rPr>
        <sz val="11"/>
        <rFont val="Consolas"/>
        <family val="3"/>
      </rPr>
      <t>:s</t>
    </r>
    <rPh sb="0" eb="2">
      <t>ナラ</t>
    </rPh>
    <phoneticPr fontId="1"/>
  </si>
  <si>
    <r>
      <rPr>
        <sz val="11"/>
        <rFont val="游ゴシック Medium"/>
        <family val="3"/>
        <charset val="128"/>
      </rPr>
      <t>家具の音楽</t>
    </r>
    <rPh sb="0" eb="2">
      <t>カグ</t>
    </rPh>
    <rPh sb="3" eb="5">
      <t>オンガク</t>
    </rPh>
    <phoneticPr fontId="1"/>
  </si>
  <si>
    <r>
      <rPr>
        <sz val="11"/>
        <rFont val="游ゴシック Medium"/>
        <family val="3"/>
        <charset val="128"/>
      </rPr>
      <t>季節はずれの</t>
    </r>
    <r>
      <rPr>
        <sz val="11"/>
        <rFont val="Consolas"/>
        <family val="3"/>
      </rPr>
      <t>Valentine</t>
    </r>
    <rPh sb="0" eb="2">
      <t>キセツ</t>
    </rPh>
    <rPh sb="6" eb="15">
      <t>ヴァレンタイン</t>
    </rPh>
    <phoneticPr fontId="1"/>
  </si>
  <si>
    <r>
      <rPr>
        <sz val="11"/>
        <rFont val="游ゴシック Medium"/>
        <family val="3"/>
        <charset val="128"/>
      </rPr>
      <t>高槁アキ</t>
    </r>
    <rPh sb="0" eb="2">
      <t>タカハシ</t>
    </rPh>
    <phoneticPr fontId="1"/>
  </si>
  <si>
    <r>
      <t xml:space="preserve">Je te Veux/Satie </t>
    </r>
    <r>
      <rPr>
        <sz val="11"/>
        <rFont val="游ゴシック Medium"/>
        <family val="3"/>
        <charset val="128"/>
      </rPr>
      <t>と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ダンスリー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と</t>
    </r>
    <rPh sb="0" eb="10">
      <t>ジュ・トゥ・ヴ</t>
    </rPh>
    <rPh sb="11" eb="16">
      <t>サティ</t>
    </rPh>
    <phoneticPr fontId="1"/>
  </si>
  <si>
    <r>
      <rPr>
        <sz val="11"/>
        <rFont val="游ゴシック Medium"/>
        <family val="3"/>
        <charset val="128"/>
      </rPr>
      <t>ダンスリー</t>
    </r>
    <phoneticPr fontId="1"/>
  </si>
  <si>
    <r>
      <rPr>
        <sz val="11"/>
        <rFont val="游ゴシック Medium"/>
        <family val="3"/>
        <charset val="128"/>
      </rPr>
      <t>小杉武久</t>
    </r>
    <rPh sb="0" eb="2">
      <t>コスギ</t>
    </rPh>
    <rPh sb="2" eb="4">
      <t>タケヒサ</t>
    </rPh>
    <phoneticPr fontId="1"/>
  </si>
  <si>
    <r>
      <t>4</t>
    </r>
    <r>
      <rPr>
        <sz val="11"/>
        <rFont val="游ゴシック Medium"/>
        <family val="3"/>
        <charset val="128"/>
      </rPr>
      <t>分</t>
    </r>
    <r>
      <rPr>
        <sz val="11"/>
        <rFont val="Consolas"/>
        <family val="3"/>
      </rPr>
      <t>33</t>
    </r>
    <r>
      <rPr>
        <sz val="11"/>
        <rFont val="游ゴシック Medium"/>
        <family val="3"/>
        <charset val="128"/>
      </rPr>
      <t>秒</t>
    </r>
    <rPh sb="1" eb="2">
      <t>フン</t>
    </rPh>
    <rPh sb="4" eb="5">
      <t>ビョウ</t>
    </rPh>
    <phoneticPr fontId="1"/>
  </si>
  <si>
    <r>
      <rPr>
        <sz val="11"/>
        <rFont val="游ゴシック Medium"/>
        <family val="3"/>
        <charset val="128"/>
      </rPr>
      <t>ゾルターン･コチシュ</t>
    </r>
  </si>
  <si>
    <r>
      <rPr>
        <sz val="11"/>
        <rFont val="游ゴシック Medium"/>
        <family val="3"/>
        <charset val="128"/>
      </rPr>
      <t>パラード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ジムノペディ</t>
    </r>
    <r>
      <rPr>
        <sz val="11"/>
        <rFont val="Consolas"/>
        <family val="3"/>
      </rPr>
      <t>3,1/</t>
    </r>
    <r>
      <rPr>
        <sz val="11"/>
        <rFont val="游ゴシック Medium"/>
        <family val="3"/>
        <charset val="128"/>
      </rPr>
      <t>本日休演</t>
    </r>
    <rPh sb="15" eb="17">
      <t>ホンジツ</t>
    </rPh>
    <rPh sb="17" eb="19">
      <t>キュウエン</t>
    </rPh>
    <phoneticPr fontId="1"/>
  </si>
  <si>
    <r>
      <rPr>
        <sz val="11"/>
        <rFont val="游ゴシック Medium"/>
        <family val="3"/>
        <charset val="128"/>
      </rPr>
      <t>フィリップ･アントルモン</t>
    </r>
  </si>
  <si>
    <r>
      <t>Piano</t>
    </r>
    <r>
      <rPr>
        <sz val="11"/>
        <rFont val="游ゴシック Medium"/>
        <family val="3"/>
        <charset val="128"/>
      </rPr>
      <t>曲集［諧謔の時代］</t>
    </r>
    <rPh sb="0" eb="7">
      <t>ピアノキョクシュウ</t>
    </rPh>
    <rPh sb="8" eb="10">
      <t>カイギャク</t>
    </rPh>
    <rPh sb="11" eb="13">
      <t>ジダイ</t>
    </rPh>
    <phoneticPr fontId="1"/>
  </si>
  <si>
    <r>
      <rPr>
        <sz val="11"/>
        <rFont val="游ゴシック Medium"/>
        <family val="3"/>
        <charset val="128"/>
      </rPr>
      <t>パスカル･ロジェ</t>
    </r>
  </si>
  <si>
    <r>
      <t>Piano</t>
    </r>
    <r>
      <rPr>
        <sz val="11"/>
        <rFont val="游ゴシック Medium"/>
        <family val="3"/>
        <charset val="128"/>
      </rPr>
      <t>音楽全集</t>
    </r>
    <r>
      <rPr>
        <sz val="11"/>
        <rFont val="Consolas"/>
        <family val="3"/>
      </rPr>
      <t>I</t>
    </r>
    <rPh sb="0" eb="9">
      <t>ピアノオンガクゼンシュウ</t>
    </rPh>
    <phoneticPr fontId="1"/>
  </si>
  <si>
    <r>
      <t>Satie/</t>
    </r>
    <r>
      <rPr>
        <sz val="11"/>
        <rFont val="游ゴシック Medium"/>
        <family val="3"/>
        <charset val="128"/>
      </rPr>
      <t>メレディス･モンク</t>
    </r>
    <rPh sb="0" eb="5">
      <t>サティ</t>
    </rPh>
    <phoneticPr fontId="1"/>
  </si>
  <si>
    <r>
      <rPr>
        <sz val="11"/>
        <rFont val="游ゴシック Medium"/>
        <family val="3"/>
        <charset val="128"/>
      </rPr>
      <t>チッコリーニ</t>
    </r>
    <phoneticPr fontId="1"/>
  </si>
  <si>
    <r>
      <t>Piano</t>
    </r>
    <r>
      <rPr>
        <sz val="11"/>
        <rFont val="游ゴシック Medium"/>
        <family val="3"/>
        <charset val="128"/>
      </rPr>
      <t>音楽全集</t>
    </r>
    <r>
      <rPr>
        <sz val="11"/>
        <rFont val="Consolas"/>
        <family val="3"/>
      </rPr>
      <t>II</t>
    </r>
    <rPh sb="0" eb="9">
      <t>ピアノオンガクゼンシュウ</t>
    </rPh>
    <phoneticPr fontId="1"/>
  </si>
  <si>
    <r>
      <rPr>
        <sz val="11"/>
        <rFont val="游ゴシック Medium"/>
        <family val="3"/>
        <charset val="128"/>
      </rPr>
      <t>きみがほしい‥‥</t>
    </r>
    <phoneticPr fontId="1"/>
  </si>
  <si>
    <r>
      <t>Piano</t>
    </r>
    <r>
      <rPr>
        <sz val="11"/>
        <rFont val="游ゴシック Medium"/>
        <family val="3"/>
        <charset val="128"/>
      </rPr>
      <t>音楽全集</t>
    </r>
    <r>
      <rPr>
        <sz val="11"/>
        <rFont val="Consolas"/>
        <family val="3"/>
      </rPr>
      <t>III</t>
    </r>
    <rPh sb="0" eb="9">
      <t>ピアノオンガクゼンシュウ</t>
    </rPh>
    <phoneticPr fontId="1"/>
  </si>
  <si>
    <r>
      <t>Piano</t>
    </r>
    <r>
      <rPr>
        <sz val="11"/>
        <rFont val="游ゴシック Medium"/>
        <family val="3"/>
        <charset val="128"/>
      </rPr>
      <t>音楽全集</t>
    </r>
    <r>
      <rPr>
        <sz val="11"/>
        <rFont val="Consolas"/>
        <family val="3"/>
      </rPr>
      <t>IV</t>
    </r>
    <rPh sb="0" eb="9">
      <t>ピアノオンガクゼンシュウ</t>
    </rPh>
    <phoneticPr fontId="1"/>
  </si>
  <si>
    <r>
      <t xml:space="preserve">Satie </t>
    </r>
    <r>
      <rPr>
        <sz val="11"/>
        <rFont val="游ゴシック Medium"/>
        <family val="3"/>
        <charset val="128"/>
      </rPr>
      <t>からの贈りもの</t>
    </r>
    <rPh sb="0" eb="5">
      <t>サティ</t>
    </rPh>
    <rPh sb="9" eb="10">
      <t>オク</t>
    </rPh>
    <phoneticPr fontId="1"/>
  </si>
  <si>
    <r>
      <t>Piano</t>
    </r>
    <r>
      <rPr>
        <sz val="11"/>
        <rFont val="游ゴシック Medium"/>
        <family val="3"/>
        <charset val="128"/>
      </rPr>
      <t>音楽全集</t>
    </r>
    <r>
      <rPr>
        <sz val="11"/>
        <rFont val="Consolas"/>
        <family val="3"/>
      </rPr>
      <t>V</t>
    </r>
    <rPh sb="0" eb="9">
      <t>ピアノオンガクゼンシュウ</t>
    </rPh>
    <phoneticPr fontId="1"/>
  </si>
  <si>
    <r>
      <t>Piano</t>
    </r>
    <r>
      <rPr>
        <sz val="11"/>
        <rFont val="游ゴシック Medium"/>
        <family val="3"/>
        <charset val="128"/>
      </rPr>
      <t>作品集</t>
    </r>
    <r>
      <rPr>
        <sz val="11"/>
        <rFont val="Consolas"/>
        <family val="3"/>
      </rPr>
      <t xml:space="preserve"> 1</t>
    </r>
    <rPh sb="0" eb="8">
      <t>ピアノサクヒンシュウ</t>
    </rPh>
    <phoneticPr fontId="1"/>
  </si>
  <si>
    <r>
      <t>Piano</t>
    </r>
    <r>
      <rPr>
        <sz val="11"/>
        <rFont val="游ゴシック Medium"/>
        <family val="3"/>
        <charset val="128"/>
      </rPr>
      <t>作品集</t>
    </r>
    <r>
      <rPr>
        <sz val="11"/>
        <rFont val="Consolas"/>
        <family val="3"/>
      </rPr>
      <t xml:space="preserve"> 2</t>
    </r>
    <rPh sb="0" eb="8">
      <t>ピアノサクヒンシュウ</t>
    </rPh>
    <phoneticPr fontId="1"/>
  </si>
  <si>
    <r>
      <rPr>
        <sz val="11"/>
        <rFont val="游ゴシック Medium"/>
        <family val="3"/>
        <charset val="128"/>
      </rPr>
      <t>パラード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管弦楽曲集</t>
    </r>
    <rPh sb="5" eb="10">
      <t>カンゲンガッキョクシュウ</t>
    </rPh>
    <phoneticPr fontId="1"/>
  </si>
  <si>
    <r>
      <rPr>
        <sz val="11"/>
        <rFont val="游ゴシック Medium"/>
        <family val="3"/>
        <charset val="128"/>
      </rPr>
      <t>プラッソン</t>
    </r>
    <phoneticPr fontId="1"/>
  </si>
  <si>
    <r>
      <rPr>
        <sz val="11"/>
        <rFont val="游ゴシック Medium"/>
        <family val="3"/>
        <charset val="128"/>
      </rPr>
      <t>トゥールーズ市管</t>
    </r>
    <rPh sb="6" eb="8">
      <t>シカン</t>
    </rPh>
    <phoneticPr fontId="1"/>
  </si>
  <si>
    <r>
      <rPr>
        <sz val="11"/>
        <rFont val="游ゴシック Medium"/>
        <family val="3"/>
        <charset val="128"/>
      </rPr>
      <t>柴野さつき</t>
    </r>
    <r>
      <rPr>
        <sz val="11"/>
        <rFont val="Consolas"/>
        <family val="3"/>
      </rPr>
      <t xml:space="preserve"> Plays Satie</t>
    </r>
    <rPh sb="0" eb="2">
      <t>シバノ</t>
    </rPh>
    <rPh sb="6" eb="11">
      <t>プレイズ</t>
    </rPh>
    <rPh sb="12" eb="17">
      <t>サティ</t>
    </rPh>
    <phoneticPr fontId="1"/>
  </si>
  <si>
    <r>
      <rPr>
        <sz val="11"/>
        <rFont val="游ゴシック Medium"/>
        <family val="3"/>
        <charset val="128"/>
      </rPr>
      <t>柴野さつき</t>
    </r>
    <rPh sb="0" eb="2">
      <t>シバノ</t>
    </rPh>
    <phoneticPr fontId="1"/>
  </si>
  <si>
    <r>
      <t>3</t>
    </r>
    <r>
      <rPr>
        <sz val="11"/>
        <rFont val="游ゴシック Medium"/>
        <family val="3"/>
        <charset val="128"/>
      </rPr>
      <t>つのジムノペディ</t>
    </r>
    <phoneticPr fontId="1"/>
  </si>
  <si>
    <r>
      <rPr>
        <sz val="11"/>
        <rFont val="游ゴシック Medium"/>
        <family val="3"/>
        <charset val="128"/>
      </rPr>
      <t>バルビエ</t>
    </r>
    <phoneticPr fontId="1"/>
  </si>
  <si>
    <r>
      <rPr>
        <sz val="11"/>
        <rFont val="游ゴシック Medium"/>
        <family val="3"/>
        <charset val="128"/>
      </rPr>
      <t>メレディス･モンク</t>
    </r>
  </si>
  <si>
    <r>
      <t>3</t>
    </r>
    <r>
      <rPr>
        <sz val="11"/>
        <rFont val="游ゴシック Medium"/>
        <family val="3"/>
        <charset val="128"/>
      </rPr>
      <t>人の</t>
    </r>
    <r>
      <rPr>
        <sz val="11"/>
        <rFont val="Consolas"/>
        <family val="3"/>
      </rPr>
      <t>Wien</t>
    </r>
    <r>
      <rPr>
        <sz val="11"/>
        <rFont val="游ゴシック Medium"/>
        <family val="3"/>
        <charset val="128"/>
      </rPr>
      <t>の踊り子</t>
    </r>
    <rPh sb="1" eb="2">
      <t>ニン</t>
    </rPh>
    <rPh sb="3" eb="7">
      <t>ウィーン</t>
    </rPh>
    <rPh sb="8" eb="9">
      <t>オド</t>
    </rPh>
    <rPh sb="10" eb="11">
      <t>コ</t>
    </rPh>
    <phoneticPr fontId="1"/>
  </si>
  <si>
    <r>
      <t>Bryars,Gavin/</t>
    </r>
    <r>
      <rPr>
        <sz val="11"/>
        <rFont val="游ゴシック Medium"/>
        <family val="3"/>
        <charset val="128"/>
      </rPr>
      <t>クロノス</t>
    </r>
    <r>
      <rPr>
        <sz val="11"/>
        <rFont val="Consolas"/>
        <family val="3"/>
      </rPr>
      <t>SQ/</t>
    </r>
    <r>
      <rPr>
        <sz val="11"/>
        <rFont val="游ゴシック Medium"/>
        <family val="3"/>
        <charset val="128"/>
      </rPr>
      <t>ライヒ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テリー･ライリー</t>
    </r>
    <r>
      <rPr>
        <sz val="11"/>
        <rFont val="Consolas"/>
        <family val="3"/>
      </rPr>
      <t>/Boulez,Pierre/Cage</t>
    </r>
    <rPh sb="0" eb="6">
      <t>ブライアーズ</t>
    </rPh>
    <rPh sb="7" eb="12">
      <t>ギャビン</t>
    </rPh>
    <rPh sb="33" eb="39">
      <t>ブレーズ</t>
    </rPh>
    <rPh sb="40" eb="46">
      <t>ピエール</t>
    </rPh>
    <rPh sb="47" eb="51">
      <t>ケージ</t>
    </rPh>
    <phoneticPr fontId="1"/>
  </si>
  <si>
    <r>
      <rPr>
        <sz val="11"/>
        <rFont val="游ゴシック Medium"/>
        <family val="3"/>
        <charset val="128"/>
      </rPr>
      <t>ドメーヌ</t>
    </r>
  </si>
  <si>
    <r>
      <rPr>
        <sz val="11"/>
        <rFont val="游ゴシック Medium"/>
        <family val="3"/>
        <charset val="128"/>
      </rPr>
      <t>クロノス</t>
    </r>
    <r>
      <rPr>
        <sz val="11"/>
        <rFont val="Consolas"/>
        <family val="3"/>
      </rPr>
      <t>SQ</t>
    </r>
    <phoneticPr fontId="1"/>
  </si>
  <si>
    <r>
      <rPr>
        <sz val="11"/>
        <rFont val="游ゴシック Medium"/>
        <family val="3"/>
        <charset val="128"/>
      </rPr>
      <t>タイタニック号の沈没</t>
    </r>
    <rPh sb="6" eb="7">
      <t>ゴウ</t>
    </rPh>
    <rPh sb="8" eb="10">
      <t>チンボツ</t>
    </rPh>
    <phoneticPr fontId="1"/>
  </si>
  <si>
    <r>
      <t>Richard-Wagner</t>
    </r>
    <r>
      <rPr>
        <sz val="11"/>
        <rFont val="游ゴシック Medium"/>
        <family val="3"/>
        <charset val="128"/>
      </rPr>
      <t>の墓で</t>
    </r>
    <r>
      <rPr>
        <sz val="11"/>
        <rFont val="Consolas"/>
        <family val="3"/>
      </rPr>
      <t>/2</t>
    </r>
    <r>
      <rPr>
        <sz val="11"/>
        <rFont val="游ゴシック Medium"/>
        <family val="3"/>
        <charset val="128"/>
      </rPr>
      <t>分半シリキレ</t>
    </r>
    <rPh sb="0" eb="14">
      <t>リヒャルト=ワグナー</t>
    </rPh>
    <rPh sb="15" eb="16">
      <t>ハカ</t>
    </rPh>
    <rPh sb="19" eb="21">
      <t>プンハン</t>
    </rPh>
    <phoneticPr fontId="1"/>
  </si>
  <si>
    <r>
      <t>02'30/33'02</t>
    </r>
    <r>
      <rPr>
        <sz val="11"/>
        <rFont val="游ゴシック Medium"/>
        <family val="3"/>
        <charset val="128"/>
      </rPr>
      <t>より</t>
    </r>
    <phoneticPr fontId="1"/>
  </si>
  <si>
    <r>
      <rPr>
        <sz val="11"/>
        <rFont val="游ゴシック Medium"/>
        <family val="3"/>
        <charset val="128"/>
      </rPr>
      <t>スティーヴ･ライヒ</t>
    </r>
  </si>
  <si>
    <r>
      <rPr>
        <sz val="11"/>
        <rFont val="游ゴシック Medium"/>
        <family val="3"/>
        <charset val="128"/>
      </rPr>
      <t>砂漠の音楽</t>
    </r>
    <rPh sb="0" eb="2">
      <t>サバク</t>
    </rPh>
    <rPh sb="3" eb="5">
      <t>オンガク</t>
    </rPh>
    <phoneticPr fontId="1"/>
  </si>
  <si>
    <r>
      <t xml:space="preserve">Plays </t>
    </r>
    <r>
      <rPr>
        <sz val="11"/>
        <rFont val="游ゴシック Medium"/>
        <family val="3"/>
        <charset val="128"/>
      </rPr>
      <t>モンク</t>
    </r>
    <rPh sb="0" eb="5">
      <t>プレイズ</t>
    </rPh>
    <phoneticPr fontId="1"/>
  </si>
  <si>
    <r>
      <t>Musicworks 52/1994/Cage,John</t>
    </r>
    <r>
      <rPr>
        <sz val="11"/>
        <rFont val="游ゴシック Medium"/>
        <family val="3"/>
        <charset val="128"/>
      </rPr>
      <t>特集</t>
    </r>
    <rPh sb="0" eb="5">
      <t>ミュージック</t>
    </rPh>
    <rPh sb="5" eb="9">
      <t>ワーク</t>
    </rPh>
    <rPh sb="9" eb="10">
      <t>ス</t>
    </rPh>
    <rPh sb="28" eb="30">
      <t>トクシュウ</t>
    </rPh>
    <phoneticPr fontId="1"/>
  </si>
  <si>
    <r>
      <t>Richard-Wagner</t>
    </r>
    <r>
      <rPr>
        <sz val="11"/>
        <rFont val="游ゴシック Medium"/>
        <family val="3"/>
        <charset val="128"/>
      </rPr>
      <t>の墓で</t>
    </r>
    <rPh sb="0" eb="14">
      <t>リヒャルト=ワグナー</t>
    </rPh>
    <rPh sb="15" eb="16">
      <t>ハカ</t>
    </rPh>
    <phoneticPr fontId="1"/>
  </si>
  <si>
    <r>
      <rPr>
        <sz val="11"/>
        <rFont val="游ゴシック Medium"/>
        <family val="3"/>
        <charset val="128"/>
      </rPr>
      <t>構造</t>
    </r>
    <rPh sb="0" eb="2">
      <t>コウゾウ</t>
    </rPh>
    <phoneticPr fontId="1"/>
  </si>
  <si>
    <r>
      <t>FM</t>
    </r>
    <r>
      <rPr>
        <sz val="11"/>
        <rFont val="游ゴシック Medium"/>
        <family val="3"/>
        <charset val="128"/>
      </rPr>
      <t>エア･チェック、「シュタイアーマルクの秋」音楽祭から</t>
    </r>
    <r>
      <rPr>
        <sz val="11"/>
        <rFont val="Consolas"/>
        <family val="3"/>
      </rPr>
      <t>/1992.10.09at</t>
    </r>
    <r>
      <rPr>
        <sz val="11"/>
        <rFont val="游ゴシック Medium"/>
        <family val="3"/>
        <charset val="128"/>
      </rPr>
      <t>シュテファニエンザール、</t>
    </r>
    <r>
      <rPr>
        <sz val="11"/>
        <rFont val="Consolas"/>
        <family val="3"/>
      </rPr>
      <t>PCM</t>
    </r>
    <r>
      <rPr>
        <sz val="11"/>
        <rFont val="游ゴシック Medium"/>
        <family val="3"/>
        <charset val="128"/>
      </rPr>
      <t>録音</t>
    </r>
    <r>
      <rPr>
        <sz val="11"/>
        <rFont val="Consolas"/>
        <family val="3"/>
      </rPr>
      <t>=</t>
    </r>
    <r>
      <rPr>
        <sz val="11"/>
        <rFont val="游ゴシック Medium"/>
        <family val="3"/>
        <charset val="128"/>
      </rPr>
      <t>オーストリア放送協会の録音</t>
    </r>
    <r>
      <rPr>
        <sz val="11"/>
        <rFont val="Consolas"/>
        <family val="3"/>
      </rPr>
      <t>Tape</t>
    </r>
    <rPh sb="21" eb="22">
      <t>アキ</t>
    </rPh>
    <rPh sb="23" eb="26">
      <t>オンガクサイ</t>
    </rPh>
    <rPh sb="56" eb="58">
      <t>ロクオン</t>
    </rPh>
    <rPh sb="65" eb="67">
      <t>ホウソウ</t>
    </rPh>
    <rPh sb="67" eb="69">
      <t>キョウカイ</t>
    </rPh>
    <rPh sb="70" eb="72">
      <t>ロクオン</t>
    </rPh>
    <rPh sb="72" eb="76">
      <t>テープ</t>
    </rPh>
    <phoneticPr fontId="1"/>
  </si>
  <si>
    <r>
      <rPr>
        <sz val="11"/>
        <rFont val="游ゴシック Medium"/>
        <family val="3"/>
        <charset val="128"/>
      </rPr>
      <t>ナンカーロー</t>
    </r>
  </si>
  <si>
    <r>
      <rPr>
        <sz val="11"/>
        <rFont val="游ゴシック Medium"/>
        <family val="3"/>
        <charset val="128"/>
      </rPr>
      <t>弦楽四重奏曲第</t>
    </r>
    <r>
      <rPr>
        <sz val="11"/>
        <rFont val="Consolas"/>
        <family val="3"/>
      </rPr>
      <t>3</t>
    </r>
    <r>
      <rPr>
        <sz val="11"/>
        <rFont val="游ゴシック Medium"/>
        <family val="3"/>
        <charset val="128"/>
      </rPr>
      <t>番</t>
    </r>
    <rPh sb="0" eb="2">
      <t>ゲンガク</t>
    </rPh>
    <rPh sb="2" eb="5">
      <t>シジュウソウ</t>
    </rPh>
    <rPh sb="5" eb="6">
      <t>キョク</t>
    </rPh>
    <rPh sb="6" eb="7">
      <t>ダイ</t>
    </rPh>
    <rPh sb="8" eb="9">
      <t>バン</t>
    </rPh>
    <phoneticPr fontId="1"/>
  </si>
  <si>
    <r>
      <rPr>
        <sz val="11"/>
        <rFont val="游ゴシック Medium"/>
        <family val="3"/>
        <charset val="128"/>
      </rPr>
      <t>フォー</t>
    </r>
  </si>
  <si>
    <r>
      <rPr>
        <sz val="11"/>
        <rFont val="游ゴシック Medium"/>
        <family val="3"/>
        <charset val="128"/>
      </rPr>
      <t>ラ･モンテ･ヤング</t>
    </r>
    <phoneticPr fontId="1"/>
  </si>
  <si>
    <r>
      <rPr>
        <sz val="11"/>
        <rFont val="游ゴシック Medium"/>
        <family val="3"/>
        <charset val="128"/>
      </rPr>
      <t>弦楽四重奏のための</t>
    </r>
    <r>
      <rPr>
        <sz val="11"/>
        <rFont val="Consolas"/>
        <family val="3"/>
      </rPr>
      <t>5</t>
    </r>
    <r>
      <rPr>
        <sz val="11"/>
        <rFont val="游ゴシック Medium"/>
        <family val="3"/>
        <charset val="128"/>
      </rPr>
      <t>つの小品</t>
    </r>
    <rPh sb="0" eb="2">
      <t>ゲンガク</t>
    </rPh>
    <rPh sb="2" eb="5">
      <t>シジュウソウ</t>
    </rPh>
    <rPh sb="12" eb="14">
      <t>ショウヒン</t>
    </rPh>
    <phoneticPr fontId="1"/>
  </si>
  <si>
    <r>
      <rPr>
        <sz val="11"/>
        <rFont val="游ゴシック Medium"/>
        <family val="3"/>
        <charset val="128"/>
      </rPr>
      <t>アイヴズ</t>
    </r>
  </si>
  <si>
    <r>
      <rPr>
        <sz val="11"/>
        <rFont val="游ゴシック Medium"/>
        <family val="3"/>
        <charset val="128"/>
      </rPr>
      <t>弦楽四重奏曲第</t>
    </r>
    <r>
      <rPr>
        <sz val="11"/>
        <rFont val="Consolas"/>
        <family val="3"/>
      </rPr>
      <t>2</t>
    </r>
    <r>
      <rPr>
        <sz val="11"/>
        <rFont val="游ゴシック Medium"/>
        <family val="3"/>
        <charset val="128"/>
      </rPr>
      <t>番</t>
    </r>
    <rPh sb="0" eb="2">
      <t>ゲンガク</t>
    </rPh>
    <rPh sb="2" eb="5">
      <t>シジュウソウ</t>
    </rPh>
    <rPh sb="5" eb="6">
      <t>キョク</t>
    </rPh>
    <rPh sb="6" eb="7">
      <t>ダイ</t>
    </rPh>
    <rPh sb="8" eb="9">
      <t>バン</t>
    </rPh>
    <phoneticPr fontId="1"/>
  </si>
  <si>
    <r>
      <t>4</t>
    </r>
    <r>
      <rPr>
        <sz val="11"/>
        <rFont val="游ゴシック Medium"/>
        <family val="3"/>
        <charset val="128"/>
      </rPr>
      <t>部の弦楽四重奏曲から第</t>
    </r>
    <r>
      <rPr>
        <sz val="11"/>
        <rFont val="Consolas"/>
        <family val="3"/>
      </rPr>
      <t>1,4</t>
    </r>
    <r>
      <rPr>
        <sz val="11"/>
        <rFont val="游ゴシック Medium"/>
        <family val="3"/>
        <charset val="128"/>
      </rPr>
      <t>部</t>
    </r>
    <rPh sb="1" eb="2">
      <t>ブ</t>
    </rPh>
    <rPh sb="3" eb="5">
      <t>ゲンガク</t>
    </rPh>
    <rPh sb="5" eb="8">
      <t>シジュウソウ</t>
    </rPh>
    <rPh sb="8" eb="9">
      <t>キョク</t>
    </rPh>
    <rPh sb="11" eb="12">
      <t>ダイ</t>
    </rPh>
    <rPh sb="15" eb="16">
      <t>ブ</t>
    </rPh>
    <phoneticPr fontId="1"/>
  </si>
  <si>
    <r>
      <rPr>
        <sz val="11"/>
        <rFont val="游ゴシック Medium"/>
        <family val="3"/>
        <charset val="128"/>
      </rPr>
      <t>構成第</t>
    </r>
    <r>
      <rPr>
        <sz val="11"/>
        <rFont val="Consolas"/>
        <family val="3"/>
      </rPr>
      <t>3</t>
    </r>
    <r>
      <rPr>
        <sz val="11"/>
        <rFont val="游ゴシック Medium"/>
        <family val="3"/>
        <charset val="128"/>
      </rPr>
      <t>番</t>
    </r>
    <rPh sb="0" eb="2">
      <t>コウセイ</t>
    </rPh>
    <rPh sb="2" eb="3">
      <t>ダイ</t>
    </rPh>
    <rPh sb="4" eb="5">
      <t>バン</t>
    </rPh>
    <phoneticPr fontId="1"/>
  </si>
  <si>
    <r>
      <rPr>
        <sz val="11"/>
        <rFont val="游ゴシック Medium"/>
        <family val="3"/>
        <charset val="128"/>
      </rPr>
      <t>ハーグ打楽器グループ</t>
    </r>
  </si>
  <si>
    <r>
      <rPr>
        <sz val="11"/>
        <rFont val="游ゴシック Medium"/>
        <family val="3"/>
        <charset val="128"/>
      </rPr>
      <t>デ･パブロ</t>
    </r>
  </si>
  <si>
    <r>
      <rPr>
        <sz val="11"/>
        <rFont val="游ゴシック Medium"/>
        <family val="3"/>
        <charset val="128"/>
      </rPr>
      <t>歌</t>
    </r>
    <rPh sb="0" eb="1">
      <t>ウタ</t>
    </rPh>
    <phoneticPr fontId="1"/>
  </si>
  <si>
    <r>
      <rPr>
        <sz val="11"/>
        <rFont val="游ゴシック Medium"/>
        <family val="3"/>
        <charset val="128"/>
      </rPr>
      <t>海外</t>
    </r>
    <r>
      <rPr>
        <sz val="11"/>
        <rFont val="Consolas"/>
        <family val="3"/>
      </rPr>
      <t>20</t>
    </r>
    <r>
      <rPr>
        <sz val="11"/>
        <rFont val="游ゴシック Medium"/>
        <family val="3"/>
        <charset val="128"/>
      </rPr>
      <t>世紀</t>
    </r>
    <r>
      <rPr>
        <sz val="11"/>
        <rFont val="Consolas"/>
        <family val="3"/>
      </rPr>
      <t>Live1994~</t>
    </r>
    <r>
      <rPr>
        <sz val="11"/>
        <rFont val="游ゴシック Medium"/>
        <family val="3"/>
        <charset val="128"/>
      </rPr>
      <t>アリカンテ国際現代音楽祭から</t>
    </r>
    <rPh sb="0" eb="2">
      <t>カイガイ</t>
    </rPh>
    <rPh sb="4" eb="6">
      <t>セイキ</t>
    </rPh>
    <rPh sb="6" eb="10">
      <t>ライヴ</t>
    </rPh>
    <rPh sb="20" eb="22">
      <t>コクサイ</t>
    </rPh>
    <rPh sb="22" eb="24">
      <t>ゲンダイ</t>
    </rPh>
    <rPh sb="24" eb="27">
      <t>オンガクサイ</t>
    </rPh>
    <phoneticPr fontId="1"/>
  </si>
  <si>
    <r>
      <t>1996.05.06</t>
    </r>
    <r>
      <rPr>
        <sz val="11"/>
        <rFont val="游ゴシック Medium"/>
        <family val="3"/>
        <charset val="128"/>
      </rPr>
      <t>金</t>
    </r>
    <rPh sb="10" eb="11">
      <t>キン</t>
    </rPh>
    <phoneticPr fontId="1"/>
  </si>
  <si>
    <r>
      <rPr>
        <sz val="11"/>
        <rFont val="游ゴシック Medium"/>
        <family val="3"/>
        <charset val="128"/>
      </rPr>
      <t>ゲレーロ</t>
    </r>
    <phoneticPr fontId="1"/>
  </si>
  <si>
    <r>
      <rPr>
        <sz val="11"/>
        <rFont val="游ゴシック Medium"/>
        <family val="3"/>
        <charset val="128"/>
      </rPr>
      <t>パス</t>
    </r>
    <phoneticPr fontId="1"/>
  </si>
  <si>
    <r>
      <rPr>
        <sz val="11"/>
        <rFont val="游ゴシック Medium"/>
        <family val="3"/>
        <charset val="128"/>
      </rPr>
      <t>デル･プエルト</t>
    </r>
  </si>
  <si>
    <r>
      <rPr>
        <sz val="11"/>
        <rFont val="游ゴシック Medium"/>
        <family val="3"/>
        <charset val="128"/>
      </rPr>
      <t>サンタクレウ</t>
    </r>
    <phoneticPr fontId="1"/>
  </si>
  <si>
    <r>
      <rPr>
        <sz val="11"/>
        <rFont val="游ゴシック Medium"/>
        <family val="3"/>
        <charset val="128"/>
      </rPr>
      <t>ロルダン</t>
    </r>
    <phoneticPr fontId="1"/>
  </si>
  <si>
    <r>
      <rPr>
        <sz val="11"/>
        <rFont val="游ゴシック Medium"/>
        <family val="3"/>
        <charset val="128"/>
      </rPr>
      <t>ヒナステラ</t>
    </r>
    <phoneticPr fontId="1"/>
  </si>
  <si>
    <r>
      <rPr>
        <sz val="11"/>
        <rFont val="游ゴシック Medium"/>
        <family val="3"/>
        <charset val="128"/>
      </rPr>
      <t>魔法の</t>
    </r>
    <r>
      <rPr>
        <sz val="11"/>
        <rFont val="Consolas"/>
        <family val="3"/>
      </rPr>
      <t>America</t>
    </r>
    <r>
      <rPr>
        <sz val="11"/>
        <rFont val="游ゴシック Medium"/>
        <family val="3"/>
        <charset val="128"/>
      </rPr>
      <t>に寄せる</t>
    </r>
    <r>
      <rPr>
        <sz val="11"/>
        <rFont val="Consolas"/>
        <family val="3"/>
      </rPr>
      <t>Cantate</t>
    </r>
    <rPh sb="0" eb="2">
      <t>マホウ</t>
    </rPh>
    <rPh sb="3" eb="10">
      <t>アメリカ</t>
    </rPh>
    <rPh sb="11" eb="12">
      <t>ヨ</t>
    </rPh>
    <rPh sb="14" eb="21">
      <t>カンタータ</t>
    </rPh>
    <phoneticPr fontId="1"/>
  </si>
  <si>
    <r>
      <rPr>
        <sz val="11"/>
        <rFont val="游ゴシック Medium"/>
        <family val="3"/>
        <charset val="128"/>
      </rPr>
      <t>構成第</t>
    </r>
    <r>
      <rPr>
        <sz val="11"/>
        <rFont val="Consolas"/>
        <family val="3"/>
      </rPr>
      <t>1</t>
    </r>
    <r>
      <rPr>
        <sz val="11"/>
        <rFont val="游ゴシック Medium"/>
        <family val="3"/>
        <charset val="128"/>
      </rPr>
      <t>番</t>
    </r>
    <rPh sb="0" eb="2">
      <t>コウセイ</t>
    </rPh>
    <rPh sb="2" eb="3">
      <t>ダイ</t>
    </rPh>
    <rPh sb="4" eb="5">
      <t>バン</t>
    </rPh>
    <phoneticPr fontId="1"/>
  </si>
  <si>
    <r>
      <rPr>
        <sz val="11"/>
        <rFont val="游ゴシック Medium"/>
        <family val="3"/>
        <charset val="128"/>
      </rPr>
      <t>海外</t>
    </r>
    <r>
      <rPr>
        <sz val="11"/>
        <rFont val="Consolas"/>
        <family val="3"/>
      </rPr>
      <t>20</t>
    </r>
    <r>
      <rPr>
        <sz val="11"/>
        <rFont val="游ゴシック Medium"/>
        <family val="3"/>
        <charset val="128"/>
      </rPr>
      <t>世紀</t>
    </r>
    <r>
      <rPr>
        <sz val="11"/>
        <rFont val="Consolas"/>
        <family val="3"/>
      </rPr>
      <t>Live 2</t>
    </r>
    <rPh sb="0" eb="2">
      <t>カイガイ</t>
    </rPh>
    <rPh sb="4" eb="6">
      <t>セイキ</t>
    </rPh>
    <rPh sb="6" eb="10">
      <t>ライヴ</t>
    </rPh>
    <phoneticPr fontId="1"/>
  </si>
  <si>
    <r>
      <rPr>
        <sz val="11"/>
        <rFont val="游ゴシック Medium"/>
        <family val="3"/>
        <charset val="128"/>
      </rPr>
      <t>収録は大体</t>
    </r>
    <r>
      <rPr>
        <sz val="11"/>
        <rFont val="Consolas"/>
        <family val="3"/>
      </rPr>
      <t>1992</t>
    </r>
    <rPh sb="0" eb="2">
      <t>シュウロク</t>
    </rPh>
    <rPh sb="3" eb="5">
      <t>ダイタイ</t>
    </rPh>
    <phoneticPr fontId="1"/>
  </si>
  <si>
    <r>
      <rPr>
        <sz val="11"/>
        <rFont val="游ゴシック Medium"/>
        <family val="3"/>
        <charset val="128"/>
      </rPr>
      <t>海外</t>
    </r>
    <r>
      <rPr>
        <sz val="11"/>
        <rFont val="Consolas"/>
        <family val="3"/>
      </rPr>
      <t>20</t>
    </r>
    <r>
      <rPr>
        <sz val="11"/>
        <rFont val="游ゴシック Medium"/>
        <family val="3"/>
        <charset val="128"/>
      </rPr>
      <t>世紀</t>
    </r>
    <r>
      <rPr>
        <sz val="11"/>
        <rFont val="Consolas"/>
        <family val="3"/>
      </rPr>
      <t>Live 3</t>
    </r>
    <rPh sb="0" eb="2">
      <t>カイガイ</t>
    </rPh>
    <rPh sb="4" eb="6">
      <t>セイキ</t>
    </rPh>
    <rPh sb="6" eb="10">
      <t>ライヴ</t>
    </rPh>
    <phoneticPr fontId="1"/>
  </si>
  <si>
    <r>
      <rPr>
        <sz val="11"/>
        <rFont val="游ゴシック Medium"/>
        <family val="3"/>
        <charset val="128"/>
      </rPr>
      <t>海外</t>
    </r>
    <r>
      <rPr>
        <sz val="11"/>
        <rFont val="Consolas"/>
        <family val="3"/>
      </rPr>
      <t>20</t>
    </r>
    <r>
      <rPr>
        <sz val="11"/>
        <rFont val="游ゴシック Medium"/>
        <family val="3"/>
        <charset val="128"/>
      </rPr>
      <t>世紀</t>
    </r>
    <r>
      <rPr>
        <sz val="11"/>
        <rFont val="Consolas"/>
        <family val="3"/>
      </rPr>
      <t>Live 4</t>
    </r>
    <rPh sb="0" eb="2">
      <t>カイガイ</t>
    </rPh>
    <rPh sb="4" eb="6">
      <t>セイキ</t>
    </rPh>
    <rPh sb="6" eb="10">
      <t>ライヴ</t>
    </rPh>
    <phoneticPr fontId="1"/>
  </si>
  <si>
    <r>
      <rPr>
        <sz val="11"/>
        <rFont val="游ゴシック Medium"/>
        <family val="3"/>
        <charset val="128"/>
      </rPr>
      <t>海外</t>
    </r>
    <r>
      <rPr>
        <sz val="11"/>
        <rFont val="Consolas"/>
        <family val="3"/>
      </rPr>
      <t>20</t>
    </r>
    <r>
      <rPr>
        <sz val="11"/>
        <rFont val="游ゴシック Medium"/>
        <family val="3"/>
        <charset val="128"/>
      </rPr>
      <t>世紀</t>
    </r>
    <r>
      <rPr>
        <sz val="11"/>
        <rFont val="Consolas"/>
        <family val="3"/>
      </rPr>
      <t>Live 5</t>
    </r>
    <rPh sb="0" eb="2">
      <t>カイガイ</t>
    </rPh>
    <rPh sb="4" eb="6">
      <t>セイキ</t>
    </rPh>
    <rPh sb="6" eb="10">
      <t>ライヴ</t>
    </rPh>
    <phoneticPr fontId="1"/>
  </si>
  <si>
    <r>
      <t>1992Unesco</t>
    </r>
    <r>
      <rPr>
        <sz val="11"/>
        <rFont val="游ゴシック Medium"/>
        <family val="3"/>
        <charset val="128"/>
      </rPr>
      <t>国際作曲家会議出品作品から</t>
    </r>
    <rPh sb="4" eb="10">
      <t>ユネスコ</t>
    </rPh>
    <rPh sb="10" eb="12">
      <t>コクサイ</t>
    </rPh>
    <rPh sb="12" eb="15">
      <t>サッキョクカ</t>
    </rPh>
    <rPh sb="15" eb="17">
      <t>カイギ</t>
    </rPh>
    <rPh sb="17" eb="19">
      <t>シュッピン</t>
    </rPh>
    <rPh sb="19" eb="21">
      <t>サクヒン</t>
    </rPh>
    <phoneticPr fontId="1"/>
  </si>
  <si>
    <r>
      <rPr>
        <sz val="11"/>
        <rFont val="游ゴシック Medium"/>
        <family val="3"/>
        <charset val="128"/>
      </rPr>
      <t>（空白）</t>
    </r>
    <r>
      <rPr>
        <sz val="11"/>
        <rFont val="Consolas"/>
        <family val="3"/>
      </rPr>
      <t>Cage</t>
    </r>
    <r>
      <rPr>
        <sz val="11"/>
        <rFont val="游ゴシック Medium"/>
        <family val="3"/>
        <charset val="128"/>
      </rPr>
      <t>と</t>
    </r>
    <r>
      <rPr>
        <sz val="11"/>
        <rFont val="Consolas"/>
        <family val="3"/>
      </rPr>
      <t>Messiaen</t>
    </r>
    <r>
      <rPr>
        <sz val="11"/>
        <rFont val="游ゴシック Medium"/>
        <family val="3"/>
        <charset val="128"/>
      </rPr>
      <t>の音楽</t>
    </r>
    <rPh sb="4" eb="8">
      <t>ケージ</t>
    </rPh>
    <rPh sb="9" eb="17">
      <t>メシアン</t>
    </rPh>
    <rPh sb="18" eb="20">
      <t>オンガク</t>
    </rPh>
    <phoneticPr fontId="1"/>
  </si>
  <si>
    <r>
      <t xml:space="preserve">Music Squar </t>
    </r>
    <r>
      <rPr>
        <sz val="11"/>
        <rFont val="游ゴシック Medium"/>
        <family val="3"/>
        <charset val="128"/>
      </rPr>
      <t>中島みゆき</t>
    </r>
    <rPh sb="0" eb="5">
      <t>ミュージック</t>
    </rPh>
    <rPh sb="6" eb="11">
      <t>スクエア</t>
    </rPh>
    <rPh sb="12" eb="14">
      <t>ナカジマ</t>
    </rPh>
    <phoneticPr fontId="1"/>
  </si>
  <si>
    <r>
      <rPr>
        <sz val="11"/>
        <rFont val="游ゴシック Medium"/>
        <family val="3"/>
        <charset val="128"/>
      </rPr>
      <t>ドナウエッシンゲン音楽祭</t>
    </r>
    <rPh sb="9" eb="12">
      <t>オンガクサイ</t>
    </rPh>
    <phoneticPr fontId="1"/>
  </si>
  <si>
    <r>
      <rPr>
        <sz val="11"/>
        <rFont val="游ゴシック Medium"/>
        <family val="3"/>
        <charset val="128"/>
      </rPr>
      <t>グバイドゥーリナ</t>
    </r>
    <r>
      <rPr>
        <sz val="11"/>
        <rFont val="Consolas"/>
        <family val="3"/>
      </rPr>
      <t>,</t>
    </r>
    <r>
      <rPr>
        <sz val="11"/>
        <rFont val="游ゴシック Medium"/>
        <family val="3"/>
        <charset val="128"/>
      </rPr>
      <t>ソフィア</t>
    </r>
    <phoneticPr fontId="1"/>
  </si>
  <si>
    <r>
      <rPr>
        <sz val="11"/>
        <rFont val="游ゴシック Medium"/>
        <family val="3"/>
        <charset val="128"/>
      </rPr>
      <t>深き淵より</t>
    </r>
    <rPh sb="0" eb="1">
      <t>フカ</t>
    </rPh>
    <rPh sb="2" eb="3">
      <t>フチ</t>
    </rPh>
    <phoneticPr fontId="1"/>
  </si>
  <si>
    <r>
      <t>1,2tr</t>
    </r>
    <r>
      <rPr>
        <sz val="11"/>
        <rFont val="游ゴシック Medium"/>
        <family val="3"/>
        <charset val="128"/>
      </rPr>
      <t>グバイドゥーリナ／八ヶ岳高原音楽祭</t>
    </r>
    <rPh sb="14" eb="17">
      <t>ヤツガタケ</t>
    </rPh>
    <rPh sb="17" eb="19">
      <t>コウゲン</t>
    </rPh>
    <rPh sb="19" eb="22">
      <t>オンガクサイ</t>
    </rPh>
    <phoneticPr fontId="1"/>
  </si>
  <si>
    <r>
      <rPr>
        <sz val="11"/>
        <rFont val="游ゴシック Medium"/>
        <family val="3"/>
        <charset val="128"/>
      </rPr>
      <t>御喜美江</t>
    </r>
  </si>
  <si>
    <r>
      <t>Flute</t>
    </r>
    <r>
      <rPr>
        <sz val="11"/>
        <rFont val="游ゴシック Medium"/>
        <family val="3"/>
        <charset val="128"/>
      </rPr>
      <t>四重奏曲</t>
    </r>
    <rPh sb="0" eb="9">
      <t>フルートシジュウソウキョク</t>
    </rPh>
    <phoneticPr fontId="1"/>
  </si>
  <si>
    <r>
      <rPr>
        <sz val="11"/>
        <rFont val="游ゴシック Medium"/>
        <family val="3"/>
        <charset val="128"/>
      </rPr>
      <t>ソフィ･シェリエール</t>
    </r>
    <phoneticPr fontId="1"/>
  </si>
  <si>
    <r>
      <rPr>
        <sz val="11"/>
        <rFont val="游ゴシック Medium"/>
        <family val="3"/>
        <charset val="128"/>
      </rPr>
      <t>大和田葉子</t>
    </r>
    <rPh sb="0" eb="3">
      <t>オオワダ</t>
    </rPh>
    <rPh sb="3" eb="5">
      <t>ヨウコ</t>
    </rPh>
    <phoneticPr fontId="1"/>
  </si>
  <si>
    <r>
      <rPr>
        <sz val="11"/>
        <rFont val="游ゴシック Medium"/>
        <family val="3"/>
        <charset val="128"/>
      </rPr>
      <t>黒崎郁恵</t>
    </r>
    <rPh sb="0" eb="2">
      <t>クロサキ</t>
    </rPh>
    <rPh sb="2" eb="4">
      <t>イクエ</t>
    </rPh>
    <phoneticPr fontId="1"/>
  </si>
  <si>
    <r>
      <rPr>
        <sz val="11"/>
        <rFont val="游ゴシック Medium"/>
        <family val="3"/>
        <charset val="128"/>
      </rPr>
      <t>イリーナ･ロズベン</t>
    </r>
    <phoneticPr fontId="1"/>
  </si>
  <si>
    <r>
      <rPr>
        <sz val="11"/>
        <rFont val="游ゴシック Medium"/>
        <family val="3"/>
        <charset val="128"/>
      </rPr>
      <t>喜びと悲しみの庭</t>
    </r>
    <rPh sb="0" eb="1">
      <t>ヨロコ</t>
    </rPh>
    <rPh sb="3" eb="4">
      <t>カナ</t>
    </rPh>
    <rPh sb="7" eb="8">
      <t>ニワ</t>
    </rPh>
    <phoneticPr fontId="1"/>
  </si>
  <si>
    <r>
      <rPr>
        <sz val="11"/>
        <rFont val="游ゴシック Medium"/>
        <family val="3"/>
        <charset val="128"/>
      </rPr>
      <t>山田百子</t>
    </r>
    <r>
      <rPr>
        <sz val="11"/>
        <rFont val="Consolas"/>
        <family val="3"/>
      </rPr>
      <t>:va</t>
    </r>
    <rPh sb="0" eb="2">
      <t>ヤマダ</t>
    </rPh>
    <rPh sb="2" eb="4">
      <t>モモコ</t>
    </rPh>
    <phoneticPr fontId="1"/>
  </si>
  <si>
    <r>
      <rPr>
        <sz val="11"/>
        <rFont val="游ゴシック Medium"/>
        <family val="3"/>
        <charset val="128"/>
      </rPr>
      <t>イリーナ･ロズベン</t>
    </r>
    <r>
      <rPr>
        <sz val="11"/>
        <rFont val="Consolas"/>
        <family val="3"/>
      </rPr>
      <t>:fl</t>
    </r>
    <phoneticPr fontId="1"/>
  </si>
  <si>
    <r>
      <rPr>
        <sz val="11"/>
        <rFont val="游ゴシック Medium"/>
        <family val="3"/>
        <charset val="128"/>
      </rPr>
      <t>喜び</t>
    </r>
    <rPh sb="0" eb="1">
      <t>ヨロコ</t>
    </rPh>
    <phoneticPr fontId="1"/>
  </si>
  <si>
    <r>
      <rPr>
        <sz val="11"/>
        <rFont val="游ゴシック Medium"/>
        <family val="3"/>
        <charset val="128"/>
      </rPr>
      <t>漆原啓子</t>
    </r>
    <r>
      <rPr>
        <sz val="11"/>
        <rFont val="Consolas"/>
        <family val="3"/>
      </rPr>
      <t>:vn</t>
    </r>
    <rPh sb="0" eb="2">
      <t>ウルシハラ</t>
    </rPh>
    <rPh sb="2" eb="4">
      <t>ケイコ</t>
    </rPh>
    <phoneticPr fontId="1"/>
  </si>
  <si>
    <r>
      <rPr>
        <sz val="11"/>
        <rFont val="游ゴシック Medium"/>
        <family val="3"/>
        <charset val="128"/>
      </rPr>
      <t>向山佳絵子</t>
    </r>
    <r>
      <rPr>
        <sz val="11"/>
        <rFont val="Consolas"/>
        <family val="3"/>
      </rPr>
      <t>:vc</t>
    </r>
    <rPh sb="0" eb="2">
      <t>コウヤマ</t>
    </rPh>
    <rPh sb="2" eb="5">
      <t>カエコ</t>
    </rPh>
    <phoneticPr fontId="1"/>
  </si>
  <si>
    <r>
      <rPr>
        <sz val="11"/>
        <rFont val="游ゴシック Medium"/>
        <family val="3"/>
        <charset val="128"/>
      </rPr>
      <t>グバイドゥーリナ特集</t>
    </r>
    <rPh sb="8" eb="10">
      <t>トクシュウ</t>
    </rPh>
    <phoneticPr fontId="1"/>
  </si>
  <si>
    <r>
      <rPr>
        <sz val="11"/>
        <rFont val="游ゴシック Medium"/>
        <family val="3"/>
        <charset val="128"/>
      </rPr>
      <t>アストレイヤ</t>
    </r>
    <r>
      <rPr>
        <sz val="11"/>
        <rFont val="Consolas"/>
        <family val="3"/>
      </rPr>
      <t>I</t>
    </r>
    <r>
      <rPr>
        <sz val="11"/>
        <rFont val="游ゴシック Medium"/>
        <family val="3"/>
        <charset val="128"/>
      </rPr>
      <t>から約</t>
    </r>
    <r>
      <rPr>
        <sz val="11"/>
        <rFont val="Consolas"/>
        <family val="3"/>
      </rPr>
      <t>5</t>
    </r>
    <r>
      <rPr>
        <sz val="11"/>
        <rFont val="游ゴシック Medium"/>
        <family val="3"/>
        <charset val="128"/>
      </rPr>
      <t>分</t>
    </r>
    <rPh sb="9" eb="10">
      <t>ヤク</t>
    </rPh>
    <rPh sb="11" eb="12">
      <t>プン</t>
    </rPh>
    <phoneticPr fontId="1"/>
  </si>
  <si>
    <r>
      <t>10</t>
    </r>
    <r>
      <rPr>
        <sz val="11"/>
        <rFont val="游ゴシック Medium"/>
        <family val="3"/>
        <charset val="128"/>
      </rPr>
      <t>の前奏曲から</t>
    </r>
    <r>
      <rPr>
        <sz val="11"/>
        <rFont val="Consolas"/>
        <family val="3"/>
      </rPr>
      <t>6</t>
    </r>
    <r>
      <rPr>
        <sz val="11"/>
        <rFont val="游ゴシック Medium"/>
        <family val="3"/>
        <charset val="128"/>
      </rPr>
      <t>つの練習曲（</t>
    </r>
    <r>
      <rPr>
        <sz val="11"/>
        <rFont val="Consolas"/>
        <family val="3"/>
      </rPr>
      <t>for Cello</t>
    </r>
    <r>
      <rPr>
        <sz val="11"/>
        <rFont val="游ゴシック Medium"/>
        <family val="3"/>
        <charset val="128"/>
      </rPr>
      <t>）</t>
    </r>
    <rPh sb="3" eb="6">
      <t>ゼンソウキョク</t>
    </rPh>
    <rPh sb="11" eb="14">
      <t>レンシュウキョク</t>
    </rPh>
    <rPh sb="15" eb="24">
      <t>フォー　チェロ</t>
    </rPh>
    <phoneticPr fontId="1"/>
  </si>
  <si>
    <r>
      <rPr>
        <sz val="11"/>
        <rFont val="游ゴシック Medium"/>
        <family val="3"/>
        <charset val="128"/>
      </rPr>
      <t>ウラディーミル･トンハー</t>
    </r>
  </si>
  <si>
    <r>
      <rPr>
        <sz val="11"/>
        <rFont val="游ゴシック Medium"/>
        <family val="3"/>
        <charset val="128"/>
      </rPr>
      <t>デニソフ</t>
    </r>
  </si>
  <si>
    <r>
      <rPr>
        <sz val="11"/>
        <rFont val="游ゴシック Medium"/>
        <family val="3"/>
        <charset val="128"/>
      </rPr>
      <t>室内交響曲から第</t>
    </r>
    <r>
      <rPr>
        <sz val="11"/>
        <rFont val="Consolas"/>
        <family val="3"/>
      </rPr>
      <t>2</t>
    </r>
    <r>
      <rPr>
        <sz val="11"/>
        <rFont val="游ゴシック Medium"/>
        <family val="3"/>
        <charset val="128"/>
      </rPr>
      <t>楽章→サラ･ヴォーン「枯葉」のケツに収録</t>
    </r>
    <rPh sb="0" eb="2">
      <t>シツナイ</t>
    </rPh>
    <rPh sb="2" eb="5">
      <t>コウキョウキョク</t>
    </rPh>
    <rPh sb="7" eb="8">
      <t>ダイ</t>
    </rPh>
    <rPh sb="9" eb="11">
      <t>ガクショウ</t>
    </rPh>
    <rPh sb="20" eb="22">
      <t>カレハ</t>
    </rPh>
    <rPh sb="27" eb="29">
      <t>シュウロク</t>
    </rPh>
    <phoneticPr fontId="1"/>
  </si>
  <si>
    <r>
      <rPr>
        <sz val="11"/>
        <rFont val="游ゴシック Medium"/>
        <family val="3"/>
        <charset val="128"/>
      </rPr>
      <t>シュニトケ</t>
    </r>
  </si>
  <si>
    <r>
      <rPr>
        <sz val="11"/>
        <rFont val="游ゴシック Medium"/>
        <family val="3"/>
        <charset val="128"/>
      </rPr>
      <t>賛歌</t>
    </r>
    <r>
      <rPr>
        <sz val="11"/>
        <rFont val="Consolas"/>
        <family val="3"/>
      </rPr>
      <t>IV(vc,fg,cb,cem,hp,</t>
    </r>
    <r>
      <rPr>
        <sz val="11"/>
        <rFont val="游ゴシック Medium"/>
        <family val="3"/>
        <charset val="128"/>
      </rPr>
      <t>ティンパニ</t>
    </r>
    <r>
      <rPr>
        <sz val="11"/>
        <rFont val="Consolas"/>
        <family val="3"/>
      </rPr>
      <t>,Bell)</t>
    </r>
    <rPh sb="0" eb="2">
      <t>サンカ</t>
    </rPh>
    <rPh sb="27" eb="31">
      <t>ベル</t>
    </rPh>
    <phoneticPr fontId="1"/>
  </si>
  <si>
    <r>
      <rPr>
        <sz val="11"/>
        <rFont val="游ゴシック Medium"/>
        <family val="3"/>
        <charset val="128"/>
      </rPr>
      <t>室内合奏団</t>
    </r>
    <rPh sb="0" eb="2">
      <t>シツナイ</t>
    </rPh>
    <rPh sb="2" eb="5">
      <t>ガッソウダン</t>
    </rPh>
    <phoneticPr fontId="1"/>
  </si>
  <si>
    <r>
      <rPr>
        <sz val="11"/>
        <rFont val="游ゴシック Medium"/>
        <family val="3"/>
        <charset val="128"/>
      </rPr>
      <t>現代音楽</t>
    </r>
    <r>
      <rPr>
        <sz val="11"/>
        <rFont val="Consolas"/>
        <family val="3"/>
      </rPr>
      <t>/20</t>
    </r>
    <r>
      <rPr>
        <sz val="11"/>
        <rFont val="游ゴシック Medium"/>
        <family val="3"/>
        <charset val="128"/>
      </rPr>
      <t>世紀の音楽</t>
    </r>
    <rPh sb="0" eb="2">
      <t>ゲンダイ</t>
    </rPh>
    <rPh sb="2" eb="4">
      <t>オンガク</t>
    </rPh>
    <rPh sb="7" eb="9">
      <t>セイキ</t>
    </rPh>
    <rPh sb="10" eb="12">
      <t>オンガク</t>
    </rPh>
    <phoneticPr fontId="1"/>
  </si>
  <si>
    <r>
      <t>20</t>
    </r>
    <r>
      <rPr>
        <sz val="11"/>
        <rFont val="游ゴシック Medium"/>
        <family val="3"/>
        <charset val="128"/>
      </rPr>
      <t>世紀の音楽</t>
    </r>
    <rPh sb="2" eb="4">
      <t>セイキ</t>
    </rPh>
    <rPh sb="5" eb="7">
      <t>オンガク</t>
    </rPh>
    <phoneticPr fontId="1"/>
  </si>
  <si>
    <r>
      <t>Stravinsky:</t>
    </r>
    <r>
      <rPr>
        <sz val="11"/>
        <rFont val="游ゴシック Medium"/>
        <family val="3"/>
        <charset val="128"/>
      </rPr>
      <t>兵士の物語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初演にちなんで</t>
    </r>
    <rPh sb="0" eb="10">
      <t>ストラヴィンスキー</t>
    </rPh>
    <rPh sb="11" eb="13">
      <t>ヘイシ</t>
    </rPh>
    <rPh sb="14" eb="16">
      <t>モノガタリ</t>
    </rPh>
    <rPh sb="17" eb="19">
      <t>ショエン</t>
    </rPh>
    <phoneticPr fontId="1"/>
  </si>
  <si>
    <r>
      <rPr>
        <sz val="11"/>
        <rFont val="游ゴシック Medium"/>
        <family val="3"/>
        <charset val="128"/>
      </rPr>
      <t>永遠の光を</t>
    </r>
    <rPh sb="0" eb="2">
      <t>エイエン</t>
    </rPh>
    <rPh sb="3" eb="4">
      <t>ヒカリ</t>
    </rPh>
    <phoneticPr fontId="1"/>
  </si>
  <si>
    <r>
      <t>Best of Classics</t>
    </r>
    <r>
      <rPr>
        <sz val="11"/>
        <rFont val="游ゴシック Medium"/>
        <family val="3"/>
        <charset val="128"/>
      </rPr>
      <t>。</t>
    </r>
    <r>
      <rPr>
        <sz val="11"/>
        <rFont val="Consolas"/>
        <family val="3"/>
      </rPr>
      <t>Live</t>
    </r>
    <r>
      <rPr>
        <sz val="11"/>
        <rFont val="游ゴシック Medium"/>
        <family val="3"/>
        <charset val="128"/>
      </rPr>
      <t>。</t>
    </r>
    <rPh sb="0" eb="16">
      <t>ベスト　オブ　クラシックス</t>
    </rPh>
    <rPh sb="17" eb="21">
      <t>ライヴ</t>
    </rPh>
    <phoneticPr fontId="1"/>
  </si>
  <si>
    <r>
      <rPr>
        <sz val="11"/>
        <rFont val="游ゴシック Medium"/>
        <family val="3"/>
        <charset val="128"/>
      </rPr>
      <t>マーカス･クリード</t>
    </r>
  </si>
  <si>
    <r>
      <t>Rias</t>
    </r>
    <r>
      <rPr>
        <sz val="11"/>
        <rFont val="游ゴシック Medium"/>
        <family val="3"/>
        <charset val="128"/>
      </rPr>
      <t>室内合唱団</t>
    </r>
    <rPh sb="0" eb="9">
      <t>リアスシツナイガッショウダン</t>
    </rPh>
    <phoneticPr fontId="1"/>
  </si>
  <si>
    <r>
      <t>Missa</t>
    </r>
    <r>
      <rPr>
        <sz val="11"/>
        <rFont val="游ゴシック Medium"/>
        <family val="3"/>
        <charset val="128"/>
      </rPr>
      <t>曲ト長調</t>
    </r>
    <rPh sb="0" eb="6">
      <t>ミサキョク</t>
    </rPh>
    <rPh sb="7" eb="9">
      <t>チョウチョウ</t>
    </rPh>
    <phoneticPr fontId="1"/>
  </si>
  <si>
    <r>
      <t>Missa</t>
    </r>
    <r>
      <rPr>
        <sz val="11"/>
        <rFont val="游ゴシック Medium"/>
        <family val="3"/>
        <charset val="128"/>
      </rPr>
      <t>曲</t>
    </r>
    <rPh sb="0" eb="6">
      <t>ミサキョク</t>
    </rPh>
    <phoneticPr fontId="1"/>
  </si>
  <si>
    <r>
      <rPr>
        <sz val="11"/>
        <rFont val="游ゴシック Medium"/>
        <family val="3"/>
        <charset val="128"/>
      </rPr>
      <t>地上の平和</t>
    </r>
    <r>
      <rPr>
        <sz val="11"/>
        <rFont val="Consolas"/>
        <family val="3"/>
      </rPr>
      <t>Op13</t>
    </r>
    <rPh sb="0" eb="2">
      <t>チジョウ</t>
    </rPh>
    <rPh sb="3" eb="5">
      <t>ヘイワ</t>
    </rPh>
    <phoneticPr fontId="1"/>
  </si>
  <si>
    <r>
      <rPr>
        <sz val="11"/>
        <rFont val="游ゴシック Medium"/>
        <family val="3"/>
        <charset val="128"/>
      </rPr>
      <t>マルティヌー</t>
    </r>
  </si>
  <si>
    <r>
      <t>2</t>
    </r>
    <r>
      <rPr>
        <sz val="11"/>
        <rFont val="游ゴシック Medium"/>
        <family val="3"/>
        <charset val="128"/>
      </rPr>
      <t>台の</t>
    </r>
    <r>
      <rPr>
        <sz val="11"/>
        <rFont val="Consolas"/>
        <family val="3"/>
      </rPr>
      <t>Piano</t>
    </r>
    <r>
      <rPr>
        <sz val="11"/>
        <rFont val="游ゴシック Medium"/>
        <family val="3"/>
        <charset val="128"/>
      </rPr>
      <t>と管弦楽のための協奏曲</t>
    </r>
    <rPh sb="1" eb="2">
      <t>ダイ</t>
    </rPh>
    <rPh sb="3" eb="8">
      <t>ピアノ</t>
    </rPh>
    <rPh sb="9" eb="12">
      <t>カンゲンガク</t>
    </rPh>
    <rPh sb="16" eb="19">
      <t>キョウソウキョク</t>
    </rPh>
    <phoneticPr fontId="1"/>
  </si>
  <si>
    <r>
      <rPr>
        <sz val="11"/>
        <rFont val="游ゴシック Medium"/>
        <family val="3"/>
        <charset val="128"/>
      </rPr>
      <t>デイヴィッド･シャロン</t>
    </r>
  </si>
  <si>
    <r>
      <t>Wien</t>
    </r>
    <r>
      <rPr>
        <sz val="11"/>
        <rFont val="游ゴシック Medium"/>
        <family val="3"/>
        <charset val="128"/>
      </rPr>
      <t>交響楽団</t>
    </r>
    <rPh sb="0" eb="8">
      <t>ウィーンコウキョウガクダン</t>
    </rPh>
    <phoneticPr fontId="1"/>
  </si>
  <si>
    <r>
      <rPr>
        <sz val="11"/>
        <rFont val="游ゴシック Medium"/>
        <family val="3"/>
        <charset val="128"/>
      </rPr>
      <t>ラベック姉妹</t>
    </r>
    <rPh sb="4" eb="6">
      <t>シマイ</t>
    </rPh>
    <phoneticPr fontId="1"/>
  </si>
  <si>
    <r>
      <t>Gershwin</t>
    </r>
    <r>
      <rPr>
        <sz val="11"/>
        <rFont val="游ゴシック Medium"/>
        <family val="3"/>
        <charset val="128"/>
      </rPr>
      <t>の歌劇「ポーギーとベス」初演にちなんで（前半３</t>
    </r>
    <r>
      <rPr>
        <sz val="11"/>
        <rFont val="Consolas"/>
        <family val="3"/>
      </rPr>
      <t>tr</t>
    </r>
    <r>
      <rPr>
        <sz val="11"/>
        <rFont val="游ゴシック Medium"/>
        <family val="3"/>
        <charset val="128"/>
      </rPr>
      <t>は誤消）</t>
    </r>
    <rPh sb="0" eb="8">
      <t>ガーシュウィン</t>
    </rPh>
    <rPh sb="9" eb="11">
      <t>カゲキ</t>
    </rPh>
    <rPh sb="20" eb="22">
      <t>ショエン</t>
    </rPh>
    <rPh sb="28" eb="30">
      <t>ゼンハン</t>
    </rPh>
    <phoneticPr fontId="1"/>
  </si>
  <si>
    <r>
      <rPr>
        <sz val="11"/>
        <rFont val="游ゴシック Medium"/>
        <family val="3"/>
        <charset val="128"/>
      </rPr>
      <t>名曲</t>
    </r>
    <r>
      <rPr>
        <sz val="11"/>
        <rFont val="Consolas"/>
        <family val="3"/>
      </rPr>
      <t xml:space="preserve">Promenade/Koda'ly </t>
    </r>
    <r>
      <rPr>
        <sz val="11"/>
        <rFont val="游ゴシック Medium"/>
        <family val="3"/>
        <charset val="128"/>
      </rPr>
      <t>＆</t>
    </r>
    <r>
      <rPr>
        <sz val="11"/>
        <rFont val="Consolas"/>
        <family val="3"/>
      </rPr>
      <t>Barto'k</t>
    </r>
    <rPh sb="0" eb="2">
      <t>メイキョク</t>
    </rPh>
    <rPh sb="2" eb="11">
      <t>プロムナード</t>
    </rPh>
    <rPh sb="12" eb="19">
      <t>コダーイ</t>
    </rPh>
    <rPh sb="21" eb="28">
      <t>バルトーク</t>
    </rPh>
    <phoneticPr fontId="1"/>
  </si>
  <si>
    <r>
      <t>Gluck,</t>
    </r>
    <r>
      <rPr>
        <sz val="11"/>
        <rFont val="游ゴシック Medium"/>
        <family val="3"/>
        <charset val="128"/>
      </rPr>
      <t>クリストフ･ヴィリバルト</t>
    </r>
    <r>
      <rPr>
        <sz val="11"/>
        <rFont val="Consolas"/>
        <family val="3"/>
      </rPr>
      <t>/etc.</t>
    </r>
    <rPh sb="0" eb="5">
      <t>グルック</t>
    </rPh>
    <phoneticPr fontId="1"/>
  </si>
  <si>
    <r>
      <rPr>
        <sz val="11"/>
        <rFont val="游ゴシック Medium"/>
        <family val="3"/>
        <charset val="128"/>
      </rPr>
      <t>クラシック</t>
    </r>
    <r>
      <rPr>
        <sz val="11"/>
        <rFont val="Consolas"/>
        <family val="3"/>
      </rPr>
      <t>Collection</t>
    </r>
    <r>
      <rPr>
        <sz val="11"/>
        <rFont val="游ゴシック Medium"/>
        <family val="3"/>
        <charset val="128"/>
      </rPr>
      <t>から</t>
    </r>
    <rPh sb="5" eb="15">
      <t>コレクション</t>
    </rPh>
    <phoneticPr fontId="1"/>
  </si>
  <si>
    <r>
      <t>News</t>
    </r>
    <r>
      <rPr>
        <sz val="11"/>
        <rFont val="游ゴシック Medium"/>
        <family val="3"/>
        <charset val="128"/>
      </rPr>
      <t>映画</t>
    </r>
    <rPh sb="0" eb="4">
      <t>ニュース</t>
    </rPh>
    <rPh sb="4" eb="6">
      <t>エイガ</t>
    </rPh>
    <phoneticPr fontId="1"/>
  </si>
  <si>
    <r>
      <rPr>
        <sz val="11"/>
        <rFont val="游ゴシック Medium"/>
        <family val="3"/>
        <charset val="128"/>
      </rPr>
      <t>クラシック</t>
    </r>
    <r>
      <rPr>
        <sz val="11"/>
        <rFont val="Consolas"/>
        <family val="3"/>
      </rPr>
      <t>Request</t>
    </r>
    <rPh sb="5" eb="12">
      <t>リクエスト</t>
    </rPh>
    <phoneticPr fontId="1"/>
  </si>
  <si>
    <r>
      <rPr>
        <sz val="11"/>
        <rFont val="游ゴシック Medium"/>
        <family val="3"/>
        <charset val="128"/>
      </rPr>
      <t>ルーカス･フォス</t>
    </r>
  </si>
  <si>
    <r>
      <rPr>
        <sz val="11"/>
        <rFont val="游ゴシック Medium"/>
        <family val="3"/>
        <charset val="128"/>
      </rPr>
      <t>ミルウォーキー交響楽団</t>
    </r>
    <rPh sb="7" eb="11">
      <t>コウキョウガクダン</t>
    </rPh>
    <phoneticPr fontId="1"/>
  </si>
  <si>
    <r>
      <rPr>
        <sz val="11"/>
        <rFont val="游ゴシック Medium"/>
        <family val="3"/>
        <charset val="128"/>
      </rPr>
      <t>ツェムリンスキー</t>
    </r>
    <phoneticPr fontId="1"/>
  </si>
  <si>
    <r>
      <t>Clarinet,Cello,Piano</t>
    </r>
    <r>
      <rPr>
        <sz val="11"/>
        <rFont val="游ゴシック Medium"/>
        <family val="3"/>
        <charset val="128"/>
      </rPr>
      <t>のための三重奏曲ニ短調</t>
    </r>
    <r>
      <rPr>
        <sz val="11"/>
        <rFont val="Consolas"/>
        <family val="3"/>
      </rPr>
      <t>Op3</t>
    </r>
    <r>
      <rPr>
        <sz val="11"/>
        <rFont val="游ゴシック Medium"/>
        <family val="3"/>
        <charset val="128"/>
      </rPr>
      <t>（欠落あり）</t>
    </r>
    <rPh sb="0" eb="8">
      <t>クラリネット　</t>
    </rPh>
    <rPh sb="9" eb="14">
      <t>チェロ</t>
    </rPh>
    <rPh sb="15" eb="20">
      <t>ピアノ</t>
    </rPh>
    <rPh sb="24" eb="28">
      <t>サンジュウソウキョク</t>
    </rPh>
    <rPh sb="29" eb="31">
      <t>タンチョウ</t>
    </rPh>
    <rPh sb="35" eb="37">
      <t>ケツラク</t>
    </rPh>
    <phoneticPr fontId="1"/>
  </si>
  <si>
    <r>
      <rPr>
        <sz val="11"/>
        <rFont val="游ゴシック Medium"/>
        <family val="3"/>
        <charset val="128"/>
      </rPr>
      <t>エドゥアルト･ブルンナｰ</t>
    </r>
    <phoneticPr fontId="1"/>
  </si>
  <si>
    <r>
      <rPr>
        <sz val="11"/>
        <rFont val="游ゴシック Medium"/>
        <family val="3"/>
        <charset val="128"/>
      </rPr>
      <t>ダヴィート･ゲリンガス</t>
    </r>
    <phoneticPr fontId="1"/>
  </si>
  <si>
    <r>
      <t>Montre'al</t>
    </r>
    <r>
      <rPr>
        <sz val="11"/>
        <rFont val="游ゴシック Medium"/>
        <family val="3"/>
        <charset val="128"/>
      </rPr>
      <t>交響楽団</t>
    </r>
    <rPh sb="0" eb="13">
      <t>モントリオールコウキョウガクダン</t>
    </rPh>
    <phoneticPr fontId="1"/>
  </si>
  <si>
    <r>
      <rPr>
        <sz val="11"/>
        <rFont val="游ゴシック Medium"/>
        <family val="3"/>
        <charset val="128"/>
      </rPr>
      <t>交響曲第</t>
    </r>
    <r>
      <rPr>
        <sz val="11"/>
        <rFont val="Consolas"/>
        <family val="3"/>
      </rPr>
      <t>3</t>
    </r>
    <r>
      <rPr>
        <sz val="11"/>
        <rFont val="游ゴシック Medium"/>
        <family val="3"/>
        <charset val="128"/>
      </rPr>
      <t>番</t>
    </r>
    <rPh sb="0" eb="3">
      <t>コウキョウキョク</t>
    </rPh>
    <rPh sb="3" eb="4">
      <t>ダイ</t>
    </rPh>
    <rPh sb="5" eb="6">
      <t>バン</t>
    </rPh>
    <phoneticPr fontId="1"/>
  </si>
  <si>
    <r>
      <rPr>
        <sz val="11"/>
        <rFont val="游ゴシック Medium"/>
        <family val="3"/>
        <charset val="128"/>
      </rPr>
      <t>愛の悲しみ</t>
    </r>
    <rPh sb="0" eb="1">
      <t>アイ</t>
    </rPh>
    <rPh sb="2" eb="3">
      <t>カナ</t>
    </rPh>
    <phoneticPr fontId="1"/>
  </si>
  <si>
    <r>
      <rPr>
        <sz val="11"/>
        <rFont val="游ゴシック Medium"/>
        <family val="3"/>
        <charset val="128"/>
      </rPr>
      <t>クライスラー</t>
    </r>
  </si>
  <si>
    <r>
      <rPr>
        <sz val="11"/>
        <rFont val="游ゴシック Medium"/>
        <family val="3"/>
        <charset val="128"/>
      </rPr>
      <t>フランツ･ルップ</t>
    </r>
    <r>
      <rPr>
        <sz val="11"/>
        <rFont val="Consolas"/>
        <family val="3"/>
      </rPr>
      <t>:p</t>
    </r>
  </si>
  <si>
    <r>
      <t>Faure'</t>
    </r>
    <r>
      <rPr>
        <sz val="11"/>
        <rFont val="游ゴシック Medium"/>
        <family val="3"/>
        <charset val="128"/>
      </rPr>
      <t>の</t>
    </r>
    <r>
      <rPr>
        <sz val="11"/>
        <rFont val="Consolas"/>
        <family val="3"/>
      </rPr>
      <t>Prometheus</t>
    </r>
    <r>
      <rPr>
        <sz val="11"/>
        <rFont val="游ゴシック Medium"/>
        <family val="3"/>
        <charset val="128"/>
      </rPr>
      <t>にちなんで</t>
    </r>
    <rPh sb="0" eb="6">
      <t>フォーレ</t>
    </rPh>
    <rPh sb="7" eb="17">
      <t>プロメテウス</t>
    </rPh>
    <phoneticPr fontId="1"/>
  </si>
  <si>
    <r>
      <t>Rimsky-Korsakov</t>
    </r>
    <r>
      <rPr>
        <sz val="11"/>
        <rFont val="游ゴシック Medium"/>
        <family val="3"/>
        <charset val="128"/>
      </rPr>
      <t>の金鶏にちなんで</t>
    </r>
    <rPh sb="0" eb="15">
      <t>リムスキー=コルサコフ</t>
    </rPh>
    <rPh sb="16" eb="18">
      <t>キンケイ</t>
    </rPh>
    <phoneticPr fontId="1"/>
  </si>
  <si>
    <r>
      <t>Chostakovitch</t>
    </r>
    <r>
      <rPr>
        <sz val="11"/>
        <rFont val="游ゴシック Medium"/>
        <family val="3"/>
        <charset val="128"/>
      </rPr>
      <t>の</t>
    </r>
    <r>
      <rPr>
        <sz val="11"/>
        <rFont val="Consolas"/>
        <family val="3"/>
      </rPr>
      <t>Piano</t>
    </r>
    <r>
      <rPr>
        <sz val="11"/>
        <rFont val="游ゴシック Medium"/>
        <family val="3"/>
        <charset val="128"/>
      </rPr>
      <t>協奏曲第</t>
    </r>
    <r>
      <rPr>
        <sz val="11"/>
        <rFont val="Consolas"/>
        <family val="3"/>
      </rPr>
      <t>1</t>
    </r>
    <r>
      <rPr>
        <sz val="11"/>
        <rFont val="游ゴシック Medium"/>
        <family val="3"/>
        <charset val="128"/>
      </rPr>
      <t>番初演にちなんで</t>
    </r>
    <rPh sb="0" eb="13">
      <t>ショスタコーヴィチ</t>
    </rPh>
    <rPh sb="14" eb="22">
      <t>ピアノキョウソウキョク</t>
    </rPh>
    <rPh sb="22" eb="23">
      <t>ダイ</t>
    </rPh>
    <rPh sb="24" eb="25">
      <t>バン</t>
    </rPh>
    <rPh sb="25" eb="27">
      <t>ショエン</t>
    </rPh>
    <phoneticPr fontId="1"/>
  </si>
  <si>
    <r>
      <t>Copland,Aaron</t>
    </r>
    <r>
      <rPr>
        <sz val="11"/>
        <rFont val="游ゴシック Medium"/>
        <family val="3"/>
        <charset val="128"/>
      </rPr>
      <t>の</t>
    </r>
    <r>
      <rPr>
        <sz val="11"/>
        <rFont val="Consolas"/>
        <family val="3"/>
      </rPr>
      <t>Billy the Kid</t>
    </r>
    <r>
      <rPr>
        <sz val="11"/>
        <rFont val="游ゴシック Medium"/>
        <family val="3"/>
        <charset val="128"/>
      </rPr>
      <t>、</t>
    </r>
    <r>
      <rPr>
        <sz val="11"/>
        <rFont val="Consolas"/>
        <family val="3"/>
      </rPr>
      <t>Rodeo</t>
    </r>
    <r>
      <rPr>
        <sz val="11"/>
        <rFont val="游ゴシック Medium"/>
        <family val="3"/>
        <charset val="128"/>
      </rPr>
      <t>の初演にちなんで</t>
    </r>
    <rPh sb="0" eb="7">
      <t>コープランド</t>
    </rPh>
    <rPh sb="8" eb="13">
      <t>アーロン</t>
    </rPh>
    <rPh sb="14" eb="27">
      <t>ビリー　ザ　キッド</t>
    </rPh>
    <rPh sb="28" eb="33">
      <t>ロデオ</t>
    </rPh>
    <rPh sb="34" eb="36">
      <t>ショエン</t>
    </rPh>
    <phoneticPr fontId="1"/>
  </si>
  <si>
    <r>
      <t>Faure'</t>
    </r>
    <r>
      <rPr>
        <sz val="11"/>
        <rFont val="游ゴシック Medium"/>
        <family val="3"/>
        <charset val="128"/>
      </rPr>
      <t>の命日にちなんで</t>
    </r>
    <rPh sb="0" eb="6">
      <t>フォーレ</t>
    </rPh>
    <rPh sb="7" eb="9">
      <t>メイニチ</t>
    </rPh>
    <phoneticPr fontId="1"/>
  </si>
  <si>
    <r>
      <t>Honegger</t>
    </r>
    <r>
      <rPr>
        <sz val="11"/>
        <rFont val="游ゴシック Medium"/>
        <family val="3"/>
        <charset val="128"/>
      </rPr>
      <t>の命日にちなんで</t>
    </r>
    <rPh sb="0" eb="8">
      <t>オネゲル</t>
    </rPh>
    <rPh sb="9" eb="11">
      <t>メイニチ</t>
    </rPh>
    <phoneticPr fontId="1"/>
  </si>
  <si>
    <r>
      <t>Racine</t>
    </r>
    <r>
      <rPr>
        <sz val="11"/>
        <rFont val="游ゴシック Medium"/>
        <family val="3"/>
        <charset val="128"/>
      </rPr>
      <t>讃歌</t>
    </r>
    <r>
      <rPr>
        <sz val="11"/>
        <rFont val="Consolas"/>
        <family val="3"/>
      </rPr>
      <t>Op11</t>
    </r>
    <rPh sb="0" eb="6">
      <t>ラシーヌ</t>
    </rPh>
    <rPh sb="6" eb="8">
      <t>サンカ</t>
    </rPh>
    <phoneticPr fontId="1"/>
  </si>
  <si>
    <r>
      <rPr>
        <sz val="11"/>
        <rFont val="游ゴシック Medium"/>
        <family val="3"/>
        <charset val="128"/>
      </rPr>
      <t>クラシック</t>
    </r>
    <r>
      <rPr>
        <sz val="11"/>
        <rFont val="Consolas"/>
        <family val="3"/>
      </rPr>
      <t>Request&lt;Faure'</t>
    </r>
    <r>
      <rPr>
        <sz val="11"/>
        <rFont val="游ゴシック Medium"/>
        <family val="3"/>
        <charset val="128"/>
      </rPr>
      <t>の作品</t>
    </r>
    <r>
      <rPr>
        <sz val="11"/>
        <rFont val="Consolas"/>
        <family val="3"/>
      </rPr>
      <t>&gt;</t>
    </r>
    <rPh sb="5" eb="12">
      <t>リクエスト</t>
    </rPh>
    <rPh sb="13" eb="19">
      <t>フォーレ</t>
    </rPh>
    <rPh sb="20" eb="22">
      <t>サクヒン</t>
    </rPh>
    <phoneticPr fontId="1"/>
  </si>
  <si>
    <r>
      <rPr>
        <sz val="11"/>
        <rFont val="游ゴシック Medium"/>
        <family val="3"/>
        <charset val="128"/>
      </rPr>
      <t>組曲</t>
    </r>
    <r>
      <rPr>
        <sz val="11"/>
        <rFont val="Consolas"/>
        <family val="3"/>
      </rPr>
      <t>:Dolly Op56</t>
    </r>
    <rPh sb="0" eb="2">
      <t>クミキョク</t>
    </rPh>
    <rPh sb="3" eb="8">
      <t>ドリー</t>
    </rPh>
    <phoneticPr fontId="1"/>
  </si>
  <si>
    <r>
      <rPr>
        <sz val="11"/>
        <rFont val="游ゴシック Medium"/>
        <family val="3"/>
        <charset val="128"/>
      </rPr>
      <t>幻想曲</t>
    </r>
    <r>
      <rPr>
        <sz val="11"/>
        <rFont val="Consolas"/>
        <family val="3"/>
      </rPr>
      <t>Op79</t>
    </r>
    <rPh sb="0" eb="3">
      <t>ゲンソウキョク</t>
    </rPh>
    <phoneticPr fontId="1"/>
  </si>
  <si>
    <r>
      <rPr>
        <sz val="11"/>
        <rFont val="游ゴシック Medium"/>
        <family val="3"/>
        <charset val="128"/>
      </rPr>
      <t>劇付随音楽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ペレアスとメリザンド</t>
    </r>
    <r>
      <rPr>
        <sz val="11"/>
        <rFont val="Consolas"/>
        <family val="3"/>
      </rPr>
      <t>Op80</t>
    </r>
    <rPh sb="0" eb="1">
      <t>ゲキ</t>
    </rPh>
    <rPh sb="1" eb="3">
      <t>フズイ</t>
    </rPh>
    <rPh sb="3" eb="5">
      <t>オンガク</t>
    </rPh>
    <phoneticPr fontId="1"/>
  </si>
  <si>
    <r>
      <rPr>
        <sz val="11"/>
        <rFont val="游ゴシック Medium"/>
        <family val="3"/>
        <charset val="128"/>
      </rPr>
      <t>歌劇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ペネロープ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前奏曲</t>
    </r>
    <rPh sb="0" eb="2">
      <t>カゲキ</t>
    </rPh>
    <rPh sb="9" eb="12">
      <t>ゼンソウキョク</t>
    </rPh>
    <phoneticPr fontId="1"/>
  </si>
  <si>
    <r>
      <t>Piano</t>
    </r>
    <r>
      <rPr>
        <sz val="11"/>
        <rFont val="游ゴシック Medium"/>
        <family val="3"/>
        <charset val="128"/>
      </rPr>
      <t>のための</t>
    </r>
    <r>
      <rPr>
        <sz val="11"/>
        <rFont val="Consolas"/>
        <family val="3"/>
      </rPr>
      <t>2</t>
    </r>
    <r>
      <rPr>
        <sz val="11"/>
        <rFont val="游ゴシック Medium"/>
        <family val="3"/>
        <charset val="128"/>
      </rPr>
      <t>つの小品</t>
    </r>
    <r>
      <rPr>
        <sz val="11"/>
        <rFont val="Consolas"/>
        <family val="3"/>
      </rPr>
      <t>etc.</t>
    </r>
    <rPh sb="0" eb="5">
      <t>ピアノ</t>
    </rPh>
    <rPh sb="12" eb="14">
      <t>ショウヒン</t>
    </rPh>
    <phoneticPr fontId="1"/>
  </si>
  <si>
    <r>
      <rPr>
        <sz val="11"/>
        <rFont val="游ゴシック Medium"/>
        <family val="3"/>
        <charset val="128"/>
      </rPr>
      <t>現代の音楽展</t>
    </r>
    <r>
      <rPr>
        <sz val="11"/>
        <rFont val="Consolas"/>
        <family val="3"/>
      </rPr>
      <t>1993</t>
    </r>
    <r>
      <rPr>
        <sz val="11"/>
        <rFont val="游ゴシック Medium"/>
        <family val="3"/>
        <charset val="128"/>
      </rPr>
      <t>から</t>
    </r>
    <r>
      <rPr>
        <sz val="11"/>
        <rFont val="Consolas"/>
        <family val="3"/>
      </rPr>
      <t>(3)</t>
    </r>
    <rPh sb="0" eb="2">
      <t>ゲンダイ</t>
    </rPh>
    <rPh sb="3" eb="5">
      <t>オンガク</t>
    </rPh>
    <rPh sb="5" eb="6">
      <t>テン</t>
    </rPh>
    <phoneticPr fontId="1"/>
  </si>
  <si>
    <r>
      <rPr>
        <sz val="11"/>
        <rFont val="游ゴシック Medium"/>
        <family val="3"/>
        <charset val="128"/>
      </rPr>
      <t>安藤悦夫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江村哲二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堀越隆一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平石博一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林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光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佐原秀一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園田泰子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田丸彩和子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塚谷晃弘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久保智之</t>
    </r>
    <rPh sb="0" eb="2">
      <t>アンドウ</t>
    </rPh>
    <rPh sb="2" eb="4">
      <t>エツオ</t>
    </rPh>
    <rPh sb="5" eb="7">
      <t>エムラ</t>
    </rPh>
    <rPh sb="7" eb="9">
      <t>テツジ</t>
    </rPh>
    <rPh sb="10" eb="12">
      <t>ホリコシ</t>
    </rPh>
    <rPh sb="12" eb="14">
      <t>リュウイチ</t>
    </rPh>
    <rPh sb="15" eb="17">
      <t>ヒライシ</t>
    </rPh>
    <rPh sb="17" eb="19">
      <t>ヒロカズ</t>
    </rPh>
    <rPh sb="20" eb="21">
      <t>ハヤシ</t>
    </rPh>
    <rPh sb="22" eb="23">
      <t>ヒカル</t>
    </rPh>
    <rPh sb="24" eb="26">
      <t>サハラ</t>
    </rPh>
    <rPh sb="26" eb="28">
      <t>ヒデイチ</t>
    </rPh>
    <rPh sb="29" eb="31">
      <t>ソノダ</t>
    </rPh>
    <rPh sb="31" eb="33">
      <t>ヤスコ</t>
    </rPh>
    <rPh sb="34" eb="36">
      <t>タマル</t>
    </rPh>
    <rPh sb="40" eb="42">
      <t>ツカダニ</t>
    </rPh>
    <rPh sb="42" eb="44">
      <t>アキヒロ</t>
    </rPh>
    <rPh sb="45" eb="47">
      <t>クボ</t>
    </rPh>
    <rPh sb="47" eb="49">
      <t>トモユキ</t>
    </rPh>
    <phoneticPr fontId="1"/>
  </si>
  <si>
    <r>
      <rPr>
        <sz val="11"/>
        <rFont val="游ゴシック Medium"/>
        <family val="3"/>
        <charset val="128"/>
      </rPr>
      <t>祝典序曲</t>
    </r>
    <rPh sb="0" eb="2">
      <t>シュクテン</t>
    </rPh>
    <rPh sb="2" eb="4">
      <t>ジョキョク</t>
    </rPh>
    <phoneticPr fontId="1"/>
  </si>
  <si>
    <r>
      <rPr>
        <sz val="11"/>
        <rFont val="游ゴシック Medium"/>
        <family val="3"/>
        <charset val="128"/>
      </rPr>
      <t>名曲</t>
    </r>
    <r>
      <rPr>
        <sz val="11"/>
        <rFont val="Consolas"/>
        <family val="3"/>
      </rPr>
      <t>Promenade&lt;Chostakovitch</t>
    </r>
    <r>
      <rPr>
        <sz val="11"/>
        <rFont val="游ゴシック Medium"/>
        <family val="3"/>
        <charset val="128"/>
      </rPr>
      <t>の作品</t>
    </r>
    <r>
      <rPr>
        <sz val="11"/>
        <rFont val="Consolas"/>
        <family val="3"/>
      </rPr>
      <t>&gt;</t>
    </r>
    <rPh sb="0" eb="2">
      <t>メイキョク</t>
    </rPh>
    <rPh sb="2" eb="11">
      <t>プロムナード</t>
    </rPh>
    <rPh sb="12" eb="25">
      <t>ショスタコーヴィチ</t>
    </rPh>
    <rPh sb="26" eb="28">
      <t>サクヒン</t>
    </rPh>
    <phoneticPr fontId="1"/>
  </si>
  <si>
    <r>
      <rPr>
        <sz val="11"/>
        <rFont val="游ゴシック Medium"/>
        <family val="3"/>
        <charset val="128"/>
      </rPr>
      <t>エウゲニ･スヴェトラーノフ</t>
    </r>
  </si>
  <si>
    <r>
      <t>Russie</t>
    </r>
    <r>
      <rPr>
        <sz val="11"/>
        <rFont val="游ゴシック Medium"/>
        <family val="3"/>
        <charset val="128"/>
      </rPr>
      <t>国響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ボリショイ劇管金管セクション</t>
    </r>
    <rPh sb="0" eb="6">
      <t>ロシア</t>
    </rPh>
    <rPh sb="6" eb="7">
      <t>コク</t>
    </rPh>
    <rPh sb="7" eb="8">
      <t>キョウ</t>
    </rPh>
    <rPh sb="14" eb="15">
      <t>ゲキ</t>
    </rPh>
    <rPh sb="15" eb="16">
      <t>カン</t>
    </rPh>
    <rPh sb="16" eb="18">
      <t>キンカン</t>
    </rPh>
    <phoneticPr fontId="1"/>
  </si>
  <si>
    <r>
      <t>Ballet</t>
    </r>
    <r>
      <rPr>
        <sz val="11"/>
        <rFont val="游ゴシック Medium"/>
        <family val="3"/>
        <charset val="128"/>
      </rPr>
      <t>組曲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黄金時代</t>
    </r>
    <rPh sb="0" eb="8">
      <t>バレエクミキョク</t>
    </rPh>
    <rPh sb="9" eb="11">
      <t>オウゴン</t>
    </rPh>
    <rPh sb="11" eb="13">
      <t>ジダイ</t>
    </rPh>
    <phoneticPr fontId="1"/>
  </si>
  <si>
    <r>
      <rPr>
        <sz val="11"/>
        <rFont val="游ゴシック Medium"/>
        <family val="3"/>
        <charset val="128"/>
      </rPr>
      <t>ネーメ･ヤルヴィ</t>
    </r>
  </si>
  <si>
    <r>
      <rPr>
        <sz val="11"/>
        <rFont val="游ゴシック Medium"/>
        <family val="3"/>
        <charset val="128"/>
      </rPr>
      <t>エーテボリ交響楽団</t>
    </r>
    <rPh sb="5" eb="9">
      <t>コウキョウガクダン</t>
    </rPh>
    <phoneticPr fontId="1"/>
  </si>
  <si>
    <r>
      <t>Piano</t>
    </r>
    <r>
      <rPr>
        <sz val="11"/>
        <rFont val="游ゴシック Medium"/>
        <family val="3"/>
        <charset val="128"/>
      </rPr>
      <t>協奏曲第</t>
    </r>
    <r>
      <rPr>
        <sz val="11"/>
        <rFont val="Consolas"/>
        <family val="3"/>
      </rPr>
      <t>2</t>
    </r>
    <r>
      <rPr>
        <sz val="11"/>
        <rFont val="游ゴシック Medium"/>
        <family val="3"/>
        <charset val="128"/>
      </rPr>
      <t>番ヘ長調</t>
    </r>
    <r>
      <rPr>
        <sz val="11"/>
        <rFont val="Consolas"/>
        <family val="3"/>
      </rPr>
      <t>Op102</t>
    </r>
    <rPh sb="0" eb="8">
      <t>ピアノキョウソウキョク</t>
    </rPh>
    <rPh sb="8" eb="9">
      <t>ダイ</t>
    </rPh>
    <rPh sb="10" eb="11">
      <t>バン</t>
    </rPh>
    <rPh sb="12" eb="14">
      <t>チョウチョウ</t>
    </rPh>
    <phoneticPr fontId="1"/>
  </si>
  <si>
    <r>
      <t>Royal Philharmonic</t>
    </r>
    <r>
      <rPr>
        <sz val="11"/>
        <rFont val="游ゴシック Medium"/>
        <family val="3"/>
        <charset val="128"/>
      </rPr>
      <t>管弦楽団</t>
    </r>
    <rPh sb="0" eb="22">
      <t>ロイヤル　フィルハーモニックカンゲンガクダン</t>
    </rPh>
    <phoneticPr fontId="1"/>
  </si>
  <si>
    <r>
      <rPr>
        <sz val="11"/>
        <rFont val="游ゴシック Medium"/>
        <family val="3"/>
        <charset val="128"/>
      </rPr>
      <t>クリスティーナ･オルティーズ</t>
    </r>
    <phoneticPr fontId="1"/>
  </si>
  <si>
    <r>
      <rPr>
        <sz val="11"/>
        <rFont val="游ゴシック Medium"/>
        <family val="3"/>
        <charset val="128"/>
      </rPr>
      <t>交響曲第</t>
    </r>
    <r>
      <rPr>
        <sz val="11"/>
        <rFont val="Consolas"/>
        <family val="3"/>
      </rPr>
      <t>5</t>
    </r>
    <r>
      <rPr>
        <sz val="11"/>
        <rFont val="游ゴシック Medium"/>
        <family val="3"/>
        <charset val="128"/>
      </rPr>
      <t>番ニ短調</t>
    </r>
    <r>
      <rPr>
        <sz val="11"/>
        <rFont val="Consolas"/>
        <family val="3"/>
      </rPr>
      <t>Op47</t>
    </r>
    <rPh sb="0" eb="3">
      <t>コウキョウキョク</t>
    </rPh>
    <rPh sb="3" eb="4">
      <t>ダイ</t>
    </rPh>
    <rPh sb="5" eb="6">
      <t>バン</t>
    </rPh>
    <rPh sb="7" eb="9">
      <t>タンチョウ</t>
    </rPh>
    <phoneticPr fontId="1"/>
  </si>
  <si>
    <r>
      <rPr>
        <sz val="11"/>
        <rFont val="游ゴシック Medium"/>
        <family val="3"/>
        <charset val="128"/>
      </rPr>
      <t>モスクワ放送交響楽団</t>
    </r>
    <rPh sb="4" eb="6">
      <t>ホウソウ</t>
    </rPh>
    <rPh sb="6" eb="10">
      <t>コウキョウガクダン</t>
    </rPh>
    <phoneticPr fontId="1"/>
  </si>
  <si>
    <r>
      <rPr>
        <sz val="11"/>
        <rFont val="游ゴシック Medium"/>
        <family val="3"/>
        <charset val="128"/>
      </rPr>
      <t>交響曲第</t>
    </r>
    <r>
      <rPr>
        <sz val="11"/>
        <rFont val="Consolas"/>
        <family val="3"/>
      </rPr>
      <t>31</t>
    </r>
    <r>
      <rPr>
        <sz val="11"/>
        <rFont val="游ゴシック Medium"/>
        <family val="3"/>
        <charset val="128"/>
      </rPr>
      <t>番ニ長調</t>
    </r>
    <r>
      <rPr>
        <sz val="11"/>
        <rFont val="Consolas"/>
        <family val="3"/>
      </rPr>
      <t>K297:Paris</t>
    </r>
    <rPh sb="0" eb="3">
      <t>コウキョウキョク</t>
    </rPh>
    <rPh sb="3" eb="4">
      <t>ダイ</t>
    </rPh>
    <rPh sb="6" eb="7">
      <t>バン</t>
    </rPh>
    <rPh sb="8" eb="10">
      <t>チョウチョウ</t>
    </rPh>
    <rPh sb="15" eb="20">
      <t>パリ</t>
    </rPh>
    <phoneticPr fontId="1"/>
  </si>
  <si>
    <r>
      <rPr>
        <sz val="11"/>
        <rFont val="游ゴシック Medium"/>
        <family val="3"/>
        <charset val="128"/>
      </rPr>
      <t>クラシック</t>
    </r>
    <r>
      <rPr>
        <sz val="11"/>
        <rFont val="Consolas"/>
        <family val="3"/>
      </rPr>
      <t>Collection&lt;6</t>
    </r>
    <r>
      <rPr>
        <sz val="11"/>
        <rFont val="游ゴシック Medium"/>
        <family val="3"/>
        <charset val="128"/>
      </rPr>
      <t>月にちなんだ音楽</t>
    </r>
    <r>
      <rPr>
        <sz val="11"/>
        <rFont val="Consolas"/>
        <family val="3"/>
      </rPr>
      <t>&gt;</t>
    </r>
    <rPh sb="5" eb="15">
      <t>コレクション</t>
    </rPh>
    <rPh sb="17" eb="18">
      <t>ガツ</t>
    </rPh>
    <rPh sb="23" eb="25">
      <t>オンガク</t>
    </rPh>
    <phoneticPr fontId="1"/>
  </si>
  <si>
    <r>
      <rPr>
        <sz val="11"/>
        <rFont val="游ゴシック Medium"/>
        <family val="3"/>
        <charset val="128"/>
      </rPr>
      <t>レヴァイン</t>
    </r>
    <r>
      <rPr>
        <sz val="11"/>
        <rFont val="Consolas"/>
        <family val="3"/>
      </rPr>
      <t>,James</t>
    </r>
    <rPh sb="6" eb="11">
      <t>ジェイムズ</t>
    </rPh>
    <phoneticPr fontId="1"/>
  </si>
  <si>
    <r>
      <rPr>
        <sz val="11"/>
        <rFont val="游ゴシック Medium"/>
        <family val="3"/>
        <charset val="128"/>
      </rPr>
      <t>練習曲集</t>
    </r>
    <r>
      <rPr>
        <sz val="11"/>
        <rFont val="Consolas"/>
        <family val="3"/>
      </rPr>
      <t>Op10</t>
    </r>
    <rPh sb="0" eb="3">
      <t>レンシュウキョク</t>
    </rPh>
    <rPh sb="3" eb="4">
      <t>シュウ</t>
    </rPh>
    <phoneticPr fontId="1"/>
  </si>
  <si>
    <r>
      <rPr>
        <sz val="11"/>
        <rFont val="游ゴシック Medium"/>
        <family val="3"/>
        <charset val="128"/>
      </rPr>
      <t>ボリス･ベレゾフスキー</t>
    </r>
  </si>
  <si>
    <r>
      <rPr>
        <sz val="11"/>
        <rFont val="游ゴシック Medium"/>
        <family val="3"/>
        <charset val="128"/>
      </rPr>
      <t>弦楽四重奏曲第</t>
    </r>
    <r>
      <rPr>
        <sz val="11"/>
        <rFont val="Consolas"/>
        <family val="3"/>
      </rPr>
      <t>2</t>
    </r>
    <r>
      <rPr>
        <sz val="11"/>
        <rFont val="游ゴシック Medium"/>
        <family val="3"/>
        <charset val="128"/>
      </rPr>
      <t>番嬰ヘ短調</t>
    </r>
    <r>
      <rPr>
        <sz val="11"/>
        <rFont val="Consolas"/>
        <family val="3"/>
      </rPr>
      <t>Op10/</t>
    </r>
    <r>
      <rPr>
        <sz val="11"/>
        <rFont val="游ゴシック Medium"/>
        <family val="3"/>
        <charset val="128"/>
      </rPr>
      <t>シリキレ</t>
    </r>
    <rPh sb="0" eb="2">
      <t>ゲンガク</t>
    </rPh>
    <rPh sb="2" eb="5">
      <t>シジュウソウ</t>
    </rPh>
    <rPh sb="5" eb="6">
      <t>キョク</t>
    </rPh>
    <rPh sb="6" eb="7">
      <t>ダイ</t>
    </rPh>
    <rPh sb="8" eb="9">
      <t>バン</t>
    </rPh>
    <rPh sb="9" eb="10">
      <t>エイ</t>
    </rPh>
    <rPh sb="11" eb="13">
      <t>タンチョウ</t>
    </rPh>
    <phoneticPr fontId="1"/>
  </si>
  <si>
    <r>
      <rPr>
        <sz val="11"/>
        <rFont val="游ゴシック Medium"/>
        <family val="3"/>
        <charset val="128"/>
      </rPr>
      <t>ラサールＳＱ</t>
    </r>
    <phoneticPr fontId="1"/>
  </si>
  <si>
    <r>
      <rPr>
        <sz val="11"/>
        <rFont val="游ゴシック Medium"/>
        <family val="3"/>
        <charset val="128"/>
      </rPr>
      <t>マーガレット･プライス</t>
    </r>
    <r>
      <rPr>
        <sz val="11"/>
        <rFont val="Consolas"/>
        <family val="3"/>
      </rPr>
      <t>:s</t>
    </r>
    <phoneticPr fontId="1"/>
  </si>
  <si>
    <r>
      <rPr>
        <sz val="11"/>
        <rFont val="游ゴシック Medium"/>
        <family val="3"/>
        <charset val="128"/>
      </rPr>
      <t>交響詩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ペレアスとメリザンド</t>
    </r>
    <r>
      <rPr>
        <sz val="11"/>
        <rFont val="Consolas"/>
        <family val="3"/>
      </rPr>
      <t>Op5</t>
    </r>
    <rPh sb="0" eb="3">
      <t>コウキョウシ</t>
    </rPh>
    <phoneticPr fontId="1"/>
  </si>
  <si>
    <r>
      <rPr>
        <sz val="11"/>
        <rFont val="游ゴシック Medium"/>
        <family val="3"/>
        <charset val="128"/>
      </rPr>
      <t>名曲</t>
    </r>
    <r>
      <rPr>
        <sz val="11"/>
        <rFont val="Consolas"/>
        <family val="3"/>
      </rPr>
      <t>Promenade</t>
    </r>
    <rPh sb="0" eb="2">
      <t>メイキョク</t>
    </rPh>
    <rPh sb="2" eb="11">
      <t>プロムナード</t>
    </rPh>
    <phoneticPr fontId="1"/>
  </si>
  <si>
    <r>
      <t>Piano</t>
    </r>
    <r>
      <rPr>
        <sz val="11"/>
        <rFont val="游ゴシック Medium"/>
        <family val="3"/>
        <charset val="128"/>
      </rPr>
      <t>組曲</t>
    </r>
    <r>
      <rPr>
        <sz val="11"/>
        <rFont val="Consolas"/>
        <family val="3"/>
      </rPr>
      <t>Op25</t>
    </r>
    <rPh sb="0" eb="7">
      <t>ピアノクミキョク</t>
    </rPh>
    <phoneticPr fontId="1"/>
  </si>
  <si>
    <r>
      <rPr>
        <sz val="11"/>
        <rFont val="游ゴシック Medium"/>
        <family val="3"/>
        <charset val="128"/>
      </rPr>
      <t>高橋悠治</t>
    </r>
    <r>
      <rPr>
        <sz val="11"/>
        <rFont val="Consolas"/>
        <family val="3"/>
      </rPr>
      <t>:p</t>
    </r>
    <rPh sb="0" eb="2">
      <t>タカハシ</t>
    </rPh>
    <rPh sb="2" eb="4">
      <t>ユウジ</t>
    </rPh>
    <phoneticPr fontId="1"/>
  </si>
  <si>
    <r>
      <rPr>
        <sz val="11"/>
        <rFont val="游ゴシック Medium"/>
        <family val="3"/>
        <charset val="128"/>
      </rPr>
      <t>持ち主のない槌</t>
    </r>
    <rPh sb="0" eb="1">
      <t>モ</t>
    </rPh>
    <rPh sb="2" eb="3">
      <t>ヌシ</t>
    </rPh>
    <rPh sb="6" eb="7">
      <t>ツチ</t>
    </rPh>
    <phoneticPr fontId="1"/>
  </si>
  <si>
    <r>
      <rPr>
        <sz val="11"/>
        <rFont val="游ゴシック Medium"/>
        <family val="3"/>
        <charset val="128"/>
      </rPr>
      <t>ジャンヌ･ドルーベ</t>
    </r>
    <r>
      <rPr>
        <sz val="11"/>
        <rFont val="Consolas"/>
        <family val="3"/>
      </rPr>
      <t>:s</t>
    </r>
    <phoneticPr fontId="1"/>
  </si>
  <si>
    <r>
      <rPr>
        <sz val="11"/>
        <rFont val="游ゴシック Medium"/>
        <family val="3"/>
        <charset val="128"/>
      </rPr>
      <t>名曲</t>
    </r>
    <r>
      <rPr>
        <sz val="11"/>
        <rFont val="Consolas"/>
        <family val="3"/>
      </rPr>
      <t>Promenade/Stravinsky</t>
    </r>
    <r>
      <rPr>
        <sz val="11"/>
        <rFont val="游ゴシック Medium"/>
        <family val="3"/>
        <charset val="128"/>
      </rPr>
      <t>の作品</t>
    </r>
    <rPh sb="0" eb="2">
      <t>メイキョク</t>
    </rPh>
    <rPh sb="2" eb="11">
      <t>プロムナード</t>
    </rPh>
    <rPh sb="12" eb="22">
      <t>ストラヴィンスキー</t>
    </rPh>
    <rPh sb="23" eb="25">
      <t>サクヒン</t>
    </rPh>
    <phoneticPr fontId="1"/>
  </si>
  <si>
    <r>
      <rPr>
        <sz val="11"/>
        <rFont val="游ゴシック Medium"/>
        <family val="3"/>
        <charset val="128"/>
      </rPr>
      <t>日本の</t>
    </r>
    <r>
      <rPr>
        <sz val="11"/>
        <rFont val="Consolas"/>
        <family val="3"/>
      </rPr>
      <t>3</t>
    </r>
    <r>
      <rPr>
        <sz val="11"/>
        <rFont val="游ゴシック Medium"/>
        <family val="3"/>
        <charset val="128"/>
      </rPr>
      <t>つの短歌</t>
    </r>
    <rPh sb="0" eb="2">
      <t>ニホン</t>
    </rPh>
    <rPh sb="6" eb="8">
      <t>タンカ</t>
    </rPh>
    <phoneticPr fontId="1"/>
  </si>
  <si>
    <r>
      <rPr>
        <sz val="11"/>
        <rFont val="游ゴシック Medium"/>
        <family val="3"/>
        <charset val="128"/>
      </rPr>
      <t>ドーン･アップショウ</t>
    </r>
    <r>
      <rPr>
        <sz val="11"/>
        <rFont val="Consolas"/>
        <family val="3"/>
      </rPr>
      <t>:s</t>
    </r>
    <phoneticPr fontId="1"/>
  </si>
  <si>
    <r>
      <rPr>
        <sz val="11"/>
        <rFont val="游ゴシック Medium"/>
        <family val="3"/>
        <charset val="128"/>
      </rPr>
      <t>ランドル･ホジキンソン</t>
    </r>
    <r>
      <rPr>
        <sz val="11"/>
        <rFont val="Consolas"/>
        <family val="3"/>
      </rPr>
      <t>etc.</t>
    </r>
    <phoneticPr fontId="1"/>
  </si>
  <si>
    <r>
      <rPr>
        <sz val="11"/>
        <rFont val="游ゴシック Medium"/>
        <family val="3"/>
        <charset val="128"/>
      </rPr>
      <t>おどけた歌</t>
    </r>
    <rPh sb="4" eb="5">
      <t>ウタ</t>
    </rPh>
    <phoneticPr fontId="1"/>
  </si>
  <si>
    <r>
      <rPr>
        <sz val="11"/>
        <rFont val="游ゴシック Medium"/>
        <family val="3"/>
        <charset val="128"/>
      </rPr>
      <t>ジョン･シャーリー･カーク</t>
    </r>
    <r>
      <rPr>
        <sz val="11"/>
        <rFont val="Consolas"/>
        <family val="3"/>
      </rPr>
      <t>:br</t>
    </r>
    <phoneticPr fontId="1"/>
  </si>
  <si>
    <r>
      <rPr>
        <sz val="11"/>
        <rFont val="游ゴシック Medium"/>
        <family val="3"/>
        <charset val="128"/>
      </rPr>
      <t>交響詩うぐいすの歌</t>
    </r>
    <rPh sb="0" eb="3">
      <t>コウキョウシ</t>
    </rPh>
    <rPh sb="8" eb="9">
      <t>ウタ</t>
    </rPh>
    <phoneticPr fontId="1"/>
  </si>
  <si>
    <r>
      <t>France</t>
    </r>
    <r>
      <rPr>
        <sz val="11"/>
        <rFont val="游ゴシック Medium"/>
        <family val="3"/>
        <charset val="128"/>
      </rPr>
      <t>国立管弦楽団</t>
    </r>
    <rPh sb="0" eb="12">
      <t>フランスコクリツカンゲンガクダン</t>
    </rPh>
    <phoneticPr fontId="1"/>
  </si>
  <si>
    <r>
      <t>Piano</t>
    </r>
    <r>
      <rPr>
        <sz val="11"/>
        <rFont val="游ゴシック Medium"/>
        <family val="3"/>
        <charset val="128"/>
      </rPr>
      <t>と管弦楽のための</t>
    </r>
    <r>
      <rPr>
        <sz val="11"/>
        <rFont val="Consolas"/>
        <family val="3"/>
      </rPr>
      <t>Capricco</t>
    </r>
    <rPh sb="0" eb="5">
      <t>ピアノ</t>
    </rPh>
    <rPh sb="6" eb="9">
      <t>カンゲンガク</t>
    </rPh>
    <rPh sb="13" eb="21">
      <t>カプリッチョ</t>
    </rPh>
    <phoneticPr fontId="1"/>
  </si>
  <si>
    <r>
      <rPr>
        <sz val="11"/>
        <rFont val="游ゴシック Medium"/>
        <family val="3"/>
        <charset val="128"/>
      </rPr>
      <t>サロネン</t>
    </r>
    <phoneticPr fontId="1"/>
  </si>
  <si>
    <r>
      <rPr>
        <sz val="11"/>
        <rFont val="游ゴシック Medium"/>
        <family val="3"/>
        <charset val="128"/>
      </rPr>
      <t>ポール･クロスリー</t>
    </r>
    <r>
      <rPr>
        <sz val="11"/>
        <rFont val="Consolas"/>
        <family val="3"/>
      </rPr>
      <t>:p</t>
    </r>
    <phoneticPr fontId="1"/>
  </si>
  <si>
    <r>
      <t>2</t>
    </r>
    <r>
      <rPr>
        <sz val="11"/>
        <rFont val="游ゴシック Medium"/>
        <family val="3"/>
        <charset val="128"/>
      </rPr>
      <t>台の</t>
    </r>
    <r>
      <rPr>
        <sz val="11"/>
        <rFont val="Consolas"/>
        <family val="3"/>
      </rPr>
      <t>Piano</t>
    </r>
    <r>
      <rPr>
        <sz val="11"/>
        <rFont val="游ゴシック Medium"/>
        <family val="3"/>
        <charset val="128"/>
      </rPr>
      <t>のための</t>
    </r>
    <r>
      <rPr>
        <sz val="11"/>
        <rFont val="Consolas"/>
        <family val="3"/>
      </rPr>
      <t>Sonata</t>
    </r>
    <rPh sb="1" eb="2">
      <t>ダイ</t>
    </rPh>
    <rPh sb="3" eb="8">
      <t>ピアノ</t>
    </rPh>
    <rPh sb="12" eb="18">
      <t>ソナタ</t>
    </rPh>
    <phoneticPr fontId="1"/>
  </si>
  <si>
    <r>
      <rPr>
        <sz val="11"/>
        <rFont val="游ゴシック Medium"/>
        <family val="3"/>
        <charset val="128"/>
      </rPr>
      <t>アルフォンス</t>
    </r>
    <r>
      <rPr>
        <sz val="11"/>
        <rFont val="Consolas"/>
        <family val="3"/>
      </rPr>
      <t>&amp;</t>
    </r>
    <r>
      <rPr>
        <sz val="11"/>
        <rFont val="游ゴシック Medium"/>
        <family val="3"/>
        <charset val="128"/>
      </rPr>
      <t>アロイス･コンタルスキー</t>
    </r>
    <r>
      <rPr>
        <sz val="11"/>
        <rFont val="Consolas"/>
        <family val="3"/>
      </rPr>
      <t>:p</t>
    </r>
    <phoneticPr fontId="1"/>
  </si>
  <si>
    <r>
      <rPr>
        <sz val="11"/>
        <rFont val="游ゴシック Medium"/>
        <family val="3"/>
        <charset val="128"/>
      </rPr>
      <t>交響詩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うぐいす</t>
    </r>
    <rPh sb="0" eb="3">
      <t>コウキョウシ</t>
    </rPh>
    <phoneticPr fontId="1"/>
  </si>
  <si>
    <r>
      <rPr>
        <sz val="11"/>
        <rFont val="游ゴシック Medium"/>
        <family val="3"/>
        <charset val="128"/>
      </rPr>
      <t>プロムス</t>
    </r>
    <r>
      <rPr>
        <sz val="11"/>
        <rFont val="Consolas"/>
        <family val="3"/>
      </rPr>
      <t>1992(3)</t>
    </r>
  </si>
  <si>
    <r>
      <rPr>
        <sz val="11"/>
        <rFont val="游ゴシック Medium"/>
        <family val="3"/>
        <charset val="128"/>
      </rPr>
      <t>弦楽のための書</t>
    </r>
    <rPh sb="0" eb="2">
      <t>ゲンガク</t>
    </rPh>
    <rPh sb="6" eb="7">
      <t>ショ</t>
    </rPh>
    <phoneticPr fontId="1"/>
  </si>
  <si>
    <r>
      <t>Ballet</t>
    </r>
    <r>
      <rPr>
        <sz val="11"/>
        <rFont val="游ゴシック Medium"/>
        <family val="3"/>
        <charset val="128"/>
      </rPr>
      <t>音楽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中国の不思議な役人</t>
    </r>
    <rPh sb="0" eb="6">
      <t>バレエ</t>
    </rPh>
    <rPh sb="6" eb="8">
      <t>オンガク</t>
    </rPh>
    <rPh sb="9" eb="11">
      <t>チュウゴク</t>
    </rPh>
    <rPh sb="12" eb="15">
      <t>フシギ</t>
    </rPh>
    <rPh sb="16" eb="18">
      <t>ヤクニン</t>
    </rPh>
    <phoneticPr fontId="1"/>
  </si>
  <si>
    <r>
      <rPr>
        <sz val="11"/>
        <rFont val="游ゴシック Medium"/>
        <family val="3"/>
        <charset val="128"/>
      </rPr>
      <t>ボッケリーニ</t>
    </r>
    <phoneticPr fontId="1"/>
  </si>
  <si>
    <r>
      <rPr>
        <sz val="11"/>
        <rFont val="游ゴシック Medium"/>
        <family val="3"/>
        <charset val="128"/>
      </rPr>
      <t>弦楽五重奏曲</t>
    </r>
    <r>
      <rPr>
        <sz val="11"/>
        <rFont val="Consolas"/>
        <family val="3"/>
      </rPr>
      <t>Op11-5</t>
    </r>
    <r>
      <rPr>
        <sz val="11"/>
        <rFont val="游ゴシック Medium"/>
        <family val="3"/>
        <charset val="128"/>
      </rPr>
      <t>から</t>
    </r>
    <r>
      <rPr>
        <sz val="11"/>
        <rFont val="Consolas"/>
        <family val="3"/>
      </rPr>
      <t>Menuet</t>
    </r>
    <rPh sb="0" eb="2">
      <t>ゲンガク</t>
    </rPh>
    <rPh sb="2" eb="5">
      <t>ゴジュウソウ</t>
    </rPh>
    <rPh sb="5" eb="6">
      <t>キョク</t>
    </rPh>
    <rPh sb="14" eb="20">
      <t>メヌエット</t>
    </rPh>
    <phoneticPr fontId="1"/>
  </si>
  <si>
    <r>
      <rPr>
        <sz val="11"/>
        <rFont val="游ゴシック Medium"/>
        <family val="3"/>
        <charset val="128"/>
      </rPr>
      <t>歌劇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イオランタ</t>
    </r>
    <rPh sb="0" eb="2">
      <t>カゲキ</t>
    </rPh>
    <phoneticPr fontId="1"/>
  </si>
  <si>
    <r>
      <t xml:space="preserve">Bremen </t>
    </r>
    <r>
      <rPr>
        <sz val="11"/>
        <rFont val="游ゴシック Medium"/>
        <family val="3"/>
        <charset val="128"/>
      </rPr>
      <t>プロ･ムジカ･ノーバ</t>
    </r>
    <rPh sb="0" eb="6">
      <t>ブレーメン</t>
    </rPh>
    <phoneticPr fontId="1"/>
  </si>
  <si>
    <r>
      <rPr>
        <sz val="11"/>
        <rFont val="游ゴシック Medium"/>
        <family val="3"/>
        <charset val="128"/>
      </rPr>
      <t>声と楽器</t>
    </r>
    <rPh sb="0" eb="1">
      <t>コエ</t>
    </rPh>
    <rPh sb="2" eb="4">
      <t>ガッキ</t>
    </rPh>
    <phoneticPr fontId="1"/>
  </si>
  <si>
    <r>
      <rPr>
        <sz val="11"/>
        <rFont val="游ゴシック Medium"/>
        <family val="3"/>
        <charset val="128"/>
      </rPr>
      <t>バードックス</t>
    </r>
  </si>
  <si>
    <r>
      <rPr>
        <sz val="11"/>
        <rFont val="游ゴシック Medium"/>
        <family val="3"/>
        <charset val="128"/>
      </rPr>
      <t>ロトマン</t>
    </r>
    <phoneticPr fontId="1"/>
  </si>
  <si>
    <r>
      <rPr>
        <sz val="11"/>
        <rFont val="游ゴシック Medium"/>
        <family val="3"/>
        <charset val="128"/>
      </rPr>
      <t>傾いた弧</t>
    </r>
    <rPh sb="0" eb="1">
      <t>カタム</t>
    </rPh>
    <rPh sb="3" eb="4">
      <t>コ</t>
    </rPh>
    <phoneticPr fontId="1"/>
  </si>
  <si>
    <r>
      <rPr>
        <sz val="11"/>
        <rFont val="游ゴシック Medium"/>
        <family val="3"/>
        <charset val="128"/>
      </rPr>
      <t>シュテプラー</t>
    </r>
  </si>
  <si>
    <r>
      <rPr>
        <sz val="11"/>
        <rFont val="游ゴシック Medium"/>
        <family val="3"/>
        <charset val="128"/>
      </rPr>
      <t>アフィリエルト</t>
    </r>
  </si>
  <si>
    <r>
      <rPr>
        <sz val="11"/>
        <rFont val="游ゴシック Medium"/>
        <family val="3"/>
        <charset val="128"/>
      </rPr>
      <t>ツィマーマン</t>
    </r>
    <r>
      <rPr>
        <sz val="11"/>
        <rFont val="Consolas"/>
        <family val="3"/>
      </rPr>
      <t>,W.</t>
    </r>
    <phoneticPr fontId="1"/>
  </si>
  <si>
    <r>
      <rPr>
        <sz val="11"/>
        <rFont val="游ゴシック Medium"/>
        <family val="3"/>
        <charset val="128"/>
      </rPr>
      <t>残滓</t>
    </r>
    <r>
      <rPr>
        <sz val="11"/>
        <rFont val="Consolas"/>
        <family val="3"/>
      </rPr>
      <t xml:space="preserve"> No.2 </t>
    </r>
    <r>
      <rPr>
        <sz val="11"/>
        <rFont val="游ゴシック Medium"/>
        <family val="3"/>
        <charset val="128"/>
      </rPr>
      <t>こだまする緑</t>
    </r>
    <rPh sb="0" eb="2">
      <t>ザンシ</t>
    </rPh>
    <rPh sb="13" eb="14">
      <t>ミドリ</t>
    </rPh>
    <phoneticPr fontId="1"/>
  </si>
  <si>
    <r>
      <rPr>
        <sz val="11"/>
        <rFont val="游ゴシック Medium"/>
        <family val="3"/>
        <charset val="128"/>
      </rPr>
      <t>武満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徹の誕生日にちなんで（後半）</t>
    </r>
    <rPh sb="0" eb="2">
      <t>タケミツ</t>
    </rPh>
    <rPh sb="3" eb="4">
      <t>トオル</t>
    </rPh>
    <rPh sb="5" eb="8">
      <t>タンジョウビ</t>
    </rPh>
    <rPh sb="14" eb="16">
      <t>コウハン</t>
    </rPh>
    <phoneticPr fontId="1"/>
  </si>
  <si>
    <r>
      <rPr>
        <sz val="11"/>
        <rFont val="游ゴシック Medium"/>
        <family val="3"/>
        <charset val="128"/>
      </rPr>
      <t>サントリー</t>
    </r>
    <r>
      <rPr>
        <sz val="11"/>
        <rFont val="Consolas"/>
        <family val="3"/>
      </rPr>
      <t>Hall</t>
    </r>
    <rPh sb="5" eb="9">
      <t>ホール</t>
    </rPh>
    <phoneticPr fontId="1"/>
  </si>
  <si>
    <r>
      <rPr>
        <sz val="11"/>
        <rFont val="游ゴシック Medium"/>
        <family val="3"/>
        <charset val="128"/>
      </rPr>
      <t>滝廉太郎生誕にちなんで</t>
    </r>
    <rPh sb="0" eb="1">
      <t>タキ</t>
    </rPh>
    <rPh sb="1" eb="4">
      <t>レンタロウ</t>
    </rPh>
    <rPh sb="4" eb="6">
      <t>セイタン</t>
    </rPh>
    <phoneticPr fontId="1"/>
  </si>
  <si>
    <r>
      <t>Glen Gould</t>
    </r>
    <r>
      <rPr>
        <sz val="11"/>
        <rFont val="游ゴシック Medium"/>
        <family val="3"/>
        <charset val="128"/>
      </rPr>
      <t>の</t>
    </r>
    <r>
      <rPr>
        <sz val="11"/>
        <rFont val="Consolas"/>
        <family val="3"/>
      </rPr>
      <t>Baroque</t>
    </r>
    <rPh sb="0" eb="10">
      <t>グレン　グールド</t>
    </rPh>
    <rPh sb="11" eb="18">
      <t>バロック</t>
    </rPh>
    <phoneticPr fontId="1"/>
  </si>
  <si>
    <r>
      <rPr>
        <sz val="11"/>
        <rFont val="游ゴシック Medium"/>
        <family val="3"/>
        <charset val="128"/>
      </rPr>
      <t>グレン･グールド</t>
    </r>
  </si>
  <si>
    <r>
      <t>Schubert</t>
    </r>
    <r>
      <rPr>
        <sz val="11"/>
        <rFont val="游ゴシック Medium"/>
        <family val="3"/>
        <charset val="128"/>
      </rPr>
      <t>の「糸を紡ぐグレートヒェン」作曲にちなんで</t>
    </r>
    <rPh sb="0" eb="8">
      <t>シューベルト</t>
    </rPh>
    <rPh sb="10" eb="11">
      <t>イト</t>
    </rPh>
    <rPh sb="12" eb="13">
      <t>ツム</t>
    </rPh>
    <rPh sb="22" eb="24">
      <t>サッキョク</t>
    </rPh>
    <phoneticPr fontId="1"/>
  </si>
  <si>
    <r>
      <t>Scriabin,Alexander Nikolayevitch</t>
    </r>
    <r>
      <rPr>
        <sz val="11"/>
        <rFont val="游ゴシック Medium"/>
        <family val="3"/>
        <charset val="128"/>
      </rPr>
      <t>の「</t>
    </r>
    <r>
      <rPr>
        <sz val="11"/>
        <rFont val="Consolas"/>
        <family val="3"/>
      </rPr>
      <t>Piano</t>
    </r>
    <r>
      <rPr>
        <sz val="11"/>
        <rFont val="游ゴシック Medium"/>
        <family val="3"/>
        <charset val="128"/>
      </rPr>
      <t>協奏曲嬰ヘ短調」の初演にちなんで</t>
    </r>
    <rPh sb="0" eb="9">
      <t>スクリャービン，</t>
    </rPh>
    <rPh sb="9" eb="18">
      <t>アレクサンダー</t>
    </rPh>
    <rPh sb="34" eb="42">
      <t>ピアノキョウソウキョク</t>
    </rPh>
    <rPh sb="42" eb="43">
      <t>エイ</t>
    </rPh>
    <rPh sb="44" eb="46">
      <t>タンチョウ</t>
    </rPh>
    <rPh sb="48" eb="50">
      <t>ショエン</t>
    </rPh>
    <phoneticPr fontId="1"/>
  </si>
  <si>
    <r>
      <t>20</t>
    </r>
    <r>
      <rPr>
        <sz val="11"/>
        <rFont val="游ゴシック Medium"/>
        <family val="3"/>
        <charset val="128"/>
      </rPr>
      <t>世紀の名演奏･大作曲家の演奏</t>
    </r>
    <rPh sb="2" eb="4">
      <t>セイキ</t>
    </rPh>
    <rPh sb="5" eb="8">
      <t>メイエンソウ</t>
    </rPh>
    <rPh sb="9" eb="13">
      <t>ダイサッキョクカ</t>
    </rPh>
    <rPh sb="14" eb="16">
      <t>エンソウ</t>
    </rPh>
    <phoneticPr fontId="1"/>
  </si>
  <si>
    <r>
      <rPr>
        <sz val="11"/>
        <rFont val="游ゴシック Medium"/>
        <family val="3"/>
        <charset val="128"/>
      </rPr>
      <t>高橋悠治･三宅榛名･富樫･</t>
    </r>
    <r>
      <rPr>
        <sz val="11"/>
        <rFont val="Consolas"/>
        <family val="3"/>
      </rPr>
      <t>Jean Francois Jenny-clerk</t>
    </r>
    <rPh sb="0" eb="2">
      <t>タカハシ</t>
    </rPh>
    <rPh sb="2" eb="4">
      <t>ユウジ</t>
    </rPh>
    <rPh sb="5" eb="7">
      <t>ミヤケ</t>
    </rPh>
    <rPh sb="7" eb="9">
      <t>ハルナ</t>
    </rPh>
    <rPh sb="10" eb="12">
      <t>トガシ</t>
    </rPh>
    <rPh sb="13" eb="17">
      <t>ジャン</t>
    </rPh>
    <rPh sb="18" eb="26">
      <t>フランソワ</t>
    </rPh>
    <rPh sb="27" eb="38">
      <t>ジェニー=クラーク</t>
    </rPh>
    <phoneticPr fontId="1"/>
  </si>
  <si>
    <r>
      <rPr>
        <sz val="11"/>
        <rFont val="游ゴシック Medium"/>
        <family val="3"/>
        <charset val="128"/>
      </rPr>
      <t>出口主義</t>
    </r>
    <r>
      <rPr>
        <sz val="11"/>
        <rFont val="Consolas"/>
        <family val="3"/>
      </rPr>
      <t>/Exitentialism</t>
    </r>
    <rPh sb="0" eb="2">
      <t>デグチ</t>
    </rPh>
    <rPh sb="2" eb="4">
      <t>シュギ</t>
    </rPh>
    <phoneticPr fontId="1"/>
  </si>
  <si>
    <r>
      <rPr>
        <sz val="11"/>
        <rFont val="游ゴシック Medium"/>
        <family val="3"/>
        <charset val="128"/>
      </rPr>
      <t>伊藤洋子</t>
    </r>
    <r>
      <rPr>
        <sz val="11"/>
        <rFont val="Consolas"/>
        <family val="3"/>
      </rPr>
      <t>/Cassette Tape</t>
    </r>
    <r>
      <rPr>
        <sz val="11"/>
        <rFont val="游ゴシック Medium"/>
        <family val="3"/>
        <charset val="128"/>
      </rPr>
      <t>で所有</t>
    </r>
    <rPh sb="0" eb="2">
      <t>イトウ</t>
    </rPh>
    <rPh sb="2" eb="4">
      <t>ヨウコ</t>
    </rPh>
    <rPh sb="5" eb="18">
      <t>カセット　テープ</t>
    </rPh>
    <rPh sb="19" eb="21">
      <t>ショユウ</t>
    </rPh>
    <phoneticPr fontId="1"/>
  </si>
  <si>
    <r>
      <t>Spain</t>
    </r>
    <r>
      <rPr>
        <sz val="11"/>
        <rFont val="游ゴシック Medium"/>
        <family val="3"/>
        <charset val="128"/>
      </rPr>
      <t>の</t>
    </r>
    <r>
      <rPr>
        <sz val="11"/>
        <rFont val="Consolas"/>
        <family val="3"/>
      </rPr>
      <t>Baroque</t>
    </r>
    <rPh sb="0" eb="5">
      <t>スペイン</t>
    </rPh>
    <rPh sb="6" eb="13">
      <t>バロック</t>
    </rPh>
    <phoneticPr fontId="1"/>
  </si>
  <si>
    <r>
      <rPr>
        <sz val="11"/>
        <rFont val="游ゴシック Medium"/>
        <family val="3"/>
        <charset val="128"/>
      </rPr>
      <t>花よりファンダンゴ</t>
    </r>
  </si>
  <si>
    <r>
      <t>Calamus/</t>
    </r>
    <r>
      <rPr>
        <sz val="11"/>
        <rFont val="游ゴシック Medium"/>
        <family val="3"/>
        <charset val="128"/>
      </rPr>
      <t>アル･アンダルースの素晴らしさ</t>
    </r>
    <rPh sb="0" eb="7">
      <t>カラムス</t>
    </rPh>
    <phoneticPr fontId="1"/>
  </si>
  <si>
    <r>
      <t>Mompou,</t>
    </r>
    <r>
      <rPr>
        <b/>
        <sz val="11"/>
        <color indexed="33"/>
        <rFont val="游ゴシック Medium"/>
        <family val="3"/>
        <charset val="128"/>
      </rPr>
      <t>フェデリコ</t>
    </r>
    <rPh sb="0" eb="6">
      <t>モンポウ</t>
    </rPh>
    <phoneticPr fontId="1"/>
  </si>
  <si>
    <r>
      <rPr>
        <b/>
        <sz val="11"/>
        <color indexed="33"/>
        <rFont val="游ゴシック Medium"/>
        <family val="3"/>
        <charset val="128"/>
      </rPr>
      <t>前奏曲</t>
    </r>
    <r>
      <rPr>
        <b/>
        <sz val="11"/>
        <color indexed="33"/>
        <rFont val="Consolas"/>
        <family val="3"/>
      </rPr>
      <t>:</t>
    </r>
    <r>
      <rPr>
        <b/>
        <sz val="11"/>
        <color indexed="33"/>
        <rFont val="游ゴシック Medium"/>
        <family val="3"/>
        <charset val="128"/>
      </rPr>
      <t>ラローチャに捧ぐ</t>
    </r>
    <rPh sb="0" eb="3">
      <t>ゼンソウキョク</t>
    </rPh>
    <rPh sb="10" eb="11">
      <t>ササ</t>
    </rPh>
    <phoneticPr fontId="1"/>
  </si>
  <si>
    <r>
      <t>Versailles</t>
    </r>
    <r>
      <rPr>
        <sz val="11"/>
        <rFont val="游ゴシック Medium"/>
        <family val="3"/>
        <charset val="128"/>
      </rPr>
      <t>の狩の音楽</t>
    </r>
    <rPh sb="0" eb="10">
      <t>ヴェルサイユ</t>
    </rPh>
    <rPh sb="11" eb="12">
      <t>カリ</t>
    </rPh>
    <rPh sb="13" eb="15">
      <t>オンガク</t>
    </rPh>
    <phoneticPr fontId="1"/>
  </si>
  <si>
    <r>
      <rPr>
        <sz val="11"/>
        <rFont val="游ゴシック Medium"/>
        <family val="3"/>
        <charset val="128"/>
      </rPr>
      <t>あおい</t>
    </r>
    <r>
      <rPr>
        <sz val="11"/>
        <rFont val="Consolas"/>
        <family val="3"/>
      </rPr>
      <t>~Norman:Richard-Strauss</t>
    </r>
    <r>
      <rPr>
        <sz val="11"/>
        <rFont val="游ゴシック Medium"/>
        <family val="3"/>
        <charset val="128"/>
      </rPr>
      <t>歌曲集</t>
    </r>
    <rPh sb="4" eb="10">
      <t>ノーマン</t>
    </rPh>
    <rPh sb="11" eb="26">
      <t>リヒャルト=シュトラウス</t>
    </rPh>
    <rPh sb="26" eb="28">
      <t>カキョク</t>
    </rPh>
    <rPh sb="28" eb="29">
      <t>シュウ</t>
    </rPh>
    <phoneticPr fontId="1"/>
  </si>
  <si>
    <r>
      <t>3</t>
    </r>
    <r>
      <rPr>
        <sz val="11"/>
        <rFont val="游ゴシック Medium"/>
        <family val="3"/>
        <charset val="128"/>
      </rPr>
      <t>文</t>
    </r>
    <r>
      <rPr>
        <sz val="11"/>
        <rFont val="Consolas"/>
        <family val="3"/>
      </rPr>
      <t>Opera</t>
    </r>
    <r>
      <rPr>
        <sz val="11"/>
        <rFont val="游ゴシック Medium"/>
        <family val="3"/>
        <charset val="128"/>
      </rPr>
      <t>、</t>
    </r>
    <r>
      <rPr>
        <sz val="11"/>
        <rFont val="Consolas"/>
        <family val="3"/>
      </rPr>
      <t>Original Cast/1930</t>
    </r>
    <rPh sb="1" eb="2">
      <t>モン</t>
    </rPh>
    <rPh sb="2" eb="7">
      <t>オペラ</t>
    </rPh>
    <rPh sb="8" eb="21">
      <t>オリジナル　キャスト</t>
    </rPh>
    <phoneticPr fontId="1"/>
  </si>
  <si>
    <r>
      <t>Russie</t>
    </r>
    <r>
      <rPr>
        <sz val="11"/>
        <rFont val="游ゴシック Medium"/>
        <family val="3"/>
        <charset val="128"/>
      </rPr>
      <t>の冬景色</t>
    </r>
    <r>
      <rPr>
        <sz val="11"/>
        <rFont val="Consolas"/>
        <family val="3"/>
      </rPr>
      <t>~</t>
    </r>
    <r>
      <rPr>
        <sz val="11"/>
        <rFont val="游ゴシック Medium"/>
        <family val="3"/>
        <charset val="128"/>
      </rPr>
      <t>哀愁の</t>
    </r>
    <r>
      <rPr>
        <sz val="11"/>
        <rFont val="Consolas"/>
        <family val="3"/>
      </rPr>
      <t>Balalaiika</t>
    </r>
    <rPh sb="0" eb="6">
      <t>ロシア</t>
    </rPh>
    <rPh sb="7" eb="10">
      <t>フユゲシキ</t>
    </rPh>
    <rPh sb="11" eb="13">
      <t>アイシュウ</t>
    </rPh>
    <rPh sb="14" eb="24">
      <t>バラライカ</t>
    </rPh>
    <phoneticPr fontId="1"/>
  </si>
  <si>
    <r>
      <t>Russie</t>
    </r>
    <r>
      <rPr>
        <sz val="11"/>
        <rFont val="游ゴシック Medium"/>
        <family val="3"/>
        <charset val="128"/>
      </rPr>
      <t>歌曲集</t>
    </r>
    <rPh sb="0" eb="6">
      <t>ロシア</t>
    </rPh>
    <rPh sb="6" eb="9">
      <t>カキョクシュウ</t>
    </rPh>
    <phoneticPr fontId="1"/>
  </si>
  <si>
    <r>
      <t>2</t>
    </r>
    <r>
      <rPr>
        <sz val="11"/>
        <rFont val="游ゴシック Medium"/>
        <family val="3"/>
        <charset val="128"/>
      </rPr>
      <t>枚組</t>
    </r>
    <rPh sb="0" eb="3">
      <t>２マイグミ</t>
    </rPh>
    <phoneticPr fontId="1"/>
  </si>
  <si>
    <r>
      <rPr>
        <sz val="11"/>
        <rFont val="游ゴシック Medium"/>
        <family val="3"/>
        <charset val="128"/>
      </rPr>
      <t>ロストロポーヴィチ</t>
    </r>
    <phoneticPr fontId="1"/>
  </si>
  <si>
    <r>
      <rPr>
        <sz val="11"/>
        <rFont val="游ゴシック Medium"/>
        <family val="3"/>
        <charset val="128"/>
      </rPr>
      <t>ヴィジネフスカヤ</t>
    </r>
    <phoneticPr fontId="1"/>
  </si>
  <si>
    <r>
      <t>Various/</t>
    </r>
    <r>
      <rPr>
        <sz val="11"/>
        <rFont val="游ゴシック Medium"/>
        <family val="3"/>
        <charset val="128"/>
      </rPr>
      <t>ディ･ステファノ</t>
    </r>
    <phoneticPr fontId="1"/>
  </si>
  <si>
    <r>
      <t>Napoli</t>
    </r>
    <r>
      <rPr>
        <sz val="11"/>
        <rFont val="游ゴシック Medium"/>
        <family val="3"/>
        <charset val="128"/>
      </rPr>
      <t>民謡集</t>
    </r>
    <rPh sb="0" eb="9">
      <t>ナポリミンヨウシュウ</t>
    </rPh>
    <phoneticPr fontId="1"/>
  </si>
  <si>
    <r>
      <rPr>
        <sz val="11"/>
        <rFont val="游ゴシック Medium"/>
        <family val="3"/>
        <charset val="128"/>
      </rPr>
      <t>ディ･ステファノ</t>
    </r>
    <r>
      <rPr>
        <sz val="11"/>
        <rFont val="Consolas"/>
        <family val="3"/>
      </rPr>
      <t>:Napoli</t>
    </r>
    <r>
      <rPr>
        <sz val="11"/>
        <rFont val="游ゴシック Medium"/>
        <family val="3"/>
        <charset val="128"/>
      </rPr>
      <t>民謡集</t>
    </r>
    <rPh sb="9" eb="18">
      <t>ナポリミンヨウシュウ</t>
    </rPh>
    <phoneticPr fontId="1"/>
  </si>
  <si>
    <r>
      <rPr>
        <sz val="11"/>
        <rFont val="游ゴシック Medium"/>
        <family val="3"/>
        <charset val="128"/>
      </rPr>
      <t>ディ･ステファノ</t>
    </r>
  </si>
  <si>
    <r>
      <rPr>
        <sz val="11"/>
        <rFont val="游ゴシック Medium"/>
        <family val="3"/>
        <charset val="128"/>
      </rPr>
      <t>ホセ･カレーラス</t>
    </r>
  </si>
  <si>
    <r>
      <rPr>
        <sz val="11"/>
        <rFont val="游ゴシック Medium"/>
        <family val="3"/>
        <charset val="128"/>
      </rPr>
      <t>アグネス･バルツァ</t>
    </r>
  </si>
  <si>
    <r>
      <t>Nocturne No1~10,11~19</t>
    </r>
    <r>
      <rPr>
        <sz val="11"/>
        <rFont val="游ゴシック Medium"/>
        <family val="3"/>
        <charset val="128"/>
      </rPr>
      <t>、</t>
    </r>
    <r>
      <rPr>
        <sz val="11"/>
        <rFont val="Consolas"/>
        <family val="3"/>
      </rPr>
      <t>Scherzo No1~4</t>
    </r>
    <r>
      <rPr>
        <sz val="11"/>
        <rFont val="游ゴシック Medium"/>
        <family val="3"/>
        <charset val="128"/>
      </rPr>
      <t>、</t>
    </r>
    <r>
      <rPr>
        <sz val="11"/>
        <rFont val="Consolas"/>
        <family val="3"/>
      </rPr>
      <t>3</t>
    </r>
    <r>
      <rPr>
        <sz val="11"/>
        <rFont val="游ゴシック Medium"/>
        <family val="3"/>
        <charset val="128"/>
      </rPr>
      <t>つの新</t>
    </r>
    <r>
      <rPr>
        <sz val="11"/>
        <rFont val="Consolas"/>
        <family val="3"/>
      </rPr>
      <t>Etude</t>
    </r>
    <r>
      <rPr>
        <sz val="11"/>
        <rFont val="游ゴシック Medium"/>
        <family val="3"/>
        <charset val="128"/>
      </rPr>
      <t>、</t>
    </r>
    <r>
      <rPr>
        <sz val="11"/>
        <rFont val="Consolas"/>
        <family val="3"/>
      </rPr>
      <t>Bole'ro</t>
    </r>
    <r>
      <rPr>
        <sz val="11"/>
        <rFont val="游ゴシック Medium"/>
        <family val="3"/>
        <charset val="128"/>
      </rPr>
      <t>（シリキレ）</t>
    </r>
    <rPh sb="0" eb="8">
      <t>ノクターン</t>
    </rPh>
    <rPh sb="22" eb="29">
      <t>スケルツォ</t>
    </rPh>
    <rPh sb="39" eb="40">
      <t>シン</t>
    </rPh>
    <rPh sb="40" eb="45">
      <t>エチュード</t>
    </rPh>
    <rPh sb="46" eb="53">
      <t>ボレロ</t>
    </rPh>
    <phoneticPr fontId="1"/>
  </si>
  <si>
    <r>
      <rPr>
        <sz val="11"/>
        <rFont val="游ゴシック Medium"/>
        <family val="3"/>
        <charset val="128"/>
      </rPr>
      <t>アルトゥール･ルビンシュテインの</t>
    </r>
    <r>
      <rPr>
        <sz val="11"/>
        <rFont val="Consolas"/>
        <family val="3"/>
      </rPr>
      <t>Chopin</t>
    </r>
    <r>
      <rPr>
        <sz val="11"/>
        <rFont val="游ゴシック Medium"/>
        <family val="3"/>
        <charset val="128"/>
      </rPr>
      <t>全集全</t>
    </r>
    <r>
      <rPr>
        <sz val="11"/>
        <rFont val="Consolas"/>
        <family val="3"/>
      </rPr>
      <t>10</t>
    </r>
    <r>
      <rPr>
        <sz val="11"/>
        <rFont val="游ゴシック Medium"/>
        <family val="3"/>
        <charset val="128"/>
      </rPr>
      <t>巻</t>
    </r>
    <rPh sb="16" eb="22">
      <t>ショパン</t>
    </rPh>
    <rPh sb="22" eb="24">
      <t>ゼンシュウ</t>
    </rPh>
    <rPh sb="24" eb="25">
      <t>ゼン</t>
    </rPh>
    <rPh sb="27" eb="28">
      <t>カン</t>
    </rPh>
    <phoneticPr fontId="1"/>
  </si>
  <si>
    <r>
      <rPr>
        <sz val="11"/>
        <rFont val="游ゴシック Medium"/>
        <family val="3"/>
        <charset val="128"/>
      </rPr>
      <t>アルトゥール･ルビンシュテイン</t>
    </r>
  </si>
  <si>
    <r>
      <t>Ballade No1~4</t>
    </r>
    <r>
      <rPr>
        <sz val="11"/>
        <rFont val="游ゴシック Medium"/>
        <family val="3"/>
        <charset val="128"/>
      </rPr>
      <t>、</t>
    </r>
    <r>
      <rPr>
        <sz val="11"/>
        <rFont val="Consolas"/>
        <family val="3"/>
      </rPr>
      <t>Polonaise No1~7</t>
    </r>
    <r>
      <rPr>
        <sz val="11"/>
        <rFont val="游ゴシック Medium"/>
        <family val="3"/>
        <charset val="128"/>
      </rPr>
      <t>、</t>
    </r>
    <r>
      <rPr>
        <sz val="11"/>
        <rFont val="Consolas"/>
        <family val="3"/>
      </rPr>
      <t>Waltz No1~14</t>
    </r>
    <r>
      <rPr>
        <sz val="11"/>
        <rFont val="游ゴシック Medium"/>
        <family val="3"/>
        <charset val="128"/>
      </rPr>
      <t>、</t>
    </r>
    <r>
      <rPr>
        <sz val="11"/>
        <rFont val="Consolas"/>
        <family val="3"/>
      </rPr>
      <t>Bole'ro</t>
    </r>
    <r>
      <rPr>
        <sz val="11"/>
        <rFont val="游ゴシック Medium"/>
        <family val="3"/>
        <charset val="128"/>
      </rPr>
      <t>、子守歌（シリキレ）</t>
    </r>
    <rPh sb="0" eb="7">
      <t>バラード</t>
    </rPh>
    <rPh sb="14" eb="23">
      <t>ポロネーズ</t>
    </rPh>
    <rPh sb="30" eb="35">
      <t>ワルツ</t>
    </rPh>
    <rPh sb="43" eb="50">
      <t>ボレロ</t>
    </rPh>
    <phoneticPr fontId="1"/>
  </si>
  <si>
    <r>
      <t>Mazurka 26</t>
    </r>
    <r>
      <rPr>
        <sz val="11"/>
        <rFont val="游ゴシック Medium"/>
        <family val="3"/>
        <charset val="128"/>
      </rPr>
      <t>曲</t>
    </r>
    <r>
      <rPr>
        <sz val="11"/>
        <rFont val="Consolas"/>
        <family val="3"/>
      </rPr>
      <t>+25</t>
    </r>
    <r>
      <rPr>
        <sz val="11"/>
        <rFont val="游ゴシック Medium"/>
        <family val="3"/>
        <charset val="128"/>
      </rPr>
      <t>曲、舟唄、タランテラ</t>
    </r>
    <rPh sb="0" eb="7">
      <t>マズルカ</t>
    </rPh>
    <rPh sb="10" eb="11">
      <t>キョク</t>
    </rPh>
    <rPh sb="14" eb="15">
      <t>キョク</t>
    </rPh>
    <rPh sb="16" eb="18">
      <t>フナウタ</t>
    </rPh>
    <phoneticPr fontId="1"/>
  </si>
  <si>
    <r>
      <rPr>
        <sz val="11"/>
        <rFont val="游ゴシック Medium"/>
        <family val="3"/>
        <charset val="128"/>
      </rPr>
      <t>協奏曲</t>
    </r>
    <r>
      <rPr>
        <sz val="11"/>
        <rFont val="Consolas"/>
        <family val="3"/>
      </rPr>
      <t>No1</t>
    </r>
    <rPh sb="0" eb="3">
      <t>キョウソウキョク</t>
    </rPh>
    <phoneticPr fontId="1"/>
  </si>
  <si>
    <r>
      <rPr>
        <sz val="11"/>
        <rFont val="游ゴシック Medium"/>
        <family val="3"/>
        <charset val="128"/>
      </rPr>
      <t>スタニスラフ･スクロヴァチェフスキー</t>
    </r>
  </si>
  <si>
    <r>
      <t>London</t>
    </r>
    <r>
      <rPr>
        <sz val="11"/>
        <rFont val="游ゴシック Medium"/>
        <family val="3"/>
        <charset val="128"/>
      </rPr>
      <t>新響</t>
    </r>
    <rPh sb="0" eb="8">
      <t>ロンドンシンキョウ</t>
    </rPh>
    <phoneticPr fontId="1"/>
  </si>
  <si>
    <r>
      <rPr>
        <sz val="11"/>
        <rFont val="游ゴシック Medium"/>
        <family val="3"/>
        <charset val="128"/>
      </rPr>
      <t>協奏曲</t>
    </r>
    <r>
      <rPr>
        <sz val="11"/>
        <rFont val="Consolas"/>
        <family val="3"/>
      </rPr>
      <t>No2</t>
    </r>
    <rPh sb="0" eb="3">
      <t>キョウソウキョク</t>
    </rPh>
    <phoneticPr fontId="1"/>
  </si>
  <si>
    <r>
      <t>Sonata No2,3</t>
    </r>
    <r>
      <rPr>
        <sz val="11"/>
        <rFont val="游ゴシック Medium"/>
        <family val="3"/>
        <charset val="128"/>
      </rPr>
      <t>、幻想曲､即興曲</t>
    </r>
    <r>
      <rPr>
        <sz val="11"/>
        <rFont val="Consolas"/>
        <family val="3"/>
      </rPr>
      <t>No1~3</t>
    </r>
    <r>
      <rPr>
        <sz val="11"/>
        <rFont val="游ゴシック Medium"/>
        <family val="3"/>
        <charset val="128"/>
      </rPr>
      <t>､即興的幻想曲</t>
    </r>
    <rPh sb="0" eb="6">
      <t>ソナタ</t>
    </rPh>
    <rPh sb="13" eb="16">
      <t>ゲンソウキョク</t>
    </rPh>
    <rPh sb="17" eb="20">
      <t>ソッキョウキョク</t>
    </rPh>
    <rPh sb="26" eb="29">
      <t>ソッキョウテキ</t>
    </rPh>
    <rPh sb="29" eb="32">
      <t>ゲンソウキョク</t>
    </rPh>
    <phoneticPr fontId="1"/>
  </si>
  <si>
    <r>
      <rPr>
        <sz val="11"/>
        <rFont val="游ゴシック Medium"/>
        <family val="3"/>
        <charset val="128"/>
      </rPr>
      <t>富塚研二</t>
    </r>
    <rPh sb="0" eb="2">
      <t>トミツカ</t>
    </rPh>
    <rPh sb="2" eb="4">
      <t>ケンジ</t>
    </rPh>
    <phoneticPr fontId="1"/>
  </si>
  <si>
    <r>
      <t>ICU Best Take</t>
    </r>
    <r>
      <rPr>
        <sz val="11"/>
        <rFont val="游ゴシック Medium"/>
        <family val="3"/>
        <charset val="128"/>
      </rPr>
      <t>「</t>
    </r>
    <r>
      <rPr>
        <sz val="11"/>
        <rFont val="Consolas"/>
        <family val="3"/>
      </rPr>
      <t>Improvisation Workshop in ICU 1984</t>
    </r>
    <r>
      <rPr>
        <sz val="11"/>
        <rFont val="游ゴシック Medium"/>
        <family val="3"/>
        <charset val="128"/>
      </rPr>
      <t>」①②</t>
    </r>
    <rPh sb="0" eb="3">
      <t>アイシーユー</t>
    </rPh>
    <rPh sb="4" eb="8">
      <t>ベスト</t>
    </rPh>
    <rPh sb="9" eb="13">
      <t>テイク</t>
    </rPh>
    <rPh sb="14" eb="27">
      <t>インプロヴィゼイション</t>
    </rPh>
    <rPh sb="28" eb="32">
      <t>ワーク</t>
    </rPh>
    <rPh sb="32" eb="36">
      <t>ショップ</t>
    </rPh>
    <rPh sb="37" eb="39">
      <t>イン</t>
    </rPh>
    <rPh sb="40" eb="43">
      <t>アイシーユー</t>
    </rPh>
    <phoneticPr fontId="1"/>
  </si>
  <si>
    <r>
      <rPr>
        <sz val="11"/>
        <rFont val="游ゴシック Medium"/>
        <family val="3"/>
        <charset val="128"/>
      </rPr>
      <t>相愛学園</t>
    </r>
    <rPh sb="0" eb="2">
      <t>ソウアイ</t>
    </rPh>
    <rPh sb="2" eb="4">
      <t>ガクエン</t>
    </rPh>
    <phoneticPr fontId="1"/>
  </si>
  <si>
    <r>
      <rPr>
        <sz val="11"/>
        <rFont val="游ゴシック Medium"/>
        <family val="3"/>
        <charset val="128"/>
      </rPr>
      <t>仏教讃歌</t>
    </r>
    <rPh sb="0" eb="2">
      <t>ブッキョウ</t>
    </rPh>
    <rPh sb="2" eb="4">
      <t>サンカ</t>
    </rPh>
    <phoneticPr fontId="1"/>
  </si>
  <si>
    <r>
      <rPr>
        <u/>
        <sz val="11"/>
        <color indexed="12"/>
        <rFont val="游ゴシック Medium"/>
        <family val="3"/>
        <charset val="128"/>
      </rPr>
      <t>秘密の会合</t>
    </r>
    <rPh sb="0" eb="2">
      <t>ヒミツ</t>
    </rPh>
    <rPh sb="3" eb="5">
      <t>カイゴウ</t>
    </rPh>
    <phoneticPr fontId="1"/>
  </si>
  <si>
    <r>
      <rPr>
        <sz val="11"/>
        <rFont val="游ゴシック Medium"/>
        <family val="3"/>
        <charset val="128"/>
      </rPr>
      <t>賢治の幻燈</t>
    </r>
    <rPh sb="0" eb="2">
      <t>ケンジ</t>
    </rPh>
    <rPh sb="3" eb="5">
      <t>ゲントウ</t>
    </rPh>
    <phoneticPr fontId="1"/>
  </si>
  <si>
    <r>
      <rPr>
        <sz val="11"/>
        <rFont val="游ゴシック Medium"/>
        <family val="3"/>
        <charset val="128"/>
      </rPr>
      <t>アテネフランセ</t>
    </r>
    <phoneticPr fontId="1"/>
  </si>
  <si>
    <r>
      <t>France</t>
    </r>
    <r>
      <rPr>
        <sz val="11"/>
        <rFont val="游ゴシック Medium"/>
        <family val="3"/>
        <charset val="128"/>
      </rPr>
      <t>語</t>
    </r>
    <rPh sb="0" eb="6">
      <t>フランス</t>
    </rPh>
    <rPh sb="6" eb="7">
      <t>ゴ</t>
    </rPh>
    <phoneticPr fontId="1"/>
  </si>
  <si>
    <r>
      <rPr>
        <sz val="11"/>
        <rFont val="游ゴシック Medium"/>
        <family val="3"/>
        <charset val="128"/>
      </rPr>
      <t>留守番℡</t>
    </r>
    <rPh sb="0" eb="3">
      <t>ルスバン</t>
    </rPh>
    <rPh sb="3" eb="4">
      <t>テル</t>
    </rPh>
    <phoneticPr fontId="1"/>
  </si>
  <si>
    <r>
      <rPr>
        <sz val="11"/>
        <rFont val="游ゴシック Medium"/>
        <family val="3"/>
        <charset val="128"/>
      </rPr>
      <t>三波春夫</t>
    </r>
    <rPh sb="0" eb="2">
      <t>ミナミ</t>
    </rPh>
    <rPh sb="2" eb="4">
      <t>ハルオ</t>
    </rPh>
    <phoneticPr fontId="1"/>
  </si>
  <si>
    <r>
      <t>Hindemith</t>
    </r>
    <r>
      <rPr>
        <sz val="11"/>
        <rFont val="游ゴシック Medium"/>
        <family val="3"/>
        <charset val="128"/>
      </rPr>
      <t>の生誕にちなんで</t>
    </r>
    <rPh sb="0" eb="9">
      <t>ヒンデミット</t>
    </rPh>
    <rPh sb="10" eb="12">
      <t>セイタン</t>
    </rPh>
    <phoneticPr fontId="1"/>
  </si>
  <si>
    <r>
      <rPr>
        <sz val="11"/>
        <rFont val="游ゴシック Medium"/>
        <family val="3"/>
        <charset val="128"/>
      </rPr>
      <t>ツェムリンスキー</t>
    </r>
  </si>
  <si>
    <r>
      <rPr>
        <sz val="11"/>
        <rFont val="游ゴシック Medium"/>
        <family val="3"/>
        <charset val="128"/>
      </rPr>
      <t>歌劇</t>
    </r>
    <r>
      <rPr>
        <sz val="11"/>
        <rFont val="Consolas"/>
        <family val="3"/>
      </rPr>
      <t>:Florence</t>
    </r>
    <r>
      <rPr>
        <sz val="11"/>
        <rFont val="游ゴシック Medium"/>
        <family val="3"/>
        <charset val="128"/>
      </rPr>
      <t>の悲劇</t>
    </r>
    <rPh sb="0" eb="2">
      <t>カゲキ</t>
    </rPh>
    <rPh sb="3" eb="11">
      <t>フィレンツェ</t>
    </rPh>
    <rPh sb="12" eb="14">
      <t>ヒゲキ</t>
    </rPh>
    <phoneticPr fontId="1"/>
  </si>
  <si>
    <r>
      <t>1992.09.18</t>
    </r>
    <r>
      <rPr>
        <sz val="11"/>
        <rFont val="游ゴシック Medium"/>
        <family val="3"/>
        <charset val="128"/>
      </rPr>
      <t>東京･東急文化村オーチャードホール</t>
    </r>
    <rPh sb="10" eb="12">
      <t>トウキョウ</t>
    </rPh>
    <rPh sb="13" eb="15">
      <t>トウキュウ</t>
    </rPh>
    <rPh sb="15" eb="18">
      <t>ブンカムラ</t>
    </rPh>
    <phoneticPr fontId="1"/>
  </si>
  <si>
    <r>
      <rPr>
        <sz val="11"/>
        <rFont val="游ゴシック Medium"/>
        <family val="3"/>
        <charset val="128"/>
      </rPr>
      <t>大野和士</t>
    </r>
    <rPh sb="0" eb="2">
      <t>オオノ</t>
    </rPh>
    <rPh sb="2" eb="4">
      <t>カズシ</t>
    </rPh>
    <phoneticPr fontId="1"/>
  </si>
  <si>
    <r>
      <rPr>
        <sz val="11"/>
        <rFont val="游ゴシック Medium"/>
        <family val="3"/>
        <charset val="128"/>
      </rPr>
      <t>東京</t>
    </r>
    <r>
      <rPr>
        <sz val="11"/>
        <rFont val="Consolas"/>
        <family val="3"/>
      </rPr>
      <t>Phill</t>
    </r>
    <rPh sb="0" eb="7">
      <t>トウキョウフィル</t>
    </rPh>
    <phoneticPr fontId="1"/>
  </si>
  <si>
    <r>
      <rPr>
        <sz val="11"/>
        <rFont val="游ゴシック Medium"/>
        <family val="3"/>
        <charset val="128"/>
      </rPr>
      <t>サリエリ</t>
    </r>
    <phoneticPr fontId="1"/>
  </si>
  <si>
    <r>
      <rPr>
        <sz val="11"/>
        <rFont val="游ゴシック Medium"/>
        <family val="3"/>
        <charset val="128"/>
      </rPr>
      <t>歌劇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音楽は第</t>
    </r>
    <r>
      <rPr>
        <sz val="11"/>
        <rFont val="Consolas"/>
        <family val="3"/>
      </rPr>
      <t>1</t>
    </r>
    <r>
      <rPr>
        <sz val="11"/>
        <rFont val="游ゴシック Medium"/>
        <family val="3"/>
        <charset val="128"/>
      </rPr>
      <t>､言葉は次に</t>
    </r>
    <rPh sb="0" eb="2">
      <t>カゲキ</t>
    </rPh>
    <rPh sb="3" eb="5">
      <t>オンガク</t>
    </rPh>
    <rPh sb="6" eb="7">
      <t>ダイ</t>
    </rPh>
    <rPh sb="9" eb="11">
      <t>コトバ</t>
    </rPh>
    <rPh sb="12" eb="13">
      <t>ツギ</t>
    </rPh>
    <phoneticPr fontId="1"/>
  </si>
  <si>
    <r>
      <rPr>
        <sz val="11"/>
        <rFont val="游ゴシック Medium"/>
        <family val="3"/>
        <charset val="128"/>
      </rPr>
      <t>フリッパーズ･ギター</t>
    </r>
  </si>
  <si>
    <r>
      <rPr>
        <sz val="11"/>
        <rFont val="游ゴシック Medium"/>
        <family val="3"/>
        <charset val="128"/>
      </rPr>
      <t>ドクター･ヘッズ･ワールド･タワー</t>
    </r>
  </si>
  <si>
    <t>tsuharu : Escape from Koenji</t>
    <phoneticPr fontId="1"/>
  </si>
  <si>
    <t>tsuharu : hahagoroshi</t>
    <phoneticPr fontId="1"/>
  </si>
  <si>
    <t>CHINKOZIRU DERUTARO</t>
    <phoneticPr fontId="1"/>
  </si>
  <si>
    <t>23</t>
    <phoneticPr fontId="1"/>
  </si>
  <si>
    <t>Beethoven etc.</t>
  </si>
  <si>
    <t>artemis Quartet</t>
    <phoneticPr fontId="1"/>
  </si>
  <si>
    <r>
      <rPr>
        <b/>
        <sz val="11"/>
        <color indexed="14"/>
        <rFont val="游ゴシック Medium"/>
        <family val="3"/>
        <charset val="128"/>
      </rPr>
      <t>原田真二</t>
    </r>
    <rPh sb="0" eb="2">
      <t>ハラダ</t>
    </rPh>
    <rPh sb="2" eb="4">
      <t>シンジ</t>
    </rPh>
    <phoneticPr fontId="1"/>
  </si>
  <si>
    <r>
      <rPr>
        <sz val="11"/>
        <rFont val="游ゴシック Medium"/>
        <family val="3"/>
        <charset val="128"/>
      </rPr>
      <t>つはる</t>
    </r>
    <phoneticPr fontId="1"/>
  </si>
  <si>
    <r>
      <rPr>
        <sz val="11"/>
        <rFont val="游ゴシック Medium"/>
        <family val="3"/>
        <charset val="128"/>
      </rPr>
      <t>つはるライブ</t>
    </r>
    <r>
      <rPr>
        <sz val="11"/>
        <rFont val="Consolas"/>
        <family val="3"/>
      </rPr>
      <t xml:space="preserve">@2022.4.17 </t>
    </r>
    <r>
      <rPr>
        <sz val="11"/>
        <rFont val="游ゴシック Medium"/>
        <family val="3"/>
        <charset val="128"/>
      </rPr>
      <t>阿佐ヶ谷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天</t>
    </r>
    <rPh sb="17" eb="21">
      <t>アサガヤ</t>
    </rPh>
    <rPh sb="22" eb="23">
      <t>テン</t>
    </rPh>
    <phoneticPr fontId="1"/>
  </si>
  <si>
    <r>
      <rPr>
        <sz val="11"/>
        <rFont val="游ゴシック Medium"/>
        <family val="3"/>
        <charset val="128"/>
      </rPr>
      <t>美しく在れ</t>
    </r>
    <r>
      <rPr>
        <sz val="11"/>
        <rFont val="Consolas"/>
        <family val="3"/>
      </rPr>
      <t xml:space="preserve"> : </t>
    </r>
    <r>
      <rPr>
        <sz val="11"/>
        <rFont val="游ゴシック Medium"/>
        <family val="3"/>
        <charset val="128"/>
      </rPr>
      <t>つはる</t>
    </r>
    <rPh sb="0" eb="1">
      <t>ウツク</t>
    </rPh>
    <rPh sb="3" eb="4">
      <t>ア</t>
    </rPh>
    <phoneticPr fontId="1"/>
  </si>
  <si>
    <r>
      <rPr>
        <sz val="11"/>
        <rFont val="游ゴシック Medium"/>
        <family val="3"/>
        <charset val="128"/>
      </rPr>
      <t>にゃんにゃんブーメラン</t>
    </r>
    <phoneticPr fontId="1"/>
  </si>
  <si>
    <r>
      <t>COMPLETE RECORDINGS 1996-2018/ARTEMIS QUARTET|</t>
    </r>
    <r>
      <rPr>
        <sz val="11"/>
        <rFont val="游ゴシック Medium"/>
        <family val="3"/>
        <charset val="128"/>
      </rPr>
      <t>アルテミス弦楽四重奏団</t>
    </r>
    <r>
      <rPr>
        <sz val="11"/>
        <rFont val="Consolas"/>
        <family val="3"/>
      </rPr>
      <t xml:space="preserve"> 1996-2018</t>
    </r>
    <r>
      <rPr>
        <sz val="11"/>
        <rFont val="游ゴシック Medium"/>
        <family val="3"/>
        <charset val="128"/>
      </rPr>
      <t>年録音全集</t>
    </r>
    <phoneticPr fontId="1"/>
  </si>
  <si>
    <t>TOWER RECORDS Online</t>
    <phoneticPr fontId="1"/>
  </si>
  <si>
    <t>978-4-8456-4083-6|C3043</t>
    <phoneticPr fontId="1"/>
  </si>
  <si>
    <t>2024/05/27|2014/03/17</t>
    <phoneticPr fontId="1"/>
  </si>
  <si>
    <t>VWSJ1102</t>
    <phoneticPr fontId="1"/>
  </si>
  <si>
    <r>
      <rPr>
        <sz val="11"/>
        <rFont val="游ゴシック Medium"/>
        <family val="3"/>
        <charset val="128"/>
      </rPr>
      <t>映像</t>
    </r>
    <rPh sb="0" eb="2">
      <t>エイゾウ</t>
    </rPh>
    <phoneticPr fontId="1"/>
  </si>
  <si>
    <r>
      <rPr>
        <sz val="11"/>
        <rFont val="游ゴシック Medium"/>
        <family val="3"/>
        <charset val="128"/>
      </rPr>
      <t>東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篇</t>
    </r>
    <r>
      <rPr>
        <sz val="11"/>
        <rFont val="Consolas"/>
        <family val="3"/>
      </rPr>
      <t xml:space="preserve">I </t>
    </r>
    <r>
      <rPr>
        <sz val="11"/>
        <rFont val="游ゴシック Medium"/>
        <family val="3"/>
        <charset val="128"/>
      </rPr>
      <t>中国</t>
    </r>
    <r>
      <rPr>
        <sz val="11"/>
        <rFont val="Consolas"/>
        <family val="3"/>
      </rPr>
      <t>1</t>
    </r>
    <rPh sb="0" eb="6">
      <t>ヒガシアジアヘン</t>
    </rPh>
    <rPh sb="8" eb="10">
      <t>チュウゴク</t>
    </rPh>
    <phoneticPr fontId="1"/>
  </si>
  <si>
    <r>
      <rPr>
        <sz val="11"/>
        <rFont val="游ゴシック Medium"/>
        <family val="3"/>
        <charset val="128"/>
      </rPr>
      <t>中国</t>
    </r>
    <rPh sb="0" eb="2">
      <t>チュウゴク</t>
    </rPh>
    <phoneticPr fontId="1"/>
  </si>
  <si>
    <r>
      <rPr>
        <b/>
        <sz val="11"/>
        <color indexed="33"/>
        <rFont val="游ゴシック Medium"/>
        <family val="3"/>
        <charset val="128"/>
      </rPr>
      <t>世界民族音楽体系</t>
    </r>
    <rPh sb="0" eb="2">
      <t>セカイ</t>
    </rPh>
    <rPh sb="2" eb="4">
      <t>ミンゾク</t>
    </rPh>
    <rPh sb="4" eb="6">
      <t>オンガク</t>
    </rPh>
    <rPh sb="6" eb="8">
      <t>タイケイ</t>
    </rPh>
    <phoneticPr fontId="1"/>
  </si>
  <si>
    <r>
      <rPr>
        <sz val="11"/>
        <rFont val="游ゴシック Medium"/>
        <family val="3"/>
        <charset val="128"/>
      </rPr>
      <t>音と映像による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日本</t>
    </r>
    <r>
      <rPr>
        <sz val="11"/>
        <rFont val="Consolas"/>
        <family val="3"/>
      </rPr>
      <t>Victor/</t>
    </r>
    <r>
      <rPr>
        <sz val="11"/>
        <rFont val="游ゴシック Medium"/>
        <family val="3"/>
        <charset val="128"/>
      </rPr>
      <t>平凡社</t>
    </r>
    <rPh sb="0" eb="1">
      <t>オト</t>
    </rPh>
    <rPh sb="2" eb="4">
      <t>エイゾウ</t>
    </rPh>
    <rPh sb="8" eb="10">
      <t>ニホン</t>
    </rPh>
    <rPh sb="10" eb="16">
      <t>ビクター</t>
    </rPh>
    <rPh sb="17" eb="20">
      <t>ヘイボンシャ</t>
    </rPh>
    <phoneticPr fontId="1"/>
  </si>
  <si>
    <r>
      <rPr>
        <sz val="11"/>
        <rFont val="游ゴシック Medium"/>
        <family val="3"/>
        <charset val="128"/>
      </rPr>
      <t>※</t>
    </r>
    <r>
      <rPr>
        <sz val="11"/>
        <rFont val="Consolas"/>
        <family val="3"/>
      </rPr>
      <t>/5974</t>
    </r>
    <phoneticPr fontId="1"/>
  </si>
  <si>
    <r>
      <rPr>
        <sz val="11"/>
        <rFont val="游ゴシック Medium"/>
        <family val="3"/>
        <charset val="128"/>
      </rPr>
      <t>東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篇</t>
    </r>
    <r>
      <rPr>
        <sz val="11"/>
        <rFont val="Consolas"/>
        <family val="3"/>
      </rPr>
      <t xml:space="preserve">II </t>
    </r>
    <r>
      <rPr>
        <sz val="11"/>
        <rFont val="游ゴシック Medium"/>
        <family val="3"/>
        <charset val="128"/>
      </rPr>
      <t>中国</t>
    </r>
    <r>
      <rPr>
        <sz val="11"/>
        <rFont val="Consolas"/>
        <family val="3"/>
      </rPr>
      <t>1</t>
    </r>
    <rPh sb="0" eb="6">
      <t>ヒガシアジアヘン</t>
    </rPh>
    <rPh sb="9" eb="11">
      <t>チュウゴク</t>
    </rPh>
    <phoneticPr fontId="1"/>
  </si>
  <si>
    <r>
      <rPr>
        <sz val="11"/>
        <rFont val="游ゴシック Medium"/>
        <family val="3"/>
        <charset val="128"/>
      </rPr>
      <t>東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中国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雲南</t>
    </r>
    <r>
      <rPr>
        <sz val="11"/>
        <rFont val="Consolas"/>
        <family val="3"/>
      </rPr>
      <t>/Tibet</t>
    </r>
    <rPh sb="0" eb="5">
      <t>ヒガシアジア</t>
    </rPh>
    <rPh sb="6" eb="8">
      <t>チュウゴク</t>
    </rPh>
    <rPh sb="9" eb="11">
      <t>ウンナン</t>
    </rPh>
    <rPh sb="12" eb="17">
      <t>チベット</t>
    </rPh>
    <phoneticPr fontId="1"/>
  </si>
  <si>
    <r>
      <rPr>
        <sz val="11"/>
        <rFont val="游ゴシック Medium"/>
        <family val="3"/>
        <charset val="128"/>
      </rPr>
      <t>中国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雲南</t>
    </r>
    <r>
      <rPr>
        <sz val="11"/>
        <rFont val="Consolas"/>
        <family val="3"/>
      </rPr>
      <t>/Tibet</t>
    </r>
    <rPh sb="0" eb="2">
      <t>チュウゴク</t>
    </rPh>
    <rPh sb="3" eb="5">
      <t>ウンナン</t>
    </rPh>
    <rPh sb="6" eb="11">
      <t>チベット</t>
    </rPh>
    <phoneticPr fontId="1"/>
  </si>
  <si>
    <r>
      <rPr>
        <sz val="11"/>
        <rFont val="游ゴシック Medium"/>
        <family val="3"/>
        <charset val="128"/>
      </rPr>
      <t>東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篇</t>
    </r>
    <r>
      <rPr>
        <sz val="11"/>
        <rFont val="Consolas"/>
        <family val="3"/>
      </rPr>
      <t xml:space="preserve">III </t>
    </r>
    <r>
      <rPr>
        <sz val="11"/>
        <rFont val="游ゴシック Medium"/>
        <family val="3"/>
        <charset val="128"/>
      </rPr>
      <t>中国</t>
    </r>
    <r>
      <rPr>
        <sz val="11"/>
        <rFont val="Consolas"/>
        <family val="3"/>
      </rPr>
      <t>2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Mongol/</t>
    </r>
    <r>
      <rPr>
        <sz val="11"/>
        <rFont val="游ゴシック Medium"/>
        <family val="3"/>
        <charset val="128"/>
      </rPr>
      <t>東南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篇</t>
    </r>
    <r>
      <rPr>
        <sz val="11"/>
        <rFont val="Consolas"/>
        <family val="3"/>
      </rPr>
      <t>I Vie^t-nam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Cambodge</t>
    </r>
    <rPh sb="0" eb="6">
      <t>ヒガシアジアヘン</t>
    </rPh>
    <rPh sb="10" eb="12">
      <t>チュウゴク</t>
    </rPh>
    <rPh sb="14" eb="20">
      <t>モンゴル</t>
    </rPh>
    <rPh sb="21" eb="28">
      <t>トウナンアジアヘン</t>
    </rPh>
    <rPh sb="30" eb="39">
      <t>ベトナム</t>
    </rPh>
    <rPh sb="40" eb="48">
      <t>カンボジア</t>
    </rPh>
    <phoneticPr fontId="1"/>
  </si>
  <si>
    <r>
      <rPr>
        <sz val="11"/>
        <rFont val="游ゴシック Medium"/>
        <family val="3"/>
        <charset val="128"/>
      </rPr>
      <t>東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中国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新彊</t>
    </r>
    <r>
      <rPr>
        <sz val="11"/>
        <rFont val="Consolas"/>
        <family val="3"/>
      </rPr>
      <t>Uighurs/Mongol</t>
    </r>
    <rPh sb="0" eb="5">
      <t>ヒガシアジア</t>
    </rPh>
    <rPh sb="6" eb="8">
      <t>チュウゴク</t>
    </rPh>
    <rPh sb="9" eb="11">
      <t>シンキョウ</t>
    </rPh>
    <rPh sb="11" eb="18">
      <t>ウイグル</t>
    </rPh>
    <rPh sb="19" eb="25">
      <t>モンゴル</t>
    </rPh>
    <phoneticPr fontId="1"/>
  </si>
  <si>
    <r>
      <rPr>
        <sz val="11"/>
        <rFont val="游ゴシック Medium"/>
        <family val="3"/>
        <charset val="128"/>
      </rPr>
      <t>中国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新彊</t>
    </r>
    <r>
      <rPr>
        <sz val="11"/>
        <rFont val="Consolas"/>
        <family val="3"/>
      </rPr>
      <t>Uighurs/Mongol</t>
    </r>
    <rPh sb="0" eb="2">
      <t>チュウゴク</t>
    </rPh>
    <rPh sb="3" eb="5">
      <t>シンキョウ</t>
    </rPh>
    <rPh sb="5" eb="12">
      <t>ウイグル</t>
    </rPh>
    <rPh sb="13" eb="19">
      <t>モンゴル</t>
    </rPh>
    <phoneticPr fontId="1"/>
  </si>
  <si>
    <r>
      <rPr>
        <sz val="11"/>
        <rFont val="游ゴシック Medium"/>
        <family val="3"/>
        <charset val="128"/>
      </rPr>
      <t>東南</t>
    </r>
    <r>
      <rPr>
        <sz val="11"/>
        <rFont val="Consolas"/>
        <family val="3"/>
      </rPr>
      <t>Asia/Vie^t-nam/Cambodge</t>
    </r>
    <rPh sb="0" eb="6">
      <t>トウナンアジア</t>
    </rPh>
    <rPh sb="7" eb="16">
      <t>ヴェトナム</t>
    </rPh>
    <rPh sb="17" eb="25">
      <t>カンボジア</t>
    </rPh>
    <phoneticPr fontId="1"/>
  </si>
  <si>
    <r>
      <rPr>
        <sz val="11"/>
        <rFont val="游ゴシック Medium"/>
        <family val="3"/>
        <charset val="128"/>
      </rPr>
      <t>東南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篇</t>
    </r>
    <r>
      <rPr>
        <sz val="11"/>
        <rFont val="Consolas"/>
        <family val="3"/>
      </rPr>
      <t>IIThaii/Birma/Malaysia/Philippin</t>
    </r>
    <rPh sb="0" eb="7">
      <t>トウナンアジアヘン</t>
    </rPh>
    <rPh sb="9" eb="14">
      <t>タイ</t>
    </rPh>
    <rPh sb="15" eb="20">
      <t>ビルマ</t>
    </rPh>
    <rPh sb="21" eb="29">
      <t>マレーシア</t>
    </rPh>
    <rPh sb="30" eb="39">
      <t>フィリピン</t>
    </rPh>
    <phoneticPr fontId="1"/>
  </si>
  <si>
    <r>
      <rPr>
        <sz val="11"/>
        <rFont val="游ゴシック Medium"/>
        <family val="3"/>
        <charset val="128"/>
      </rPr>
      <t>東南</t>
    </r>
    <r>
      <rPr>
        <sz val="11"/>
        <rFont val="Consolas"/>
        <family val="3"/>
      </rPr>
      <t>Asia/Thaii/Birma</t>
    </r>
    <rPh sb="0" eb="6">
      <t>トウナンアジア</t>
    </rPh>
    <rPh sb="7" eb="12">
      <t>タイ</t>
    </rPh>
    <rPh sb="13" eb="18">
      <t>ビルマ</t>
    </rPh>
    <phoneticPr fontId="1"/>
  </si>
  <si>
    <r>
      <rPr>
        <sz val="11"/>
        <rFont val="游ゴシック Medium"/>
        <family val="3"/>
        <charset val="128"/>
      </rPr>
      <t>東南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篇</t>
    </r>
    <r>
      <rPr>
        <sz val="11"/>
        <rFont val="Consolas"/>
        <family val="3"/>
      </rPr>
      <t>III Indone'sie</t>
    </r>
    <rPh sb="0" eb="7">
      <t>トウナンアジアヘン</t>
    </rPh>
    <rPh sb="11" eb="21">
      <t>インドネシア</t>
    </rPh>
    <phoneticPr fontId="1"/>
  </si>
  <si>
    <r>
      <t>Indone'sie/Bali</t>
    </r>
    <r>
      <rPr>
        <sz val="11"/>
        <rFont val="游ゴシック Medium"/>
        <family val="3"/>
        <charset val="128"/>
      </rPr>
      <t>島の</t>
    </r>
    <r>
      <rPr>
        <sz val="11"/>
        <rFont val="Consolas"/>
        <family val="3"/>
      </rPr>
      <t xml:space="preserve">Gamelan </t>
    </r>
    <r>
      <rPr>
        <sz val="11"/>
        <rFont val="游ゴシック Medium"/>
        <family val="3"/>
        <charset val="128"/>
      </rPr>
      <t>プリアタン歌舞団</t>
    </r>
    <rPh sb="0" eb="10">
      <t>インドネシア</t>
    </rPh>
    <rPh sb="11" eb="16">
      <t>バリトウ</t>
    </rPh>
    <rPh sb="17" eb="24">
      <t>ガムラン</t>
    </rPh>
    <rPh sb="30" eb="32">
      <t>カブ</t>
    </rPh>
    <rPh sb="32" eb="33">
      <t>ダン</t>
    </rPh>
    <phoneticPr fontId="1"/>
  </si>
  <si>
    <r>
      <rPr>
        <sz val="11"/>
        <rFont val="游ゴシック Medium"/>
        <family val="3"/>
        <charset val="128"/>
      </rPr>
      <t>南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篇</t>
    </r>
    <r>
      <rPr>
        <sz val="11"/>
        <rFont val="Consolas"/>
        <family val="3"/>
      </rPr>
      <t>I Inde1</t>
    </r>
    <rPh sb="0" eb="6">
      <t>ミナミアジアヘン</t>
    </rPh>
    <rPh sb="8" eb="12">
      <t>インド</t>
    </rPh>
    <phoneticPr fontId="1"/>
  </si>
  <si>
    <r>
      <rPr>
        <sz val="11"/>
        <rFont val="游ゴシック Medium"/>
        <family val="3"/>
        <charset val="128"/>
      </rPr>
      <t>南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篇</t>
    </r>
    <r>
      <rPr>
        <sz val="11"/>
        <rFont val="Consolas"/>
        <family val="3"/>
      </rPr>
      <t>II Inde2/Bangladesh/Pakistan</t>
    </r>
    <rPh sb="0" eb="6">
      <t>ミナミアジアヘン</t>
    </rPh>
    <rPh sb="9" eb="13">
      <t>インド</t>
    </rPh>
    <rPh sb="15" eb="25">
      <t>バングラデシュ</t>
    </rPh>
    <rPh sb="26" eb="34">
      <t>パキスタン</t>
    </rPh>
    <phoneticPr fontId="1"/>
  </si>
  <si>
    <r>
      <rPr>
        <sz val="11"/>
        <rFont val="游ゴシック Medium"/>
        <family val="3"/>
        <charset val="128"/>
      </rPr>
      <t>南</t>
    </r>
    <r>
      <rPr>
        <sz val="11"/>
        <rFont val="Consolas"/>
        <family val="3"/>
      </rPr>
      <t>Asia/Bangladesh/Pakistan</t>
    </r>
    <rPh sb="0" eb="5">
      <t>ミナミアジア</t>
    </rPh>
    <rPh sb="6" eb="16">
      <t>バングラデシュ</t>
    </rPh>
    <rPh sb="17" eb="25">
      <t>パキスタン</t>
    </rPh>
    <phoneticPr fontId="1"/>
  </si>
  <si>
    <r>
      <rPr>
        <sz val="11"/>
        <rFont val="游ゴシック Medium"/>
        <family val="3"/>
        <charset val="128"/>
      </rPr>
      <t>南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篇</t>
    </r>
    <r>
      <rPr>
        <sz val="11"/>
        <rFont val="Consolas"/>
        <family val="3"/>
      </rPr>
      <t>III Sri Lanka/Nepal/Bhoutan</t>
    </r>
    <rPh sb="0" eb="6">
      <t>ミナミアジアヘン</t>
    </rPh>
    <rPh sb="10" eb="19">
      <t>スリランカ</t>
    </rPh>
    <rPh sb="20" eb="25">
      <t>ネパール</t>
    </rPh>
    <rPh sb="26" eb="33">
      <t>ブータン</t>
    </rPh>
    <phoneticPr fontId="1"/>
  </si>
  <si>
    <r>
      <rPr>
        <sz val="11"/>
        <rFont val="游ゴシック Medium"/>
        <family val="3"/>
        <charset val="128"/>
      </rPr>
      <t>南</t>
    </r>
    <r>
      <rPr>
        <sz val="11"/>
        <rFont val="Consolas"/>
        <family val="3"/>
      </rPr>
      <t>Asia/Sri Lanka/Nepal/Bhoutan</t>
    </r>
    <rPh sb="0" eb="5">
      <t>ミナミアジア</t>
    </rPh>
    <rPh sb="6" eb="15">
      <t>スリランカ</t>
    </rPh>
    <rPh sb="16" eb="21">
      <t>ネパール</t>
    </rPh>
    <rPh sb="22" eb="29">
      <t>ブータン</t>
    </rPh>
    <phoneticPr fontId="1"/>
  </si>
  <si>
    <r>
      <rPr>
        <sz val="11"/>
        <rFont val="游ゴシック Medium"/>
        <family val="3"/>
        <charset val="128"/>
      </rPr>
      <t>西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篇</t>
    </r>
    <r>
      <rPr>
        <sz val="11"/>
        <rFont val="Consolas"/>
        <family val="3"/>
      </rPr>
      <t>I Turkey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Iran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Iraq</t>
    </r>
    <r>
      <rPr>
        <sz val="11"/>
        <rFont val="游ゴシック Medium"/>
        <family val="3"/>
        <charset val="128"/>
      </rPr>
      <t>･他</t>
    </r>
    <r>
      <rPr>
        <sz val="11"/>
        <rFont val="Consolas"/>
        <family val="3"/>
      </rPr>
      <t>/Africa</t>
    </r>
    <r>
      <rPr>
        <sz val="11"/>
        <rFont val="游ゴシック Medium"/>
        <family val="3"/>
        <charset val="128"/>
      </rPr>
      <t>篇</t>
    </r>
    <r>
      <rPr>
        <sz val="11"/>
        <rFont val="Consolas"/>
        <family val="3"/>
      </rPr>
      <t>I Egypte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Tunusie</t>
    </r>
    <r>
      <rPr>
        <sz val="11"/>
        <rFont val="游ゴシック Medium"/>
        <family val="3"/>
        <charset val="128"/>
      </rPr>
      <t>･他</t>
    </r>
    <rPh sb="0" eb="6">
      <t>ニシアジアヘン</t>
    </rPh>
    <rPh sb="8" eb="14">
      <t>トルコ</t>
    </rPh>
    <rPh sb="15" eb="19">
      <t>イラン</t>
    </rPh>
    <rPh sb="20" eb="24">
      <t>イラク</t>
    </rPh>
    <rPh sb="25" eb="26">
      <t>ホカ</t>
    </rPh>
    <rPh sb="27" eb="34">
      <t>アフリカヘン</t>
    </rPh>
    <rPh sb="36" eb="42">
      <t>エジプト</t>
    </rPh>
    <rPh sb="43" eb="50">
      <t>チュニジア</t>
    </rPh>
    <rPh sb="51" eb="52">
      <t>ホカ</t>
    </rPh>
    <phoneticPr fontId="1"/>
  </si>
  <si>
    <r>
      <rPr>
        <sz val="11"/>
        <rFont val="游ゴシック Medium"/>
        <family val="3"/>
        <charset val="128"/>
      </rPr>
      <t>西</t>
    </r>
    <r>
      <rPr>
        <sz val="11"/>
        <rFont val="Consolas"/>
        <family val="3"/>
      </rPr>
      <t>Asia/Turkey/Iran/Iraq/Liban/Qatar</t>
    </r>
    <rPh sb="0" eb="5">
      <t>ニシアジア</t>
    </rPh>
    <rPh sb="6" eb="12">
      <t>トルコ</t>
    </rPh>
    <rPh sb="13" eb="17">
      <t>イラン</t>
    </rPh>
    <rPh sb="18" eb="22">
      <t>イラク</t>
    </rPh>
    <rPh sb="23" eb="28">
      <t>レバノン</t>
    </rPh>
    <rPh sb="29" eb="34">
      <t>カタール</t>
    </rPh>
    <phoneticPr fontId="1"/>
  </si>
  <si>
    <r>
      <t>Africa</t>
    </r>
    <r>
      <rPr>
        <sz val="11"/>
        <rFont val="游ゴシック Medium"/>
        <family val="3"/>
        <charset val="128"/>
      </rPr>
      <t>篇</t>
    </r>
    <r>
      <rPr>
        <sz val="11"/>
        <rFont val="Consolas"/>
        <family val="3"/>
      </rPr>
      <t>II Tchad/Chad/Cameroun/Co^te d'Ivoir/Botswana/</t>
    </r>
    <r>
      <rPr>
        <sz val="11"/>
        <rFont val="游ゴシック Medium"/>
        <family val="3"/>
        <charset val="128"/>
      </rPr>
      <t>南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共和国</t>
    </r>
    <rPh sb="0" eb="7">
      <t>アフリカヘン</t>
    </rPh>
    <rPh sb="10" eb="20">
      <t>チャド</t>
    </rPh>
    <rPh sb="21" eb="29">
      <t>カメルーン</t>
    </rPh>
    <rPh sb="30" eb="43">
      <t>コートジボワール</t>
    </rPh>
    <rPh sb="44" eb="52">
      <t>ボツワナ</t>
    </rPh>
    <rPh sb="53" eb="63">
      <t>ミナミアフリカキョウワコク</t>
    </rPh>
    <phoneticPr fontId="1"/>
  </si>
  <si>
    <r>
      <t>Africa/Co^te d'Ivoir/Botswana/</t>
    </r>
    <r>
      <rPr>
        <sz val="11"/>
        <rFont val="游ゴシック Medium"/>
        <family val="3"/>
        <charset val="128"/>
      </rPr>
      <t>南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共和国</t>
    </r>
    <rPh sb="0" eb="6">
      <t>アフリカ</t>
    </rPh>
    <rPh sb="7" eb="20">
      <t>コートジボワール</t>
    </rPh>
    <rPh sb="21" eb="29">
      <t>ボツワナ</t>
    </rPh>
    <rPh sb="30" eb="40">
      <t>ミナミアフリカキョウワコク</t>
    </rPh>
    <phoneticPr fontId="1"/>
  </si>
  <si>
    <r>
      <t>Co^te d'Ivoir/Botswana/</t>
    </r>
    <r>
      <rPr>
        <sz val="11"/>
        <rFont val="游ゴシック Medium"/>
        <family val="3"/>
        <charset val="128"/>
      </rPr>
      <t>南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共和国</t>
    </r>
    <rPh sb="0" eb="13">
      <t>コートジボワール</t>
    </rPh>
    <rPh sb="14" eb="22">
      <t>ボツワナ</t>
    </rPh>
    <rPh sb="23" eb="33">
      <t>ミナミアフリカキョウワコク</t>
    </rPh>
    <phoneticPr fontId="1"/>
  </si>
  <si>
    <r>
      <t>Europa</t>
    </r>
    <r>
      <rPr>
        <sz val="11"/>
        <rFont val="游ゴシック Medium"/>
        <family val="3"/>
        <charset val="128"/>
      </rPr>
      <t>篇</t>
    </r>
    <r>
      <rPr>
        <sz val="11"/>
        <rFont val="Consolas"/>
        <family val="3"/>
      </rPr>
      <t>I Ireland/</t>
    </r>
    <r>
      <rPr>
        <sz val="11"/>
        <rFont val="游ゴシック Medium"/>
        <family val="3"/>
        <charset val="128"/>
      </rPr>
      <t>イギリス</t>
    </r>
    <r>
      <rPr>
        <sz val="11"/>
        <rFont val="Consolas"/>
        <family val="3"/>
      </rPr>
      <t>/France/Suisse/</t>
    </r>
    <r>
      <rPr>
        <sz val="11"/>
        <rFont val="游ゴシック Medium"/>
        <family val="3"/>
        <charset val="128"/>
      </rPr>
      <t>西ドイツ</t>
    </r>
    <r>
      <rPr>
        <sz val="11"/>
        <rFont val="Consolas"/>
        <family val="3"/>
      </rPr>
      <t>/Spain/</t>
    </r>
    <r>
      <rPr>
        <sz val="11"/>
        <rFont val="游ゴシック Medium"/>
        <family val="3"/>
        <charset val="128"/>
      </rPr>
      <t>他</t>
    </r>
    <rPh sb="0" eb="7">
      <t>ヨーロッパヘン</t>
    </rPh>
    <rPh sb="9" eb="16">
      <t>アイルランド</t>
    </rPh>
    <rPh sb="22" eb="28">
      <t>フランス</t>
    </rPh>
    <rPh sb="29" eb="35">
      <t>スイス</t>
    </rPh>
    <rPh sb="36" eb="37">
      <t>ニシ</t>
    </rPh>
    <rPh sb="41" eb="46">
      <t>スペイン</t>
    </rPh>
    <rPh sb="47" eb="48">
      <t>ホカ</t>
    </rPh>
    <phoneticPr fontId="1"/>
  </si>
  <si>
    <r>
      <rPr>
        <sz val="11"/>
        <rFont val="游ゴシック Medium"/>
        <family val="3"/>
        <charset val="128"/>
      </rPr>
      <t>西欧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南欧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東欧</t>
    </r>
    <r>
      <rPr>
        <sz val="11"/>
        <rFont val="Consolas"/>
        <family val="3"/>
      </rPr>
      <t>/Ireland/</t>
    </r>
    <r>
      <rPr>
        <sz val="11"/>
        <rFont val="游ゴシック Medium"/>
        <family val="3"/>
        <charset val="128"/>
      </rPr>
      <t>イギリス</t>
    </r>
    <r>
      <rPr>
        <sz val="11"/>
        <rFont val="Consolas"/>
        <family val="3"/>
      </rPr>
      <t>/France/Suisse/</t>
    </r>
    <r>
      <rPr>
        <sz val="11"/>
        <rFont val="游ゴシック Medium"/>
        <family val="3"/>
        <charset val="128"/>
      </rPr>
      <t>西ドイツ</t>
    </r>
    <r>
      <rPr>
        <sz val="11"/>
        <rFont val="Consolas"/>
        <family val="3"/>
      </rPr>
      <t>/Spain/Italie/Grece</t>
    </r>
    <rPh sb="0" eb="2">
      <t>セイオウ</t>
    </rPh>
    <rPh sb="3" eb="5">
      <t>ナンオウ</t>
    </rPh>
    <rPh sb="6" eb="8">
      <t>トウオウ</t>
    </rPh>
    <rPh sb="9" eb="16">
      <t>アイルランド</t>
    </rPh>
    <rPh sb="22" eb="28">
      <t>フランス</t>
    </rPh>
    <rPh sb="29" eb="35">
      <t>スイス</t>
    </rPh>
    <rPh sb="36" eb="37">
      <t>ニシ</t>
    </rPh>
    <rPh sb="41" eb="46">
      <t>スペイン</t>
    </rPh>
    <rPh sb="47" eb="53">
      <t>イタリア</t>
    </rPh>
    <rPh sb="54" eb="59">
      <t>ギリシャ</t>
    </rPh>
    <phoneticPr fontId="1"/>
  </si>
  <si>
    <r>
      <t>Ireland/</t>
    </r>
    <r>
      <rPr>
        <sz val="11"/>
        <rFont val="游ゴシック Medium"/>
        <family val="3"/>
        <charset val="128"/>
      </rPr>
      <t>イギリス</t>
    </r>
    <r>
      <rPr>
        <sz val="11"/>
        <rFont val="Consolas"/>
        <family val="3"/>
      </rPr>
      <t>/France/Suisse/</t>
    </r>
    <r>
      <rPr>
        <sz val="11"/>
        <rFont val="游ゴシック Medium"/>
        <family val="3"/>
        <charset val="128"/>
      </rPr>
      <t>西ドイツ</t>
    </r>
    <r>
      <rPr>
        <sz val="11"/>
        <rFont val="Consolas"/>
        <family val="3"/>
      </rPr>
      <t>/Spain/Italie/Grece</t>
    </r>
    <rPh sb="0" eb="7">
      <t>アイルランド</t>
    </rPh>
    <rPh sb="13" eb="19">
      <t>フランス</t>
    </rPh>
    <rPh sb="20" eb="26">
      <t>スイス</t>
    </rPh>
    <rPh sb="27" eb="28">
      <t>ニシ</t>
    </rPh>
    <rPh sb="32" eb="37">
      <t>スペイン</t>
    </rPh>
    <rPh sb="38" eb="44">
      <t>イタリア</t>
    </rPh>
    <rPh sb="45" eb="50">
      <t>ギリシャ</t>
    </rPh>
    <phoneticPr fontId="1"/>
  </si>
  <si>
    <r>
      <t>Europa</t>
    </r>
    <r>
      <rPr>
        <sz val="11"/>
        <rFont val="游ゴシック Medium"/>
        <family val="3"/>
        <charset val="128"/>
      </rPr>
      <t>篇</t>
    </r>
    <r>
      <rPr>
        <sz val="11"/>
        <rFont val="Consolas"/>
        <family val="3"/>
      </rPr>
      <t>II Pologne/Czecho-Slovakia/Hungary/Yougoslavie/Bulgaria/</t>
    </r>
    <r>
      <rPr>
        <sz val="11"/>
        <rFont val="游ゴシック Medium"/>
        <family val="3"/>
        <charset val="128"/>
      </rPr>
      <t>他</t>
    </r>
    <rPh sb="0" eb="7">
      <t>ヨーロッパヘン</t>
    </rPh>
    <rPh sb="10" eb="17">
      <t>ポーランド</t>
    </rPh>
    <rPh sb="18" eb="33">
      <t>チェコ－スロヴァキア</t>
    </rPh>
    <rPh sb="34" eb="41">
      <t>ハンガリー</t>
    </rPh>
    <rPh sb="42" eb="53">
      <t>ユーゴスラヴィア</t>
    </rPh>
    <rPh sb="54" eb="62">
      <t>ブルガリア</t>
    </rPh>
    <rPh sb="63" eb="64">
      <t>ホカ</t>
    </rPh>
    <phoneticPr fontId="1"/>
  </si>
  <si>
    <r>
      <rPr>
        <sz val="11"/>
        <rFont val="游ゴシック Medium"/>
        <family val="3"/>
        <charset val="128"/>
      </rPr>
      <t>東欧</t>
    </r>
    <r>
      <rPr>
        <sz val="11"/>
        <rFont val="Consolas"/>
        <family val="3"/>
      </rPr>
      <t>/Pologne/Czecho-Slovakia/Hungary</t>
    </r>
    <rPh sb="0" eb="2">
      <t>トウオウ</t>
    </rPh>
    <rPh sb="3" eb="10">
      <t>ポーランド</t>
    </rPh>
    <rPh sb="11" eb="26">
      <t>チェコ－スロヴァキア</t>
    </rPh>
    <rPh sb="27" eb="34">
      <t>ハンガリー</t>
    </rPh>
    <phoneticPr fontId="1"/>
  </si>
  <si>
    <r>
      <rPr>
        <sz val="11"/>
        <rFont val="游ゴシック Medium"/>
        <family val="3"/>
        <charset val="128"/>
      </rPr>
      <t>東欧</t>
    </r>
    <r>
      <rPr>
        <sz val="11"/>
        <rFont val="Consolas"/>
        <family val="3"/>
      </rPr>
      <t>/Roumanie/Yougoslavie/Bulgaria/Albanie/Albania</t>
    </r>
    <rPh sb="0" eb="2">
      <t>トウオウ</t>
    </rPh>
    <rPh sb="3" eb="11">
      <t>ルーマニア</t>
    </rPh>
    <rPh sb="12" eb="23">
      <t>ユーゴスラヴィア</t>
    </rPh>
    <rPh sb="33" eb="48">
      <t>アルバニア</t>
    </rPh>
    <phoneticPr fontId="1"/>
  </si>
  <si>
    <r>
      <t>Sovie't</t>
    </r>
    <r>
      <rPr>
        <sz val="11"/>
        <rFont val="游ゴシック Medium"/>
        <family val="3"/>
        <charset val="128"/>
      </rPr>
      <t>連邦篇</t>
    </r>
    <r>
      <rPr>
        <sz val="11"/>
        <rFont val="Consolas"/>
        <family val="3"/>
      </rPr>
      <t>I Russie/Estonie/Lituamie/Bie'rorussie/Ukraine/</t>
    </r>
    <r>
      <rPr>
        <sz val="11"/>
        <rFont val="游ゴシック Medium"/>
        <family val="3"/>
        <charset val="128"/>
      </rPr>
      <t>他</t>
    </r>
    <rPh sb="0" eb="10">
      <t>ソビエトレンポウヘン</t>
    </rPh>
    <rPh sb="12" eb="18">
      <t>ロシア</t>
    </rPh>
    <rPh sb="19" eb="26">
      <t>エストニア</t>
    </rPh>
    <rPh sb="27" eb="35">
      <t>リトアニア</t>
    </rPh>
    <rPh sb="36" eb="48">
      <t>ベロルシア</t>
    </rPh>
    <rPh sb="49" eb="56">
      <t>ウクライナ</t>
    </rPh>
    <rPh sb="57" eb="58">
      <t>ホカ</t>
    </rPh>
    <phoneticPr fontId="1"/>
  </si>
  <si>
    <r>
      <rPr>
        <sz val="11"/>
        <rFont val="游ゴシック Medium"/>
        <family val="3"/>
        <charset val="128"/>
      </rPr>
      <t>東欧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旧ソ</t>
    </r>
    <r>
      <rPr>
        <sz val="11"/>
        <rFont val="Consolas"/>
        <family val="3"/>
      </rPr>
      <t>/Russie</t>
    </r>
    <rPh sb="0" eb="2">
      <t>トウオウ</t>
    </rPh>
    <rPh sb="3" eb="4">
      <t>キュウ</t>
    </rPh>
    <rPh sb="6" eb="12">
      <t>ロシア</t>
    </rPh>
    <phoneticPr fontId="1"/>
  </si>
  <si>
    <r>
      <rPr>
        <sz val="11"/>
        <rFont val="游ゴシック Medium"/>
        <family val="3"/>
        <charset val="128"/>
      </rPr>
      <t>東欧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旧ソ</t>
    </r>
    <r>
      <rPr>
        <sz val="11"/>
        <rFont val="Consolas"/>
        <family val="3"/>
      </rPr>
      <t>/Latvia/Estonie/Lituamie/Bie'rorussie/Ukraine/Moldavie</t>
    </r>
    <rPh sb="0" eb="2">
      <t>トウオウ</t>
    </rPh>
    <rPh sb="3" eb="4">
      <t>キュウ</t>
    </rPh>
    <rPh sb="6" eb="12">
      <t>ラトヴィア</t>
    </rPh>
    <rPh sb="13" eb="20">
      <t>エストニア</t>
    </rPh>
    <rPh sb="21" eb="29">
      <t>リトアニア</t>
    </rPh>
    <rPh sb="30" eb="42">
      <t>ベロルシア</t>
    </rPh>
    <rPh sb="43" eb="50">
      <t>ウクライナ</t>
    </rPh>
    <phoneticPr fontId="1"/>
  </si>
  <si>
    <r>
      <t>Sovie't</t>
    </r>
    <r>
      <rPr>
        <sz val="11"/>
        <rFont val="游ゴシック Medium"/>
        <family val="3"/>
        <charset val="128"/>
      </rPr>
      <t>連邦篇</t>
    </r>
    <r>
      <rPr>
        <sz val="11"/>
        <rFont val="Consolas"/>
        <family val="3"/>
      </rPr>
      <t>II Azerbayjan/Azerbaijan/Armenia/Kazakh/Sibe'rie/</t>
    </r>
    <r>
      <rPr>
        <sz val="11"/>
        <rFont val="游ゴシック Medium"/>
        <family val="3"/>
        <charset val="128"/>
      </rPr>
      <t>他</t>
    </r>
    <rPh sb="0" eb="10">
      <t>ソビエトレンポウヘン</t>
    </rPh>
    <rPh sb="13" eb="34">
      <t>アゼルバイジャン</t>
    </rPh>
    <rPh sb="35" eb="42">
      <t>アルメニア</t>
    </rPh>
    <rPh sb="43" eb="49">
      <t>カザフ</t>
    </rPh>
    <rPh sb="50" eb="58">
      <t>シベリア</t>
    </rPh>
    <rPh sb="59" eb="60">
      <t>ホカ</t>
    </rPh>
    <phoneticPr fontId="1"/>
  </si>
  <si>
    <r>
      <rPr>
        <sz val="11"/>
        <rFont val="游ゴシック Medium"/>
        <family val="3"/>
        <charset val="128"/>
      </rPr>
      <t>東欧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旧ソ</t>
    </r>
    <r>
      <rPr>
        <sz val="11"/>
        <rFont val="Consolas"/>
        <family val="3"/>
      </rPr>
      <t>/Azerbayjan/Azerbaijan/Armenia/Gruziya/</t>
    </r>
    <r>
      <rPr>
        <sz val="11"/>
        <rFont val="游ゴシック Medium"/>
        <family val="3"/>
        <charset val="128"/>
      </rPr>
      <t>ダゲスタン</t>
    </r>
    <r>
      <rPr>
        <sz val="11"/>
        <rFont val="Consolas"/>
        <family val="3"/>
      </rPr>
      <t>/Russie Gypsy</t>
    </r>
    <rPh sb="0" eb="2">
      <t>トウオウ</t>
    </rPh>
    <rPh sb="3" eb="4">
      <t>キュウ</t>
    </rPh>
    <rPh sb="6" eb="27">
      <t>アゼルバイジャン</t>
    </rPh>
    <rPh sb="28" eb="35">
      <t>アルメニア</t>
    </rPh>
    <rPh sb="36" eb="43">
      <t>グルジア</t>
    </rPh>
    <rPh sb="50" eb="62">
      <t>ロシア　ジプシー</t>
    </rPh>
    <phoneticPr fontId="1"/>
  </si>
  <si>
    <r>
      <t>Azerbayjan/Azerbaijan/Armenia/Gruziya/</t>
    </r>
    <r>
      <rPr>
        <sz val="11"/>
        <rFont val="游ゴシック Medium"/>
        <family val="3"/>
        <charset val="128"/>
      </rPr>
      <t>ダゲスタン</t>
    </r>
    <r>
      <rPr>
        <sz val="11"/>
        <rFont val="Consolas"/>
        <family val="3"/>
      </rPr>
      <t>/Russie Gypsy</t>
    </r>
    <rPh sb="0" eb="21">
      <t>アゼルバイジャン</t>
    </rPh>
    <rPh sb="22" eb="29">
      <t>アルメニア</t>
    </rPh>
    <rPh sb="30" eb="37">
      <t>グルジア</t>
    </rPh>
    <rPh sb="44" eb="56">
      <t>ロシア　ジプシー</t>
    </rPh>
    <phoneticPr fontId="1"/>
  </si>
  <si>
    <r>
      <rPr>
        <sz val="11"/>
        <rFont val="游ゴシック Medium"/>
        <family val="3"/>
        <charset val="128"/>
      </rPr>
      <t>中央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東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北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東欧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旧ソ</t>
    </r>
    <r>
      <rPr>
        <sz val="11"/>
        <rFont val="Consolas"/>
        <family val="3"/>
      </rPr>
      <t>/Kazakh/Uzbek/Turkme'nie/Tajik/Kirghizie/</t>
    </r>
    <r>
      <rPr>
        <sz val="11"/>
        <rFont val="游ゴシック Medium"/>
        <family val="3"/>
        <charset val="128"/>
      </rPr>
      <t>カルムィク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マリ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バシキール</t>
    </r>
    <r>
      <rPr>
        <sz val="11"/>
        <rFont val="Consolas"/>
        <family val="3"/>
      </rPr>
      <t>/Sibe'rie</t>
    </r>
    <r>
      <rPr>
        <sz val="11"/>
        <rFont val="游ゴシック Medium"/>
        <family val="3"/>
        <charset val="128"/>
      </rPr>
      <t>･極東</t>
    </r>
    <rPh sb="0" eb="2">
      <t>チュウオウ</t>
    </rPh>
    <rPh sb="7" eb="12">
      <t>ヒガシアジア</t>
    </rPh>
    <rPh sb="13" eb="18">
      <t>キタアジア</t>
    </rPh>
    <rPh sb="19" eb="21">
      <t>トウオウ</t>
    </rPh>
    <rPh sb="22" eb="23">
      <t>キュウ</t>
    </rPh>
    <rPh sb="25" eb="31">
      <t>カザフ</t>
    </rPh>
    <rPh sb="32" eb="37">
      <t>ウズベク</t>
    </rPh>
    <rPh sb="38" eb="48">
      <t>トルクメン</t>
    </rPh>
    <rPh sb="49" eb="54">
      <t>タジク</t>
    </rPh>
    <rPh sb="55" eb="64">
      <t>キルギス</t>
    </rPh>
    <rPh sb="80" eb="88">
      <t>シベリア</t>
    </rPh>
    <rPh sb="89" eb="91">
      <t>キョクトウ</t>
    </rPh>
    <phoneticPr fontId="1"/>
  </si>
  <si>
    <r>
      <t>Kazakh/Uzbek/Turkme'nie/Tajik/Kirghizie/</t>
    </r>
    <r>
      <rPr>
        <sz val="11"/>
        <rFont val="游ゴシック Medium"/>
        <family val="3"/>
        <charset val="128"/>
      </rPr>
      <t>カルムィク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マリ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バシキール</t>
    </r>
    <r>
      <rPr>
        <sz val="11"/>
        <rFont val="Consolas"/>
        <family val="3"/>
      </rPr>
      <t>/Sibe'rie</t>
    </r>
    <r>
      <rPr>
        <sz val="11"/>
        <rFont val="游ゴシック Medium"/>
        <family val="3"/>
        <charset val="128"/>
      </rPr>
      <t>･極東</t>
    </r>
    <rPh sb="0" eb="6">
      <t>カザフ</t>
    </rPh>
    <rPh sb="7" eb="12">
      <t>ウズベク</t>
    </rPh>
    <rPh sb="13" eb="23">
      <t>トルクメン</t>
    </rPh>
    <rPh sb="24" eb="29">
      <t>タジク</t>
    </rPh>
    <rPh sb="30" eb="39">
      <t>キルギス</t>
    </rPh>
    <rPh sb="55" eb="63">
      <t>シベリア</t>
    </rPh>
    <rPh sb="64" eb="66">
      <t>キョクトウ</t>
    </rPh>
    <phoneticPr fontId="1"/>
  </si>
  <si>
    <r>
      <t>America</t>
    </r>
    <r>
      <rPr>
        <sz val="11"/>
        <rFont val="游ゴシック Medium"/>
        <family val="3"/>
        <charset val="128"/>
      </rPr>
      <t>篇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北極圏</t>
    </r>
    <r>
      <rPr>
        <sz val="11"/>
        <rFont val="Consolas"/>
        <family val="3"/>
      </rPr>
      <t>/Canada/America</t>
    </r>
    <r>
      <rPr>
        <sz val="11"/>
        <rFont val="游ゴシック Medium"/>
        <family val="3"/>
        <charset val="128"/>
      </rPr>
      <t>合衆国</t>
    </r>
    <r>
      <rPr>
        <sz val="11"/>
        <rFont val="Consolas"/>
        <family val="3"/>
      </rPr>
      <t>/Mexico/Cuba/</t>
    </r>
    <r>
      <rPr>
        <sz val="11"/>
        <rFont val="游ゴシック Medium"/>
        <family val="3"/>
        <charset val="128"/>
      </rPr>
      <t>他</t>
    </r>
    <rPh sb="0" eb="8">
      <t>アメリカヘン</t>
    </rPh>
    <rPh sb="9" eb="12">
      <t>ホッキョクケン</t>
    </rPh>
    <rPh sb="13" eb="19">
      <t>カナダ</t>
    </rPh>
    <rPh sb="20" eb="30">
      <t>アメリカガッシュウコク</t>
    </rPh>
    <rPh sb="31" eb="37">
      <t>メキシコ</t>
    </rPh>
    <rPh sb="38" eb="42">
      <t>キューバ</t>
    </rPh>
    <rPh sb="43" eb="44">
      <t>ホカ</t>
    </rPh>
    <phoneticPr fontId="1"/>
  </si>
  <si>
    <r>
      <rPr>
        <sz val="11"/>
        <rFont val="游ゴシック Medium"/>
        <family val="3"/>
        <charset val="128"/>
      </rPr>
      <t>北米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北極圏</t>
    </r>
    <r>
      <rPr>
        <sz val="11"/>
        <rFont val="Consolas"/>
        <family val="3"/>
      </rPr>
      <t>/Canada/America</t>
    </r>
    <r>
      <rPr>
        <sz val="11"/>
        <rFont val="游ゴシック Medium"/>
        <family val="3"/>
        <charset val="128"/>
      </rPr>
      <t>合衆国</t>
    </r>
    <rPh sb="0" eb="2">
      <t>ホクベイ</t>
    </rPh>
    <rPh sb="3" eb="6">
      <t>ホッキョクケン</t>
    </rPh>
    <rPh sb="7" eb="13">
      <t>カナダ</t>
    </rPh>
    <rPh sb="21" eb="24">
      <t>ガッシュウコク</t>
    </rPh>
    <phoneticPr fontId="1"/>
  </si>
  <si>
    <r>
      <t>America</t>
    </r>
    <r>
      <rPr>
        <sz val="11"/>
        <rFont val="游ゴシック Medium"/>
        <family val="3"/>
        <charset val="128"/>
      </rPr>
      <t>篇</t>
    </r>
    <r>
      <rPr>
        <sz val="11"/>
        <rFont val="Consolas"/>
        <family val="3"/>
      </rPr>
      <t>1(</t>
    </r>
    <r>
      <rPr>
        <sz val="11"/>
        <rFont val="游ゴシック Medium"/>
        <family val="3"/>
        <charset val="128"/>
      </rPr>
      <t>北極圏を含む</t>
    </r>
    <r>
      <rPr>
        <sz val="11"/>
        <rFont val="Consolas"/>
        <family val="3"/>
      </rPr>
      <t xml:space="preserve">) </t>
    </r>
    <r>
      <rPr>
        <sz val="11"/>
        <rFont val="游ゴシック Medium"/>
        <family val="3"/>
        <charset val="128"/>
      </rPr>
      <t>北極圏</t>
    </r>
    <r>
      <rPr>
        <sz val="11"/>
        <rFont val="Consolas"/>
        <family val="3"/>
      </rPr>
      <t>/Canada/America</t>
    </r>
    <r>
      <rPr>
        <sz val="11"/>
        <rFont val="游ゴシック Medium"/>
        <family val="3"/>
        <charset val="128"/>
      </rPr>
      <t>合衆国</t>
    </r>
    <rPh sb="0" eb="8">
      <t>アメリカヘン</t>
    </rPh>
    <rPh sb="10" eb="13">
      <t>ホッキョクケン</t>
    </rPh>
    <rPh sb="14" eb="15">
      <t>フク</t>
    </rPh>
    <rPh sb="18" eb="21">
      <t>ホッキョクケン</t>
    </rPh>
    <rPh sb="22" eb="28">
      <t>カナダ</t>
    </rPh>
    <rPh sb="29" eb="39">
      <t>アメリカガッシュウコク</t>
    </rPh>
    <phoneticPr fontId="1"/>
  </si>
  <si>
    <r>
      <rPr>
        <sz val="11"/>
        <rFont val="游ゴシック Medium"/>
        <family val="3"/>
        <charset val="128"/>
      </rPr>
      <t>中南米</t>
    </r>
    <r>
      <rPr>
        <sz val="11"/>
        <rFont val="Consolas"/>
        <family val="3"/>
      </rPr>
      <t>/Mexico/Cuba/Haiiti/Brazil/Bolvie/Argentin</t>
    </r>
    <rPh sb="0" eb="3">
      <t>チュウナンベイ</t>
    </rPh>
    <rPh sb="4" eb="10">
      <t>メキシコ</t>
    </rPh>
    <rPh sb="11" eb="15">
      <t>キューバ</t>
    </rPh>
    <rPh sb="16" eb="22">
      <t>ハイチ</t>
    </rPh>
    <rPh sb="23" eb="29">
      <t>ブラジル</t>
    </rPh>
    <rPh sb="30" eb="36">
      <t>ボリヴィア</t>
    </rPh>
    <rPh sb="37" eb="45">
      <t>アルゼンチン</t>
    </rPh>
    <phoneticPr fontId="1"/>
  </si>
  <si>
    <r>
      <t>America</t>
    </r>
    <r>
      <rPr>
        <sz val="11"/>
        <rFont val="游ゴシック Medium"/>
        <family val="3"/>
        <charset val="128"/>
      </rPr>
      <t>篇</t>
    </r>
    <r>
      <rPr>
        <sz val="11"/>
        <rFont val="Consolas"/>
        <family val="3"/>
      </rPr>
      <t>2 Mexico/Cuba/Haiiti/Brazil/Bolvie/Argentin</t>
    </r>
    <rPh sb="0" eb="8">
      <t>アメリカヘン</t>
    </rPh>
    <rPh sb="10" eb="16">
      <t>メキシコ</t>
    </rPh>
    <rPh sb="17" eb="21">
      <t>キューバ</t>
    </rPh>
    <rPh sb="22" eb="28">
      <t>ハイチ</t>
    </rPh>
    <rPh sb="29" eb="35">
      <t>ブラジル</t>
    </rPh>
    <rPh sb="36" eb="42">
      <t>ボリヴィア</t>
    </rPh>
    <rPh sb="43" eb="51">
      <t>アルゼンチン</t>
    </rPh>
    <phoneticPr fontId="1"/>
  </si>
  <si>
    <r>
      <t>Oce'anie</t>
    </r>
    <r>
      <rPr>
        <sz val="11"/>
        <rFont val="游ゴシック Medium"/>
        <family val="3"/>
        <charset val="128"/>
      </rPr>
      <t>篇</t>
    </r>
    <r>
      <rPr>
        <sz val="11"/>
        <rFont val="Consolas"/>
        <family val="3"/>
      </rPr>
      <t xml:space="preserve"> Micronesia/Melanesia/Australia/Polynesia</t>
    </r>
    <rPh sb="0" eb="9">
      <t>オセアニアヘン</t>
    </rPh>
    <rPh sb="10" eb="20">
      <t>ミクロネシア</t>
    </rPh>
    <rPh sb="21" eb="30">
      <t>メラネシア</t>
    </rPh>
    <rPh sb="31" eb="40">
      <t>オーストラリア</t>
    </rPh>
    <rPh sb="41" eb="50">
      <t>ポリネシア</t>
    </rPh>
    <phoneticPr fontId="1"/>
  </si>
  <si>
    <r>
      <t>Oce'anie</t>
    </r>
    <r>
      <rPr>
        <sz val="11"/>
        <rFont val="游ゴシック Medium"/>
        <family val="3"/>
        <charset val="128"/>
      </rPr>
      <t>篇</t>
    </r>
    <r>
      <rPr>
        <sz val="11"/>
        <rFont val="Consolas"/>
        <family val="3"/>
      </rPr>
      <t>1 Micronesia/Melanesia/Australia</t>
    </r>
    <rPh sb="0" eb="9">
      <t>オセアニアヘン</t>
    </rPh>
    <rPh sb="11" eb="21">
      <t>ミクロネシア</t>
    </rPh>
    <rPh sb="22" eb="31">
      <t>メラネシア</t>
    </rPh>
    <rPh sb="32" eb="41">
      <t>オーストラリア</t>
    </rPh>
    <phoneticPr fontId="1"/>
  </si>
  <si>
    <r>
      <t>Oce'anie</t>
    </r>
    <r>
      <rPr>
        <sz val="11"/>
        <rFont val="游ゴシック Medium"/>
        <family val="3"/>
        <charset val="128"/>
      </rPr>
      <t>篇</t>
    </r>
    <r>
      <rPr>
        <sz val="11"/>
        <rFont val="Consolas"/>
        <family val="3"/>
      </rPr>
      <t>2 Polynesia</t>
    </r>
    <rPh sb="0" eb="9">
      <t>オセアニアヘン</t>
    </rPh>
    <rPh sb="11" eb="20">
      <t>ポリネシア</t>
    </rPh>
    <phoneticPr fontId="1"/>
  </si>
  <si>
    <r>
      <rPr>
        <sz val="11"/>
        <rFont val="游ゴシック Medium"/>
        <family val="3"/>
        <charset val="128"/>
      </rPr>
      <t>北･東</t>
    </r>
    <r>
      <rPr>
        <sz val="11"/>
        <rFont val="Consolas"/>
        <family val="3"/>
      </rPr>
      <t xml:space="preserve">Asia </t>
    </r>
    <r>
      <rPr>
        <sz val="11"/>
        <rFont val="游ゴシック Medium"/>
        <family val="3"/>
        <charset val="128"/>
      </rPr>
      <t>日本［沖縄］［北海道･アイヌ］</t>
    </r>
    <rPh sb="0" eb="1">
      <t>キタ</t>
    </rPh>
    <rPh sb="2" eb="7">
      <t>ヒガシアジア</t>
    </rPh>
    <rPh sb="8" eb="10">
      <t>ニホン</t>
    </rPh>
    <rPh sb="11" eb="13">
      <t>オキナワ</t>
    </rPh>
    <rPh sb="15" eb="18">
      <t>ホッカイドウ</t>
    </rPh>
    <phoneticPr fontId="1"/>
  </si>
  <si>
    <r>
      <rPr>
        <sz val="11"/>
        <rFont val="游ゴシック Medium"/>
        <family val="3"/>
        <charset val="128"/>
      </rPr>
      <t>東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日本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沖縄</t>
    </r>
    <rPh sb="0" eb="5">
      <t>ヒガシアジア</t>
    </rPh>
    <rPh sb="6" eb="8">
      <t>ニホン</t>
    </rPh>
    <rPh sb="9" eb="11">
      <t>オキナワ</t>
    </rPh>
    <phoneticPr fontId="1"/>
  </si>
  <si>
    <r>
      <rPr>
        <sz val="11"/>
        <rFont val="游ゴシック Medium"/>
        <family val="3"/>
        <charset val="128"/>
      </rPr>
      <t>北･東</t>
    </r>
    <r>
      <rPr>
        <sz val="11"/>
        <rFont val="Consolas"/>
        <family val="3"/>
      </rPr>
      <t xml:space="preserve">AsiaI </t>
    </r>
    <r>
      <rPr>
        <sz val="11"/>
        <rFont val="游ゴシック Medium"/>
        <family val="3"/>
        <charset val="128"/>
      </rPr>
      <t>日本</t>
    </r>
    <r>
      <rPr>
        <sz val="11"/>
        <rFont val="Consolas"/>
        <family val="3"/>
      </rPr>
      <t>1[</t>
    </r>
    <r>
      <rPr>
        <sz val="11"/>
        <rFont val="游ゴシック Medium"/>
        <family val="3"/>
        <charset val="128"/>
      </rPr>
      <t>沖縄</t>
    </r>
    <r>
      <rPr>
        <sz val="11"/>
        <rFont val="Consolas"/>
        <family val="3"/>
      </rPr>
      <t>]/</t>
    </r>
    <r>
      <rPr>
        <sz val="11"/>
        <rFont val="游ゴシック Medium"/>
        <family val="3"/>
        <charset val="128"/>
      </rPr>
      <t>沖縄</t>
    </r>
    <rPh sb="0" eb="1">
      <t>キタ</t>
    </rPh>
    <rPh sb="2" eb="7">
      <t>ヒガシアジア</t>
    </rPh>
    <rPh sb="9" eb="11">
      <t>ニホン</t>
    </rPh>
    <rPh sb="13" eb="15">
      <t>オキナワ</t>
    </rPh>
    <rPh sb="17" eb="19">
      <t>オキナワ</t>
    </rPh>
    <phoneticPr fontId="1"/>
  </si>
  <si>
    <r>
      <rPr>
        <b/>
        <sz val="11"/>
        <color indexed="33"/>
        <rFont val="游ゴシック Medium"/>
        <family val="3"/>
        <charset val="128"/>
      </rPr>
      <t>新･世界民族音楽体系</t>
    </r>
    <rPh sb="0" eb="1">
      <t>シン</t>
    </rPh>
    <rPh sb="2" eb="4">
      <t>セカイ</t>
    </rPh>
    <rPh sb="4" eb="6">
      <t>ミンゾク</t>
    </rPh>
    <rPh sb="6" eb="8">
      <t>オンガク</t>
    </rPh>
    <rPh sb="8" eb="10">
      <t>タイケイ</t>
    </rPh>
    <phoneticPr fontId="1"/>
  </si>
  <si>
    <r>
      <rPr>
        <sz val="11"/>
        <rFont val="游ゴシック Medium"/>
        <family val="3"/>
        <charset val="128"/>
      </rPr>
      <t>北･東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日本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北海道･アイヌ</t>
    </r>
    <rPh sb="0" eb="1">
      <t>キタ</t>
    </rPh>
    <rPh sb="2" eb="7">
      <t>ヒガシアジア</t>
    </rPh>
    <rPh sb="8" eb="10">
      <t>ニホン</t>
    </rPh>
    <rPh sb="11" eb="14">
      <t>ホッカイドウ</t>
    </rPh>
    <phoneticPr fontId="1"/>
  </si>
  <si>
    <r>
      <rPr>
        <sz val="11"/>
        <rFont val="游ゴシック Medium"/>
        <family val="3"/>
        <charset val="128"/>
      </rPr>
      <t>北･東</t>
    </r>
    <r>
      <rPr>
        <sz val="11"/>
        <rFont val="Consolas"/>
        <family val="3"/>
      </rPr>
      <t xml:space="preserve">AsiaII </t>
    </r>
    <r>
      <rPr>
        <sz val="11"/>
        <rFont val="游ゴシック Medium"/>
        <family val="3"/>
        <charset val="128"/>
      </rPr>
      <t>日本</t>
    </r>
    <r>
      <rPr>
        <sz val="11"/>
        <rFont val="Consolas"/>
        <family val="3"/>
      </rPr>
      <t>2[</t>
    </r>
    <r>
      <rPr>
        <sz val="11"/>
        <rFont val="游ゴシック Medium"/>
        <family val="3"/>
        <charset val="128"/>
      </rPr>
      <t>北海道･アイヌ</t>
    </r>
    <r>
      <rPr>
        <sz val="11"/>
        <rFont val="Consolas"/>
        <family val="3"/>
      </rPr>
      <t>]/</t>
    </r>
    <r>
      <rPr>
        <sz val="11"/>
        <rFont val="游ゴシック Medium"/>
        <family val="3"/>
        <charset val="128"/>
      </rPr>
      <t>北海道･アイヌ</t>
    </r>
    <rPh sb="0" eb="1">
      <t>キタ</t>
    </rPh>
    <rPh sb="2" eb="7">
      <t>ヒガシアジア</t>
    </rPh>
    <rPh sb="10" eb="12">
      <t>ニホン</t>
    </rPh>
    <rPh sb="14" eb="17">
      <t>ホッカイドウ</t>
    </rPh>
    <rPh sb="23" eb="26">
      <t>ホッカイドウ</t>
    </rPh>
    <phoneticPr fontId="1"/>
  </si>
  <si>
    <r>
      <rPr>
        <sz val="11"/>
        <rFont val="游ゴシック Medium"/>
        <family val="3"/>
        <charset val="128"/>
      </rPr>
      <t>※</t>
    </r>
    <r>
      <rPr>
        <sz val="11"/>
        <rFont val="Consolas"/>
        <family val="3"/>
      </rPr>
      <t>/5974/</t>
    </r>
    <r>
      <rPr>
        <sz val="11"/>
        <rFont val="游ゴシック Medium"/>
        <family val="3"/>
        <charset val="128"/>
      </rPr>
      <t>上川地方のイヨマンテ（実際に熊を殺す場面もあり）</t>
    </r>
    <rPh sb="7" eb="9">
      <t>カミカワ</t>
    </rPh>
    <rPh sb="9" eb="11">
      <t>チホウ</t>
    </rPh>
    <rPh sb="18" eb="20">
      <t>ジッサイ</t>
    </rPh>
    <rPh sb="21" eb="22">
      <t>クマ</t>
    </rPh>
    <rPh sb="23" eb="24">
      <t>コロ</t>
    </rPh>
    <rPh sb="25" eb="27">
      <t>バメン</t>
    </rPh>
    <phoneticPr fontId="1"/>
  </si>
  <si>
    <r>
      <rPr>
        <sz val="11"/>
        <rFont val="游ゴシック Medium"/>
        <family val="3"/>
        <charset val="128"/>
      </rPr>
      <t>北･東</t>
    </r>
    <r>
      <rPr>
        <sz val="11"/>
        <rFont val="Consolas"/>
        <family val="3"/>
      </rPr>
      <t xml:space="preserve">Asia </t>
    </r>
    <r>
      <rPr>
        <sz val="11"/>
        <rFont val="游ゴシック Medium"/>
        <family val="3"/>
        <charset val="128"/>
      </rPr>
      <t>北方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朝鮮半島</t>
    </r>
    <rPh sb="0" eb="1">
      <t>キタ</t>
    </rPh>
    <rPh sb="2" eb="7">
      <t>ヒガシアジア</t>
    </rPh>
    <rPh sb="8" eb="14">
      <t>ホッポウアジア</t>
    </rPh>
    <rPh sb="15" eb="17">
      <t>チョウセン</t>
    </rPh>
    <rPh sb="17" eb="19">
      <t>ハントウ</t>
    </rPh>
    <phoneticPr fontId="1"/>
  </si>
  <si>
    <r>
      <rPr>
        <sz val="11"/>
        <rFont val="游ゴシック Medium"/>
        <family val="3"/>
        <charset val="128"/>
      </rPr>
      <t>北･東</t>
    </r>
    <r>
      <rPr>
        <sz val="11"/>
        <rFont val="Consolas"/>
        <family val="3"/>
      </rPr>
      <t>Asia/Russie/Sakha/Tuva</t>
    </r>
    <rPh sb="0" eb="1">
      <t>キタ</t>
    </rPh>
    <rPh sb="2" eb="7">
      <t>ヒガシアジア</t>
    </rPh>
    <rPh sb="8" eb="14">
      <t>ロシア</t>
    </rPh>
    <rPh sb="15" eb="20">
      <t>サハ</t>
    </rPh>
    <rPh sb="21" eb="25">
      <t>トゥウ゜ァ</t>
    </rPh>
    <phoneticPr fontId="1"/>
  </si>
  <si>
    <r>
      <rPr>
        <sz val="11"/>
        <rFont val="游ゴシック Medium"/>
        <family val="3"/>
        <charset val="128"/>
      </rPr>
      <t>北･東</t>
    </r>
    <r>
      <rPr>
        <sz val="11"/>
        <rFont val="Consolas"/>
        <family val="3"/>
      </rPr>
      <t xml:space="preserve">AsiaIII </t>
    </r>
    <r>
      <rPr>
        <sz val="11"/>
        <rFont val="游ゴシック Medium"/>
        <family val="3"/>
        <charset val="128"/>
      </rPr>
      <t>北方</t>
    </r>
    <r>
      <rPr>
        <sz val="11"/>
        <rFont val="Consolas"/>
        <family val="3"/>
      </rPr>
      <t>Asia/Russie</t>
    </r>
    <r>
      <rPr>
        <sz val="11"/>
        <rFont val="游ゴシック Medium"/>
        <family val="3"/>
        <charset val="128"/>
      </rPr>
      <t>連邦</t>
    </r>
    <r>
      <rPr>
        <sz val="11"/>
        <rFont val="Consolas"/>
        <family val="3"/>
      </rPr>
      <t>Sakha</t>
    </r>
    <r>
      <rPr>
        <sz val="11"/>
        <rFont val="游ゴシック Medium"/>
        <family val="3"/>
        <charset val="128"/>
      </rPr>
      <t>共和国</t>
    </r>
    <r>
      <rPr>
        <sz val="11"/>
        <rFont val="Consolas"/>
        <family val="3"/>
      </rPr>
      <t>/Russie</t>
    </r>
    <r>
      <rPr>
        <sz val="11"/>
        <rFont val="游ゴシック Medium"/>
        <family val="3"/>
        <charset val="128"/>
      </rPr>
      <t>連邦</t>
    </r>
    <r>
      <rPr>
        <sz val="11"/>
        <rFont val="Consolas"/>
        <family val="3"/>
      </rPr>
      <t>Tuva</t>
    </r>
    <r>
      <rPr>
        <sz val="11"/>
        <rFont val="游ゴシック Medium"/>
        <family val="3"/>
        <charset val="128"/>
      </rPr>
      <t>共和国</t>
    </r>
    <rPh sb="0" eb="1">
      <t>キタ</t>
    </rPh>
    <rPh sb="2" eb="7">
      <t>ヒガシアジア</t>
    </rPh>
    <rPh sb="11" eb="17">
      <t>ホッポウアジア</t>
    </rPh>
    <rPh sb="18" eb="26">
      <t>ロシアレンポウ</t>
    </rPh>
    <rPh sb="26" eb="34">
      <t>サハキョウワコク</t>
    </rPh>
    <rPh sb="35" eb="43">
      <t>ロシアレンポウ</t>
    </rPh>
    <rPh sb="43" eb="50">
      <t>トゥウ゜ァキョウワコク</t>
    </rPh>
    <phoneticPr fontId="1"/>
  </si>
  <si>
    <r>
      <rPr>
        <sz val="11"/>
        <rFont val="游ゴシック Medium"/>
        <family val="3"/>
        <charset val="128"/>
      </rPr>
      <t>北･東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朝鮮民主主義人民共和国</t>
    </r>
    <rPh sb="0" eb="1">
      <t>キタ</t>
    </rPh>
    <rPh sb="2" eb="7">
      <t>ヒガシアジア</t>
    </rPh>
    <rPh sb="8" eb="19">
      <t>チョウセンミンシュシュギジンミンキョウワコク</t>
    </rPh>
    <phoneticPr fontId="1"/>
  </si>
  <si>
    <r>
      <rPr>
        <sz val="11"/>
        <rFont val="游ゴシック Medium"/>
        <family val="3"/>
        <charset val="128"/>
      </rPr>
      <t>北･東</t>
    </r>
    <r>
      <rPr>
        <sz val="11"/>
        <rFont val="Consolas"/>
        <family val="3"/>
      </rPr>
      <t xml:space="preserve">AsiaIV </t>
    </r>
    <r>
      <rPr>
        <sz val="11"/>
        <rFont val="游ゴシック Medium"/>
        <family val="3"/>
        <charset val="128"/>
      </rPr>
      <t>朝鮮半島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朝鮮民主主義人民共和国</t>
    </r>
    <rPh sb="0" eb="1">
      <t>キタ</t>
    </rPh>
    <rPh sb="2" eb="7">
      <t>ヒガシアジア</t>
    </rPh>
    <rPh sb="10" eb="14">
      <t>チョウセンハントウ</t>
    </rPh>
    <rPh sb="15" eb="26">
      <t>チョウセンミンシュシュギジンミンキョウワコク</t>
    </rPh>
    <phoneticPr fontId="1"/>
  </si>
  <si>
    <r>
      <rPr>
        <sz val="11"/>
        <rFont val="游ゴシック Medium"/>
        <family val="3"/>
        <charset val="128"/>
      </rPr>
      <t>北･東</t>
    </r>
    <r>
      <rPr>
        <sz val="11"/>
        <rFont val="Consolas"/>
        <family val="3"/>
      </rPr>
      <t xml:space="preserve">Asia </t>
    </r>
    <r>
      <rPr>
        <sz val="11"/>
        <rFont val="游ゴシック Medium"/>
        <family val="3"/>
        <charset val="128"/>
      </rPr>
      <t>中国･台湾</t>
    </r>
    <rPh sb="0" eb="1">
      <t>キタ</t>
    </rPh>
    <rPh sb="2" eb="7">
      <t>ヒガシアジア</t>
    </rPh>
    <rPh sb="8" eb="10">
      <t>チュウゴク</t>
    </rPh>
    <rPh sb="11" eb="13">
      <t>タイワン</t>
    </rPh>
    <phoneticPr fontId="1"/>
  </si>
  <si>
    <r>
      <rPr>
        <sz val="11"/>
        <rFont val="游ゴシック Medium"/>
        <family val="3"/>
        <charset val="128"/>
      </rPr>
      <t>北･東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中国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台湾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上海</t>
    </r>
    <rPh sb="0" eb="1">
      <t>キタ</t>
    </rPh>
    <rPh sb="2" eb="7">
      <t>ヒガシアジア</t>
    </rPh>
    <rPh sb="8" eb="10">
      <t>チュウゴク</t>
    </rPh>
    <rPh sb="11" eb="13">
      <t>タイワン</t>
    </rPh>
    <rPh sb="14" eb="16">
      <t>シャンハイ</t>
    </rPh>
    <phoneticPr fontId="1"/>
  </si>
  <si>
    <r>
      <rPr>
        <sz val="11"/>
        <rFont val="游ゴシック Medium"/>
        <family val="3"/>
        <charset val="128"/>
      </rPr>
      <t>北･東</t>
    </r>
    <r>
      <rPr>
        <sz val="11"/>
        <rFont val="Consolas"/>
        <family val="3"/>
      </rPr>
      <t xml:space="preserve">AsiaV </t>
    </r>
    <r>
      <rPr>
        <sz val="11"/>
        <rFont val="游ゴシック Medium"/>
        <family val="3"/>
        <charset val="128"/>
      </rPr>
      <t>中国･台湾</t>
    </r>
    <r>
      <rPr>
        <sz val="11"/>
        <rFont val="Consolas"/>
        <family val="3"/>
      </rPr>
      <t>1/</t>
    </r>
    <r>
      <rPr>
        <sz val="11"/>
        <rFont val="游ゴシック Medium"/>
        <family val="3"/>
        <charset val="128"/>
      </rPr>
      <t>台湾</t>
    </r>
    <r>
      <rPr>
        <sz val="11"/>
        <rFont val="Consolas"/>
        <family val="3"/>
      </rPr>
      <t>1/</t>
    </r>
    <r>
      <rPr>
        <sz val="11"/>
        <rFont val="游ゴシック Medium"/>
        <family val="3"/>
        <charset val="128"/>
      </rPr>
      <t>上海</t>
    </r>
    <rPh sb="0" eb="1">
      <t>キタ</t>
    </rPh>
    <rPh sb="2" eb="7">
      <t>ヒガシアジア</t>
    </rPh>
    <rPh sb="9" eb="11">
      <t>チュウゴク</t>
    </rPh>
    <rPh sb="12" eb="14">
      <t>タイワン</t>
    </rPh>
    <rPh sb="16" eb="18">
      <t>タイワン</t>
    </rPh>
    <rPh sb="20" eb="22">
      <t>シャンハイ</t>
    </rPh>
    <phoneticPr fontId="1"/>
  </si>
  <si>
    <r>
      <rPr>
        <sz val="11"/>
        <rFont val="游ゴシック Medium"/>
        <family val="3"/>
        <charset val="128"/>
      </rPr>
      <t>北･東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中国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台湾</t>
    </r>
    <rPh sb="0" eb="1">
      <t>キタ</t>
    </rPh>
    <rPh sb="2" eb="7">
      <t>ヒガシアジア</t>
    </rPh>
    <rPh sb="8" eb="10">
      <t>チュウゴク</t>
    </rPh>
    <rPh sb="11" eb="13">
      <t>タイワン</t>
    </rPh>
    <phoneticPr fontId="1"/>
  </si>
  <si>
    <r>
      <rPr>
        <sz val="11"/>
        <rFont val="游ゴシック Medium"/>
        <family val="3"/>
        <charset val="128"/>
      </rPr>
      <t>北･東</t>
    </r>
    <r>
      <rPr>
        <sz val="11"/>
        <rFont val="Consolas"/>
        <family val="3"/>
      </rPr>
      <t xml:space="preserve">AsiaVI </t>
    </r>
    <r>
      <rPr>
        <sz val="11"/>
        <rFont val="游ゴシック Medium"/>
        <family val="3"/>
        <charset val="128"/>
      </rPr>
      <t>中国･台湾</t>
    </r>
    <r>
      <rPr>
        <sz val="11"/>
        <rFont val="Consolas"/>
        <family val="3"/>
      </rPr>
      <t>2/</t>
    </r>
    <r>
      <rPr>
        <sz val="11"/>
        <rFont val="游ゴシック Medium"/>
        <family val="3"/>
        <charset val="128"/>
      </rPr>
      <t>台湾</t>
    </r>
    <r>
      <rPr>
        <sz val="11"/>
        <rFont val="Consolas"/>
        <family val="3"/>
      </rPr>
      <t>2</t>
    </r>
    <rPh sb="0" eb="1">
      <t>キタ</t>
    </rPh>
    <rPh sb="2" eb="7">
      <t>ヒガシアジア</t>
    </rPh>
    <rPh sb="10" eb="12">
      <t>チュウゴク</t>
    </rPh>
    <rPh sb="13" eb="15">
      <t>タイワン</t>
    </rPh>
    <rPh sb="17" eb="19">
      <t>タイワン</t>
    </rPh>
    <phoneticPr fontId="1"/>
  </si>
  <si>
    <r>
      <rPr>
        <sz val="11"/>
        <rFont val="游ゴシック Medium"/>
        <family val="3"/>
        <charset val="128"/>
      </rPr>
      <t>東南</t>
    </r>
    <r>
      <rPr>
        <sz val="11"/>
        <rFont val="Consolas"/>
        <family val="3"/>
      </rPr>
      <t>Asia Laos/Vie^t-nam/Cambodge</t>
    </r>
    <rPh sb="0" eb="6">
      <t>トウナンアジア</t>
    </rPh>
    <rPh sb="7" eb="11">
      <t>ラオス</t>
    </rPh>
    <rPh sb="12" eb="21">
      <t>ヴェトナム</t>
    </rPh>
    <rPh sb="22" eb="30">
      <t>カンボジア</t>
    </rPh>
    <phoneticPr fontId="1"/>
  </si>
  <si>
    <r>
      <rPr>
        <sz val="11"/>
        <rFont val="游ゴシック Medium"/>
        <family val="3"/>
        <charset val="128"/>
      </rPr>
      <t>東南</t>
    </r>
    <r>
      <rPr>
        <sz val="11"/>
        <rFont val="Consolas"/>
        <family val="3"/>
      </rPr>
      <t>Asia/Laos</t>
    </r>
    <rPh sb="0" eb="6">
      <t>トウナンアジア</t>
    </rPh>
    <rPh sb="7" eb="11">
      <t>ラオス</t>
    </rPh>
    <phoneticPr fontId="1"/>
  </si>
  <si>
    <r>
      <rPr>
        <sz val="11"/>
        <rFont val="游ゴシック Medium"/>
        <family val="3"/>
        <charset val="128"/>
      </rPr>
      <t>東南</t>
    </r>
    <r>
      <rPr>
        <sz val="11"/>
        <rFont val="Consolas"/>
        <family val="3"/>
      </rPr>
      <t>AsiaI Laos</t>
    </r>
    <rPh sb="0" eb="6">
      <t>トウナンアジア</t>
    </rPh>
    <rPh sb="8" eb="12">
      <t>ラオス</t>
    </rPh>
    <phoneticPr fontId="1"/>
  </si>
  <si>
    <r>
      <rPr>
        <sz val="11"/>
        <rFont val="游ゴシック Medium"/>
        <family val="3"/>
        <charset val="128"/>
      </rPr>
      <t>東南</t>
    </r>
    <r>
      <rPr>
        <sz val="11"/>
        <rFont val="Consolas"/>
        <family val="3"/>
      </rPr>
      <t>AsiaII Vie^t-nam/Cambodge</t>
    </r>
    <rPh sb="0" eb="6">
      <t>トウナンアジア</t>
    </rPh>
    <rPh sb="9" eb="18">
      <t>ヴェトナム</t>
    </rPh>
    <rPh sb="19" eb="27">
      <t>カンボジア</t>
    </rPh>
    <phoneticPr fontId="1"/>
  </si>
  <si>
    <r>
      <rPr>
        <sz val="11"/>
        <rFont val="游ゴシック Medium"/>
        <family val="3"/>
        <charset val="128"/>
      </rPr>
      <t>東南</t>
    </r>
    <r>
      <rPr>
        <sz val="11"/>
        <rFont val="Consolas"/>
        <family val="3"/>
      </rPr>
      <t>Asia Myanma/Thaii/Malaysia/Indone'sie</t>
    </r>
    <rPh sb="0" eb="6">
      <t>トウナンアジア</t>
    </rPh>
    <rPh sb="7" eb="13">
      <t>ミャンマー</t>
    </rPh>
    <rPh sb="14" eb="19">
      <t>タイ</t>
    </rPh>
    <rPh sb="20" eb="28">
      <t>マレーシア</t>
    </rPh>
    <rPh sb="29" eb="39">
      <t>インドネシア</t>
    </rPh>
    <phoneticPr fontId="1"/>
  </si>
  <si>
    <r>
      <rPr>
        <sz val="11"/>
        <rFont val="游ゴシック Medium"/>
        <family val="3"/>
        <charset val="128"/>
      </rPr>
      <t>東南</t>
    </r>
    <r>
      <rPr>
        <sz val="11"/>
        <rFont val="Consolas"/>
        <family val="3"/>
      </rPr>
      <t>Asia/Myanma/Birma/Thaii</t>
    </r>
    <rPh sb="0" eb="6">
      <t>トウナンアジア</t>
    </rPh>
    <rPh sb="7" eb="13">
      <t>ミャンマー</t>
    </rPh>
    <rPh sb="14" eb="19">
      <t>ビルマ</t>
    </rPh>
    <rPh sb="20" eb="25">
      <t>タイ</t>
    </rPh>
    <phoneticPr fontId="1"/>
  </si>
  <si>
    <r>
      <rPr>
        <sz val="11"/>
        <rFont val="游ゴシック Medium"/>
        <family val="3"/>
        <charset val="128"/>
      </rPr>
      <t>東南</t>
    </r>
    <r>
      <rPr>
        <sz val="11"/>
        <rFont val="Consolas"/>
        <family val="3"/>
      </rPr>
      <t>AsiaIII Myanma/Thaii</t>
    </r>
    <rPh sb="0" eb="6">
      <t>トウナンアジア</t>
    </rPh>
    <rPh sb="10" eb="16">
      <t>ミャンマー</t>
    </rPh>
    <rPh sb="17" eb="22">
      <t>タイ</t>
    </rPh>
    <phoneticPr fontId="1"/>
  </si>
  <si>
    <r>
      <rPr>
        <sz val="11"/>
        <rFont val="游ゴシック Medium"/>
        <family val="3"/>
        <charset val="128"/>
      </rPr>
      <t>東南</t>
    </r>
    <r>
      <rPr>
        <sz val="11"/>
        <rFont val="Consolas"/>
        <family val="3"/>
      </rPr>
      <t>Asia/Malaysia/Indone'sie</t>
    </r>
    <rPh sb="0" eb="6">
      <t>トウナンアジア</t>
    </rPh>
    <rPh sb="7" eb="15">
      <t>マレーシア</t>
    </rPh>
    <rPh sb="16" eb="26">
      <t>インドネシア</t>
    </rPh>
    <phoneticPr fontId="1"/>
  </si>
  <si>
    <r>
      <rPr>
        <sz val="11"/>
        <rFont val="游ゴシック Medium"/>
        <family val="3"/>
        <charset val="128"/>
      </rPr>
      <t>東南</t>
    </r>
    <r>
      <rPr>
        <sz val="11"/>
        <rFont val="Consolas"/>
        <family val="3"/>
      </rPr>
      <t>AsiaIV Malaysia/Indone'sie</t>
    </r>
    <rPh sb="0" eb="6">
      <t>トウナンアジア</t>
    </rPh>
    <rPh sb="9" eb="17">
      <t>マレーシア</t>
    </rPh>
    <rPh sb="18" eb="28">
      <t>インドネシア</t>
    </rPh>
    <phoneticPr fontId="1"/>
  </si>
  <si>
    <r>
      <t>Oce'anie/</t>
    </r>
    <r>
      <rPr>
        <sz val="11"/>
        <rFont val="游ゴシック Medium"/>
        <family val="3"/>
        <charset val="128"/>
      </rPr>
      <t>南</t>
    </r>
    <r>
      <rPr>
        <sz val="11"/>
        <rFont val="Consolas"/>
        <family val="3"/>
      </rPr>
      <t>Asia Melanesia/Polynesia/Australia/Inde1</t>
    </r>
    <rPh sb="0" eb="8">
      <t>オセアニア</t>
    </rPh>
    <rPh sb="9" eb="14">
      <t>ミナミアジア</t>
    </rPh>
    <rPh sb="15" eb="24">
      <t>メラネシア</t>
    </rPh>
    <rPh sb="25" eb="34">
      <t>ポリネシア</t>
    </rPh>
    <rPh sb="35" eb="44">
      <t>オーストラリア</t>
    </rPh>
    <rPh sb="45" eb="49">
      <t>インド</t>
    </rPh>
    <phoneticPr fontId="1"/>
  </si>
  <si>
    <r>
      <rPr>
        <sz val="11"/>
        <rFont val="游ゴシック Medium"/>
        <family val="3"/>
        <charset val="128"/>
      </rPr>
      <t>南</t>
    </r>
    <r>
      <rPr>
        <sz val="11"/>
        <rFont val="Consolas"/>
        <family val="3"/>
      </rPr>
      <t>AsiaI Inde1</t>
    </r>
    <rPh sb="0" eb="5">
      <t>ミナミアジア</t>
    </rPh>
    <rPh sb="7" eb="11">
      <t>インド</t>
    </rPh>
    <phoneticPr fontId="1"/>
  </si>
  <si>
    <r>
      <rPr>
        <sz val="11"/>
        <rFont val="游ゴシック Medium"/>
        <family val="3"/>
        <charset val="128"/>
      </rPr>
      <t>南</t>
    </r>
    <r>
      <rPr>
        <sz val="11"/>
        <rFont val="Consolas"/>
        <family val="3"/>
      </rPr>
      <t>Asia Inde2/Bhoutan/Pakistan</t>
    </r>
    <rPh sb="0" eb="5">
      <t>ミナミアジア</t>
    </rPh>
    <rPh sb="6" eb="10">
      <t>インド</t>
    </rPh>
    <rPh sb="12" eb="19">
      <t>ブータン</t>
    </rPh>
    <rPh sb="20" eb="28">
      <t>パキスタン</t>
    </rPh>
    <phoneticPr fontId="1"/>
  </si>
  <si>
    <r>
      <rPr>
        <sz val="11"/>
        <rFont val="游ゴシック Medium"/>
        <family val="3"/>
        <charset val="128"/>
      </rPr>
      <t>南</t>
    </r>
    <r>
      <rPr>
        <sz val="11"/>
        <rFont val="Consolas"/>
        <family val="3"/>
      </rPr>
      <t>Asia/Inde/Bhoutan</t>
    </r>
    <rPh sb="0" eb="5">
      <t>ミナミアジア</t>
    </rPh>
    <rPh sb="6" eb="10">
      <t>インド</t>
    </rPh>
    <rPh sb="11" eb="18">
      <t>ブータン</t>
    </rPh>
    <phoneticPr fontId="1"/>
  </si>
  <si>
    <r>
      <rPr>
        <sz val="11"/>
        <rFont val="游ゴシック Medium"/>
        <family val="3"/>
        <charset val="128"/>
      </rPr>
      <t>南</t>
    </r>
    <r>
      <rPr>
        <sz val="11"/>
        <rFont val="Consolas"/>
        <family val="3"/>
      </rPr>
      <t>AsiaII Inde2/Bhoutan</t>
    </r>
    <rPh sb="0" eb="5">
      <t>ミナミアジア</t>
    </rPh>
    <rPh sb="8" eb="12">
      <t>インド</t>
    </rPh>
    <rPh sb="14" eb="21">
      <t>ブータン</t>
    </rPh>
    <phoneticPr fontId="1"/>
  </si>
  <si>
    <r>
      <rPr>
        <sz val="11"/>
        <rFont val="游ゴシック Medium"/>
        <family val="3"/>
        <charset val="128"/>
      </rPr>
      <t>南</t>
    </r>
    <r>
      <rPr>
        <sz val="11"/>
        <rFont val="Consolas"/>
        <family val="3"/>
      </rPr>
      <t>AsiaIII Pakistan</t>
    </r>
    <rPh sb="0" eb="5">
      <t>ミナミアジア</t>
    </rPh>
    <rPh sb="9" eb="17">
      <t>パキスタン</t>
    </rPh>
    <phoneticPr fontId="1"/>
  </si>
  <si>
    <r>
      <rPr>
        <sz val="11"/>
        <rFont val="游ゴシック Medium"/>
        <family val="3"/>
        <charset val="128"/>
      </rPr>
      <t>中央</t>
    </r>
    <r>
      <rPr>
        <sz val="11"/>
        <rFont val="Consolas"/>
        <family val="3"/>
      </rPr>
      <t>Asia/Caucase Uzbekistan/</t>
    </r>
    <r>
      <rPr>
        <sz val="11"/>
        <rFont val="游ゴシック Medium"/>
        <family val="3"/>
        <charset val="128"/>
      </rPr>
      <t>北オセット</t>
    </r>
    <rPh sb="0" eb="6">
      <t>チュウオウアジア</t>
    </rPh>
    <rPh sb="7" eb="14">
      <t>カフカス</t>
    </rPh>
    <rPh sb="15" eb="25">
      <t>ウズベキスタン</t>
    </rPh>
    <rPh sb="26" eb="27">
      <t>キタ</t>
    </rPh>
    <phoneticPr fontId="1"/>
  </si>
  <si>
    <r>
      <rPr>
        <sz val="11"/>
        <rFont val="游ゴシック Medium"/>
        <family val="3"/>
        <charset val="128"/>
      </rPr>
      <t>中央</t>
    </r>
    <r>
      <rPr>
        <sz val="11"/>
        <rFont val="Consolas"/>
        <family val="3"/>
      </rPr>
      <t>Asia/Caucase/Uzbekistan</t>
    </r>
    <rPh sb="0" eb="6">
      <t>チュウオウアジア</t>
    </rPh>
    <rPh sb="7" eb="14">
      <t>カフカス</t>
    </rPh>
    <rPh sb="15" eb="25">
      <t>ウズベキスタン</t>
    </rPh>
    <phoneticPr fontId="1"/>
  </si>
  <si>
    <r>
      <rPr>
        <sz val="11"/>
        <rFont val="游ゴシック Medium"/>
        <family val="3"/>
        <charset val="128"/>
      </rPr>
      <t>中央</t>
    </r>
    <r>
      <rPr>
        <sz val="11"/>
        <rFont val="Consolas"/>
        <family val="3"/>
      </rPr>
      <t>AsiaICaucase Uzbekistan1</t>
    </r>
    <rPh sb="0" eb="6">
      <t>チュウオウアジア</t>
    </rPh>
    <rPh sb="7" eb="14">
      <t>カフカス</t>
    </rPh>
    <rPh sb="15" eb="25">
      <t>ウズベキスタン</t>
    </rPh>
    <phoneticPr fontId="1"/>
  </si>
  <si>
    <r>
      <rPr>
        <sz val="11"/>
        <rFont val="游ゴシック Medium"/>
        <family val="3"/>
        <charset val="128"/>
      </rPr>
      <t>中央</t>
    </r>
    <r>
      <rPr>
        <sz val="11"/>
        <rFont val="Consolas"/>
        <family val="3"/>
      </rPr>
      <t>Asia/Caucase/Uzbekistan/</t>
    </r>
    <r>
      <rPr>
        <sz val="11"/>
        <rFont val="游ゴシック Medium"/>
        <family val="3"/>
        <charset val="128"/>
      </rPr>
      <t>北オセット</t>
    </r>
    <rPh sb="0" eb="6">
      <t>チュウオウアジア</t>
    </rPh>
    <rPh sb="7" eb="14">
      <t>カフカス</t>
    </rPh>
    <rPh sb="15" eb="25">
      <t>ウズベキスタン</t>
    </rPh>
    <rPh sb="26" eb="27">
      <t>キタ</t>
    </rPh>
    <phoneticPr fontId="1"/>
  </si>
  <si>
    <r>
      <rPr>
        <sz val="11"/>
        <rFont val="游ゴシック Medium"/>
        <family val="3"/>
        <charset val="128"/>
      </rPr>
      <t>中央</t>
    </r>
    <r>
      <rPr>
        <sz val="11"/>
        <rFont val="Consolas"/>
        <family val="3"/>
      </rPr>
      <t>AsiaIICaucase Uzbekistan2/</t>
    </r>
    <r>
      <rPr>
        <sz val="11"/>
        <rFont val="游ゴシック Medium"/>
        <family val="3"/>
        <charset val="128"/>
      </rPr>
      <t>北オセット</t>
    </r>
    <rPh sb="0" eb="6">
      <t>チュウオウアジア</t>
    </rPh>
    <rPh sb="8" eb="15">
      <t>カフカス</t>
    </rPh>
    <rPh sb="16" eb="26">
      <t>ウズベキスタン</t>
    </rPh>
    <rPh sb="28" eb="29">
      <t>キタ</t>
    </rPh>
    <phoneticPr fontId="1"/>
  </si>
  <si>
    <r>
      <rPr>
        <sz val="11"/>
        <rFont val="游ゴシック Medium"/>
        <family val="3"/>
        <charset val="128"/>
      </rPr>
      <t>西</t>
    </r>
    <r>
      <rPr>
        <sz val="11"/>
        <rFont val="Consolas"/>
        <family val="3"/>
      </rPr>
      <t>Asia/Africa Palestine/Israel/Egypte/Senegal</t>
    </r>
    <rPh sb="0" eb="5">
      <t>ニシアジア</t>
    </rPh>
    <rPh sb="6" eb="12">
      <t>アフリカ</t>
    </rPh>
    <rPh sb="13" eb="22">
      <t>パレスチナ</t>
    </rPh>
    <rPh sb="23" eb="29">
      <t>イスラエル</t>
    </rPh>
    <rPh sb="30" eb="36">
      <t>エジプト</t>
    </rPh>
    <rPh sb="37" eb="44">
      <t>セネガル</t>
    </rPh>
    <phoneticPr fontId="1"/>
  </si>
  <si>
    <r>
      <rPr>
        <sz val="11"/>
        <rFont val="游ゴシック Medium"/>
        <family val="3"/>
        <charset val="128"/>
      </rPr>
      <t>西</t>
    </r>
    <r>
      <rPr>
        <sz val="11"/>
        <rFont val="Consolas"/>
        <family val="3"/>
      </rPr>
      <t>Asia/Palestine</t>
    </r>
    <rPh sb="0" eb="5">
      <t>ニシアジア</t>
    </rPh>
    <rPh sb="6" eb="15">
      <t>パレスチナ</t>
    </rPh>
    <phoneticPr fontId="1"/>
  </si>
  <si>
    <r>
      <rPr>
        <sz val="11"/>
        <rFont val="游ゴシック Medium"/>
        <family val="3"/>
        <charset val="128"/>
      </rPr>
      <t>西</t>
    </r>
    <r>
      <rPr>
        <sz val="11"/>
        <rFont val="Consolas"/>
        <family val="3"/>
      </rPr>
      <t>AsiaI Palestine</t>
    </r>
    <rPh sb="0" eb="5">
      <t>ニシアジア</t>
    </rPh>
    <rPh sb="7" eb="16">
      <t>パレスチナ</t>
    </rPh>
    <phoneticPr fontId="1"/>
  </si>
  <si>
    <r>
      <rPr>
        <sz val="11"/>
        <rFont val="游ゴシック Medium"/>
        <family val="3"/>
        <charset val="128"/>
      </rPr>
      <t>西</t>
    </r>
    <r>
      <rPr>
        <sz val="11"/>
        <rFont val="Consolas"/>
        <family val="3"/>
      </rPr>
      <t>Asia/Africa/Israel/Egypte/Senegal</t>
    </r>
    <rPh sb="0" eb="5">
      <t>ニシアジア</t>
    </rPh>
    <rPh sb="6" eb="12">
      <t>アフリカ</t>
    </rPh>
    <rPh sb="13" eb="19">
      <t>　イスラエル</t>
    </rPh>
    <rPh sb="20" eb="26">
      <t>エジプト</t>
    </rPh>
    <rPh sb="27" eb="34">
      <t>セネガル</t>
    </rPh>
    <phoneticPr fontId="1"/>
  </si>
  <si>
    <r>
      <rPr>
        <sz val="11"/>
        <rFont val="游ゴシック Medium"/>
        <family val="3"/>
        <charset val="128"/>
      </rPr>
      <t>西</t>
    </r>
    <r>
      <rPr>
        <sz val="11"/>
        <rFont val="Consolas"/>
        <family val="3"/>
      </rPr>
      <t>AsiaII/AfricaI Israel/Egypte/Senegal</t>
    </r>
    <rPh sb="0" eb="5">
      <t>ニシアジア</t>
    </rPh>
    <rPh sb="8" eb="14">
      <t>アフリカ</t>
    </rPh>
    <rPh sb="16" eb="22">
      <t>　イスラエル</t>
    </rPh>
    <rPh sb="23" eb="29">
      <t>エジプト</t>
    </rPh>
    <rPh sb="30" eb="37">
      <t>セネガル</t>
    </rPh>
    <phoneticPr fontId="1"/>
  </si>
  <si>
    <r>
      <t>Africa Gambie/Guinea/Libe'ria/Ghana/Nige'ria/Kenya/Malawi/</t>
    </r>
    <r>
      <rPr>
        <sz val="11"/>
        <rFont val="游ゴシック Medium"/>
        <family val="3"/>
        <charset val="128"/>
      </rPr>
      <t>ナミビア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南</t>
    </r>
    <r>
      <rPr>
        <sz val="11"/>
        <rFont val="Consolas"/>
        <family val="3"/>
      </rPr>
      <t>Africa</t>
    </r>
    <rPh sb="0" eb="6">
      <t>アフリカ</t>
    </rPh>
    <rPh sb="7" eb="13">
      <t>ガンビア</t>
    </rPh>
    <rPh sb="14" eb="20">
      <t>ギニア</t>
    </rPh>
    <rPh sb="21" eb="29">
      <t>リベリア</t>
    </rPh>
    <rPh sb="30" eb="35">
      <t>ガーナ</t>
    </rPh>
    <rPh sb="36" eb="44">
      <t>ナイジェリア</t>
    </rPh>
    <rPh sb="45" eb="50">
      <t>ケニア</t>
    </rPh>
    <rPh sb="51" eb="57">
      <t>マラウィ</t>
    </rPh>
    <rPh sb="63" eb="70">
      <t>ミナミアフリカ</t>
    </rPh>
    <phoneticPr fontId="1"/>
  </si>
  <si>
    <r>
      <t>Africa/Kenya/Malawi/Namibia/</t>
    </r>
    <r>
      <rPr>
        <sz val="11"/>
        <rFont val="游ゴシック Medium"/>
        <family val="3"/>
        <charset val="128"/>
      </rPr>
      <t>南</t>
    </r>
    <r>
      <rPr>
        <sz val="11"/>
        <rFont val="Consolas"/>
        <family val="3"/>
      </rPr>
      <t>Africa</t>
    </r>
    <rPh sb="0" eb="6">
      <t>アフリカ</t>
    </rPh>
    <rPh sb="7" eb="12">
      <t>ケニア</t>
    </rPh>
    <rPh sb="13" eb="19">
      <t>マラウィ</t>
    </rPh>
    <rPh sb="20" eb="27">
      <t>ナミビア</t>
    </rPh>
    <rPh sb="28" eb="35">
      <t>ミナミアフリカ</t>
    </rPh>
    <phoneticPr fontId="1"/>
  </si>
  <si>
    <r>
      <t>AfricaIII Kenya/Malawi/Namibia/</t>
    </r>
    <r>
      <rPr>
        <sz val="11"/>
        <rFont val="游ゴシック Medium"/>
        <family val="3"/>
        <charset val="128"/>
      </rPr>
      <t>南</t>
    </r>
    <r>
      <rPr>
        <sz val="11"/>
        <rFont val="Consolas"/>
        <family val="3"/>
      </rPr>
      <t>Africa</t>
    </r>
    <rPh sb="0" eb="6">
      <t>アフリカ</t>
    </rPh>
    <rPh sb="10" eb="15">
      <t>ケニア</t>
    </rPh>
    <rPh sb="16" eb="22">
      <t>マラウィ</t>
    </rPh>
    <rPh sb="23" eb="30">
      <t>ナミビア</t>
    </rPh>
    <rPh sb="31" eb="38">
      <t>ミナミアフリカ</t>
    </rPh>
    <phoneticPr fontId="1"/>
  </si>
  <si>
    <r>
      <t>Europa Islande/</t>
    </r>
    <r>
      <rPr>
        <sz val="11"/>
        <rFont val="游ゴシック Medium"/>
        <family val="3"/>
        <charset val="128"/>
      </rPr>
      <t>フェロー諸島</t>
    </r>
    <r>
      <rPr>
        <sz val="11"/>
        <rFont val="Consolas"/>
        <family val="3"/>
      </rPr>
      <t>/Danemark/Ireland/Ecosse/Welsh/England/Czecho/Hungary/Belgie/France/Spain/Italie/Serbie/Roumanie</t>
    </r>
    <rPh sb="0" eb="6">
      <t>ヨーロッパ</t>
    </rPh>
    <rPh sb="7" eb="14">
      <t>アイスランド</t>
    </rPh>
    <rPh sb="19" eb="21">
      <t>ショトウ</t>
    </rPh>
    <rPh sb="22" eb="30">
      <t>デンマーク</t>
    </rPh>
    <rPh sb="31" eb="38">
      <t>アイルランド</t>
    </rPh>
    <rPh sb="39" eb="45">
      <t>スコットランド</t>
    </rPh>
    <rPh sb="46" eb="51">
      <t>ウェールズ</t>
    </rPh>
    <rPh sb="52" eb="59">
      <t>イングランド</t>
    </rPh>
    <rPh sb="60" eb="66">
      <t>チェコ</t>
    </rPh>
    <rPh sb="67" eb="74">
      <t>ハンガリー</t>
    </rPh>
    <rPh sb="75" eb="81">
      <t>ベルギー</t>
    </rPh>
    <rPh sb="82" eb="88">
      <t>フランス</t>
    </rPh>
    <rPh sb="89" eb="94">
      <t>スペイン</t>
    </rPh>
    <rPh sb="95" eb="101">
      <t>イタリア</t>
    </rPh>
    <rPh sb="102" eb="108">
      <t>セルビア</t>
    </rPh>
    <rPh sb="109" eb="117">
      <t>ルーマニア</t>
    </rPh>
    <phoneticPr fontId="1"/>
  </si>
  <si>
    <r>
      <t>Europa/Islande/Faeroe</t>
    </r>
    <r>
      <rPr>
        <sz val="11"/>
        <rFont val="游ゴシック Medium"/>
        <family val="3"/>
        <charset val="128"/>
      </rPr>
      <t>諸島</t>
    </r>
    <r>
      <rPr>
        <sz val="11"/>
        <rFont val="Consolas"/>
        <family val="3"/>
      </rPr>
      <t>/Danemark/Ireland/Ecosse/Welsh/England/Czecho/Hungary/Belgie</t>
    </r>
    <rPh sb="0" eb="6">
      <t>ヨーロッパ</t>
    </rPh>
    <rPh sb="7" eb="14">
      <t>アイスランド</t>
    </rPh>
    <rPh sb="15" eb="21">
      <t>フェロー</t>
    </rPh>
    <rPh sb="21" eb="23">
      <t>ショトウ</t>
    </rPh>
    <rPh sb="24" eb="32">
      <t>デンマーク</t>
    </rPh>
    <rPh sb="33" eb="40">
      <t>アイルランド</t>
    </rPh>
    <rPh sb="41" eb="47">
      <t>スコットランド</t>
    </rPh>
    <rPh sb="48" eb="53">
      <t>ウェールズ</t>
    </rPh>
    <rPh sb="54" eb="61">
      <t>イングランド</t>
    </rPh>
    <rPh sb="62" eb="68">
      <t>チェコ</t>
    </rPh>
    <rPh sb="69" eb="76">
      <t>ハンガリー</t>
    </rPh>
    <rPh sb="77" eb="83">
      <t>ベルギー</t>
    </rPh>
    <phoneticPr fontId="1"/>
  </si>
  <si>
    <r>
      <t>EuropaI Islande/Faeroe</t>
    </r>
    <r>
      <rPr>
        <sz val="11"/>
        <rFont val="游ゴシック Medium"/>
        <family val="3"/>
        <charset val="128"/>
      </rPr>
      <t>諸島</t>
    </r>
    <r>
      <rPr>
        <sz val="11"/>
        <rFont val="Consolas"/>
        <family val="3"/>
      </rPr>
      <t>/Danemark/Ireland/Ecosse/Welsh/England/Czecho/Hungary/Belgie</t>
    </r>
    <rPh sb="0" eb="6">
      <t>ヨーロッパ</t>
    </rPh>
    <rPh sb="8" eb="15">
      <t>アイスランド</t>
    </rPh>
    <rPh sb="16" eb="22">
      <t>フェロー</t>
    </rPh>
    <rPh sb="22" eb="24">
      <t>ショトウ</t>
    </rPh>
    <rPh sb="25" eb="33">
      <t>デンマーク</t>
    </rPh>
    <rPh sb="34" eb="41">
      <t>アイルランド</t>
    </rPh>
    <rPh sb="42" eb="48">
      <t>スコットランド</t>
    </rPh>
    <rPh sb="49" eb="54">
      <t>ウェールズ</t>
    </rPh>
    <rPh sb="55" eb="62">
      <t>イングランド</t>
    </rPh>
    <rPh sb="63" eb="69">
      <t>チェコ</t>
    </rPh>
    <rPh sb="70" eb="77">
      <t>ハンガリー</t>
    </rPh>
    <rPh sb="78" eb="84">
      <t>ベルギー</t>
    </rPh>
    <phoneticPr fontId="1"/>
  </si>
  <si>
    <r>
      <t>Europa/</t>
    </r>
    <r>
      <rPr>
        <sz val="11"/>
        <rFont val="游ゴシック Medium"/>
        <family val="3"/>
        <charset val="128"/>
      </rPr>
      <t>旧ソ</t>
    </r>
    <r>
      <rPr>
        <sz val="11"/>
        <rFont val="Consolas"/>
        <family val="3"/>
      </rPr>
      <t>/Russie</t>
    </r>
    <rPh sb="0" eb="6">
      <t>ヨーロッパ</t>
    </rPh>
    <rPh sb="7" eb="8">
      <t>キュウ</t>
    </rPh>
    <rPh sb="10" eb="16">
      <t>ロシア</t>
    </rPh>
    <phoneticPr fontId="1"/>
  </si>
  <si>
    <r>
      <rPr>
        <sz val="11"/>
        <rFont val="游ゴシック Medium"/>
        <family val="3"/>
        <charset val="128"/>
      </rPr>
      <t>※</t>
    </r>
    <r>
      <rPr>
        <sz val="11"/>
        <rFont val="Consolas"/>
        <family val="3"/>
      </rPr>
      <t>/5974/Vladimir Vissotsky TV</t>
    </r>
    <r>
      <rPr>
        <sz val="11"/>
        <rFont val="游ゴシック Medium"/>
        <family val="3"/>
        <charset val="128"/>
      </rPr>
      <t>番組</t>
    </r>
    <r>
      <rPr>
        <sz val="11"/>
        <rFont val="Consolas"/>
        <family val="3"/>
      </rPr>
      <t>:Monolog/</t>
    </r>
    <r>
      <rPr>
        <sz val="11"/>
        <rFont val="游ゴシック Medium"/>
        <family val="3"/>
        <charset val="128"/>
      </rPr>
      <t>アラ・プガチョワ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百万本のバラ</t>
    </r>
    <rPh sb="7" eb="25">
      <t>ウラジーミル　ヴィソツキー</t>
    </rPh>
    <rPh sb="28" eb="30">
      <t>バングミ</t>
    </rPh>
    <rPh sb="31" eb="38">
      <t>モノローグ</t>
    </rPh>
    <rPh sb="48" eb="51">
      <t>ヒャクマンホン</t>
    </rPh>
    <phoneticPr fontId="1"/>
  </si>
  <si>
    <r>
      <t>America Canada/America</t>
    </r>
    <r>
      <rPr>
        <sz val="11"/>
        <rFont val="游ゴシック Medium"/>
        <family val="3"/>
        <charset val="128"/>
      </rPr>
      <t>合衆国</t>
    </r>
    <r>
      <rPr>
        <sz val="11"/>
        <rFont val="Consolas"/>
        <family val="3"/>
      </rPr>
      <t>1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2</t>
    </r>
    <rPh sb="0" eb="7">
      <t>アメリカ</t>
    </rPh>
    <rPh sb="8" eb="14">
      <t>カナダ</t>
    </rPh>
    <rPh sb="15" eb="25">
      <t>アメリカガッシュウコク</t>
    </rPh>
    <phoneticPr fontId="1"/>
  </si>
  <si>
    <r>
      <rPr>
        <sz val="11"/>
        <rFont val="游ゴシック Medium"/>
        <family val="3"/>
        <charset val="128"/>
      </rPr>
      <t>北米</t>
    </r>
    <r>
      <rPr>
        <sz val="11"/>
        <rFont val="Consolas"/>
        <family val="3"/>
      </rPr>
      <t>/Canada/America</t>
    </r>
    <r>
      <rPr>
        <sz val="11"/>
        <rFont val="游ゴシック Medium"/>
        <family val="3"/>
        <charset val="128"/>
      </rPr>
      <t>合衆国</t>
    </r>
    <rPh sb="0" eb="2">
      <t>ホクベイ</t>
    </rPh>
    <rPh sb="3" eb="9">
      <t>カナダ</t>
    </rPh>
    <rPh sb="10" eb="20">
      <t>アメリカガッシュウコク</t>
    </rPh>
    <phoneticPr fontId="1"/>
  </si>
  <si>
    <r>
      <t>AmericaI Canada/America</t>
    </r>
    <r>
      <rPr>
        <sz val="11"/>
        <rFont val="游ゴシック Medium"/>
        <family val="3"/>
        <charset val="128"/>
      </rPr>
      <t>合衆国</t>
    </r>
    <r>
      <rPr>
        <sz val="11"/>
        <rFont val="Consolas"/>
        <family val="3"/>
      </rPr>
      <t>1</t>
    </r>
    <rPh sb="0" eb="7">
      <t>アメリカ</t>
    </rPh>
    <rPh sb="9" eb="15">
      <t>カナダ</t>
    </rPh>
    <rPh sb="16" eb="26">
      <t>アメリカガッシュウコク</t>
    </rPh>
    <phoneticPr fontId="1"/>
  </si>
  <si>
    <r>
      <rPr>
        <sz val="11"/>
        <rFont val="游ゴシック Medium"/>
        <family val="3"/>
        <charset val="128"/>
      </rPr>
      <t>北米</t>
    </r>
    <r>
      <rPr>
        <sz val="11"/>
        <rFont val="Consolas"/>
        <family val="3"/>
      </rPr>
      <t>/America</t>
    </r>
    <r>
      <rPr>
        <sz val="11"/>
        <rFont val="游ゴシック Medium"/>
        <family val="3"/>
        <charset val="128"/>
      </rPr>
      <t>合衆国</t>
    </r>
    <rPh sb="0" eb="2">
      <t>ホクベイ</t>
    </rPh>
    <rPh sb="3" eb="13">
      <t>アメリカガッシュウコク</t>
    </rPh>
    <phoneticPr fontId="1"/>
  </si>
  <si>
    <r>
      <t>AmericaII America</t>
    </r>
    <r>
      <rPr>
        <sz val="11"/>
        <rFont val="游ゴシック Medium"/>
        <family val="3"/>
        <charset val="128"/>
      </rPr>
      <t>合衆国</t>
    </r>
    <r>
      <rPr>
        <sz val="11"/>
        <rFont val="Consolas"/>
        <family val="3"/>
      </rPr>
      <t>2</t>
    </r>
    <rPh sb="0" eb="7">
      <t>アメリカ</t>
    </rPh>
    <rPh sb="10" eb="20">
      <t>アメリカガッシュウコク</t>
    </rPh>
    <phoneticPr fontId="1"/>
  </si>
  <si>
    <r>
      <t>America America</t>
    </r>
    <r>
      <rPr>
        <sz val="11"/>
        <rFont val="游ゴシック Medium"/>
        <family val="3"/>
        <charset val="128"/>
      </rPr>
      <t>合衆国</t>
    </r>
    <r>
      <rPr>
        <sz val="11"/>
        <rFont val="Consolas"/>
        <family val="3"/>
      </rPr>
      <t>3/Caraiibes</t>
    </r>
    <r>
      <rPr>
        <sz val="11"/>
        <rFont val="游ゴシック Medium"/>
        <family val="3"/>
        <charset val="128"/>
      </rPr>
      <t>海諸国</t>
    </r>
    <r>
      <rPr>
        <sz val="11"/>
        <rFont val="Consolas"/>
        <family val="3"/>
      </rPr>
      <t xml:space="preserve"> La Barbade/Cuba/</t>
    </r>
    <r>
      <rPr>
        <sz val="11"/>
        <rFont val="游ゴシック Medium"/>
        <family val="3"/>
        <charset val="128"/>
      </rPr>
      <t>クラサオとボネール</t>
    </r>
    <r>
      <rPr>
        <sz val="11"/>
        <rFont val="Consolas"/>
        <family val="3"/>
      </rPr>
      <t>/Dominicaine/Haiiti/Jamaiique/Martinique/Porto Rico/</t>
    </r>
    <r>
      <rPr>
        <sz val="11"/>
        <rFont val="游ゴシック Medium"/>
        <family val="3"/>
        <charset val="128"/>
      </rPr>
      <t>セントルシア</t>
    </r>
    <r>
      <rPr>
        <sz val="11"/>
        <rFont val="Consolas"/>
        <family val="3"/>
      </rPr>
      <t>/Trinite' et Tobago</t>
    </r>
    <rPh sb="0" eb="7">
      <t>アメリカ</t>
    </rPh>
    <rPh sb="8" eb="18">
      <t>アメリカガッシュウコク</t>
    </rPh>
    <rPh sb="20" eb="32">
      <t>カリブカイショコク</t>
    </rPh>
    <rPh sb="33" eb="43">
      <t>バルバドス</t>
    </rPh>
    <rPh sb="44" eb="48">
      <t>キューバ</t>
    </rPh>
    <rPh sb="59" eb="70">
      <t>ドミニカ</t>
    </rPh>
    <rPh sb="71" eb="77">
      <t>ハイチ</t>
    </rPh>
    <rPh sb="78" eb="87">
      <t>ジャマイカ</t>
    </rPh>
    <rPh sb="88" eb="98">
      <t>マルティニク</t>
    </rPh>
    <rPh sb="99" eb="109">
      <t>プエルト・リコ</t>
    </rPh>
    <rPh sb="117" eb="135">
      <t>トリニダード・トバゴ</t>
    </rPh>
    <phoneticPr fontId="1"/>
  </si>
  <si>
    <r>
      <t>AmericaIII America</t>
    </r>
    <r>
      <rPr>
        <sz val="11"/>
        <rFont val="游ゴシック Medium"/>
        <family val="3"/>
        <charset val="128"/>
      </rPr>
      <t>合衆国</t>
    </r>
    <r>
      <rPr>
        <sz val="11"/>
        <rFont val="Consolas"/>
        <family val="3"/>
      </rPr>
      <t>3</t>
    </r>
    <rPh sb="0" eb="7">
      <t>アメリカ</t>
    </rPh>
    <rPh sb="11" eb="21">
      <t>アメリカガッシュウコク</t>
    </rPh>
    <phoneticPr fontId="1"/>
  </si>
  <si>
    <r>
      <rPr>
        <sz val="11"/>
        <rFont val="游ゴシック Medium"/>
        <family val="3"/>
        <charset val="128"/>
      </rPr>
      <t>中米</t>
    </r>
    <r>
      <rPr>
        <sz val="11"/>
        <rFont val="Consolas"/>
        <family val="3"/>
      </rPr>
      <t>/Caraiibes</t>
    </r>
    <r>
      <rPr>
        <sz val="11"/>
        <rFont val="游ゴシック Medium"/>
        <family val="3"/>
        <charset val="128"/>
      </rPr>
      <t>海諸国</t>
    </r>
    <r>
      <rPr>
        <sz val="11"/>
        <rFont val="Consolas"/>
        <family val="3"/>
      </rPr>
      <t xml:space="preserve"> La Barbade/Cuba/</t>
    </r>
    <r>
      <rPr>
        <sz val="11"/>
        <rFont val="游ゴシック Medium"/>
        <family val="3"/>
        <charset val="128"/>
      </rPr>
      <t>クラサオとボネール</t>
    </r>
    <r>
      <rPr>
        <sz val="11"/>
        <rFont val="Consolas"/>
        <family val="3"/>
      </rPr>
      <t>/Dominicaine/Haiiti/Jamaiique/Martinique/Porto Rico/Saint Lucia/Trinite' et Tobago</t>
    </r>
    <rPh sb="0" eb="2">
      <t>チュウベイ</t>
    </rPh>
    <rPh sb="3" eb="15">
      <t>カリブカイショコク</t>
    </rPh>
    <rPh sb="16" eb="26">
      <t>バルバドス</t>
    </rPh>
    <rPh sb="27" eb="31">
      <t>キューバ</t>
    </rPh>
    <rPh sb="42" eb="53">
      <t>ドミニカ</t>
    </rPh>
    <rPh sb="54" eb="60">
      <t>ハイチ</t>
    </rPh>
    <rPh sb="61" eb="70">
      <t>ジャマイカ</t>
    </rPh>
    <rPh sb="71" eb="81">
      <t>マルティニク</t>
    </rPh>
    <rPh sb="82" eb="92">
      <t>プエルト・リコ</t>
    </rPh>
    <rPh sb="93" eb="104">
      <t>セントルシア</t>
    </rPh>
    <rPh sb="105" eb="123">
      <t>トリニダード・トバゴ</t>
    </rPh>
    <phoneticPr fontId="1"/>
  </si>
  <si>
    <r>
      <t>AmericaIV Caraiibes</t>
    </r>
    <r>
      <rPr>
        <sz val="11"/>
        <rFont val="游ゴシック Medium"/>
        <family val="3"/>
        <charset val="128"/>
      </rPr>
      <t>海諸国</t>
    </r>
    <r>
      <rPr>
        <sz val="11"/>
        <rFont val="Consolas"/>
        <family val="3"/>
      </rPr>
      <t xml:space="preserve"> La Barbade/Cuba/</t>
    </r>
    <r>
      <rPr>
        <sz val="11"/>
        <rFont val="游ゴシック Medium"/>
        <family val="3"/>
        <charset val="128"/>
      </rPr>
      <t>クラサオとボネール</t>
    </r>
    <r>
      <rPr>
        <sz val="11"/>
        <rFont val="Consolas"/>
        <family val="3"/>
      </rPr>
      <t>/Dominicaine/Haiiti/Jamaiique/Martinique/Porto Rico/Saint Lucia/Trinite' et Tobago</t>
    </r>
    <rPh sb="0" eb="7">
      <t>アメリカ</t>
    </rPh>
    <rPh sb="10" eb="22">
      <t>カリブカイショコク</t>
    </rPh>
    <rPh sb="23" eb="33">
      <t>バルバドス</t>
    </rPh>
    <rPh sb="34" eb="38">
      <t>キューバ</t>
    </rPh>
    <rPh sb="49" eb="60">
      <t>ドミニカ</t>
    </rPh>
    <rPh sb="61" eb="67">
      <t>ハイチ</t>
    </rPh>
    <rPh sb="68" eb="77">
      <t>ジャマイカ</t>
    </rPh>
    <rPh sb="78" eb="88">
      <t>マルティニク</t>
    </rPh>
    <rPh sb="89" eb="99">
      <t>プエルト・リコ</t>
    </rPh>
    <rPh sb="100" eb="111">
      <t>セントルシア</t>
    </rPh>
    <rPh sb="112" eb="130">
      <t>トリニダード・トバゴ</t>
    </rPh>
    <phoneticPr fontId="1"/>
  </si>
  <si>
    <r>
      <t xml:space="preserve">America </t>
    </r>
    <r>
      <rPr>
        <sz val="11"/>
        <rFont val="游ゴシック Medium"/>
        <family val="3"/>
        <charset val="128"/>
      </rPr>
      <t>ベリーズ</t>
    </r>
    <r>
      <rPr>
        <sz val="11"/>
        <rFont val="Consolas"/>
        <family val="3"/>
      </rPr>
      <t>/Brazil/Chile/Chili/Columbia/Guatemala/Guyana/Mexico/Nicaragua/Pe'rou/Venezuela</t>
    </r>
    <rPh sb="0" eb="7">
      <t>アメリカ</t>
    </rPh>
    <rPh sb="13" eb="19">
      <t>ブラジル</t>
    </rPh>
    <rPh sb="20" eb="31">
      <t>チリ</t>
    </rPh>
    <rPh sb="32" eb="40">
      <t>コロムビア</t>
    </rPh>
    <rPh sb="41" eb="50">
      <t>グァテマラ</t>
    </rPh>
    <rPh sb="51" eb="57">
      <t>ガイアナ</t>
    </rPh>
    <rPh sb="58" eb="64">
      <t>メキシコ</t>
    </rPh>
    <rPh sb="65" eb="74">
      <t>ニカラグア</t>
    </rPh>
    <rPh sb="75" eb="81">
      <t>ペルー</t>
    </rPh>
    <rPh sb="82" eb="91">
      <t>ヴェネズエラ</t>
    </rPh>
    <phoneticPr fontId="1"/>
  </si>
  <si>
    <r>
      <rPr>
        <sz val="11"/>
        <rFont val="游ゴシック Medium"/>
        <family val="3"/>
        <charset val="128"/>
      </rPr>
      <t>中南米</t>
    </r>
    <r>
      <rPr>
        <sz val="11"/>
        <rFont val="Consolas"/>
        <family val="3"/>
      </rPr>
      <t>/Belize/Brazil/Chile/Chili/Columbia/Guatemala/Guyana</t>
    </r>
    <rPh sb="0" eb="3">
      <t>チュウナンベイ</t>
    </rPh>
    <rPh sb="4" eb="10">
      <t>ベリーズ</t>
    </rPh>
    <rPh sb="11" eb="17">
      <t>ブラジル</t>
    </rPh>
    <rPh sb="18" eb="29">
      <t>チリ</t>
    </rPh>
    <rPh sb="30" eb="38">
      <t>コロムビア</t>
    </rPh>
    <rPh sb="39" eb="48">
      <t>グァテマラ</t>
    </rPh>
    <rPh sb="49" eb="55">
      <t>ガイアナ</t>
    </rPh>
    <phoneticPr fontId="1"/>
  </si>
  <si>
    <r>
      <rPr>
        <sz val="11"/>
        <rFont val="游ゴシック Medium"/>
        <family val="3"/>
        <charset val="128"/>
      </rPr>
      <t>中南米</t>
    </r>
    <r>
      <rPr>
        <sz val="11"/>
        <rFont val="Consolas"/>
        <family val="3"/>
      </rPr>
      <t>/Mexico/Nicaragua/Pe'rou/Venezuela</t>
    </r>
    <rPh sb="0" eb="3">
      <t>チュウナンベイ</t>
    </rPh>
    <rPh sb="4" eb="10">
      <t>メキシコ</t>
    </rPh>
    <rPh sb="11" eb="20">
      <t>ニカラグア</t>
    </rPh>
    <rPh sb="21" eb="27">
      <t>ペルー</t>
    </rPh>
    <rPh sb="28" eb="37">
      <t>ヴェネズエラ</t>
    </rPh>
    <phoneticPr fontId="1"/>
  </si>
  <si>
    <r>
      <t>LD(</t>
    </r>
    <r>
      <rPr>
        <sz val="11"/>
        <rFont val="游ゴシック Medium"/>
        <family val="3"/>
        <charset val="128"/>
      </rPr>
      <t>レーザーディスク</t>
    </r>
    <r>
      <rPr>
        <sz val="11"/>
        <rFont val="Consolas"/>
        <family val="3"/>
      </rPr>
      <t>)</t>
    </r>
    <phoneticPr fontId="1"/>
  </si>
  <si>
    <r>
      <t>Ne Me Quitte Pas/</t>
    </r>
    <r>
      <rPr>
        <b/>
        <strike/>
        <sz val="11"/>
        <color indexed="33"/>
        <rFont val="游ゴシック Medium"/>
        <family val="3"/>
        <charset val="128"/>
      </rPr>
      <t>行かないで</t>
    </r>
    <rPh sb="17" eb="18">
      <t>イ</t>
    </rPh>
    <phoneticPr fontId="1"/>
  </si>
  <si>
    <r>
      <t>Olympia</t>
    </r>
    <r>
      <rPr>
        <strike/>
        <sz val="11"/>
        <rFont val="游ゴシック Medium"/>
        <family val="3"/>
        <charset val="128"/>
      </rPr>
      <t>劇場での引退</t>
    </r>
    <r>
      <rPr>
        <strike/>
        <sz val="11"/>
        <rFont val="Consolas"/>
        <family val="3"/>
      </rPr>
      <t>Live</t>
    </r>
    <r>
      <rPr>
        <strike/>
        <sz val="11"/>
        <rFont val="游ゴシック Medium"/>
        <family val="3"/>
        <charset val="128"/>
      </rPr>
      <t>での「</t>
    </r>
    <r>
      <rPr>
        <strike/>
        <sz val="11"/>
        <rFont val="Consolas"/>
        <family val="3"/>
      </rPr>
      <t>Amsterdam</t>
    </r>
    <r>
      <rPr>
        <strike/>
        <sz val="11"/>
        <rFont val="游ゴシック Medium"/>
        <family val="3"/>
        <charset val="128"/>
      </rPr>
      <t>」が絶品</t>
    </r>
    <r>
      <rPr>
        <strike/>
        <sz val="11"/>
        <rFont val="Consolas"/>
        <family val="3"/>
      </rPr>
      <t>/Internet</t>
    </r>
    <r>
      <rPr>
        <strike/>
        <sz val="11"/>
        <rFont val="游ゴシック Medium"/>
        <family val="3"/>
        <charset val="128"/>
      </rPr>
      <t>で知り合った名古屋の</t>
    </r>
    <r>
      <rPr>
        <strike/>
        <sz val="11"/>
        <rFont val="Consolas"/>
        <family val="3"/>
      </rPr>
      <t>Jacques Brel</t>
    </r>
    <r>
      <rPr>
        <strike/>
        <sz val="11"/>
        <rFont val="游ゴシック Medium"/>
        <family val="3"/>
        <charset val="128"/>
      </rPr>
      <t>の</t>
    </r>
    <r>
      <rPr>
        <strike/>
        <sz val="11"/>
        <rFont val="Consolas"/>
        <family val="3"/>
      </rPr>
      <t>fan</t>
    </r>
    <r>
      <rPr>
        <strike/>
        <sz val="11"/>
        <rFont val="游ゴシック Medium"/>
        <family val="3"/>
        <charset val="128"/>
      </rPr>
      <t>に贈与</t>
    </r>
    <rPh sb="0" eb="7">
      <t>オランピア</t>
    </rPh>
    <rPh sb="7" eb="9">
      <t>ゲキジョウ</t>
    </rPh>
    <rPh sb="11" eb="13">
      <t>インタイ</t>
    </rPh>
    <rPh sb="13" eb="17">
      <t>ライヴ</t>
    </rPh>
    <rPh sb="20" eb="29">
      <t>アムステルダム</t>
    </rPh>
    <rPh sb="31" eb="33">
      <t>ゼッピン</t>
    </rPh>
    <rPh sb="34" eb="42">
      <t>インターネット</t>
    </rPh>
    <rPh sb="43" eb="44">
      <t>シ</t>
    </rPh>
    <rPh sb="45" eb="46">
      <t>ア</t>
    </rPh>
    <rPh sb="48" eb="51">
      <t>ナゴヤ</t>
    </rPh>
    <rPh sb="52" eb="64">
      <t>ジャック　ブレル</t>
    </rPh>
    <rPh sb="65" eb="68">
      <t>ファン</t>
    </rPh>
    <rPh sb="69" eb="71">
      <t>ゾウヨ</t>
    </rPh>
    <phoneticPr fontId="1"/>
  </si>
  <si>
    <r>
      <rPr>
        <b/>
        <strike/>
        <sz val="11"/>
        <color indexed="33"/>
        <rFont val="游ゴシック Medium"/>
        <family val="3"/>
        <charset val="128"/>
      </rPr>
      <t>内田光子</t>
    </r>
    <rPh sb="0" eb="2">
      <t>ウチダ</t>
    </rPh>
    <rPh sb="2" eb="4">
      <t>ミツコ</t>
    </rPh>
    <phoneticPr fontId="1"/>
  </si>
  <si>
    <r>
      <t>Debussy/12</t>
    </r>
    <r>
      <rPr>
        <b/>
        <strike/>
        <sz val="11"/>
        <color indexed="33"/>
        <rFont val="游ゴシック Medium"/>
        <family val="3"/>
        <charset val="128"/>
      </rPr>
      <t>の</t>
    </r>
    <r>
      <rPr>
        <b/>
        <strike/>
        <sz val="11"/>
        <color indexed="33"/>
        <rFont val="Consolas"/>
        <family val="3"/>
      </rPr>
      <t>Etude(</t>
    </r>
    <r>
      <rPr>
        <b/>
        <strike/>
        <sz val="11"/>
        <color indexed="33"/>
        <rFont val="游ゴシック Medium"/>
        <family val="3"/>
        <charset val="128"/>
      </rPr>
      <t>演奏と</t>
    </r>
    <r>
      <rPr>
        <b/>
        <strike/>
        <sz val="11"/>
        <color indexed="33"/>
        <rFont val="Consolas"/>
        <family val="3"/>
      </rPr>
      <t>Discussion)</t>
    </r>
    <rPh sb="0" eb="7">
      <t>ドビュッシー</t>
    </rPh>
    <rPh sb="11" eb="16">
      <t>エチュード</t>
    </rPh>
    <rPh sb="17" eb="19">
      <t>エンソウ</t>
    </rPh>
    <rPh sb="20" eb="30">
      <t>ディスカッション</t>
    </rPh>
    <phoneticPr fontId="1"/>
  </si>
  <si>
    <r>
      <rPr>
        <strike/>
        <sz val="11"/>
        <rFont val="游ゴシック Medium"/>
        <family val="3"/>
        <charset val="128"/>
      </rPr>
      <t>貸出中､北畠健</t>
    </r>
    <r>
      <rPr>
        <strike/>
        <sz val="11"/>
        <rFont val="Consolas"/>
        <family val="3"/>
      </rPr>
      <t>/5974</t>
    </r>
    <rPh sb="0" eb="3">
      <t>カシダシチュウ</t>
    </rPh>
    <rPh sb="4" eb="6">
      <t>キタバタケ</t>
    </rPh>
    <rPh sb="6" eb="7">
      <t>ケン</t>
    </rPh>
    <phoneticPr fontId="1"/>
  </si>
  <si>
    <r>
      <rPr>
        <strike/>
        <sz val="11"/>
        <rFont val="游ゴシック Medium"/>
        <family val="3"/>
        <charset val="128"/>
      </rPr>
      <t>※</t>
    </r>
    <r>
      <rPr>
        <strike/>
        <sz val="11"/>
        <rFont val="Consolas"/>
        <family val="3"/>
      </rPr>
      <t>/</t>
    </r>
    <r>
      <rPr>
        <strike/>
        <sz val="11"/>
        <rFont val="游ゴシック Medium"/>
        <family val="3"/>
        <charset val="128"/>
      </rPr>
      <t>貸出中､海老原弘子</t>
    </r>
    <rPh sb="2" eb="5">
      <t>カシダシチュウ</t>
    </rPh>
    <rPh sb="6" eb="9">
      <t>エビハラ</t>
    </rPh>
    <rPh sb="9" eb="11">
      <t>ヒロコ</t>
    </rPh>
    <phoneticPr fontId="1"/>
  </si>
  <si>
    <r>
      <rPr>
        <strike/>
        <sz val="11"/>
        <rFont val="游ゴシック Medium"/>
        <family val="3"/>
        <charset val="128"/>
      </rPr>
      <t>リー･リトナー</t>
    </r>
    <phoneticPr fontId="1"/>
  </si>
  <si>
    <r>
      <rPr>
        <strike/>
        <sz val="11"/>
        <rFont val="游ゴシック Medium"/>
        <family val="3"/>
        <charset val="128"/>
      </rPr>
      <t>ダイアン･シューア</t>
    </r>
    <phoneticPr fontId="1"/>
  </si>
  <si>
    <r>
      <rPr>
        <strike/>
        <sz val="11"/>
        <rFont val="游ゴシック Medium"/>
        <family val="3"/>
        <charset val="128"/>
      </rPr>
      <t>ディヴ･ヴァレンティン</t>
    </r>
    <phoneticPr fontId="1"/>
  </si>
  <si>
    <r>
      <rPr>
        <strike/>
        <sz val="11"/>
        <rFont val="游ゴシック Medium"/>
        <family val="3"/>
        <charset val="128"/>
      </rPr>
      <t>フィル･ペリー</t>
    </r>
    <phoneticPr fontId="1"/>
  </si>
  <si>
    <r>
      <rPr>
        <strike/>
        <sz val="11"/>
        <rFont val="游ゴシック Medium"/>
        <family val="3"/>
        <charset val="128"/>
      </rPr>
      <t>デイヴ･グルーシン</t>
    </r>
    <phoneticPr fontId="1"/>
  </si>
  <si>
    <r>
      <rPr>
        <strike/>
        <sz val="11"/>
        <rFont val="游ゴシック Medium"/>
        <family val="3"/>
        <charset val="128"/>
      </rPr>
      <t>イヴァン･リンス</t>
    </r>
    <phoneticPr fontId="1"/>
  </si>
  <si>
    <r>
      <rPr>
        <sz val="11"/>
        <rFont val="游ゴシック Medium"/>
        <family val="3"/>
        <charset val="128"/>
      </rPr>
      <t>シリー・シンフォニー</t>
    </r>
    <phoneticPr fontId="1"/>
  </si>
  <si>
    <r>
      <rPr>
        <sz val="11"/>
        <rFont val="游ゴシック Medium"/>
        <family val="3"/>
        <charset val="128"/>
      </rPr>
      <t>ディズニー・アニメ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ゴールド・シリーズ</t>
    </r>
    <r>
      <rPr>
        <sz val="11"/>
        <rFont val="Consolas"/>
        <family val="3"/>
      </rPr>
      <t>|Cartoon Classics Limited Gold Edition</t>
    </r>
    <phoneticPr fontId="1"/>
  </si>
  <si>
    <r>
      <rPr>
        <sz val="11"/>
        <rFont val="游ゴシック Medium"/>
        <family val="3"/>
        <charset val="128"/>
      </rPr>
      <t>パイオニア</t>
    </r>
    <phoneticPr fontId="1"/>
  </si>
  <si>
    <r>
      <rPr>
        <sz val="11"/>
        <rFont val="游ゴシック Medium"/>
        <family val="3"/>
        <charset val="128"/>
      </rPr>
      <t>ドナルド・ダックのドタバタ</t>
    </r>
    <r>
      <rPr>
        <sz val="11"/>
        <rFont val="Consolas"/>
        <family val="3"/>
      </rPr>
      <t>50</t>
    </r>
    <r>
      <rPr>
        <sz val="11"/>
        <rFont val="游ゴシック Medium"/>
        <family val="3"/>
        <charset val="128"/>
      </rPr>
      <t>年</t>
    </r>
    <rPh sb="15" eb="16">
      <t>ネン</t>
    </rPh>
    <phoneticPr fontId="1"/>
  </si>
  <si>
    <r>
      <rPr>
        <sz val="11"/>
        <rFont val="游ゴシック Medium"/>
        <family val="3"/>
        <charset val="128"/>
      </rPr>
      <t>三人の騎士</t>
    </r>
    <rPh sb="0" eb="2">
      <t>サンニン</t>
    </rPh>
    <phoneticPr fontId="1"/>
  </si>
  <si>
    <r>
      <rPr>
        <sz val="11"/>
        <rFont val="游ゴシック Medium"/>
        <family val="3"/>
        <charset val="128"/>
      </rPr>
      <t>ドナルドダックと愉快な仲間たち</t>
    </r>
    <rPh sb="8" eb="10">
      <t>ユカイ</t>
    </rPh>
    <rPh sb="11" eb="13">
      <t>ナカマ</t>
    </rPh>
    <phoneticPr fontId="1"/>
  </si>
  <si>
    <r>
      <rPr>
        <sz val="11"/>
        <rFont val="游ゴシック Medium"/>
        <family val="3"/>
        <charset val="128"/>
      </rPr>
      <t>ディズニー・アニメでレッツ　リラックス</t>
    </r>
    <r>
      <rPr>
        <sz val="11"/>
        <rFont val="Consolas"/>
        <family val="3"/>
      </rPr>
      <t>!</t>
    </r>
    <phoneticPr fontId="1"/>
  </si>
  <si>
    <r>
      <rPr>
        <sz val="11"/>
        <rFont val="游ゴシック Medium"/>
        <family val="3"/>
        <charset val="128"/>
      </rPr>
      <t>メルカリ</t>
    </r>
    <phoneticPr fontId="1"/>
  </si>
  <si>
    <r>
      <t>Mystic Fire Video/Indone'sie</t>
    </r>
    <r>
      <rPr>
        <sz val="11"/>
        <rFont val="游ゴシック Medium"/>
        <family val="3"/>
        <charset val="128"/>
      </rPr>
      <t>現地で取得</t>
    </r>
    <r>
      <rPr>
        <sz val="11"/>
        <rFont val="Consolas"/>
        <family val="3"/>
      </rPr>
      <t>/in English(</t>
    </r>
    <r>
      <rPr>
        <sz val="11"/>
        <rFont val="游ゴシック Medium"/>
        <family val="3"/>
        <charset val="128"/>
      </rPr>
      <t>字幕なし</t>
    </r>
    <r>
      <rPr>
        <sz val="11"/>
        <rFont val="Consolas"/>
        <family val="3"/>
      </rPr>
      <t>)</t>
    </r>
    <rPh sb="0" eb="6">
      <t>ミスティーク</t>
    </rPh>
    <rPh sb="7" eb="11">
      <t>ファイア</t>
    </rPh>
    <rPh sb="12" eb="17">
      <t>ヴィデオ</t>
    </rPh>
    <rPh sb="18" eb="28">
      <t>インドネシア</t>
    </rPh>
    <rPh sb="28" eb="30">
      <t>ゲンチ</t>
    </rPh>
    <rPh sb="31" eb="33">
      <t>シュトク</t>
    </rPh>
    <rPh sb="45" eb="47">
      <t>ジマク</t>
    </rPh>
    <phoneticPr fontId="1"/>
  </si>
  <si>
    <r>
      <t>Indone'sie</t>
    </r>
    <r>
      <rPr>
        <strike/>
        <sz val="11"/>
        <rFont val="游ゴシック Medium"/>
        <family val="3"/>
        <charset val="128"/>
      </rPr>
      <t>現地で取得</t>
    </r>
    <r>
      <rPr>
        <strike/>
        <sz val="11"/>
        <rFont val="Consolas"/>
        <family val="3"/>
      </rPr>
      <t>/in English(</t>
    </r>
    <r>
      <rPr>
        <strike/>
        <sz val="11"/>
        <rFont val="游ゴシック Medium"/>
        <family val="3"/>
        <charset val="128"/>
      </rPr>
      <t>字幕なし</t>
    </r>
    <r>
      <rPr>
        <strike/>
        <sz val="11"/>
        <rFont val="Consolas"/>
        <family val="3"/>
      </rPr>
      <t>)</t>
    </r>
    <rPh sb="0" eb="10">
      <t>インドネシア</t>
    </rPh>
    <rPh sb="10" eb="12">
      <t>ゲンチ</t>
    </rPh>
    <rPh sb="13" eb="15">
      <t>シュトク</t>
    </rPh>
    <rPh sb="27" eb="29">
      <t>ジマク</t>
    </rPh>
    <phoneticPr fontId="1"/>
  </si>
  <si>
    <r>
      <rPr>
        <strike/>
        <sz val="11"/>
        <rFont val="游ゴシック Medium"/>
        <family val="3"/>
        <charset val="128"/>
      </rPr>
      <t>誤消</t>
    </r>
    <phoneticPr fontId="1"/>
  </si>
  <si>
    <r>
      <rPr>
        <sz val="11"/>
        <rFont val="游ゴシック Medium"/>
        <family val="3"/>
        <charset val="128"/>
      </rPr>
      <t>ポロブドゥールの教え</t>
    </r>
    <rPh sb="8" eb="9">
      <t>オシ</t>
    </rPh>
    <phoneticPr fontId="1"/>
  </si>
  <si>
    <r>
      <t>Indone'sie</t>
    </r>
    <r>
      <rPr>
        <sz val="11"/>
        <rFont val="游ゴシック Medium"/>
        <family val="3"/>
        <charset val="128"/>
      </rPr>
      <t>現地で取得</t>
    </r>
    <r>
      <rPr>
        <sz val="11"/>
        <rFont val="Consolas"/>
        <family val="3"/>
      </rPr>
      <t>/in Japanese</t>
    </r>
    <rPh sb="0" eb="10">
      <t>インドネシア</t>
    </rPh>
    <rPh sb="10" eb="12">
      <t>ゲンチ</t>
    </rPh>
    <rPh sb="13" eb="15">
      <t>シュトク</t>
    </rPh>
    <phoneticPr fontId="1"/>
  </si>
  <si>
    <r>
      <t>Indone'sie</t>
    </r>
    <r>
      <rPr>
        <sz val="11"/>
        <rFont val="游ゴシック Medium"/>
        <family val="3"/>
        <charset val="128"/>
      </rPr>
      <t>現地で取得</t>
    </r>
    <r>
      <rPr>
        <sz val="11"/>
        <rFont val="Consolas"/>
        <family val="3"/>
      </rPr>
      <t>/in English(</t>
    </r>
    <r>
      <rPr>
        <sz val="11"/>
        <rFont val="游ゴシック Medium"/>
        <family val="3"/>
        <charset val="128"/>
      </rPr>
      <t>字幕なし</t>
    </r>
    <r>
      <rPr>
        <sz val="11"/>
        <rFont val="Consolas"/>
        <family val="3"/>
      </rPr>
      <t>)</t>
    </r>
    <rPh sb="0" eb="10">
      <t>インドネシア</t>
    </rPh>
    <rPh sb="10" eb="12">
      <t>ゲンチ</t>
    </rPh>
    <rPh sb="13" eb="15">
      <t>シュトク</t>
    </rPh>
    <rPh sb="27" eb="29">
      <t>ジマク</t>
    </rPh>
    <phoneticPr fontId="1"/>
  </si>
  <si>
    <r>
      <rPr>
        <sz val="11"/>
        <rFont val="游ゴシック Medium"/>
        <family val="3"/>
        <charset val="128"/>
      </rPr>
      <t>北米</t>
    </r>
    <r>
      <rPr>
        <sz val="11"/>
        <rFont val="Consolas"/>
        <family val="3"/>
      </rPr>
      <t>/America</t>
    </r>
    <r>
      <rPr>
        <sz val="11"/>
        <rFont val="游ゴシック Medium"/>
        <family val="3"/>
        <charset val="128"/>
      </rPr>
      <t>合衆国</t>
    </r>
    <r>
      <rPr>
        <sz val="11"/>
        <rFont val="Consolas"/>
        <family val="3"/>
      </rPr>
      <t>/Appalachia</t>
    </r>
    <rPh sb="0" eb="2">
      <t>ホクベイ</t>
    </rPh>
    <rPh sb="3" eb="13">
      <t>アメリカガッシュウコク</t>
    </rPh>
    <rPh sb="14" eb="24">
      <t>アパラチア</t>
    </rPh>
    <phoneticPr fontId="1"/>
  </si>
  <si>
    <r>
      <t>Chase the Devil/Religions Music of the Appalachians/Appalachia</t>
    </r>
    <r>
      <rPr>
        <b/>
        <sz val="11"/>
        <color indexed="33"/>
        <rFont val="游ゴシック Medium"/>
        <family val="3"/>
        <charset val="128"/>
      </rPr>
      <t>山岳地帯の宗教音楽</t>
    </r>
    <r>
      <rPr>
        <b/>
        <sz val="11"/>
        <color indexed="33"/>
        <rFont val="Consolas"/>
        <family val="3"/>
      </rPr>
      <t>~Appalachia</t>
    </r>
    <r>
      <rPr>
        <b/>
        <sz val="11"/>
        <color indexed="33"/>
        <rFont val="游ゴシック Medium"/>
        <family val="3"/>
        <charset val="128"/>
      </rPr>
      <t>の白い神､黒い神</t>
    </r>
    <rPh sb="0" eb="5">
      <t>チェイス</t>
    </rPh>
    <rPh sb="6" eb="9">
      <t>ザ</t>
    </rPh>
    <rPh sb="10" eb="15">
      <t>デヴィル</t>
    </rPh>
    <rPh sb="52" eb="62">
      <t>アパラチア</t>
    </rPh>
    <rPh sb="62" eb="66">
      <t>サンガクチタイ</t>
    </rPh>
    <rPh sb="67" eb="69">
      <t>シュウキョウ</t>
    </rPh>
    <rPh sb="69" eb="71">
      <t>オンガク</t>
    </rPh>
    <rPh sb="72" eb="82">
      <t>アパラチア</t>
    </rPh>
    <rPh sb="83" eb="84">
      <t>シロ</t>
    </rPh>
    <rPh sb="85" eb="86">
      <t>カミ</t>
    </rPh>
    <rPh sb="87" eb="88">
      <t>クロ</t>
    </rPh>
    <rPh sb="89" eb="90">
      <t>カミ</t>
    </rPh>
    <phoneticPr fontId="1"/>
  </si>
  <si>
    <r>
      <t>Shanachie 1208/1990/MSI:</t>
    </r>
    <r>
      <rPr>
        <sz val="11"/>
        <rFont val="游ゴシック Medium"/>
        <family val="3"/>
        <charset val="128"/>
      </rPr>
      <t>輸入･配給元</t>
    </r>
    <r>
      <rPr>
        <sz val="11"/>
        <rFont val="Consolas"/>
        <family val="3"/>
      </rPr>
      <t>/SH1208/in English(</t>
    </r>
    <r>
      <rPr>
        <sz val="11"/>
        <rFont val="游ゴシック Medium"/>
        <family val="3"/>
        <charset val="128"/>
      </rPr>
      <t>字幕なし</t>
    </r>
    <r>
      <rPr>
        <sz val="11"/>
        <rFont val="Consolas"/>
        <family val="3"/>
      </rPr>
      <t>)</t>
    </r>
    <rPh sb="0" eb="9">
      <t>シャナチー</t>
    </rPh>
    <rPh sb="24" eb="26">
      <t>ユニュウ</t>
    </rPh>
    <rPh sb="27" eb="29">
      <t>ハイキュウ</t>
    </rPh>
    <rPh sb="29" eb="30">
      <t>モト</t>
    </rPh>
    <rPh sb="49" eb="51">
      <t>ジマク</t>
    </rPh>
    <phoneticPr fontId="1"/>
  </si>
  <si>
    <r>
      <t>Music of Vie^t-nam/</t>
    </r>
    <r>
      <rPr>
        <sz val="11"/>
        <rFont val="游ゴシック Medium"/>
        <family val="3"/>
        <charset val="128"/>
      </rPr>
      <t>知られざる</t>
    </r>
    <r>
      <rPr>
        <sz val="11"/>
        <rFont val="Consolas"/>
        <family val="3"/>
      </rPr>
      <t>Vie^t-nam</t>
    </r>
    <r>
      <rPr>
        <sz val="11"/>
        <rFont val="游ゴシック Medium"/>
        <family val="3"/>
        <charset val="128"/>
      </rPr>
      <t>音楽の世界</t>
    </r>
    <rPh sb="0" eb="8">
      <t>ミュージック　オブ　</t>
    </rPh>
    <rPh sb="9" eb="18">
      <t>ヴェトナム</t>
    </rPh>
    <rPh sb="19" eb="20">
      <t>シ</t>
    </rPh>
    <rPh sb="24" eb="33">
      <t>ヴェトナム</t>
    </rPh>
    <rPh sb="33" eb="35">
      <t>オンガク</t>
    </rPh>
    <rPh sb="36" eb="38">
      <t>セカイ</t>
    </rPh>
    <phoneticPr fontId="1"/>
  </si>
  <si>
    <r>
      <t>Rittoh Music/</t>
    </r>
    <r>
      <rPr>
        <sz val="11"/>
        <rFont val="游ゴシック Medium"/>
        <family val="3"/>
        <charset val="128"/>
      </rPr>
      <t>フジテレビ映像企画部</t>
    </r>
    <rPh sb="0" eb="12">
      <t>リットー　ミュージック</t>
    </rPh>
    <rPh sb="18" eb="20">
      <t>エイゾウ</t>
    </rPh>
    <rPh sb="20" eb="22">
      <t>キカク</t>
    </rPh>
    <rPh sb="22" eb="23">
      <t>ブ</t>
    </rPh>
    <phoneticPr fontId="1"/>
  </si>
  <si>
    <r>
      <t>RECOfan</t>
    </r>
    <r>
      <rPr>
        <sz val="11"/>
        <rFont val="游ゴシック Medium"/>
        <family val="3"/>
        <charset val="128"/>
      </rPr>
      <t>渋谷</t>
    </r>
    <r>
      <rPr>
        <sz val="11"/>
        <rFont val="Consolas"/>
        <family val="3"/>
      </rPr>
      <t>Beam</t>
    </r>
    <r>
      <rPr>
        <sz val="11"/>
        <rFont val="游ゴシック Medium"/>
        <family val="3"/>
        <charset val="128"/>
      </rPr>
      <t>店</t>
    </r>
    <rPh sb="0" eb="7">
      <t>レコファン</t>
    </rPh>
    <rPh sb="7" eb="9">
      <t>シブヤ</t>
    </rPh>
    <rPh sb="9" eb="13">
      <t>ビーム</t>
    </rPh>
    <rPh sb="13" eb="14">
      <t>テン</t>
    </rPh>
    <phoneticPr fontId="1"/>
  </si>
  <si>
    <r>
      <rPr>
        <sz val="11"/>
        <rFont val="游ゴシック Medium"/>
        <family val="3"/>
        <charset val="128"/>
      </rPr>
      <t>新･世界民族音楽体系</t>
    </r>
    <r>
      <rPr>
        <sz val="11"/>
        <rFont val="Consolas"/>
        <family val="3"/>
      </rPr>
      <t>/Sample Tape</t>
    </r>
    <rPh sb="0" eb="1">
      <t>シン</t>
    </rPh>
    <rPh sb="2" eb="4">
      <t>セカイ</t>
    </rPh>
    <rPh sb="4" eb="6">
      <t>ミンゾク</t>
    </rPh>
    <rPh sb="6" eb="8">
      <t>オンガク</t>
    </rPh>
    <rPh sb="8" eb="10">
      <t>タイケイ</t>
    </rPh>
    <rPh sb="11" eb="17">
      <t>サンプル</t>
    </rPh>
    <rPh sb="18" eb="22">
      <t>テープ</t>
    </rPh>
    <phoneticPr fontId="1"/>
  </si>
  <si>
    <r>
      <rPr>
        <sz val="11"/>
        <rFont val="游ゴシック Medium"/>
        <family val="3"/>
        <charset val="128"/>
      </rPr>
      <t>東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中国</t>
    </r>
    <r>
      <rPr>
        <sz val="11"/>
        <rFont val="Consolas"/>
        <family val="3"/>
      </rPr>
      <t>55</t>
    </r>
    <r>
      <rPr>
        <sz val="11"/>
        <rFont val="游ゴシック Medium"/>
        <family val="3"/>
        <charset val="128"/>
      </rPr>
      <t>少数民族</t>
    </r>
    <rPh sb="0" eb="5">
      <t>ヒガシアジア</t>
    </rPh>
    <rPh sb="6" eb="8">
      <t>チュウゴク</t>
    </rPh>
    <rPh sb="10" eb="14">
      <t>ショウスウミンゾク</t>
    </rPh>
    <phoneticPr fontId="1"/>
  </si>
  <si>
    <r>
      <rPr>
        <b/>
        <sz val="11"/>
        <color indexed="33"/>
        <rFont val="游ゴシック Medium"/>
        <family val="3"/>
        <charset val="128"/>
      </rPr>
      <t>中国</t>
    </r>
    <r>
      <rPr>
        <b/>
        <sz val="11"/>
        <color indexed="33"/>
        <rFont val="Consolas"/>
        <family val="3"/>
      </rPr>
      <t>55</t>
    </r>
    <r>
      <rPr>
        <b/>
        <sz val="11"/>
        <color indexed="33"/>
        <rFont val="游ゴシック Medium"/>
        <family val="3"/>
        <charset val="128"/>
      </rPr>
      <t>少数民族</t>
    </r>
    <r>
      <rPr>
        <b/>
        <sz val="11"/>
        <color indexed="33"/>
        <rFont val="Consolas"/>
        <family val="3"/>
      </rPr>
      <t xml:space="preserve"> </t>
    </r>
    <r>
      <rPr>
        <b/>
        <sz val="11"/>
        <color indexed="33"/>
        <rFont val="游ゴシック Medium"/>
        <family val="3"/>
        <charset val="128"/>
      </rPr>
      <t>民間伝統芸能体系</t>
    </r>
    <rPh sb="0" eb="2">
      <t>チュウゴク</t>
    </rPh>
    <rPh sb="4" eb="8">
      <t>ショウスウミンゾク</t>
    </rPh>
    <rPh sb="9" eb="11">
      <t>ミンカン</t>
    </rPh>
    <rPh sb="11" eb="13">
      <t>デントウ</t>
    </rPh>
    <rPh sb="13" eb="15">
      <t>ゲイノウ</t>
    </rPh>
    <rPh sb="15" eb="17">
      <t>タイケイ</t>
    </rPh>
    <phoneticPr fontId="1"/>
  </si>
  <si>
    <r>
      <rPr>
        <b/>
        <sz val="11"/>
        <color indexed="33"/>
        <rFont val="游ゴシック Medium"/>
        <family val="3"/>
        <charset val="128"/>
      </rPr>
      <t>天地楽舞</t>
    </r>
    <rPh sb="0" eb="2">
      <t>テンチ</t>
    </rPh>
    <rPh sb="2" eb="3">
      <t>ガク</t>
    </rPh>
    <rPh sb="3" eb="4">
      <t>ブ</t>
    </rPh>
    <phoneticPr fontId="1"/>
  </si>
  <si>
    <r>
      <t>40</t>
    </r>
    <r>
      <rPr>
        <sz val="11"/>
        <rFont val="游ゴシック Medium"/>
        <family val="3"/>
        <charset val="128"/>
      </rPr>
      <t>巻</t>
    </r>
    <rPh sb="2" eb="3">
      <t>カン</t>
    </rPh>
    <phoneticPr fontId="1"/>
  </si>
  <si>
    <r>
      <rPr>
        <sz val="11"/>
        <rFont val="游ゴシック Medium"/>
        <family val="3"/>
        <charset val="128"/>
      </rPr>
      <t>日本</t>
    </r>
    <r>
      <rPr>
        <sz val="11"/>
        <rFont val="Consolas"/>
        <family val="3"/>
      </rPr>
      <t>Victor/</t>
    </r>
    <r>
      <rPr>
        <sz val="11"/>
        <rFont val="游ゴシック Medium"/>
        <family val="3"/>
        <charset val="128"/>
      </rPr>
      <t>平凡社</t>
    </r>
    <rPh sb="0" eb="2">
      <t>ニホン</t>
    </rPh>
    <rPh sb="2" eb="8">
      <t>ビクター</t>
    </rPh>
    <rPh sb="9" eb="12">
      <t>ヘイボンシャ</t>
    </rPh>
    <phoneticPr fontId="1"/>
  </si>
  <si>
    <r>
      <rPr>
        <sz val="11"/>
        <rFont val="游ゴシック Medium"/>
        <family val="3"/>
        <charset val="128"/>
      </rPr>
      <t>スニャン（女性の</t>
    </r>
    <r>
      <rPr>
        <sz val="11"/>
        <rFont val="Consolas"/>
        <family val="3"/>
      </rPr>
      <t>Chaman</t>
    </r>
    <r>
      <rPr>
        <sz val="11"/>
        <rFont val="游ゴシック Medium"/>
        <family val="3"/>
        <charset val="128"/>
      </rPr>
      <t>集団）がオススメ映像</t>
    </r>
    <rPh sb="5" eb="7">
      <t>ジョセイ</t>
    </rPh>
    <rPh sb="8" eb="14">
      <t>シャーマン</t>
    </rPh>
    <rPh sb="14" eb="16">
      <t>シュウダン</t>
    </rPh>
    <rPh sb="22" eb="24">
      <t>エイゾウ</t>
    </rPh>
    <phoneticPr fontId="1"/>
  </si>
  <si>
    <r>
      <rPr>
        <sz val="11"/>
        <rFont val="游ゴシック Medium"/>
        <family val="3"/>
        <charset val="128"/>
      </rPr>
      <t>中国</t>
    </r>
    <r>
      <rPr>
        <sz val="11"/>
        <rFont val="Consolas"/>
        <family val="3"/>
      </rPr>
      <t>55</t>
    </r>
    <r>
      <rPr>
        <sz val="11"/>
        <rFont val="游ゴシック Medium"/>
        <family val="3"/>
        <charset val="128"/>
      </rPr>
      <t>少数民族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民間伝統芸能体系</t>
    </r>
    <rPh sb="0" eb="2">
      <t>チュウゴク</t>
    </rPh>
    <rPh sb="4" eb="8">
      <t>ショウスウミンゾク</t>
    </rPh>
    <rPh sb="9" eb="11">
      <t>ミンカン</t>
    </rPh>
    <rPh sb="11" eb="13">
      <t>デントウ</t>
    </rPh>
    <rPh sb="13" eb="15">
      <t>ゲイノウ</t>
    </rPh>
    <rPh sb="15" eb="17">
      <t>タイケイ</t>
    </rPh>
    <phoneticPr fontId="1"/>
  </si>
  <si>
    <r>
      <rPr>
        <sz val="11"/>
        <rFont val="游ゴシック Medium"/>
        <family val="3"/>
        <charset val="128"/>
      </rPr>
      <t>天地楽舞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予告編</t>
    </r>
    <rPh sb="0" eb="2">
      <t>テンチ</t>
    </rPh>
    <rPh sb="2" eb="3">
      <t>ガク</t>
    </rPh>
    <rPh sb="3" eb="4">
      <t>ブ</t>
    </rPh>
    <rPh sb="5" eb="8">
      <t>ヨコクヘン</t>
    </rPh>
    <phoneticPr fontId="1"/>
  </si>
  <si>
    <r>
      <rPr>
        <sz val="11"/>
        <rFont val="游ゴシック Medium"/>
        <family val="3"/>
        <charset val="128"/>
      </rPr>
      <t>日本</t>
    </r>
    <r>
      <rPr>
        <sz val="11"/>
        <rFont val="Consolas"/>
        <family val="3"/>
      </rPr>
      <t>Victor</t>
    </r>
    <rPh sb="0" eb="2">
      <t>ニホン</t>
    </rPh>
    <rPh sb="2" eb="8">
      <t>ビクター</t>
    </rPh>
    <phoneticPr fontId="1"/>
  </si>
  <si>
    <r>
      <rPr>
        <sz val="11"/>
        <rFont val="游ゴシック Medium"/>
        <family val="3"/>
        <charset val="128"/>
      </rPr>
      <t>中国</t>
    </r>
    <r>
      <rPr>
        <sz val="11"/>
        <rFont val="Consolas"/>
        <family val="3"/>
      </rPr>
      <t>56</t>
    </r>
    <r>
      <rPr>
        <sz val="11"/>
        <rFont val="游ゴシック Medium"/>
        <family val="3"/>
        <charset val="128"/>
      </rPr>
      <t>少数民族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民間伝統芸能体系</t>
    </r>
    <rPh sb="0" eb="2">
      <t>チュウゴク</t>
    </rPh>
    <rPh sb="4" eb="8">
      <t>ショウスウミンゾク</t>
    </rPh>
    <rPh sb="9" eb="11">
      <t>ミンカン</t>
    </rPh>
    <rPh sb="11" eb="13">
      <t>デントウ</t>
    </rPh>
    <rPh sb="13" eb="15">
      <t>ゲイノウ</t>
    </rPh>
    <rPh sb="15" eb="17">
      <t>タイケイ</t>
    </rPh>
    <phoneticPr fontId="1"/>
  </si>
  <si>
    <r>
      <rPr>
        <sz val="11"/>
        <rFont val="游ゴシック Medium"/>
        <family val="3"/>
        <charset val="128"/>
      </rPr>
      <t>天地楽舞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第</t>
    </r>
    <r>
      <rPr>
        <sz val="11"/>
        <rFont val="Consolas"/>
        <family val="3"/>
      </rPr>
      <t>2</t>
    </r>
    <r>
      <rPr>
        <sz val="11"/>
        <rFont val="游ゴシック Medium"/>
        <family val="3"/>
        <charset val="128"/>
      </rPr>
      <t>期</t>
    </r>
    <r>
      <rPr>
        <sz val="11"/>
        <rFont val="Consolas"/>
        <family val="3"/>
      </rPr>
      <t>Digest</t>
    </r>
    <r>
      <rPr>
        <sz val="11"/>
        <rFont val="游ゴシック Medium"/>
        <family val="3"/>
        <charset val="128"/>
      </rPr>
      <t>版</t>
    </r>
    <rPh sb="0" eb="2">
      <t>テンチ</t>
    </rPh>
    <rPh sb="2" eb="3">
      <t>ガク</t>
    </rPh>
    <rPh sb="3" eb="4">
      <t>ブ</t>
    </rPh>
    <rPh sb="5" eb="6">
      <t>ダイ</t>
    </rPh>
    <rPh sb="7" eb="8">
      <t>キ</t>
    </rPh>
    <rPh sb="8" eb="14">
      <t>ダイジェスト</t>
    </rPh>
    <rPh sb="14" eb="15">
      <t>バン</t>
    </rPh>
    <phoneticPr fontId="1"/>
  </si>
  <si>
    <r>
      <rPr>
        <sz val="11"/>
        <rFont val="游ゴシック Medium"/>
        <family val="3"/>
        <charset val="128"/>
      </rPr>
      <t>中国</t>
    </r>
    <r>
      <rPr>
        <sz val="11"/>
        <rFont val="Consolas"/>
        <family val="3"/>
      </rPr>
      <t>55</t>
    </r>
    <r>
      <rPr>
        <sz val="11"/>
        <rFont val="游ゴシック Medium"/>
        <family val="3"/>
        <charset val="128"/>
      </rPr>
      <t>少数民族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藤井知昭</t>
    </r>
    <rPh sb="0" eb="2">
      <t>チュウゴク</t>
    </rPh>
    <rPh sb="4" eb="8">
      <t>ショウスウミンゾク</t>
    </rPh>
    <rPh sb="9" eb="11">
      <t>フジイ</t>
    </rPh>
    <rPh sb="11" eb="13">
      <t>トモアキ</t>
    </rPh>
    <phoneticPr fontId="1"/>
  </si>
  <si>
    <r>
      <rPr>
        <sz val="11"/>
        <rFont val="游ゴシック Medium"/>
        <family val="3"/>
        <charset val="128"/>
      </rPr>
      <t>天と地の時を奏でる･中国</t>
    </r>
    <r>
      <rPr>
        <sz val="11"/>
        <rFont val="Consolas"/>
        <family val="3"/>
      </rPr>
      <t>55</t>
    </r>
    <r>
      <rPr>
        <sz val="11"/>
        <rFont val="游ゴシック Medium"/>
        <family val="3"/>
        <charset val="128"/>
      </rPr>
      <t>少数民族音楽の旅</t>
    </r>
    <rPh sb="0" eb="1">
      <t>テン</t>
    </rPh>
    <rPh sb="2" eb="3">
      <t>チ</t>
    </rPh>
    <rPh sb="4" eb="5">
      <t>トキ</t>
    </rPh>
    <rPh sb="6" eb="7">
      <t>カナ</t>
    </rPh>
    <rPh sb="10" eb="12">
      <t>チュウゴク</t>
    </rPh>
    <rPh sb="14" eb="16">
      <t>ショウスウ</t>
    </rPh>
    <rPh sb="16" eb="18">
      <t>ミンゾク</t>
    </rPh>
    <rPh sb="18" eb="20">
      <t>オンガク</t>
    </rPh>
    <rPh sb="21" eb="22">
      <t>タビ</t>
    </rPh>
    <phoneticPr fontId="1"/>
  </si>
  <si>
    <r>
      <t>180'00</t>
    </r>
    <r>
      <rPr>
        <sz val="11"/>
        <rFont val="游ゴシック Medium"/>
        <family val="3"/>
        <charset val="128"/>
      </rPr>
      <t>くらい</t>
    </r>
    <phoneticPr fontId="1"/>
  </si>
  <si>
    <r>
      <t>NHK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BS</t>
    </r>
    <phoneticPr fontId="1"/>
  </si>
  <si>
    <r>
      <rPr>
        <sz val="11"/>
        <rFont val="游ゴシック Medium"/>
        <family val="3"/>
        <charset val="128"/>
      </rPr>
      <t>東</t>
    </r>
    <r>
      <rPr>
        <sz val="11"/>
        <rFont val="Consolas"/>
        <family val="3"/>
      </rPr>
      <t>Asia/Tuva</t>
    </r>
    <rPh sb="0" eb="5">
      <t>ヒガシアジア</t>
    </rPh>
    <rPh sb="6" eb="10">
      <t>トゥヴァ</t>
    </rPh>
    <phoneticPr fontId="1"/>
  </si>
  <si>
    <r>
      <rPr>
        <sz val="11"/>
        <rFont val="游ゴシック Medium"/>
        <family val="3"/>
        <charset val="128"/>
      </rPr>
      <t>宮内庁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式部職楽部</t>
    </r>
    <rPh sb="0" eb="3">
      <t>クナイチョウ</t>
    </rPh>
    <rPh sb="4" eb="6">
      <t>シキブ</t>
    </rPh>
    <rPh sb="6" eb="7">
      <t>ショク</t>
    </rPh>
    <rPh sb="7" eb="8">
      <t>ガク</t>
    </rPh>
    <rPh sb="8" eb="9">
      <t>ブ</t>
    </rPh>
    <phoneticPr fontId="1"/>
  </si>
  <si>
    <r>
      <rPr>
        <sz val="11"/>
        <rFont val="游ゴシック Medium"/>
        <family val="3"/>
        <charset val="128"/>
      </rPr>
      <t>東遊</t>
    </r>
    <rPh sb="0" eb="2">
      <t>アズマアソビ</t>
    </rPh>
    <phoneticPr fontId="1"/>
  </si>
  <si>
    <r>
      <rPr>
        <sz val="11"/>
        <rFont val="游ゴシック Medium"/>
        <family val="3"/>
        <charset val="128"/>
      </rPr>
      <t>第</t>
    </r>
    <r>
      <rPr>
        <sz val="11"/>
        <rFont val="Consolas"/>
        <family val="3"/>
      </rPr>
      <t>01</t>
    </r>
    <r>
      <rPr>
        <sz val="11"/>
        <rFont val="游ゴシック Medium"/>
        <family val="3"/>
        <charset val="128"/>
      </rPr>
      <t>巻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雅楽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重要無形文化財</t>
    </r>
    <rPh sb="0" eb="1">
      <t>ダイ</t>
    </rPh>
    <rPh sb="3" eb="4">
      <t>カン</t>
    </rPh>
    <rPh sb="5" eb="7">
      <t>ガガク</t>
    </rPh>
    <rPh sb="8" eb="10">
      <t>ジュウヨウ</t>
    </rPh>
    <rPh sb="10" eb="12">
      <t>ムケイ</t>
    </rPh>
    <rPh sb="12" eb="15">
      <t>ブンカザイ</t>
    </rPh>
    <phoneticPr fontId="1"/>
  </si>
  <si>
    <r>
      <rPr>
        <sz val="11"/>
        <rFont val="游ゴシック Medium"/>
        <family val="3"/>
        <charset val="128"/>
      </rPr>
      <t>久米舞</t>
    </r>
    <rPh sb="0" eb="3">
      <t>クメマイ</t>
    </rPh>
    <phoneticPr fontId="1"/>
  </si>
  <si>
    <r>
      <rPr>
        <sz val="11"/>
        <rFont val="游ゴシック Medium"/>
        <family val="3"/>
        <charset val="128"/>
      </rPr>
      <t>第</t>
    </r>
    <r>
      <rPr>
        <sz val="11"/>
        <rFont val="Consolas"/>
        <family val="3"/>
      </rPr>
      <t>02</t>
    </r>
    <r>
      <rPr>
        <sz val="11"/>
        <rFont val="游ゴシック Medium"/>
        <family val="3"/>
        <charset val="128"/>
      </rPr>
      <t>巻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雅楽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重要無形文化財</t>
    </r>
    <rPh sb="0" eb="1">
      <t>ダイ</t>
    </rPh>
    <rPh sb="3" eb="4">
      <t>カン</t>
    </rPh>
    <rPh sb="5" eb="7">
      <t>ガガク</t>
    </rPh>
    <rPh sb="8" eb="10">
      <t>ジュウヨウ</t>
    </rPh>
    <rPh sb="10" eb="12">
      <t>ムケイ</t>
    </rPh>
    <rPh sb="12" eb="15">
      <t>ブンカザイ</t>
    </rPh>
    <phoneticPr fontId="1"/>
  </si>
  <si>
    <r>
      <rPr>
        <sz val="11"/>
        <rFont val="游ゴシック Medium"/>
        <family val="3"/>
        <charset val="128"/>
      </rPr>
      <t>越殿楽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残楽三返</t>
    </r>
    <rPh sb="0" eb="3">
      <t>エテンラク</t>
    </rPh>
    <rPh sb="4" eb="8">
      <t>ノコリガクサンベン</t>
    </rPh>
    <phoneticPr fontId="1"/>
  </si>
  <si>
    <r>
      <rPr>
        <sz val="11"/>
        <rFont val="游ゴシック Medium"/>
        <family val="3"/>
        <charset val="128"/>
      </rPr>
      <t>第</t>
    </r>
    <r>
      <rPr>
        <sz val="11"/>
        <rFont val="Consolas"/>
        <family val="3"/>
      </rPr>
      <t>03</t>
    </r>
    <r>
      <rPr>
        <sz val="11"/>
        <rFont val="游ゴシック Medium"/>
        <family val="3"/>
        <charset val="128"/>
      </rPr>
      <t>巻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雅楽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重要無形文化財</t>
    </r>
    <rPh sb="0" eb="1">
      <t>ダイ</t>
    </rPh>
    <rPh sb="3" eb="4">
      <t>カン</t>
    </rPh>
    <rPh sb="5" eb="7">
      <t>ガガク</t>
    </rPh>
    <rPh sb="8" eb="10">
      <t>ジュウヨウ</t>
    </rPh>
    <rPh sb="10" eb="12">
      <t>ムケイ</t>
    </rPh>
    <rPh sb="12" eb="15">
      <t>ブンカザイ</t>
    </rPh>
    <phoneticPr fontId="1"/>
  </si>
  <si>
    <r>
      <rPr>
        <sz val="11"/>
        <rFont val="游ゴシック Medium"/>
        <family val="3"/>
        <charset val="128"/>
      </rPr>
      <t>延喜楽</t>
    </r>
    <rPh sb="0" eb="3">
      <t>エンギラク</t>
    </rPh>
    <phoneticPr fontId="1"/>
  </si>
  <si>
    <r>
      <rPr>
        <sz val="11"/>
        <rFont val="游ゴシック Medium"/>
        <family val="3"/>
        <charset val="128"/>
      </rPr>
      <t>第</t>
    </r>
    <r>
      <rPr>
        <sz val="11"/>
        <rFont val="Consolas"/>
        <family val="3"/>
      </rPr>
      <t>04</t>
    </r>
    <r>
      <rPr>
        <sz val="11"/>
        <rFont val="游ゴシック Medium"/>
        <family val="3"/>
        <charset val="128"/>
      </rPr>
      <t>巻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雅楽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重要無形文化財</t>
    </r>
    <rPh sb="0" eb="1">
      <t>ダイ</t>
    </rPh>
    <rPh sb="3" eb="4">
      <t>カン</t>
    </rPh>
    <rPh sb="5" eb="7">
      <t>ガガク</t>
    </rPh>
    <rPh sb="8" eb="10">
      <t>ジュウヨウ</t>
    </rPh>
    <rPh sb="10" eb="12">
      <t>ムケイ</t>
    </rPh>
    <rPh sb="12" eb="15">
      <t>ブンカザイ</t>
    </rPh>
    <phoneticPr fontId="1"/>
  </si>
  <si>
    <r>
      <rPr>
        <sz val="11"/>
        <rFont val="游ゴシック Medium"/>
        <family val="3"/>
        <charset val="128"/>
      </rPr>
      <t>抜頭</t>
    </r>
    <rPh sb="0" eb="2">
      <t>バトウ</t>
    </rPh>
    <phoneticPr fontId="1"/>
  </si>
  <si>
    <r>
      <rPr>
        <sz val="11"/>
        <rFont val="游ゴシック Medium"/>
        <family val="3"/>
        <charset val="128"/>
      </rPr>
      <t>第</t>
    </r>
    <r>
      <rPr>
        <sz val="11"/>
        <rFont val="Consolas"/>
        <family val="3"/>
      </rPr>
      <t>05</t>
    </r>
    <r>
      <rPr>
        <sz val="11"/>
        <rFont val="游ゴシック Medium"/>
        <family val="3"/>
        <charset val="128"/>
      </rPr>
      <t>巻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雅楽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重要無形文化財</t>
    </r>
    <rPh sb="0" eb="1">
      <t>ダイ</t>
    </rPh>
    <rPh sb="3" eb="4">
      <t>カン</t>
    </rPh>
    <rPh sb="5" eb="7">
      <t>ガガク</t>
    </rPh>
    <rPh sb="8" eb="10">
      <t>ジュウヨウ</t>
    </rPh>
    <rPh sb="10" eb="12">
      <t>ムケイ</t>
    </rPh>
    <rPh sb="12" eb="15">
      <t>ブンカザイ</t>
    </rPh>
    <phoneticPr fontId="1"/>
  </si>
  <si>
    <r>
      <rPr>
        <sz val="11"/>
        <rFont val="游ゴシック Medium"/>
        <family val="3"/>
        <charset val="128"/>
      </rPr>
      <t>資料編</t>
    </r>
    <r>
      <rPr>
        <sz val="11"/>
        <rFont val="Consolas"/>
        <family val="3"/>
      </rPr>
      <t xml:space="preserve"> 1/</t>
    </r>
    <r>
      <rPr>
        <sz val="11"/>
        <rFont val="游ゴシック Medium"/>
        <family val="3"/>
        <charset val="128"/>
      </rPr>
      <t>雅楽器と雅楽譜</t>
    </r>
    <rPh sb="0" eb="3">
      <t>シリョウヘン</t>
    </rPh>
    <rPh sb="6" eb="9">
      <t>ガガッキ</t>
    </rPh>
    <rPh sb="10" eb="13">
      <t>ガガクフ</t>
    </rPh>
    <phoneticPr fontId="1"/>
  </si>
  <si>
    <r>
      <rPr>
        <sz val="11"/>
        <rFont val="游ゴシック Medium"/>
        <family val="3"/>
        <charset val="128"/>
      </rPr>
      <t>第</t>
    </r>
    <r>
      <rPr>
        <sz val="11"/>
        <rFont val="Consolas"/>
        <family val="3"/>
      </rPr>
      <t>06</t>
    </r>
    <r>
      <rPr>
        <sz val="11"/>
        <rFont val="游ゴシック Medium"/>
        <family val="3"/>
        <charset val="128"/>
      </rPr>
      <t>巻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雅楽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重要無形文化財</t>
    </r>
    <rPh sb="0" eb="1">
      <t>ダイ</t>
    </rPh>
    <rPh sb="3" eb="4">
      <t>カン</t>
    </rPh>
    <rPh sb="5" eb="7">
      <t>ガガク</t>
    </rPh>
    <rPh sb="8" eb="10">
      <t>ジュウヨウ</t>
    </rPh>
    <rPh sb="10" eb="12">
      <t>ムケイ</t>
    </rPh>
    <rPh sb="12" eb="15">
      <t>ブンカザイ</t>
    </rPh>
    <phoneticPr fontId="1"/>
  </si>
  <si>
    <r>
      <rPr>
        <sz val="11"/>
        <rFont val="游ゴシック Medium"/>
        <family val="3"/>
        <charset val="128"/>
      </rPr>
      <t>解説</t>
    </r>
    <r>
      <rPr>
        <sz val="11"/>
        <rFont val="Consolas"/>
        <family val="3"/>
      </rPr>
      <t>Text</t>
    </r>
    <rPh sb="0" eb="2">
      <t>カイセツ</t>
    </rPh>
    <rPh sb="2" eb="6">
      <t>テキスト</t>
    </rPh>
    <phoneticPr fontId="1"/>
  </si>
  <si>
    <r>
      <rPr>
        <sz val="11"/>
        <rFont val="游ゴシック Medium"/>
        <family val="3"/>
        <charset val="128"/>
      </rPr>
      <t>第</t>
    </r>
    <r>
      <rPr>
        <sz val="11"/>
        <rFont val="Consolas"/>
        <family val="3"/>
      </rPr>
      <t>01</t>
    </r>
    <r>
      <rPr>
        <sz val="11"/>
        <rFont val="游ゴシック Medium"/>
        <family val="3"/>
        <charset val="128"/>
      </rPr>
      <t>期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雅楽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重要無形文化財</t>
    </r>
    <rPh sb="0" eb="1">
      <t>ダイ</t>
    </rPh>
    <rPh sb="3" eb="4">
      <t>キ</t>
    </rPh>
    <rPh sb="5" eb="7">
      <t>ガガク</t>
    </rPh>
    <rPh sb="8" eb="10">
      <t>ジュウヨウ</t>
    </rPh>
    <rPh sb="10" eb="12">
      <t>ムケイ</t>
    </rPh>
    <rPh sb="12" eb="15">
      <t>ブンカザイ</t>
    </rPh>
    <phoneticPr fontId="1"/>
  </si>
  <si>
    <r>
      <rPr>
        <sz val="11"/>
        <rFont val="游ゴシック Medium"/>
        <family val="3"/>
        <charset val="128"/>
      </rPr>
      <t>太平楽</t>
    </r>
    <rPh sb="0" eb="3">
      <t>タイヘイラク</t>
    </rPh>
    <phoneticPr fontId="1"/>
  </si>
  <si>
    <r>
      <rPr>
        <sz val="11"/>
        <rFont val="游ゴシック Medium"/>
        <family val="3"/>
        <charset val="128"/>
      </rPr>
      <t>第</t>
    </r>
    <r>
      <rPr>
        <sz val="11"/>
        <rFont val="Consolas"/>
        <family val="3"/>
      </rPr>
      <t>07</t>
    </r>
    <r>
      <rPr>
        <sz val="11"/>
        <rFont val="游ゴシック Medium"/>
        <family val="3"/>
        <charset val="128"/>
      </rPr>
      <t>巻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雅楽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重要無形文化財</t>
    </r>
    <rPh sb="0" eb="1">
      <t>ダイ</t>
    </rPh>
    <rPh sb="3" eb="4">
      <t>カン</t>
    </rPh>
    <rPh sb="5" eb="7">
      <t>ガガク</t>
    </rPh>
    <rPh sb="8" eb="10">
      <t>ジュウヨウ</t>
    </rPh>
    <rPh sb="10" eb="12">
      <t>ムケイ</t>
    </rPh>
    <rPh sb="12" eb="15">
      <t>ブンカザイ</t>
    </rPh>
    <phoneticPr fontId="1"/>
  </si>
  <si>
    <r>
      <rPr>
        <sz val="11"/>
        <rFont val="游ゴシック Medium"/>
        <family val="3"/>
        <charset val="128"/>
      </rPr>
      <t>催馬楽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伊勢海･更衣</t>
    </r>
    <rPh sb="0" eb="3">
      <t>サイバラ</t>
    </rPh>
    <rPh sb="4" eb="7">
      <t>イセノウミ</t>
    </rPh>
    <rPh sb="8" eb="10">
      <t>コロモガエ</t>
    </rPh>
    <phoneticPr fontId="1"/>
  </si>
  <si>
    <r>
      <rPr>
        <sz val="11"/>
        <rFont val="游ゴシック Medium"/>
        <family val="3"/>
        <charset val="128"/>
      </rPr>
      <t>第</t>
    </r>
    <r>
      <rPr>
        <sz val="11"/>
        <rFont val="Consolas"/>
        <family val="3"/>
      </rPr>
      <t>08</t>
    </r>
    <r>
      <rPr>
        <sz val="11"/>
        <rFont val="游ゴシック Medium"/>
        <family val="3"/>
        <charset val="128"/>
      </rPr>
      <t>巻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雅楽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重要無形文化財</t>
    </r>
    <rPh sb="0" eb="1">
      <t>ダイ</t>
    </rPh>
    <rPh sb="3" eb="4">
      <t>カン</t>
    </rPh>
    <rPh sb="5" eb="7">
      <t>ガガク</t>
    </rPh>
    <rPh sb="8" eb="10">
      <t>ジュウヨウ</t>
    </rPh>
    <rPh sb="10" eb="12">
      <t>ムケイ</t>
    </rPh>
    <rPh sb="12" eb="15">
      <t>ブンカザイ</t>
    </rPh>
    <phoneticPr fontId="1"/>
  </si>
  <si>
    <r>
      <rPr>
        <sz val="11"/>
        <rFont val="游ゴシック Medium"/>
        <family val="3"/>
        <charset val="128"/>
      </rPr>
      <t>朗詠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嘉辰･紅葉</t>
    </r>
    <rPh sb="0" eb="2">
      <t>ロウエイ</t>
    </rPh>
    <rPh sb="3" eb="5">
      <t>カシン</t>
    </rPh>
    <rPh sb="6" eb="8">
      <t>コウヨウ</t>
    </rPh>
    <phoneticPr fontId="1"/>
  </si>
  <si>
    <r>
      <rPr>
        <sz val="11"/>
        <rFont val="游ゴシック Medium"/>
        <family val="3"/>
        <charset val="128"/>
      </rPr>
      <t>第</t>
    </r>
    <r>
      <rPr>
        <sz val="11"/>
        <rFont val="Consolas"/>
        <family val="3"/>
      </rPr>
      <t>09</t>
    </r>
    <r>
      <rPr>
        <sz val="11"/>
        <rFont val="游ゴシック Medium"/>
        <family val="3"/>
        <charset val="128"/>
      </rPr>
      <t>巻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雅楽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重要無形文化財</t>
    </r>
    <rPh sb="0" eb="1">
      <t>ダイ</t>
    </rPh>
    <rPh sb="3" eb="4">
      <t>カン</t>
    </rPh>
    <rPh sb="5" eb="7">
      <t>ガガク</t>
    </rPh>
    <rPh sb="8" eb="10">
      <t>ジュウヨウ</t>
    </rPh>
    <rPh sb="10" eb="12">
      <t>ムケイ</t>
    </rPh>
    <rPh sb="12" eb="15">
      <t>ブンカザイ</t>
    </rPh>
    <phoneticPr fontId="1"/>
  </si>
  <si>
    <r>
      <rPr>
        <sz val="11"/>
        <rFont val="游ゴシック Medium"/>
        <family val="3"/>
        <charset val="128"/>
      </rPr>
      <t>資料編</t>
    </r>
    <r>
      <rPr>
        <sz val="11"/>
        <rFont val="Consolas"/>
        <family val="3"/>
      </rPr>
      <t>2/</t>
    </r>
    <r>
      <rPr>
        <sz val="11"/>
        <rFont val="游ゴシック Medium"/>
        <family val="3"/>
        <charset val="128"/>
      </rPr>
      <t>雅楽の装束と着装</t>
    </r>
    <rPh sb="0" eb="3">
      <t>シリョウヘン</t>
    </rPh>
    <rPh sb="5" eb="7">
      <t>ガガク</t>
    </rPh>
    <rPh sb="8" eb="10">
      <t>ショウゾク</t>
    </rPh>
    <rPh sb="11" eb="13">
      <t>チャクソウ</t>
    </rPh>
    <phoneticPr fontId="1"/>
  </si>
  <si>
    <r>
      <rPr>
        <sz val="11"/>
        <rFont val="游ゴシック Medium"/>
        <family val="3"/>
        <charset val="128"/>
      </rPr>
      <t>第</t>
    </r>
    <r>
      <rPr>
        <sz val="11"/>
        <rFont val="Consolas"/>
        <family val="3"/>
      </rPr>
      <t>10</t>
    </r>
    <r>
      <rPr>
        <sz val="11"/>
        <rFont val="游ゴシック Medium"/>
        <family val="3"/>
        <charset val="128"/>
      </rPr>
      <t>巻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雅楽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重要無形文化財</t>
    </r>
    <rPh sb="0" eb="1">
      <t>ダイ</t>
    </rPh>
    <rPh sb="3" eb="4">
      <t>カン</t>
    </rPh>
    <rPh sb="5" eb="7">
      <t>ガガク</t>
    </rPh>
    <rPh sb="8" eb="10">
      <t>ジュウヨウ</t>
    </rPh>
    <rPh sb="10" eb="12">
      <t>ムケイ</t>
    </rPh>
    <rPh sb="12" eb="15">
      <t>ブンカザイ</t>
    </rPh>
    <phoneticPr fontId="1"/>
  </si>
  <si>
    <r>
      <rPr>
        <sz val="11"/>
        <rFont val="游ゴシック Medium"/>
        <family val="3"/>
        <charset val="128"/>
      </rPr>
      <t>第</t>
    </r>
    <r>
      <rPr>
        <sz val="11"/>
        <rFont val="Consolas"/>
        <family val="3"/>
      </rPr>
      <t>02</t>
    </r>
    <r>
      <rPr>
        <sz val="11"/>
        <rFont val="游ゴシック Medium"/>
        <family val="3"/>
        <charset val="128"/>
      </rPr>
      <t>期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雅楽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重要無形文化財</t>
    </r>
    <rPh sb="0" eb="1">
      <t>ダイ</t>
    </rPh>
    <rPh sb="3" eb="4">
      <t>キ</t>
    </rPh>
    <rPh sb="5" eb="7">
      <t>ガガク</t>
    </rPh>
    <rPh sb="8" eb="10">
      <t>ジュウヨウ</t>
    </rPh>
    <rPh sb="10" eb="12">
      <t>ムケイ</t>
    </rPh>
    <rPh sb="12" eb="15">
      <t>ブンカザイ</t>
    </rPh>
    <phoneticPr fontId="1"/>
  </si>
  <si>
    <r>
      <rPr>
        <sz val="11"/>
        <rFont val="游ゴシック Medium"/>
        <family val="3"/>
        <charset val="128"/>
      </rPr>
      <t>レコード社池袋</t>
    </r>
    <rPh sb="4" eb="5">
      <t>シャ</t>
    </rPh>
    <rPh sb="5" eb="7">
      <t>イケブクロ</t>
    </rPh>
    <phoneticPr fontId="1"/>
  </si>
  <si>
    <r>
      <t>Vissotsky</t>
    </r>
    <r>
      <rPr>
        <sz val="11"/>
        <rFont val="游ゴシック Medium"/>
        <family val="3"/>
        <charset val="128"/>
      </rPr>
      <t>との出会い</t>
    </r>
    <r>
      <rPr>
        <sz val="11"/>
        <rFont val="Consolas"/>
        <family val="3"/>
      </rPr>
      <t xml:space="preserve"> Vol.1/</t>
    </r>
    <r>
      <rPr>
        <sz val="11"/>
        <rFont val="游ゴシック Medium"/>
        <family val="3"/>
        <charset val="128"/>
      </rPr>
      <t>第</t>
    </r>
    <r>
      <rPr>
        <sz val="11"/>
        <rFont val="Consolas"/>
        <family val="3"/>
      </rPr>
      <t>1</t>
    </r>
    <r>
      <rPr>
        <sz val="11"/>
        <rFont val="游ゴシック Medium"/>
        <family val="3"/>
        <charset val="128"/>
      </rPr>
      <t>部</t>
    </r>
    <r>
      <rPr>
        <sz val="11"/>
        <rFont val="Consolas"/>
        <family val="3"/>
      </rPr>
      <t>&amp;</t>
    </r>
    <r>
      <rPr>
        <sz val="11"/>
        <rFont val="游ゴシック Medium"/>
        <family val="3"/>
        <charset val="128"/>
      </rPr>
      <t>第</t>
    </r>
    <r>
      <rPr>
        <sz val="11"/>
        <rFont val="Consolas"/>
        <family val="3"/>
      </rPr>
      <t>2</t>
    </r>
    <r>
      <rPr>
        <sz val="11"/>
        <rFont val="游ゴシック Medium"/>
        <family val="3"/>
        <charset val="128"/>
      </rPr>
      <t>部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第</t>
    </r>
    <r>
      <rPr>
        <sz val="11"/>
        <rFont val="Consolas"/>
        <family val="3"/>
      </rPr>
      <t>1</t>
    </r>
    <r>
      <rPr>
        <sz val="11"/>
        <rFont val="游ゴシック Medium"/>
        <family val="3"/>
        <charset val="128"/>
      </rPr>
      <t>の出会い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人生挿話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第</t>
    </r>
    <r>
      <rPr>
        <sz val="11"/>
        <rFont val="Consolas"/>
        <family val="3"/>
      </rPr>
      <t>2</t>
    </r>
    <r>
      <rPr>
        <sz val="11"/>
        <rFont val="游ゴシック Medium"/>
        <family val="3"/>
        <charset val="128"/>
      </rPr>
      <t>の出会い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舞台俳優としての</t>
    </r>
    <r>
      <rPr>
        <sz val="11"/>
        <rFont val="Consolas"/>
        <family val="3"/>
      </rPr>
      <t>Vissotsky</t>
    </r>
    <rPh sb="0" eb="9">
      <t>ヴィソツキー</t>
    </rPh>
    <rPh sb="11" eb="13">
      <t>デア</t>
    </rPh>
    <rPh sb="21" eb="22">
      <t>ダイ</t>
    </rPh>
    <rPh sb="22" eb="24">
      <t>１ブ</t>
    </rPh>
    <rPh sb="25" eb="26">
      <t>ダイ</t>
    </rPh>
    <rPh sb="29" eb="30">
      <t>ダイ</t>
    </rPh>
    <rPh sb="32" eb="34">
      <t>デア</t>
    </rPh>
    <rPh sb="36" eb="38">
      <t>ジンセイ</t>
    </rPh>
    <rPh sb="38" eb="40">
      <t>ソウワ</t>
    </rPh>
    <rPh sb="41" eb="42">
      <t>ダイ</t>
    </rPh>
    <rPh sb="44" eb="46">
      <t>デア</t>
    </rPh>
    <rPh sb="48" eb="52">
      <t>ブタイハイユウ</t>
    </rPh>
    <rPh sb="56" eb="65">
      <t>ヴィソツキー</t>
    </rPh>
    <phoneticPr fontId="1"/>
  </si>
  <si>
    <r>
      <t>Vissotsky</t>
    </r>
    <r>
      <rPr>
        <sz val="11"/>
        <rFont val="游ゴシック Medium"/>
        <family val="3"/>
        <charset val="128"/>
      </rPr>
      <t>との出会い</t>
    </r>
    <r>
      <rPr>
        <sz val="11"/>
        <rFont val="Consolas"/>
        <family val="3"/>
      </rPr>
      <t xml:space="preserve"> Vol.2/</t>
    </r>
    <r>
      <rPr>
        <sz val="11"/>
        <rFont val="游ゴシック Medium"/>
        <family val="3"/>
        <charset val="128"/>
      </rPr>
      <t>第</t>
    </r>
    <r>
      <rPr>
        <sz val="11"/>
        <rFont val="Consolas"/>
        <family val="3"/>
      </rPr>
      <t>3</t>
    </r>
    <r>
      <rPr>
        <sz val="11"/>
        <rFont val="游ゴシック Medium"/>
        <family val="3"/>
        <charset val="128"/>
      </rPr>
      <t>部</t>
    </r>
    <r>
      <rPr>
        <sz val="11"/>
        <rFont val="Consolas"/>
        <family val="3"/>
      </rPr>
      <t>&amp;</t>
    </r>
    <r>
      <rPr>
        <sz val="11"/>
        <rFont val="游ゴシック Medium"/>
        <family val="3"/>
        <charset val="128"/>
      </rPr>
      <t>第</t>
    </r>
    <r>
      <rPr>
        <sz val="11"/>
        <rFont val="Consolas"/>
        <family val="3"/>
      </rPr>
      <t>4</t>
    </r>
    <r>
      <rPr>
        <sz val="11"/>
        <rFont val="游ゴシック Medium"/>
        <family val="3"/>
        <charset val="128"/>
      </rPr>
      <t>部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第３の出会い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映画界の</t>
    </r>
    <r>
      <rPr>
        <sz val="11"/>
        <rFont val="Consolas"/>
        <family val="3"/>
      </rPr>
      <t>Vissotsky/</t>
    </r>
    <r>
      <rPr>
        <sz val="11"/>
        <rFont val="游ゴシック Medium"/>
        <family val="3"/>
        <charset val="128"/>
      </rPr>
      <t>第</t>
    </r>
    <r>
      <rPr>
        <sz val="11"/>
        <rFont val="Consolas"/>
        <family val="3"/>
      </rPr>
      <t>4</t>
    </r>
    <r>
      <rPr>
        <sz val="11"/>
        <rFont val="游ゴシック Medium"/>
        <family val="3"/>
        <charset val="128"/>
      </rPr>
      <t>の出会い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詩人､演奏家､音楽家としての</t>
    </r>
    <r>
      <rPr>
        <sz val="11"/>
        <rFont val="Consolas"/>
        <family val="3"/>
      </rPr>
      <t>Vissotsky</t>
    </r>
    <rPh sb="0" eb="9">
      <t>ヴィソツキー</t>
    </rPh>
    <rPh sb="11" eb="13">
      <t>デア</t>
    </rPh>
    <rPh sb="21" eb="22">
      <t>ダイ</t>
    </rPh>
    <rPh sb="23" eb="24">
      <t>１ブ</t>
    </rPh>
    <rPh sb="25" eb="26">
      <t>ダイ</t>
    </rPh>
    <rPh sb="29" eb="30">
      <t>ダイ</t>
    </rPh>
    <rPh sb="32" eb="34">
      <t>デア</t>
    </rPh>
    <rPh sb="36" eb="39">
      <t>エイガカイ</t>
    </rPh>
    <rPh sb="40" eb="49">
      <t>ヴィソツキー</t>
    </rPh>
    <rPh sb="50" eb="51">
      <t>ダイ</t>
    </rPh>
    <rPh sb="53" eb="55">
      <t>デア</t>
    </rPh>
    <rPh sb="57" eb="59">
      <t>シジン</t>
    </rPh>
    <rPh sb="60" eb="63">
      <t>エンソウカ</t>
    </rPh>
    <rPh sb="64" eb="67">
      <t>オンガクカ</t>
    </rPh>
    <rPh sb="71" eb="80">
      <t>ヴィソツキー</t>
    </rPh>
    <phoneticPr fontId="1"/>
  </si>
  <si>
    <r>
      <t>VAL-3010/</t>
    </r>
    <r>
      <rPr>
        <sz val="11"/>
        <rFont val="游ゴシック Medium"/>
        <family val="3"/>
        <charset val="128"/>
      </rPr>
      <t>ビデオアーツジャパン</t>
    </r>
    <phoneticPr fontId="1"/>
  </si>
  <si>
    <r>
      <rPr>
        <sz val="11"/>
        <rFont val="游ゴシック Medium"/>
        <family val="3"/>
        <charset val="128"/>
      </rPr>
      <t>リー･リトナー</t>
    </r>
    <phoneticPr fontId="1"/>
  </si>
  <si>
    <r>
      <rPr>
        <sz val="11"/>
        <rFont val="游ゴシック Medium"/>
        <family val="3"/>
        <charset val="128"/>
      </rPr>
      <t>ダイアン･シューア</t>
    </r>
    <phoneticPr fontId="1"/>
  </si>
  <si>
    <r>
      <rPr>
        <sz val="11"/>
        <rFont val="游ゴシック Medium"/>
        <family val="3"/>
        <charset val="128"/>
      </rPr>
      <t>ディヴ･ヴァレンティン</t>
    </r>
    <phoneticPr fontId="1"/>
  </si>
  <si>
    <r>
      <rPr>
        <sz val="11"/>
        <rFont val="游ゴシック Medium"/>
        <family val="3"/>
        <charset val="128"/>
      </rPr>
      <t>フィル･ペリー</t>
    </r>
    <phoneticPr fontId="1"/>
  </si>
  <si>
    <r>
      <rPr>
        <sz val="11"/>
        <rFont val="游ゴシック Medium"/>
        <family val="3"/>
        <charset val="128"/>
      </rPr>
      <t>デイヴ･グルーシン</t>
    </r>
    <phoneticPr fontId="1"/>
  </si>
  <si>
    <r>
      <rPr>
        <sz val="11"/>
        <rFont val="游ゴシック Medium"/>
        <family val="3"/>
        <charset val="128"/>
      </rPr>
      <t>イヴァン･リンス</t>
    </r>
    <phoneticPr fontId="1"/>
  </si>
  <si>
    <r>
      <rPr>
        <u/>
        <sz val="11"/>
        <color indexed="12"/>
        <rFont val="游ゴシック Medium"/>
        <family val="3"/>
        <charset val="128"/>
      </rPr>
      <t>伊藤洋子</t>
    </r>
    <r>
      <rPr>
        <u/>
        <sz val="11"/>
        <color indexed="12"/>
        <rFont val="Consolas"/>
        <family val="3"/>
      </rPr>
      <t>&amp;</t>
    </r>
    <r>
      <rPr>
        <u/>
        <sz val="11"/>
        <color indexed="12"/>
        <rFont val="游ゴシック Medium"/>
        <family val="3"/>
        <charset val="128"/>
      </rPr>
      <t>高橋秀樹</t>
    </r>
    <rPh sb="0" eb="2">
      <t>イトウ</t>
    </rPh>
    <rPh sb="2" eb="4">
      <t>ヨウコ</t>
    </rPh>
    <rPh sb="5" eb="9">
      <t>タカハシヒデキ</t>
    </rPh>
    <phoneticPr fontId="1"/>
  </si>
  <si>
    <r>
      <rPr>
        <u/>
        <sz val="11"/>
        <color indexed="12"/>
        <rFont val="游ゴシック Medium"/>
        <family val="3"/>
        <charset val="128"/>
      </rPr>
      <t>帰還</t>
    </r>
    <r>
      <rPr>
        <u/>
        <sz val="11"/>
        <color indexed="12"/>
        <rFont val="Consolas"/>
        <family val="3"/>
      </rPr>
      <t xml:space="preserve">/Crosstalk at </t>
    </r>
    <r>
      <rPr>
        <u/>
        <sz val="11"/>
        <color indexed="12"/>
        <rFont val="游ゴシック Medium"/>
        <family val="3"/>
        <charset val="128"/>
      </rPr>
      <t>駒場寮</t>
    </r>
    <r>
      <rPr>
        <u/>
        <sz val="11"/>
        <color indexed="12"/>
        <rFont val="Consolas"/>
        <family val="3"/>
      </rPr>
      <t>Hall</t>
    </r>
    <rPh sb="0" eb="2">
      <t>キカン</t>
    </rPh>
    <rPh sb="3" eb="12">
      <t>クロストーク</t>
    </rPh>
    <rPh sb="16" eb="18">
      <t>コマバ</t>
    </rPh>
    <rPh sb="18" eb="19">
      <t>リョウ</t>
    </rPh>
    <rPh sb="19" eb="23">
      <t>ホール</t>
    </rPh>
    <phoneticPr fontId="1"/>
  </si>
  <si>
    <r>
      <rPr>
        <u/>
        <sz val="11"/>
        <color indexed="12"/>
        <rFont val="游ゴシック Medium"/>
        <family val="3"/>
        <charset val="128"/>
      </rPr>
      <t>伊藤洋子</t>
    </r>
    <r>
      <rPr>
        <u/>
        <sz val="11"/>
        <color indexed="12"/>
        <rFont val="Consolas"/>
        <family val="3"/>
      </rPr>
      <t>&amp;</t>
    </r>
    <r>
      <rPr>
        <u/>
        <sz val="11"/>
        <color indexed="12"/>
        <rFont val="游ゴシック Medium"/>
        <family val="3"/>
        <charset val="128"/>
      </rPr>
      <t>羽沙里祐美子</t>
    </r>
    <rPh sb="0" eb="2">
      <t>イトウ</t>
    </rPh>
    <rPh sb="2" eb="4">
      <t>ヨウコ</t>
    </rPh>
    <rPh sb="4" eb="5">
      <t>＆</t>
    </rPh>
    <rPh sb="5" eb="8">
      <t>ウサリ</t>
    </rPh>
    <rPh sb="8" eb="11">
      <t>ユミコ</t>
    </rPh>
    <phoneticPr fontId="1"/>
  </si>
  <si>
    <r>
      <rPr>
        <u/>
        <sz val="11"/>
        <color indexed="12"/>
        <rFont val="游ゴシック Medium"/>
        <family val="3"/>
        <charset val="128"/>
      </rPr>
      <t>高橋秀樹と遊ぼう</t>
    </r>
    <r>
      <rPr>
        <u/>
        <sz val="11"/>
        <color indexed="12"/>
        <rFont val="Consolas"/>
        <family val="3"/>
      </rPr>
      <t xml:space="preserve"> at </t>
    </r>
    <r>
      <rPr>
        <u/>
        <sz val="11"/>
        <color indexed="12"/>
        <rFont val="游ゴシック Medium"/>
        <family val="3"/>
        <charset val="128"/>
      </rPr>
      <t>シナプス画廊</t>
    </r>
    <rPh sb="0" eb="4">
      <t>タカハシヒデキ</t>
    </rPh>
    <rPh sb="5" eb="6">
      <t>アソ</t>
    </rPh>
    <rPh sb="16" eb="18">
      <t>ガロウ</t>
    </rPh>
    <phoneticPr fontId="1"/>
  </si>
  <si>
    <r>
      <rPr>
        <u/>
        <sz val="11"/>
        <color indexed="12"/>
        <rFont val="游ゴシック Medium"/>
        <family val="3"/>
        <charset val="128"/>
      </rPr>
      <t>東京</t>
    </r>
    <r>
      <rPr>
        <u/>
        <sz val="11"/>
        <color indexed="12"/>
        <rFont val="Consolas"/>
        <family val="3"/>
      </rPr>
      <t>Orchestra/</t>
    </r>
    <r>
      <rPr>
        <u/>
        <sz val="11"/>
        <color indexed="12"/>
        <rFont val="游ゴシック Medium"/>
        <family val="3"/>
        <charset val="128"/>
      </rPr>
      <t>高橋秀樹参加</t>
    </r>
    <rPh sb="0" eb="2">
      <t>トウキョウ</t>
    </rPh>
    <rPh sb="2" eb="11">
      <t>オーケストラ</t>
    </rPh>
    <rPh sb="12" eb="14">
      <t>タカハシ</t>
    </rPh>
    <rPh sb="14" eb="16">
      <t>ヒデキ</t>
    </rPh>
    <rPh sb="16" eb="18">
      <t>サンカ</t>
    </rPh>
    <phoneticPr fontId="1"/>
  </si>
  <si>
    <r>
      <rPr>
        <sz val="11"/>
        <rFont val="游ゴシック Medium"/>
        <family val="3"/>
        <charset val="128"/>
      </rPr>
      <t>東京</t>
    </r>
    <r>
      <rPr>
        <sz val="11"/>
        <rFont val="Consolas"/>
        <family val="3"/>
      </rPr>
      <t xml:space="preserve">Orchestra at </t>
    </r>
    <r>
      <rPr>
        <sz val="11"/>
        <rFont val="游ゴシック Medium"/>
        <family val="3"/>
        <charset val="128"/>
      </rPr>
      <t>真福寺</t>
    </r>
    <rPh sb="0" eb="2">
      <t>トウキョウ</t>
    </rPh>
    <rPh sb="2" eb="11">
      <t>オーケストラ</t>
    </rPh>
    <rPh sb="15" eb="18">
      <t>シンプクジ</t>
    </rPh>
    <phoneticPr fontId="1"/>
  </si>
  <si>
    <r>
      <rPr>
        <u/>
        <sz val="11"/>
        <color indexed="12"/>
        <rFont val="游ゴシック Medium"/>
        <family val="3"/>
        <charset val="128"/>
      </rPr>
      <t>高橋秀樹</t>
    </r>
    <r>
      <rPr>
        <u/>
        <sz val="11"/>
        <color indexed="12"/>
        <rFont val="Consolas"/>
        <family val="3"/>
      </rPr>
      <t>avec</t>
    </r>
    <r>
      <rPr>
        <u/>
        <sz val="11"/>
        <color indexed="12"/>
        <rFont val="游ゴシック Medium"/>
        <family val="3"/>
        <charset val="128"/>
      </rPr>
      <t>万城目純＆若尾伊佐子</t>
    </r>
    <rPh sb="0" eb="2">
      <t>タカハシ</t>
    </rPh>
    <rPh sb="2" eb="4">
      <t>ヒデキ</t>
    </rPh>
    <rPh sb="8" eb="11">
      <t>マキメ</t>
    </rPh>
    <rPh sb="11" eb="12">
      <t>ジュン</t>
    </rPh>
    <rPh sb="13" eb="15">
      <t>ワカオ</t>
    </rPh>
    <rPh sb="15" eb="18">
      <t>イサコ</t>
    </rPh>
    <phoneticPr fontId="1"/>
  </si>
  <si>
    <r>
      <rPr>
        <u/>
        <sz val="11"/>
        <color indexed="12"/>
        <rFont val="游ゴシック Medium"/>
        <family val="3"/>
        <charset val="128"/>
      </rPr>
      <t>トランスパーソナルな風景･水責めの回</t>
    </r>
    <r>
      <rPr>
        <u/>
        <sz val="11"/>
        <color indexed="12"/>
        <rFont val="Consolas"/>
        <family val="3"/>
      </rPr>
      <t>at</t>
    </r>
    <r>
      <rPr>
        <u/>
        <sz val="11"/>
        <color indexed="12"/>
        <rFont val="游ゴシック Medium"/>
        <family val="3"/>
        <charset val="128"/>
      </rPr>
      <t>りぶる</t>
    </r>
    <r>
      <rPr>
        <u/>
        <sz val="11"/>
        <color indexed="12"/>
        <rFont val="Consolas"/>
        <family val="3"/>
      </rPr>
      <t>1995.01.14</t>
    </r>
    <rPh sb="10" eb="12">
      <t>フウケイ</t>
    </rPh>
    <rPh sb="13" eb="14">
      <t>ミズ</t>
    </rPh>
    <rPh sb="14" eb="15">
      <t>セ</t>
    </rPh>
    <rPh sb="17" eb="18">
      <t>カイ</t>
    </rPh>
    <phoneticPr fontId="1"/>
  </si>
  <si>
    <r>
      <rPr>
        <u/>
        <sz val="11"/>
        <color indexed="12"/>
        <rFont val="游ゴシック Medium"/>
        <family val="3"/>
        <charset val="128"/>
      </rPr>
      <t>高橋秀樹＆小見祐子</t>
    </r>
    <rPh sb="0" eb="2">
      <t>タカハシ</t>
    </rPh>
    <rPh sb="2" eb="4">
      <t>ヒデキ</t>
    </rPh>
    <rPh sb="5" eb="7">
      <t>コミ</t>
    </rPh>
    <rPh sb="7" eb="9">
      <t>ユウコ</t>
    </rPh>
    <phoneticPr fontId="1"/>
  </si>
  <si>
    <r>
      <rPr>
        <u/>
        <sz val="11"/>
        <color indexed="12"/>
        <rFont val="游ゴシック Medium"/>
        <family val="3"/>
        <charset val="128"/>
      </rPr>
      <t>幽界通信</t>
    </r>
    <r>
      <rPr>
        <u/>
        <sz val="11"/>
        <color indexed="12"/>
        <rFont val="Consolas"/>
        <family val="3"/>
      </rPr>
      <t>Live</t>
    </r>
    <rPh sb="0" eb="2">
      <t>ユウカイ</t>
    </rPh>
    <rPh sb="2" eb="4">
      <t>ツウシン</t>
    </rPh>
    <rPh sb="4" eb="8">
      <t>ライヴ</t>
    </rPh>
    <phoneticPr fontId="1"/>
  </si>
  <si>
    <r>
      <rPr>
        <u/>
        <sz val="11"/>
        <color indexed="12"/>
        <rFont val="游ゴシック Medium"/>
        <family val="3"/>
        <charset val="128"/>
      </rPr>
      <t>高橋秀樹</t>
    </r>
    <rPh sb="0" eb="2">
      <t>タカハシ</t>
    </rPh>
    <rPh sb="2" eb="4">
      <t>ヒデキ</t>
    </rPh>
    <phoneticPr fontId="1"/>
  </si>
  <si>
    <r>
      <rPr>
        <u/>
        <sz val="11"/>
        <color indexed="12"/>
        <rFont val="游ゴシック Medium"/>
        <family val="3"/>
        <charset val="128"/>
      </rPr>
      <t>高橋秀樹</t>
    </r>
    <r>
      <rPr>
        <u/>
        <sz val="11"/>
        <color indexed="12"/>
        <rFont val="Consolas"/>
        <family val="3"/>
      </rPr>
      <t>TV</t>
    </r>
    <r>
      <rPr>
        <u/>
        <sz val="11"/>
        <color indexed="12"/>
        <rFont val="游ゴシック Medium"/>
        <family val="3"/>
        <charset val="128"/>
      </rPr>
      <t>出演の記録</t>
    </r>
    <rPh sb="0" eb="2">
      <t>タカハシ</t>
    </rPh>
    <rPh sb="2" eb="4">
      <t>ヒデキ</t>
    </rPh>
    <rPh sb="6" eb="8">
      <t>シュツエン</t>
    </rPh>
    <rPh sb="9" eb="11">
      <t>キロク</t>
    </rPh>
    <phoneticPr fontId="1"/>
  </si>
  <si>
    <r>
      <rPr>
        <u/>
        <sz val="11"/>
        <color indexed="12"/>
        <rFont val="游ゴシック Medium"/>
        <family val="3"/>
        <charset val="128"/>
      </rPr>
      <t>伝説の舞台裏（総出演）</t>
    </r>
    <rPh sb="0" eb="2">
      <t>デンセツ</t>
    </rPh>
    <rPh sb="3" eb="6">
      <t>ブタイウラ</t>
    </rPh>
    <rPh sb="7" eb="10">
      <t>ソウシュツエン</t>
    </rPh>
    <phoneticPr fontId="1"/>
  </si>
  <si>
    <r>
      <rPr>
        <u/>
        <sz val="11"/>
        <color indexed="12"/>
        <rFont val="游ゴシック Medium"/>
        <family val="3"/>
        <charset val="128"/>
      </rPr>
      <t>高橋秀樹（</t>
    </r>
    <r>
      <rPr>
        <u/>
        <sz val="11"/>
        <color indexed="12"/>
        <rFont val="Consolas"/>
        <family val="3"/>
      </rPr>
      <t>NAKANIKA</t>
    </r>
    <r>
      <rPr>
        <u/>
        <sz val="11"/>
        <color indexed="12"/>
        <rFont val="游ゴシック Medium"/>
        <family val="3"/>
        <charset val="128"/>
      </rPr>
      <t>）</t>
    </r>
    <rPh sb="0" eb="2">
      <t>タカハシ</t>
    </rPh>
    <rPh sb="2" eb="4">
      <t>ヒデキ</t>
    </rPh>
    <rPh sb="5" eb="13">
      <t>ナカニカ</t>
    </rPh>
    <phoneticPr fontId="1"/>
  </si>
  <si>
    <r>
      <rPr>
        <u/>
        <sz val="11"/>
        <color indexed="12"/>
        <rFont val="游ゴシック Medium"/>
        <family val="3"/>
        <charset val="128"/>
      </rPr>
      <t>まんぼう鮫</t>
    </r>
    <r>
      <rPr>
        <u/>
        <sz val="11"/>
        <color indexed="12"/>
        <rFont val="Consolas"/>
        <family val="3"/>
      </rPr>
      <t>Live</t>
    </r>
    <rPh sb="4" eb="5">
      <t>ザメ</t>
    </rPh>
    <rPh sb="5" eb="9">
      <t>ライヴ</t>
    </rPh>
    <phoneticPr fontId="1"/>
  </si>
  <si>
    <r>
      <rPr>
        <u/>
        <sz val="11"/>
        <color indexed="12"/>
        <rFont val="游ゴシック Medium"/>
        <family val="3"/>
        <charset val="128"/>
      </rPr>
      <t>舞台裏</t>
    </r>
    <rPh sb="0" eb="3">
      <t>ブタイウラ</t>
    </rPh>
    <phoneticPr fontId="1"/>
  </si>
  <si>
    <r>
      <rPr>
        <u/>
        <sz val="11"/>
        <color indexed="12"/>
        <rFont val="游ゴシック Medium"/>
        <family val="3"/>
        <charset val="128"/>
      </rPr>
      <t>高橋秀樹（業者）</t>
    </r>
    <rPh sb="0" eb="2">
      <t>タカハシ</t>
    </rPh>
    <rPh sb="2" eb="4">
      <t>ヒデキ</t>
    </rPh>
    <rPh sb="5" eb="7">
      <t>ギョウシャ</t>
    </rPh>
    <phoneticPr fontId="1"/>
  </si>
  <si>
    <r>
      <rPr>
        <u/>
        <sz val="11"/>
        <color indexed="12"/>
        <rFont val="游ゴシック Medium"/>
        <family val="3"/>
        <charset val="128"/>
      </rPr>
      <t>まんぼう鮫</t>
    </r>
    <r>
      <rPr>
        <u/>
        <sz val="11"/>
        <color indexed="12"/>
        <rFont val="Consolas"/>
        <family val="3"/>
      </rPr>
      <t>Live</t>
    </r>
    <rPh sb="4" eb="5">
      <t>ザメ</t>
    </rPh>
    <phoneticPr fontId="1"/>
  </si>
  <si>
    <r>
      <rPr>
        <u/>
        <sz val="11"/>
        <color indexed="12"/>
        <rFont val="游ゴシック Medium"/>
        <family val="3"/>
        <charset val="128"/>
      </rPr>
      <t>「宝船」</t>
    </r>
    <rPh sb="1" eb="3">
      <t>タカラブネ</t>
    </rPh>
    <phoneticPr fontId="1"/>
  </si>
  <si>
    <r>
      <rPr>
        <u/>
        <sz val="11"/>
        <color indexed="12"/>
        <rFont val="游ゴシック Medium"/>
        <family val="3"/>
        <charset val="128"/>
      </rPr>
      <t>「宝船」</t>
    </r>
    <r>
      <rPr>
        <u/>
        <sz val="11"/>
        <color indexed="12"/>
        <rFont val="Consolas"/>
        <family val="3"/>
      </rPr>
      <t>Demo Video</t>
    </r>
    <rPh sb="1" eb="3">
      <t>タカラブネ</t>
    </rPh>
    <rPh sb="4" eb="14">
      <t>デモ　ヴィデオ</t>
    </rPh>
    <phoneticPr fontId="1"/>
  </si>
  <si>
    <r>
      <rPr>
        <u/>
        <sz val="11"/>
        <color indexed="12"/>
        <rFont val="游ゴシック Medium"/>
        <family val="3"/>
        <charset val="128"/>
      </rPr>
      <t>ずんずん合唱団</t>
    </r>
    <rPh sb="4" eb="7">
      <t>ガッショウダン</t>
    </rPh>
    <phoneticPr fontId="1"/>
  </si>
  <si>
    <r>
      <rPr>
        <u/>
        <sz val="11"/>
        <color indexed="12"/>
        <rFont val="游ゴシック Medium"/>
        <family val="3"/>
        <charset val="128"/>
      </rPr>
      <t>板橋文化会館</t>
    </r>
    <r>
      <rPr>
        <u/>
        <sz val="11"/>
        <color indexed="12"/>
        <rFont val="Consolas"/>
        <family val="3"/>
      </rPr>
      <t>Live</t>
    </r>
    <rPh sb="0" eb="2">
      <t>イタバシ</t>
    </rPh>
    <rPh sb="2" eb="4">
      <t>ブンカ</t>
    </rPh>
    <rPh sb="4" eb="6">
      <t>カイカン</t>
    </rPh>
    <rPh sb="6" eb="10">
      <t>ライヴ</t>
    </rPh>
    <phoneticPr fontId="1"/>
  </si>
  <si>
    <r>
      <rPr>
        <sz val="11"/>
        <rFont val="游ゴシック Medium"/>
        <family val="3"/>
        <charset val="128"/>
      </rPr>
      <t>市川猿之助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中国</t>
    </r>
    <r>
      <rPr>
        <sz val="11"/>
        <rFont val="Consolas"/>
        <family val="3"/>
      </rPr>
      <t xml:space="preserve"> Joint</t>
    </r>
    <rPh sb="0" eb="2">
      <t>イチカワ</t>
    </rPh>
    <rPh sb="2" eb="5">
      <t>エンノスケ</t>
    </rPh>
    <rPh sb="6" eb="8">
      <t>チュウゴク</t>
    </rPh>
    <rPh sb="9" eb="14">
      <t>ジョイント</t>
    </rPh>
    <phoneticPr fontId="1"/>
  </si>
  <si>
    <r>
      <rPr>
        <sz val="11"/>
        <rFont val="游ゴシック Medium"/>
        <family val="3"/>
        <charset val="128"/>
      </rPr>
      <t>しょうき様</t>
    </r>
    <rPh sb="4" eb="5">
      <t>サマ</t>
    </rPh>
    <phoneticPr fontId="1"/>
  </si>
  <si>
    <r>
      <rPr>
        <sz val="11"/>
        <rFont val="游ゴシック Medium"/>
        <family val="3"/>
        <charset val="128"/>
      </rPr>
      <t>しりきれ</t>
    </r>
    <r>
      <rPr>
        <sz val="11"/>
        <rFont val="Consolas"/>
        <family val="3"/>
      </rPr>
      <t>Zarathustra</t>
    </r>
    <rPh sb="4" eb="15">
      <t>ツァラトストラ</t>
    </rPh>
    <phoneticPr fontId="1"/>
  </si>
  <si>
    <r>
      <rPr>
        <u/>
        <sz val="11"/>
        <color indexed="12"/>
        <rFont val="游ゴシック Medium"/>
        <family val="3"/>
        <charset val="128"/>
      </rPr>
      <t>伊藤洋子</t>
    </r>
    <rPh sb="0" eb="2">
      <t>イトウ</t>
    </rPh>
    <rPh sb="2" eb="4">
      <t>ヨウコ</t>
    </rPh>
    <phoneticPr fontId="1"/>
  </si>
  <si>
    <r>
      <rPr>
        <u/>
        <sz val="11"/>
        <color indexed="12"/>
        <rFont val="游ゴシック Medium"/>
        <family val="3"/>
        <charset val="128"/>
      </rPr>
      <t>詩の</t>
    </r>
    <r>
      <rPr>
        <u/>
        <sz val="11"/>
        <color indexed="12"/>
        <rFont val="Consolas"/>
        <family val="3"/>
      </rPr>
      <t>Performance</t>
    </r>
    <rPh sb="0" eb="1">
      <t>シ</t>
    </rPh>
    <rPh sb="2" eb="13">
      <t>パフォーマンス</t>
    </rPh>
    <phoneticPr fontId="1"/>
  </si>
  <si>
    <r>
      <rPr>
        <u/>
        <sz val="11"/>
        <color indexed="12"/>
        <rFont val="游ゴシック Medium"/>
        <family val="3"/>
        <charset val="128"/>
      </rPr>
      <t>大泉実成</t>
    </r>
    <rPh sb="0" eb="2">
      <t>オイズミ</t>
    </rPh>
    <rPh sb="2" eb="4">
      <t>ミナリ</t>
    </rPh>
    <phoneticPr fontId="1"/>
  </si>
  <si>
    <r>
      <rPr>
        <u/>
        <sz val="11"/>
        <color indexed="12"/>
        <rFont val="游ゴシック Medium"/>
        <family val="3"/>
        <charset val="128"/>
      </rPr>
      <t>ハナコ探偵団（第</t>
    </r>
    <r>
      <rPr>
        <u/>
        <sz val="11"/>
        <color indexed="12"/>
        <rFont val="Consolas"/>
        <family val="3"/>
      </rPr>
      <t>1</t>
    </r>
    <r>
      <rPr>
        <u/>
        <sz val="11"/>
        <color indexed="12"/>
        <rFont val="游ゴシック Medium"/>
        <family val="3"/>
        <charset val="128"/>
      </rPr>
      <t>回</t>
    </r>
    <r>
      <rPr>
        <u/>
        <sz val="11"/>
        <color indexed="12"/>
        <rFont val="Consolas"/>
        <family val="3"/>
      </rPr>
      <t xml:space="preserve"> </t>
    </r>
    <r>
      <rPr>
        <u/>
        <sz val="11"/>
        <color indexed="12"/>
        <rFont val="游ゴシック Medium"/>
        <family val="3"/>
        <charset val="128"/>
      </rPr>
      <t>高橋秀樹</t>
    </r>
    <r>
      <rPr>
        <u/>
        <sz val="11"/>
        <color indexed="12"/>
        <rFont val="Consolas"/>
        <family val="3"/>
      </rPr>
      <t xml:space="preserve"> </t>
    </r>
    <r>
      <rPr>
        <u/>
        <sz val="11"/>
        <color indexed="12"/>
        <rFont val="游ゴシック Medium"/>
        <family val="3"/>
        <charset val="128"/>
      </rPr>
      <t>出演）</t>
    </r>
    <rPh sb="3" eb="6">
      <t>タンテイダン</t>
    </rPh>
    <rPh sb="7" eb="8">
      <t>ダイ</t>
    </rPh>
    <rPh sb="9" eb="10">
      <t>カイ</t>
    </rPh>
    <rPh sb="11" eb="13">
      <t>タカハシ</t>
    </rPh>
    <rPh sb="13" eb="15">
      <t>ヒデキ</t>
    </rPh>
    <rPh sb="16" eb="18">
      <t>シュツエン</t>
    </rPh>
    <phoneticPr fontId="1"/>
  </si>
  <si>
    <r>
      <rPr>
        <sz val="11"/>
        <rFont val="游ゴシック Medium"/>
        <family val="3"/>
        <charset val="128"/>
      </rPr>
      <t>浅野優子</t>
    </r>
    <rPh sb="0" eb="2">
      <t>アサノ</t>
    </rPh>
    <rPh sb="2" eb="4">
      <t>ユウコ</t>
    </rPh>
    <phoneticPr fontId="1"/>
  </si>
  <si>
    <r>
      <rPr>
        <sz val="11"/>
        <rFont val="游ゴシック Medium"/>
        <family val="3"/>
        <charset val="128"/>
      </rPr>
      <t>五つの指の庭</t>
    </r>
    <rPh sb="0" eb="1">
      <t>イツ</t>
    </rPh>
    <rPh sb="3" eb="4">
      <t>ユビ</t>
    </rPh>
    <rPh sb="5" eb="6">
      <t>ニワ</t>
    </rPh>
    <phoneticPr fontId="1"/>
  </si>
  <si>
    <r>
      <rPr>
        <sz val="11"/>
        <rFont val="游ゴシック Medium"/>
        <family val="3"/>
        <charset val="128"/>
      </rPr>
      <t>えび天･銀監督</t>
    </r>
    <rPh sb="2" eb="3">
      <t>テン</t>
    </rPh>
    <rPh sb="4" eb="5">
      <t>ギン</t>
    </rPh>
    <rPh sb="5" eb="7">
      <t>カントク</t>
    </rPh>
    <phoneticPr fontId="1"/>
  </si>
  <si>
    <r>
      <t>Valkyrie</t>
    </r>
    <r>
      <rPr>
        <sz val="11"/>
        <rFont val="游ゴシック Medium"/>
        <family val="3"/>
        <charset val="128"/>
      </rPr>
      <t>（途中</t>
    </r>
    <r>
      <rPr>
        <sz val="11"/>
        <rFont val="Consolas"/>
        <family val="3"/>
      </rPr>
      <t>30</t>
    </r>
    <r>
      <rPr>
        <sz val="11"/>
        <rFont val="游ゴシック Medium"/>
        <family val="3"/>
        <charset val="128"/>
      </rPr>
      <t>分ない）</t>
    </r>
    <rPh sb="0" eb="8">
      <t>ワルキューレ</t>
    </rPh>
    <rPh sb="9" eb="11">
      <t>トチュウ</t>
    </rPh>
    <rPh sb="13" eb="14">
      <t>プン</t>
    </rPh>
    <phoneticPr fontId="1"/>
  </si>
  <si>
    <r>
      <rPr>
        <sz val="11"/>
        <rFont val="游ゴシック Medium"/>
        <family val="3"/>
        <charset val="128"/>
      </rPr>
      <t>伊藤勇夫</t>
    </r>
    <rPh sb="0" eb="2">
      <t>イトウ</t>
    </rPh>
    <rPh sb="2" eb="4">
      <t>イサオ</t>
    </rPh>
    <phoneticPr fontId="1"/>
  </si>
  <si>
    <r>
      <rPr>
        <sz val="11"/>
        <rFont val="游ゴシック Medium"/>
        <family val="3"/>
        <charset val="128"/>
      </rPr>
      <t>新・諸国漫遊記など全</t>
    </r>
    <r>
      <rPr>
        <sz val="11"/>
        <rFont val="Consolas"/>
        <family val="3"/>
      </rPr>
      <t>8</t>
    </r>
    <r>
      <rPr>
        <sz val="11"/>
        <rFont val="游ゴシック Medium"/>
        <family val="3"/>
        <charset val="128"/>
      </rPr>
      <t>本</t>
    </r>
    <rPh sb="0" eb="1">
      <t>シン</t>
    </rPh>
    <rPh sb="2" eb="4">
      <t>ショコク</t>
    </rPh>
    <rPh sb="4" eb="6">
      <t>マンユウ</t>
    </rPh>
    <rPh sb="6" eb="7">
      <t>キ</t>
    </rPh>
    <rPh sb="9" eb="10">
      <t>ゼン</t>
    </rPh>
    <rPh sb="11" eb="12">
      <t>ホン</t>
    </rPh>
    <phoneticPr fontId="1"/>
  </si>
  <si>
    <r>
      <rPr>
        <u/>
        <sz val="11"/>
        <color indexed="12"/>
        <rFont val="游ゴシック Medium"/>
        <family val="3"/>
        <charset val="128"/>
      </rPr>
      <t>万城目純</t>
    </r>
    <r>
      <rPr>
        <u/>
        <sz val="11"/>
        <color indexed="12"/>
        <rFont val="Consolas"/>
        <family val="3"/>
      </rPr>
      <t>+"SHIN PING" art vision/</t>
    </r>
    <r>
      <rPr>
        <u/>
        <sz val="11"/>
        <color indexed="12"/>
        <rFont val="游ゴシック Medium"/>
        <family val="3"/>
        <charset val="128"/>
      </rPr>
      <t>小堀夏世､高橋</t>
    </r>
    <r>
      <rPr>
        <u/>
        <sz val="11"/>
        <color indexed="12"/>
        <rFont val="Consolas"/>
        <family val="3"/>
      </rPr>
      <t xml:space="preserve"> </t>
    </r>
    <r>
      <rPr>
        <u/>
        <sz val="11"/>
        <color indexed="12"/>
        <rFont val="游ゴシック Medium"/>
        <family val="3"/>
        <charset val="128"/>
      </rPr>
      <t>秀樹､根来由佳､野口</t>
    </r>
    <r>
      <rPr>
        <u/>
        <sz val="11"/>
        <color indexed="12"/>
        <rFont val="Consolas"/>
        <family val="3"/>
      </rPr>
      <t xml:space="preserve"> </t>
    </r>
    <r>
      <rPr>
        <u/>
        <sz val="11"/>
        <color indexed="12"/>
        <rFont val="游ゴシック Medium"/>
        <family val="3"/>
        <charset val="128"/>
      </rPr>
      <t>加津美､平野</t>
    </r>
    <r>
      <rPr>
        <u/>
        <sz val="11"/>
        <color indexed="12"/>
        <rFont val="Consolas"/>
        <family val="3"/>
      </rPr>
      <t xml:space="preserve"> </t>
    </r>
    <r>
      <rPr>
        <u/>
        <sz val="11"/>
        <color indexed="12"/>
        <rFont val="游ゴシック Medium"/>
        <family val="3"/>
        <charset val="128"/>
      </rPr>
      <t>晶弘､万城目純､若尾伊佐子､佐野</t>
    </r>
    <r>
      <rPr>
        <u/>
        <sz val="11"/>
        <color indexed="12"/>
        <rFont val="Consolas"/>
        <family val="3"/>
      </rPr>
      <t xml:space="preserve"> </t>
    </r>
    <r>
      <rPr>
        <u/>
        <sz val="11"/>
        <color indexed="12"/>
        <rFont val="游ゴシック Medium"/>
        <family val="3"/>
        <charset val="128"/>
      </rPr>
      <t>友</t>
    </r>
    <rPh sb="0" eb="3">
      <t>マキメ</t>
    </rPh>
    <rPh sb="3" eb="4">
      <t>ジュン</t>
    </rPh>
    <rPh sb="5" eb="27">
      <t>シンピン・アート・ヴィジョン</t>
    </rPh>
    <rPh sb="28" eb="30">
      <t>コボリ</t>
    </rPh>
    <rPh sb="30" eb="32">
      <t>ナツヨ</t>
    </rPh>
    <rPh sb="33" eb="35">
      <t>タカハシ</t>
    </rPh>
    <rPh sb="36" eb="38">
      <t>ヒデキ</t>
    </rPh>
    <rPh sb="39" eb="41">
      <t>ネゴロ</t>
    </rPh>
    <rPh sb="41" eb="43">
      <t>ユカ</t>
    </rPh>
    <rPh sb="44" eb="46">
      <t>ノグチ</t>
    </rPh>
    <rPh sb="47" eb="50">
      <t>カツミ</t>
    </rPh>
    <rPh sb="51" eb="53">
      <t>ヘイヤ</t>
    </rPh>
    <rPh sb="54" eb="56">
      <t>アキヒロ</t>
    </rPh>
    <rPh sb="57" eb="60">
      <t>マキメ</t>
    </rPh>
    <rPh sb="60" eb="61">
      <t>ジュン</t>
    </rPh>
    <rPh sb="62" eb="64">
      <t>ワカオ</t>
    </rPh>
    <rPh sb="64" eb="67">
      <t>イサコ</t>
    </rPh>
    <rPh sb="68" eb="70">
      <t>サノ</t>
    </rPh>
    <rPh sb="71" eb="72">
      <t>トモ</t>
    </rPh>
    <phoneticPr fontId="1"/>
  </si>
  <si>
    <r>
      <rPr>
        <u/>
        <sz val="11"/>
        <color indexed="12"/>
        <rFont val="游ゴシック Medium"/>
        <family val="3"/>
        <charset val="128"/>
      </rPr>
      <t>仮名）伊藤あやの</t>
    </r>
    <rPh sb="0" eb="2">
      <t>カメイ</t>
    </rPh>
    <rPh sb="3" eb="5">
      <t>イトウ</t>
    </rPh>
    <phoneticPr fontId="1"/>
  </si>
  <si>
    <r>
      <rPr>
        <u/>
        <sz val="11"/>
        <color indexed="12"/>
        <rFont val="游ゴシック Medium"/>
        <family val="3"/>
        <charset val="128"/>
      </rPr>
      <t>大倉山記念</t>
    </r>
    <r>
      <rPr>
        <u/>
        <sz val="11"/>
        <color indexed="12"/>
        <rFont val="Consolas"/>
        <family val="3"/>
      </rPr>
      <t>Hall</t>
    </r>
    <rPh sb="0" eb="2">
      <t>オオクラ</t>
    </rPh>
    <rPh sb="2" eb="3">
      <t>ヤマ</t>
    </rPh>
    <rPh sb="3" eb="5">
      <t>キネン</t>
    </rPh>
    <rPh sb="5" eb="9">
      <t>ホール</t>
    </rPh>
    <phoneticPr fontId="1"/>
  </si>
  <si>
    <r>
      <t>other</t>
    </r>
    <r>
      <rPr>
        <sz val="11"/>
        <rFont val="游ゴシック Medium"/>
        <family val="3"/>
        <charset val="128"/>
      </rPr>
      <t>／</t>
    </r>
    <r>
      <rPr>
        <sz val="11"/>
        <rFont val="Consolas"/>
        <family val="3"/>
      </rPr>
      <t>cinema</t>
    </r>
    <r>
      <rPr>
        <sz val="11"/>
        <rFont val="游ゴシック Medium"/>
        <family val="3"/>
        <charset val="128"/>
      </rPr>
      <t>／</t>
    </r>
    <r>
      <rPr>
        <sz val="11"/>
        <rFont val="Consolas"/>
        <family val="3"/>
      </rPr>
      <t xml:space="preserve">music </t>
    </r>
    <r>
      <rPr>
        <sz val="11"/>
        <rFont val="游ゴシック Medium"/>
        <family val="3"/>
        <charset val="128"/>
      </rPr>
      <t>現代音楽</t>
    </r>
    <r>
      <rPr>
        <sz val="11"/>
        <rFont val="Consolas"/>
        <family val="3"/>
      </rPr>
      <t>/classics/foreign/japan</t>
    </r>
    <rPh sb="19" eb="21">
      <t>ゲンダイ</t>
    </rPh>
    <rPh sb="21" eb="23">
      <t>オンガク</t>
    </rPh>
    <phoneticPr fontId="1"/>
  </si>
  <si>
    <r>
      <t>Open Heart Surgery/</t>
    </r>
    <r>
      <rPr>
        <sz val="11"/>
        <rFont val="游ゴシック Medium"/>
        <family val="3"/>
        <charset val="128"/>
      </rPr>
      <t>開心術</t>
    </r>
    <rPh sb="19" eb="20">
      <t>カイ</t>
    </rPh>
    <rPh sb="20" eb="22">
      <t>シンジュツ</t>
    </rPh>
    <phoneticPr fontId="1"/>
  </si>
  <si>
    <r>
      <t>The Operation:/</t>
    </r>
    <r>
      <rPr>
        <sz val="11"/>
        <rFont val="游ゴシック Medium"/>
        <family val="3"/>
        <charset val="128"/>
      </rPr>
      <t>ザ･オペレーション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ビデオ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シリーズ</t>
    </r>
    <phoneticPr fontId="1"/>
  </si>
  <si>
    <r>
      <rPr>
        <sz val="11"/>
        <rFont val="游ゴシック Medium"/>
        <family val="3"/>
        <charset val="128"/>
      </rPr>
      <t>ジークフリート／</t>
    </r>
    <r>
      <rPr>
        <sz val="11"/>
        <rFont val="Consolas"/>
        <family val="3"/>
      </rPr>
      <t>3</t>
    </r>
    <r>
      <rPr>
        <sz val="11"/>
        <rFont val="游ゴシック Medium"/>
        <family val="3"/>
        <charset val="128"/>
      </rPr>
      <t>倍で</t>
    </r>
    <r>
      <rPr>
        <sz val="11"/>
        <rFont val="Consolas"/>
        <family val="3"/>
      </rPr>
      <t>2</t>
    </r>
    <r>
      <rPr>
        <sz val="11"/>
        <rFont val="游ゴシック Medium"/>
        <family val="3"/>
        <charset val="128"/>
      </rPr>
      <t>時間</t>
    </r>
    <rPh sb="9" eb="10">
      <t>バイ</t>
    </rPh>
    <rPh sb="12" eb="14">
      <t>ジカン</t>
    </rPh>
    <phoneticPr fontId="1"/>
  </si>
  <si>
    <r>
      <rPr>
        <sz val="11"/>
        <rFont val="游ゴシック Medium"/>
        <family val="3"/>
        <charset val="128"/>
      </rPr>
      <t>神々のたそがれ</t>
    </r>
    <rPh sb="0" eb="2">
      <t>カミガミ</t>
    </rPh>
    <phoneticPr fontId="1"/>
  </si>
  <si>
    <r>
      <rPr>
        <sz val="11"/>
        <rFont val="游ゴシック Medium"/>
        <family val="3"/>
        <charset val="128"/>
      </rPr>
      <t>歌劇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ホバンシチナ</t>
    </r>
    <rPh sb="0" eb="2">
      <t>カゲキ</t>
    </rPh>
    <phoneticPr fontId="1"/>
  </si>
  <si>
    <r>
      <t>?(</t>
    </r>
    <r>
      <rPr>
        <sz val="11"/>
        <rFont val="游ゴシック Medium"/>
        <family val="3"/>
        <charset val="128"/>
      </rPr>
      <t>一瞬</t>
    </r>
    <r>
      <rPr>
        <sz val="11"/>
        <rFont val="Consolas"/>
        <family val="3"/>
      </rPr>
      <t>)</t>
    </r>
    <rPh sb="2" eb="4">
      <t>イッシュン</t>
    </rPh>
    <phoneticPr fontId="1"/>
  </si>
  <si>
    <r>
      <t xml:space="preserve">1/9 </t>
    </r>
    <r>
      <rPr>
        <sz val="11"/>
        <rFont val="游ゴシック Medium"/>
        <family val="3"/>
        <charset val="128"/>
      </rPr>
      <t>なんたらエイド</t>
    </r>
    <phoneticPr fontId="1"/>
  </si>
  <si>
    <r>
      <rPr>
        <b/>
        <sz val="11"/>
        <color indexed="33"/>
        <rFont val="游ゴシック Medium"/>
        <family val="3"/>
        <charset val="128"/>
      </rPr>
      <t>ルイ･アームストロング</t>
    </r>
    <phoneticPr fontId="1"/>
  </si>
  <si>
    <r>
      <t xml:space="preserve">2/9 </t>
    </r>
    <r>
      <rPr>
        <sz val="11"/>
        <rFont val="游ゴシック Medium"/>
        <family val="3"/>
        <charset val="128"/>
      </rPr>
      <t>なんたらエイド</t>
    </r>
    <phoneticPr fontId="1"/>
  </si>
  <si>
    <r>
      <t xml:space="preserve">3/9 </t>
    </r>
    <r>
      <rPr>
        <sz val="11"/>
        <rFont val="游ゴシック Medium"/>
        <family val="3"/>
        <charset val="128"/>
      </rPr>
      <t>なんたらエイド</t>
    </r>
    <phoneticPr fontId="1"/>
  </si>
  <si>
    <r>
      <t xml:space="preserve">4/9 </t>
    </r>
    <r>
      <rPr>
        <sz val="11"/>
        <rFont val="游ゴシック Medium"/>
        <family val="3"/>
        <charset val="128"/>
      </rPr>
      <t>なんたらエイド</t>
    </r>
    <phoneticPr fontId="1"/>
  </si>
  <si>
    <r>
      <t xml:space="preserve">5/9 </t>
    </r>
    <r>
      <rPr>
        <sz val="11"/>
        <rFont val="游ゴシック Medium"/>
        <family val="3"/>
        <charset val="128"/>
      </rPr>
      <t>なんたらエイド</t>
    </r>
    <phoneticPr fontId="1"/>
  </si>
  <si>
    <r>
      <t xml:space="preserve">6/9 </t>
    </r>
    <r>
      <rPr>
        <sz val="11"/>
        <rFont val="游ゴシック Medium"/>
        <family val="3"/>
        <charset val="128"/>
      </rPr>
      <t>なんたらエイド</t>
    </r>
    <phoneticPr fontId="1"/>
  </si>
  <si>
    <r>
      <rPr>
        <sz val="11"/>
        <rFont val="游ゴシック Medium"/>
        <family val="3"/>
        <charset val="128"/>
      </rPr>
      <t>ハービー･ハンコック</t>
    </r>
    <r>
      <rPr>
        <sz val="11"/>
        <rFont val="Consolas"/>
        <family val="3"/>
      </rPr>
      <t xml:space="preserve"> &amp; Joni Michel &amp; Andy </t>
    </r>
    <r>
      <rPr>
        <sz val="11"/>
        <rFont val="游ゴシック Medium"/>
        <family val="3"/>
        <charset val="128"/>
      </rPr>
      <t>サマーズ</t>
    </r>
    <rPh sb="13" eb="17">
      <t>ジョニ</t>
    </rPh>
    <rPh sb="18" eb="24">
      <t>ミッチェル</t>
    </rPh>
    <rPh sb="27" eb="31">
      <t>アンディ</t>
    </rPh>
    <phoneticPr fontId="1"/>
  </si>
  <si>
    <r>
      <t xml:space="preserve">7/9 </t>
    </r>
    <r>
      <rPr>
        <sz val="11"/>
        <rFont val="游ゴシック Medium"/>
        <family val="3"/>
        <charset val="128"/>
      </rPr>
      <t>なんたらエイド</t>
    </r>
    <phoneticPr fontId="1"/>
  </si>
  <si>
    <r>
      <rPr>
        <sz val="11"/>
        <rFont val="游ゴシック Medium"/>
        <family val="3"/>
        <charset val="128"/>
      </rPr>
      <t>竜童組､ミレイユ･マチュー、</t>
    </r>
    <r>
      <rPr>
        <sz val="11"/>
        <rFont val="Consolas"/>
        <family val="3"/>
      </rPr>
      <t>+++etc.</t>
    </r>
    <rPh sb="0" eb="3">
      <t>リュウドウグミ</t>
    </rPh>
    <phoneticPr fontId="1"/>
  </si>
  <si>
    <r>
      <t xml:space="preserve">8/9 </t>
    </r>
    <r>
      <rPr>
        <sz val="11"/>
        <rFont val="游ゴシック Medium"/>
        <family val="3"/>
        <charset val="128"/>
      </rPr>
      <t>なんたらエイド</t>
    </r>
    <phoneticPr fontId="1"/>
  </si>
  <si>
    <r>
      <rPr>
        <b/>
        <sz val="11"/>
        <color indexed="33"/>
        <rFont val="游ゴシック Medium"/>
        <family val="3"/>
        <charset val="128"/>
      </rPr>
      <t>尾上松緑</t>
    </r>
    <rPh sb="0" eb="2">
      <t>オノエ</t>
    </rPh>
    <rPh sb="2" eb="4">
      <t>ショウロク</t>
    </rPh>
    <phoneticPr fontId="1"/>
  </si>
  <si>
    <r>
      <rPr>
        <b/>
        <sz val="11"/>
        <color indexed="33"/>
        <rFont val="游ゴシック Medium"/>
        <family val="3"/>
        <charset val="128"/>
      </rPr>
      <t>勧進帳</t>
    </r>
    <rPh sb="0" eb="3">
      <t>カンジンチョウ</t>
    </rPh>
    <phoneticPr fontId="1"/>
  </si>
  <si>
    <r>
      <rPr>
        <sz val="11"/>
        <rFont val="游ゴシック Medium"/>
        <family val="3"/>
        <charset val="128"/>
      </rPr>
      <t>四世杵屋六三郎（作曲）四世西川扇蔵（振付）（しりきれ）</t>
    </r>
    <rPh sb="0" eb="2">
      <t>ヨンセイ</t>
    </rPh>
    <rPh sb="2" eb="4">
      <t>キネヤ</t>
    </rPh>
    <rPh sb="4" eb="7">
      <t>ロクサブロウ</t>
    </rPh>
    <rPh sb="8" eb="10">
      <t>サッキョク</t>
    </rPh>
    <rPh sb="11" eb="13">
      <t>ヨンセイ</t>
    </rPh>
    <rPh sb="13" eb="15">
      <t>ニシカワ</t>
    </rPh>
    <rPh sb="15" eb="17">
      <t>センゾウ</t>
    </rPh>
    <rPh sb="18" eb="20">
      <t>フリツケ</t>
    </rPh>
    <phoneticPr fontId="1"/>
  </si>
  <si>
    <r>
      <rPr>
        <sz val="11"/>
        <rFont val="游ゴシック Medium"/>
        <family val="3"/>
        <charset val="128"/>
      </rPr>
      <t>市川団十郎･尾上菊五郎･市川左団次･河原崎権十郎･尾上左近･市川団蔵</t>
    </r>
    <r>
      <rPr>
        <sz val="11"/>
        <rFont val="Consolas"/>
        <family val="3"/>
      </rPr>
      <t>etc.</t>
    </r>
    <rPh sb="0" eb="2">
      <t>イチカワ</t>
    </rPh>
    <rPh sb="2" eb="5">
      <t>ダンジュウロウ</t>
    </rPh>
    <rPh sb="6" eb="8">
      <t>オノエ</t>
    </rPh>
    <rPh sb="8" eb="9">
      <t>キク</t>
    </rPh>
    <rPh sb="9" eb="11">
      <t>ゴロウ</t>
    </rPh>
    <rPh sb="12" eb="14">
      <t>イチカワ</t>
    </rPh>
    <rPh sb="14" eb="17">
      <t>サダンジ</t>
    </rPh>
    <rPh sb="18" eb="21">
      <t>カワラザキ</t>
    </rPh>
    <rPh sb="21" eb="24">
      <t>ゴンジュウロウ</t>
    </rPh>
    <rPh sb="25" eb="27">
      <t>オノエ</t>
    </rPh>
    <rPh sb="27" eb="29">
      <t>サコン</t>
    </rPh>
    <rPh sb="30" eb="32">
      <t>イチカワ</t>
    </rPh>
    <rPh sb="32" eb="34">
      <t>ダンゾウ</t>
    </rPh>
    <phoneticPr fontId="1"/>
  </si>
  <si>
    <r>
      <rPr>
        <sz val="11"/>
        <rFont val="游ゴシック Medium"/>
        <family val="3"/>
        <charset val="128"/>
      </rPr>
      <t>歌舞伎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義経腰越状･</t>
    </r>
    <r>
      <rPr>
        <sz val="11"/>
        <rFont val="Consolas"/>
        <family val="3"/>
      </rPr>
      <t>5</t>
    </r>
    <r>
      <rPr>
        <sz val="11"/>
        <rFont val="游ゴシック Medium"/>
        <family val="3"/>
        <charset val="128"/>
      </rPr>
      <t>斗</t>
    </r>
    <r>
      <rPr>
        <sz val="11"/>
        <rFont val="Consolas"/>
        <family val="3"/>
      </rPr>
      <t>3</t>
    </r>
    <r>
      <rPr>
        <sz val="11"/>
        <rFont val="游ゴシック Medium"/>
        <family val="3"/>
        <charset val="128"/>
      </rPr>
      <t>番叟</t>
    </r>
    <r>
      <rPr>
        <sz val="11"/>
        <rFont val="Consolas"/>
        <family val="3"/>
      </rPr>
      <t xml:space="preserve"> at</t>
    </r>
    <r>
      <rPr>
        <sz val="11"/>
        <rFont val="游ゴシック Medium"/>
        <family val="3"/>
        <charset val="128"/>
      </rPr>
      <t>歌舞伎座</t>
    </r>
    <rPh sb="0" eb="3">
      <t>カブキ</t>
    </rPh>
    <rPh sb="4" eb="6">
      <t>ヨシツネ</t>
    </rPh>
    <rPh sb="6" eb="8">
      <t>コシゴエ</t>
    </rPh>
    <rPh sb="8" eb="9">
      <t>ジョウ</t>
    </rPh>
    <rPh sb="11" eb="12">
      <t>ト</t>
    </rPh>
    <rPh sb="13" eb="14">
      <t>バン</t>
    </rPh>
    <rPh sb="14" eb="15">
      <t>ソウ</t>
    </rPh>
    <rPh sb="18" eb="22">
      <t>カブキザ</t>
    </rPh>
    <phoneticPr fontId="1"/>
  </si>
  <si>
    <r>
      <rPr>
        <sz val="11"/>
        <rFont val="游ゴシック Medium"/>
        <family val="3"/>
        <charset val="128"/>
      </rPr>
      <t>劇的</t>
    </r>
    <r>
      <rPr>
        <sz val="11"/>
        <rFont val="Consolas"/>
        <family val="3"/>
      </rPr>
      <t>Oratorio:</t>
    </r>
    <r>
      <rPr>
        <sz val="11"/>
        <rFont val="游ゴシック Medium"/>
        <family val="3"/>
        <charset val="128"/>
      </rPr>
      <t>火刑台のジャンヌ･ダルク</t>
    </r>
    <rPh sb="0" eb="2">
      <t>ゲキテキ</t>
    </rPh>
    <rPh sb="2" eb="10">
      <t>オラトリオ</t>
    </rPh>
    <rPh sb="11" eb="13">
      <t>カケイ</t>
    </rPh>
    <rPh sb="13" eb="14">
      <t>ダイ</t>
    </rPh>
    <phoneticPr fontId="1"/>
  </si>
  <si>
    <r>
      <rPr>
        <sz val="11"/>
        <rFont val="游ゴシック Medium"/>
        <family val="3"/>
        <charset val="128"/>
      </rPr>
      <t>アンネ･フレネ</t>
    </r>
    <phoneticPr fontId="1"/>
  </si>
  <si>
    <r>
      <rPr>
        <sz val="11"/>
        <rFont val="游ゴシック Medium"/>
        <family val="3"/>
        <charset val="128"/>
      </rPr>
      <t>ドミニク･ルベル</t>
    </r>
    <phoneticPr fontId="1"/>
  </si>
  <si>
    <r>
      <rPr>
        <sz val="11"/>
        <rFont val="游ゴシック Medium"/>
        <family val="3"/>
        <charset val="128"/>
      </rPr>
      <t>マスネ</t>
    </r>
    <phoneticPr fontId="1"/>
  </si>
  <si>
    <r>
      <rPr>
        <sz val="11"/>
        <rFont val="游ゴシック Medium"/>
        <family val="3"/>
        <charset val="128"/>
      </rPr>
      <t>ウェルテル</t>
    </r>
    <phoneticPr fontId="1"/>
  </si>
  <si>
    <r>
      <rPr>
        <sz val="11"/>
        <rFont val="游ゴシック Medium"/>
        <family val="3"/>
        <charset val="128"/>
      </rPr>
      <t>オブラツォワ</t>
    </r>
    <phoneticPr fontId="1"/>
  </si>
  <si>
    <r>
      <rPr>
        <sz val="11"/>
        <rFont val="游ゴシック Medium"/>
        <family val="3"/>
        <charset val="128"/>
      </rPr>
      <t>ジュライティス</t>
    </r>
    <phoneticPr fontId="1"/>
  </si>
  <si>
    <r>
      <t>Samson</t>
    </r>
    <r>
      <rPr>
        <sz val="11"/>
        <rFont val="游ゴシック Medium"/>
        <family val="3"/>
        <charset val="128"/>
      </rPr>
      <t>とデリラ</t>
    </r>
    <rPh sb="0" eb="6">
      <t>サムソン</t>
    </rPh>
    <phoneticPr fontId="1"/>
  </si>
  <si>
    <r>
      <rPr>
        <sz val="11"/>
        <rFont val="游ゴシック Medium"/>
        <family val="3"/>
        <charset val="128"/>
      </rPr>
      <t>三島由紀夫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作（中村歌右衛門･松下幸四郎）</t>
    </r>
    <rPh sb="0" eb="2">
      <t>ミシマ</t>
    </rPh>
    <rPh sb="2" eb="5">
      <t>ユキオ</t>
    </rPh>
    <rPh sb="6" eb="7">
      <t>サク</t>
    </rPh>
    <rPh sb="8" eb="10">
      <t>ナカムラ</t>
    </rPh>
    <rPh sb="10" eb="14">
      <t>ウタエモン</t>
    </rPh>
    <rPh sb="15" eb="17">
      <t>マツシタ</t>
    </rPh>
    <rPh sb="17" eb="20">
      <t>コウシロウ</t>
    </rPh>
    <phoneticPr fontId="1"/>
  </si>
  <si>
    <r>
      <rPr>
        <sz val="11"/>
        <rFont val="游ゴシック Medium"/>
        <family val="3"/>
        <charset val="128"/>
      </rPr>
      <t>歌舞伎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熊野</t>
    </r>
    <rPh sb="0" eb="3">
      <t>カブキ</t>
    </rPh>
    <rPh sb="4" eb="6">
      <t>ユヤ</t>
    </rPh>
    <phoneticPr fontId="1"/>
  </si>
  <si>
    <r>
      <rPr>
        <b/>
        <sz val="11"/>
        <color indexed="33"/>
        <rFont val="游ゴシック Medium"/>
        <family val="3"/>
        <charset val="128"/>
      </rPr>
      <t>サテリコン</t>
    </r>
    <phoneticPr fontId="1"/>
  </si>
  <si>
    <r>
      <rPr>
        <sz val="11"/>
        <rFont val="游ゴシック Medium"/>
        <family val="3"/>
        <charset val="128"/>
      </rPr>
      <t>ターザン</t>
    </r>
    <phoneticPr fontId="1"/>
  </si>
  <si>
    <r>
      <rPr>
        <sz val="11"/>
        <rFont val="游ゴシック Medium"/>
        <family val="3"/>
        <charset val="128"/>
      </rPr>
      <t>歌舞伎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魚屋宗五郎</t>
    </r>
    <rPh sb="0" eb="3">
      <t>カブキ</t>
    </rPh>
    <rPh sb="4" eb="6">
      <t>サカナヤ</t>
    </rPh>
    <rPh sb="6" eb="9">
      <t>ソウゴロウ</t>
    </rPh>
    <phoneticPr fontId="1"/>
  </si>
  <si>
    <r>
      <rPr>
        <sz val="11"/>
        <rFont val="游ゴシック Medium"/>
        <family val="3"/>
        <charset val="128"/>
      </rPr>
      <t>池田大伍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作</t>
    </r>
    <rPh sb="0" eb="2">
      <t>イケダ</t>
    </rPh>
    <rPh sb="2" eb="4">
      <t>ダイゴ</t>
    </rPh>
    <rPh sb="5" eb="6">
      <t>サク</t>
    </rPh>
    <phoneticPr fontId="1"/>
  </si>
  <si>
    <r>
      <rPr>
        <sz val="11"/>
        <rFont val="游ゴシック Medium"/>
        <family val="3"/>
        <charset val="128"/>
      </rPr>
      <t>歌舞伎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名月八幡祭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しりきれ</t>
    </r>
    <rPh sb="0" eb="3">
      <t>カブキ</t>
    </rPh>
    <rPh sb="4" eb="6">
      <t>メイゲツ</t>
    </rPh>
    <rPh sb="8" eb="9">
      <t>サイ</t>
    </rPh>
    <phoneticPr fontId="1"/>
  </si>
  <si>
    <r>
      <rPr>
        <sz val="11"/>
        <rFont val="游ゴシック Medium"/>
        <family val="3"/>
        <charset val="128"/>
      </rPr>
      <t>縮屋新助：坂東八十助、芸者美代吉：児太郎、魚惣：市川左団次、藤岡慶十郎：河原崎権十郎、船頭三次：歌昇</t>
    </r>
    <rPh sb="0" eb="2">
      <t>チヂミヤ</t>
    </rPh>
    <rPh sb="2" eb="4">
      <t>シンスケ</t>
    </rPh>
    <rPh sb="5" eb="7">
      <t>バンドウ</t>
    </rPh>
    <rPh sb="7" eb="10">
      <t>ヤソスケ</t>
    </rPh>
    <rPh sb="11" eb="13">
      <t>ゲイシャ</t>
    </rPh>
    <rPh sb="13" eb="16">
      <t>ミヨキチ</t>
    </rPh>
    <rPh sb="17" eb="20">
      <t>コタロウ</t>
    </rPh>
    <rPh sb="24" eb="26">
      <t>イチカワ</t>
    </rPh>
    <rPh sb="26" eb="29">
      <t>サダンジ</t>
    </rPh>
    <rPh sb="30" eb="32">
      <t>フジオカ</t>
    </rPh>
    <rPh sb="32" eb="35">
      <t>ケイジュウロウ</t>
    </rPh>
    <rPh sb="36" eb="39">
      <t>カワラザキ</t>
    </rPh>
    <rPh sb="39" eb="42">
      <t>ゴンジュウロウ</t>
    </rPh>
    <rPh sb="43" eb="45">
      <t>センドウ</t>
    </rPh>
    <phoneticPr fontId="1"/>
  </si>
  <si>
    <r>
      <t>Piano</t>
    </r>
    <r>
      <rPr>
        <b/>
        <sz val="11"/>
        <color indexed="33"/>
        <rFont val="游ゴシック Medium"/>
        <family val="3"/>
        <charset val="128"/>
      </rPr>
      <t>協奏曲第</t>
    </r>
    <r>
      <rPr>
        <b/>
        <sz val="11"/>
        <color indexed="33"/>
        <rFont val="Consolas"/>
        <family val="3"/>
      </rPr>
      <t>1</t>
    </r>
    <r>
      <rPr>
        <b/>
        <sz val="11"/>
        <color indexed="33"/>
        <rFont val="游ゴシック Medium"/>
        <family val="3"/>
        <charset val="128"/>
      </rPr>
      <t>番</t>
    </r>
    <rPh sb="0" eb="8">
      <t>ピアノキョウソウキョク</t>
    </rPh>
    <rPh sb="8" eb="9">
      <t>ダイ</t>
    </rPh>
    <rPh sb="10" eb="11">
      <t>バン</t>
    </rPh>
    <phoneticPr fontId="1"/>
  </si>
  <si>
    <r>
      <rPr>
        <b/>
        <sz val="11"/>
        <color indexed="33"/>
        <rFont val="游ゴシック Medium"/>
        <family val="3"/>
        <charset val="128"/>
      </rPr>
      <t>キーシン</t>
    </r>
    <r>
      <rPr>
        <b/>
        <sz val="11"/>
        <color indexed="33"/>
        <rFont val="Consolas"/>
        <family val="3"/>
      </rPr>
      <t>,</t>
    </r>
    <r>
      <rPr>
        <b/>
        <sz val="11"/>
        <color indexed="33"/>
        <rFont val="游ゴシック Medium"/>
        <family val="3"/>
        <charset val="128"/>
      </rPr>
      <t>エフゲニ</t>
    </r>
    <phoneticPr fontId="1"/>
  </si>
  <si>
    <r>
      <rPr>
        <sz val="11"/>
        <rFont val="游ゴシック Medium"/>
        <family val="3"/>
        <charset val="128"/>
      </rPr>
      <t>南</t>
    </r>
    <r>
      <rPr>
        <sz val="11"/>
        <rFont val="Consolas"/>
        <family val="3"/>
      </rPr>
      <t>Asia/Inde</t>
    </r>
    <rPh sb="0" eb="1">
      <t>ミナミ</t>
    </rPh>
    <phoneticPr fontId="1"/>
  </si>
  <si>
    <r>
      <rPr>
        <b/>
        <sz val="11"/>
        <color indexed="33"/>
        <rFont val="游ゴシック Medium"/>
        <family val="3"/>
        <charset val="128"/>
      </rPr>
      <t>クリヤッタム</t>
    </r>
    <phoneticPr fontId="1"/>
  </si>
  <si>
    <r>
      <rPr>
        <b/>
        <sz val="11"/>
        <color indexed="33"/>
        <rFont val="游ゴシック Medium"/>
        <family val="3"/>
        <charset val="128"/>
      </rPr>
      <t>クリヤッタム</t>
    </r>
  </si>
  <si>
    <r>
      <rPr>
        <sz val="11"/>
        <rFont val="游ゴシック Medium"/>
        <family val="3"/>
        <charset val="128"/>
      </rPr>
      <t>ディベルティメント</t>
    </r>
    <r>
      <rPr>
        <sz val="11"/>
        <rFont val="Consolas"/>
        <family val="3"/>
      </rPr>
      <t xml:space="preserve"> No.17</t>
    </r>
    <phoneticPr fontId="1"/>
  </si>
  <si>
    <r>
      <t>Cronus Quartett</t>
    </r>
    <r>
      <rPr>
        <sz val="11"/>
        <rFont val="游ゴシック Medium"/>
        <family val="3"/>
        <charset val="128"/>
      </rPr>
      <t>演奏会</t>
    </r>
    <rPh sb="0" eb="15">
      <t>クロノス　クヮルテット</t>
    </rPh>
    <rPh sb="15" eb="18">
      <t>エンソウカイ</t>
    </rPh>
    <phoneticPr fontId="1"/>
  </si>
  <si>
    <r>
      <rPr>
        <sz val="11"/>
        <rFont val="游ゴシック Medium"/>
        <family val="3"/>
        <charset val="128"/>
      </rPr>
      <t>スティーヴ・ライヒ「</t>
    </r>
    <r>
      <rPr>
        <sz val="11"/>
        <rFont val="Consolas"/>
        <family val="3"/>
      </rPr>
      <t>Clapping Music</t>
    </r>
    <r>
      <rPr>
        <sz val="11"/>
        <rFont val="游ゴシック Medium"/>
        <family val="3"/>
        <charset val="128"/>
      </rPr>
      <t>」付</t>
    </r>
    <rPh sb="10" eb="24">
      <t>クラッピング　ミュージック</t>
    </rPh>
    <rPh sb="25" eb="26">
      <t>ツキ</t>
    </rPh>
    <phoneticPr fontId="1"/>
  </si>
  <si>
    <r>
      <rPr>
        <sz val="11"/>
        <rFont val="游ゴシック Medium"/>
        <family val="3"/>
        <charset val="128"/>
      </rPr>
      <t>イヴ･モンタン</t>
    </r>
  </si>
  <si>
    <r>
      <rPr>
        <b/>
        <sz val="11"/>
        <color indexed="33"/>
        <rFont val="游ゴシック Medium"/>
        <family val="3"/>
        <charset val="128"/>
      </rPr>
      <t>戦争は終わった</t>
    </r>
    <rPh sb="0" eb="2">
      <t>センソウ</t>
    </rPh>
    <rPh sb="3" eb="4">
      <t>オ</t>
    </rPh>
    <phoneticPr fontId="1"/>
  </si>
  <si>
    <r>
      <rPr>
        <sz val="11"/>
        <rFont val="游ゴシック Medium"/>
        <family val="3"/>
        <charset val="128"/>
      </rPr>
      <t>字幕</t>
    </r>
    <r>
      <rPr>
        <sz val="11"/>
        <rFont val="Consolas"/>
        <family val="3"/>
      </rPr>
      <t>Super/1966/France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Suede</t>
    </r>
    <r>
      <rPr>
        <sz val="11"/>
        <rFont val="游ゴシック Medium"/>
        <family val="3"/>
        <charset val="128"/>
      </rPr>
      <t>合作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監督：アラン･レネ、イヴ･モンタン、ジュヌビエーブ･ビジョルド、イングリッド･チューリン</t>
    </r>
    <rPh sb="0" eb="2">
      <t>ジマク</t>
    </rPh>
    <rPh sb="2" eb="7">
      <t>スーパー</t>
    </rPh>
    <rPh sb="13" eb="19">
      <t>フランス</t>
    </rPh>
    <rPh sb="20" eb="25">
      <t>スウェーデン</t>
    </rPh>
    <rPh sb="25" eb="27">
      <t>ガッサク</t>
    </rPh>
    <rPh sb="28" eb="30">
      <t>カントク</t>
    </rPh>
    <phoneticPr fontId="1"/>
  </si>
  <si>
    <r>
      <rPr>
        <sz val="11"/>
        <rFont val="游ゴシック Medium"/>
        <family val="3"/>
        <charset val="128"/>
      </rPr>
      <t>木佐貫邦子</t>
    </r>
    <rPh sb="0" eb="3">
      <t>キサヌキ</t>
    </rPh>
    <rPh sb="3" eb="5">
      <t>クニコ</t>
    </rPh>
    <phoneticPr fontId="1"/>
  </si>
  <si>
    <r>
      <rPr>
        <sz val="11"/>
        <rFont val="游ゴシック Medium"/>
        <family val="3"/>
        <charset val="128"/>
      </rPr>
      <t>あまがつうしお</t>
    </r>
    <phoneticPr fontId="1"/>
  </si>
  <si>
    <r>
      <rPr>
        <sz val="11"/>
        <rFont val="游ゴシック Medium"/>
        <family val="3"/>
        <charset val="128"/>
      </rPr>
      <t>フィフス･（さわり）</t>
    </r>
    <phoneticPr fontId="1"/>
  </si>
  <si>
    <r>
      <rPr>
        <strike/>
        <sz val="11"/>
        <rFont val="游ゴシック Medium"/>
        <family val="3"/>
        <charset val="128"/>
      </rPr>
      <t>悪霊</t>
    </r>
    <rPh sb="0" eb="2">
      <t>アクリョウ</t>
    </rPh>
    <phoneticPr fontId="1"/>
  </si>
  <si>
    <r>
      <rPr>
        <sz val="11"/>
        <rFont val="游ゴシック Medium"/>
        <family val="3"/>
        <charset val="128"/>
      </rPr>
      <t>台風くらぶ</t>
    </r>
    <rPh sb="0" eb="2">
      <t>タイフウ</t>
    </rPh>
    <phoneticPr fontId="1"/>
  </si>
  <si>
    <r>
      <rPr>
        <sz val="11"/>
        <rFont val="游ゴシック Medium"/>
        <family val="3"/>
        <charset val="128"/>
      </rPr>
      <t>仁義なき戦い</t>
    </r>
    <rPh sb="0" eb="2">
      <t>ジンギ</t>
    </rPh>
    <rPh sb="4" eb="6">
      <t>タタカイ</t>
    </rPh>
    <phoneticPr fontId="1"/>
  </si>
  <si>
    <r>
      <rPr>
        <sz val="11"/>
        <rFont val="游ゴシック Medium"/>
        <family val="3"/>
        <charset val="128"/>
      </rPr>
      <t>仁義なき戦い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広島死闘編</t>
    </r>
    <rPh sb="0" eb="2">
      <t>ジンギ</t>
    </rPh>
    <rPh sb="4" eb="5">
      <t>タタカ</t>
    </rPh>
    <rPh sb="7" eb="9">
      <t>ヒロシマ</t>
    </rPh>
    <rPh sb="9" eb="11">
      <t>シトウ</t>
    </rPh>
    <rPh sb="11" eb="12">
      <t>ヘン</t>
    </rPh>
    <phoneticPr fontId="1"/>
  </si>
  <si>
    <r>
      <rPr>
        <sz val="11"/>
        <rFont val="游ゴシック Medium"/>
        <family val="3"/>
        <charset val="128"/>
      </rPr>
      <t>旅芸人の記録</t>
    </r>
    <rPh sb="0" eb="3">
      <t>タビゲイニン</t>
    </rPh>
    <rPh sb="4" eb="6">
      <t>キロク</t>
    </rPh>
    <phoneticPr fontId="1"/>
  </si>
  <si>
    <r>
      <rPr>
        <sz val="11"/>
        <rFont val="游ゴシック Medium"/>
        <family val="3"/>
        <charset val="128"/>
      </rPr>
      <t>マルタン･ラサール</t>
    </r>
  </si>
  <si>
    <r>
      <rPr>
        <sz val="11"/>
        <rFont val="游ゴシック Medium"/>
        <family val="3"/>
        <charset val="128"/>
      </rPr>
      <t>スリ</t>
    </r>
  </si>
  <si>
    <r>
      <rPr>
        <sz val="11"/>
        <rFont val="游ゴシック Medium"/>
        <family val="3"/>
        <charset val="128"/>
      </rPr>
      <t>字幕</t>
    </r>
    <rPh sb="0" eb="2">
      <t>ジマク</t>
    </rPh>
    <phoneticPr fontId="1"/>
  </si>
  <si>
    <r>
      <rPr>
        <sz val="11"/>
        <rFont val="游ゴシック Medium"/>
        <family val="3"/>
        <charset val="128"/>
      </rPr>
      <t>スロボダン・シャン・パブレ・ブイシッチ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監督</t>
    </r>
    <rPh sb="20" eb="22">
      <t>カントク</t>
    </rPh>
    <phoneticPr fontId="1"/>
  </si>
  <si>
    <r>
      <rPr>
        <b/>
        <sz val="11"/>
        <color indexed="33"/>
        <rFont val="游ゴシック Medium"/>
        <family val="3"/>
        <charset val="128"/>
      </rPr>
      <t>歌っているのはだれ？</t>
    </r>
    <rPh sb="0" eb="1">
      <t>ウタ</t>
    </rPh>
    <phoneticPr fontId="1"/>
  </si>
  <si>
    <r>
      <rPr>
        <sz val="11"/>
        <rFont val="游ゴシック Medium"/>
        <family val="3"/>
        <charset val="128"/>
      </rPr>
      <t>イギリス</t>
    </r>
  </si>
  <si>
    <r>
      <rPr>
        <b/>
        <sz val="11"/>
        <color indexed="33"/>
        <rFont val="游ゴシック Medium"/>
        <family val="3"/>
        <charset val="128"/>
      </rPr>
      <t>妖精の女王</t>
    </r>
    <rPh sb="0" eb="2">
      <t>ヨウセイ</t>
    </rPh>
    <rPh sb="3" eb="5">
      <t>ジョオウ</t>
    </rPh>
    <phoneticPr fontId="1"/>
  </si>
  <si>
    <r>
      <rPr>
        <sz val="11"/>
        <rFont val="游ゴシック Medium"/>
        <family val="3"/>
        <charset val="128"/>
      </rPr>
      <t>森よさようなら</t>
    </r>
    <rPh sb="0" eb="1">
      <t>モリ</t>
    </rPh>
    <phoneticPr fontId="1"/>
  </si>
  <si>
    <r>
      <rPr>
        <sz val="11"/>
        <rFont val="游ゴシック Medium"/>
        <family val="3"/>
        <charset val="128"/>
      </rPr>
      <t>イカ天出演</t>
    </r>
    <rPh sb="2" eb="3">
      <t>テン</t>
    </rPh>
    <rPh sb="3" eb="5">
      <t>シュツエン</t>
    </rPh>
    <phoneticPr fontId="1"/>
  </si>
  <si>
    <r>
      <t>Hungary</t>
    </r>
    <r>
      <rPr>
        <sz val="11"/>
        <rFont val="游ゴシック Medium"/>
        <family val="3"/>
        <charset val="128"/>
      </rPr>
      <t>演劇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死に至る恋</t>
    </r>
    <rPh sb="0" eb="7">
      <t>ハンガリー</t>
    </rPh>
    <rPh sb="7" eb="9">
      <t>エンゲキ</t>
    </rPh>
    <rPh sb="10" eb="11">
      <t>シ</t>
    </rPh>
    <rPh sb="12" eb="13">
      <t>イタ</t>
    </rPh>
    <rPh sb="14" eb="15">
      <t>コイ</t>
    </rPh>
    <phoneticPr fontId="1"/>
  </si>
  <si>
    <r>
      <rPr>
        <b/>
        <sz val="11"/>
        <color indexed="33"/>
        <rFont val="游ゴシック Medium"/>
        <family val="3"/>
        <charset val="128"/>
      </rPr>
      <t>交響曲第</t>
    </r>
    <r>
      <rPr>
        <b/>
        <sz val="11"/>
        <color indexed="33"/>
        <rFont val="Consolas"/>
        <family val="3"/>
      </rPr>
      <t>5</t>
    </r>
    <r>
      <rPr>
        <b/>
        <sz val="11"/>
        <color indexed="33"/>
        <rFont val="游ゴシック Medium"/>
        <family val="3"/>
        <charset val="128"/>
      </rPr>
      <t>番</t>
    </r>
    <rPh sb="0" eb="3">
      <t>コウキョウキョク</t>
    </rPh>
    <rPh sb="3" eb="4">
      <t>ダイ</t>
    </rPh>
    <rPh sb="5" eb="6">
      <t>バン</t>
    </rPh>
    <phoneticPr fontId="1"/>
  </si>
  <si>
    <r>
      <rPr>
        <sz val="11"/>
        <rFont val="游ゴシック Medium"/>
        <family val="3"/>
        <charset val="128"/>
      </rPr>
      <t>ヒリヤード</t>
    </r>
    <r>
      <rPr>
        <sz val="11"/>
        <rFont val="Consolas"/>
        <family val="3"/>
      </rPr>
      <t xml:space="preserve"> Ensemble</t>
    </r>
    <rPh sb="6" eb="14">
      <t>アンサンブル</t>
    </rPh>
    <phoneticPr fontId="1"/>
  </si>
  <si>
    <r>
      <rPr>
        <sz val="11"/>
        <rFont val="游ゴシック Medium"/>
        <family val="3"/>
        <charset val="128"/>
      </rPr>
      <t>ヒレヤード</t>
    </r>
    <r>
      <rPr>
        <sz val="11"/>
        <rFont val="Consolas"/>
        <family val="3"/>
      </rPr>
      <t xml:space="preserve"> Ensemble</t>
    </r>
    <rPh sb="6" eb="14">
      <t>アンサンブル</t>
    </rPh>
    <phoneticPr fontId="1"/>
  </si>
  <si>
    <r>
      <rPr>
        <sz val="11"/>
        <rFont val="游ゴシック Medium"/>
        <family val="3"/>
        <charset val="128"/>
      </rPr>
      <t>フィッシャー･フォン･</t>
    </r>
    <r>
      <rPr>
        <sz val="11"/>
        <rFont val="Consolas"/>
        <family val="3"/>
      </rPr>
      <t>Fischer-Dieskau,Dietrich:bs</t>
    </r>
  </si>
  <si>
    <r>
      <rPr>
        <sz val="11"/>
        <rFont val="游ゴシック Medium"/>
        <family val="3"/>
        <charset val="128"/>
      </rPr>
      <t>キング</t>
    </r>
    <r>
      <rPr>
        <sz val="11"/>
        <rFont val="Consolas"/>
        <family val="3"/>
      </rPr>
      <t>:T</t>
    </r>
    <phoneticPr fontId="1"/>
  </si>
  <si>
    <r>
      <rPr>
        <sz val="11"/>
        <rFont val="游ゴシック Medium"/>
        <family val="3"/>
        <charset val="128"/>
      </rPr>
      <t>子供の不思議な角笛</t>
    </r>
    <rPh sb="0" eb="2">
      <t>コドモ</t>
    </rPh>
    <rPh sb="3" eb="6">
      <t>フシギ</t>
    </rPh>
    <rPh sb="7" eb="9">
      <t>ツノブエ</t>
    </rPh>
    <phoneticPr fontId="1"/>
  </si>
  <si>
    <r>
      <rPr>
        <sz val="11"/>
        <rFont val="游ゴシック Medium"/>
        <family val="3"/>
        <charset val="128"/>
      </rPr>
      <t>交響曲第</t>
    </r>
    <r>
      <rPr>
        <sz val="11"/>
        <rFont val="Consolas"/>
        <family val="3"/>
      </rPr>
      <t>6</t>
    </r>
    <r>
      <rPr>
        <sz val="11"/>
        <rFont val="游ゴシック Medium"/>
        <family val="3"/>
        <charset val="128"/>
      </rPr>
      <t>番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悲劇的</t>
    </r>
    <rPh sb="0" eb="3">
      <t>コウキョウキョク</t>
    </rPh>
    <rPh sb="3" eb="4">
      <t>ダイ</t>
    </rPh>
    <rPh sb="5" eb="6">
      <t>バン</t>
    </rPh>
    <rPh sb="7" eb="10">
      <t>ヒゲキテキ</t>
    </rPh>
    <phoneticPr fontId="1"/>
  </si>
  <si>
    <r>
      <t>Piano Trio:</t>
    </r>
    <r>
      <rPr>
        <sz val="11"/>
        <rFont val="游ゴシック Medium"/>
        <family val="3"/>
        <charset val="128"/>
      </rPr>
      <t>大公</t>
    </r>
    <rPh sb="0" eb="10">
      <t>ピアノ　トリオ</t>
    </rPh>
    <rPh sb="11" eb="13">
      <t>タイコウ</t>
    </rPh>
    <phoneticPr fontId="1"/>
  </si>
  <si>
    <r>
      <rPr>
        <sz val="11"/>
        <rFont val="游ゴシック Medium"/>
        <family val="3"/>
        <charset val="128"/>
      </rPr>
      <t>ウォルフガング･サヴァリッシュ</t>
    </r>
    <phoneticPr fontId="1"/>
  </si>
  <si>
    <r>
      <rPr>
        <sz val="11"/>
        <rFont val="游ゴシック Medium"/>
        <family val="3"/>
        <charset val="128"/>
      </rPr>
      <t>堀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正文</t>
    </r>
    <rPh sb="0" eb="1">
      <t>ホリ</t>
    </rPh>
    <rPh sb="2" eb="4">
      <t>マサブミ</t>
    </rPh>
    <phoneticPr fontId="1"/>
  </si>
  <si>
    <r>
      <rPr>
        <sz val="11"/>
        <rFont val="游ゴシック Medium"/>
        <family val="3"/>
        <charset val="128"/>
      </rPr>
      <t>徳永兼一郎</t>
    </r>
    <rPh sb="0" eb="2">
      <t>トクナガ</t>
    </rPh>
    <rPh sb="2" eb="5">
      <t>ケンイチロウ</t>
    </rPh>
    <phoneticPr fontId="1"/>
  </si>
  <si>
    <r>
      <t xml:space="preserve">Nelson </t>
    </r>
    <r>
      <rPr>
        <sz val="11"/>
        <rFont val="游ゴシック Medium"/>
        <family val="3"/>
        <charset val="128"/>
      </rPr>
      <t>マンデラ解放記念</t>
    </r>
    <r>
      <rPr>
        <sz val="11"/>
        <rFont val="Consolas"/>
        <family val="3"/>
      </rPr>
      <t>Concert</t>
    </r>
    <rPh sb="0" eb="6">
      <t>ネルソン</t>
    </rPh>
    <rPh sb="11" eb="13">
      <t>カイホウ</t>
    </rPh>
    <rPh sb="13" eb="15">
      <t>キネン</t>
    </rPh>
    <rPh sb="15" eb="22">
      <t>コンサート</t>
    </rPh>
    <phoneticPr fontId="1"/>
  </si>
  <si>
    <r>
      <rPr>
        <sz val="11"/>
        <rFont val="游ゴシック Medium"/>
        <family val="3"/>
        <charset val="128"/>
      </rPr>
      <t>歌劇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金鶏</t>
    </r>
    <rPh sb="0" eb="2">
      <t>カゲキ</t>
    </rPh>
    <rPh sb="3" eb="5">
      <t>キンケイ</t>
    </rPh>
    <phoneticPr fontId="1"/>
  </si>
  <si>
    <r>
      <rPr>
        <sz val="11"/>
        <rFont val="游ゴシック Medium"/>
        <family val="3"/>
        <charset val="128"/>
      </rPr>
      <t>釜洞祐子</t>
    </r>
    <r>
      <rPr>
        <sz val="11"/>
        <rFont val="Consolas"/>
        <family val="3"/>
      </rPr>
      <t>:s</t>
    </r>
    <rPh sb="0" eb="2">
      <t>カマホラ</t>
    </rPh>
    <rPh sb="2" eb="4">
      <t>ユウコ</t>
    </rPh>
    <phoneticPr fontId="1"/>
  </si>
  <si>
    <r>
      <t xml:space="preserve">Don </t>
    </r>
    <r>
      <rPr>
        <sz val="11"/>
        <rFont val="游ゴシック Medium"/>
        <family val="3"/>
        <charset val="128"/>
      </rPr>
      <t>ジョバンニ</t>
    </r>
    <rPh sb="0" eb="3">
      <t>ドン</t>
    </rPh>
    <phoneticPr fontId="1"/>
  </si>
  <si>
    <r>
      <rPr>
        <sz val="11"/>
        <rFont val="游ゴシック Medium"/>
        <family val="3"/>
        <charset val="128"/>
      </rPr>
      <t>スピルバーグ</t>
    </r>
    <r>
      <rPr>
        <sz val="11"/>
        <rFont val="Consolas"/>
        <family val="3"/>
      </rPr>
      <t>,Stephen</t>
    </r>
    <rPh sb="7" eb="14">
      <t>スティーヴン</t>
    </rPh>
    <phoneticPr fontId="1"/>
  </si>
  <si>
    <r>
      <rPr>
        <sz val="11"/>
        <rFont val="游ゴシック Medium"/>
        <family val="3"/>
        <charset val="128"/>
      </rPr>
      <t>ポルターガイスト</t>
    </r>
    <phoneticPr fontId="1"/>
  </si>
  <si>
    <r>
      <rPr>
        <sz val="11"/>
        <rFont val="游ゴシック Medium"/>
        <family val="3"/>
        <charset val="128"/>
      </rPr>
      <t>マーサ</t>
    </r>
    <r>
      <rPr>
        <sz val="11"/>
        <rFont val="Consolas"/>
        <family val="3"/>
      </rPr>
      <t xml:space="preserve"> Graham</t>
    </r>
    <rPh sb="4" eb="10">
      <t>グラハム</t>
    </rPh>
    <phoneticPr fontId="1"/>
  </si>
  <si>
    <r>
      <rPr>
        <sz val="11"/>
        <rFont val="游ゴシック Medium"/>
        <family val="3"/>
        <charset val="128"/>
      </rPr>
      <t>世紀の舞踊家　マーサ</t>
    </r>
    <r>
      <rPr>
        <sz val="11"/>
        <rFont val="Consolas"/>
        <family val="3"/>
      </rPr>
      <t xml:space="preserve"> Graham</t>
    </r>
    <r>
      <rPr>
        <sz val="11"/>
        <rFont val="游ゴシック Medium"/>
        <family val="3"/>
        <charset val="128"/>
      </rPr>
      <t>の芸術</t>
    </r>
    <rPh sb="0" eb="2">
      <t>セイキ</t>
    </rPh>
    <rPh sb="3" eb="6">
      <t>ブヨウカ</t>
    </rPh>
    <rPh sb="11" eb="17">
      <t>グラハム</t>
    </rPh>
    <rPh sb="18" eb="20">
      <t>ゲイジュツ</t>
    </rPh>
    <phoneticPr fontId="1"/>
  </si>
  <si>
    <r>
      <rPr>
        <sz val="11"/>
        <rFont val="游ゴシック Medium"/>
        <family val="3"/>
        <charset val="128"/>
      </rPr>
      <t>後宮からの誘拐（前</t>
    </r>
    <r>
      <rPr>
        <sz val="11"/>
        <rFont val="Consolas"/>
        <family val="3"/>
      </rPr>
      <t>30</t>
    </r>
    <r>
      <rPr>
        <sz val="11"/>
        <rFont val="游ゴシック Medium"/>
        <family val="3"/>
        <charset val="128"/>
      </rPr>
      <t>分キレ）</t>
    </r>
    <rPh sb="0" eb="2">
      <t>コウキュウ</t>
    </rPh>
    <rPh sb="5" eb="7">
      <t>ユウカイ</t>
    </rPh>
    <rPh sb="8" eb="9">
      <t>マエ</t>
    </rPh>
    <rPh sb="11" eb="12">
      <t>プン</t>
    </rPh>
    <phoneticPr fontId="1"/>
  </si>
  <si>
    <r>
      <rPr>
        <sz val="11"/>
        <rFont val="游ゴシック Medium"/>
        <family val="3"/>
        <charset val="128"/>
      </rPr>
      <t>ドン･カルロ</t>
    </r>
    <phoneticPr fontId="1"/>
  </si>
  <si>
    <r>
      <t>Inde</t>
    </r>
    <r>
      <rPr>
        <sz val="11"/>
        <rFont val="游ゴシック Medium"/>
        <family val="3"/>
        <charset val="128"/>
      </rPr>
      <t>への道</t>
    </r>
    <rPh sb="0" eb="4">
      <t>インド</t>
    </rPh>
    <rPh sb="6" eb="7">
      <t>ミチ</t>
    </rPh>
    <phoneticPr fontId="1"/>
  </si>
  <si>
    <r>
      <rPr>
        <b/>
        <sz val="11"/>
        <color indexed="33"/>
        <rFont val="游ゴシック Medium"/>
        <family val="3"/>
        <charset val="128"/>
      </rPr>
      <t>歌劇</t>
    </r>
    <r>
      <rPr>
        <b/>
        <sz val="11"/>
        <color indexed="33"/>
        <rFont val="Consolas"/>
        <family val="3"/>
      </rPr>
      <t>:Tristan</t>
    </r>
    <r>
      <rPr>
        <b/>
        <sz val="11"/>
        <color indexed="33"/>
        <rFont val="游ゴシック Medium"/>
        <family val="3"/>
        <charset val="128"/>
      </rPr>
      <t>とイゾルデ</t>
    </r>
    <rPh sb="0" eb="2">
      <t>カゲキ</t>
    </rPh>
    <rPh sb="3" eb="10">
      <t>トリスタン</t>
    </rPh>
    <phoneticPr fontId="1"/>
  </si>
  <si>
    <r>
      <rPr>
        <sz val="11"/>
        <rFont val="游ゴシック Medium"/>
        <family val="3"/>
        <charset val="128"/>
      </rPr>
      <t>フリッケ</t>
    </r>
  </si>
  <si>
    <r>
      <rPr>
        <sz val="11"/>
        <rFont val="游ゴシック Medium"/>
        <family val="3"/>
        <charset val="128"/>
      </rPr>
      <t>シウコラ</t>
    </r>
  </si>
  <si>
    <r>
      <rPr>
        <sz val="11"/>
        <rFont val="游ゴシック Medium"/>
        <family val="3"/>
        <charset val="128"/>
      </rPr>
      <t>ブントシュー</t>
    </r>
  </si>
  <si>
    <r>
      <rPr>
        <sz val="11"/>
        <rFont val="游ゴシック Medium"/>
        <family val="3"/>
        <charset val="128"/>
      </rPr>
      <t>歌劇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椿姫</t>
    </r>
    <rPh sb="0" eb="2">
      <t>カゲキ</t>
    </rPh>
    <rPh sb="3" eb="5">
      <t>ツバキヒメ</t>
    </rPh>
    <phoneticPr fontId="1"/>
  </si>
  <si>
    <r>
      <t>Ope'rette:</t>
    </r>
    <r>
      <rPr>
        <b/>
        <sz val="11"/>
        <color indexed="33"/>
        <rFont val="游ゴシック Medium"/>
        <family val="3"/>
        <charset val="128"/>
      </rPr>
      <t>天国と地獄</t>
    </r>
    <rPh sb="0" eb="9">
      <t>オペラッタ</t>
    </rPh>
    <rPh sb="10" eb="12">
      <t>テンゴク</t>
    </rPh>
    <rPh sb="13" eb="15">
      <t>ジゴク</t>
    </rPh>
    <phoneticPr fontId="1"/>
  </si>
  <si>
    <r>
      <rPr>
        <sz val="11"/>
        <rFont val="游ゴシック Medium"/>
        <family val="3"/>
        <charset val="128"/>
      </rPr>
      <t>なかにし礼演出</t>
    </r>
    <rPh sb="4" eb="5">
      <t>レイ</t>
    </rPh>
    <rPh sb="5" eb="7">
      <t>エンシュツ</t>
    </rPh>
    <phoneticPr fontId="1"/>
  </si>
  <si>
    <r>
      <rPr>
        <sz val="11"/>
        <rFont val="游ゴシック Medium"/>
        <family val="3"/>
        <charset val="128"/>
      </rPr>
      <t>メリー･ポピンズ</t>
    </r>
  </si>
  <si>
    <r>
      <t xml:space="preserve">Moscow </t>
    </r>
    <r>
      <rPr>
        <sz val="11"/>
        <rFont val="游ゴシック Medium"/>
        <family val="3"/>
        <charset val="128"/>
      </rPr>
      <t>マールイ劇団</t>
    </r>
    <r>
      <rPr>
        <sz val="11"/>
        <rFont val="Consolas"/>
        <family val="3"/>
      </rPr>
      <t>/Chekhov</t>
    </r>
    <rPh sb="0" eb="6">
      <t>モスクワ</t>
    </rPh>
    <rPh sb="11" eb="13">
      <t>ゲキダン</t>
    </rPh>
    <rPh sb="14" eb="21">
      <t>チェーホフ</t>
    </rPh>
    <phoneticPr fontId="1"/>
  </si>
  <si>
    <r>
      <rPr>
        <sz val="11"/>
        <rFont val="游ゴシック Medium"/>
        <family val="3"/>
        <charset val="128"/>
      </rPr>
      <t>桜の園</t>
    </r>
    <rPh sb="0" eb="3">
      <t>サクラノソノ</t>
    </rPh>
    <phoneticPr fontId="1"/>
  </si>
  <si>
    <r>
      <rPr>
        <sz val="11"/>
        <rFont val="游ゴシック Medium"/>
        <family val="3"/>
        <charset val="128"/>
      </rPr>
      <t>蒲田行進曲</t>
    </r>
    <rPh sb="0" eb="2">
      <t>カマタ</t>
    </rPh>
    <rPh sb="2" eb="5">
      <t>コウシンキョク</t>
    </rPh>
    <phoneticPr fontId="1"/>
  </si>
  <si>
    <r>
      <rPr>
        <sz val="11"/>
        <rFont val="游ゴシック Medium"/>
        <family val="3"/>
        <charset val="128"/>
      </rPr>
      <t>「ヨタロー」最終回</t>
    </r>
    <rPh sb="6" eb="8">
      <t>サイシュウ</t>
    </rPh>
    <rPh sb="8" eb="9">
      <t>カイ</t>
    </rPh>
    <phoneticPr fontId="1"/>
  </si>
  <si>
    <r>
      <t>Lichtenstein,</t>
    </r>
    <r>
      <rPr>
        <sz val="11"/>
        <rFont val="游ゴシック Medium"/>
        <family val="3"/>
        <charset val="128"/>
      </rPr>
      <t>ロイ</t>
    </r>
    <rPh sb="0" eb="12">
      <t>リキテンシュタイン</t>
    </rPh>
    <phoneticPr fontId="1"/>
  </si>
  <si>
    <r>
      <rPr>
        <sz val="11"/>
        <rFont val="游ゴシック Medium"/>
        <family val="3"/>
        <charset val="128"/>
      </rPr>
      <t>日曜美術館「ロイ･</t>
    </r>
    <r>
      <rPr>
        <sz val="11"/>
        <rFont val="Consolas"/>
        <family val="3"/>
      </rPr>
      <t>Lichtenstein</t>
    </r>
    <r>
      <rPr>
        <sz val="11"/>
        <rFont val="游ゴシック Medium"/>
        <family val="3"/>
        <charset val="128"/>
      </rPr>
      <t>」</t>
    </r>
    <rPh sb="0" eb="2">
      <t>ニチヨウ</t>
    </rPh>
    <rPh sb="2" eb="5">
      <t>ビジュツカン</t>
    </rPh>
    <rPh sb="9" eb="21">
      <t>リキテンシュタイン</t>
    </rPh>
    <phoneticPr fontId="1"/>
  </si>
  <si>
    <r>
      <rPr>
        <sz val="11"/>
        <rFont val="游ゴシック Medium"/>
        <family val="3"/>
        <charset val="128"/>
      </rPr>
      <t>美空ひばり</t>
    </r>
    <rPh sb="0" eb="2">
      <t>ミソラ</t>
    </rPh>
    <phoneticPr fontId="1"/>
  </si>
  <si>
    <r>
      <t>Rolling Stones</t>
    </r>
    <r>
      <rPr>
        <sz val="11"/>
        <rFont val="游ゴシック Medium"/>
        <family val="3"/>
        <charset val="128"/>
      </rPr>
      <t>日本公演</t>
    </r>
    <rPh sb="0" eb="14">
      <t>ローリング・ストーンズ</t>
    </rPh>
    <rPh sb="14" eb="16">
      <t>ニホン</t>
    </rPh>
    <rPh sb="16" eb="18">
      <t>コウエン</t>
    </rPh>
    <phoneticPr fontId="1"/>
  </si>
  <si>
    <r>
      <rPr>
        <sz val="11"/>
        <rFont val="游ゴシック Medium"/>
        <family val="3"/>
        <charset val="128"/>
      </rPr>
      <t>交響曲第</t>
    </r>
    <r>
      <rPr>
        <sz val="11"/>
        <rFont val="Consolas"/>
        <family val="3"/>
      </rPr>
      <t>8</t>
    </r>
    <r>
      <rPr>
        <sz val="11"/>
        <rFont val="游ゴシック Medium"/>
        <family val="3"/>
        <charset val="128"/>
      </rPr>
      <t>番</t>
    </r>
    <rPh sb="0" eb="3">
      <t>コウキョウキョク</t>
    </rPh>
    <rPh sb="3" eb="4">
      <t>ダイ</t>
    </rPh>
    <rPh sb="4" eb="6">
      <t>８バン</t>
    </rPh>
    <phoneticPr fontId="1"/>
  </si>
  <si>
    <r>
      <rPr>
        <sz val="11"/>
        <rFont val="游ゴシック Medium"/>
        <family val="3"/>
        <charset val="128"/>
      </rPr>
      <t>セルジュ･チェリビダッケ</t>
    </r>
  </si>
  <si>
    <r>
      <t>Maria Brown</t>
    </r>
    <r>
      <rPr>
        <sz val="11"/>
        <rFont val="游ゴシック Medium"/>
        <family val="3"/>
        <charset val="128"/>
      </rPr>
      <t>の結婚</t>
    </r>
    <rPh sb="0" eb="11">
      <t>マリア　ブラウン</t>
    </rPh>
    <rPh sb="12" eb="14">
      <t>ケッコン</t>
    </rPh>
    <phoneticPr fontId="1"/>
  </si>
  <si>
    <r>
      <rPr>
        <sz val="11"/>
        <rFont val="游ゴシック Medium"/>
        <family val="3"/>
        <charset val="128"/>
      </rPr>
      <t>交響曲第</t>
    </r>
    <r>
      <rPr>
        <sz val="11"/>
        <rFont val="Consolas"/>
        <family val="3"/>
      </rPr>
      <t>7</t>
    </r>
    <r>
      <rPr>
        <sz val="11"/>
        <rFont val="游ゴシック Medium"/>
        <family val="3"/>
        <charset val="128"/>
      </rPr>
      <t>番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夜の歌</t>
    </r>
    <rPh sb="0" eb="3">
      <t>コウキョウキョク</t>
    </rPh>
    <rPh sb="3" eb="4">
      <t>ダイ</t>
    </rPh>
    <rPh sb="5" eb="6">
      <t>バン</t>
    </rPh>
    <rPh sb="7" eb="8">
      <t>ヨル</t>
    </rPh>
    <rPh sb="9" eb="10">
      <t>ウタ</t>
    </rPh>
    <phoneticPr fontId="1"/>
  </si>
  <si>
    <r>
      <rPr>
        <sz val="11"/>
        <rFont val="游ゴシック Medium"/>
        <family val="3"/>
        <charset val="128"/>
      </rPr>
      <t>ベルティーニ</t>
    </r>
    <phoneticPr fontId="1"/>
  </si>
  <si>
    <r>
      <t>Cairn</t>
    </r>
    <r>
      <rPr>
        <sz val="11"/>
        <rFont val="游ゴシック Medium"/>
        <family val="3"/>
        <charset val="128"/>
      </rPr>
      <t>放送交響楽団</t>
    </r>
    <rPh sb="0" eb="5">
      <t>ケルン</t>
    </rPh>
    <rPh sb="5" eb="7">
      <t>ホウソウ</t>
    </rPh>
    <rPh sb="7" eb="11">
      <t>コウキョウガクダン</t>
    </rPh>
    <phoneticPr fontId="1"/>
  </si>
  <si>
    <r>
      <t>Violin</t>
    </r>
    <r>
      <rPr>
        <sz val="11"/>
        <rFont val="游ゴシック Medium"/>
        <family val="3"/>
        <charset val="128"/>
      </rPr>
      <t>協奏曲第</t>
    </r>
    <r>
      <rPr>
        <sz val="11"/>
        <rFont val="Consolas"/>
        <family val="3"/>
      </rPr>
      <t>3</t>
    </r>
    <r>
      <rPr>
        <sz val="11"/>
        <rFont val="游ゴシック Medium"/>
        <family val="3"/>
        <charset val="128"/>
      </rPr>
      <t>番</t>
    </r>
    <rPh sb="0" eb="9">
      <t>ヴァイオリンキョウソウキョク</t>
    </rPh>
    <rPh sb="9" eb="10">
      <t>ダイ</t>
    </rPh>
    <rPh sb="11" eb="12">
      <t>バン</t>
    </rPh>
    <phoneticPr fontId="1"/>
  </si>
  <si>
    <r>
      <t xml:space="preserve">2/5 </t>
    </r>
    <r>
      <rPr>
        <sz val="11"/>
        <rFont val="游ゴシック Medium"/>
        <family val="3"/>
        <charset val="128"/>
      </rPr>
      <t>ロン･ティボー国際音楽コンクール､ガラ</t>
    </r>
    <r>
      <rPr>
        <sz val="11"/>
        <rFont val="Consolas"/>
        <family val="3"/>
      </rPr>
      <t xml:space="preserve"> Concert/01.14at</t>
    </r>
    <r>
      <rPr>
        <sz val="11"/>
        <rFont val="游ゴシック Medium"/>
        <family val="3"/>
        <charset val="128"/>
      </rPr>
      <t>サントリー</t>
    </r>
    <r>
      <rPr>
        <sz val="11"/>
        <rFont val="Consolas"/>
        <family val="3"/>
      </rPr>
      <t>Hall</t>
    </r>
    <rPh sb="11" eb="13">
      <t>コクサイ</t>
    </rPh>
    <rPh sb="13" eb="15">
      <t>オンガク</t>
    </rPh>
    <rPh sb="24" eb="31">
      <t>コンサート</t>
    </rPh>
    <rPh sb="44" eb="48">
      <t>ホール</t>
    </rPh>
    <phoneticPr fontId="1"/>
  </si>
  <si>
    <r>
      <rPr>
        <sz val="11"/>
        <rFont val="游ゴシック Medium"/>
        <family val="3"/>
        <charset val="128"/>
      </rPr>
      <t>手塚幸紀</t>
    </r>
    <rPh sb="0" eb="2">
      <t>テヅカ</t>
    </rPh>
    <rPh sb="2" eb="4">
      <t>ユキノリ</t>
    </rPh>
    <phoneticPr fontId="1"/>
  </si>
  <si>
    <r>
      <rPr>
        <sz val="11"/>
        <rFont val="游ゴシック Medium"/>
        <family val="3"/>
        <charset val="128"/>
      </rPr>
      <t>新日本</t>
    </r>
    <r>
      <rPr>
        <sz val="11"/>
        <rFont val="Consolas"/>
        <family val="3"/>
      </rPr>
      <t>Philharmonic</t>
    </r>
    <rPh sb="0" eb="3">
      <t>シンニホン</t>
    </rPh>
    <rPh sb="3" eb="15">
      <t>フィルハーモニック</t>
    </rPh>
    <phoneticPr fontId="1"/>
  </si>
  <si>
    <r>
      <rPr>
        <sz val="11"/>
        <rFont val="游ゴシック Medium"/>
        <family val="3"/>
        <charset val="128"/>
      </rPr>
      <t>景山誠治</t>
    </r>
    <r>
      <rPr>
        <sz val="11"/>
        <rFont val="Consolas"/>
        <family val="3"/>
      </rPr>
      <t>/1984</t>
    </r>
    <r>
      <rPr>
        <sz val="11"/>
        <rFont val="游ゴシック Medium"/>
        <family val="3"/>
        <charset val="128"/>
      </rPr>
      <t>､</t>
    </r>
    <r>
      <rPr>
        <sz val="11"/>
        <rFont val="Consolas"/>
        <family val="3"/>
      </rPr>
      <t>1</t>
    </r>
    <r>
      <rPr>
        <sz val="11"/>
        <rFont val="游ゴシック Medium"/>
        <family val="3"/>
        <charset val="128"/>
      </rPr>
      <t>位なし</t>
    </r>
    <r>
      <rPr>
        <sz val="11"/>
        <rFont val="Consolas"/>
        <family val="3"/>
      </rPr>
      <t>2</t>
    </r>
    <r>
      <rPr>
        <sz val="11"/>
        <rFont val="游ゴシック Medium"/>
        <family val="3"/>
        <charset val="128"/>
      </rPr>
      <t>位</t>
    </r>
    <rPh sb="0" eb="2">
      <t>カゲヤマ</t>
    </rPh>
    <rPh sb="2" eb="4">
      <t>セイジ</t>
    </rPh>
    <rPh sb="11" eb="12">
      <t>イ</t>
    </rPh>
    <rPh sb="15" eb="16">
      <t>イ</t>
    </rPh>
    <phoneticPr fontId="1"/>
  </si>
  <si>
    <r>
      <rPr>
        <sz val="11"/>
        <rFont val="游ゴシック Medium"/>
        <family val="3"/>
        <charset val="128"/>
      </rPr>
      <t>ラロ</t>
    </r>
    <phoneticPr fontId="1"/>
  </si>
  <si>
    <r>
      <t>Spain</t>
    </r>
    <r>
      <rPr>
        <sz val="11"/>
        <rFont val="游ゴシック Medium"/>
        <family val="3"/>
        <charset val="128"/>
      </rPr>
      <t>交響曲</t>
    </r>
    <rPh sb="0" eb="8">
      <t>スペインコウキョウキョク</t>
    </rPh>
    <phoneticPr fontId="1"/>
  </si>
  <si>
    <r>
      <t xml:space="preserve">3/5 </t>
    </r>
    <r>
      <rPr>
        <sz val="11"/>
        <rFont val="游ゴシック Medium"/>
        <family val="3"/>
        <charset val="128"/>
      </rPr>
      <t>ロン･ティボー国際音楽コンクール､ガラ</t>
    </r>
    <r>
      <rPr>
        <sz val="11"/>
        <rFont val="Consolas"/>
        <family val="3"/>
      </rPr>
      <t xml:space="preserve"> Concert/01.14at</t>
    </r>
    <r>
      <rPr>
        <sz val="11"/>
        <rFont val="游ゴシック Medium"/>
        <family val="3"/>
        <charset val="128"/>
      </rPr>
      <t>サントリー</t>
    </r>
    <r>
      <rPr>
        <sz val="11"/>
        <rFont val="Consolas"/>
        <family val="3"/>
      </rPr>
      <t>Hall</t>
    </r>
    <rPh sb="11" eb="13">
      <t>コクサイ</t>
    </rPh>
    <rPh sb="13" eb="15">
      <t>オンガク</t>
    </rPh>
    <rPh sb="24" eb="31">
      <t>コンサート</t>
    </rPh>
    <rPh sb="44" eb="48">
      <t>ホール</t>
    </rPh>
    <phoneticPr fontId="1"/>
  </si>
  <si>
    <r>
      <rPr>
        <sz val="11"/>
        <rFont val="游ゴシック Medium"/>
        <family val="3"/>
        <charset val="128"/>
      </rPr>
      <t>ズー･キアン</t>
    </r>
    <r>
      <rPr>
        <sz val="11"/>
        <rFont val="Consolas"/>
        <family val="3"/>
      </rPr>
      <t>/1987</t>
    </r>
    <r>
      <rPr>
        <sz val="11"/>
        <rFont val="游ゴシック Medium"/>
        <family val="3"/>
        <charset val="128"/>
      </rPr>
      <t>優勝</t>
    </r>
    <rPh sb="11" eb="13">
      <t>ユウショウ</t>
    </rPh>
    <phoneticPr fontId="1"/>
  </si>
  <si>
    <r>
      <t>Violin</t>
    </r>
    <r>
      <rPr>
        <sz val="11"/>
        <rFont val="游ゴシック Medium"/>
        <family val="3"/>
        <charset val="128"/>
      </rPr>
      <t>協奏曲ホ短調</t>
    </r>
    <rPh sb="0" eb="9">
      <t>ヴァイオリンキョウソウキョク</t>
    </rPh>
    <rPh sb="10" eb="12">
      <t>タンチョウ</t>
    </rPh>
    <phoneticPr fontId="1"/>
  </si>
  <si>
    <r>
      <t xml:space="preserve">4/5 </t>
    </r>
    <r>
      <rPr>
        <sz val="11"/>
        <rFont val="游ゴシック Medium"/>
        <family val="3"/>
        <charset val="128"/>
      </rPr>
      <t>ロン･ティボー国際音楽コンクール､ガラ</t>
    </r>
    <r>
      <rPr>
        <sz val="11"/>
        <rFont val="Consolas"/>
        <family val="3"/>
      </rPr>
      <t xml:space="preserve"> Concert/01.14at</t>
    </r>
    <r>
      <rPr>
        <sz val="11"/>
        <rFont val="游ゴシック Medium"/>
        <family val="3"/>
        <charset val="128"/>
      </rPr>
      <t>サントリー</t>
    </r>
    <r>
      <rPr>
        <sz val="11"/>
        <rFont val="Consolas"/>
        <family val="3"/>
      </rPr>
      <t>Hall</t>
    </r>
    <rPh sb="11" eb="13">
      <t>コクサイ</t>
    </rPh>
    <rPh sb="13" eb="15">
      <t>オンガク</t>
    </rPh>
    <rPh sb="24" eb="31">
      <t>コンサート</t>
    </rPh>
    <rPh sb="44" eb="48">
      <t>ホール</t>
    </rPh>
    <phoneticPr fontId="1"/>
  </si>
  <si>
    <r>
      <rPr>
        <sz val="11"/>
        <rFont val="游ゴシック Medium"/>
        <family val="3"/>
        <charset val="128"/>
      </rPr>
      <t>小林美恵</t>
    </r>
    <r>
      <rPr>
        <sz val="11"/>
        <rFont val="Consolas"/>
        <family val="3"/>
      </rPr>
      <t>/1990</t>
    </r>
    <r>
      <rPr>
        <sz val="11"/>
        <rFont val="游ゴシック Medium"/>
        <family val="3"/>
        <charset val="128"/>
      </rPr>
      <t>優勝</t>
    </r>
    <rPh sb="0" eb="2">
      <t>コバヤシ</t>
    </rPh>
    <rPh sb="2" eb="4">
      <t>ミエ</t>
    </rPh>
    <rPh sb="9" eb="11">
      <t>ユウショウ</t>
    </rPh>
    <phoneticPr fontId="1"/>
  </si>
  <si>
    <r>
      <rPr>
        <strike/>
        <sz val="11"/>
        <rFont val="游ゴシック Medium"/>
        <family val="3"/>
        <charset val="128"/>
      </rPr>
      <t>ナウシカ</t>
    </r>
    <phoneticPr fontId="1"/>
  </si>
  <si>
    <r>
      <rPr>
        <sz val="11"/>
        <rFont val="游ゴシック Medium"/>
        <family val="3"/>
        <charset val="128"/>
      </rPr>
      <t>観世流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橋岡久馬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橋岡佐喜雄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鏑木岑男</t>
    </r>
    <rPh sb="0" eb="3">
      <t>カンゼリュウ</t>
    </rPh>
    <rPh sb="4" eb="6">
      <t>ハシオカ</t>
    </rPh>
    <rPh sb="9" eb="11">
      <t>ハシオカ</t>
    </rPh>
    <rPh sb="11" eb="14">
      <t>サキオ</t>
    </rPh>
    <rPh sb="15" eb="17">
      <t>カブラギ</t>
    </rPh>
    <rPh sb="17" eb="19">
      <t>ミネオ</t>
    </rPh>
    <phoneticPr fontId="1"/>
  </si>
  <si>
    <r>
      <rPr>
        <sz val="11"/>
        <rFont val="游ゴシック Medium"/>
        <family val="3"/>
        <charset val="128"/>
      </rPr>
      <t>能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無明の井</t>
    </r>
    <rPh sb="0" eb="1">
      <t>ノウ</t>
    </rPh>
    <rPh sb="2" eb="4">
      <t>ムミョウ</t>
    </rPh>
    <rPh sb="5" eb="6">
      <t>イ</t>
    </rPh>
    <phoneticPr fontId="1"/>
  </si>
  <si>
    <r>
      <rPr>
        <sz val="11"/>
        <rFont val="游ゴシック Medium"/>
        <family val="3"/>
        <charset val="128"/>
      </rPr>
      <t>北北西に進路をとれ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頭ちょちょ切れ</t>
    </r>
    <rPh sb="0" eb="3">
      <t>ホクホクセイ</t>
    </rPh>
    <rPh sb="4" eb="6">
      <t>シンロ</t>
    </rPh>
    <rPh sb="10" eb="11">
      <t>アタマ</t>
    </rPh>
    <rPh sb="15" eb="16">
      <t>ギ</t>
    </rPh>
    <phoneticPr fontId="1"/>
  </si>
  <si>
    <r>
      <rPr>
        <sz val="11"/>
        <rFont val="游ゴシック Medium"/>
        <family val="3"/>
        <charset val="128"/>
      </rPr>
      <t>姫</t>
    </r>
    <r>
      <rPr>
        <sz val="11"/>
        <rFont val="Consolas"/>
        <family val="3"/>
      </rPr>
      <t>TV</t>
    </r>
    <rPh sb="0" eb="1">
      <t>ヒメ</t>
    </rPh>
    <phoneticPr fontId="1"/>
  </si>
  <si>
    <r>
      <t>BB</t>
    </r>
    <r>
      <rPr>
        <sz val="11"/>
        <rFont val="游ゴシック Medium"/>
        <family val="3"/>
        <charset val="128"/>
      </rPr>
      <t>モフラン</t>
    </r>
    <phoneticPr fontId="1"/>
  </si>
  <si>
    <r>
      <t>BB</t>
    </r>
    <r>
      <rPr>
        <sz val="11"/>
        <rFont val="游ゴシック Medium"/>
        <family val="3"/>
        <charset val="128"/>
      </rPr>
      <t>モフランの</t>
    </r>
    <r>
      <rPr>
        <sz val="11"/>
        <rFont val="Consolas"/>
        <family val="3"/>
      </rPr>
      <t>Rhythm World</t>
    </r>
    <r>
      <rPr>
        <sz val="11"/>
        <rFont val="游ゴシック Medium"/>
        <family val="3"/>
        <charset val="128"/>
      </rPr>
      <t>基礎篇</t>
    </r>
    <r>
      <rPr>
        <sz val="11"/>
        <rFont val="Consolas"/>
        <family val="3"/>
      </rPr>
      <t xml:space="preserve">(African Hand Drum </t>
    </r>
    <r>
      <rPr>
        <sz val="11"/>
        <rFont val="游ゴシック Medium"/>
        <family val="3"/>
        <charset val="128"/>
      </rPr>
      <t>Ｊ</t>
    </r>
    <r>
      <rPr>
        <sz val="11"/>
        <rFont val="Consolas"/>
        <family val="3"/>
      </rPr>
      <t>embe)</t>
    </r>
    <rPh sb="7" eb="19">
      <t>リズム　ワールド</t>
    </rPh>
    <rPh sb="19" eb="21">
      <t>キソ</t>
    </rPh>
    <rPh sb="21" eb="22">
      <t>ヘン</t>
    </rPh>
    <phoneticPr fontId="1"/>
  </si>
  <si>
    <r>
      <rPr>
        <sz val="11"/>
        <rFont val="游ゴシック Medium"/>
        <family val="3"/>
        <charset val="128"/>
      </rPr>
      <t>第</t>
    </r>
    <r>
      <rPr>
        <sz val="11"/>
        <rFont val="Consolas"/>
        <family val="3"/>
      </rPr>
      <t>10</t>
    </r>
    <r>
      <rPr>
        <sz val="11"/>
        <rFont val="游ゴシック Medium"/>
        <family val="3"/>
        <charset val="128"/>
      </rPr>
      <t>回日本アマチュアシャンソンコンクール全国大会</t>
    </r>
    <r>
      <rPr>
        <sz val="11"/>
        <rFont val="Consolas"/>
        <family val="3"/>
      </rPr>
      <t>1994.07.03</t>
    </r>
    <rPh sb="0" eb="1">
      <t>ダイ</t>
    </rPh>
    <rPh sb="3" eb="4">
      <t>カイ</t>
    </rPh>
    <rPh sb="4" eb="6">
      <t>ニホン</t>
    </rPh>
    <rPh sb="21" eb="23">
      <t>ゼンコク</t>
    </rPh>
    <rPh sb="23" eb="25">
      <t>タイカイ</t>
    </rPh>
    <phoneticPr fontId="1"/>
  </si>
  <si>
    <r>
      <rPr>
        <sz val="11"/>
        <rFont val="游ゴシック Medium"/>
        <family val="3"/>
        <charset val="128"/>
      </rPr>
      <t>鈴木厚志に</t>
    </r>
    <r>
      <rPr>
        <sz val="11"/>
        <rFont val="Consolas"/>
        <family val="3"/>
      </rPr>
      <t>Rental</t>
    </r>
    <r>
      <rPr>
        <sz val="11"/>
        <rFont val="游ゴシック Medium"/>
        <family val="3"/>
        <charset val="128"/>
      </rPr>
      <t>中</t>
    </r>
    <rPh sb="0" eb="2">
      <t>スズキ</t>
    </rPh>
    <rPh sb="2" eb="4">
      <t>アツシ</t>
    </rPh>
    <rPh sb="5" eb="11">
      <t>レンタル</t>
    </rPh>
    <rPh sb="11" eb="12">
      <t>チュウ</t>
    </rPh>
    <phoneticPr fontId="1"/>
  </si>
  <si>
    <r>
      <t>Art Clokey:</t>
    </r>
    <r>
      <rPr>
        <sz val="11"/>
        <rFont val="游ゴシック Medium"/>
        <family val="3"/>
        <charset val="128"/>
      </rPr>
      <t>原作</t>
    </r>
    <rPh sb="11" eb="13">
      <t>ゲンサク</t>
    </rPh>
    <phoneticPr fontId="1"/>
  </si>
  <si>
    <r>
      <t>GUMBY</t>
    </r>
    <r>
      <rPr>
        <sz val="11"/>
        <rFont val="游ゴシック Medium"/>
        <family val="3"/>
        <charset val="128"/>
      </rPr>
      <t>「ほのぼの編」</t>
    </r>
    <r>
      <rPr>
        <sz val="11"/>
        <rFont val="Consolas"/>
        <family val="3"/>
      </rPr>
      <t>/Friendes and Family Episodes/EDIT A</t>
    </r>
    <rPh sb="0" eb="5">
      <t>ガンビー</t>
    </rPh>
    <rPh sb="10" eb="11">
      <t>ヘン</t>
    </rPh>
    <phoneticPr fontId="1"/>
  </si>
  <si>
    <r>
      <rPr>
        <sz val="11"/>
        <rFont val="游ゴシック Medium"/>
        <family val="3"/>
        <charset val="128"/>
      </rPr>
      <t>ゲオ</t>
    </r>
    <phoneticPr fontId="1"/>
  </si>
  <si>
    <r>
      <rPr>
        <sz val="11"/>
        <rFont val="游ゴシック Medium"/>
        <family val="3"/>
        <charset val="128"/>
      </rPr>
      <t>グッチ裕三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ジャーニー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ダイヤ</t>
    </r>
    <rPh sb="3" eb="5">
      <t>ユウゾウ</t>
    </rPh>
    <phoneticPr fontId="1"/>
  </si>
  <si>
    <r>
      <rPr>
        <sz val="11"/>
        <rFont val="游ゴシック Medium"/>
        <family val="3"/>
        <charset val="128"/>
      </rPr>
      <t>ハッチポッチ･ステーション</t>
    </r>
    <phoneticPr fontId="1"/>
  </si>
  <si>
    <r>
      <rPr>
        <sz val="11"/>
        <rFont val="游ゴシック Medium"/>
        <family val="3"/>
        <charset val="128"/>
      </rPr>
      <t>みいファぷー</t>
    </r>
    <phoneticPr fontId="1"/>
  </si>
  <si>
    <r>
      <rPr>
        <sz val="11"/>
        <rFont val="游ゴシック Medium"/>
        <family val="3"/>
        <charset val="128"/>
      </rPr>
      <t>ヘリタコぷーちゃん</t>
    </r>
    <phoneticPr fontId="1"/>
  </si>
  <si>
    <r>
      <rPr>
        <sz val="11"/>
        <rFont val="游ゴシック Medium"/>
        <family val="3"/>
        <charset val="128"/>
      </rPr>
      <t>ポケモン</t>
    </r>
    <phoneticPr fontId="1"/>
  </si>
  <si>
    <r>
      <rPr>
        <sz val="11"/>
        <rFont val="游ゴシック Medium"/>
        <family val="3"/>
        <charset val="128"/>
      </rPr>
      <t>おどるポケモンひみつ基地</t>
    </r>
    <rPh sb="10" eb="12">
      <t>キチ</t>
    </rPh>
    <phoneticPr fontId="1"/>
  </si>
  <si>
    <r>
      <rPr>
        <sz val="11"/>
        <rFont val="游ゴシック Medium"/>
        <family val="3"/>
        <charset val="128"/>
      </rPr>
      <t>七夜の願い星</t>
    </r>
    <rPh sb="0" eb="2">
      <t>ナナヨ</t>
    </rPh>
    <rPh sb="3" eb="4">
      <t>ネガ</t>
    </rPh>
    <rPh sb="5" eb="6">
      <t>ボシ</t>
    </rPh>
    <phoneticPr fontId="1"/>
  </si>
  <si>
    <r>
      <t>WiZ</t>
    </r>
    <r>
      <rPr>
        <sz val="11"/>
        <rFont val="游ゴシック Medium"/>
        <family val="3"/>
        <charset val="128"/>
      </rPr>
      <t>・</t>
    </r>
    <r>
      <rPr>
        <sz val="11"/>
        <rFont val="Consolas"/>
        <family val="3"/>
      </rPr>
      <t>Production I.G</t>
    </r>
    <phoneticPr fontId="1"/>
  </si>
  <si>
    <r>
      <rPr>
        <sz val="11"/>
        <rFont val="游ゴシック Medium"/>
        <family val="3"/>
        <charset val="128"/>
      </rPr>
      <t>ケータイ捜査官</t>
    </r>
    <r>
      <rPr>
        <sz val="11"/>
        <rFont val="Consolas"/>
        <family val="3"/>
      </rPr>
      <t>7</t>
    </r>
    <rPh sb="4" eb="7">
      <t>ソウサカン</t>
    </rPh>
    <phoneticPr fontId="1"/>
  </si>
  <si>
    <r>
      <rPr>
        <sz val="11"/>
        <rFont val="游ゴシック Medium"/>
        <family val="3"/>
        <charset val="128"/>
      </rPr>
      <t>バンダイナムコ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アーツ</t>
    </r>
    <phoneticPr fontId="1"/>
  </si>
  <si>
    <r>
      <rPr>
        <sz val="11"/>
        <rFont val="游ゴシック Medium"/>
        <family val="3"/>
        <charset val="128"/>
      </rPr>
      <t>まほ購入</t>
    </r>
    <rPh sb="2" eb="4">
      <t>コウニュウ</t>
    </rPh>
    <phoneticPr fontId="1"/>
  </si>
  <si>
    <r>
      <rPr>
        <sz val="11"/>
        <rFont val="游ゴシック Medium"/>
        <family val="3"/>
        <charset val="128"/>
      </rPr>
      <t>なかよしアーニーとバート</t>
    </r>
    <phoneticPr fontId="1"/>
  </si>
  <si>
    <r>
      <rPr>
        <sz val="11"/>
        <rFont val="游ゴシック Medium"/>
        <family val="3"/>
        <charset val="128"/>
      </rPr>
      <t>南部の唄</t>
    </r>
    <r>
      <rPr>
        <sz val="11"/>
        <rFont val="Consolas"/>
        <family val="3"/>
      </rPr>
      <t>|Songs of the South</t>
    </r>
    <rPh sb="0" eb="2">
      <t>ナンブ</t>
    </rPh>
    <rPh sb="3" eb="4">
      <t>ウタ</t>
    </rPh>
    <phoneticPr fontId="1"/>
  </si>
  <si>
    <r>
      <rPr>
        <sz val="11"/>
        <rFont val="游ゴシック Medium"/>
        <family val="3"/>
        <charset val="128"/>
      </rPr>
      <t>日本語吹き替え版</t>
    </r>
    <rPh sb="0" eb="4">
      <t>ニホンゴフ</t>
    </rPh>
    <rPh sb="5" eb="6">
      <t>カ</t>
    </rPh>
    <rPh sb="7" eb="8">
      <t>バン</t>
    </rPh>
    <phoneticPr fontId="1"/>
  </si>
  <si>
    <r>
      <rPr>
        <sz val="11"/>
        <rFont val="游ゴシック Medium"/>
        <family val="3"/>
        <charset val="128"/>
      </rPr>
      <t>バンダイ</t>
    </r>
    <phoneticPr fontId="1"/>
  </si>
  <si>
    <r>
      <rPr>
        <sz val="11"/>
        <rFont val="游ゴシック Medium"/>
        <family val="3"/>
        <charset val="128"/>
      </rPr>
      <t>ディズニーのオールスターズ大行進</t>
    </r>
    <r>
      <rPr>
        <sz val="11"/>
        <rFont val="Consolas"/>
        <family val="3"/>
      </rPr>
      <t>|The all star cartoon revue</t>
    </r>
    <rPh sb="13" eb="16">
      <t>ダイコウシン</t>
    </rPh>
    <phoneticPr fontId="1"/>
  </si>
  <si>
    <r>
      <rPr>
        <sz val="11"/>
        <rFont val="游ゴシック Medium"/>
        <family val="3"/>
        <charset val="128"/>
      </rPr>
      <t>プーさんと大あらし</t>
    </r>
    <rPh sb="5" eb="6">
      <t>オオ</t>
    </rPh>
    <phoneticPr fontId="1"/>
  </si>
  <si>
    <r>
      <rPr>
        <sz val="11"/>
        <rFont val="游ゴシック Medium"/>
        <family val="3"/>
        <charset val="128"/>
      </rPr>
      <t>夢と魔法の宝石箱</t>
    </r>
    <r>
      <rPr>
        <sz val="11"/>
        <rFont val="Consolas"/>
        <family val="3"/>
      </rPr>
      <t>|</t>
    </r>
    <r>
      <rPr>
        <sz val="11"/>
        <rFont val="游ゴシック Medium"/>
        <family val="3"/>
        <charset val="128"/>
      </rPr>
      <t>日本語吹き替え版</t>
    </r>
    <rPh sb="0" eb="1">
      <t>ユメ</t>
    </rPh>
    <rPh sb="2" eb="4">
      <t>マホウ</t>
    </rPh>
    <rPh sb="5" eb="8">
      <t>ホウセキバコ</t>
    </rPh>
    <rPh sb="9" eb="13">
      <t>ニホンゴフ</t>
    </rPh>
    <rPh sb="14" eb="15">
      <t>カ</t>
    </rPh>
    <rPh sb="16" eb="17">
      <t>バン</t>
    </rPh>
    <phoneticPr fontId="1"/>
  </si>
  <si>
    <r>
      <rPr>
        <sz val="11"/>
        <rFont val="游ゴシック Medium"/>
        <family val="3"/>
        <charset val="128"/>
      </rPr>
      <t>プーさんとはちみつ</t>
    </r>
    <phoneticPr fontId="1"/>
  </si>
  <si>
    <r>
      <rPr>
        <sz val="11"/>
        <rFont val="游ゴシック Medium"/>
        <family val="3"/>
        <charset val="128"/>
      </rPr>
      <t>ブエナ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ビスタ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ジャパン</t>
    </r>
    <phoneticPr fontId="1"/>
  </si>
  <si>
    <r>
      <t>THE CLASSICS|</t>
    </r>
    <r>
      <rPr>
        <sz val="11"/>
        <rFont val="游ゴシック Medium"/>
        <family val="3"/>
        <charset val="128"/>
      </rPr>
      <t>日本語吹替版</t>
    </r>
    <rPh sb="13" eb="19">
      <t>ニホンゴフキカエバン</t>
    </rPh>
    <phoneticPr fontId="1"/>
  </si>
  <si>
    <r>
      <rPr>
        <sz val="11"/>
        <rFont val="游ゴシック Medium"/>
        <family val="3"/>
        <charset val="128"/>
      </rPr>
      <t>ヤフオク</t>
    </r>
    <r>
      <rPr>
        <sz val="11"/>
        <rFont val="Consolas"/>
        <family val="3"/>
      </rPr>
      <t>|</t>
    </r>
    <r>
      <rPr>
        <sz val="11"/>
        <rFont val="游ゴシック Medium"/>
        <family val="3"/>
        <charset val="128"/>
      </rPr>
      <t>箱なし</t>
    </r>
    <rPh sb="5" eb="6">
      <t>ハコ</t>
    </rPh>
    <phoneticPr fontId="1"/>
  </si>
  <si>
    <r>
      <rPr>
        <sz val="11"/>
        <rFont val="游ゴシック Medium"/>
        <family val="3"/>
        <charset val="128"/>
      </rPr>
      <t>それゆけドナルド</t>
    </r>
    <phoneticPr fontId="1"/>
  </si>
  <si>
    <r>
      <rPr>
        <sz val="11"/>
        <rFont val="游ゴシック Medium"/>
        <family val="3"/>
        <charset val="128"/>
      </rPr>
      <t>ワンス・アポン・ア・マウス</t>
    </r>
    <r>
      <rPr>
        <sz val="11"/>
        <rFont val="Consolas"/>
        <family val="3"/>
      </rPr>
      <t>|ONCE UPON A MOUSE .... And OTHER MOUSETIME STORIES</t>
    </r>
    <phoneticPr fontId="1"/>
  </si>
  <si>
    <r>
      <rPr>
        <sz val="11"/>
        <rFont val="游ゴシック Medium"/>
        <family val="3"/>
        <charset val="128"/>
      </rPr>
      <t>ディズニー・アニメのビッグパレード</t>
    </r>
    <r>
      <rPr>
        <sz val="11"/>
        <rFont val="Consolas"/>
        <family val="3"/>
      </rPr>
      <t>|</t>
    </r>
    <r>
      <rPr>
        <sz val="11"/>
        <rFont val="游ゴシック Medium"/>
        <family val="3"/>
        <charset val="128"/>
      </rPr>
      <t>モノラル</t>
    </r>
    <r>
      <rPr>
        <sz val="11"/>
        <rFont val="Consolas"/>
        <family val="3"/>
      </rPr>
      <t>|</t>
    </r>
    <r>
      <rPr>
        <sz val="11"/>
        <rFont val="游ゴシック Medium"/>
        <family val="3"/>
        <charset val="128"/>
      </rPr>
      <t>一部白黒</t>
    </r>
    <r>
      <rPr>
        <sz val="11"/>
        <rFont val="Consolas"/>
        <family val="3"/>
      </rPr>
      <t>|</t>
    </r>
    <r>
      <rPr>
        <sz val="11"/>
        <rFont val="游ゴシック Medium"/>
        <family val="3"/>
        <charset val="128"/>
      </rPr>
      <t>日本語吹替版</t>
    </r>
    <rPh sb="23" eb="25">
      <t>イチブ</t>
    </rPh>
    <rPh sb="25" eb="27">
      <t>シロクロ</t>
    </rPh>
    <rPh sb="28" eb="34">
      <t>ニホンゴフキカエバン</t>
    </rPh>
    <phoneticPr fontId="1"/>
  </si>
  <si>
    <r>
      <rPr>
        <sz val="11"/>
        <rFont val="游ゴシック Medium"/>
        <family val="3"/>
        <charset val="128"/>
      </rPr>
      <t>ポニー</t>
    </r>
    <phoneticPr fontId="1"/>
  </si>
  <si>
    <r>
      <rPr>
        <sz val="11"/>
        <rFont val="游ゴシック Medium"/>
        <family val="3"/>
        <charset val="128"/>
      </rPr>
      <t>ヤフオク</t>
    </r>
    <r>
      <rPr>
        <sz val="11"/>
        <rFont val="Consolas"/>
        <family val="3"/>
      </rPr>
      <t>|1076</t>
    </r>
    <r>
      <rPr>
        <sz val="11"/>
        <rFont val="游ゴシック Medium"/>
        <family val="3"/>
        <charset val="128"/>
      </rPr>
      <t>かも</t>
    </r>
    <phoneticPr fontId="1"/>
  </si>
  <si>
    <r>
      <rPr>
        <sz val="11"/>
        <rFont val="游ゴシック Medium"/>
        <family val="3"/>
        <charset val="128"/>
      </rPr>
      <t>ミッキーマウス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メモリー</t>
    </r>
    <r>
      <rPr>
        <sz val="11"/>
        <rFont val="Consolas"/>
        <family val="3"/>
      </rPr>
      <t>|MIKESTONES FOR MICKEY</t>
    </r>
    <phoneticPr fontId="1"/>
  </si>
  <si>
    <r>
      <rPr>
        <sz val="11"/>
        <rFont val="游ゴシック Medium"/>
        <family val="3"/>
        <charset val="128"/>
      </rPr>
      <t>ドナルド・ダックの輝ける</t>
    </r>
    <r>
      <rPr>
        <sz val="11"/>
        <rFont val="Consolas"/>
        <family val="3"/>
      </rPr>
      <t>50</t>
    </r>
    <r>
      <rPr>
        <sz val="11"/>
        <rFont val="游ゴシック Medium"/>
        <family val="3"/>
        <charset val="128"/>
      </rPr>
      <t>年</t>
    </r>
    <r>
      <rPr>
        <sz val="11"/>
        <rFont val="Consolas"/>
        <family val="3"/>
      </rPr>
      <t>|DONALD'S GOLDEN JUBILEE</t>
    </r>
    <rPh sb="9" eb="10">
      <t>カガヤ</t>
    </rPh>
    <rPh sb="14" eb="15">
      <t>ネン</t>
    </rPh>
    <phoneticPr fontId="1"/>
  </si>
  <si>
    <r>
      <rPr>
        <sz val="11"/>
        <rFont val="游ゴシック Medium"/>
        <family val="3"/>
        <charset val="128"/>
      </rPr>
      <t>ディズニー</t>
    </r>
    <r>
      <rPr>
        <sz val="11"/>
        <rFont val="Consolas"/>
        <family val="3"/>
      </rPr>
      <t>!!</t>
    </r>
    <r>
      <rPr>
        <sz val="11"/>
        <rFont val="游ゴシック Medium"/>
        <family val="3"/>
        <charset val="128"/>
      </rPr>
      <t>　ディズニーのドッグスター大集合</t>
    </r>
    <r>
      <rPr>
        <sz val="11"/>
        <rFont val="Consolas"/>
        <family val="3"/>
      </rPr>
      <t>|Greatest Dog Stars</t>
    </r>
    <rPh sb="20" eb="23">
      <t>ダイシュウゴウ</t>
    </rPh>
    <phoneticPr fontId="1"/>
  </si>
  <si>
    <r>
      <rPr>
        <sz val="11"/>
        <rFont val="游ゴシック Medium"/>
        <family val="3"/>
        <charset val="128"/>
      </rPr>
      <t>ベスト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魅惑の</t>
    </r>
    <r>
      <rPr>
        <sz val="11"/>
        <rFont val="Consolas"/>
        <family val="3"/>
      </rPr>
      <t>1950</t>
    </r>
    <r>
      <rPr>
        <sz val="11"/>
        <rFont val="游ゴシック Medium"/>
        <family val="3"/>
        <charset val="128"/>
      </rPr>
      <t>年代</t>
    </r>
    <r>
      <rPr>
        <sz val="11"/>
        <rFont val="Consolas"/>
        <family val="3"/>
      </rPr>
      <t>|Disney's Best</t>
    </r>
    <rPh sb="4" eb="6">
      <t>ミワク</t>
    </rPh>
    <rPh sb="11" eb="13">
      <t>ネンダイ</t>
    </rPh>
    <phoneticPr fontId="1"/>
  </si>
  <si>
    <r>
      <rPr>
        <sz val="11"/>
        <rFont val="游ゴシック Medium"/>
        <family val="3"/>
        <charset val="128"/>
      </rPr>
      <t>ドナルド・ダック</t>
    </r>
    <r>
      <rPr>
        <sz val="11"/>
        <rFont val="Consolas"/>
        <family val="3"/>
      </rPr>
      <t>|Donald Duck</t>
    </r>
    <phoneticPr fontId="1"/>
  </si>
  <si>
    <r>
      <rPr>
        <sz val="11"/>
        <rFont val="游ゴシック Medium"/>
        <family val="3"/>
        <charset val="128"/>
      </rPr>
      <t>ミッキーマウス</t>
    </r>
    <phoneticPr fontId="1"/>
  </si>
  <si>
    <r>
      <rPr>
        <sz val="11"/>
        <rFont val="游ゴシック Medium"/>
        <family val="3"/>
        <charset val="128"/>
      </rPr>
      <t>プルート</t>
    </r>
    <r>
      <rPr>
        <sz val="11"/>
        <rFont val="Consolas"/>
        <family val="3"/>
      </rPr>
      <t>|Pluto</t>
    </r>
    <phoneticPr fontId="1"/>
  </si>
  <si>
    <r>
      <rPr>
        <sz val="11"/>
        <rFont val="游ゴシック Medium"/>
        <family val="3"/>
        <charset val="128"/>
      </rPr>
      <t>プーさんとイーヨーのいち日</t>
    </r>
    <rPh sb="12" eb="13">
      <t>ニチ</t>
    </rPh>
    <phoneticPr fontId="1"/>
  </si>
  <si>
    <r>
      <rPr>
        <sz val="11"/>
        <rFont val="游ゴシック Medium"/>
        <family val="3"/>
        <charset val="128"/>
      </rPr>
      <t>デイジー</t>
    </r>
    <r>
      <rPr>
        <sz val="11"/>
        <rFont val="Consolas"/>
        <family val="3"/>
      </rPr>
      <t>|Daisy</t>
    </r>
    <phoneticPr fontId="1"/>
  </si>
  <si>
    <r>
      <rPr>
        <sz val="11"/>
        <rFont val="游ゴシック Medium"/>
        <family val="3"/>
        <charset val="128"/>
      </rPr>
      <t>ミッキーマウス</t>
    </r>
    <r>
      <rPr>
        <sz val="11"/>
        <rFont val="Consolas"/>
        <family val="3"/>
      </rPr>
      <t>!!|Mickey Mouse</t>
    </r>
    <phoneticPr fontId="1"/>
  </si>
  <si>
    <r>
      <rPr>
        <sz val="11"/>
        <rFont val="游ゴシック Medium"/>
        <family val="3"/>
        <charset val="128"/>
      </rPr>
      <t>ディズニーの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メリー・クリスマス</t>
    </r>
    <r>
      <rPr>
        <sz val="11"/>
        <rFont val="Consolas"/>
        <family val="3"/>
      </rPr>
      <t>|Merry Christmas The Small One and Others</t>
    </r>
    <phoneticPr fontId="1"/>
  </si>
  <si>
    <r>
      <rPr>
        <sz val="11"/>
        <rFont val="游ゴシック Medium"/>
        <family val="3"/>
        <charset val="128"/>
      </rPr>
      <t>プルート</t>
    </r>
    <r>
      <rPr>
        <sz val="11"/>
        <rFont val="Consolas"/>
        <family val="3"/>
      </rPr>
      <t>!!</t>
    </r>
    <r>
      <rPr>
        <sz val="11"/>
        <rFont val="游ゴシック Medium"/>
        <family val="3"/>
        <charset val="128"/>
      </rPr>
      <t>　プルートの楽しいお話</t>
    </r>
    <r>
      <rPr>
        <sz val="11"/>
        <rFont val="Consolas"/>
        <family val="3"/>
      </rPr>
      <t>|More Tales of Pluto</t>
    </r>
    <rPh sb="12" eb="13">
      <t>タノ</t>
    </rPh>
    <rPh sb="16" eb="17">
      <t>ハナシ</t>
    </rPh>
    <phoneticPr fontId="1"/>
  </si>
  <si>
    <r>
      <rPr>
        <sz val="11"/>
        <rFont val="游ゴシック Medium"/>
        <family val="3"/>
        <charset val="128"/>
      </rPr>
      <t>モア・シリー・シンフォニー</t>
    </r>
    <r>
      <rPr>
        <sz val="11"/>
        <rFont val="Consolas"/>
        <family val="3"/>
      </rPr>
      <t>|More Silly Symphonies</t>
    </r>
    <phoneticPr fontId="1"/>
  </si>
  <si>
    <r>
      <t xml:space="preserve">[3] </t>
    </r>
    <r>
      <rPr>
        <sz val="11"/>
        <rFont val="游ゴシック Medium"/>
        <family val="3"/>
        <charset val="128"/>
      </rPr>
      <t>ドナルドダックの一日</t>
    </r>
    <r>
      <rPr>
        <sz val="11"/>
        <rFont val="Consolas"/>
        <family val="3"/>
      </rPr>
      <t>(</t>
    </r>
    <r>
      <rPr>
        <sz val="11"/>
        <rFont val="游ゴシック Medium"/>
        <family val="3"/>
        <charset val="128"/>
      </rPr>
      <t>お伽の国より</t>
    </r>
    <r>
      <rPr>
        <sz val="11"/>
        <rFont val="Consolas"/>
        <family val="3"/>
      </rPr>
      <t>)|[4]</t>
    </r>
    <r>
      <rPr>
        <sz val="11"/>
        <rFont val="游ゴシック Medium"/>
        <family val="3"/>
        <charset val="128"/>
      </rPr>
      <t>漫画の魔術</t>
    </r>
    <r>
      <rPr>
        <sz val="11"/>
        <rFont val="Consolas"/>
        <family val="3"/>
      </rPr>
      <t>(</t>
    </r>
    <r>
      <rPr>
        <sz val="11"/>
        <rFont val="游ゴシック Medium"/>
        <family val="3"/>
        <charset val="128"/>
      </rPr>
      <t>お伽の国より</t>
    </r>
    <r>
      <rPr>
        <sz val="11"/>
        <rFont val="Consolas"/>
        <family val="3"/>
      </rPr>
      <t>)</t>
    </r>
    <rPh sb="12" eb="14">
      <t>イチニチ</t>
    </rPh>
    <rPh sb="16" eb="17">
      <t>トギ</t>
    </rPh>
    <rPh sb="18" eb="19">
      <t>クニ</t>
    </rPh>
    <rPh sb="26" eb="28">
      <t>マンガ</t>
    </rPh>
    <rPh sb="29" eb="31">
      <t>マジュツ</t>
    </rPh>
    <rPh sb="33" eb="34">
      <t>トギ</t>
    </rPh>
    <rPh sb="35" eb="36">
      <t>クニ</t>
    </rPh>
    <phoneticPr fontId="1"/>
  </si>
  <si>
    <r>
      <rPr>
        <sz val="11"/>
        <rFont val="游ゴシック Medium"/>
        <family val="3"/>
        <charset val="128"/>
      </rPr>
      <t>プーさんとイーヨーの一日</t>
    </r>
    <r>
      <rPr>
        <sz val="11"/>
        <rFont val="Consolas"/>
        <family val="3"/>
      </rPr>
      <t>|</t>
    </r>
    <r>
      <rPr>
        <sz val="11"/>
        <rFont val="游ゴシック Medium"/>
        <family val="3"/>
        <charset val="128"/>
      </rPr>
      <t>短編</t>
    </r>
    <r>
      <rPr>
        <sz val="11"/>
        <rFont val="Consolas"/>
        <family val="3"/>
      </rPr>
      <t>=</t>
    </r>
    <r>
      <rPr>
        <sz val="11"/>
        <rFont val="游ゴシック Medium"/>
        <family val="3"/>
        <charset val="128"/>
      </rPr>
      <t>マザー・グースのうた</t>
    </r>
    <r>
      <rPr>
        <sz val="11"/>
        <rFont val="Consolas"/>
        <family val="3"/>
      </rPr>
      <t>|</t>
    </r>
    <r>
      <rPr>
        <sz val="11"/>
        <rFont val="游ゴシック Medium"/>
        <family val="3"/>
        <charset val="128"/>
      </rPr>
      <t>他</t>
    </r>
    <r>
      <rPr>
        <sz val="11"/>
        <rFont val="Consolas"/>
        <family val="3"/>
      </rPr>
      <t>|Winnie the Pooh and a Day for Eeyore and Cartoons</t>
    </r>
    <rPh sb="10" eb="12">
      <t>イチニチ</t>
    </rPh>
    <rPh sb="13" eb="15">
      <t>タンペン</t>
    </rPh>
    <rPh sb="27" eb="28">
      <t>ホカ</t>
    </rPh>
    <phoneticPr fontId="1"/>
  </si>
  <si>
    <r>
      <rPr>
        <sz val="11"/>
        <rFont val="游ゴシック Medium"/>
        <family val="3"/>
        <charset val="128"/>
      </rPr>
      <t>子ぐま物語</t>
    </r>
    <r>
      <rPr>
        <sz val="11"/>
        <rFont val="Consolas"/>
        <family val="3"/>
      </rPr>
      <t>|</t>
    </r>
    <r>
      <rPr>
        <sz val="11"/>
        <rFont val="游ゴシック Medium"/>
        <family val="3"/>
        <charset val="128"/>
      </rPr>
      <t>ジャックと豆の木</t>
    </r>
    <r>
      <rPr>
        <sz val="11"/>
        <rFont val="Consolas"/>
        <family val="3"/>
      </rPr>
      <t>|Fan and Funcy Free</t>
    </r>
    <rPh sb="0" eb="1">
      <t>コ</t>
    </rPh>
    <rPh sb="3" eb="5">
      <t>モノガタリ</t>
    </rPh>
    <rPh sb="11" eb="12">
      <t>マメ</t>
    </rPh>
    <rPh sb="13" eb="14">
      <t>キ</t>
    </rPh>
    <phoneticPr fontId="1"/>
  </si>
  <si>
    <r>
      <rPr>
        <sz val="11"/>
        <rFont val="游ゴシック Medium"/>
        <family val="3"/>
        <charset val="128"/>
      </rPr>
      <t>ジミニー・クリケットの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ディズニー・アニメ童話集</t>
    </r>
    <rPh sb="21" eb="24">
      <t>ドウワシュウ</t>
    </rPh>
    <phoneticPr fontId="1"/>
  </si>
  <si>
    <r>
      <rPr>
        <sz val="11"/>
        <rFont val="游ゴシック Medium"/>
        <family val="3"/>
        <charset val="128"/>
      </rPr>
      <t>くまのプーさん</t>
    </r>
    <r>
      <rPr>
        <sz val="11"/>
        <rFont val="Consolas"/>
        <family val="3"/>
      </rPr>
      <t>|The Many Adventures of Winny the Pooh</t>
    </r>
    <phoneticPr fontId="1"/>
  </si>
  <si>
    <r>
      <rPr>
        <sz val="11"/>
        <rFont val="游ゴシック Medium"/>
        <family val="3"/>
        <charset val="128"/>
      </rPr>
      <t>アニメフェスティバル</t>
    </r>
    <r>
      <rPr>
        <sz val="11"/>
        <rFont val="Consolas"/>
        <family val="3"/>
      </rPr>
      <t xml:space="preserve"> 6|Cartoon Festival</t>
    </r>
  </si>
  <si>
    <r>
      <rPr>
        <sz val="11"/>
        <rFont val="游ゴシック Medium"/>
        <family val="3"/>
        <charset val="128"/>
      </rPr>
      <t>アニメフェスティバル</t>
    </r>
    <r>
      <rPr>
        <sz val="11"/>
        <rFont val="Consolas"/>
        <family val="3"/>
      </rPr>
      <t xml:space="preserve"> 7|Cartoon Festival</t>
    </r>
    <phoneticPr fontId="1"/>
  </si>
  <si>
    <r>
      <rPr>
        <sz val="11"/>
        <rFont val="游ゴシック Medium"/>
        <family val="3"/>
        <charset val="128"/>
      </rPr>
      <t>ポップ</t>
    </r>
    <r>
      <rPr>
        <sz val="11"/>
        <rFont val="Consolas"/>
        <family val="3"/>
      </rPr>
      <t xml:space="preserve"> &amp; </t>
    </r>
    <r>
      <rPr>
        <sz val="11"/>
        <rFont val="游ゴシック Medium"/>
        <family val="3"/>
        <charset val="128"/>
      </rPr>
      <t>ロック</t>
    </r>
    <r>
      <rPr>
        <sz val="11"/>
        <rFont val="Consolas"/>
        <family val="3"/>
      </rPr>
      <t>|Animation…vol.1|JUKE BOX ROCK</t>
    </r>
    <phoneticPr fontId="1"/>
  </si>
  <si>
    <r>
      <rPr>
        <sz val="11"/>
        <rFont val="游ゴシック Medium"/>
        <family val="3"/>
        <charset val="128"/>
      </rPr>
      <t>ロビンフッド</t>
    </r>
    <r>
      <rPr>
        <sz val="11"/>
        <rFont val="Consolas"/>
        <family val="3"/>
      </rPr>
      <t>|Robin Hood</t>
    </r>
    <phoneticPr fontId="1"/>
  </si>
  <si>
    <r>
      <t>THE CLASSICS|</t>
    </r>
    <r>
      <rPr>
        <sz val="11"/>
        <rFont val="游ゴシック Medium"/>
        <family val="3"/>
        <charset val="128"/>
      </rPr>
      <t>日本語吹替版</t>
    </r>
    <phoneticPr fontId="1"/>
  </si>
  <si>
    <r>
      <rPr>
        <sz val="11"/>
        <rFont val="游ゴシック Medium"/>
        <family val="3"/>
        <charset val="128"/>
      </rPr>
      <t>ポニーキャニオン</t>
    </r>
    <phoneticPr fontId="1"/>
  </si>
  <si>
    <r>
      <rPr>
        <sz val="11"/>
        <rFont val="游ゴシック Medium"/>
        <family val="3"/>
        <charset val="128"/>
      </rPr>
      <t>ディズニー</t>
    </r>
    <r>
      <rPr>
        <sz val="11"/>
        <rFont val="Consolas"/>
        <family val="3"/>
      </rPr>
      <t xml:space="preserve"> !! </t>
    </r>
    <r>
      <rPr>
        <sz val="11"/>
        <rFont val="游ゴシック Medium"/>
        <family val="3"/>
        <charset val="128"/>
      </rPr>
      <t>ディズニーの楽しいアニメ</t>
    </r>
    <r>
      <rPr>
        <sz val="11"/>
        <rFont val="Consolas"/>
        <family val="3"/>
      </rPr>
      <t>50</t>
    </r>
    <r>
      <rPr>
        <sz val="11"/>
        <rFont val="游ゴシック Medium"/>
        <family val="3"/>
        <charset val="128"/>
      </rPr>
      <t>年</t>
    </r>
    <r>
      <rPr>
        <sz val="11"/>
        <rFont val="Consolas"/>
        <family val="3"/>
      </rPr>
      <t>|Disney's cartoon jubilee</t>
    </r>
    <rPh sb="15" eb="16">
      <t>タノ</t>
    </rPh>
    <rPh sb="23" eb="24">
      <t>ネン</t>
    </rPh>
    <phoneticPr fontId="1"/>
  </si>
  <si>
    <r>
      <t xml:space="preserve">We Love </t>
    </r>
    <r>
      <rPr>
        <sz val="11"/>
        <rFont val="游ゴシック Medium"/>
        <family val="3"/>
        <charset val="128"/>
      </rPr>
      <t>ディズニー</t>
    </r>
    <phoneticPr fontId="1"/>
  </si>
  <si>
    <r>
      <rPr>
        <sz val="11"/>
        <rFont val="游ゴシック Medium"/>
        <family val="3"/>
        <charset val="128"/>
      </rPr>
      <t>ヤフオク下記とまとめ買い</t>
    </r>
    <rPh sb="4" eb="6">
      <t>カキ</t>
    </rPh>
    <rPh sb="10" eb="11">
      <t>ガ</t>
    </rPh>
    <phoneticPr fontId="1"/>
  </si>
  <si>
    <r>
      <rPr>
        <sz val="11"/>
        <rFont val="游ゴシック Medium"/>
        <family val="3"/>
        <charset val="128"/>
      </rPr>
      <t>プルートの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おもしろ人生</t>
    </r>
    <r>
      <rPr>
        <sz val="11"/>
        <rFont val="Consolas"/>
        <family val="3"/>
      </rPr>
      <t>|Pluto's Tales</t>
    </r>
    <rPh sb="10" eb="12">
      <t>ジンセイ</t>
    </rPh>
    <phoneticPr fontId="1"/>
  </si>
  <si>
    <r>
      <rPr>
        <sz val="11"/>
        <rFont val="游ゴシック Medium"/>
        <family val="3"/>
        <charset val="128"/>
      </rPr>
      <t>ヤフオク上記とまとめ買い</t>
    </r>
    <rPh sb="4" eb="6">
      <t>ジョウキ</t>
    </rPh>
    <rPh sb="10" eb="11">
      <t>ガ</t>
    </rPh>
    <phoneticPr fontId="1"/>
  </si>
  <si>
    <r>
      <rPr>
        <sz val="11"/>
        <rFont val="游ゴシック Medium"/>
        <family val="3"/>
        <charset val="128"/>
      </rPr>
      <t>アニメフェスティバル</t>
    </r>
    <r>
      <rPr>
        <sz val="11"/>
        <rFont val="Consolas"/>
        <family val="3"/>
      </rPr>
      <t xml:space="preserve"> 5|Cartoon Festival 5</t>
    </r>
    <phoneticPr fontId="1"/>
  </si>
  <si>
    <r>
      <rPr>
        <sz val="11"/>
        <rFont val="游ゴシック Medium"/>
        <family val="3"/>
        <charset val="128"/>
      </rPr>
      <t>オールド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ディズニー</t>
    </r>
    <r>
      <rPr>
        <sz val="11"/>
        <rFont val="Consolas"/>
        <family val="3"/>
      </rPr>
      <t xml:space="preserve"> 1937~1960|</t>
    </r>
    <r>
      <rPr>
        <sz val="11"/>
        <rFont val="游ゴシック Medium"/>
        <family val="3"/>
        <charset val="128"/>
      </rPr>
      <t>日本語吹き替え版</t>
    </r>
    <phoneticPr fontId="1"/>
  </si>
  <si>
    <r>
      <rPr>
        <sz val="11"/>
        <rFont val="游ゴシック Medium"/>
        <family val="3"/>
        <charset val="128"/>
      </rPr>
      <t>メイク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マイン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ミュージック</t>
    </r>
    <r>
      <rPr>
        <sz val="11"/>
        <rFont val="Consolas"/>
        <family val="3"/>
      </rPr>
      <t>|MAKE MINE MUSIC</t>
    </r>
    <phoneticPr fontId="1"/>
  </si>
  <si>
    <r>
      <rPr>
        <sz val="11"/>
        <rFont val="游ゴシック Medium"/>
        <family val="3"/>
        <charset val="128"/>
      </rPr>
      <t>恐竜家族</t>
    </r>
    <r>
      <rPr>
        <sz val="11"/>
        <rFont val="Consolas"/>
        <family val="3"/>
      </rPr>
      <t xml:space="preserve"> 2 </t>
    </r>
    <r>
      <rPr>
        <sz val="11"/>
        <rFont val="游ゴシック Medium"/>
        <family val="3"/>
        <charset val="128"/>
      </rPr>
      <t>恐竜はつらいよ</t>
    </r>
    <rPh sb="7" eb="9">
      <t>キョウリュウ</t>
    </rPh>
    <phoneticPr fontId="1"/>
  </si>
  <si>
    <r>
      <rPr>
        <sz val="11"/>
        <rFont val="游ゴシック Medium"/>
        <family val="3"/>
        <charset val="128"/>
      </rPr>
      <t>ウルトラマン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カンパニー</t>
    </r>
    <phoneticPr fontId="1"/>
  </si>
  <si>
    <r>
      <rPr>
        <sz val="11"/>
        <rFont val="游ゴシック Medium"/>
        <family val="3"/>
        <charset val="128"/>
      </rPr>
      <t>ウルトラマン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ワンダフルワールド</t>
    </r>
    <r>
      <rPr>
        <sz val="11"/>
        <rFont val="Consolas"/>
        <family val="3"/>
      </rPr>
      <t>/3</t>
    </r>
    <r>
      <rPr>
        <sz val="11"/>
        <rFont val="游ゴシック Medium"/>
        <family val="3"/>
        <charset val="128"/>
      </rPr>
      <t>部作</t>
    </r>
    <rPh sb="18" eb="20">
      <t>ブサク</t>
    </rPh>
    <phoneticPr fontId="1"/>
  </si>
  <si>
    <r>
      <t>15800/3</t>
    </r>
    <r>
      <rPr>
        <sz val="11"/>
        <rFont val="游ゴシック Medium"/>
        <family val="3"/>
        <charset val="128"/>
      </rPr>
      <t>巻組</t>
    </r>
    <rPh sb="7" eb="8">
      <t>カン</t>
    </rPh>
    <rPh sb="8" eb="9">
      <t>グミ</t>
    </rPh>
    <phoneticPr fontId="1"/>
  </si>
  <si>
    <r>
      <rPr>
        <sz val="11"/>
        <rFont val="游ゴシック Medium"/>
        <family val="3"/>
        <charset val="128"/>
      </rPr>
      <t>サンシャイン</t>
    </r>
    <r>
      <rPr>
        <sz val="11"/>
        <rFont val="Consolas"/>
        <family val="3"/>
      </rPr>
      <t>You/Geo/</t>
    </r>
    <r>
      <rPr>
        <sz val="11"/>
        <rFont val="游ゴシック Medium"/>
        <family val="3"/>
        <charset val="128"/>
      </rPr>
      <t>ワゴン市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ホントは</t>
    </r>
    <r>
      <rPr>
        <sz val="11"/>
        <rFont val="Consolas"/>
        <family val="3"/>
      </rPr>
      <t>\1989?</t>
    </r>
    <rPh sb="17" eb="18">
      <t>イチ</t>
    </rPh>
    <phoneticPr fontId="1"/>
  </si>
  <si>
    <r>
      <rPr>
        <strike/>
        <sz val="11"/>
        <rFont val="游ゴシック Medium"/>
        <family val="3"/>
        <charset val="128"/>
      </rPr>
      <t>しまじろう</t>
    </r>
    <phoneticPr fontId="1"/>
  </si>
  <si>
    <r>
      <rPr>
        <strike/>
        <sz val="11"/>
        <rFont val="游ゴシック Medium"/>
        <family val="3"/>
        <charset val="128"/>
      </rPr>
      <t>しまじろう</t>
    </r>
    <r>
      <rPr>
        <strike/>
        <sz val="11"/>
        <rFont val="Consolas"/>
        <family val="3"/>
      </rPr>
      <t xml:space="preserve"> </t>
    </r>
    <r>
      <rPr>
        <strike/>
        <sz val="11"/>
        <rFont val="游ゴシック Medium"/>
        <family val="3"/>
        <charset val="128"/>
      </rPr>
      <t>お試し</t>
    </r>
    <r>
      <rPr>
        <strike/>
        <sz val="11"/>
        <rFont val="Consolas"/>
        <family val="3"/>
      </rPr>
      <t xml:space="preserve"> Video</t>
    </r>
    <rPh sb="7" eb="8">
      <t>タメ</t>
    </rPh>
    <rPh sb="10" eb="15">
      <t>ヴィデオ</t>
    </rPh>
    <phoneticPr fontId="1"/>
  </si>
  <si>
    <r>
      <rPr>
        <u/>
        <sz val="11"/>
        <color indexed="12"/>
        <rFont val="游ゴシック Medium"/>
        <family val="3"/>
        <charset val="128"/>
      </rPr>
      <t>高橋秀樹</t>
    </r>
    <r>
      <rPr>
        <u/>
        <sz val="11"/>
        <color indexed="12"/>
        <rFont val="Consolas"/>
        <family val="3"/>
      </rPr>
      <t>+</t>
    </r>
    <r>
      <rPr>
        <u/>
        <sz val="11"/>
        <color indexed="12"/>
        <rFont val="游ゴシック Medium"/>
        <family val="3"/>
        <charset val="128"/>
      </rPr>
      <t>ぱーぱらー合唱団</t>
    </r>
    <r>
      <rPr>
        <u/>
        <sz val="11"/>
        <color indexed="12"/>
        <rFont val="Consolas"/>
        <family val="3"/>
      </rPr>
      <t>/</t>
    </r>
    <r>
      <rPr>
        <u/>
        <sz val="11"/>
        <color indexed="12"/>
        <rFont val="游ゴシック Medium"/>
        <family val="3"/>
        <charset val="128"/>
      </rPr>
      <t>伊藤洋子</t>
    </r>
    <r>
      <rPr>
        <u/>
        <sz val="11"/>
        <color indexed="12"/>
        <rFont val="Consolas"/>
        <family val="3"/>
      </rPr>
      <t>+</t>
    </r>
    <r>
      <rPr>
        <u/>
        <sz val="11"/>
        <color indexed="12"/>
        <rFont val="游ゴシック Medium"/>
        <family val="3"/>
        <charset val="128"/>
      </rPr>
      <t>村田いづ実</t>
    </r>
    <r>
      <rPr>
        <u/>
        <sz val="11"/>
        <color indexed="12"/>
        <rFont val="Consolas"/>
        <family val="3"/>
      </rPr>
      <t>+</t>
    </r>
    <r>
      <rPr>
        <u/>
        <sz val="11"/>
        <color indexed="12"/>
        <rFont val="游ゴシック Medium"/>
        <family val="3"/>
        <charset val="128"/>
      </rPr>
      <t>坂本弘道</t>
    </r>
    <r>
      <rPr>
        <u/>
        <sz val="11"/>
        <color indexed="12"/>
        <rFont val="Consolas"/>
        <family val="3"/>
      </rPr>
      <t>/echo-U-nite</t>
    </r>
    <rPh sb="0" eb="4">
      <t>タカハシヒデキ</t>
    </rPh>
    <rPh sb="10" eb="13">
      <t>ガッショウダン</t>
    </rPh>
    <rPh sb="14" eb="16">
      <t>イトウ</t>
    </rPh>
    <rPh sb="16" eb="18">
      <t>ヨウコ</t>
    </rPh>
    <rPh sb="19" eb="21">
      <t>ムラタ</t>
    </rPh>
    <rPh sb="23" eb="24">
      <t>ミ</t>
    </rPh>
    <rPh sb="25" eb="27">
      <t>サカモト</t>
    </rPh>
    <rPh sb="27" eb="29">
      <t>ヒロミチ</t>
    </rPh>
    <rPh sb="30" eb="41">
      <t>エコーユナイト</t>
    </rPh>
    <phoneticPr fontId="1"/>
  </si>
  <si>
    <r>
      <rPr>
        <sz val="11"/>
        <rFont val="游ゴシック Medium"/>
        <family val="3"/>
        <charset val="128"/>
      </rPr>
      <t>幸せな一夜</t>
    </r>
    <rPh sb="0" eb="1">
      <t>シアワ</t>
    </rPh>
    <rPh sb="3" eb="5">
      <t>イチヤ</t>
    </rPh>
    <phoneticPr fontId="1"/>
  </si>
  <si>
    <r>
      <rPr>
        <u/>
        <sz val="11"/>
        <color indexed="12"/>
        <rFont val="游ゴシック Medium"/>
        <family val="3"/>
        <charset val="128"/>
      </rPr>
      <t>伊藤洋子</t>
    </r>
    <r>
      <rPr>
        <u/>
        <sz val="11"/>
        <color indexed="12"/>
        <rFont val="Consolas"/>
        <family val="3"/>
      </rPr>
      <t>&amp;</t>
    </r>
    <r>
      <rPr>
        <u/>
        <sz val="11"/>
        <color indexed="12"/>
        <rFont val="游ゴシック Medium"/>
        <family val="3"/>
        <charset val="128"/>
      </rPr>
      <t>坂本弘道</t>
    </r>
    <rPh sb="0" eb="2">
      <t>イトウ</t>
    </rPh>
    <rPh sb="2" eb="4">
      <t>ヨウコ</t>
    </rPh>
    <rPh sb="5" eb="7">
      <t>サカモト</t>
    </rPh>
    <rPh sb="7" eb="9">
      <t>ヒロミチ</t>
    </rPh>
    <phoneticPr fontId="1"/>
  </si>
  <si>
    <r>
      <rPr>
        <sz val="11"/>
        <rFont val="游ゴシック Medium"/>
        <family val="3"/>
        <charset val="128"/>
      </rPr>
      <t>詩と生活</t>
    </r>
    <r>
      <rPr>
        <sz val="11"/>
        <rFont val="Consolas"/>
        <family val="3"/>
      </rPr>
      <t>…</t>
    </r>
    <r>
      <rPr>
        <sz val="11"/>
        <rFont val="游ゴシック Medium"/>
        <family val="3"/>
        <charset val="128"/>
      </rPr>
      <t>展</t>
    </r>
    <r>
      <rPr>
        <sz val="11"/>
        <rFont val="Consolas"/>
        <family val="3"/>
      </rPr>
      <t xml:space="preserve"> at Harajuku Gallery</t>
    </r>
    <rPh sb="0" eb="1">
      <t>シ</t>
    </rPh>
    <rPh sb="2" eb="4">
      <t>セイカツ</t>
    </rPh>
    <rPh sb="5" eb="6">
      <t>テン</t>
    </rPh>
    <rPh sb="10" eb="18">
      <t>ハラジュク</t>
    </rPh>
    <rPh sb="19" eb="26">
      <t>ギャラリー</t>
    </rPh>
    <phoneticPr fontId="1"/>
  </si>
  <si>
    <r>
      <rPr>
        <u/>
        <sz val="11"/>
        <color indexed="12"/>
        <rFont val="游ゴシック Medium"/>
        <family val="3"/>
        <charset val="128"/>
      </rPr>
      <t>伊藤洋子</t>
    </r>
    <r>
      <rPr>
        <u/>
        <sz val="11"/>
        <color indexed="12"/>
        <rFont val="Consolas"/>
        <family val="3"/>
      </rPr>
      <t>&amp;</t>
    </r>
    <r>
      <rPr>
        <u/>
        <sz val="11"/>
        <color indexed="12"/>
        <rFont val="游ゴシック Medium"/>
        <family val="3"/>
        <charset val="128"/>
      </rPr>
      <t>高橋秀樹</t>
    </r>
    <rPh sb="0" eb="2">
      <t>イトウ</t>
    </rPh>
    <rPh sb="2" eb="4">
      <t>ヨウコ</t>
    </rPh>
    <rPh sb="5" eb="7">
      <t>タカハシ</t>
    </rPh>
    <rPh sb="7" eb="9">
      <t>ヒデキ</t>
    </rPh>
    <phoneticPr fontId="1"/>
  </si>
  <si>
    <r>
      <rPr>
        <u/>
        <sz val="11"/>
        <color indexed="12"/>
        <rFont val="游ゴシック Medium"/>
        <family val="3"/>
        <charset val="128"/>
      </rPr>
      <t>矛盾</t>
    </r>
    <rPh sb="0" eb="2">
      <t>ムジュン</t>
    </rPh>
    <phoneticPr fontId="1"/>
  </si>
  <si>
    <r>
      <rPr>
        <u/>
        <sz val="11"/>
        <color indexed="12"/>
        <rFont val="游ゴシック Medium"/>
        <family val="3"/>
        <charset val="128"/>
      </rPr>
      <t>葉月</t>
    </r>
    <rPh sb="0" eb="2">
      <t>ハヅキ</t>
    </rPh>
    <phoneticPr fontId="1"/>
  </si>
  <si>
    <r>
      <t>Live</t>
    </r>
    <r>
      <rPr>
        <sz val="11"/>
        <rFont val="游ゴシック Medium"/>
        <family val="3"/>
        <charset val="128"/>
      </rPr>
      <t>後のシナプス画廊</t>
    </r>
    <rPh sb="0" eb="4">
      <t>ライヴ</t>
    </rPh>
    <rPh sb="4" eb="5">
      <t>ゴ</t>
    </rPh>
    <rPh sb="10" eb="12">
      <t>ガロウ</t>
    </rPh>
    <phoneticPr fontId="1"/>
  </si>
  <si>
    <r>
      <rPr>
        <u/>
        <sz val="11"/>
        <color indexed="12"/>
        <rFont val="游ゴシック Medium"/>
        <family val="3"/>
        <charset val="128"/>
      </rPr>
      <t>ぼんとらぼるし</t>
    </r>
    <phoneticPr fontId="1"/>
  </si>
  <si>
    <r>
      <rPr>
        <u/>
        <sz val="11"/>
        <color indexed="12"/>
        <rFont val="游ゴシック Medium"/>
        <family val="3"/>
        <charset val="128"/>
      </rPr>
      <t>おおたなざらえ</t>
    </r>
    <phoneticPr fontId="1"/>
  </si>
  <si>
    <r>
      <rPr>
        <u/>
        <sz val="11"/>
        <color indexed="12"/>
        <rFont val="游ゴシック Medium"/>
        <family val="3"/>
        <charset val="128"/>
      </rPr>
      <t>高橋秀樹</t>
    </r>
    <r>
      <rPr>
        <u/>
        <sz val="11"/>
        <color indexed="12"/>
        <rFont val="Consolas"/>
        <family val="3"/>
      </rPr>
      <t>avec</t>
    </r>
    <r>
      <rPr>
        <u/>
        <sz val="11"/>
        <color indexed="12"/>
        <rFont val="游ゴシック Medium"/>
        <family val="3"/>
        <charset val="128"/>
      </rPr>
      <t>鈴木厚志</t>
    </r>
    <rPh sb="0" eb="2">
      <t>タカハシ</t>
    </rPh>
    <rPh sb="2" eb="4">
      <t>ヒデキ</t>
    </rPh>
    <rPh sb="8" eb="10">
      <t>スズキ</t>
    </rPh>
    <rPh sb="10" eb="12">
      <t>アツシ</t>
    </rPh>
    <phoneticPr fontId="1"/>
  </si>
  <si>
    <r>
      <rPr>
        <u/>
        <sz val="11"/>
        <color indexed="12"/>
        <rFont val="游ゴシック Medium"/>
        <family val="3"/>
        <charset val="128"/>
      </rPr>
      <t>うむをも言わさぬシャンソン</t>
    </r>
    <rPh sb="4" eb="5">
      <t>イ</t>
    </rPh>
    <phoneticPr fontId="1"/>
  </si>
  <si>
    <r>
      <rPr>
        <u/>
        <sz val="11"/>
        <color indexed="12"/>
        <rFont val="游ゴシック Medium"/>
        <family val="3"/>
        <charset val="128"/>
      </rPr>
      <t>デジャ＝ヴュ</t>
    </r>
    <r>
      <rPr>
        <u/>
        <sz val="11"/>
        <color indexed="12"/>
        <rFont val="Consolas"/>
        <family val="3"/>
      </rPr>
      <t>/</t>
    </r>
    <r>
      <rPr>
        <u/>
        <sz val="11"/>
        <color indexed="12"/>
        <rFont val="游ゴシック Medium"/>
        <family val="3"/>
        <charset val="128"/>
      </rPr>
      <t>高橋秀樹</t>
    </r>
    <rPh sb="7" eb="9">
      <t>タカハシ</t>
    </rPh>
    <rPh sb="9" eb="11">
      <t>ヒデキ</t>
    </rPh>
    <phoneticPr fontId="1"/>
  </si>
  <si>
    <r>
      <rPr>
        <u/>
        <sz val="11"/>
        <color indexed="12"/>
        <rFont val="游ゴシック Medium"/>
        <family val="3"/>
        <charset val="128"/>
      </rPr>
      <t>秘密の会合デジャ＝ヴュ</t>
    </r>
    <rPh sb="0" eb="2">
      <t>ヒミツ</t>
    </rPh>
    <rPh sb="3" eb="5">
      <t>カイゴウ</t>
    </rPh>
    <phoneticPr fontId="1"/>
  </si>
  <si>
    <r>
      <rPr>
        <u/>
        <sz val="11"/>
        <color indexed="12"/>
        <rFont val="游ゴシック Medium"/>
        <family val="3"/>
        <charset val="128"/>
      </rPr>
      <t>高橋秀樹</t>
    </r>
    <r>
      <rPr>
        <u/>
        <sz val="11"/>
        <color indexed="12"/>
        <rFont val="Consolas"/>
        <family val="3"/>
      </rPr>
      <t>avec</t>
    </r>
    <r>
      <rPr>
        <u/>
        <sz val="11"/>
        <color indexed="12"/>
        <rFont val="游ゴシック Medium"/>
        <family val="3"/>
        <charset val="128"/>
      </rPr>
      <t>川元光一･富塚研二</t>
    </r>
    <rPh sb="0" eb="2">
      <t>タカハシ</t>
    </rPh>
    <rPh sb="2" eb="4">
      <t>ヒデキ</t>
    </rPh>
    <rPh sb="8" eb="10">
      <t>カワモト</t>
    </rPh>
    <rPh sb="10" eb="12">
      <t>コウイチ</t>
    </rPh>
    <rPh sb="13" eb="15">
      <t>トミツカ</t>
    </rPh>
    <rPh sb="15" eb="17">
      <t>ケンジ</t>
    </rPh>
    <phoneticPr fontId="1"/>
  </si>
  <si>
    <r>
      <rPr>
        <u/>
        <sz val="11"/>
        <color indexed="12"/>
        <rFont val="游ゴシック Medium"/>
        <family val="3"/>
        <charset val="128"/>
      </rPr>
      <t>「トランスパーソナルな風景･第</t>
    </r>
    <r>
      <rPr>
        <u/>
        <sz val="11"/>
        <color indexed="12"/>
        <rFont val="Consolas"/>
        <family val="3"/>
      </rPr>
      <t>3</t>
    </r>
    <r>
      <rPr>
        <u/>
        <sz val="11"/>
        <color indexed="12"/>
        <rFont val="游ゴシック Medium"/>
        <family val="3"/>
        <charset val="128"/>
      </rPr>
      <t>回･火責めの回」</t>
    </r>
    <r>
      <rPr>
        <u/>
        <sz val="11"/>
        <color indexed="12"/>
        <rFont val="Consolas"/>
        <family val="3"/>
      </rPr>
      <t>at</t>
    </r>
    <r>
      <rPr>
        <u/>
        <sz val="11"/>
        <color indexed="12"/>
        <rFont val="游ゴシック Medium"/>
        <family val="3"/>
        <charset val="128"/>
      </rPr>
      <t>りぶる</t>
    </r>
    <rPh sb="11" eb="13">
      <t>フウケイ</t>
    </rPh>
    <rPh sb="14" eb="15">
      <t>ダイ</t>
    </rPh>
    <rPh sb="16" eb="17">
      <t>カイ</t>
    </rPh>
    <rPh sb="18" eb="21">
      <t>ヒゼメ</t>
    </rPh>
    <rPh sb="22" eb="23">
      <t>カイ</t>
    </rPh>
    <phoneticPr fontId="1"/>
  </si>
  <si>
    <r>
      <rPr>
        <u/>
        <sz val="11"/>
        <color indexed="12"/>
        <rFont val="游ゴシック Medium"/>
        <family val="3"/>
        <charset val="128"/>
      </rPr>
      <t>幸福を売る男</t>
    </r>
    <r>
      <rPr>
        <u/>
        <sz val="11"/>
        <color indexed="12"/>
        <rFont val="Consolas"/>
        <family val="3"/>
      </rPr>
      <t>avec</t>
    </r>
    <r>
      <rPr>
        <u/>
        <sz val="11"/>
        <color indexed="12"/>
        <rFont val="游ゴシック Medium"/>
        <family val="3"/>
        <charset val="128"/>
      </rPr>
      <t>真弓</t>
    </r>
    <r>
      <rPr>
        <u/>
        <sz val="11"/>
        <color indexed="12"/>
        <rFont val="Consolas"/>
        <family val="3"/>
      </rPr>
      <t>at</t>
    </r>
    <r>
      <rPr>
        <u/>
        <sz val="11"/>
        <color indexed="12"/>
        <rFont val="游ゴシック Medium"/>
        <family val="3"/>
        <charset val="128"/>
      </rPr>
      <t>曼荼羅</t>
    </r>
    <r>
      <rPr>
        <u/>
        <sz val="11"/>
        <color indexed="12"/>
        <rFont val="Consolas"/>
        <family val="3"/>
      </rPr>
      <t>II</t>
    </r>
    <rPh sb="0" eb="2">
      <t>シアワセ</t>
    </rPh>
    <rPh sb="3" eb="4">
      <t>ウ</t>
    </rPh>
    <rPh sb="5" eb="6">
      <t>オトコ</t>
    </rPh>
    <rPh sb="10" eb="12">
      <t>マユミ</t>
    </rPh>
    <rPh sb="14" eb="17">
      <t>マンダラ</t>
    </rPh>
    <phoneticPr fontId="1"/>
  </si>
  <si>
    <r>
      <rPr>
        <u/>
        <sz val="11"/>
        <color indexed="12"/>
        <rFont val="游ゴシック Medium"/>
        <family val="3"/>
        <charset val="128"/>
      </rPr>
      <t>高橋秀樹</t>
    </r>
    <r>
      <rPr>
        <u/>
        <sz val="11"/>
        <color indexed="12"/>
        <rFont val="Consolas"/>
        <family val="3"/>
      </rPr>
      <t>avec</t>
    </r>
    <r>
      <rPr>
        <u/>
        <sz val="11"/>
        <color indexed="12"/>
        <rFont val="游ゴシック Medium"/>
        <family val="3"/>
        <charset val="128"/>
      </rPr>
      <t>真弓･かぢ</t>
    </r>
    <rPh sb="0" eb="2">
      <t>タカハシ</t>
    </rPh>
    <rPh sb="2" eb="4">
      <t>ヒデキ</t>
    </rPh>
    <rPh sb="8" eb="10">
      <t>マユミ</t>
    </rPh>
    <phoneticPr fontId="1"/>
  </si>
  <si>
    <r>
      <rPr>
        <u/>
        <sz val="11"/>
        <color indexed="12"/>
        <rFont val="游ゴシック Medium"/>
        <family val="3"/>
        <charset val="128"/>
      </rPr>
      <t>トランスパーソナルな風景</t>
    </r>
    <r>
      <rPr>
        <u/>
        <sz val="11"/>
        <color indexed="12"/>
        <rFont val="Consolas"/>
        <family val="3"/>
      </rPr>
      <t>at</t>
    </r>
    <r>
      <rPr>
        <u/>
        <sz val="11"/>
        <color indexed="12"/>
        <rFont val="游ゴシック Medium"/>
        <family val="3"/>
        <charset val="128"/>
      </rPr>
      <t>りぶる</t>
    </r>
    <rPh sb="10" eb="12">
      <t>フウケイ</t>
    </rPh>
    <phoneticPr fontId="1"/>
  </si>
  <si>
    <r>
      <rPr>
        <u/>
        <sz val="11"/>
        <color indexed="12"/>
        <rFont val="游ゴシック Medium"/>
        <family val="3"/>
        <charset val="128"/>
      </rPr>
      <t>幽界通信</t>
    </r>
    <r>
      <rPr>
        <u/>
        <sz val="11"/>
        <color indexed="12"/>
        <rFont val="Consolas"/>
        <family val="3"/>
      </rPr>
      <t>Live at</t>
    </r>
    <r>
      <rPr>
        <u/>
        <sz val="11"/>
        <color indexed="12"/>
        <rFont val="游ゴシック Medium"/>
        <family val="3"/>
        <charset val="128"/>
      </rPr>
      <t>曼荼羅</t>
    </r>
    <r>
      <rPr>
        <u/>
        <sz val="11"/>
        <color indexed="12"/>
        <rFont val="Consolas"/>
        <family val="3"/>
      </rPr>
      <t>II</t>
    </r>
    <rPh sb="0" eb="2">
      <t>ユウカイ</t>
    </rPh>
    <rPh sb="2" eb="4">
      <t>ツウシン</t>
    </rPh>
    <rPh sb="11" eb="14">
      <t>マンダラ</t>
    </rPh>
    <phoneticPr fontId="1"/>
  </si>
  <si>
    <r>
      <rPr>
        <u/>
        <sz val="11"/>
        <color indexed="12"/>
        <rFont val="游ゴシック Medium"/>
        <family val="3"/>
        <charset val="128"/>
      </rPr>
      <t>ハイパー那珂太郎</t>
    </r>
    <r>
      <rPr>
        <u/>
        <sz val="11"/>
        <color indexed="12"/>
        <rFont val="Consolas"/>
        <family val="3"/>
      </rPr>
      <t>at</t>
    </r>
    <r>
      <rPr>
        <u/>
        <sz val="11"/>
        <color indexed="12"/>
        <rFont val="游ゴシック Medium"/>
        <family val="3"/>
        <charset val="128"/>
      </rPr>
      <t>早稲田奉仕園スコット</t>
    </r>
    <r>
      <rPr>
        <u/>
        <sz val="11"/>
        <color indexed="12"/>
        <rFont val="Consolas"/>
        <family val="3"/>
      </rPr>
      <t>Hall/Handy</t>
    </r>
    <rPh sb="4" eb="6">
      <t>ナカ</t>
    </rPh>
    <rPh sb="6" eb="8">
      <t>タロウ</t>
    </rPh>
    <rPh sb="10" eb="13">
      <t>ワセダ</t>
    </rPh>
    <rPh sb="13" eb="16">
      <t>ホウシエン</t>
    </rPh>
    <rPh sb="20" eb="24">
      <t>ホール</t>
    </rPh>
    <rPh sb="25" eb="30">
      <t>ハンディ</t>
    </rPh>
    <phoneticPr fontId="1"/>
  </si>
  <si>
    <r>
      <rPr>
        <u/>
        <sz val="11"/>
        <color indexed="12"/>
        <rFont val="游ゴシック Medium"/>
        <family val="3"/>
        <charset val="128"/>
      </rPr>
      <t>ハイパー那珂太郎</t>
    </r>
    <r>
      <rPr>
        <u/>
        <sz val="11"/>
        <color indexed="12"/>
        <rFont val="Consolas"/>
        <family val="3"/>
      </rPr>
      <t>at</t>
    </r>
    <r>
      <rPr>
        <u/>
        <sz val="11"/>
        <color indexed="12"/>
        <rFont val="游ゴシック Medium"/>
        <family val="3"/>
        <charset val="128"/>
      </rPr>
      <t>早稲田奉仕園スコット</t>
    </r>
    <r>
      <rPr>
        <u/>
        <sz val="11"/>
        <color indexed="12"/>
        <rFont val="Consolas"/>
        <family val="3"/>
      </rPr>
      <t>Hall/</t>
    </r>
    <r>
      <rPr>
        <u/>
        <sz val="11"/>
        <color indexed="12"/>
        <rFont val="游ゴシック Medium"/>
        <family val="3"/>
        <charset val="128"/>
      </rPr>
      <t>据え置き</t>
    </r>
    <rPh sb="4" eb="6">
      <t>ナカ</t>
    </rPh>
    <rPh sb="6" eb="8">
      <t>タロウ</t>
    </rPh>
    <rPh sb="10" eb="13">
      <t>ワセダ</t>
    </rPh>
    <rPh sb="13" eb="16">
      <t>ホウシエン</t>
    </rPh>
    <rPh sb="20" eb="24">
      <t>ホール</t>
    </rPh>
    <rPh sb="25" eb="28">
      <t>スエオ</t>
    </rPh>
    <phoneticPr fontId="1"/>
  </si>
  <si>
    <r>
      <rPr>
        <u/>
        <sz val="11"/>
        <color indexed="12"/>
        <rFont val="游ゴシック Medium"/>
        <family val="3"/>
        <charset val="128"/>
      </rPr>
      <t>高橋秀樹･さがゆき･高島正明</t>
    </r>
    <r>
      <rPr>
        <u/>
        <sz val="11"/>
        <color indexed="12"/>
        <rFont val="Consolas"/>
        <family val="3"/>
      </rPr>
      <t>at</t>
    </r>
    <r>
      <rPr>
        <u/>
        <sz val="11"/>
        <color indexed="12"/>
        <rFont val="游ゴシック Medium"/>
        <family val="3"/>
        <charset val="128"/>
      </rPr>
      <t>曼荼羅</t>
    </r>
    <r>
      <rPr>
        <u/>
        <sz val="11"/>
        <color indexed="12"/>
        <rFont val="Consolas"/>
        <family val="3"/>
      </rPr>
      <t>II</t>
    </r>
    <rPh sb="0" eb="2">
      <t>タカハシ</t>
    </rPh>
    <rPh sb="2" eb="4">
      <t>ヒデキ</t>
    </rPh>
    <rPh sb="10" eb="12">
      <t>タカシマ</t>
    </rPh>
    <rPh sb="12" eb="14">
      <t>マサアキ</t>
    </rPh>
    <rPh sb="16" eb="19">
      <t>マンダラ</t>
    </rPh>
    <phoneticPr fontId="1"/>
  </si>
  <si>
    <r>
      <rPr>
        <sz val="11"/>
        <rFont val="游ゴシック Medium"/>
        <family val="3"/>
        <charset val="128"/>
      </rPr>
      <t>萱野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茂</t>
    </r>
    <rPh sb="0" eb="2">
      <t>カヤノ</t>
    </rPh>
    <rPh sb="3" eb="4">
      <t>シゲル</t>
    </rPh>
    <phoneticPr fontId="1"/>
  </si>
  <si>
    <r>
      <rPr>
        <sz val="11"/>
        <rFont val="游ゴシック Medium"/>
        <family val="3"/>
        <charset val="128"/>
      </rPr>
      <t>アイヌ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ネノ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アン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アイヌ─人間らしい人間の物語─萱野茂のアイヌ神話集成</t>
    </r>
    <r>
      <rPr>
        <sz val="11"/>
        <rFont val="Consolas"/>
        <family val="3"/>
      </rPr>
      <t>10/</t>
    </r>
    <r>
      <rPr>
        <sz val="11"/>
        <rFont val="游ゴシック Medium"/>
        <family val="3"/>
        <charset val="128"/>
      </rPr>
      <t>資料編</t>
    </r>
    <rPh sb="14" eb="16">
      <t>ニンゲン</t>
    </rPh>
    <rPh sb="19" eb="21">
      <t>ニンゲン</t>
    </rPh>
    <rPh sb="22" eb="24">
      <t>モノガタリ</t>
    </rPh>
    <rPh sb="25" eb="27">
      <t>カンノ</t>
    </rPh>
    <rPh sb="27" eb="28">
      <t>シゲル</t>
    </rPh>
    <rPh sb="32" eb="34">
      <t>シンワ</t>
    </rPh>
    <rPh sb="34" eb="36">
      <t>シュウセイ</t>
    </rPh>
    <rPh sb="39" eb="42">
      <t>シリョウヘン</t>
    </rPh>
    <phoneticPr fontId="1"/>
  </si>
  <si>
    <r>
      <rPr>
        <sz val="11"/>
        <rFont val="游ゴシック Medium"/>
        <family val="3"/>
        <charset val="128"/>
      </rPr>
      <t>㈱みつプロダクション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映像製作</t>
    </r>
    <r>
      <rPr>
        <sz val="11"/>
        <rFont val="Consolas"/>
        <family val="3"/>
      </rPr>
      <t>/Victor Entertainment</t>
    </r>
    <r>
      <rPr>
        <sz val="11"/>
        <rFont val="游ゴシック Medium"/>
        <family val="3"/>
        <charset val="128"/>
      </rPr>
      <t>㈱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製作･著作･発売元</t>
    </r>
    <rPh sb="11" eb="13">
      <t>エイゾウ</t>
    </rPh>
    <rPh sb="13" eb="15">
      <t>セイサク</t>
    </rPh>
    <rPh sb="16" eb="36">
      <t>ビクター　エンターテインメント</t>
    </rPh>
    <rPh sb="38" eb="40">
      <t>セイサク</t>
    </rPh>
    <rPh sb="41" eb="43">
      <t>チョサク</t>
    </rPh>
    <rPh sb="44" eb="46">
      <t>ハツバイ</t>
    </rPh>
    <rPh sb="46" eb="47">
      <t>モト</t>
    </rPh>
    <phoneticPr fontId="1"/>
  </si>
  <si>
    <r>
      <rPr>
        <u/>
        <sz val="11"/>
        <color indexed="12"/>
        <rFont val="游ゴシック Medium"/>
        <family val="3"/>
        <charset val="128"/>
      </rPr>
      <t>カイアンボ</t>
    </r>
  </si>
  <si>
    <r>
      <t xml:space="preserve">1/2 </t>
    </r>
    <r>
      <rPr>
        <sz val="11"/>
        <rFont val="游ゴシック Medium"/>
        <family val="3"/>
        <charset val="128"/>
      </rPr>
      <t>カイアンボ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高橋秀樹の､不埒な日常</t>
    </r>
    <rPh sb="10" eb="12">
      <t>タカハシ</t>
    </rPh>
    <rPh sb="12" eb="14">
      <t>ヒデキ</t>
    </rPh>
    <rPh sb="16" eb="18">
      <t>フラチ</t>
    </rPh>
    <rPh sb="19" eb="21">
      <t>ニチジョウ</t>
    </rPh>
    <phoneticPr fontId="1"/>
  </si>
  <si>
    <r>
      <rPr>
        <u/>
        <sz val="11"/>
        <color indexed="12"/>
        <rFont val="游ゴシック Medium"/>
        <family val="3"/>
        <charset val="128"/>
      </rPr>
      <t>高橋秀樹の､不埒な日常</t>
    </r>
    <rPh sb="0" eb="2">
      <t>タカハシ</t>
    </rPh>
    <rPh sb="2" eb="4">
      <t>ヒデキ</t>
    </rPh>
    <rPh sb="6" eb="8">
      <t>フラチ</t>
    </rPh>
    <rPh sb="9" eb="11">
      <t>ニチジョウ</t>
    </rPh>
    <phoneticPr fontId="1"/>
  </si>
  <si>
    <r>
      <t xml:space="preserve">2/2 </t>
    </r>
    <r>
      <rPr>
        <sz val="11"/>
        <rFont val="游ゴシック Medium"/>
        <family val="3"/>
        <charset val="128"/>
      </rPr>
      <t>カイアンボ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高橋秀樹の､不埒な日常</t>
    </r>
    <rPh sb="10" eb="12">
      <t>タカハシ</t>
    </rPh>
    <rPh sb="12" eb="14">
      <t>ヒデキ</t>
    </rPh>
    <rPh sb="16" eb="18">
      <t>フラチ</t>
    </rPh>
    <rPh sb="19" eb="21">
      <t>ニチジョウ</t>
    </rPh>
    <phoneticPr fontId="1"/>
  </si>
  <si>
    <r>
      <rPr>
        <u/>
        <sz val="11"/>
        <color indexed="12"/>
        <rFont val="游ゴシック Medium"/>
        <family val="3"/>
        <charset val="128"/>
      </rPr>
      <t>釣られた魚</t>
    </r>
    <r>
      <rPr>
        <u/>
        <sz val="11"/>
        <color indexed="12"/>
        <rFont val="Consolas"/>
        <family val="3"/>
      </rPr>
      <t>Live(Clappig Music)</t>
    </r>
    <rPh sb="0" eb="1">
      <t>ツ</t>
    </rPh>
    <rPh sb="4" eb="5">
      <t>サカナ</t>
    </rPh>
    <rPh sb="5" eb="9">
      <t>ライヴ</t>
    </rPh>
    <phoneticPr fontId="1"/>
  </si>
  <si>
    <r>
      <rPr>
        <u/>
        <sz val="11"/>
        <color indexed="12"/>
        <rFont val="游ゴシック Medium"/>
        <family val="3"/>
        <charset val="128"/>
      </rPr>
      <t>幽界通信</t>
    </r>
    <r>
      <rPr>
        <u/>
        <sz val="11"/>
        <color indexed="12"/>
        <rFont val="Consolas"/>
        <family val="3"/>
      </rPr>
      <t>Live(</t>
    </r>
    <r>
      <rPr>
        <u/>
        <sz val="11"/>
        <color indexed="12"/>
        <rFont val="游ゴシック Medium"/>
        <family val="3"/>
        <charset val="128"/>
      </rPr>
      <t>のばら</t>
    </r>
    <r>
      <rPr>
        <u/>
        <sz val="11"/>
        <color indexed="12"/>
        <rFont val="Consolas"/>
        <family val="3"/>
      </rPr>
      <t>/</t>
    </r>
    <r>
      <rPr>
        <u/>
        <sz val="11"/>
        <color indexed="12"/>
        <rFont val="游ゴシック Medium"/>
        <family val="3"/>
        <charset val="128"/>
      </rPr>
      <t>まんぼう鮫</t>
    </r>
    <r>
      <rPr>
        <u/>
        <sz val="11"/>
        <color indexed="12"/>
        <rFont val="Consolas"/>
        <family val="3"/>
      </rPr>
      <t>)</t>
    </r>
    <rPh sb="0" eb="2">
      <t>ユウカイ</t>
    </rPh>
    <rPh sb="2" eb="4">
      <t>ツウシン</t>
    </rPh>
    <rPh sb="4" eb="8">
      <t>ライヴ</t>
    </rPh>
    <rPh sb="17" eb="18">
      <t>ザメ</t>
    </rPh>
    <phoneticPr fontId="1"/>
  </si>
  <si>
    <r>
      <rPr>
        <u/>
        <sz val="11"/>
        <color indexed="12"/>
        <rFont val="游ゴシック Medium"/>
        <family val="3"/>
        <charset val="128"/>
      </rPr>
      <t>ずんずん合唱団</t>
    </r>
    <r>
      <rPr>
        <u/>
        <sz val="11"/>
        <color indexed="12"/>
        <rFont val="Consolas"/>
        <family val="3"/>
      </rPr>
      <t>(</t>
    </r>
    <r>
      <rPr>
        <u/>
        <sz val="11"/>
        <color indexed="12"/>
        <rFont val="游ゴシック Medium"/>
        <family val="3"/>
        <charset val="128"/>
      </rPr>
      <t>本番･舞台裏･ギャルソン</t>
    </r>
    <r>
      <rPr>
        <u/>
        <sz val="11"/>
        <color indexed="12"/>
        <rFont val="Consolas"/>
        <family val="3"/>
      </rPr>
      <t>)</t>
    </r>
    <rPh sb="4" eb="7">
      <t>ガッショウダン</t>
    </rPh>
    <rPh sb="8" eb="10">
      <t>ホンバン</t>
    </rPh>
    <rPh sb="11" eb="14">
      <t>ブタイウラ</t>
    </rPh>
    <phoneticPr fontId="1"/>
  </si>
  <si>
    <r>
      <rPr>
        <u/>
        <sz val="11"/>
        <color indexed="12"/>
        <rFont val="游ゴシック Medium"/>
        <family val="3"/>
        <charset val="128"/>
      </rPr>
      <t>宝船</t>
    </r>
    <r>
      <rPr>
        <u/>
        <sz val="11"/>
        <color indexed="12"/>
        <rFont val="Consolas"/>
        <family val="3"/>
      </rPr>
      <t>Demonstration/</t>
    </r>
    <r>
      <rPr>
        <u/>
        <sz val="11"/>
        <color indexed="12"/>
        <rFont val="游ゴシック Medium"/>
        <family val="3"/>
        <charset val="128"/>
      </rPr>
      <t>高橋秀樹の</t>
    </r>
    <r>
      <rPr>
        <u/>
        <sz val="11"/>
        <color indexed="12"/>
        <rFont val="Consolas"/>
        <family val="3"/>
      </rPr>
      <t>TV</t>
    </r>
    <r>
      <rPr>
        <u/>
        <sz val="11"/>
        <color indexed="12"/>
        <rFont val="游ゴシック Medium"/>
        <family val="3"/>
        <charset val="128"/>
      </rPr>
      <t>出演</t>
    </r>
    <r>
      <rPr>
        <u/>
        <sz val="11"/>
        <color indexed="12"/>
        <rFont val="Consolas"/>
        <family val="3"/>
      </rPr>
      <t>/</t>
    </r>
    <r>
      <rPr>
        <u/>
        <sz val="11"/>
        <color indexed="12"/>
        <rFont val="游ゴシック Medium"/>
        <family val="3"/>
        <charset val="128"/>
      </rPr>
      <t>大泉実成の</t>
    </r>
    <r>
      <rPr>
        <u/>
        <sz val="11"/>
        <color indexed="12"/>
        <rFont val="Consolas"/>
        <family val="3"/>
      </rPr>
      <t>TV</t>
    </r>
    <r>
      <rPr>
        <u/>
        <sz val="11"/>
        <color indexed="12"/>
        <rFont val="游ゴシック Medium"/>
        <family val="3"/>
        <charset val="128"/>
      </rPr>
      <t>出演</t>
    </r>
    <r>
      <rPr>
        <u/>
        <sz val="11"/>
        <color indexed="12"/>
        <rFont val="Consolas"/>
        <family val="3"/>
      </rPr>
      <t>/</t>
    </r>
    <r>
      <rPr>
        <u/>
        <sz val="11"/>
        <color indexed="12"/>
        <rFont val="游ゴシック Medium"/>
        <family val="3"/>
        <charset val="128"/>
      </rPr>
      <t>浅野優子</t>
    </r>
    <rPh sb="0" eb="2">
      <t>タカラブネ</t>
    </rPh>
    <rPh sb="2" eb="15">
      <t>デモンストレーション</t>
    </rPh>
    <rPh sb="16" eb="18">
      <t>タカハシ</t>
    </rPh>
    <rPh sb="18" eb="20">
      <t>ヒデキ</t>
    </rPh>
    <rPh sb="23" eb="25">
      <t>シュツエン</t>
    </rPh>
    <rPh sb="26" eb="28">
      <t>オイズミ</t>
    </rPh>
    <rPh sb="28" eb="30">
      <t>ミナリ</t>
    </rPh>
    <rPh sb="33" eb="35">
      <t>シュツエン</t>
    </rPh>
    <rPh sb="36" eb="38">
      <t>アサノ</t>
    </rPh>
    <rPh sb="38" eb="40">
      <t>ユウコ</t>
    </rPh>
    <phoneticPr fontId="1"/>
  </si>
  <si>
    <r>
      <rPr>
        <u/>
        <sz val="11"/>
        <color indexed="12"/>
        <rFont val="游ゴシック Medium"/>
        <family val="3"/>
        <charset val="128"/>
      </rPr>
      <t>大泉實成原作･ビートたけし主演</t>
    </r>
    <rPh sb="0" eb="4">
      <t>オオイズミ</t>
    </rPh>
    <rPh sb="4" eb="6">
      <t>ゲンサク</t>
    </rPh>
    <rPh sb="13" eb="15">
      <t>シュエン</t>
    </rPh>
    <phoneticPr fontId="1"/>
  </si>
  <si>
    <r>
      <rPr>
        <u/>
        <sz val="11"/>
        <color indexed="12"/>
        <rFont val="游ゴシック Medium"/>
        <family val="3"/>
        <charset val="128"/>
      </rPr>
      <t>説得─エホバの証人　輸血拒否事件</t>
    </r>
    <rPh sb="0" eb="2">
      <t>セットク</t>
    </rPh>
    <rPh sb="7" eb="9">
      <t>ショウニン</t>
    </rPh>
    <rPh sb="10" eb="12">
      <t>ユケツ</t>
    </rPh>
    <rPh sb="12" eb="14">
      <t>キョヒ</t>
    </rPh>
    <rPh sb="14" eb="16">
      <t>ジケン</t>
    </rPh>
    <phoneticPr fontId="1"/>
  </si>
  <si>
    <r>
      <rPr>
        <u/>
        <sz val="11"/>
        <color indexed="12"/>
        <rFont val="游ゴシック Medium"/>
        <family val="3"/>
        <charset val="128"/>
      </rPr>
      <t>農業同好会映画</t>
    </r>
    <rPh sb="0" eb="2">
      <t>ノウギョウ</t>
    </rPh>
    <rPh sb="2" eb="5">
      <t>ドウコウカイ</t>
    </rPh>
    <rPh sb="5" eb="7">
      <t>エイガ</t>
    </rPh>
    <phoneticPr fontId="1"/>
  </si>
  <si>
    <r>
      <rPr>
        <sz val="11"/>
        <rFont val="游ゴシック Medium"/>
        <family val="3"/>
        <charset val="128"/>
      </rPr>
      <t>東京ぱにっく</t>
    </r>
    <rPh sb="0" eb="2">
      <t>トウキョウ</t>
    </rPh>
    <phoneticPr fontId="1"/>
  </si>
  <si>
    <r>
      <rPr>
        <sz val="11"/>
        <rFont val="游ゴシック Medium"/>
        <family val="3"/>
        <charset val="128"/>
      </rPr>
      <t>東京ぱにっく</t>
    </r>
    <r>
      <rPr>
        <sz val="11"/>
        <rFont val="Consolas"/>
        <family val="3"/>
      </rPr>
      <t>Live</t>
    </r>
    <rPh sb="0" eb="2">
      <t>トウキョウ</t>
    </rPh>
    <rPh sb="6" eb="10">
      <t>ライヴ</t>
    </rPh>
    <phoneticPr fontId="1"/>
  </si>
  <si>
    <r>
      <t>Micronesia/</t>
    </r>
    <r>
      <rPr>
        <sz val="11"/>
        <rFont val="游ゴシック Medium"/>
        <family val="3"/>
        <charset val="128"/>
      </rPr>
      <t>サイパン</t>
    </r>
    <rPh sb="0" eb="10">
      <t>ミクロネシア</t>
    </rPh>
    <phoneticPr fontId="1"/>
  </si>
  <si>
    <r>
      <rPr>
        <sz val="11"/>
        <rFont val="游ゴシック Medium"/>
        <family val="3"/>
        <charset val="128"/>
      </rPr>
      <t>のぶゆき</t>
    </r>
  </si>
  <si>
    <r>
      <rPr>
        <b/>
        <sz val="11"/>
        <color indexed="33"/>
        <rFont val="游ゴシック Medium"/>
        <family val="3"/>
        <charset val="128"/>
      </rPr>
      <t>日本歴史と芸能</t>
    </r>
    <rPh sb="0" eb="2">
      <t>ニホン</t>
    </rPh>
    <rPh sb="2" eb="4">
      <t>レキシ</t>
    </rPh>
    <rPh sb="5" eb="7">
      <t>ゲイノウ</t>
    </rPh>
    <phoneticPr fontId="1"/>
  </si>
  <si>
    <r>
      <t xml:space="preserve">III </t>
    </r>
    <r>
      <rPr>
        <sz val="11"/>
        <rFont val="游ゴシック Medium"/>
        <family val="3"/>
        <charset val="128"/>
      </rPr>
      <t>西方の春</t>
    </r>
    <rPh sb="4" eb="6">
      <t>セイホウ</t>
    </rPh>
    <rPh sb="7" eb="8">
      <t>ハル</t>
    </rPh>
    <phoneticPr fontId="1"/>
  </si>
  <si>
    <r>
      <t xml:space="preserve">IV </t>
    </r>
    <r>
      <rPr>
        <sz val="11"/>
        <rFont val="游ゴシック Medium"/>
        <family val="3"/>
        <charset val="128"/>
      </rPr>
      <t>中世の祭礼</t>
    </r>
    <rPh sb="3" eb="5">
      <t>チュウセイ</t>
    </rPh>
    <rPh sb="6" eb="8">
      <t>サイレイ</t>
    </rPh>
    <phoneticPr fontId="1"/>
  </si>
  <si>
    <r>
      <t xml:space="preserve">V </t>
    </r>
    <r>
      <rPr>
        <sz val="11"/>
        <rFont val="游ゴシック Medium"/>
        <family val="3"/>
        <charset val="128"/>
      </rPr>
      <t>踊る人々</t>
    </r>
    <rPh sb="2" eb="3">
      <t>オド</t>
    </rPh>
    <rPh sb="4" eb="6">
      <t>ヒトビト</t>
    </rPh>
    <phoneticPr fontId="1"/>
  </si>
  <si>
    <r>
      <t xml:space="preserve">VI </t>
    </r>
    <r>
      <rPr>
        <sz val="11"/>
        <rFont val="游ゴシック Medium"/>
        <family val="3"/>
        <charset val="128"/>
      </rPr>
      <t>中世遍歴民の世界</t>
    </r>
    <rPh sb="3" eb="5">
      <t>チュウセイ</t>
    </rPh>
    <rPh sb="5" eb="7">
      <t>ヘンレキ</t>
    </rPh>
    <rPh sb="7" eb="8">
      <t>ミン</t>
    </rPh>
    <rPh sb="9" eb="11">
      <t>セカイ</t>
    </rPh>
    <phoneticPr fontId="1"/>
  </si>
  <si>
    <r>
      <t xml:space="preserve">VII </t>
    </r>
    <r>
      <rPr>
        <sz val="11"/>
        <rFont val="游ゴシック Medium"/>
        <family val="3"/>
        <charset val="128"/>
      </rPr>
      <t>宮座と村</t>
    </r>
    <rPh sb="4" eb="5">
      <t>ミヤ</t>
    </rPh>
    <rPh sb="5" eb="6">
      <t>ザ</t>
    </rPh>
    <rPh sb="7" eb="8">
      <t>ムラ</t>
    </rPh>
    <phoneticPr fontId="1"/>
  </si>
  <si>
    <r>
      <t xml:space="preserve">VIII </t>
    </r>
    <r>
      <rPr>
        <sz val="11"/>
        <rFont val="游ゴシック Medium"/>
        <family val="3"/>
        <charset val="128"/>
      </rPr>
      <t>修験と神楽</t>
    </r>
    <rPh sb="5" eb="7">
      <t>シュゲン</t>
    </rPh>
    <rPh sb="8" eb="10">
      <t>カグラ</t>
    </rPh>
    <phoneticPr fontId="1"/>
  </si>
  <si>
    <r>
      <t xml:space="preserve">IX </t>
    </r>
    <r>
      <rPr>
        <sz val="11"/>
        <rFont val="游ゴシック Medium"/>
        <family val="3"/>
        <charset val="128"/>
      </rPr>
      <t>豪奢と流行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風流と盆踊り</t>
    </r>
    <rPh sb="3" eb="5">
      <t>ゴウシャ</t>
    </rPh>
    <rPh sb="6" eb="8">
      <t>リュウコウ</t>
    </rPh>
    <rPh sb="9" eb="11">
      <t>フウリュウ</t>
    </rPh>
    <rPh sb="12" eb="14">
      <t>ボンオド</t>
    </rPh>
    <phoneticPr fontId="1"/>
  </si>
  <si>
    <r>
      <t xml:space="preserve">X </t>
    </r>
    <r>
      <rPr>
        <sz val="11"/>
        <rFont val="游ゴシック Medium"/>
        <family val="3"/>
        <charset val="128"/>
      </rPr>
      <t>都市の祝祭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かぶく民衆</t>
    </r>
    <rPh sb="2" eb="4">
      <t>トシ</t>
    </rPh>
    <rPh sb="5" eb="7">
      <t>シュクサイ</t>
    </rPh>
    <rPh sb="11" eb="13">
      <t>ミンシュウ</t>
    </rPh>
    <phoneticPr fontId="1"/>
  </si>
  <si>
    <r>
      <t xml:space="preserve">XI </t>
    </r>
    <r>
      <rPr>
        <sz val="11"/>
        <rFont val="游ゴシック Medium"/>
        <family val="3"/>
        <charset val="128"/>
      </rPr>
      <t>形代･傀儡･人形</t>
    </r>
    <rPh sb="3" eb="4">
      <t>カタ</t>
    </rPh>
    <rPh sb="4" eb="5">
      <t>シロ</t>
    </rPh>
    <rPh sb="6" eb="8">
      <t>クグツ</t>
    </rPh>
    <rPh sb="9" eb="11">
      <t>ニンギョウ</t>
    </rPh>
    <phoneticPr fontId="1"/>
  </si>
  <si>
    <r>
      <t xml:space="preserve">XII </t>
    </r>
    <r>
      <rPr>
        <sz val="11"/>
        <rFont val="游ゴシック Medium"/>
        <family val="3"/>
        <charset val="128"/>
      </rPr>
      <t>祝福する人々</t>
    </r>
    <rPh sb="4" eb="6">
      <t>シュクフク</t>
    </rPh>
    <rPh sb="8" eb="10">
      <t>ヒトビト</t>
    </rPh>
    <phoneticPr fontId="1"/>
  </si>
  <si>
    <r>
      <t xml:space="preserve">XIII </t>
    </r>
    <r>
      <rPr>
        <sz val="11"/>
        <rFont val="游ゴシック Medium"/>
        <family val="3"/>
        <charset val="128"/>
      </rPr>
      <t>大道芸と見世物</t>
    </r>
    <rPh sb="5" eb="8">
      <t>ダイドウゲイ</t>
    </rPh>
    <rPh sb="9" eb="12">
      <t>ミセモノ</t>
    </rPh>
    <phoneticPr fontId="1"/>
  </si>
  <si>
    <r>
      <t xml:space="preserve">XIV </t>
    </r>
    <r>
      <rPr>
        <sz val="11"/>
        <rFont val="游ゴシック Medium"/>
        <family val="3"/>
        <charset val="128"/>
      </rPr>
      <t>列島の神々</t>
    </r>
    <rPh sb="4" eb="6">
      <t>レットウ</t>
    </rPh>
    <rPh sb="7" eb="9">
      <t>カミガミ</t>
    </rPh>
    <phoneticPr fontId="1"/>
  </si>
  <si>
    <r>
      <rPr>
        <b/>
        <sz val="11"/>
        <color indexed="33"/>
        <rFont val="游ゴシック Medium"/>
        <family val="3"/>
        <charset val="128"/>
      </rPr>
      <t>日本古典芸能体系</t>
    </r>
    <rPh sb="0" eb="2">
      <t>ニホン</t>
    </rPh>
    <rPh sb="2" eb="6">
      <t>コテンゲイノウ</t>
    </rPh>
    <rPh sb="6" eb="8">
      <t>タイケイ</t>
    </rPh>
    <phoneticPr fontId="1"/>
  </si>
  <si>
    <r>
      <t xml:space="preserve">I </t>
    </r>
    <r>
      <rPr>
        <sz val="11"/>
        <rFont val="游ゴシック Medium"/>
        <family val="3"/>
        <charset val="128"/>
      </rPr>
      <t>宮廷芸能と神事芸能</t>
    </r>
    <rPh sb="2" eb="4">
      <t>キュウテイ</t>
    </rPh>
    <rPh sb="4" eb="6">
      <t>ゲイノウ</t>
    </rPh>
    <rPh sb="7" eb="9">
      <t>シンジ</t>
    </rPh>
    <rPh sb="9" eb="11">
      <t>ゲイノウ</t>
    </rPh>
    <phoneticPr fontId="1"/>
  </si>
  <si>
    <r>
      <rPr>
        <sz val="11"/>
        <rFont val="游ゴシック Medium"/>
        <family val="3"/>
        <charset val="128"/>
      </rPr>
      <t>江戸長唄と歌舞伎舞踊</t>
    </r>
    <rPh sb="0" eb="2">
      <t>エド</t>
    </rPh>
    <rPh sb="2" eb="4">
      <t>ナガウタ</t>
    </rPh>
    <rPh sb="5" eb="8">
      <t>カブキ</t>
    </rPh>
    <rPh sb="8" eb="10">
      <t>ブヨウ</t>
    </rPh>
    <phoneticPr fontId="1"/>
  </si>
  <si>
    <r>
      <rPr>
        <sz val="11"/>
        <rFont val="游ゴシック Medium"/>
        <family val="3"/>
        <charset val="128"/>
      </rPr>
      <t>一部</t>
    </r>
    <r>
      <rPr>
        <sz val="11"/>
        <rFont val="Consolas"/>
        <family val="3"/>
      </rPr>
      <t>mono</t>
    </r>
    <rPh sb="0" eb="2">
      <t>イチブ</t>
    </rPh>
    <rPh sb="2" eb="6">
      <t>モノ</t>
    </rPh>
    <phoneticPr fontId="1"/>
  </si>
  <si>
    <r>
      <t xml:space="preserve">II </t>
    </r>
    <r>
      <rPr>
        <sz val="11"/>
        <rFont val="游ゴシック Medium"/>
        <family val="3"/>
        <charset val="128"/>
      </rPr>
      <t>仏教</t>
    </r>
    <rPh sb="3" eb="5">
      <t>ブッキョウ</t>
    </rPh>
    <phoneticPr fontId="1"/>
  </si>
  <si>
    <r>
      <rPr>
        <sz val="11"/>
        <rFont val="游ゴシック Medium"/>
        <family val="3"/>
        <charset val="128"/>
      </rPr>
      <t>三曲</t>
    </r>
    <rPh sb="0" eb="2">
      <t>サンキョク</t>
    </rPh>
    <phoneticPr fontId="1"/>
  </si>
  <si>
    <r>
      <rPr>
        <sz val="11"/>
        <rFont val="游ゴシック Medium"/>
        <family val="3"/>
        <charset val="128"/>
      </rPr>
      <t>能と狂言</t>
    </r>
    <rPh sb="0" eb="1">
      <t>ノウ</t>
    </rPh>
    <rPh sb="2" eb="4">
      <t>キョウゲン</t>
    </rPh>
    <phoneticPr fontId="1"/>
  </si>
  <si>
    <r>
      <rPr>
        <sz val="11"/>
        <rFont val="游ゴシック Medium"/>
        <family val="3"/>
        <charset val="128"/>
      </rPr>
      <t>語り物</t>
    </r>
    <rPh sb="0" eb="3">
      <t>カタリモノ</t>
    </rPh>
    <phoneticPr fontId="1"/>
  </si>
  <si>
    <r>
      <rPr>
        <sz val="11"/>
        <rFont val="游ゴシック Medium"/>
        <family val="3"/>
        <charset val="128"/>
      </rPr>
      <t>座敷舞</t>
    </r>
    <rPh sb="0" eb="2">
      <t>ザシキ</t>
    </rPh>
    <rPh sb="2" eb="3">
      <t>マイ</t>
    </rPh>
    <phoneticPr fontId="1"/>
  </si>
  <si>
    <r>
      <t>NHK</t>
    </r>
    <r>
      <rPr>
        <b/>
        <sz val="11"/>
        <color indexed="33"/>
        <rFont val="游ゴシック Medium"/>
        <family val="3"/>
        <charset val="128"/>
      </rPr>
      <t>特集</t>
    </r>
    <rPh sb="3" eb="5">
      <t>トクシュウ</t>
    </rPh>
    <phoneticPr fontId="1"/>
  </si>
  <si>
    <r>
      <rPr>
        <sz val="11"/>
        <rFont val="游ゴシック Medium"/>
        <family val="3"/>
        <charset val="128"/>
      </rPr>
      <t>奈良･お水取り</t>
    </r>
    <rPh sb="0" eb="2">
      <t>ナラ</t>
    </rPh>
    <rPh sb="4" eb="6">
      <t>ミズト</t>
    </rPh>
    <phoneticPr fontId="1"/>
  </si>
  <si>
    <r>
      <rPr>
        <sz val="11"/>
        <rFont val="游ゴシック Medium"/>
        <family val="3"/>
        <charset val="128"/>
      </rPr>
      <t>歌舞伎</t>
    </r>
    <r>
      <rPr>
        <sz val="11"/>
        <rFont val="Consolas"/>
        <family val="3"/>
      </rPr>
      <t>I</t>
    </r>
    <r>
      <rPr>
        <sz val="11"/>
        <rFont val="游ゴシック Medium"/>
        <family val="3"/>
        <charset val="128"/>
      </rPr>
      <t>上</t>
    </r>
    <rPh sb="0" eb="3">
      <t>カブキ</t>
    </rPh>
    <rPh sb="4" eb="5">
      <t>ジョウ</t>
    </rPh>
    <phoneticPr fontId="1"/>
  </si>
  <si>
    <r>
      <rPr>
        <sz val="11"/>
        <rFont val="游ゴシック Medium"/>
        <family val="3"/>
        <charset val="128"/>
      </rPr>
      <t>歌舞伎</t>
    </r>
    <r>
      <rPr>
        <sz val="11"/>
        <rFont val="Consolas"/>
        <family val="3"/>
      </rPr>
      <t>I</t>
    </r>
    <r>
      <rPr>
        <sz val="11"/>
        <rFont val="游ゴシック Medium"/>
        <family val="3"/>
        <charset val="128"/>
      </rPr>
      <t>下</t>
    </r>
    <rPh sb="0" eb="3">
      <t>カブキ</t>
    </rPh>
    <rPh sb="4" eb="5">
      <t>ゲ</t>
    </rPh>
    <phoneticPr fontId="1"/>
  </si>
  <si>
    <r>
      <rPr>
        <sz val="11"/>
        <rFont val="游ゴシック Medium"/>
        <family val="3"/>
        <charset val="128"/>
      </rPr>
      <t>歌舞伎</t>
    </r>
    <r>
      <rPr>
        <sz val="11"/>
        <rFont val="Consolas"/>
        <family val="3"/>
      </rPr>
      <t>II</t>
    </r>
    <rPh sb="0" eb="3">
      <t>カブキ</t>
    </rPh>
    <phoneticPr fontId="1"/>
  </si>
  <si>
    <r>
      <rPr>
        <sz val="11"/>
        <rFont val="游ゴシック Medium"/>
        <family val="3"/>
        <charset val="128"/>
      </rPr>
      <t>歌舞伎</t>
    </r>
    <r>
      <rPr>
        <sz val="11"/>
        <rFont val="Consolas"/>
        <family val="3"/>
      </rPr>
      <t>III</t>
    </r>
    <r>
      <rPr>
        <sz val="11"/>
        <rFont val="游ゴシック Medium"/>
        <family val="3"/>
        <charset val="128"/>
      </rPr>
      <t>上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勧進帳</t>
    </r>
    <rPh sb="0" eb="3">
      <t>カブキ</t>
    </rPh>
    <rPh sb="6" eb="7">
      <t>ジョウ</t>
    </rPh>
    <rPh sb="8" eb="11">
      <t>カンジンチョウ</t>
    </rPh>
    <phoneticPr fontId="1"/>
  </si>
  <si>
    <r>
      <rPr>
        <sz val="11"/>
        <rFont val="游ゴシック Medium"/>
        <family val="3"/>
        <charset val="128"/>
      </rPr>
      <t>歌舞伎</t>
    </r>
    <r>
      <rPr>
        <sz val="11"/>
        <rFont val="Consolas"/>
        <family val="3"/>
      </rPr>
      <t>III</t>
    </r>
    <r>
      <rPr>
        <sz val="11"/>
        <rFont val="游ゴシック Medium"/>
        <family val="3"/>
        <charset val="128"/>
      </rPr>
      <t>下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勧進帳</t>
    </r>
    <rPh sb="0" eb="3">
      <t>カブキ</t>
    </rPh>
    <rPh sb="6" eb="7">
      <t>ゲ</t>
    </rPh>
    <rPh sb="8" eb="11">
      <t>カンジンチョウ</t>
    </rPh>
    <phoneticPr fontId="1"/>
  </si>
  <si>
    <r>
      <rPr>
        <sz val="11"/>
        <rFont val="游ゴシック Medium"/>
        <family val="3"/>
        <charset val="128"/>
      </rPr>
      <t>歌舞伎</t>
    </r>
    <r>
      <rPr>
        <sz val="11"/>
        <rFont val="Consolas"/>
        <family val="3"/>
      </rPr>
      <t xml:space="preserve">IV </t>
    </r>
    <r>
      <rPr>
        <sz val="11"/>
        <rFont val="游ゴシック Medium"/>
        <family val="3"/>
        <charset val="128"/>
      </rPr>
      <t>三人吉三</t>
    </r>
    <rPh sb="0" eb="3">
      <t>カブキ</t>
    </rPh>
    <rPh sb="6" eb="10">
      <t>サンニンキチサ</t>
    </rPh>
    <phoneticPr fontId="1"/>
  </si>
  <si>
    <r>
      <rPr>
        <sz val="11"/>
        <rFont val="游ゴシック Medium"/>
        <family val="3"/>
        <charset val="128"/>
      </rPr>
      <t>歌舞伎</t>
    </r>
    <r>
      <rPr>
        <sz val="11"/>
        <rFont val="Consolas"/>
        <family val="3"/>
      </rPr>
      <t xml:space="preserve">IV </t>
    </r>
    <r>
      <rPr>
        <sz val="11"/>
        <rFont val="游ゴシック Medium"/>
        <family val="3"/>
        <charset val="128"/>
      </rPr>
      <t>廓文章</t>
    </r>
    <rPh sb="0" eb="3">
      <t>カブキ</t>
    </rPh>
    <rPh sb="6" eb="9">
      <t>クルワブンショウ</t>
    </rPh>
    <phoneticPr fontId="1"/>
  </si>
  <si>
    <r>
      <rPr>
        <sz val="11"/>
        <rFont val="游ゴシック Medium"/>
        <family val="3"/>
        <charset val="128"/>
      </rPr>
      <t>文楽</t>
    </r>
    <rPh sb="0" eb="2">
      <t>ブンラク</t>
    </rPh>
    <phoneticPr fontId="1"/>
  </si>
  <si>
    <r>
      <rPr>
        <sz val="11"/>
        <rFont val="游ゴシック Medium"/>
        <family val="3"/>
        <charset val="128"/>
      </rPr>
      <t>別冊日本古典芸能体系</t>
    </r>
    <rPh sb="0" eb="2">
      <t>ベッサツ</t>
    </rPh>
    <rPh sb="2" eb="4">
      <t>ニホン</t>
    </rPh>
    <rPh sb="4" eb="6">
      <t>コテン</t>
    </rPh>
    <rPh sb="6" eb="8">
      <t>ゲイノウ</t>
    </rPh>
    <rPh sb="8" eb="10">
      <t>タイケイ</t>
    </rPh>
    <phoneticPr fontId="1"/>
  </si>
  <si>
    <r>
      <t>Roots of Fashion/</t>
    </r>
    <r>
      <rPr>
        <b/>
        <sz val="11"/>
        <color indexed="33"/>
        <rFont val="游ゴシック Medium"/>
        <family val="3"/>
        <charset val="128"/>
      </rPr>
      <t>ファッション源流･民族衣装の旅</t>
    </r>
    <rPh sb="23" eb="25">
      <t>ゲンリュウ</t>
    </rPh>
    <rPh sb="26" eb="30">
      <t>ミンゾクイショウ</t>
    </rPh>
    <rPh sb="31" eb="32">
      <t>タビ</t>
    </rPh>
    <phoneticPr fontId="1"/>
  </si>
  <si>
    <r>
      <t>Indone'sie</t>
    </r>
    <r>
      <rPr>
        <b/>
        <sz val="11"/>
        <color indexed="33"/>
        <rFont val="游ゴシック Medium"/>
        <family val="3"/>
        <charset val="128"/>
      </rPr>
      <t>仮面舞踊劇</t>
    </r>
    <r>
      <rPr>
        <b/>
        <sz val="11"/>
        <color indexed="33"/>
        <rFont val="Consolas"/>
        <family val="3"/>
      </rPr>
      <t>:</t>
    </r>
    <r>
      <rPr>
        <b/>
        <sz val="11"/>
        <color indexed="33"/>
        <rFont val="游ゴシック Medium"/>
        <family val="3"/>
        <charset val="128"/>
      </rPr>
      <t>トペン･マドゥラ</t>
    </r>
    <rPh sb="0" eb="10">
      <t>インドネシア</t>
    </rPh>
    <phoneticPr fontId="1"/>
  </si>
  <si>
    <r>
      <rPr>
        <sz val="11"/>
        <rFont val="游ゴシック Medium"/>
        <family val="3"/>
        <charset val="128"/>
      </rPr>
      <t>中南米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キューバ</t>
    </r>
    <rPh sb="0" eb="3">
      <t>チュウナンベイ</t>
    </rPh>
    <phoneticPr fontId="1"/>
  </si>
  <si>
    <r>
      <rPr>
        <sz val="11"/>
        <rFont val="游ゴシック Medium"/>
        <family val="3"/>
        <charset val="128"/>
      </rPr>
      <t>中村とうよう監修･解説</t>
    </r>
    <rPh sb="0" eb="2">
      <t>ナカムラ</t>
    </rPh>
    <rPh sb="6" eb="8">
      <t>カンシュウ</t>
    </rPh>
    <rPh sb="9" eb="11">
      <t>カイセツ</t>
    </rPh>
    <phoneticPr fontId="1"/>
  </si>
  <si>
    <r>
      <t>Cuba</t>
    </r>
    <r>
      <rPr>
        <b/>
        <sz val="11"/>
        <color indexed="33"/>
        <rFont val="游ゴシック Medium"/>
        <family val="3"/>
        <charset val="128"/>
      </rPr>
      <t>音楽の歴史</t>
    </r>
    <rPh sb="0" eb="4">
      <t>キューバ</t>
    </rPh>
    <rPh sb="4" eb="6">
      <t>オンガク</t>
    </rPh>
    <rPh sb="7" eb="9">
      <t>レキシ</t>
    </rPh>
    <phoneticPr fontId="1"/>
  </si>
  <si>
    <r>
      <rPr>
        <sz val="11"/>
        <rFont val="游ゴシック Medium"/>
        <family val="3"/>
        <charset val="128"/>
      </rPr>
      <t>南</t>
    </r>
    <r>
      <rPr>
        <sz val="11"/>
        <rFont val="Consolas"/>
        <family val="3"/>
      </rPr>
      <t>Africa</t>
    </r>
    <rPh sb="0" eb="7">
      <t>ミナミアフリカ</t>
    </rPh>
    <phoneticPr fontId="1"/>
  </si>
  <si>
    <r>
      <rPr>
        <b/>
        <sz val="11"/>
        <color indexed="33"/>
        <rFont val="游ゴシック Medium"/>
        <family val="3"/>
        <charset val="128"/>
      </rPr>
      <t>南</t>
    </r>
    <r>
      <rPr>
        <b/>
        <sz val="11"/>
        <color indexed="33"/>
        <rFont val="Consolas"/>
        <family val="3"/>
      </rPr>
      <t>Africa</t>
    </r>
    <r>
      <rPr>
        <b/>
        <sz val="11"/>
        <color indexed="33"/>
        <rFont val="游ゴシック Medium"/>
        <family val="3"/>
        <charset val="128"/>
      </rPr>
      <t>の</t>
    </r>
    <r>
      <rPr>
        <b/>
        <sz val="11"/>
        <color indexed="33"/>
        <rFont val="Consolas"/>
        <family val="3"/>
      </rPr>
      <t>Resistance Documentary</t>
    </r>
    <rPh sb="0" eb="7">
      <t>ミナミアフリカ</t>
    </rPh>
    <rPh sb="8" eb="18">
      <t>レジスタンス</t>
    </rPh>
    <rPh sb="19" eb="30">
      <t>ドキュメンタリ</t>
    </rPh>
    <phoneticPr fontId="1"/>
  </si>
  <si>
    <r>
      <rPr>
        <sz val="11"/>
        <rFont val="游ゴシック Medium"/>
        <family val="3"/>
        <charset val="128"/>
      </rPr>
      <t>傾城道成寺</t>
    </r>
    <rPh sb="0" eb="2">
      <t>ケイセイ</t>
    </rPh>
    <rPh sb="2" eb="5">
      <t>ドウジョウジ</t>
    </rPh>
    <phoneticPr fontId="1"/>
  </si>
  <si>
    <r>
      <rPr>
        <sz val="11"/>
        <rFont val="游ゴシック Medium"/>
        <family val="3"/>
        <charset val="128"/>
      </rPr>
      <t>積恋雪関扉</t>
    </r>
  </si>
  <si>
    <r>
      <rPr>
        <sz val="11"/>
        <rFont val="游ゴシック Medium"/>
        <family val="3"/>
        <charset val="128"/>
      </rPr>
      <t>厳島の能</t>
    </r>
    <rPh sb="0" eb="2">
      <t>イツクシマ</t>
    </rPh>
    <rPh sb="3" eb="4">
      <t>ノウ</t>
    </rPh>
    <phoneticPr fontId="1"/>
  </si>
  <si>
    <r>
      <t>Asia</t>
    </r>
    <r>
      <rPr>
        <sz val="11"/>
        <rFont val="游ゴシック Medium"/>
        <family val="3"/>
        <charset val="128"/>
      </rPr>
      <t>発見･</t>
    </r>
    <r>
      <rPr>
        <sz val="11"/>
        <rFont val="Consolas"/>
        <family val="3"/>
      </rPr>
      <t>Tonga</t>
    </r>
    <rPh sb="0" eb="4">
      <t>アジア</t>
    </rPh>
    <rPh sb="4" eb="6">
      <t>ハッケン</t>
    </rPh>
    <rPh sb="7" eb="12">
      <t>トンガ</t>
    </rPh>
    <phoneticPr fontId="1"/>
  </si>
  <si>
    <r>
      <rPr>
        <sz val="11"/>
        <rFont val="游ゴシック Medium"/>
        <family val="3"/>
        <charset val="128"/>
      </rPr>
      <t>海外</t>
    </r>
    <r>
      <rPr>
        <sz val="11"/>
        <rFont val="Consolas"/>
        <family val="3"/>
      </rPr>
      <t>Documentary:Africa</t>
    </r>
    <r>
      <rPr>
        <sz val="11"/>
        <rFont val="游ゴシック Medium"/>
        <family val="3"/>
        <charset val="128"/>
      </rPr>
      <t>音楽②</t>
    </r>
    <r>
      <rPr>
        <sz val="11"/>
        <rFont val="Consolas"/>
        <family val="3"/>
      </rPr>
      <t>Ethiopia</t>
    </r>
    <rPh sb="0" eb="2">
      <t>カイガイ</t>
    </rPh>
    <rPh sb="2" eb="13">
      <t>ドキュメンタリー</t>
    </rPh>
    <rPh sb="14" eb="20">
      <t>アフリカ</t>
    </rPh>
    <rPh sb="20" eb="22">
      <t>オンガク</t>
    </rPh>
    <rPh sb="23" eb="31">
      <t>エチオピア</t>
    </rPh>
    <phoneticPr fontId="1"/>
  </si>
  <si>
    <r>
      <rPr>
        <sz val="11"/>
        <rFont val="游ゴシック Medium"/>
        <family val="3"/>
        <charset val="128"/>
      </rPr>
      <t>マラケ島</t>
    </r>
    <rPh sb="3" eb="4">
      <t>トウ</t>
    </rPh>
    <phoneticPr fontId="1"/>
  </si>
  <si>
    <r>
      <t>Asia</t>
    </r>
    <r>
      <rPr>
        <sz val="11"/>
        <rFont val="游ゴシック Medium"/>
        <family val="3"/>
        <charset val="128"/>
      </rPr>
      <t>民族交流</t>
    </r>
    <r>
      <rPr>
        <sz val="11"/>
        <rFont val="Consolas"/>
        <family val="3"/>
      </rPr>
      <t xml:space="preserve"> in </t>
    </r>
    <r>
      <rPr>
        <sz val="11"/>
        <rFont val="游ゴシック Medium"/>
        <family val="3"/>
        <charset val="128"/>
      </rPr>
      <t>沖縄</t>
    </r>
    <rPh sb="0" eb="6">
      <t>アジアミンゾク</t>
    </rPh>
    <rPh sb="6" eb="8">
      <t>コウリュウ</t>
    </rPh>
    <rPh sb="9" eb="11">
      <t>イン</t>
    </rPh>
    <rPh sb="12" eb="14">
      <t>オキナワ</t>
    </rPh>
    <phoneticPr fontId="1"/>
  </si>
  <si>
    <r>
      <rPr>
        <sz val="11"/>
        <rFont val="游ゴシック Medium"/>
        <family val="3"/>
        <charset val="128"/>
      </rPr>
      <t>洋楽</t>
    </r>
  </si>
  <si>
    <r>
      <rPr>
        <sz val="11"/>
        <rFont val="游ゴシック Medium"/>
        <family val="3"/>
        <charset val="128"/>
      </rPr>
      <t>エド</t>
    </r>
    <r>
      <rPr>
        <sz val="11"/>
        <rFont val="Consolas"/>
        <family val="3"/>
      </rPr>
      <t xml:space="preserve"> Sullivan Show</t>
    </r>
    <rPh sb="3" eb="11">
      <t>サリバン</t>
    </rPh>
    <rPh sb="12" eb="16">
      <t>ショー</t>
    </rPh>
    <phoneticPr fontId="1"/>
  </si>
  <si>
    <r>
      <rPr>
        <strike/>
        <sz val="11"/>
        <rFont val="游ゴシック Medium"/>
        <family val="3"/>
        <charset val="128"/>
      </rPr>
      <t>身内</t>
    </r>
  </si>
  <si>
    <r>
      <t>Bookmaker</t>
    </r>
    <r>
      <rPr>
        <strike/>
        <sz val="11"/>
        <rFont val="游ゴシック Medium"/>
        <family val="3"/>
        <charset val="128"/>
      </rPr>
      <t>、カシュクール、藤山一郎、民謡</t>
    </r>
    <rPh sb="0" eb="4">
      <t>ブック</t>
    </rPh>
    <rPh sb="4" eb="9">
      <t>メイカー</t>
    </rPh>
    <rPh sb="17" eb="19">
      <t>フジヤマ</t>
    </rPh>
    <rPh sb="19" eb="21">
      <t>イチロウ</t>
    </rPh>
    <rPh sb="22" eb="24">
      <t>ミンヨウ</t>
    </rPh>
    <phoneticPr fontId="1"/>
  </si>
  <si>
    <r>
      <rPr>
        <strike/>
        <sz val="11"/>
        <rFont val="游ゴシック Medium"/>
        <family val="3"/>
        <charset val="128"/>
      </rPr>
      <t>もうない</t>
    </r>
  </si>
  <si>
    <r>
      <rPr>
        <strike/>
        <sz val="11"/>
        <rFont val="游ゴシック Medium"/>
        <family val="3"/>
        <charset val="128"/>
      </rPr>
      <t>空耳アワー</t>
    </r>
    <r>
      <rPr>
        <strike/>
        <sz val="11"/>
        <rFont val="Consolas"/>
        <family val="3"/>
      </rPr>
      <t>/</t>
    </r>
    <r>
      <rPr>
        <strike/>
        <sz val="11"/>
        <rFont val="游ゴシック Medium"/>
        <family val="3"/>
        <charset val="128"/>
      </rPr>
      <t>たほいや最終回</t>
    </r>
    <rPh sb="0" eb="2">
      <t>ソラミミ</t>
    </rPh>
    <rPh sb="10" eb="13">
      <t>サイシュウカイ</t>
    </rPh>
    <phoneticPr fontId="1"/>
  </si>
  <si>
    <r>
      <rPr>
        <sz val="11"/>
        <rFont val="游ゴシック Medium"/>
        <family val="3"/>
        <charset val="128"/>
      </rPr>
      <t>中南米</t>
    </r>
    <r>
      <rPr>
        <sz val="11"/>
        <rFont val="Consolas"/>
        <family val="3"/>
      </rPr>
      <t>/Mexico</t>
    </r>
    <rPh sb="0" eb="3">
      <t>チュウナンベイ</t>
    </rPh>
    <rPh sb="4" eb="10">
      <t>メキシコ</t>
    </rPh>
    <phoneticPr fontId="1"/>
  </si>
  <si>
    <r>
      <rPr>
        <sz val="11"/>
        <rFont val="游ゴシック Medium"/>
        <family val="3"/>
        <charset val="128"/>
      </rPr>
      <t>東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旧ソ</t>
    </r>
    <r>
      <rPr>
        <sz val="11"/>
        <rFont val="Consolas"/>
        <family val="3"/>
      </rPr>
      <t>/Kamchatka</t>
    </r>
    <rPh sb="0" eb="5">
      <t>ヒガシアジア</t>
    </rPh>
    <rPh sb="6" eb="7">
      <t>キュウ</t>
    </rPh>
    <rPh sb="9" eb="18">
      <t>カムチャツカ</t>
    </rPh>
    <phoneticPr fontId="1"/>
  </si>
  <si>
    <r>
      <t>Asia</t>
    </r>
    <r>
      <rPr>
        <sz val="11"/>
        <rFont val="游ゴシック Medium"/>
        <family val="3"/>
        <charset val="128"/>
      </rPr>
      <t>･太平洋の楽器</t>
    </r>
    <r>
      <rPr>
        <sz val="11"/>
        <rFont val="Consolas"/>
        <family val="3"/>
      </rPr>
      <t>1</t>
    </r>
    <rPh sb="0" eb="4">
      <t>アジア</t>
    </rPh>
    <rPh sb="5" eb="8">
      <t>タイヘイヨウ</t>
    </rPh>
    <rPh sb="9" eb="11">
      <t>ガッキ</t>
    </rPh>
    <phoneticPr fontId="1"/>
  </si>
  <si>
    <r>
      <rPr>
        <sz val="11"/>
        <rFont val="游ゴシック Medium"/>
        <family val="3"/>
        <charset val="128"/>
      </rPr>
      <t>東京</t>
    </r>
    <r>
      <rPr>
        <sz val="11"/>
        <rFont val="Consolas"/>
        <family val="3"/>
      </rPr>
      <t>Video Center</t>
    </r>
    <rPh sb="0" eb="14">
      <t>トウキョウヴィデオ　センター</t>
    </rPh>
    <phoneticPr fontId="1"/>
  </si>
  <si>
    <r>
      <t xml:space="preserve">in </t>
    </r>
    <r>
      <rPr>
        <sz val="11"/>
        <rFont val="游ゴシック Medium"/>
        <family val="3"/>
        <charset val="128"/>
      </rPr>
      <t>東京</t>
    </r>
    <rPh sb="0" eb="2">
      <t>イン</t>
    </rPh>
    <rPh sb="3" eb="5">
      <t>トウキョウ</t>
    </rPh>
    <phoneticPr fontId="1"/>
  </si>
  <si>
    <r>
      <t xml:space="preserve">David </t>
    </r>
    <r>
      <rPr>
        <sz val="11"/>
        <rFont val="游ゴシック Medium"/>
        <family val="3"/>
        <charset val="128"/>
      </rPr>
      <t>クローネンバーグ</t>
    </r>
    <rPh sb="0" eb="5">
      <t>デヴィッド</t>
    </rPh>
    <phoneticPr fontId="1"/>
  </si>
  <si>
    <r>
      <rPr>
        <sz val="11"/>
        <rFont val="游ゴシック Medium"/>
        <family val="3"/>
        <charset val="128"/>
      </rPr>
      <t>裸のランチ</t>
    </r>
    <rPh sb="0" eb="1">
      <t>ハダカ</t>
    </rPh>
    <phoneticPr fontId="1"/>
  </si>
  <si>
    <r>
      <t>2</t>
    </r>
    <r>
      <rPr>
        <sz val="11"/>
        <rFont val="游ゴシック Medium"/>
        <family val="3"/>
        <charset val="128"/>
      </rPr>
      <t>時間弱</t>
    </r>
    <rPh sb="1" eb="3">
      <t>ジカン</t>
    </rPh>
    <rPh sb="3" eb="4">
      <t>ジャク</t>
    </rPh>
    <phoneticPr fontId="1"/>
  </si>
  <si>
    <r>
      <rPr>
        <sz val="11"/>
        <rFont val="游ゴシック Medium"/>
        <family val="3"/>
        <charset val="128"/>
      </rPr>
      <t>深緑夏代</t>
    </r>
    <rPh sb="0" eb="2">
      <t>フカミドリ</t>
    </rPh>
    <rPh sb="2" eb="4">
      <t>ナツヨ</t>
    </rPh>
    <phoneticPr fontId="1"/>
  </si>
  <si>
    <r>
      <rPr>
        <sz val="11"/>
        <rFont val="游ゴシック Medium"/>
        <family val="3"/>
        <charset val="128"/>
      </rPr>
      <t>第</t>
    </r>
    <r>
      <rPr>
        <sz val="11"/>
        <rFont val="Consolas"/>
        <family val="3"/>
      </rPr>
      <t>11</t>
    </r>
    <r>
      <rPr>
        <sz val="11"/>
        <rFont val="游ゴシック Medium"/>
        <family val="3"/>
        <charset val="128"/>
      </rPr>
      <t>回</t>
    </r>
    <r>
      <rPr>
        <sz val="11"/>
        <rFont val="Consolas"/>
        <family val="3"/>
      </rPr>
      <t>Chanson</t>
    </r>
    <r>
      <rPr>
        <sz val="11"/>
        <rFont val="游ゴシック Medium"/>
        <family val="3"/>
        <charset val="128"/>
      </rPr>
      <t>教室発表会</t>
    </r>
    <rPh sb="0" eb="1">
      <t>ダイ</t>
    </rPh>
    <rPh sb="3" eb="4">
      <t>カイ</t>
    </rPh>
    <rPh sb="4" eb="11">
      <t>シャンソン</t>
    </rPh>
    <rPh sb="11" eb="13">
      <t>キョウシツ</t>
    </rPh>
    <rPh sb="13" eb="16">
      <t>ハッピョウカイ</t>
    </rPh>
    <phoneticPr fontId="1"/>
  </si>
  <si>
    <r>
      <t xml:space="preserve">Hi8 </t>
    </r>
    <r>
      <rPr>
        <sz val="11"/>
        <rFont val="游ゴシック Medium"/>
        <family val="3"/>
        <charset val="128"/>
      </rPr>
      <t>または</t>
    </r>
    <r>
      <rPr>
        <sz val="11"/>
        <rFont val="Consolas"/>
        <family val="3"/>
      </rPr>
      <t xml:space="preserve"> 8mm </t>
    </r>
    <r>
      <rPr>
        <sz val="11"/>
        <rFont val="游ゴシック Medium"/>
        <family val="3"/>
        <charset val="128"/>
      </rPr>
      <t>現代音楽</t>
    </r>
    <r>
      <rPr>
        <sz val="11"/>
        <rFont val="Consolas"/>
        <family val="3"/>
      </rPr>
      <t xml:space="preserve"> ( cinema </t>
    </r>
    <r>
      <rPr>
        <sz val="11"/>
        <rFont val="游ゴシック Medium"/>
        <family val="3"/>
        <charset val="128"/>
      </rPr>
      <t>と</t>
    </r>
    <r>
      <rPr>
        <sz val="11"/>
        <rFont val="Consolas"/>
        <family val="3"/>
      </rPr>
      <t xml:space="preserve"> crossover )</t>
    </r>
    <rPh sb="12" eb="14">
      <t>ゲンダイ</t>
    </rPh>
    <rPh sb="14" eb="16">
      <t>オンガク</t>
    </rPh>
    <phoneticPr fontId="1"/>
  </si>
  <si>
    <r>
      <t xml:space="preserve">Documentary </t>
    </r>
    <r>
      <rPr>
        <b/>
        <sz val="11"/>
        <color indexed="33"/>
        <rFont val="游ゴシック Medium"/>
        <family val="3"/>
        <charset val="128"/>
      </rPr>
      <t>追憶･作曲家</t>
    </r>
    <r>
      <rPr>
        <b/>
        <sz val="11"/>
        <color indexed="33"/>
        <rFont val="Consolas"/>
        <family val="3"/>
      </rPr>
      <t xml:space="preserve"> John Cage</t>
    </r>
    <r>
      <rPr>
        <b/>
        <sz val="11"/>
        <color indexed="33"/>
        <rFont val="游ゴシック Medium"/>
        <family val="3"/>
        <charset val="128"/>
      </rPr>
      <t>の芸術</t>
    </r>
    <rPh sb="0" eb="11">
      <t>ドキュメンタリー</t>
    </rPh>
    <rPh sb="12" eb="14">
      <t>ツイオク</t>
    </rPh>
    <rPh sb="15" eb="18">
      <t>サッキョクカ</t>
    </rPh>
    <rPh sb="19" eb="28">
      <t>ジョン　ケージ</t>
    </rPh>
    <rPh sb="29" eb="31">
      <t>ゲイジュツ</t>
    </rPh>
    <phoneticPr fontId="1"/>
  </si>
  <si>
    <r>
      <t xml:space="preserve">1/2 </t>
    </r>
    <r>
      <rPr>
        <sz val="11"/>
        <rFont val="游ゴシック Medium"/>
        <family val="3"/>
        <charset val="128"/>
      </rPr>
      <t>衛星放送</t>
    </r>
    <rPh sb="4" eb="6">
      <t>エイセイ</t>
    </rPh>
    <rPh sb="6" eb="8">
      <t>ホウソウ</t>
    </rPh>
    <phoneticPr fontId="1"/>
  </si>
  <si>
    <r>
      <t xml:space="preserve">Documentary </t>
    </r>
    <r>
      <rPr>
        <sz val="11"/>
        <rFont val="游ゴシック Medium"/>
        <family val="3"/>
        <charset val="128"/>
      </rPr>
      <t>追憶･作曲家</t>
    </r>
    <r>
      <rPr>
        <sz val="11"/>
        <rFont val="Consolas"/>
        <family val="3"/>
      </rPr>
      <t xml:space="preserve"> Olivier Messiaen Organ</t>
    </r>
    <r>
      <rPr>
        <sz val="11"/>
        <rFont val="游ゴシック Medium"/>
        <family val="3"/>
        <charset val="128"/>
      </rPr>
      <t>を語る</t>
    </r>
    <rPh sb="0" eb="11">
      <t>ドキュメンタリー</t>
    </rPh>
    <rPh sb="12" eb="14">
      <t>ツイオク</t>
    </rPh>
    <rPh sb="15" eb="18">
      <t>サッキョクカ</t>
    </rPh>
    <rPh sb="19" eb="35">
      <t>オリヴィエ　メシアン</t>
    </rPh>
    <rPh sb="36" eb="41">
      <t>オルガン</t>
    </rPh>
    <rPh sb="42" eb="43">
      <t>カタ</t>
    </rPh>
    <phoneticPr fontId="1"/>
  </si>
  <si>
    <r>
      <t xml:space="preserve">2/2 </t>
    </r>
    <r>
      <rPr>
        <sz val="11"/>
        <rFont val="游ゴシック Medium"/>
        <family val="3"/>
        <charset val="128"/>
      </rPr>
      <t>衛星放送</t>
    </r>
    <rPh sb="4" eb="6">
      <t>エイセイ</t>
    </rPh>
    <rPh sb="6" eb="8">
      <t>ホウソウ</t>
    </rPh>
    <phoneticPr fontId="1"/>
  </si>
  <si>
    <r>
      <rPr>
        <b/>
        <sz val="11"/>
        <color indexed="33"/>
        <rFont val="游ゴシック Medium"/>
        <family val="3"/>
        <charset val="128"/>
      </rPr>
      <t>ピーター･グリーナウェイ</t>
    </r>
    <r>
      <rPr>
        <b/>
        <sz val="11"/>
        <color indexed="33"/>
        <rFont val="Consolas"/>
        <family val="3"/>
      </rPr>
      <t>/Cage,John</t>
    </r>
    <rPh sb="13" eb="17">
      <t>ケージ</t>
    </rPh>
    <rPh sb="18" eb="22">
      <t>ジョン</t>
    </rPh>
    <phoneticPr fontId="1"/>
  </si>
  <si>
    <r>
      <t>John Cage</t>
    </r>
    <r>
      <rPr>
        <sz val="11"/>
        <rFont val="游ゴシック Medium"/>
        <family val="3"/>
        <charset val="128"/>
      </rPr>
      <t>のキノコ的生活</t>
    </r>
    <rPh sb="0" eb="9">
      <t>ジョン　ケージ</t>
    </rPh>
    <rPh sb="13" eb="14">
      <t>テキ</t>
    </rPh>
    <rPh sb="14" eb="16">
      <t>セイカツ</t>
    </rPh>
    <phoneticPr fontId="1"/>
  </si>
  <si>
    <r>
      <t>Maurice Bejart</t>
    </r>
    <r>
      <rPr>
        <sz val="11"/>
        <rFont val="游ゴシック Medium"/>
        <family val="3"/>
        <charset val="128"/>
      </rPr>
      <t>／黛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敏郎</t>
    </r>
    <rPh sb="0" eb="7">
      <t>モーリス</t>
    </rPh>
    <rPh sb="8" eb="14">
      <t>ベジャール</t>
    </rPh>
    <rPh sb="15" eb="16">
      <t>マユズミ</t>
    </rPh>
    <rPh sb="17" eb="19">
      <t>トシロウ</t>
    </rPh>
    <phoneticPr fontId="1"/>
  </si>
  <si>
    <r>
      <rPr>
        <sz val="11"/>
        <rFont val="游ゴシック Medium"/>
        <family val="3"/>
        <charset val="128"/>
      </rPr>
      <t>英会話</t>
    </r>
    <r>
      <rPr>
        <sz val="11"/>
        <rFont val="Consolas"/>
        <family val="3"/>
      </rPr>
      <t>II</t>
    </r>
    <rPh sb="0" eb="3">
      <t>エイカイワ</t>
    </rPh>
    <phoneticPr fontId="1"/>
  </si>
  <si>
    <r>
      <t xml:space="preserve">Peter </t>
    </r>
    <r>
      <rPr>
        <b/>
        <sz val="11"/>
        <color indexed="33"/>
        <rFont val="游ゴシック Medium"/>
        <family val="3"/>
        <charset val="128"/>
      </rPr>
      <t>グリーナウェイ</t>
    </r>
    <rPh sb="0" eb="5">
      <t>ピーター</t>
    </rPh>
    <phoneticPr fontId="1"/>
  </si>
  <si>
    <r>
      <rPr>
        <b/>
        <sz val="11"/>
        <color indexed="33"/>
        <rFont val="游ゴシック Medium"/>
        <family val="3"/>
        <charset val="128"/>
      </rPr>
      <t>メレディス･モンク</t>
    </r>
    <phoneticPr fontId="1"/>
  </si>
  <si>
    <r>
      <t>4 American Composers/</t>
    </r>
    <r>
      <rPr>
        <b/>
        <sz val="11"/>
        <color indexed="33"/>
        <rFont val="游ゴシック Medium"/>
        <family val="3"/>
        <charset val="128"/>
      </rPr>
      <t>メレディス･モンク</t>
    </r>
    <rPh sb="0" eb="20">
      <t>フォー  アメリカン コンポーザーズ</t>
    </rPh>
    <phoneticPr fontId="1"/>
  </si>
  <si>
    <r>
      <t xml:space="preserve">Robert </t>
    </r>
    <r>
      <rPr>
        <b/>
        <sz val="11"/>
        <color indexed="33"/>
        <rFont val="游ゴシック Medium"/>
        <family val="3"/>
        <charset val="128"/>
      </rPr>
      <t>アシュレイ</t>
    </r>
    <rPh sb="0" eb="6">
      <t>ロバート</t>
    </rPh>
    <phoneticPr fontId="1"/>
  </si>
  <si>
    <r>
      <t xml:space="preserve">4 American Composers/Robert </t>
    </r>
    <r>
      <rPr>
        <b/>
        <sz val="11"/>
        <color indexed="33"/>
        <rFont val="游ゴシック Medium"/>
        <family val="3"/>
        <charset val="128"/>
      </rPr>
      <t>アシュレイ</t>
    </r>
    <rPh sb="0" eb="20">
      <t>フォー  アメリカン コンポーザーズ</t>
    </rPh>
    <rPh sb="21" eb="27">
      <t>ロバート</t>
    </rPh>
    <phoneticPr fontId="1"/>
  </si>
  <si>
    <r>
      <t>Abstract Cinema~Visual Music</t>
    </r>
    <r>
      <rPr>
        <sz val="11"/>
        <rFont val="游ゴシック Medium"/>
        <family val="3"/>
        <charset val="128"/>
      </rPr>
      <t>への招待</t>
    </r>
    <rPh sb="0" eb="8">
      <t>アブストラクト</t>
    </rPh>
    <rPh sb="9" eb="15">
      <t>シネマ</t>
    </rPh>
    <rPh sb="16" eb="28">
      <t>ヴィジュアル　ミュージック</t>
    </rPh>
    <rPh sb="30" eb="32">
      <t>ショウタイ</t>
    </rPh>
    <phoneticPr fontId="1"/>
  </si>
  <si>
    <r>
      <rPr>
        <sz val="11"/>
        <rFont val="游ゴシック Medium"/>
        <family val="3"/>
        <charset val="128"/>
      </rPr>
      <t>イジィ･バルタ</t>
    </r>
  </si>
  <si>
    <r>
      <t>Georges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S</t>
    </r>
    <rPh sb="0" eb="7">
      <t>ジョルジュ</t>
    </rPh>
    <phoneticPr fontId="1"/>
  </si>
  <si>
    <r>
      <t>Wax~</t>
    </r>
    <r>
      <rPr>
        <sz val="11"/>
        <rFont val="游ゴシック Medium"/>
        <family val="3"/>
        <charset val="128"/>
      </rPr>
      <t>蜜蜂</t>
    </r>
    <r>
      <rPr>
        <sz val="11"/>
        <rFont val="Consolas"/>
        <family val="3"/>
      </rPr>
      <t>Video</t>
    </r>
    <rPh sb="4" eb="6">
      <t>ミツバチ</t>
    </rPh>
    <rPh sb="6" eb="11">
      <t>ヴィデオ</t>
    </rPh>
    <phoneticPr fontId="1"/>
  </si>
  <si>
    <r>
      <rPr>
        <b/>
        <sz val="11"/>
        <color indexed="33"/>
        <rFont val="游ゴシック Medium"/>
        <family val="3"/>
        <charset val="128"/>
      </rPr>
      <t>マカヴェイエフ</t>
    </r>
  </si>
  <si>
    <r>
      <t>W.R.:</t>
    </r>
    <r>
      <rPr>
        <b/>
        <sz val="11"/>
        <color indexed="33"/>
        <rFont val="游ゴシック Medium"/>
        <family val="3"/>
        <charset val="128"/>
      </rPr>
      <t>オルガニズムの神秘</t>
    </r>
    <rPh sb="0" eb="1">
      <t>ウィルヘルム</t>
    </rPh>
    <rPh sb="2" eb="3">
      <t>ライヒ</t>
    </rPh>
    <rPh sb="12" eb="14">
      <t>シンピ</t>
    </rPh>
    <phoneticPr fontId="1"/>
  </si>
  <si>
    <r>
      <rPr>
        <sz val="11"/>
        <rFont val="游ゴシック Medium"/>
        <family val="3"/>
        <charset val="128"/>
      </rPr>
      <t>パラジャーノフ</t>
    </r>
  </si>
  <si>
    <r>
      <rPr>
        <sz val="11"/>
        <rFont val="游ゴシック Medium"/>
        <family val="3"/>
        <charset val="128"/>
      </rPr>
      <t>ざくろの色</t>
    </r>
    <r>
      <rPr>
        <sz val="11"/>
        <rFont val="Consolas"/>
        <family val="3"/>
      </rPr>
      <t xml:space="preserve"> The Colour of Pomegranates</t>
    </r>
    <rPh sb="4" eb="5">
      <t>イロ</t>
    </rPh>
    <phoneticPr fontId="1"/>
  </si>
  <si>
    <r>
      <rPr>
        <sz val="11"/>
        <rFont val="游ゴシック Medium"/>
        <family val="3"/>
        <charset val="128"/>
      </rPr>
      <t>パラジャーノフの映像美術</t>
    </r>
    <r>
      <rPr>
        <sz val="11"/>
        <rFont val="Consolas"/>
        <family val="3"/>
      </rPr>
      <t>Vol.1</t>
    </r>
    <rPh sb="8" eb="10">
      <t>エイゾウ</t>
    </rPh>
    <rPh sb="10" eb="12">
      <t>ビジュツ</t>
    </rPh>
    <phoneticPr fontId="1"/>
  </si>
  <si>
    <r>
      <rPr>
        <sz val="11"/>
        <rFont val="游ゴシック Medium"/>
        <family val="3"/>
        <charset val="128"/>
      </rPr>
      <t>パラジャーノフの映像美術</t>
    </r>
    <r>
      <rPr>
        <sz val="11"/>
        <rFont val="Consolas"/>
        <family val="3"/>
      </rPr>
      <t>Vol.2</t>
    </r>
    <rPh sb="8" eb="10">
      <t>エイゾウ</t>
    </rPh>
    <rPh sb="10" eb="12">
      <t>ビジュツ</t>
    </rPh>
    <phoneticPr fontId="1"/>
  </si>
  <si>
    <r>
      <rPr>
        <b/>
        <sz val="11"/>
        <color indexed="33"/>
        <rFont val="游ゴシック Medium"/>
        <family val="3"/>
        <charset val="128"/>
      </rPr>
      <t>シュワンクマイエル</t>
    </r>
  </si>
  <si>
    <r>
      <rPr>
        <b/>
        <sz val="11"/>
        <color indexed="33"/>
        <rFont val="游ゴシック Medium"/>
        <family val="3"/>
        <charset val="128"/>
      </rPr>
      <t>シュワンクマイエルの不思議な世界</t>
    </r>
    <rPh sb="10" eb="13">
      <t>フシギ</t>
    </rPh>
    <rPh sb="14" eb="16">
      <t>セカイ</t>
    </rPh>
    <phoneticPr fontId="1"/>
  </si>
  <si>
    <r>
      <rPr>
        <sz val="11"/>
        <rFont val="游ゴシック Medium"/>
        <family val="3"/>
        <charset val="128"/>
      </rPr>
      <t>スラム砦の伝説</t>
    </r>
    <r>
      <rPr>
        <sz val="11"/>
        <rFont val="Consolas"/>
        <family val="3"/>
      </rPr>
      <t>/The Legend of the Suram Fortress</t>
    </r>
    <rPh sb="3" eb="4">
      <t>トリデ</t>
    </rPh>
    <rPh sb="5" eb="7">
      <t>デンセツ</t>
    </rPh>
    <phoneticPr fontId="1"/>
  </si>
  <si>
    <r>
      <rPr>
        <sz val="11"/>
        <rFont val="游ゴシック Medium"/>
        <family val="3"/>
        <charset val="128"/>
      </rPr>
      <t>パラジャーノフの映像美術</t>
    </r>
    <r>
      <rPr>
        <sz val="11"/>
        <rFont val="Consolas"/>
        <family val="3"/>
      </rPr>
      <t>Vol.3</t>
    </r>
    <rPh sb="8" eb="10">
      <t>エイゾウ</t>
    </rPh>
    <rPh sb="10" eb="12">
      <t>ビジュツ</t>
    </rPh>
    <phoneticPr fontId="1"/>
  </si>
  <si>
    <r>
      <t xml:space="preserve">Peter </t>
    </r>
    <r>
      <rPr>
        <sz val="11"/>
        <rFont val="游ゴシック Medium"/>
        <family val="3"/>
        <charset val="128"/>
      </rPr>
      <t>グリーナウェイ</t>
    </r>
    <rPh sb="0" eb="5">
      <t>ピーター</t>
    </rPh>
    <phoneticPr fontId="1"/>
  </si>
  <si>
    <r>
      <rPr>
        <b/>
        <sz val="11"/>
        <color indexed="33"/>
        <rFont val="游ゴシック Medium"/>
        <family val="3"/>
        <charset val="128"/>
      </rPr>
      <t>プロスペローの本</t>
    </r>
    <rPh sb="7" eb="8">
      <t>ホン</t>
    </rPh>
    <phoneticPr fontId="1"/>
  </si>
  <si>
    <r>
      <rPr>
        <b/>
        <sz val="11"/>
        <color indexed="33"/>
        <rFont val="游ゴシック Medium"/>
        <family val="3"/>
        <charset val="128"/>
      </rPr>
      <t>シュヴァンクマイエル</t>
    </r>
    <r>
      <rPr>
        <b/>
        <sz val="11"/>
        <color indexed="33"/>
        <rFont val="Consolas"/>
        <family val="3"/>
      </rPr>
      <t>,</t>
    </r>
    <r>
      <rPr>
        <b/>
        <sz val="11"/>
        <color indexed="33"/>
        <rFont val="游ゴシック Medium"/>
        <family val="3"/>
        <charset val="128"/>
      </rPr>
      <t>ヤン</t>
    </r>
    <phoneticPr fontId="1"/>
  </si>
  <si>
    <r>
      <t>Art Animation</t>
    </r>
    <r>
      <rPr>
        <sz val="11"/>
        <rFont val="游ゴシック Medium"/>
        <family val="3"/>
        <charset val="128"/>
      </rPr>
      <t>の錬金術師たち</t>
    </r>
    <rPh sb="0" eb="3">
      <t>アート</t>
    </rPh>
    <rPh sb="4" eb="13">
      <t>アニメーション</t>
    </rPh>
    <rPh sb="14" eb="18">
      <t>レンキンジュツシ</t>
    </rPh>
    <phoneticPr fontId="1"/>
  </si>
  <si>
    <r>
      <t>mono/</t>
    </r>
    <r>
      <rPr>
        <sz val="11"/>
        <rFont val="游ゴシック Medium"/>
        <family val="3"/>
        <charset val="128"/>
      </rPr>
      <t>日本</t>
    </r>
    <r>
      <rPr>
        <sz val="11"/>
        <rFont val="Consolas"/>
        <family val="3"/>
      </rPr>
      <t>Columbia</t>
    </r>
    <rPh sb="0" eb="4">
      <t>モノ</t>
    </rPh>
    <rPh sb="5" eb="7">
      <t>ニホン</t>
    </rPh>
    <rPh sb="7" eb="15">
      <t>コロムビア</t>
    </rPh>
    <phoneticPr fontId="1"/>
  </si>
  <si>
    <r>
      <rPr>
        <strike/>
        <sz val="11"/>
        <rFont val="游ゴシック Medium"/>
        <family val="3"/>
        <charset val="128"/>
      </rPr>
      <t>ピーター･グリーナウェイ</t>
    </r>
  </si>
  <si>
    <r>
      <rPr>
        <strike/>
        <sz val="11"/>
        <rFont val="游ゴシック Medium"/>
        <family val="3"/>
        <charset val="128"/>
      </rPr>
      <t>英国式庭園殺人事件</t>
    </r>
    <rPh sb="0" eb="2">
      <t>エイコク</t>
    </rPh>
    <rPh sb="2" eb="3">
      <t>シキ</t>
    </rPh>
    <rPh sb="3" eb="5">
      <t>テイエン</t>
    </rPh>
    <rPh sb="5" eb="9">
      <t>サツジンジケン</t>
    </rPh>
    <phoneticPr fontId="1"/>
  </si>
  <si>
    <r>
      <t>Messiaen/</t>
    </r>
    <r>
      <rPr>
        <strike/>
        <sz val="11"/>
        <rFont val="游ゴシック Medium"/>
        <family val="3"/>
        <charset val="128"/>
      </rPr>
      <t>仁義なき戦い･完結篇</t>
    </r>
    <r>
      <rPr>
        <strike/>
        <sz val="11"/>
        <rFont val="Consolas"/>
        <family val="3"/>
      </rPr>
      <t>/</t>
    </r>
    <r>
      <rPr>
        <strike/>
        <sz val="11"/>
        <rFont val="游ゴシック Medium"/>
        <family val="3"/>
        <charset val="128"/>
      </rPr>
      <t>ノイズ有り</t>
    </r>
    <r>
      <rPr>
        <strike/>
        <sz val="11"/>
        <rFont val="Consolas"/>
        <family val="3"/>
      </rPr>
      <t>/18'00</t>
    </r>
    <rPh sb="0" eb="8">
      <t>メシアン</t>
    </rPh>
    <rPh sb="9" eb="11">
      <t>ジンギ</t>
    </rPh>
    <rPh sb="13" eb="14">
      <t>タタカ</t>
    </rPh>
    <rPh sb="16" eb="18">
      <t>カンケツ</t>
    </rPh>
    <rPh sb="18" eb="19">
      <t>ヘン</t>
    </rPh>
    <rPh sb="23" eb="24">
      <t>ア</t>
    </rPh>
    <phoneticPr fontId="1"/>
  </si>
  <si>
    <r>
      <t>O</t>
    </r>
    <r>
      <rPr>
        <sz val="11"/>
        <rFont val="游ゴシック Medium"/>
        <family val="3"/>
        <charset val="128"/>
      </rPr>
      <t>嬢の物語</t>
    </r>
    <rPh sb="1" eb="2">
      <t>ジョウ</t>
    </rPh>
    <rPh sb="3" eb="5">
      <t>モノガタリ</t>
    </rPh>
    <phoneticPr fontId="1"/>
  </si>
  <si>
    <r>
      <rPr>
        <strike/>
        <sz val="11"/>
        <rFont val="游ゴシック Medium"/>
        <family val="3"/>
        <charset val="128"/>
      </rPr>
      <t>野生の夜に</t>
    </r>
    <rPh sb="0" eb="2">
      <t>ヤセイ</t>
    </rPh>
    <rPh sb="3" eb="4">
      <t>ヨル</t>
    </rPh>
    <phoneticPr fontId="1"/>
  </si>
  <si>
    <r>
      <rPr>
        <sz val="11"/>
        <rFont val="游ゴシック Medium"/>
        <family val="3"/>
        <charset val="128"/>
      </rPr>
      <t>イヴ･モンタン／イレーネ･パパス</t>
    </r>
  </si>
  <si>
    <r>
      <rPr>
        <sz val="11"/>
        <rFont val="游ゴシック Medium"/>
        <family val="3"/>
        <charset val="128"/>
      </rPr>
      <t>もぎもぎ</t>
    </r>
    <phoneticPr fontId="1"/>
  </si>
  <si>
    <r>
      <rPr>
        <sz val="11"/>
        <rFont val="游ゴシック Medium"/>
        <family val="3"/>
        <charset val="128"/>
      </rPr>
      <t>イヴ･モンタン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レナート･サルバトーリ</t>
    </r>
  </si>
  <si>
    <r>
      <rPr>
        <b/>
        <sz val="11"/>
        <color indexed="33"/>
        <rFont val="游ゴシック Medium"/>
        <family val="3"/>
        <charset val="128"/>
      </rPr>
      <t>戒厳令</t>
    </r>
    <rPh sb="0" eb="3">
      <t>カイゲンレイ</t>
    </rPh>
    <phoneticPr fontId="1"/>
  </si>
  <si>
    <r>
      <rPr>
        <sz val="11"/>
        <rFont val="游ゴシック Medium"/>
        <family val="3"/>
        <charset val="128"/>
      </rPr>
      <t>突然、炎のごとく</t>
    </r>
    <rPh sb="0" eb="2">
      <t>トツゼン</t>
    </rPh>
    <rPh sb="3" eb="4">
      <t>ホノオ</t>
    </rPh>
    <phoneticPr fontId="1"/>
  </si>
  <si>
    <r>
      <rPr>
        <sz val="11"/>
        <rFont val="游ゴシック Medium"/>
        <family val="3"/>
        <charset val="128"/>
      </rPr>
      <t>素直な悪女</t>
    </r>
    <rPh sb="0" eb="2">
      <t>スナオ</t>
    </rPh>
    <rPh sb="3" eb="5">
      <t>アクジョ</t>
    </rPh>
    <phoneticPr fontId="1"/>
  </si>
  <si>
    <r>
      <rPr>
        <sz val="11"/>
        <rFont val="游ゴシック Medium"/>
        <family val="3"/>
        <charset val="128"/>
      </rPr>
      <t>うずしお</t>
    </r>
  </si>
  <si>
    <r>
      <rPr>
        <sz val="11"/>
        <rFont val="游ゴシック Medium"/>
        <family val="3"/>
        <charset val="128"/>
      </rPr>
      <t>雨の訪問者</t>
    </r>
    <rPh sb="0" eb="1">
      <t>アメ</t>
    </rPh>
    <rPh sb="2" eb="5">
      <t>ホウモンシャ</t>
    </rPh>
    <phoneticPr fontId="1"/>
  </si>
  <si>
    <r>
      <rPr>
        <sz val="11"/>
        <rFont val="游ゴシック Medium"/>
        <family val="3"/>
        <charset val="128"/>
      </rPr>
      <t>征服王</t>
    </r>
    <r>
      <rPr>
        <sz val="11"/>
        <rFont val="Consolas"/>
        <family val="3"/>
      </rPr>
      <t>(</t>
    </r>
    <r>
      <rPr>
        <sz val="11"/>
        <rFont val="游ゴシック Medium"/>
        <family val="3"/>
        <charset val="128"/>
      </rPr>
      <t>フジ･断片･宮城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聡、出演</t>
    </r>
    <r>
      <rPr>
        <sz val="11"/>
        <rFont val="Consolas"/>
        <family val="3"/>
      </rPr>
      <t>)</t>
    </r>
    <rPh sb="0" eb="2">
      <t>セイフク</t>
    </rPh>
    <rPh sb="2" eb="3">
      <t>オウ</t>
    </rPh>
    <rPh sb="7" eb="9">
      <t>ダンペン</t>
    </rPh>
    <rPh sb="10" eb="12">
      <t>ミヤギ</t>
    </rPh>
    <rPh sb="13" eb="14">
      <t>サトシ</t>
    </rPh>
    <rPh sb="15" eb="17">
      <t>シュツエン</t>
    </rPh>
    <phoneticPr fontId="1"/>
  </si>
  <si>
    <r>
      <rPr>
        <sz val="11"/>
        <rFont val="游ゴシック Medium"/>
        <family val="3"/>
        <charset val="128"/>
      </rPr>
      <t>個人教授</t>
    </r>
    <rPh sb="0" eb="2">
      <t>コジン</t>
    </rPh>
    <rPh sb="2" eb="4">
      <t>キョウジュ</t>
    </rPh>
    <phoneticPr fontId="1"/>
  </si>
  <si>
    <r>
      <rPr>
        <sz val="11"/>
        <rFont val="游ゴシック Medium"/>
        <family val="3"/>
        <charset val="128"/>
      </rPr>
      <t>夜の放蕩者</t>
    </r>
    <rPh sb="0" eb="1">
      <t>ヨル</t>
    </rPh>
    <rPh sb="2" eb="4">
      <t>ホウトウ</t>
    </rPh>
    <rPh sb="4" eb="5">
      <t>シャ</t>
    </rPh>
    <phoneticPr fontId="1"/>
  </si>
  <si>
    <r>
      <t xml:space="preserve">Brigitte </t>
    </r>
    <r>
      <rPr>
        <sz val="11"/>
        <rFont val="游ゴシック Medium"/>
        <family val="3"/>
        <charset val="128"/>
      </rPr>
      <t>バルドー</t>
    </r>
    <rPh sb="0" eb="8">
      <t>ブリジット</t>
    </rPh>
    <phoneticPr fontId="1"/>
  </si>
  <si>
    <r>
      <rPr>
        <sz val="11"/>
        <rFont val="游ゴシック Medium"/>
        <family val="3"/>
        <charset val="128"/>
      </rPr>
      <t>軽蔑</t>
    </r>
    <rPh sb="0" eb="2">
      <t>ケイベツ</t>
    </rPh>
    <phoneticPr fontId="1"/>
  </si>
  <si>
    <r>
      <t>Skin Game/</t>
    </r>
    <r>
      <rPr>
        <strike/>
        <sz val="11"/>
        <rFont val="游ゴシック Medium"/>
        <family val="3"/>
        <charset val="128"/>
      </rPr>
      <t>第</t>
    </r>
    <r>
      <rPr>
        <strike/>
        <sz val="11"/>
        <rFont val="Consolas"/>
        <family val="3"/>
      </rPr>
      <t>17</t>
    </r>
    <r>
      <rPr>
        <strike/>
        <sz val="11"/>
        <rFont val="游ゴシック Medium"/>
        <family val="3"/>
        <charset val="128"/>
      </rPr>
      <t>番</t>
    </r>
    <rPh sb="0" eb="4">
      <t>スキン</t>
    </rPh>
    <rPh sb="5" eb="9">
      <t>ゲーム</t>
    </rPh>
    <rPh sb="10" eb="11">
      <t>ダイ</t>
    </rPh>
    <rPh sb="13" eb="14">
      <t>バン</t>
    </rPh>
    <phoneticPr fontId="1"/>
  </si>
  <si>
    <r>
      <rPr>
        <sz val="11"/>
        <rFont val="游ゴシック Medium"/>
        <family val="3"/>
        <charset val="128"/>
      </rPr>
      <t>哀愁</t>
    </r>
    <rPh sb="0" eb="2">
      <t>アイシュウ</t>
    </rPh>
    <phoneticPr fontId="1"/>
  </si>
  <si>
    <r>
      <rPr>
        <sz val="11"/>
        <rFont val="游ゴシック Medium"/>
        <family val="3"/>
        <charset val="128"/>
      </rPr>
      <t>姫</t>
    </r>
    <r>
      <rPr>
        <sz val="11"/>
        <rFont val="Consolas"/>
        <family val="3"/>
      </rPr>
      <t>TV/</t>
    </r>
    <r>
      <rPr>
        <sz val="11"/>
        <rFont val="游ゴシック Medium"/>
        <family val="3"/>
        <charset val="128"/>
      </rPr>
      <t>エンカ</t>
    </r>
    <r>
      <rPr>
        <sz val="11"/>
        <rFont val="Consolas"/>
        <family val="3"/>
      </rPr>
      <t>TV</t>
    </r>
    <rPh sb="0" eb="1">
      <t>ヒメ</t>
    </rPh>
    <phoneticPr fontId="1"/>
  </si>
  <si>
    <r>
      <rPr>
        <strike/>
        <sz val="11"/>
        <rFont val="游ゴシック Medium"/>
        <family val="3"/>
        <charset val="128"/>
      </rPr>
      <t>ルキノ･ヴィスコンティ</t>
    </r>
  </si>
  <si>
    <r>
      <rPr>
        <strike/>
        <sz val="11"/>
        <rFont val="游ゴシック Medium"/>
        <family val="3"/>
        <charset val="128"/>
      </rPr>
      <t>家族の肖像</t>
    </r>
    <rPh sb="0" eb="2">
      <t>カゾク</t>
    </rPh>
    <rPh sb="3" eb="5">
      <t>ショウゾウ</t>
    </rPh>
    <phoneticPr fontId="1"/>
  </si>
  <si>
    <r>
      <t xml:space="preserve">Less Than Zero </t>
    </r>
    <r>
      <rPr>
        <strike/>
        <sz val="11"/>
        <rFont val="游ゴシック Medium"/>
        <family val="3"/>
        <charset val="128"/>
      </rPr>
      <t>より</t>
    </r>
    <r>
      <rPr>
        <strike/>
        <sz val="11"/>
        <rFont val="Consolas"/>
        <family val="3"/>
      </rPr>
      <t xml:space="preserve"> 1 Scene</t>
    </r>
    <rPh sb="0" eb="14">
      <t>レス　ザン　ゼロ</t>
    </rPh>
    <rPh sb="20" eb="25">
      <t>シーン</t>
    </rPh>
    <phoneticPr fontId="1"/>
  </si>
  <si>
    <r>
      <rPr>
        <strike/>
        <sz val="11"/>
        <rFont val="游ゴシック Medium"/>
        <family val="3"/>
        <charset val="128"/>
      </rPr>
      <t>賢い女の愚かな選択</t>
    </r>
    <rPh sb="0" eb="1">
      <t>カシコ</t>
    </rPh>
    <rPh sb="2" eb="3">
      <t>オンナ</t>
    </rPh>
    <rPh sb="4" eb="5">
      <t>オロ</t>
    </rPh>
    <rPh sb="7" eb="9">
      <t>センタク</t>
    </rPh>
    <phoneticPr fontId="1"/>
  </si>
  <si>
    <r>
      <rPr>
        <b/>
        <sz val="11"/>
        <color indexed="33"/>
        <rFont val="游ゴシック Medium"/>
        <family val="3"/>
        <charset val="128"/>
      </rPr>
      <t>ケン･ラッセル</t>
    </r>
    <phoneticPr fontId="1"/>
  </si>
  <si>
    <r>
      <rPr>
        <sz val="11"/>
        <rFont val="游ゴシック Medium"/>
        <family val="3"/>
        <charset val="128"/>
      </rPr>
      <t>バーコフ</t>
    </r>
  </si>
  <si>
    <r>
      <rPr>
        <sz val="11"/>
        <rFont val="游ゴシック Medium"/>
        <family val="3"/>
        <charset val="128"/>
      </rPr>
      <t>歌舞伎入門「十六夜清心」</t>
    </r>
    <rPh sb="0" eb="3">
      <t>カブキ</t>
    </rPh>
    <rPh sb="3" eb="5">
      <t>ニュウモン</t>
    </rPh>
    <rPh sb="6" eb="9">
      <t>イザヨイ</t>
    </rPh>
    <rPh sb="9" eb="11">
      <t>セイシン</t>
    </rPh>
    <phoneticPr fontId="1"/>
  </si>
  <si>
    <r>
      <t>Opera1</t>
    </r>
    <r>
      <rPr>
        <sz val="11"/>
        <rFont val="游ゴシック Medium"/>
        <family val="3"/>
        <charset val="128"/>
      </rPr>
      <t>部</t>
    </r>
    <rPh sb="0" eb="5">
      <t>オペラ</t>
    </rPh>
    <rPh sb="6" eb="7">
      <t>ブ</t>
    </rPh>
    <phoneticPr fontId="1"/>
  </si>
  <si>
    <r>
      <rPr>
        <sz val="11"/>
        <rFont val="游ゴシック Medium"/>
        <family val="3"/>
        <charset val="128"/>
      </rPr>
      <t>変身</t>
    </r>
    <rPh sb="0" eb="2">
      <t>ヘンシン</t>
    </rPh>
    <phoneticPr fontId="1"/>
  </si>
  <si>
    <r>
      <rPr>
        <strike/>
        <sz val="11"/>
        <rFont val="游ゴシック Medium"/>
        <family val="3"/>
        <charset val="128"/>
      </rPr>
      <t>バーコフ</t>
    </r>
  </si>
  <si>
    <r>
      <t>Kafka</t>
    </r>
    <r>
      <rPr>
        <strike/>
        <sz val="11"/>
        <rFont val="游ゴシック Medium"/>
        <family val="3"/>
        <charset val="128"/>
      </rPr>
      <t>･審判</t>
    </r>
    <rPh sb="0" eb="5">
      <t>カフカ</t>
    </rPh>
    <rPh sb="6" eb="8">
      <t>シンパン</t>
    </rPh>
    <phoneticPr fontId="1"/>
  </si>
  <si>
    <r>
      <t xml:space="preserve">Hi8 </t>
    </r>
    <r>
      <rPr>
        <sz val="11"/>
        <rFont val="游ゴシック Medium"/>
        <family val="3"/>
        <charset val="128"/>
      </rPr>
      <t>または</t>
    </r>
    <r>
      <rPr>
        <sz val="11"/>
        <rFont val="Consolas"/>
        <family val="3"/>
      </rPr>
      <t xml:space="preserve"> 8mm </t>
    </r>
    <r>
      <rPr>
        <sz val="11"/>
        <rFont val="游ゴシック Medium"/>
        <family val="3"/>
        <charset val="128"/>
      </rPr>
      <t>現代音楽</t>
    </r>
    <r>
      <rPr>
        <sz val="11"/>
        <rFont val="Consolas"/>
        <family val="3"/>
      </rPr>
      <t xml:space="preserve"> other ( cinema </t>
    </r>
    <r>
      <rPr>
        <sz val="11"/>
        <rFont val="游ゴシック Medium"/>
        <family val="3"/>
        <charset val="128"/>
      </rPr>
      <t>と</t>
    </r>
    <r>
      <rPr>
        <sz val="11"/>
        <rFont val="Consolas"/>
        <family val="3"/>
      </rPr>
      <t xml:space="preserve"> crossover </t>
    </r>
    <r>
      <rPr>
        <sz val="11"/>
        <rFont val="游ゴシック Medium"/>
        <family val="3"/>
        <charset val="128"/>
      </rPr>
      <t>してないもの</t>
    </r>
    <r>
      <rPr>
        <sz val="11"/>
        <rFont val="Consolas"/>
        <family val="3"/>
      </rPr>
      <t>)</t>
    </r>
    <rPh sb="12" eb="14">
      <t>ゲンダイ</t>
    </rPh>
    <rPh sb="14" eb="16">
      <t>オンガク</t>
    </rPh>
    <phoneticPr fontId="1"/>
  </si>
  <si>
    <r>
      <rPr>
        <sz val="11"/>
        <rFont val="游ゴシック Medium"/>
        <family val="3"/>
        <charset val="128"/>
      </rPr>
      <t>ナッセン</t>
    </r>
  </si>
  <si>
    <r>
      <rPr>
        <sz val="11"/>
        <rFont val="游ゴシック Medium"/>
        <family val="3"/>
        <charset val="128"/>
      </rPr>
      <t>声のない歌</t>
    </r>
    <rPh sb="0" eb="1">
      <t>コエ</t>
    </rPh>
    <rPh sb="4" eb="5">
      <t>ウタ</t>
    </rPh>
    <phoneticPr fontId="1"/>
  </si>
  <si>
    <r>
      <t xml:space="preserve">1/3 </t>
    </r>
    <r>
      <rPr>
        <sz val="11"/>
        <rFont val="游ゴシック Medium"/>
        <family val="3"/>
        <charset val="128"/>
      </rPr>
      <t>芸術劇場･今日の音楽･</t>
    </r>
    <r>
      <rPr>
        <sz val="11"/>
        <rFont val="Consolas"/>
        <family val="3"/>
      </rPr>
      <t>20</t>
    </r>
    <r>
      <rPr>
        <sz val="11"/>
        <rFont val="游ゴシック Medium"/>
        <family val="3"/>
        <charset val="128"/>
      </rPr>
      <t>年目の休止符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銀座セゾン劇場</t>
    </r>
    <rPh sb="4" eb="6">
      <t>ゲイジュツ</t>
    </rPh>
    <rPh sb="6" eb="8">
      <t>ゲキジョウ</t>
    </rPh>
    <rPh sb="9" eb="11">
      <t>コンニチ</t>
    </rPh>
    <rPh sb="12" eb="14">
      <t>オンガク</t>
    </rPh>
    <rPh sb="17" eb="19">
      <t>ネンメ</t>
    </rPh>
    <rPh sb="20" eb="23">
      <t>キュウシフ</t>
    </rPh>
    <rPh sb="24" eb="26">
      <t>ギンザ</t>
    </rPh>
    <rPh sb="29" eb="31">
      <t>ゲキジョウ</t>
    </rPh>
    <phoneticPr fontId="1"/>
  </si>
  <si>
    <r>
      <t>1992.12.13</t>
    </r>
    <r>
      <rPr>
        <sz val="11"/>
        <rFont val="游ゴシック Medium"/>
        <family val="3"/>
        <charset val="128"/>
      </rPr>
      <t>日</t>
    </r>
    <rPh sb="10" eb="11">
      <t>ニチ</t>
    </rPh>
    <phoneticPr fontId="1"/>
  </si>
  <si>
    <r>
      <rPr>
        <sz val="11"/>
        <rFont val="游ゴシック Medium"/>
        <family val="3"/>
        <charset val="128"/>
      </rPr>
      <t>ナッセン</t>
    </r>
    <phoneticPr fontId="1"/>
  </si>
  <si>
    <r>
      <rPr>
        <sz val="11"/>
        <rFont val="游ゴシック Medium"/>
        <family val="3"/>
        <charset val="128"/>
      </rPr>
      <t>息づく清澄･バス･</t>
    </r>
    <r>
      <rPr>
        <sz val="11"/>
        <rFont val="Consolas"/>
        <family val="3"/>
      </rPr>
      <t>Flute</t>
    </r>
    <r>
      <rPr>
        <sz val="11"/>
        <rFont val="游ゴシック Medium"/>
        <family val="3"/>
        <charset val="128"/>
      </rPr>
      <t>と</t>
    </r>
    <r>
      <rPr>
        <sz val="11"/>
        <rFont val="Consolas"/>
        <family val="3"/>
      </rPr>
      <t>Tape</t>
    </r>
    <r>
      <rPr>
        <sz val="11"/>
        <rFont val="游ゴシック Medium"/>
        <family val="3"/>
        <charset val="128"/>
      </rPr>
      <t>のための</t>
    </r>
    <r>
      <rPr>
        <sz val="11"/>
        <rFont val="Consolas"/>
        <family val="3"/>
      </rPr>
      <t>/1980~1981</t>
    </r>
    <rPh sb="0" eb="1">
      <t>イキ</t>
    </rPh>
    <rPh sb="3" eb="5">
      <t>キヨスミ</t>
    </rPh>
    <rPh sb="9" eb="14">
      <t>フルート</t>
    </rPh>
    <rPh sb="15" eb="19">
      <t>テープ</t>
    </rPh>
    <phoneticPr fontId="1"/>
  </si>
  <si>
    <r>
      <t xml:space="preserve">2/3 </t>
    </r>
    <r>
      <rPr>
        <sz val="11"/>
        <rFont val="游ゴシック Medium"/>
        <family val="3"/>
        <charset val="128"/>
      </rPr>
      <t>芸術劇場･今日の音楽･</t>
    </r>
    <r>
      <rPr>
        <sz val="11"/>
        <rFont val="Consolas"/>
        <family val="3"/>
      </rPr>
      <t>20</t>
    </r>
    <r>
      <rPr>
        <sz val="11"/>
        <rFont val="游ゴシック Medium"/>
        <family val="3"/>
        <charset val="128"/>
      </rPr>
      <t>年目の休止符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銀座セゾン劇場</t>
    </r>
    <rPh sb="4" eb="6">
      <t>ゲイジュツ</t>
    </rPh>
    <rPh sb="6" eb="8">
      <t>ゲキジョウ</t>
    </rPh>
    <rPh sb="9" eb="11">
      <t>キョウ</t>
    </rPh>
    <rPh sb="12" eb="14">
      <t>オンガク</t>
    </rPh>
    <rPh sb="17" eb="19">
      <t>ネンメ</t>
    </rPh>
    <rPh sb="20" eb="23">
      <t>キュウシフ</t>
    </rPh>
    <rPh sb="24" eb="26">
      <t>ギンザ</t>
    </rPh>
    <rPh sb="29" eb="31">
      <t>ゲキジョウ</t>
    </rPh>
    <phoneticPr fontId="1"/>
  </si>
  <si>
    <r>
      <rPr>
        <sz val="11"/>
        <rFont val="游ゴシック Medium"/>
        <family val="3"/>
        <charset val="128"/>
      </rPr>
      <t>ファブリチアーニ</t>
    </r>
    <r>
      <rPr>
        <sz val="11"/>
        <rFont val="Consolas"/>
        <family val="3"/>
      </rPr>
      <t>:fl</t>
    </r>
    <phoneticPr fontId="1"/>
  </si>
  <si>
    <r>
      <rPr>
        <sz val="11"/>
        <rFont val="游ゴシック Medium"/>
        <family val="3"/>
        <charset val="128"/>
      </rPr>
      <t>辻井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喬</t>
    </r>
    <rPh sb="0" eb="2">
      <t>ツジイ</t>
    </rPh>
    <rPh sb="3" eb="4">
      <t>タカシ</t>
    </rPh>
    <phoneticPr fontId="1"/>
  </si>
  <si>
    <r>
      <rPr>
        <sz val="11"/>
        <rFont val="游ゴシック Medium"/>
        <family val="3"/>
        <charset val="128"/>
      </rPr>
      <t>日本舞踊鑑賞入門</t>
    </r>
    <r>
      <rPr>
        <sz val="11"/>
        <rFont val="Consolas"/>
        <family val="3"/>
      </rPr>
      <t>III</t>
    </r>
    <rPh sb="0" eb="4">
      <t>ニホンブヨウ</t>
    </rPh>
    <rPh sb="4" eb="6">
      <t>カンショウ</t>
    </rPh>
    <rPh sb="6" eb="8">
      <t>ニュウモン</t>
    </rPh>
    <phoneticPr fontId="1"/>
  </si>
  <si>
    <r>
      <rPr>
        <sz val="11"/>
        <rFont val="游ゴシック Medium"/>
        <family val="3"/>
        <charset val="128"/>
      </rPr>
      <t>二人椀久</t>
    </r>
    <rPh sb="0" eb="2">
      <t>フタリ</t>
    </rPh>
    <rPh sb="2" eb="3">
      <t>ワン</t>
    </rPh>
    <phoneticPr fontId="1"/>
  </si>
  <si>
    <r>
      <rPr>
        <sz val="11"/>
        <rFont val="游ゴシック Medium"/>
        <family val="3"/>
        <charset val="128"/>
      </rPr>
      <t>まとめて</t>
    </r>
    <r>
      <rPr>
        <sz val="11"/>
        <rFont val="Consolas"/>
        <family val="3"/>
      </rPr>
      <t>180</t>
    </r>
    <phoneticPr fontId="1"/>
  </si>
  <si>
    <r>
      <t>Violin</t>
    </r>
    <r>
      <rPr>
        <sz val="11"/>
        <rFont val="游ゴシック Medium"/>
        <family val="3"/>
        <charset val="128"/>
      </rPr>
      <t>と</t>
    </r>
    <r>
      <rPr>
        <sz val="11"/>
        <rFont val="Consolas"/>
        <family val="3"/>
      </rPr>
      <t>Orchestra</t>
    </r>
    <r>
      <rPr>
        <sz val="11"/>
        <rFont val="游ゴシック Medium"/>
        <family val="3"/>
        <charset val="128"/>
      </rPr>
      <t>のための「</t>
    </r>
    <r>
      <rPr>
        <sz val="11"/>
        <rFont val="Consolas"/>
        <family val="3"/>
      </rPr>
      <t>LandscapeIII</t>
    </r>
    <r>
      <rPr>
        <sz val="11"/>
        <rFont val="游ゴシック Medium"/>
        <family val="3"/>
        <charset val="128"/>
      </rPr>
      <t>」</t>
    </r>
    <r>
      <rPr>
        <sz val="11"/>
        <rFont val="Consolas"/>
        <family val="3"/>
      </rPr>
      <t>etc.</t>
    </r>
    <rPh sb="0" eb="6">
      <t>ヴァイオリン</t>
    </rPh>
    <rPh sb="7" eb="16">
      <t>オーケストラ</t>
    </rPh>
    <rPh sb="21" eb="30">
      <t>ランドスケープ</t>
    </rPh>
    <phoneticPr fontId="1"/>
  </si>
  <si>
    <r>
      <t xml:space="preserve">1/2 </t>
    </r>
    <r>
      <rPr>
        <sz val="11"/>
        <rFont val="游ゴシック Medium"/>
        <family val="3"/>
        <charset val="128"/>
      </rPr>
      <t>芸術劇場･</t>
    </r>
    <r>
      <rPr>
        <sz val="11"/>
        <rFont val="Consolas"/>
        <family val="3"/>
      </rPr>
      <t>N</t>
    </r>
    <r>
      <rPr>
        <sz val="11"/>
        <rFont val="游ゴシック Medium"/>
        <family val="3"/>
        <charset val="128"/>
      </rPr>
      <t>響</t>
    </r>
    <r>
      <rPr>
        <sz val="11"/>
        <rFont val="Consolas"/>
        <family val="3"/>
      </rPr>
      <t>Music Tomorrow'93</t>
    </r>
    <rPh sb="4" eb="6">
      <t>ゲイジュツ</t>
    </rPh>
    <rPh sb="6" eb="8">
      <t>ゲキジョウ</t>
    </rPh>
    <rPh sb="9" eb="11">
      <t>エヌキョウ</t>
    </rPh>
    <rPh sb="11" eb="25">
      <t>ミュージック　トゥモロウ</t>
    </rPh>
    <phoneticPr fontId="1"/>
  </si>
  <si>
    <r>
      <rPr>
        <sz val="11"/>
        <rFont val="游ゴシック Medium"/>
        <family val="3"/>
        <charset val="128"/>
      </rPr>
      <t>外山雄三</t>
    </r>
    <rPh sb="0" eb="2">
      <t>ソトヤマ</t>
    </rPh>
    <rPh sb="2" eb="4">
      <t>ユウゾウ</t>
    </rPh>
    <phoneticPr fontId="1"/>
  </si>
  <si>
    <r>
      <t>NHK</t>
    </r>
    <r>
      <rPr>
        <sz val="11"/>
        <rFont val="游ゴシック Medium"/>
        <family val="3"/>
        <charset val="128"/>
      </rPr>
      <t>交響楽団</t>
    </r>
    <rPh sb="3" eb="5">
      <t>コウキョウ</t>
    </rPh>
    <rPh sb="5" eb="7">
      <t>ガクダン</t>
    </rPh>
    <phoneticPr fontId="1"/>
  </si>
  <si>
    <r>
      <t>Piano</t>
    </r>
    <r>
      <rPr>
        <sz val="11"/>
        <rFont val="游ゴシック Medium"/>
        <family val="3"/>
        <charset val="128"/>
      </rPr>
      <t>協奏曲</t>
    </r>
    <r>
      <rPr>
        <sz val="11"/>
        <rFont val="Consolas"/>
        <family val="3"/>
      </rPr>
      <t>etc.</t>
    </r>
    <rPh sb="0" eb="8">
      <t>ピアノキョウソウキョク</t>
    </rPh>
    <phoneticPr fontId="1"/>
  </si>
  <si>
    <r>
      <rPr>
        <sz val="11"/>
        <rFont val="游ゴシック Medium"/>
        <family val="3"/>
        <charset val="128"/>
      </rPr>
      <t>芸術劇場･日本音楽コンクールの優勝者たち①</t>
    </r>
    <rPh sb="0" eb="2">
      <t>ゲイジュツ</t>
    </rPh>
    <rPh sb="2" eb="4">
      <t>ゲキジョウ</t>
    </rPh>
    <rPh sb="5" eb="7">
      <t>ニホン</t>
    </rPh>
    <rPh sb="7" eb="9">
      <t>オンガク</t>
    </rPh>
    <rPh sb="15" eb="18">
      <t>ユウショウシャ</t>
    </rPh>
    <phoneticPr fontId="1"/>
  </si>
  <si>
    <r>
      <rPr>
        <sz val="11"/>
        <rFont val="游ゴシック Medium"/>
        <family val="3"/>
        <charset val="128"/>
      </rPr>
      <t>岡田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将</t>
    </r>
    <rPh sb="0" eb="2">
      <t>オカダ</t>
    </rPh>
    <phoneticPr fontId="1"/>
  </si>
  <si>
    <r>
      <rPr>
        <sz val="11"/>
        <rFont val="游ゴシック Medium"/>
        <family val="3"/>
        <charset val="128"/>
      </rPr>
      <t>カール･バイン</t>
    </r>
  </si>
  <si>
    <r>
      <rPr>
        <sz val="11"/>
        <rFont val="游ゴシック Medium"/>
        <family val="3"/>
        <charset val="128"/>
      </rPr>
      <t>交響曲</t>
    </r>
    <r>
      <rPr>
        <sz val="11"/>
        <rFont val="Consolas"/>
        <family val="3"/>
      </rPr>
      <t>2/</t>
    </r>
    <r>
      <rPr>
        <sz val="11"/>
        <rFont val="游ゴシック Medium"/>
        <family val="3"/>
        <charset val="128"/>
      </rPr>
      <t>日本初演</t>
    </r>
    <rPh sb="0" eb="3">
      <t>コウキョウキョク</t>
    </rPh>
    <rPh sb="5" eb="7">
      <t>ニホン</t>
    </rPh>
    <rPh sb="7" eb="9">
      <t>ショエン</t>
    </rPh>
    <phoneticPr fontId="1"/>
  </si>
  <si>
    <r>
      <t>01/11 N</t>
    </r>
    <r>
      <rPr>
        <sz val="11"/>
        <rFont val="游ゴシック Medium"/>
        <family val="3"/>
        <charset val="128"/>
      </rPr>
      <t>響</t>
    </r>
    <r>
      <rPr>
        <sz val="11"/>
        <rFont val="Consolas"/>
        <family val="3"/>
      </rPr>
      <t>Music in Future 1991</t>
    </r>
    <rPh sb="6" eb="8">
      <t>エヌキョウ</t>
    </rPh>
    <rPh sb="8" eb="23">
      <t>ミュージック　イン　フューチャー</t>
    </rPh>
    <phoneticPr fontId="1"/>
  </si>
  <si>
    <r>
      <rPr>
        <sz val="11"/>
        <rFont val="游ゴシック Medium"/>
        <family val="3"/>
        <charset val="128"/>
      </rPr>
      <t>岩城宏之</t>
    </r>
    <rPh sb="0" eb="2">
      <t>イワキ</t>
    </rPh>
    <rPh sb="2" eb="4">
      <t>ヒロユキ</t>
    </rPh>
    <phoneticPr fontId="1"/>
  </si>
  <si>
    <r>
      <rPr>
        <sz val="11"/>
        <rFont val="游ゴシック Medium"/>
        <family val="3"/>
        <charset val="128"/>
      </rPr>
      <t>近藤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譲</t>
    </r>
    <rPh sb="0" eb="2">
      <t>コンドウ</t>
    </rPh>
    <phoneticPr fontId="1"/>
  </si>
  <si>
    <r>
      <rPr>
        <sz val="11"/>
        <rFont val="游ゴシック Medium"/>
        <family val="3"/>
        <charset val="128"/>
      </rPr>
      <t>林にて</t>
    </r>
    <rPh sb="0" eb="1">
      <t>ハヤシ</t>
    </rPh>
    <phoneticPr fontId="1"/>
  </si>
  <si>
    <r>
      <t>02/11 N</t>
    </r>
    <r>
      <rPr>
        <sz val="11"/>
        <rFont val="游ゴシック Medium"/>
        <family val="3"/>
        <charset val="128"/>
      </rPr>
      <t>響</t>
    </r>
    <r>
      <rPr>
        <sz val="11"/>
        <rFont val="Consolas"/>
        <family val="3"/>
      </rPr>
      <t>Music in Future 1991</t>
    </r>
    <rPh sb="6" eb="8">
      <t>エヌキョウ</t>
    </rPh>
    <rPh sb="8" eb="23">
      <t>ミュージック　イン　フューチャー</t>
    </rPh>
    <phoneticPr fontId="1"/>
  </si>
  <si>
    <r>
      <rPr>
        <sz val="11"/>
        <rFont val="游ゴシック Medium"/>
        <family val="3"/>
        <charset val="128"/>
      </rPr>
      <t>池辺晋一郎</t>
    </r>
    <rPh sb="0" eb="2">
      <t>イケノベ</t>
    </rPh>
    <rPh sb="2" eb="5">
      <t>シンイチロウ</t>
    </rPh>
    <phoneticPr fontId="1"/>
  </si>
  <si>
    <r>
      <t>03/11 N</t>
    </r>
    <r>
      <rPr>
        <sz val="11"/>
        <rFont val="游ゴシック Medium"/>
        <family val="3"/>
        <charset val="128"/>
      </rPr>
      <t>響</t>
    </r>
    <r>
      <rPr>
        <sz val="11"/>
        <rFont val="Consolas"/>
        <family val="3"/>
      </rPr>
      <t>Music in Future 1991</t>
    </r>
    <rPh sb="6" eb="8">
      <t>エヌキョウ</t>
    </rPh>
    <rPh sb="8" eb="23">
      <t>ミュージック　イン　フューチャー</t>
    </rPh>
    <phoneticPr fontId="1"/>
  </si>
  <si>
    <r>
      <t>Violin</t>
    </r>
    <r>
      <rPr>
        <sz val="11"/>
        <rFont val="游ゴシック Medium"/>
        <family val="3"/>
        <charset val="128"/>
      </rPr>
      <t>と</t>
    </r>
    <r>
      <rPr>
        <sz val="11"/>
        <rFont val="Consolas"/>
        <family val="3"/>
      </rPr>
      <t>Piano</t>
    </r>
    <r>
      <rPr>
        <sz val="11"/>
        <rFont val="游ゴシック Medium"/>
        <family val="3"/>
        <charset val="128"/>
      </rPr>
      <t>､</t>
    </r>
    <r>
      <rPr>
        <sz val="11"/>
        <rFont val="Consolas"/>
        <family val="3"/>
      </rPr>
      <t>Orchestra</t>
    </r>
    <r>
      <rPr>
        <sz val="11"/>
        <rFont val="游ゴシック Medium"/>
        <family val="3"/>
        <charset val="128"/>
      </rPr>
      <t>のための二重協奏曲「光の環」</t>
    </r>
    <rPh sb="0" eb="6">
      <t>ヴァイオリン</t>
    </rPh>
    <rPh sb="7" eb="12">
      <t>ピアノ</t>
    </rPh>
    <rPh sb="13" eb="22">
      <t>オーケストラ</t>
    </rPh>
    <rPh sb="26" eb="28">
      <t>ニジュウ</t>
    </rPh>
    <rPh sb="28" eb="31">
      <t>キョウソウキョク</t>
    </rPh>
    <rPh sb="32" eb="33">
      <t>ヒカリ</t>
    </rPh>
    <rPh sb="34" eb="35">
      <t>ワ</t>
    </rPh>
    <phoneticPr fontId="1"/>
  </si>
  <si>
    <r>
      <t>04/11 N</t>
    </r>
    <r>
      <rPr>
        <sz val="11"/>
        <rFont val="游ゴシック Medium"/>
        <family val="3"/>
        <charset val="128"/>
      </rPr>
      <t>響</t>
    </r>
    <r>
      <rPr>
        <sz val="11"/>
        <rFont val="Consolas"/>
        <family val="3"/>
      </rPr>
      <t>Music in Future 1991</t>
    </r>
    <rPh sb="6" eb="8">
      <t>エヌキョウ</t>
    </rPh>
    <rPh sb="8" eb="23">
      <t>ミュージック　イン　フューチャー</t>
    </rPh>
    <phoneticPr fontId="1"/>
  </si>
  <si>
    <r>
      <rPr>
        <sz val="11"/>
        <rFont val="游ゴシック Medium"/>
        <family val="3"/>
        <charset val="128"/>
      </rPr>
      <t>徳永二男</t>
    </r>
    <rPh sb="0" eb="2">
      <t>トクナガ</t>
    </rPh>
    <phoneticPr fontId="1"/>
  </si>
  <si>
    <r>
      <rPr>
        <sz val="11"/>
        <rFont val="游ゴシック Medium"/>
        <family val="3"/>
        <charset val="128"/>
      </rPr>
      <t>木村かをり</t>
    </r>
    <rPh sb="0" eb="2">
      <t>キムラ</t>
    </rPh>
    <phoneticPr fontId="1"/>
  </si>
  <si>
    <r>
      <rPr>
        <sz val="11"/>
        <rFont val="游ゴシック Medium"/>
        <family val="3"/>
        <charset val="128"/>
      </rPr>
      <t>すべては薄明の中で</t>
    </r>
    <rPh sb="4" eb="6">
      <t>ハクメイ</t>
    </rPh>
    <rPh sb="7" eb="8">
      <t>ナカ</t>
    </rPh>
    <phoneticPr fontId="1"/>
  </si>
  <si>
    <r>
      <t xml:space="preserve">05/11 Manuel </t>
    </r>
    <r>
      <rPr>
        <sz val="11"/>
        <rFont val="游ゴシック Medium"/>
        <family val="3"/>
        <charset val="128"/>
      </rPr>
      <t>バルスコ</t>
    </r>
    <r>
      <rPr>
        <sz val="11"/>
        <rFont val="Consolas"/>
        <family val="3"/>
      </rPr>
      <t xml:space="preserve"> Guitar Re'cital</t>
    </r>
    <rPh sb="6" eb="12">
      <t>マヌエル　</t>
    </rPh>
    <rPh sb="18" eb="24">
      <t>ギター</t>
    </rPh>
    <rPh sb="25" eb="33">
      <t>リサイタル</t>
    </rPh>
    <phoneticPr fontId="1"/>
  </si>
  <si>
    <r>
      <rPr>
        <sz val="11"/>
        <rFont val="游ゴシック Medium"/>
        <family val="3"/>
        <charset val="128"/>
      </rPr>
      <t>バルスコ</t>
    </r>
    <r>
      <rPr>
        <sz val="11"/>
        <rFont val="Consolas"/>
        <family val="3"/>
      </rPr>
      <t>,Manuel</t>
    </r>
    <rPh sb="5" eb="11">
      <t>マヌエル</t>
    </rPh>
    <phoneticPr fontId="1"/>
  </si>
  <si>
    <r>
      <t>Orchestra</t>
    </r>
    <r>
      <rPr>
        <sz val="11"/>
        <rFont val="游ゴシック Medium"/>
        <family val="3"/>
        <charset val="128"/>
      </rPr>
      <t>のための</t>
    </r>
    <r>
      <rPr>
        <sz val="11"/>
        <rFont val="Consolas"/>
        <family val="3"/>
      </rPr>
      <t>“</t>
    </r>
    <r>
      <rPr>
        <sz val="11"/>
        <rFont val="游ゴシック Medium"/>
        <family val="3"/>
        <charset val="128"/>
      </rPr>
      <t>遠景</t>
    </r>
    <r>
      <rPr>
        <sz val="11"/>
        <rFont val="Consolas"/>
        <family val="3"/>
      </rPr>
      <t>"I</t>
    </r>
    <rPh sb="0" eb="9">
      <t>オーケストラ</t>
    </rPh>
    <rPh sb="14" eb="16">
      <t>エンケイ</t>
    </rPh>
    <phoneticPr fontId="1"/>
  </si>
  <si>
    <r>
      <t>06/11 N</t>
    </r>
    <r>
      <rPr>
        <sz val="11"/>
        <rFont val="游ゴシック Medium"/>
        <family val="3"/>
        <charset val="128"/>
      </rPr>
      <t>響</t>
    </r>
    <r>
      <rPr>
        <sz val="11"/>
        <rFont val="Consolas"/>
        <family val="3"/>
      </rPr>
      <t>Music in Future 1989</t>
    </r>
    <rPh sb="6" eb="8">
      <t>エヌキョウ</t>
    </rPh>
    <rPh sb="8" eb="23">
      <t>ミュージック　イン　フューチャー</t>
    </rPh>
    <phoneticPr fontId="1"/>
  </si>
  <si>
    <r>
      <rPr>
        <sz val="11"/>
        <rFont val="游ゴシック Medium"/>
        <family val="3"/>
        <charset val="128"/>
      </rPr>
      <t>尾高忠昭</t>
    </r>
    <rPh sb="0" eb="2">
      <t>オダカ</t>
    </rPh>
    <rPh sb="2" eb="4">
      <t>タダアキ</t>
    </rPh>
    <phoneticPr fontId="1"/>
  </si>
  <si>
    <r>
      <t>Piano</t>
    </r>
    <r>
      <rPr>
        <sz val="11"/>
        <rFont val="游ゴシック Medium"/>
        <family val="3"/>
        <charset val="128"/>
      </rPr>
      <t>協奏曲第</t>
    </r>
    <r>
      <rPr>
        <sz val="11"/>
        <rFont val="Consolas"/>
        <family val="3"/>
      </rPr>
      <t>2</t>
    </r>
    <r>
      <rPr>
        <sz val="11"/>
        <rFont val="游ゴシック Medium"/>
        <family val="3"/>
        <charset val="128"/>
      </rPr>
      <t>番</t>
    </r>
    <r>
      <rPr>
        <sz val="11"/>
        <rFont val="Consolas"/>
        <family val="3"/>
      </rPr>
      <t>“</t>
    </r>
    <r>
      <rPr>
        <sz val="11"/>
        <rFont val="游ゴシック Medium"/>
        <family val="3"/>
        <charset val="128"/>
      </rPr>
      <t>冬の肖像</t>
    </r>
    <r>
      <rPr>
        <sz val="11"/>
        <rFont val="Consolas"/>
        <family val="3"/>
      </rPr>
      <t>"1987</t>
    </r>
    <rPh sb="0" eb="8">
      <t>ピアノキョウソウキョク</t>
    </rPh>
    <rPh sb="8" eb="9">
      <t>ダイ</t>
    </rPh>
    <rPh sb="10" eb="11">
      <t>バン</t>
    </rPh>
    <rPh sb="12" eb="13">
      <t>フユ</t>
    </rPh>
    <rPh sb="14" eb="16">
      <t>ショウゾウ</t>
    </rPh>
    <phoneticPr fontId="1"/>
  </si>
  <si>
    <r>
      <t>07/11 N</t>
    </r>
    <r>
      <rPr>
        <sz val="11"/>
        <rFont val="游ゴシック Medium"/>
        <family val="3"/>
        <charset val="128"/>
      </rPr>
      <t>響</t>
    </r>
    <r>
      <rPr>
        <sz val="11"/>
        <rFont val="Consolas"/>
        <family val="3"/>
      </rPr>
      <t>Music in Future 1989</t>
    </r>
    <rPh sb="6" eb="8">
      <t>エヌキョウ</t>
    </rPh>
    <rPh sb="8" eb="23">
      <t>ミュージック　イン　フューチャー</t>
    </rPh>
    <phoneticPr fontId="1"/>
  </si>
  <si>
    <r>
      <rPr>
        <sz val="11"/>
        <rFont val="游ゴシック Medium"/>
        <family val="3"/>
        <charset val="128"/>
      </rPr>
      <t>木村かをり</t>
    </r>
    <r>
      <rPr>
        <sz val="11"/>
        <rFont val="Consolas"/>
        <family val="3"/>
      </rPr>
      <t>:p</t>
    </r>
    <rPh sb="0" eb="2">
      <t>キムラ</t>
    </rPh>
    <phoneticPr fontId="1"/>
  </si>
  <si>
    <r>
      <rPr>
        <sz val="11"/>
        <rFont val="游ゴシック Medium"/>
        <family val="3"/>
        <charset val="128"/>
      </rPr>
      <t>牧歌</t>
    </r>
    <rPh sb="0" eb="2">
      <t>ボッカ</t>
    </rPh>
    <phoneticPr fontId="1"/>
  </si>
  <si>
    <r>
      <t>08/11 N</t>
    </r>
    <r>
      <rPr>
        <sz val="11"/>
        <rFont val="游ゴシック Medium"/>
        <family val="3"/>
        <charset val="128"/>
      </rPr>
      <t>響</t>
    </r>
    <r>
      <rPr>
        <sz val="11"/>
        <rFont val="Consolas"/>
        <family val="3"/>
      </rPr>
      <t>Music in Future 1989</t>
    </r>
    <rPh sb="6" eb="8">
      <t>エヌキョウ</t>
    </rPh>
    <rPh sb="8" eb="23">
      <t>ミュージック　イン　フューチャー</t>
    </rPh>
    <phoneticPr fontId="1"/>
  </si>
  <si>
    <r>
      <rPr>
        <sz val="11"/>
        <rFont val="游ゴシック Medium"/>
        <family val="3"/>
        <charset val="128"/>
      </rPr>
      <t>バードウィッスル</t>
    </r>
    <r>
      <rPr>
        <sz val="11"/>
        <rFont val="Consolas"/>
        <family val="3"/>
      </rPr>
      <t>,Harrison</t>
    </r>
    <rPh sb="9" eb="17">
      <t>ハリスン</t>
    </rPh>
    <phoneticPr fontId="1"/>
  </si>
  <si>
    <r>
      <t>09/11 N</t>
    </r>
    <r>
      <rPr>
        <sz val="11"/>
        <rFont val="游ゴシック Medium"/>
        <family val="3"/>
        <charset val="128"/>
      </rPr>
      <t>響</t>
    </r>
    <r>
      <rPr>
        <sz val="11"/>
        <rFont val="Consolas"/>
        <family val="3"/>
      </rPr>
      <t>Music in Future 1989</t>
    </r>
    <rPh sb="6" eb="8">
      <t>エヌキョウ</t>
    </rPh>
    <rPh sb="8" eb="23">
      <t>ミュージック　イン　フューチャー</t>
    </rPh>
    <phoneticPr fontId="1"/>
  </si>
  <si>
    <r>
      <rPr>
        <sz val="11"/>
        <rFont val="游ゴシック Medium"/>
        <family val="3"/>
        <charset val="128"/>
      </rPr>
      <t>ポリネシア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トンガ</t>
    </r>
    <phoneticPr fontId="1"/>
  </si>
  <si>
    <r>
      <t>Tonga</t>
    </r>
    <r>
      <rPr>
        <sz val="11"/>
        <rFont val="游ゴシック Medium"/>
        <family val="3"/>
        <charset val="128"/>
      </rPr>
      <t>国立民族歌舞団</t>
    </r>
    <rPh sb="0" eb="5">
      <t>トンガ</t>
    </rPh>
    <rPh sb="5" eb="7">
      <t>コクリツ</t>
    </rPh>
    <rPh sb="7" eb="9">
      <t>ミンゾク</t>
    </rPh>
    <rPh sb="9" eb="12">
      <t>カブダン</t>
    </rPh>
    <phoneticPr fontId="1"/>
  </si>
  <si>
    <r>
      <t>10/11 Asia</t>
    </r>
    <r>
      <rPr>
        <sz val="11"/>
        <rFont val="游ゴシック Medium"/>
        <family val="3"/>
        <charset val="128"/>
      </rPr>
      <t>･太平洋うたとおどりの祭典</t>
    </r>
    <rPh sb="11" eb="14">
      <t>タイヘイヨウ</t>
    </rPh>
    <rPh sb="21" eb="23">
      <t>サイテン</t>
    </rPh>
    <phoneticPr fontId="1"/>
  </si>
  <si>
    <r>
      <t>Inde</t>
    </r>
    <r>
      <rPr>
        <sz val="11"/>
        <rFont val="游ゴシック Medium"/>
        <family val="3"/>
        <charset val="128"/>
      </rPr>
      <t>ニプリ民族舞踊団</t>
    </r>
    <rPh sb="0" eb="4">
      <t>インド</t>
    </rPh>
    <rPh sb="7" eb="9">
      <t>ミンゾク</t>
    </rPh>
    <rPh sb="9" eb="12">
      <t>ブヨウダン</t>
    </rPh>
    <phoneticPr fontId="1"/>
  </si>
  <si>
    <r>
      <t>11/11 Asia</t>
    </r>
    <r>
      <rPr>
        <sz val="11"/>
        <rFont val="游ゴシック Medium"/>
        <family val="3"/>
        <charset val="128"/>
      </rPr>
      <t>･太平洋うたとおどりの祭典</t>
    </r>
    <rPh sb="11" eb="14">
      <t>タイヘイヨウ</t>
    </rPh>
    <rPh sb="21" eb="23">
      <t>サイテン</t>
    </rPh>
    <phoneticPr fontId="1"/>
  </si>
  <si>
    <r>
      <rPr>
        <sz val="11"/>
        <rFont val="游ゴシック Medium"/>
        <family val="3"/>
        <charset val="128"/>
      </rPr>
      <t>交響詩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うぐいすの歌</t>
    </r>
    <rPh sb="0" eb="3">
      <t>コウキョウシ</t>
    </rPh>
    <rPh sb="9" eb="10">
      <t>ウタ</t>
    </rPh>
    <phoneticPr fontId="1"/>
  </si>
  <si>
    <r>
      <t>1/8 Salzburg</t>
    </r>
    <r>
      <rPr>
        <sz val="11"/>
        <rFont val="游ゴシック Medium"/>
        <family val="3"/>
        <charset val="128"/>
      </rPr>
      <t>音楽祭</t>
    </r>
    <r>
      <rPr>
        <sz val="11"/>
        <rFont val="Consolas"/>
        <family val="3"/>
      </rPr>
      <t>1992Boulez,Pierre=Vienna Philharmonic Concert</t>
    </r>
    <rPh sb="4" eb="12">
      <t>ザルツブルク</t>
    </rPh>
    <rPh sb="12" eb="15">
      <t>オンガクサイ</t>
    </rPh>
    <rPh sb="19" eb="25">
      <t>ブレーズ</t>
    </rPh>
    <rPh sb="26" eb="32">
      <t>ピエール</t>
    </rPh>
    <rPh sb="33" eb="52">
      <t>ウィーン　フィルハーモニック</t>
    </rPh>
    <rPh sb="53" eb="60">
      <t>コンサート</t>
    </rPh>
    <phoneticPr fontId="1"/>
  </si>
  <si>
    <r>
      <t>2/8 Salzburg</t>
    </r>
    <r>
      <rPr>
        <sz val="11"/>
        <rFont val="游ゴシック Medium"/>
        <family val="3"/>
        <charset val="128"/>
      </rPr>
      <t>音楽祭</t>
    </r>
    <r>
      <rPr>
        <sz val="11"/>
        <rFont val="Consolas"/>
        <family val="3"/>
      </rPr>
      <t>1992Boulez,Pierre=Vienna Philharmonic Concert</t>
    </r>
    <rPh sb="4" eb="12">
      <t>ザルツブルク</t>
    </rPh>
    <rPh sb="12" eb="15">
      <t>オンガクサイ</t>
    </rPh>
    <rPh sb="19" eb="25">
      <t>ブレーズ</t>
    </rPh>
    <rPh sb="26" eb="32">
      <t>ピエール</t>
    </rPh>
    <rPh sb="33" eb="52">
      <t>ウィーン　フィルハーモニック</t>
    </rPh>
    <rPh sb="53" eb="60">
      <t>コンサート</t>
    </rPh>
    <phoneticPr fontId="1"/>
  </si>
  <si>
    <r>
      <rPr>
        <sz val="11"/>
        <rFont val="游ゴシック Medium"/>
        <family val="3"/>
        <charset val="128"/>
      </rPr>
      <t>弦楽のための本</t>
    </r>
    <rPh sb="0" eb="2">
      <t>ゲンガク</t>
    </rPh>
    <rPh sb="6" eb="7">
      <t>ホン</t>
    </rPh>
    <phoneticPr fontId="1"/>
  </si>
  <si>
    <r>
      <rPr>
        <sz val="11"/>
        <rFont val="游ゴシック Medium"/>
        <family val="3"/>
        <charset val="128"/>
      </rPr>
      <t>まとめて</t>
    </r>
    <r>
      <rPr>
        <sz val="11"/>
        <rFont val="Consolas"/>
        <family val="3"/>
      </rPr>
      <t>220</t>
    </r>
    <phoneticPr fontId="1"/>
  </si>
  <si>
    <r>
      <t>3/8 Salzburg</t>
    </r>
    <r>
      <rPr>
        <sz val="11"/>
        <rFont val="游ゴシック Medium"/>
        <family val="3"/>
        <charset val="128"/>
      </rPr>
      <t>音楽祭</t>
    </r>
    <r>
      <rPr>
        <sz val="11"/>
        <rFont val="Consolas"/>
        <family val="3"/>
      </rPr>
      <t>1992Boulez,Pierre=Vienna Philharmonic Concert</t>
    </r>
    <rPh sb="4" eb="12">
      <t>ザルツブルク</t>
    </rPh>
    <rPh sb="12" eb="15">
      <t>オンガクサイ</t>
    </rPh>
    <rPh sb="19" eb="25">
      <t>ブレーズ</t>
    </rPh>
    <rPh sb="26" eb="32">
      <t>ピエール</t>
    </rPh>
    <rPh sb="33" eb="52">
      <t>ウィーン　フィルハーモニック</t>
    </rPh>
    <rPh sb="53" eb="60">
      <t>コンサート</t>
    </rPh>
    <phoneticPr fontId="1"/>
  </si>
  <si>
    <r>
      <rPr>
        <sz val="11"/>
        <rFont val="游ゴシック Medium"/>
        <family val="3"/>
        <charset val="128"/>
      </rPr>
      <t>中央</t>
    </r>
    <r>
      <rPr>
        <sz val="11"/>
        <rFont val="Consolas"/>
        <family val="3"/>
      </rPr>
      <t>Asia/</t>
    </r>
    <r>
      <rPr>
        <sz val="11"/>
        <rFont val="游ゴシック Medium"/>
        <family val="3"/>
        <charset val="128"/>
      </rPr>
      <t>旧ソ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スキタイ</t>
    </r>
    <rPh sb="0" eb="6">
      <t>チュウオウアジア</t>
    </rPh>
    <rPh sb="7" eb="8">
      <t>キュウ</t>
    </rPh>
    <phoneticPr fontId="1"/>
  </si>
  <si>
    <r>
      <rPr>
        <sz val="11"/>
        <rFont val="游ゴシック Medium"/>
        <family val="3"/>
        <charset val="128"/>
      </rPr>
      <t>スキタイの秘宝</t>
    </r>
    <rPh sb="5" eb="7">
      <t>ヒホウ</t>
    </rPh>
    <phoneticPr fontId="1"/>
  </si>
  <si>
    <r>
      <rPr>
        <sz val="11"/>
        <rFont val="游ゴシック Medium"/>
        <family val="3"/>
        <charset val="128"/>
      </rPr>
      <t>タモリ</t>
    </r>
    <phoneticPr fontId="1"/>
  </si>
  <si>
    <r>
      <rPr>
        <sz val="11"/>
        <rFont val="游ゴシック Medium"/>
        <family val="3"/>
        <charset val="128"/>
      </rPr>
      <t>エヴェリン･グレニー</t>
    </r>
  </si>
  <si>
    <r>
      <rPr>
        <sz val="11"/>
        <rFont val="游ゴシック Medium"/>
        <family val="3"/>
        <charset val="128"/>
      </rPr>
      <t>世界ふしぎ発見</t>
    </r>
    <r>
      <rPr>
        <sz val="11"/>
        <rFont val="Consolas"/>
        <family val="3"/>
      </rPr>
      <t>/Aboligini</t>
    </r>
    <rPh sb="0" eb="2">
      <t>セカイ</t>
    </rPh>
    <rPh sb="5" eb="7">
      <t>ハッケン</t>
    </rPh>
    <rPh sb="8" eb="17">
      <t>アボリジニ</t>
    </rPh>
    <phoneticPr fontId="1"/>
  </si>
  <si>
    <r>
      <rPr>
        <sz val="11"/>
        <rFont val="游ゴシック Medium"/>
        <family val="3"/>
        <charset val="128"/>
      </rPr>
      <t>ルイ･アームストロング</t>
    </r>
    <phoneticPr fontId="1"/>
  </si>
  <si>
    <r>
      <rPr>
        <sz val="11"/>
        <rFont val="游ゴシック Medium"/>
        <family val="3"/>
        <charset val="128"/>
      </rPr>
      <t>人間伝</t>
    </r>
    <rPh sb="0" eb="2">
      <t>ニンゲン</t>
    </rPh>
    <rPh sb="2" eb="3">
      <t>デン</t>
    </rPh>
    <phoneticPr fontId="1"/>
  </si>
  <si>
    <r>
      <rPr>
        <sz val="11"/>
        <rFont val="游ゴシック Medium"/>
        <family val="3"/>
        <charset val="128"/>
      </rPr>
      <t>三枝成彰</t>
    </r>
    <rPh sb="0" eb="2">
      <t>サエグサ</t>
    </rPh>
    <rPh sb="2" eb="4">
      <t>シゲアキ</t>
    </rPh>
    <phoneticPr fontId="1"/>
  </si>
  <si>
    <r>
      <rPr>
        <sz val="11"/>
        <rFont val="游ゴシック Medium"/>
        <family val="3"/>
        <charset val="128"/>
      </rPr>
      <t>歌劇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千の記憶の物語</t>
    </r>
    <rPh sb="0" eb="2">
      <t>カゲキ</t>
    </rPh>
    <rPh sb="3" eb="4">
      <t>セン</t>
    </rPh>
    <rPh sb="5" eb="7">
      <t>キオク</t>
    </rPh>
    <rPh sb="8" eb="10">
      <t>モノガタリ</t>
    </rPh>
    <phoneticPr fontId="1"/>
  </si>
  <si>
    <r>
      <rPr>
        <sz val="11"/>
        <rFont val="游ゴシック Medium"/>
        <family val="3"/>
        <charset val="128"/>
      </rPr>
      <t>歌劇</t>
    </r>
    <r>
      <rPr>
        <sz val="11"/>
        <rFont val="Consolas"/>
        <family val="3"/>
      </rPr>
      <t>:Moses</t>
    </r>
    <r>
      <rPr>
        <sz val="11"/>
        <rFont val="游ゴシック Medium"/>
        <family val="3"/>
        <charset val="128"/>
      </rPr>
      <t>とアロン</t>
    </r>
    <rPh sb="0" eb="2">
      <t>カゲキ</t>
    </rPh>
    <rPh sb="3" eb="8">
      <t>モーゼ</t>
    </rPh>
    <phoneticPr fontId="1"/>
  </si>
  <si>
    <r>
      <rPr>
        <sz val="11"/>
        <rFont val="游ゴシック Medium"/>
        <family val="3"/>
        <charset val="128"/>
      </rPr>
      <t>インバル</t>
    </r>
    <phoneticPr fontId="1"/>
  </si>
  <si>
    <r>
      <rPr>
        <sz val="11"/>
        <rFont val="游ゴシック Medium"/>
        <family val="3"/>
        <charset val="128"/>
      </rPr>
      <t>ニュルンベルクの</t>
    </r>
    <r>
      <rPr>
        <sz val="11"/>
        <rFont val="Consolas"/>
        <family val="3"/>
      </rPr>
      <t>Meistersinger</t>
    </r>
    <rPh sb="8" eb="21">
      <t>マイスタージンガー</t>
    </rPh>
    <phoneticPr fontId="1"/>
  </si>
  <si>
    <r>
      <rPr>
        <strike/>
        <sz val="11"/>
        <rFont val="游ゴシック Medium"/>
        <family val="3"/>
        <charset val="128"/>
      </rPr>
      <t>歌舞伎</t>
    </r>
    <r>
      <rPr>
        <strike/>
        <sz val="11"/>
        <rFont val="Consolas"/>
        <family val="3"/>
      </rPr>
      <t>:</t>
    </r>
    <r>
      <rPr>
        <strike/>
        <sz val="11"/>
        <rFont val="游ゴシック Medium"/>
        <family val="3"/>
        <charset val="128"/>
      </rPr>
      <t>義経千本桜</t>
    </r>
    <r>
      <rPr>
        <strike/>
        <sz val="11"/>
        <rFont val="Consolas"/>
        <family val="3"/>
      </rPr>
      <t xml:space="preserve"> </t>
    </r>
    <r>
      <rPr>
        <strike/>
        <sz val="11"/>
        <rFont val="游ゴシック Medium"/>
        <family val="3"/>
        <charset val="128"/>
      </rPr>
      <t>天の網島しぐれのこた</t>
    </r>
    <r>
      <rPr>
        <strike/>
        <sz val="11"/>
        <rFont val="Consolas"/>
        <family val="3"/>
      </rPr>
      <t>*</t>
    </r>
    <rPh sb="0" eb="3">
      <t>カブキ</t>
    </rPh>
    <rPh sb="4" eb="6">
      <t>ヨシツネ</t>
    </rPh>
    <rPh sb="6" eb="9">
      <t>センボンザクラ</t>
    </rPh>
    <rPh sb="10" eb="11">
      <t>テン</t>
    </rPh>
    <rPh sb="12" eb="14">
      <t>アミジマ</t>
    </rPh>
    <phoneticPr fontId="1"/>
  </si>
  <si>
    <r>
      <rPr>
        <strike/>
        <sz val="11"/>
        <rFont val="游ゴシック Medium"/>
        <family val="3"/>
        <charset val="128"/>
      </rPr>
      <t>外郎売･連獅子</t>
    </r>
    <rPh sb="0" eb="3">
      <t>ウイロウウリ</t>
    </rPh>
    <rPh sb="4" eb="7">
      <t>レンジシ</t>
    </rPh>
    <phoneticPr fontId="1"/>
  </si>
  <si>
    <r>
      <rPr>
        <sz val="11"/>
        <rFont val="游ゴシック Medium"/>
        <family val="3"/>
        <charset val="128"/>
      </rPr>
      <t>歌劇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フィガロの結婚</t>
    </r>
    <rPh sb="0" eb="2">
      <t>カゲキ</t>
    </rPh>
    <rPh sb="8" eb="10">
      <t>ケッコン</t>
    </rPh>
    <phoneticPr fontId="1"/>
  </si>
  <si>
    <r>
      <rPr>
        <sz val="11"/>
        <rFont val="游ゴシック Medium"/>
        <family val="3"/>
        <charset val="128"/>
      </rPr>
      <t>おしえて･</t>
    </r>
    <r>
      <rPr>
        <sz val="11"/>
        <rFont val="Consolas"/>
        <family val="3"/>
      </rPr>
      <t>Galileo</t>
    </r>
    <rPh sb="5" eb="12">
      <t>ガリレオ</t>
    </rPh>
    <phoneticPr fontId="1"/>
  </si>
  <si>
    <r>
      <rPr>
        <sz val="11"/>
        <rFont val="游ゴシック Medium"/>
        <family val="3"/>
        <charset val="128"/>
      </rPr>
      <t>天地創造</t>
    </r>
    <rPh sb="0" eb="4">
      <t>テンチソウゾウ</t>
    </rPh>
    <phoneticPr fontId="1"/>
  </si>
  <si>
    <r>
      <t xml:space="preserve">2/2 in </t>
    </r>
    <r>
      <rPr>
        <sz val="11"/>
        <rFont val="游ゴシック Medium"/>
        <family val="3"/>
        <charset val="128"/>
      </rPr>
      <t>ルツェルン音楽祭</t>
    </r>
    <rPh sb="4" eb="6">
      <t>イン</t>
    </rPh>
    <rPh sb="12" eb="15">
      <t>オンガクサイ</t>
    </rPh>
    <phoneticPr fontId="1"/>
  </si>
  <si>
    <r>
      <rPr>
        <sz val="11"/>
        <rFont val="游ゴシック Medium"/>
        <family val="3"/>
        <charset val="128"/>
      </rPr>
      <t>歌舞伎入門</t>
    </r>
    <r>
      <rPr>
        <sz val="11"/>
        <rFont val="Consolas"/>
        <family val="3"/>
      </rPr>
      <t>:</t>
    </r>
    <r>
      <rPr>
        <sz val="11"/>
        <rFont val="游ゴシック Medium"/>
        <family val="3"/>
        <charset val="128"/>
      </rPr>
      <t>十六夜清心</t>
    </r>
    <rPh sb="0" eb="3">
      <t>カブキ</t>
    </rPh>
    <rPh sb="3" eb="5">
      <t>ニュウモン</t>
    </rPh>
    <rPh sb="6" eb="9">
      <t>イザヨイ</t>
    </rPh>
    <rPh sb="9" eb="11">
      <t>セイシン</t>
    </rPh>
    <phoneticPr fontId="1"/>
  </si>
  <si>
    <r>
      <rPr>
        <strike/>
        <sz val="11"/>
        <rFont val="游ゴシック Medium"/>
        <family val="3"/>
        <charset val="128"/>
      </rPr>
      <t>編曲</t>
    </r>
    <rPh sb="0" eb="2">
      <t>ヘンキョク</t>
    </rPh>
    <phoneticPr fontId="1"/>
  </si>
  <si>
    <r>
      <rPr>
        <sz val="11"/>
        <rFont val="游ゴシック Medium"/>
        <family val="3"/>
        <charset val="128"/>
      </rPr>
      <t>聖母のための夕べの祈り</t>
    </r>
    <rPh sb="0" eb="2">
      <t>セイボ</t>
    </rPh>
    <rPh sb="6" eb="7">
      <t>ユウ</t>
    </rPh>
    <rPh sb="9" eb="10">
      <t>イノ</t>
    </rPh>
    <phoneticPr fontId="1"/>
  </si>
  <si>
    <r>
      <t>3</t>
    </r>
    <r>
      <rPr>
        <sz val="11"/>
        <rFont val="游ゴシック Medium"/>
        <family val="3"/>
        <charset val="128"/>
      </rPr>
      <t>大</t>
    </r>
    <r>
      <rPr>
        <sz val="11"/>
        <rFont val="Consolas"/>
        <family val="3"/>
      </rPr>
      <t>Tenor</t>
    </r>
    <rPh sb="1" eb="2">
      <t>ダイ</t>
    </rPh>
    <rPh sb="2" eb="7">
      <t>テノール</t>
    </rPh>
    <phoneticPr fontId="1"/>
  </si>
  <si>
    <r>
      <t>3</t>
    </r>
    <r>
      <rPr>
        <sz val="11"/>
        <rFont val="游ゴシック Medium"/>
        <family val="3"/>
        <charset val="128"/>
      </rPr>
      <t>大</t>
    </r>
    <r>
      <rPr>
        <sz val="11"/>
        <rFont val="Consolas"/>
        <family val="3"/>
      </rPr>
      <t>Tenor</t>
    </r>
    <r>
      <rPr>
        <sz val="11"/>
        <rFont val="游ゴシック Medium"/>
        <family val="3"/>
        <charset val="128"/>
      </rPr>
      <t>夢の饗宴</t>
    </r>
    <r>
      <rPr>
        <sz val="11"/>
        <rFont val="Consolas"/>
        <family val="3"/>
      </rPr>
      <t>1994</t>
    </r>
    <rPh sb="1" eb="2">
      <t>ダイ</t>
    </rPh>
    <rPh sb="2" eb="7">
      <t>テノール</t>
    </rPh>
    <rPh sb="7" eb="8">
      <t>ユメ</t>
    </rPh>
    <rPh sb="9" eb="11">
      <t>キョウエン</t>
    </rPh>
    <phoneticPr fontId="1"/>
  </si>
  <si>
    <r>
      <rPr>
        <strike/>
        <sz val="11"/>
        <rFont val="游ゴシック Medium"/>
        <family val="3"/>
        <charset val="128"/>
      </rPr>
      <t>歌劇</t>
    </r>
    <r>
      <rPr>
        <strike/>
        <sz val="11"/>
        <rFont val="Consolas"/>
        <family val="3"/>
      </rPr>
      <t>:</t>
    </r>
    <r>
      <rPr>
        <strike/>
        <sz val="11"/>
        <rFont val="游ゴシック Medium"/>
        <family val="3"/>
        <charset val="128"/>
      </rPr>
      <t>セミラーミデ</t>
    </r>
    <rPh sb="0" eb="2">
      <t>カゲキ</t>
    </rPh>
    <phoneticPr fontId="1"/>
  </si>
  <si>
    <r>
      <rPr>
        <sz val="11"/>
        <rFont val="游ゴシック Medium"/>
        <family val="3"/>
        <charset val="128"/>
      </rPr>
      <t>魂の叫び</t>
    </r>
    <rPh sb="0" eb="1">
      <t>タマシイ</t>
    </rPh>
    <rPh sb="2" eb="3">
      <t>サケ</t>
    </rPh>
    <phoneticPr fontId="1"/>
  </si>
  <si>
    <r>
      <rPr>
        <strike/>
        <sz val="11"/>
        <rFont val="游ゴシック Medium"/>
        <family val="3"/>
        <charset val="128"/>
      </rPr>
      <t>影のない女</t>
    </r>
    <rPh sb="0" eb="1">
      <t>カゲ</t>
    </rPh>
    <rPh sb="4" eb="5">
      <t>オンナ</t>
    </rPh>
    <phoneticPr fontId="1"/>
  </si>
  <si>
    <r>
      <rPr>
        <b/>
        <sz val="11"/>
        <color indexed="33"/>
        <rFont val="游ゴシック Medium"/>
        <family val="3"/>
        <charset val="128"/>
      </rPr>
      <t>大人計画</t>
    </r>
    <rPh sb="0" eb="4">
      <t>オトナケイカク</t>
    </rPh>
    <phoneticPr fontId="1"/>
  </si>
  <si>
    <r>
      <rPr>
        <b/>
        <sz val="11"/>
        <color indexed="33"/>
        <rFont val="游ゴシック Medium"/>
        <family val="3"/>
        <charset val="128"/>
      </rPr>
      <t>冬の皮</t>
    </r>
    <rPh sb="0" eb="1">
      <t>フユ</t>
    </rPh>
    <rPh sb="2" eb="3">
      <t>カワ</t>
    </rPh>
    <phoneticPr fontId="1"/>
  </si>
  <si>
    <r>
      <rPr>
        <sz val="11"/>
        <rFont val="游ゴシック Medium"/>
        <family val="3"/>
        <charset val="128"/>
      </rPr>
      <t>港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大尋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鈴木千香子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一ノ瀬トニカ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米良美一</t>
    </r>
    <rPh sb="0" eb="1">
      <t>ミナト</t>
    </rPh>
    <rPh sb="2" eb="4">
      <t>オオヒロ</t>
    </rPh>
    <rPh sb="5" eb="10">
      <t>チカコ</t>
    </rPh>
    <rPh sb="11" eb="14">
      <t>イチノセ</t>
    </rPh>
    <rPh sb="18" eb="20">
      <t>メラ</t>
    </rPh>
    <rPh sb="20" eb="22">
      <t>ヨシカズ</t>
    </rPh>
    <phoneticPr fontId="1"/>
  </si>
  <si>
    <r>
      <rPr>
        <sz val="11"/>
        <rFont val="游ゴシック Medium"/>
        <family val="3"/>
        <charset val="128"/>
      </rPr>
      <t>題名のない音楽会</t>
    </r>
    <rPh sb="0" eb="2">
      <t>ダイメイ</t>
    </rPh>
    <rPh sb="5" eb="8">
      <t>オンガクカイ</t>
    </rPh>
    <phoneticPr fontId="1"/>
  </si>
  <si>
    <r>
      <rPr>
        <b/>
        <sz val="11"/>
        <color indexed="33"/>
        <rFont val="游ゴシック Medium"/>
        <family val="3"/>
        <charset val="128"/>
      </rPr>
      <t>サエキナイト</t>
    </r>
    <r>
      <rPr>
        <b/>
        <sz val="11"/>
        <color indexed="33"/>
        <rFont val="Consolas"/>
        <family val="3"/>
      </rPr>
      <t>/</t>
    </r>
    <r>
      <rPr>
        <b/>
        <sz val="11"/>
        <color indexed="33"/>
        <rFont val="游ゴシック Medium"/>
        <family val="3"/>
        <charset val="128"/>
      </rPr>
      <t>ムーディを探せ</t>
    </r>
    <rPh sb="12" eb="13">
      <t>サガ</t>
    </rPh>
    <phoneticPr fontId="1"/>
  </si>
  <si>
    <r>
      <rPr>
        <strike/>
        <sz val="11"/>
        <rFont val="游ゴシック Medium"/>
        <family val="3"/>
        <charset val="128"/>
      </rPr>
      <t>辺見マリ／ホット</t>
    </r>
    <r>
      <rPr>
        <strike/>
        <sz val="11"/>
        <rFont val="Consolas"/>
        <family val="3"/>
      </rPr>
      <t>Music</t>
    </r>
    <r>
      <rPr>
        <strike/>
        <sz val="11"/>
        <rFont val="游ゴシック Medium"/>
        <family val="3"/>
        <charset val="128"/>
      </rPr>
      <t>／</t>
    </r>
    <r>
      <rPr>
        <strike/>
        <sz val="11"/>
        <rFont val="Consolas"/>
        <family val="3"/>
      </rPr>
      <t>Cuba</t>
    </r>
    <r>
      <rPr>
        <strike/>
        <sz val="11"/>
        <rFont val="游ゴシック Medium"/>
        <family val="3"/>
        <charset val="128"/>
      </rPr>
      <t>音楽</t>
    </r>
    <rPh sb="0" eb="2">
      <t>ヘンミ</t>
    </rPh>
    <rPh sb="8" eb="13">
      <t>ミュージック</t>
    </rPh>
    <rPh sb="14" eb="18">
      <t>キューバ</t>
    </rPh>
    <rPh sb="18" eb="20">
      <t>オンガク</t>
    </rPh>
    <phoneticPr fontId="1"/>
  </si>
  <si>
    <r>
      <rPr>
        <sz val="11"/>
        <rFont val="游ゴシック Medium"/>
        <family val="3"/>
        <charset val="128"/>
      </rPr>
      <t>身内</t>
    </r>
    <phoneticPr fontId="1"/>
  </si>
  <si>
    <r>
      <rPr>
        <b/>
        <sz val="11"/>
        <color indexed="33"/>
        <rFont val="游ゴシック Medium"/>
        <family val="3"/>
        <charset val="128"/>
      </rPr>
      <t>ポンキッキ</t>
    </r>
  </si>
  <si>
    <r>
      <rPr>
        <b/>
        <sz val="11"/>
        <color indexed="33"/>
        <rFont val="游ゴシック Medium"/>
        <family val="3"/>
        <charset val="128"/>
      </rPr>
      <t>劇団「そとばこまち」</t>
    </r>
    <rPh sb="0" eb="2">
      <t>ゲキダン</t>
    </rPh>
    <phoneticPr fontId="1"/>
  </si>
  <si>
    <r>
      <rPr>
        <b/>
        <sz val="11"/>
        <color indexed="33"/>
        <rFont val="游ゴシック Medium"/>
        <family val="3"/>
        <charset val="128"/>
      </rPr>
      <t>週刊ＴＶ広辞苑</t>
    </r>
    <rPh sb="0" eb="2">
      <t>シュウカン</t>
    </rPh>
    <rPh sb="4" eb="7">
      <t>コウジエン</t>
    </rPh>
    <phoneticPr fontId="1"/>
  </si>
  <si>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9</t>
    </r>
    <r>
      <rPr>
        <sz val="11"/>
        <rFont val="游ゴシック Medium"/>
        <family val="3"/>
        <charset val="128"/>
      </rPr>
      <t>巻</t>
    </r>
    <rPh sb="0" eb="1">
      <t>ゼン</t>
    </rPh>
    <rPh sb="2" eb="3">
      <t>カン</t>
    </rPh>
    <phoneticPr fontId="1"/>
  </si>
  <si>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6</t>
    </r>
    <r>
      <rPr>
        <sz val="11"/>
        <rFont val="游ゴシック Medium"/>
        <family val="3"/>
        <charset val="128"/>
      </rPr>
      <t>本</t>
    </r>
    <rPh sb="0" eb="1">
      <t>ゼン</t>
    </rPh>
    <rPh sb="2" eb="3">
      <t>ホン</t>
    </rPh>
    <phoneticPr fontId="1"/>
  </si>
  <si>
    <r>
      <rPr>
        <sz val="11"/>
        <rFont val="游ゴシック Medium"/>
        <family val="3"/>
        <charset val="128"/>
      </rPr>
      <t>ティモンとプンバァ</t>
    </r>
    <phoneticPr fontId="1"/>
  </si>
  <si>
    <r>
      <rPr>
        <sz val="10"/>
        <rFont val="游ゴシック Medium"/>
        <family val="3"/>
        <charset val="128"/>
      </rPr>
      <t>スーパー</t>
    </r>
    <r>
      <rPr>
        <sz val="11"/>
        <rFont val="游ゴシック Medium"/>
        <family val="3"/>
        <charset val="128"/>
      </rPr>
      <t>ミルク</t>
    </r>
    <r>
      <rPr>
        <sz val="10"/>
        <rFont val="游ゴシック Medium"/>
        <family val="3"/>
        <charset val="128"/>
      </rPr>
      <t>チャン</t>
    </r>
    <phoneticPr fontId="1"/>
  </si>
  <si>
    <r>
      <rPr>
        <sz val="11"/>
        <rFont val="游ゴシック Medium"/>
        <family val="3"/>
        <charset val="128"/>
      </rPr>
      <t>ミルクちゃん中暴れ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の巻</t>
    </r>
    <rPh sb="6" eb="9">
      <t>チュウアバレ</t>
    </rPh>
    <rPh sb="11" eb="12">
      <t>マキ</t>
    </rPh>
    <phoneticPr fontId="1"/>
  </si>
  <si>
    <r>
      <t>1998/</t>
    </r>
    <r>
      <rPr>
        <sz val="11"/>
        <rFont val="游ゴシック Medium"/>
        <family val="3"/>
        <charset val="128"/>
      </rPr>
      <t>フレイム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グラフィックス･</t>
    </r>
    <r>
      <rPr>
        <sz val="11"/>
        <rFont val="Consolas"/>
        <family val="3"/>
      </rPr>
      <t>Suplex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 xml:space="preserve">Genco </t>
    </r>
    <r>
      <rPr>
        <sz val="11"/>
        <rFont val="游ゴシック Medium"/>
        <family val="3"/>
        <charset val="128"/>
      </rPr>
      <t>フジテレビジョン</t>
    </r>
    <phoneticPr fontId="1"/>
  </si>
  <si>
    <r>
      <t>1:</t>
    </r>
    <r>
      <rPr>
        <sz val="11"/>
        <rFont val="游ゴシック Medium"/>
        <family val="3"/>
        <charset val="128"/>
      </rPr>
      <t>ミルクちゃん登場</t>
    </r>
    <r>
      <rPr>
        <sz val="11"/>
        <rFont val="Consolas"/>
        <family val="3"/>
      </rPr>
      <t>/2:</t>
    </r>
    <r>
      <rPr>
        <sz val="11"/>
        <rFont val="游ゴシック Medium"/>
        <family val="3"/>
        <charset val="128"/>
      </rPr>
      <t>トカレフの､ようなもの</t>
    </r>
    <r>
      <rPr>
        <sz val="11"/>
        <rFont val="Consolas"/>
        <family val="3"/>
      </rPr>
      <t>/3:</t>
    </r>
    <r>
      <rPr>
        <sz val="11"/>
        <rFont val="游ゴシック Medium"/>
        <family val="3"/>
        <charset val="128"/>
      </rPr>
      <t>エコロジーだよミルクちゃん</t>
    </r>
    <r>
      <rPr>
        <sz val="11"/>
        <rFont val="Consolas"/>
        <family val="3"/>
      </rPr>
      <t>/4:</t>
    </r>
    <r>
      <rPr>
        <sz val="11"/>
        <rFont val="游ゴシック Medium"/>
        <family val="3"/>
        <charset val="128"/>
      </rPr>
      <t>アニマル奇想天外</t>
    </r>
    <r>
      <rPr>
        <sz val="11"/>
        <rFont val="Consolas"/>
        <family val="3"/>
      </rPr>
      <t>/5:</t>
    </r>
    <r>
      <rPr>
        <sz val="11"/>
        <rFont val="游ゴシック Medium"/>
        <family val="3"/>
        <charset val="128"/>
      </rPr>
      <t>ミルクの炎のチャレンジャー</t>
    </r>
    <r>
      <rPr>
        <sz val="11"/>
        <rFont val="Consolas"/>
        <family val="3"/>
      </rPr>
      <t>/6:</t>
    </r>
    <r>
      <rPr>
        <sz val="11"/>
        <rFont val="游ゴシック Medium"/>
        <family val="3"/>
        <charset val="128"/>
      </rPr>
      <t>ミルクの､なんでも鑑定団</t>
    </r>
    <r>
      <rPr>
        <sz val="11"/>
        <rFont val="Consolas"/>
        <family val="3"/>
      </rPr>
      <t>/7:</t>
    </r>
    <r>
      <rPr>
        <sz val="11"/>
        <rFont val="游ゴシック Medium"/>
        <family val="3"/>
        <charset val="128"/>
      </rPr>
      <t>ミルクの少年ナイフ</t>
    </r>
    <rPh sb="8" eb="10">
      <t>トウジョウ</t>
    </rPh>
    <rPh sb="47" eb="51">
      <t>キソウテンガイ</t>
    </rPh>
    <rPh sb="58" eb="59">
      <t>ホノオ</t>
    </rPh>
    <rPh sb="79" eb="81">
      <t>カンテイ</t>
    </rPh>
    <rPh sb="81" eb="82">
      <t>ダン</t>
    </rPh>
    <rPh sb="89" eb="91">
      <t>ショウネン</t>
    </rPh>
    <phoneticPr fontId="1"/>
  </si>
  <si>
    <r>
      <rPr>
        <b/>
        <sz val="10"/>
        <color indexed="33"/>
        <rFont val="游ゴシック Medium"/>
        <family val="3"/>
        <charset val="128"/>
      </rPr>
      <t>パキート･ボリノ､キャロリーヌ･シュリー､ルラン</t>
    </r>
    <r>
      <rPr>
        <b/>
        <sz val="10"/>
        <color indexed="33"/>
        <rFont val="Consolas"/>
        <family val="3"/>
      </rPr>
      <t>:</t>
    </r>
    <r>
      <rPr>
        <b/>
        <sz val="10"/>
        <color indexed="33"/>
        <rFont val="游ゴシック Medium"/>
        <family val="3"/>
        <charset val="128"/>
      </rPr>
      <t>監督</t>
    </r>
    <rPh sb="25" eb="27">
      <t>カントク</t>
    </rPh>
    <phoneticPr fontId="1"/>
  </si>
  <si>
    <r>
      <rPr>
        <b/>
        <sz val="11"/>
        <color indexed="33"/>
        <rFont val="游ゴシック Medium"/>
        <family val="3"/>
        <charset val="128"/>
      </rPr>
      <t>邪眼</t>
    </r>
    <r>
      <rPr>
        <b/>
        <sz val="11"/>
        <color indexed="33"/>
        <rFont val="Consolas"/>
        <family val="3"/>
      </rPr>
      <t>/Le dernier Cri</t>
    </r>
    <rPh sb="0" eb="2">
      <t>ジャガン</t>
    </rPh>
    <phoneticPr fontId="1"/>
  </si>
  <si>
    <r>
      <rPr>
        <sz val="11"/>
        <rFont val="游ゴシック Medium"/>
        <family val="3"/>
        <charset val="128"/>
      </rPr>
      <t>バスケットボール</t>
    </r>
    <phoneticPr fontId="1"/>
  </si>
  <si>
    <r>
      <rPr>
        <sz val="11"/>
        <rFont val="游ゴシック Medium"/>
        <family val="3"/>
        <charset val="128"/>
      </rPr>
      <t>スメリー</t>
    </r>
    <phoneticPr fontId="1"/>
  </si>
  <si>
    <r>
      <rPr>
        <sz val="11"/>
        <rFont val="游ゴシック Medium"/>
        <family val="3"/>
        <charset val="128"/>
      </rPr>
      <t>スメリーキャッチ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たけしの誰でもピカソ</t>
    </r>
    <rPh sb="13" eb="14">
      <t>ダレ</t>
    </rPh>
    <phoneticPr fontId="1"/>
  </si>
  <si>
    <r>
      <t>Oh!</t>
    </r>
    <r>
      <rPr>
        <b/>
        <sz val="11"/>
        <color indexed="33"/>
        <rFont val="游ゴシック Medium"/>
        <family val="3"/>
        <charset val="128"/>
      </rPr>
      <t>スーパーミルクちゃん</t>
    </r>
    <rPh sb="0" eb="2">
      <t>オー</t>
    </rPh>
    <phoneticPr fontId="1"/>
  </si>
  <si>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2</t>
    </r>
    <r>
      <rPr>
        <sz val="11"/>
        <rFont val="游ゴシック Medium"/>
        <family val="3"/>
        <charset val="128"/>
      </rPr>
      <t>本</t>
    </r>
    <rPh sb="0" eb="1">
      <t>ゼン</t>
    </rPh>
    <rPh sb="2" eb="3">
      <t>ホン</t>
    </rPh>
    <phoneticPr fontId="1"/>
  </si>
  <si>
    <r>
      <rPr>
        <b/>
        <sz val="11"/>
        <color indexed="33"/>
        <rFont val="游ゴシック Medium"/>
        <family val="3"/>
        <charset val="128"/>
      </rPr>
      <t>へりタコぷーちゃん</t>
    </r>
    <phoneticPr fontId="1"/>
  </si>
  <si>
    <r>
      <rPr>
        <sz val="11"/>
        <rFont val="游ゴシック Medium"/>
        <family val="3"/>
        <charset val="128"/>
      </rPr>
      <t>新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機関車トーマス</t>
    </r>
    <rPh sb="0" eb="1">
      <t>シン</t>
    </rPh>
    <rPh sb="2" eb="5">
      <t>キカンシャ</t>
    </rPh>
    <phoneticPr fontId="1"/>
  </si>
  <si>
    <r>
      <rPr>
        <sz val="11"/>
        <rFont val="游ゴシック Medium"/>
        <family val="3"/>
        <charset val="128"/>
      </rPr>
      <t>テレタビーズ</t>
    </r>
    <phoneticPr fontId="1"/>
  </si>
  <si>
    <r>
      <rPr>
        <sz val="11"/>
        <rFont val="游ゴシック Medium"/>
        <family val="3"/>
        <charset val="128"/>
      </rPr>
      <t>Ｘ</t>
    </r>
    <rPh sb="0" eb="1">
      <t>エックス</t>
    </rPh>
    <phoneticPr fontId="1"/>
  </si>
  <si>
    <r>
      <t>Blue Blood Tour</t>
    </r>
    <r>
      <rPr>
        <sz val="11"/>
        <rFont val="游ゴシック Medium"/>
        <family val="3"/>
        <charset val="128"/>
      </rPr>
      <t>爆発寸前</t>
    </r>
    <r>
      <rPr>
        <sz val="11"/>
        <rFont val="Consolas"/>
        <family val="3"/>
      </rPr>
      <t>GIG</t>
    </r>
    <rPh sb="15" eb="17">
      <t>バクハツ</t>
    </rPh>
    <rPh sb="17" eb="19">
      <t>スンゼン</t>
    </rPh>
    <rPh sb="19" eb="22">
      <t>ギグ</t>
    </rPh>
    <phoneticPr fontId="1"/>
  </si>
  <si>
    <r>
      <rPr>
        <sz val="11"/>
        <rFont val="游ゴシック Medium"/>
        <family val="3"/>
        <charset val="128"/>
      </rPr>
      <t>刺激─</t>
    </r>
    <r>
      <rPr>
        <sz val="11"/>
        <rFont val="Consolas"/>
        <family val="3"/>
      </rPr>
      <t>Visual Shock Vol.2</t>
    </r>
    <rPh sb="0" eb="2">
      <t>シゲキ</t>
    </rPh>
    <phoneticPr fontId="1"/>
  </si>
  <si>
    <r>
      <rPr>
        <sz val="11"/>
        <rFont val="游ゴシック Medium"/>
        <family val="3"/>
        <charset val="128"/>
      </rPr>
      <t>蜷川幸雄</t>
    </r>
    <rPh sb="0" eb="2">
      <t>ニナガワ</t>
    </rPh>
    <rPh sb="2" eb="4">
      <t>ユキオ</t>
    </rPh>
    <phoneticPr fontId="1"/>
  </si>
  <si>
    <r>
      <rPr>
        <sz val="11"/>
        <rFont val="游ゴシック Medium"/>
        <family val="3"/>
        <charset val="128"/>
      </rPr>
      <t>さまよえる</t>
    </r>
    <r>
      <rPr>
        <sz val="11"/>
        <rFont val="Consolas"/>
        <family val="3"/>
      </rPr>
      <t>Hollande</t>
    </r>
    <r>
      <rPr>
        <sz val="11"/>
        <rFont val="游ゴシック Medium"/>
        <family val="3"/>
        <charset val="128"/>
      </rPr>
      <t>人</t>
    </r>
    <rPh sb="5" eb="13">
      <t>オランダ</t>
    </rPh>
    <rPh sb="13" eb="14">
      <t>ジン</t>
    </rPh>
    <phoneticPr fontId="1"/>
  </si>
  <si>
    <r>
      <rPr>
        <sz val="11"/>
        <rFont val="游ゴシック Medium"/>
        <family val="3"/>
        <charset val="128"/>
      </rPr>
      <t>世界の植物園</t>
    </r>
    <rPh sb="0" eb="2">
      <t>セカイ</t>
    </rPh>
    <rPh sb="3" eb="6">
      <t>ショクブツエン</t>
    </rPh>
    <phoneticPr fontId="1"/>
  </si>
  <si>
    <r>
      <rPr>
        <sz val="11"/>
        <rFont val="游ゴシック Medium"/>
        <family val="3"/>
        <charset val="128"/>
      </rPr>
      <t>京鹿子娘道成寺</t>
    </r>
    <rPh sb="0" eb="1">
      <t>キョウ</t>
    </rPh>
    <rPh sb="1" eb="3">
      <t>カノコ</t>
    </rPh>
    <rPh sb="3" eb="4">
      <t>ムスメ</t>
    </rPh>
    <rPh sb="4" eb="7">
      <t>ドウジョウジ</t>
    </rPh>
    <phoneticPr fontId="1"/>
  </si>
  <si>
    <r>
      <t xml:space="preserve">Visual Shock Vol.4 </t>
    </r>
    <r>
      <rPr>
        <sz val="11"/>
        <rFont val="游ゴシック Medium"/>
        <family val="3"/>
        <charset val="128"/>
      </rPr>
      <t>破滅に向かって</t>
    </r>
    <r>
      <rPr>
        <sz val="11"/>
        <rFont val="Consolas"/>
        <family val="3"/>
      </rPr>
      <t xml:space="preserve"> 1992.01.07 Tokyo Dome Live</t>
    </r>
    <rPh sb="19" eb="21">
      <t>ハメツ</t>
    </rPh>
    <rPh sb="22" eb="23">
      <t>ム</t>
    </rPh>
    <phoneticPr fontId="1"/>
  </si>
  <si>
    <r>
      <rPr>
        <strike/>
        <sz val="11"/>
        <rFont val="游ゴシック Medium"/>
        <family val="3"/>
        <charset val="128"/>
      </rPr>
      <t>宣誓、ベルリーニ「ノルマ」、</t>
    </r>
    <r>
      <rPr>
        <strike/>
        <sz val="11"/>
        <rFont val="Consolas"/>
        <family val="3"/>
      </rPr>
      <t>m4</t>
    </r>
    <rPh sb="0" eb="2">
      <t>センセイ</t>
    </rPh>
    <phoneticPr fontId="1"/>
  </si>
  <si>
    <r>
      <t>Drama:Opera</t>
    </r>
    <r>
      <rPr>
        <strike/>
        <sz val="11"/>
        <rFont val="游ゴシック Medium"/>
        <family val="3"/>
        <charset val="128"/>
      </rPr>
      <t>座の怪人</t>
    </r>
    <rPh sb="0" eb="5">
      <t>ドラマ</t>
    </rPh>
    <rPh sb="6" eb="11">
      <t>オペラ</t>
    </rPh>
    <rPh sb="11" eb="12">
      <t>ザ</t>
    </rPh>
    <rPh sb="13" eb="15">
      <t>カイジン</t>
    </rPh>
    <phoneticPr fontId="1"/>
  </si>
  <si>
    <r>
      <rPr>
        <sz val="11"/>
        <rFont val="游ゴシック Medium"/>
        <family val="3"/>
        <charset val="128"/>
      </rPr>
      <t>ぬ</t>
    </r>
  </si>
  <si>
    <r>
      <rPr>
        <sz val="11"/>
        <rFont val="游ゴシック Medium"/>
        <family val="3"/>
        <charset val="128"/>
      </rPr>
      <t>ぬ</t>
    </r>
    <r>
      <rPr>
        <sz val="11"/>
        <rFont val="Consolas"/>
        <family val="3"/>
      </rPr>
      <t>2</t>
    </r>
  </si>
  <si>
    <r>
      <rPr>
        <sz val="11"/>
        <rFont val="游ゴシック Medium"/>
        <family val="3"/>
        <charset val="128"/>
      </rPr>
      <t>ぬ</t>
    </r>
    <r>
      <rPr>
        <sz val="11"/>
        <rFont val="Consolas"/>
        <family val="3"/>
      </rPr>
      <t>3</t>
    </r>
  </si>
  <si>
    <r>
      <rPr>
        <sz val="11"/>
        <rFont val="游ゴシック Medium"/>
        <family val="3"/>
        <charset val="128"/>
      </rPr>
      <t>ぬ</t>
    </r>
    <r>
      <rPr>
        <sz val="11"/>
        <rFont val="Consolas"/>
        <family val="3"/>
      </rPr>
      <t>4</t>
    </r>
  </si>
  <si>
    <t>DHV Japan, Ltd.</t>
    <phoneticPr fontId="1"/>
  </si>
  <si>
    <t>Corse</t>
    <rPh sb="0" eb="5">
      <t>コルシカ</t>
    </rPh>
    <phoneticPr fontId="1"/>
  </si>
  <si>
    <t>E Voce Di E Pelle (Polyphonies &amp; polyrythmies) [Corsica Voices of Drums]</t>
    <phoneticPr fontId="1"/>
  </si>
  <si>
    <t>Cumpagna &amp; Les Élégantes Machines</t>
    <phoneticPr fontId="1"/>
  </si>
  <si>
    <t>Casa Editions</t>
    <phoneticPr fontId="1"/>
  </si>
  <si>
    <t xml:space="preserve">EAN:3477181100114|ASIN:B00004VDBB </t>
    <phoneticPr fontId="1"/>
  </si>
  <si>
    <t>2015/04/21|worldbooksjapan</t>
    <phoneticPr fontId="1"/>
  </si>
  <si>
    <t>category</t>
  </si>
  <si>
    <t>1-100</t>
    <phoneticPr fontId="1"/>
  </si>
  <si>
    <t>100</t>
    <phoneticPr fontId="1"/>
  </si>
  <si>
    <t>01-02</t>
    <phoneticPr fontId="1"/>
  </si>
  <si>
    <t>01</t>
    <phoneticPr fontId="1"/>
  </si>
  <si>
    <t>07</t>
    <phoneticPr fontId="1"/>
  </si>
  <si>
    <t>]01</t>
    <phoneticPr fontId="1"/>
  </si>
  <si>
    <t>ISBN</t>
    <phoneticPr fontId="1"/>
  </si>
  <si>
    <t>producted date</t>
  </si>
  <si>
    <r>
      <rPr>
        <b/>
        <sz val="11"/>
        <rFont val="游ゴシック Medium"/>
        <family val="3"/>
        <charset val="128"/>
      </rPr>
      <t>購入場所</t>
    </r>
    <rPh sb="0" eb="2">
      <t>コウニュウ</t>
    </rPh>
    <rPh sb="2" eb="4">
      <t>バショ</t>
    </rPh>
    <phoneticPr fontId="1"/>
  </si>
  <si>
    <t>player2</t>
    <phoneticPr fontId="1"/>
  </si>
  <si>
    <t>player3</t>
  </si>
  <si>
    <t>player4</t>
  </si>
  <si>
    <t>player5</t>
  </si>
  <si>
    <t>player6</t>
  </si>
  <si>
    <t>player7</t>
  </si>
  <si>
    <t>player8</t>
  </si>
  <si>
    <r>
      <rPr>
        <sz val="11"/>
        <rFont val="游ゴシック Medium"/>
        <family val="3"/>
        <charset val="128"/>
      </rPr>
      <t>前半</t>
    </r>
    <r>
      <rPr>
        <sz val="11"/>
        <rFont val="Consolas"/>
        <family val="3"/>
      </rPr>
      <t xml:space="preserve"> | 20/</t>
    </r>
    <r>
      <rPr>
        <sz val="11"/>
        <rFont val="游ゴシック Medium"/>
        <family val="3"/>
        <charset val="128"/>
      </rPr>
      <t>上巻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世界民族音楽大全集【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篇】</t>
    </r>
    <rPh sb="0" eb="2">
      <t>ゼンハン</t>
    </rPh>
    <rPh sb="8" eb="10">
      <t>ジョウカン</t>
    </rPh>
    <rPh sb="11" eb="13">
      <t>セカイ</t>
    </rPh>
    <rPh sb="13" eb="15">
      <t>ミンゾク</t>
    </rPh>
    <rPh sb="15" eb="17">
      <t>オンガク</t>
    </rPh>
    <rPh sb="17" eb="20">
      <t>ダイゼンシュウ</t>
    </rPh>
    <rPh sb="32" eb="33">
      <t>ヘン</t>
    </rPh>
    <phoneticPr fontId="1"/>
  </si>
  <si>
    <r>
      <rPr>
        <sz val="11"/>
        <rFont val="游ゴシック Medium"/>
        <family val="3"/>
        <charset val="128"/>
      </rPr>
      <t>前半</t>
    </r>
    <r>
      <rPr>
        <sz val="11"/>
        <rFont val="Consolas"/>
        <family val="3"/>
      </rPr>
      <t xml:space="preserve">29'23 | </t>
    </r>
    <r>
      <rPr>
        <sz val="11"/>
        <rFont val="游ゴシック Medium"/>
        <family val="3"/>
        <charset val="128"/>
      </rPr>
      <t>一部</t>
    </r>
    <r>
      <rPr>
        <sz val="11"/>
        <rFont val="Consolas"/>
        <family val="3"/>
      </rPr>
      <t>noise</t>
    </r>
    <r>
      <rPr>
        <sz val="11"/>
        <rFont val="游ゴシック Medium"/>
        <family val="3"/>
        <charset val="128"/>
      </rPr>
      <t>あり、再録音要。</t>
    </r>
    <rPh sb="0" eb="2">
      <t>ゼンハン</t>
    </rPh>
    <rPh sb="10" eb="12">
      <t>イチブ</t>
    </rPh>
    <rPh sb="12" eb="17">
      <t>ノイズ</t>
    </rPh>
    <rPh sb="20" eb="23">
      <t>サイロクオン</t>
    </rPh>
    <rPh sb="23" eb="24">
      <t>ヨウ</t>
    </rPh>
    <phoneticPr fontId="1"/>
  </si>
  <si>
    <r>
      <t>Bottom1</t>
    </r>
    <r>
      <rPr>
        <sz val="11"/>
        <rFont val="游ゴシック Medium"/>
        <family val="3"/>
        <charset val="128"/>
      </rPr>
      <t>曲のみ</t>
    </r>
    <r>
      <rPr>
        <sz val="11"/>
        <rFont val="Consolas"/>
        <family val="3"/>
      </rPr>
      <t>/03'14 | 19/</t>
    </r>
    <r>
      <rPr>
        <sz val="11"/>
        <rFont val="游ゴシック Medium"/>
        <family val="3"/>
        <charset val="128"/>
      </rPr>
      <t>上巻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世界民族音楽大全集【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篇】</t>
    </r>
    <rPh sb="7" eb="8">
      <t>キョク</t>
    </rPh>
    <rPh sb="22" eb="24">
      <t>ジョウカン</t>
    </rPh>
    <rPh sb="25" eb="27">
      <t>セカイ</t>
    </rPh>
    <rPh sb="27" eb="29">
      <t>ミンゾク</t>
    </rPh>
    <rPh sb="29" eb="31">
      <t>オンガク</t>
    </rPh>
    <rPh sb="31" eb="34">
      <t>ダイゼンシュウ</t>
    </rPh>
    <rPh sb="46" eb="47">
      <t>ヘン</t>
    </rPh>
    <phoneticPr fontId="1"/>
  </si>
  <si>
    <r>
      <rPr>
        <sz val="11"/>
        <rFont val="游ゴシック Medium"/>
        <family val="3"/>
        <charset val="128"/>
      </rPr>
      <t>後半</t>
    </r>
    <r>
      <rPr>
        <sz val="11"/>
        <rFont val="Consolas"/>
        <family val="3"/>
      </rPr>
      <t>22'42/Bottom</t>
    </r>
    <r>
      <rPr>
        <sz val="11"/>
        <rFont val="游ゴシック Medium"/>
        <family val="3"/>
        <charset val="128"/>
      </rPr>
      <t>の拍手シリキレ</t>
    </r>
    <r>
      <rPr>
        <sz val="11"/>
        <rFont val="Consolas"/>
        <family val="3"/>
      </rPr>
      <t xml:space="preserve"> | 20/</t>
    </r>
    <r>
      <rPr>
        <sz val="11"/>
        <rFont val="游ゴシック Medium"/>
        <family val="3"/>
        <charset val="128"/>
      </rPr>
      <t>上巻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世界民族音楽大全集【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篇】</t>
    </r>
    <rPh sb="0" eb="2">
      <t>コウハン</t>
    </rPh>
    <rPh sb="15" eb="17">
      <t>ハクシュ</t>
    </rPh>
    <rPh sb="27" eb="29">
      <t>ジョウカン</t>
    </rPh>
    <rPh sb="30" eb="32">
      <t>セカイ</t>
    </rPh>
    <rPh sb="32" eb="34">
      <t>ミンゾク</t>
    </rPh>
    <rPh sb="34" eb="36">
      <t>オンガク</t>
    </rPh>
    <rPh sb="36" eb="39">
      <t>ダイゼンシュウ</t>
    </rPh>
    <rPh sb="51" eb="52">
      <t>ヘン</t>
    </rPh>
    <phoneticPr fontId="1"/>
  </si>
  <si>
    <r>
      <rPr>
        <sz val="11"/>
        <rFont val="游ゴシック Medium"/>
        <family val="3"/>
        <charset val="128"/>
      </rPr>
      <t>後半</t>
    </r>
    <r>
      <rPr>
        <sz val="11"/>
        <rFont val="Consolas"/>
        <family val="3"/>
      </rPr>
      <t>16'00 | 36/</t>
    </r>
    <r>
      <rPr>
        <sz val="11"/>
        <rFont val="游ゴシック Medium"/>
        <family val="3"/>
        <charset val="128"/>
      </rPr>
      <t>下巻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世界民族音楽大全集【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篇】</t>
    </r>
    <rPh sb="0" eb="2">
      <t>コウハン</t>
    </rPh>
    <rPh sb="13" eb="15">
      <t>ゲカン</t>
    </rPh>
    <rPh sb="16" eb="18">
      <t>セカイ</t>
    </rPh>
    <rPh sb="18" eb="20">
      <t>ミンゾク</t>
    </rPh>
    <rPh sb="20" eb="22">
      <t>オンガク</t>
    </rPh>
    <rPh sb="22" eb="25">
      <t>ダイゼンシュウ</t>
    </rPh>
    <rPh sb="37" eb="38">
      <t>ヘン</t>
    </rPh>
    <phoneticPr fontId="1"/>
  </si>
  <si>
    <r>
      <rPr>
        <sz val="11"/>
        <rFont val="游ゴシック Medium"/>
        <family val="3"/>
        <charset val="128"/>
      </rPr>
      <t>後半</t>
    </r>
    <r>
      <rPr>
        <sz val="11"/>
        <rFont val="Consolas"/>
        <family val="3"/>
      </rPr>
      <t xml:space="preserve">24'45 | </t>
    </r>
    <r>
      <rPr>
        <sz val="11"/>
        <rFont val="游ゴシック Medium"/>
        <family val="3"/>
        <charset val="128"/>
      </rPr>
      <t>ノイズあり</t>
    </r>
    <rPh sb="0" eb="2">
      <t>コウハン</t>
    </rPh>
    <phoneticPr fontId="1"/>
  </si>
  <si>
    <r>
      <rPr>
        <sz val="11"/>
        <rFont val="游ゴシック Medium"/>
        <family val="3"/>
        <charset val="128"/>
      </rPr>
      <t>後半</t>
    </r>
    <r>
      <rPr>
        <sz val="11"/>
        <rFont val="Consolas"/>
        <family val="3"/>
      </rPr>
      <t>/05'51/04'24/14'54/05'48/06'16/06'12/15'21 | 23/</t>
    </r>
    <r>
      <rPr>
        <sz val="11"/>
        <rFont val="游ゴシック Medium"/>
        <family val="3"/>
        <charset val="128"/>
      </rPr>
      <t>上巻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世界民族音楽大全集【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篇】</t>
    </r>
    <rPh sb="0" eb="2">
      <t>コウハン</t>
    </rPh>
    <rPh sb="50" eb="52">
      <t>ジョウカン</t>
    </rPh>
    <rPh sb="53" eb="55">
      <t>セカイ</t>
    </rPh>
    <rPh sb="55" eb="57">
      <t>ミンゾク</t>
    </rPh>
    <rPh sb="57" eb="59">
      <t>オンガク</t>
    </rPh>
    <rPh sb="59" eb="62">
      <t>ダイゼンシュウ</t>
    </rPh>
    <rPh sb="74" eb="75">
      <t>ヘン</t>
    </rPh>
    <phoneticPr fontId="1"/>
  </si>
  <si>
    <r>
      <rPr>
        <sz val="11"/>
        <rFont val="游ゴシック Medium"/>
        <family val="3"/>
        <charset val="128"/>
      </rPr>
      <t>前半</t>
    </r>
    <r>
      <rPr>
        <sz val="11"/>
        <rFont val="Consolas"/>
        <family val="3"/>
      </rPr>
      <t>21</t>
    </r>
    <r>
      <rPr>
        <sz val="11"/>
        <rFont val="游ゴシック Medium"/>
        <family val="3"/>
        <charset val="128"/>
      </rPr>
      <t>分</t>
    </r>
    <r>
      <rPr>
        <sz val="11"/>
        <rFont val="Consolas"/>
        <family val="3"/>
      </rPr>
      <t>/5</t>
    </r>
    <r>
      <rPr>
        <sz val="11"/>
        <rFont val="游ゴシック Medium"/>
        <family val="3"/>
        <charset val="128"/>
      </rPr>
      <t>曲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12</t>
    </r>
    <r>
      <rPr>
        <sz val="11"/>
        <rFont val="游ゴシック Medium"/>
        <family val="3"/>
        <charset val="128"/>
      </rPr>
      <t>曲</t>
    </r>
    <r>
      <rPr>
        <sz val="11"/>
        <rFont val="Consolas"/>
        <family val="3"/>
      </rPr>
      <t>/21'39 | 1</t>
    </r>
    <r>
      <rPr>
        <sz val="11"/>
        <rFont val="游ゴシック Medium"/>
        <family val="3"/>
        <charset val="128"/>
      </rPr>
      <t>秒シリキレ</t>
    </r>
    <rPh sb="0" eb="2">
      <t>ゼンハン</t>
    </rPh>
    <rPh sb="4" eb="5">
      <t>フン</t>
    </rPh>
    <rPh sb="7" eb="8">
      <t>キョク</t>
    </rPh>
    <rPh sb="9" eb="10">
      <t>ゼン</t>
    </rPh>
    <rPh sb="12" eb="13">
      <t>キョク</t>
    </rPh>
    <rPh sb="23" eb="24">
      <t>ビョウ</t>
    </rPh>
    <phoneticPr fontId="1"/>
  </si>
  <si>
    <r>
      <rPr>
        <sz val="11"/>
        <rFont val="游ゴシック Medium"/>
        <family val="3"/>
        <charset val="128"/>
      </rPr>
      <t>前半</t>
    </r>
    <r>
      <rPr>
        <sz val="11"/>
        <rFont val="Consolas"/>
        <family val="3"/>
      </rPr>
      <t xml:space="preserve"> | 08/</t>
    </r>
    <r>
      <rPr>
        <sz val="11"/>
        <rFont val="游ゴシック Medium"/>
        <family val="3"/>
        <charset val="128"/>
      </rPr>
      <t>上巻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世界民族音楽大全集【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篇】</t>
    </r>
    <rPh sb="0" eb="2">
      <t>ゼンハン</t>
    </rPh>
    <rPh sb="8" eb="10">
      <t>ジョウカン</t>
    </rPh>
    <rPh sb="11" eb="13">
      <t>セカイ</t>
    </rPh>
    <rPh sb="13" eb="15">
      <t>ミンゾク</t>
    </rPh>
    <rPh sb="15" eb="17">
      <t>オンガク</t>
    </rPh>
    <rPh sb="17" eb="20">
      <t>ダイゼンシュウ</t>
    </rPh>
    <rPh sb="32" eb="33">
      <t>ヘン</t>
    </rPh>
    <phoneticPr fontId="1"/>
  </si>
  <si>
    <r>
      <rPr>
        <sz val="11"/>
        <rFont val="游ゴシック Medium"/>
        <family val="3"/>
        <charset val="128"/>
      </rPr>
      <t>後半</t>
    </r>
    <r>
      <rPr>
        <sz val="11"/>
        <rFont val="Consolas"/>
        <family val="3"/>
      </rPr>
      <t xml:space="preserve"> | 08/</t>
    </r>
    <r>
      <rPr>
        <sz val="11"/>
        <rFont val="游ゴシック Medium"/>
        <family val="3"/>
        <charset val="128"/>
      </rPr>
      <t>上巻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世界民族音楽大全集【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篇】</t>
    </r>
    <rPh sb="0" eb="2">
      <t>コウハン</t>
    </rPh>
    <rPh sb="8" eb="10">
      <t>ジョウカン</t>
    </rPh>
    <rPh sb="11" eb="13">
      <t>セカイ</t>
    </rPh>
    <rPh sb="13" eb="15">
      <t>ミンゾク</t>
    </rPh>
    <rPh sb="15" eb="17">
      <t>オンガク</t>
    </rPh>
    <rPh sb="17" eb="20">
      <t>ダイゼンシュウ</t>
    </rPh>
    <rPh sb="32" eb="33">
      <t>ヘン</t>
    </rPh>
    <phoneticPr fontId="1"/>
  </si>
  <si>
    <r>
      <rPr>
        <sz val="11"/>
        <rFont val="游ゴシック Medium"/>
        <family val="3"/>
        <charset val="128"/>
      </rPr>
      <t>前半</t>
    </r>
    <r>
      <rPr>
        <sz val="11"/>
        <rFont val="Consolas"/>
        <family val="3"/>
      </rPr>
      <t xml:space="preserve"> | /</t>
    </r>
    <r>
      <rPr>
        <sz val="11"/>
        <rFont val="游ゴシック Medium"/>
        <family val="3"/>
        <charset val="128"/>
      </rPr>
      <t>下巻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世界民族音楽大全集【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篇】</t>
    </r>
    <rPh sb="0" eb="2">
      <t>ゼンハン</t>
    </rPh>
    <rPh sb="6" eb="8">
      <t>ゲカン</t>
    </rPh>
    <rPh sb="9" eb="11">
      <t>セカイ</t>
    </rPh>
    <rPh sb="11" eb="13">
      <t>ミンゾク</t>
    </rPh>
    <rPh sb="13" eb="15">
      <t>オンガク</t>
    </rPh>
    <rPh sb="15" eb="18">
      <t>ダイゼンシュウ</t>
    </rPh>
    <rPh sb="30" eb="31">
      <t>ヘン</t>
    </rPh>
    <phoneticPr fontId="1"/>
  </si>
  <si>
    <r>
      <rPr>
        <sz val="11"/>
        <rFont val="游ゴシック Medium"/>
        <family val="3"/>
        <charset val="128"/>
      </rPr>
      <t>後半</t>
    </r>
    <r>
      <rPr>
        <sz val="11"/>
        <rFont val="Consolas"/>
        <family val="3"/>
      </rPr>
      <t xml:space="preserve"> | 32/</t>
    </r>
    <r>
      <rPr>
        <sz val="11"/>
        <rFont val="游ゴシック Medium"/>
        <family val="3"/>
        <charset val="128"/>
      </rPr>
      <t>下巻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世界民族音楽大全集【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篇】</t>
    </r>
    <rPh sb="0" eb="2">
      <t>コウハン</t>
    </rPh>
    <rPh sb="8" eb="10">
      <t>ゲカン</t>
    </rPh>
    <rPh sb="11" eb="13">
      <t>セカイ</t>
    </rPh>
    <rPh sb="13" eb="15">
      <t>ミンゾク</t>
    </rPh>
    <rPh sb="15" eb="17">
      <t>オンガク</t>
    </rPh>
    <rPh sb="17" eb="20">
      <t>ダイゼンシュウ</t>
    </rPh>
    <rPh sb="32" eb="33">
      <t>ヘン</t>
    </rPh>
    <phoneticPr fontId="1"/>
  </si>
  <si>
    <r>
      <rPr>
        <sz val="11"/>
        <rFont val="游ゴシック Medium"/>
        <family val="3"/>
        <charset val="128"/>
      </rPr>
      <t>前半</t>
    </r>
    <r>
      <rPr>
        <sz val="11"/>
        <rFont val="Consolas"/>
        <family val="3"/>
      </rPr>
      <t xml:space="preserve"> | 33/</t>
    </r>
    <r>
      <rPr>
        <sz val="11"/>
        <rFont val="游ゴシック Medium"/>
        <family val="3"/>
        <charset val="128"/>
      </rPr>
      <t>下巻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世界民族音楽大全集【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篇】</t>
    </r>
    <rPh sb="0" eb="2">
      <t>ゼンハン</t>
    </rPh>
    <rPh sb="8" eb="10">
      <t>ゲカン</t>
    </rPh>
    <rPh sb="11" eb="13">
      <t>セカイ</t>
    </rPh>
    <rPh sb="13" eb="15">
      <t>ミンゾク</t>
    </rPh>
    <rPh sb="15" eb="17">
      <t>オンガク</t>
    </rPh>
    <rPh sb="17" eb="20">
      <t>ダイゼンシュウ</t>
    </rPh>
    <rPh sb="32" eb="33">
      <t>ヘン</t>
    </rPh>
    <phoneticPr fontId="1"/>
  </si>
  <si>
    <r>
      <rPr>
        <sz val="11"/>
        <rFont val="游ゴシック Medium"/>
        <family val="3"/>
        <charset val="128"/>
      </rPr>
      <t>後半</t>
    </r>
    <r>
      <rPr>
        <sz val="11"/>
        <rFont val="Consolas"/>
        <family val="3"/>
      </rPr>
      <t>08</t>
    </r>
    <r>
      <rPr>
        <sz val="11"/>
        <rFont val="游ゴシック Medium"/>
        <family val="3"/>
        <charset val="128"/>
      </rPr>
      <t>分</t>
    </r>
    <r>
      <rPr>
        <sz val="11"/>
        <rFont val="Consolas"/>
        <family val="3"/>
      </rPr>
      <t xml:space="preserve"> | 33/</t>
    </r>
    <r>
      <rPr>
        <sz val="11"/>
        <rFont val="游ゴシック Medium"/>
        <family val="3"/>
        <charset val="128"/>
      </rPr>
      <t>下巻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世界民族音楽大全集【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篇】</t>
    </r>
    <rPh sb="0" eb="2">
      <t>コウハン</t>
    </rPh>
    <rPh sb="4" eb="5">
      <t>フン</t>
    </rPh>
    <rPh sb="11" eb="13">
      <t>ゲカン</t>
    </rPh>
    <rPh sb="14" eb="16">
      <t>セカイ</t>
    </rPh>
    <rPh sb="16" eb="18">
      <t>ミンゾク</t>
    </rPh>
    <rPh sb="18" eb="20">
      <t>オンガク</t>
    </rPh>
    <rPh sb="20" eb="23">
      <t>ダイゼンシュウ</t>
    </rPh>
    <rPh sb="35" eb="36">
      <t>ヘン</t>
    </rPh>
    <phoneticPr fontId="1"/>
  </si>
  <si>
    <r>
      <rPr>
        <sz val="11"/>
        <rFont val="游ゴシック Medium"/>
        <family val="3"/>
        <charset val="128"/>
      </rPr>
      <t>前半</t>
    </r>
    <r>
      <rPr>
        <sz val="11"/>
        <rFont val="Consolas"/>
        <family val="3"/>
      </rPr>
      <t xml:space="preserve"> | 35/</t>
    </r>
    <r>
      <rPr>
        <sz val="11"/>
        <rFont val="游ゴシック Medium"/>
        <family val="3"/>
        <charset val="128"/>
      </rPr>
      <t>下巻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世界民族音楽大全集【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篇】</t>
    </r>
    <rPh sb="0" eb="2">
      <t>ゼンハン</t>
    </rPh>
    <rPh sb="8" eb="10">
      <t>ゲカン</t>
    </rPh>
    <rPh sb="11" eb="13">
      <t>セカイ</t>
    </rPh>
    <rPh sb="13" eb="15">
      <t>ミンゾク</t>
    </rPh>
    <rPh sb="15" eb="17">
      <t>オンガク</t>
    </rPh>
    <rPh sb="17" eb="20">
      <t>ダイゼンシュウ</t>
    </rPh>
    <rPh sb="32" eb="33">
      <t>ヘン</t>
    </rPh>
    <phoneticPr fontId="1"/>
  </si>
  <si>
    <r>
      <rPr>
        <sz val="11"/>
        <rFont val="游ゴシック Medium"/>
        <family val="3"/>
        <charset val="128"/>
      </rPr>
      <t>後半</t>
    </r>
    <r>
      <rPr>
        <sz val="11"/>
        <rFont val="Consolas"/>
        <family val="3"/>
      </rPr>
      <t xml:space="preserve"> | 35/</t>
    </r>
    <r>
      <rPr>
        <sz val="11"/>
        <rFont val="游ゴシック Medium"/>
        <family val="3"/>
        <charset val="128"/>
      </rPr>
      <t>下巻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世界民族音楽大全集【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篇】</t>
    </r>
    <rPh sb="0" eb="2">
      <t>コウハン</t>
    </rPh>
    <rPh sb="8" eb="10">
      <t>ゲカン</t>
    </rPh>
    <rPh sb="11" eb="13">
      <t>セカイ</t>
    </rPh>
    <rPh sb="13" eb="15">
      <t>ミンゾク</t>
    </rPh>
    <rPh sb="15" eb="17">
      <t>オンガク</t>
    </rPh>
    <rPh sb="17" eb="20">
      <t>ダイゼンシュウ</t>
    </rPh>
    <rPh sb="32" eb="33">
      <t>ヘン</t>
    </rPh>
    <phoneticPr fontId="1"/>
  </si>
  <si>
    <r>
      <rPr>
        <sz val="11"/>
        <rFont val="游ゴシック Medium"/>
        <family val="3"/>
        <charset val="128"/>
      </rPr>
      <t>前半</t>
    </r>
    <r>
      <rPr>
        <sz val="11"/>
        <rFont val="Consolas"/>
        <family val="3"/>
      </rPr>
      <t>40'00 | 36/</t>
    </r>
    <r>
      <rPr>
        <sz val="11"/>
        <rFont val="游ゴシック Medium"/>
        <family val="3"/>
        <charset val="128"/>
      </rPr>
      <t>下巻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世界民族音楽大全集【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篇】</t>
    </r>
    <rPh sb="0" eb="2">
      <t>ゼンハン</t>
    </rPh>
    <rPh sb="13" eb="15">
      <t>ゲカン</t>
    </rPh>
    <rPh sb="16" eb="18">
      <t>セカイ</t>
    </rPh>
    <rPh sb="18" eb="20">
      <t>ミンゾク</t>
    </rPh>
    <rPh sb="20" eb="22">
      <t>オンガク</t>
    </rPh>
    <rPh sb="22" eb="25">
      <t>ダイゼンシュウ</t>
    </rPh>
    <rPh sb="37" eb="38">
      <t>ヘン</t>
    </rPh>
    <phoneticPr fontId="1"/>
  </si>
  <si>
    <r>
      <t>07'26/21'13/09'38/10'44/02'05 | 40/</t>
    </r>
    <r>
      <rPr>
        <sz val="11"/>
        <rFont val="游ゴシック Medium"/>
        <family val="3"/>
        <charset val="128"/>
      </rPr>
      <t>下巻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世界民族音楽大全集【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篇】</t>
    </r>
    <rPh sb="35" eb="37">
      <t>ゲカン</t>
    </rPh>
    <rPh sb="38" eb="40">
      <t>セカイ</t>
    </rPh>
    <rPh sb="40" eb="42">
      <t>ミンゾク</t>
    </rPh>
    <rPh sb="42" eb="44">
      <t>オンガク</t>
    </rPh>
    <rPh sb="44" eb="47">
      <t>ダイゼンシュウ</t>
    </rPh>
    <rPh sb="59" eb="60">
      <t>ヘン</t>
    </rPh>
    <phoneticPr fontId="1"/>
  </si>
  <si>
    <r>
      <rPr>
        <sz val="11"/>
        <rFont val="游ゴシック Medium"/>
        <family val="3"/>
        <charset val="128"/>
      </rPr>
      <t>後半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ノイズ多過ぎ</t>
    </r>
    <r>
      <rPr>
        <sz val="11"/>
        <rFont val="Consolas"/>
        <family val="3"/>
      </rPr>
      <t>/28'09 | 22/</t>
    </r>
    <r>
      <rPr>
        <sz val="11"/>
        <rFont val="游ゴシック Medium"/>
        <family val="3"/>
        <charset val="128"/>
      </rPr>
      <t>上巻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世界民族音楽大全集【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篇】</t>
    </r>
    <rPh sb="0" eb="2">
      <t>コウハン</t>
    </rPh>
    <rPh sb="6" eb="8">
      <t>オオス</t>
    </rPh>
    <rPh sb="21" eb="23">
      <t>ジョウカン</t>
    </rPh>
    <rPh sb="24" eb="26">
      <t>セカイ</t>
    </rPh>
    <rPh sb="26" eb="28">
      <t>ミンゾク</t>
    </rPh>
    <rPh sb="28" eb="30">
      <t>オンガク</t>
    </rPh>
    <rPh sb="30" eb="33">
      <t>ダイゼンシュウ</t>
    </rPh>
    <rPh sb="45" eb="46">
      <t>ヘン</t>
    </rPh>
    <phoneticPr fontId="1"/>
  </si>
  <si>
    <r>
      <t>24.5/22/1</t>
    </r>
    <r>
      <rPr>
        <sz val="11"/>
        <rFont val="游ゴシック Medium"/>
        <family val="3"/>
        <charset val="128"/>
      </rPr>
      <t>曲だけ別</t>
    </r>
    <r>
      <rPr>
        <sz val="11"/>
        <rFont val="Consolas"/>
        <family val="3"/>
      </rPr>
      <t>MD | 19/</t>
    </r>
    <r>
      <rPr>
        <sz val="11"/>
        <rFont val="游ゴシック Medium"/>
        <family val="3"/>
        <charset val="128"/>
      </rPr>
      <t>上巻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世界民族音楽大全集【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篇】</t>
    </r>
    <rPh sb="9" eb="10">
      <t>キョク</t>
    </rPh>
    <rPh sb="12" eb="13">
      <t>ベツ</t>
    </rPh>
    <rPh sb="21" eb="23">
      <t>ジョウカン</t>
    </rPh>
    <rPh sb="24" eb="26">
      <t>セカイ</t>
    </rPh>
    <rPh sb="26" eb="28">
      <t>ミンゾク</t>
    </rPh>
    <rPh sb="28" eb="30">
      <t>オンガク</t>
    </rPh>
    <rPh sb="30" eb="33">
      <t>ダイゼンシュウ</t>
    </rPh>
    <rPh sb="45" eb="46">
      <t>ヘン</t>
    </rPh>
    <phoneticPr fontId="1"/>
  </si>
  <si>
    <r>
      <rPr>
        <sz val="11"/>
        <rFont val="游ゴシック Medium"/>
        <family val="3"/>
        <charset val="128"/>
      </rPr>
      <t>前半</t>
    </r>
    <r>
      <rPr>
        <sz val="11"/>
        <rFont val="Consolas"/>
        <family val="3"/>
      </rPr>
      <t>/noise</t>
    </r>
    <r>
      <rPr>
        <sz val="11"/>
        <rFont val="游ゴシック Medium"/>
        <family val="3"/>
        <charset val="128"/>
      </rPr>
      <t>多過ぎ</t>
    </r>
    <r>
      <rPr>
        <sz val="11"/>
        <rFont val="Consolas"/>
        <family val="3"/>
      </rPr>
      <t>/10'07/12'11/07'15 | 22/</t>
    </r>
    <r>
      <rPr>
        <sz val="11"/>
        <rFont val="游ゴシック Medium"/>
        <family val="3"/>
        <charset val="128"/>
      </rPr>
      <t>上巻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世界民族音楽大全集【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篇】</t>
    </r>
    <rPh sb="0" eb="2">
      <t>ゼンハン</t>
    </rPh>
    <rPh sb="3" eb="8">
      <t>ノイズ</t>
    </rPh>
    <rPh sb="8" eb="10">
      <t>オオス</t>
    </rPh>
    <rPh sb="35" eb="37">
      <t>ジョウカン</t>
    </rPh>
    <rPh sb="38" eb="40">
      <t>セカイ</t>
    </rPh>
    <rPh sb="40" eb="42">
      <t>ミンゾク</t>
    </rPh>
    <rPh sb="42" eb="44">
      <t>オンガク</t>
    </rPh>
    <rPh sb="44" eb="47">
      <t>ダイゼンシュウ</t>
    </rPh>
    <rPh sb="59" eb="60">
      <t>ヘン</t>
    </rPh>
    <phoneticPr fontId="1"/>
  </si>
  <si>
    <r>
      <t>15.5,04.5,36.5 | 06/</t>
    </r>
    <r>
      <rPr>
        <sz val="11"/>
        <rFont val="游ゴシック Medium"/>
        <family val="3"/>
        <charset val="128"/>
      </rPr>
      <t>上巻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世界民族音楽大全集【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篇】</t>
    </r>
    <rPh sb="20" eb="22">
      <t>ジョウカン</t>
    </rPh>
    <rPh sb="23" eb="25">
      <t>セカイ</t>
    </rPh>
    <rPh sb="25" eb="27">
      <t>ミンゾク</t>
    </rPh>
    <rPh sb="27" eb="29">
      <t>オンガク</t>
    </rPh>
    <rPh sb="29" eb="32">
      <t>ダイゼンシュウ</t>
    </rPh>
    <rPh sb="44" eb="45">
      <t>ヘン</t>
    </rPh>
    <phoneticPr fontId="1"/>
  </si>
  <si>
    <r>
      <rPr>
        <sz val="11"/>
        <rFont val="游ゴシック Medium"/>
        <family val="3"/>
        <charset val="128"/>
      </rPr>
      <t>前半</t>
    </r>
    <r>
      <rPr>
        <sz val="11"/>
        <rFont val="Consolas"/>
        <family val="3"/>
      </rPr>
      <t>/05'51/04'24/14'54/05'48/06'16/06'12/15'21 | 23/</t>
    </r>
    <r>
      <rPr>
        <sz val="11"/>
        <rFont val="游ゴシック Medium"/>
        <family val="3"/>
        <charset val="128"/>
      </rPr>
      <t>上巻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世界民族音楽大全集【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篇】</t>
    </r>
    <rPh sb="0" eb="2">
      <t>ゼンハン</t>
    </rPh>
    <rPh sb="50" eb="52">
      <t>ジョウカン</t>
    </rPh>
    <rPh sb="53" eb="55">
      <t>セカイ</t>
    </rPh>
    <rPh sb="55" eb="57">
      <t>ミンゾク</t>
    </rPh>
    <rPh sb="57" eb="59">
      <t>オンガク</t>
    </rPh>
    <rPh sb="59" eb="62">
      <t>ダイゼンシュウ</t>
    </rPh>
    <rPh sb="74" eb="75">
      <t>ヘン</t>
    </rPh>
    <phoneticPr fontId="1"/>
  </si>
  <si>
    <r>
      <t>22/29.5 | 15/</t>
    </r>
    <r>
      <rPr>
        <sz val="11"/>
        <rFont val="游ゴシック Medium"/>
        <family val="3"/>
        <charset val="128"/>
      </rPr>
      <t>上巻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世界民族音楽大全集【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篇】</t>
    </r>
    <rPh sb="13" eb="15">
      <t>ジョウカン</t>
    </rPh>
    <rPh sb="16" eb="18">
      <t>セカイ</t>
    </rPh>
    <rPh sb="18" eb="20">
      <t>ミンゾク</t>
    </rPh>
    <rPh sb="20" eb="22">
      <t>オンガク</t>
    </rPh>
    <rPh sb="22" eb="25">
      <t>ダイゼンシュウ</t>
    </rPh>
    <rPh sb="37" eb="38">
      <t>ヘン</t>
    </rPh>
    <phoneticPr fontId="1"/>
  </si>
  <si>
    <r>
      <rPr>
        <sz val="11"/>
        <rFont val="游ゴシック Medium"/>
        <family val="3"/>
        <charset val="128"/>
      </rPr>
      <t>前半</t>
    </r>
    <r>
      <rPr>
        <sz val="11"/>
        <rFont val="Consolas"/>
        <family val="3"/>
      </rPr>
      <t xml:space="preserve"> | 04/</t>
    </r>
    <r>
      <rPr>
        <sz val="11"/>
        <rFont val="游ゴシック Medium"/>
        <family val="3"/>
        <charset val="128"/>
      </rPr>
      <t>上巻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世界民族音楽大全集【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篇】</t>
    </r>
    <rPh sb="0" eb="2">
      <t>ゼンハン</t>
    </rPh>
    <rPh sb="8" eb="10">
      <t>ジョウカン</t>
    </rPh>
    <rPh sb="11" eb="13">
      <t>セカイ</t>
    </rPh>
    <rPh sb="13" eb="15">
      <t>ミンゾク</t>
    </rPh>
    <rPh sb="15" eb="17">
      <t>オンガク</t>
    </rPh>
    <rPh sb="17" eb="20">
      <t>ダイゼンシュウ</t>
    </rPh>
    <rPh sb="32" eb="33">
      <t>ヘン</t>
    </rPh>
    <phoneticPr fontId="1"/>
  </si>
  <si>
    <r>
      <rPr>
        <sz val="11"/>
        <rFont val="游ゴシック Medium"/>
        <family val="3"/>
        <charset val="128"/>
      </rPr>
      <t>後半</t>
    </r>
    <r>
      <rPr>
        <sz val="11"/>
        <rFont val="Consolas"/>
        <family val="3"/>
      </rPr>
      <t xml:space="preserve"> | 04/</t>
    </r>
    <r>
      <rPr>
        <sz val="11"/>
        <rFont val="游ゴシック Medium"/>
        <family val="3"/>
        <charset val="128"/>
      </rPr>
      <t>上巻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世界民族音楽大全集【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篇】</t>
    </r>
    <rPh sb="0" eb="2">
      <t>コウハン</t>
    </rPh>
    <rPh sb="8" eb="10">
      <t>ジョウカン</t>
    </rPh>
    <rPh sb="11" eb="13">
      <t>セカイ</t>
    </rPh>
    <rPh sb="13" eb="15">
      <t>ミンゾク</t>
    </rPh>
    <rPh sb="15" eb="17">
      <t>オンガク</t>
    </rPh>
    <rPh sb="17" eb="20">
      <t>ダイゼンシュウ</t>
    </rPh>
    <rPh sb="32" eb="33">
      <t>ヘン</t>
    </rPh>
    <phoneticPr fontId="1"/>
  </si>
  <si>
    <r>
      <rPr>
        <sz val="11"/>
        <rFont val="游ゴシック Medium"/>
        <family val="3"/>
        <charset val="128"/>
      </rPr>
      <t>前半</t>
    </r>
    <r>
      <rPr>
        <sz val="11"/>
        <rFont val="Consolas"/>
        <family val="3"/>
      </rPr>
      <t>13'28/13'34/09'07/20'09 | 12/</t>
    </r>
    <r>
      <rPr>
        <sz val="11"/>
        <rFont val="游ゴシック Medium"/>
        <family val="3"/>
        <charset val="128"/>
      </rPr>
      <t>上巻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世界民族音楽大全集【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篇】</t>
    </r>
    <rPh sb="0" eb="2">
      <t>ゼンハン</t>
    </rPh>
    <rPh sb="31" eb="33">
      <t>ジョウカン</t>
    </rPh>
    <rPh sb="34" eb="36">
      <t>セカイ</t>
    </rPh>
    <rPh sb="36" eb="38">
      <t>ミンゾク</t>
    </rPh>
    <rPh sb="38" eb="40">
      <t>オンガク</t>
    </rPh>
    <rPh sb="40" eb="43">
      <t>ダイゼンシュウ</t>
    </rPh>
    <rPh sb="55" eb="56">
      <t>ヘン</t>
    </rPh>
    <phoneticPr fontId="1"/>
  </si>
  <si>
    <r>
      <t>24'21/18'08 | 13/</t>
    </r>
    <r>
      <rPr>
        <sz val="11"/>
        <rFont val="游ゴシック Medium"/>
        <family val="3"/>
        <charset val="128"/>
      </rPr>
      <t>上巻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世界民族音楽大全集【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篇】</t>
    </r>
    <rPh sb="17" eb="19">
      <t>ジョウカン</t>
    </rPh>
    <rPh sb="20" eb="22">
      <t>セカイ</t>
    </rPh>
    <rPh sb="22" eb="24">
      <t>ミンゾク</t>
    </rPh>
    <rPh sb="24" eb="26">
      <t>オンガク</t>
    </rPh>
    <rPh sb="26" eb="29">
      <t>ダイゼンシュウ</t>
    </rPh>
    <rPh sb="41" eb="42">
      <t>ヘン</t>
    </rPh>
    <phoneticPr fontId="1"/>
  </si>
  <si>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29</t>
    </r>
    <r>
      <rPr>
        <sz val="11"/>
        <rFont val="游ゴシック Medium"/>
        <family val="3"/>
        <charset val="128"/>
      </rPr>
      <t>曲</t>
    </r>
    <r>
      <rPr>
        <sz val="11"/>
        <rFont val="Consolas"/>
        <family val="3"/>
      </rPr>
      <t xml:space="preserve"> | 17/</t>
    </r>
    <r>
      <rPr>
        <sz val="11"/>
        <rFont val="游ゴシック Medium"/>
        <family val="3"/>
        <charset val="128"/>
      </rPr>
      <t>上巻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世界民族音楽大全集【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篇】</t>
    </r>
    <rPh sb="0" eb="1">
      <t>ゼン</t>
    </rPh>
    <rPh sb="3" eb="4">
      <t>キョク</t>
    </rPh>
    <rPh sb="10" eb="12">
      <t>ジョウカン</t>
    </rPh>
    <rPh sb="13" eb="15">
      <t>セカイ</t>
    </rPh>
    <rPh sb="15" eb="17">
      <t>ミンゾク</t>
    </rPh>
    <rPh sb="17" eb="19">
      <t>オンガク</t>
    </rPh>
    <rPh sb="19" eb="22">
      <t>ダイゼンシュウ</t>
    </rPh>
    <rPh sb="34" eb="35">
      <t>ヘン</t>
    </rPh>
    <phoneticPr fontId="1"/>
  </si>
  <si>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29</t>
    </r>
    <r>
      <rPr>
        <sz val="11"/>
        <rFont val="游ゴシック Medium"/>
        <family val="3"/>
        <charset val="128"/>
      </rPr>
      <t>曲</t>
    </r>
    <r>
      <rPr>
        <sz val="11"/>
        <rFont val="Consolas"/>
        <family val="3"/>
      </rPr>
      <t xml:space="preserve"> | 16/</t>
    </r>
    <r>
      <rPr>
        <sz val="11"/>
        <rFont val="游ゴシック Medium"/>
        <family val="3"/>
        <charset val="128"/>
      </rPr>
      <t>上巻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世界民族音楽大全集【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篇】</t>
    </r>
    <rPh sb="0" eb="1">
      <t>ゼン</t>
    </rPh>
    <rPh sb="3" eb="4">
      <t>キョク</t>
    </rPh>
    <rPh sb="10" eb="12">
      <t>ジョウカン</t>
    </rPh>
    <rPh sb="13" eb="15">
      <t>セカイ</t>
    </rPh>
    <rPh sb="15" eb="17">
      <t>ミンゾク</t>
    </rPh>
    <rPh sb="17" eb="19">
      <t>オンガク</t>
    </rPh>
    <rPh sb="19" eb="22">
      <t>ダイゼンシュウ</t>
    </rPh>
    <rPh sb="34" eb="35">
      <t>ヘン</t>
    </rPh>
    <phoneticPr fontId="1"/>
  </si>
  <si>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14</t>
    </r>
    <r>
      <rPr>
        <sz val="11"/>
        <rFont val="游ゴシック Medium"/>
        <family val="3"/>
        <charset val="128"/>
      </rPr>
      <t>曲</t>
    </r>
    <r>
      <rPr>
        <sz val="11"/>
        <rFont val="Consolas"/>
        <family val="3"/>
      </rPr>
      <t xml:space="preserve"> | 1</t>
    </r>
    <r>
      <rPr>
        <sz val="11"/>
        <rFont val="游ゴシック Medium"/>
        <family val="3"/>
        <charset val="128"/>
      </rPr>
      <t>曲目の</t>
    </r>
    <r>
      <rPr>
        <sz val="11"/>
        <rFont val="Consolas"/>
        <family val="3"/>
      </rPr>
      <t>Nusrat Fateh Ali Khan &amp; his Party:Qawwali</t>
    </r>
    <r>
      <rPr>
        <sz val="11"/>
        <rFont val="游ゴシック Medium"/>
        <family val="3"/>
        <charset val="128"/>
      </rPr>
      <t>、</t>
    </r>
    <r>
      <rPr>
        <sz val="11"/>
        <rFont val="Consolas"/>
        <family val="3"/>
      </rPr>
      <t>noise</t>
    </r>
    <r>
      <rPr>
        <sz val="11"/>
        <rFont val="游ゴシック Medium"/>
        <family val="3"/>
        <charset val="128"/>
      </rPr>
      <t>あり。</t>
    </r>
    <rPh sb="0" eb="1">
      <t>ゼン</t>
    </rPh>
    <rPh sb="3" eb="4">
      <t>キョク</t>
    </rPh>
    <rPh sb="8" eb="10">
      <t>キョクメ</t>
    </rPh>
    <rPh sb="11" eb="32">
      <t>ヌスラット・ファテ・アリー・ハーン</t>
    </rPh>
    <rPh sb="33" eb="34">
      <t>アンド</t>
    </rPh>
    <rPh sb="35" eb="44">
      <t>　ヒズ　パーティ</t>
    </rPh>
    <rPh sb="45" eb="52">
      <t>カッワーリー</t>
    </rPh>
    <rPh sb="53" eb="58">
      <t>ノイズ</t>
    </rPh>
    <phoneticPr fontId="1"/>
  </si>
  <si>
    <r>
      <rPr>
        <sz val="11"/>
        <rFont val="游ゴシック Medium"/>
        <family val="3"/>
        <charset val="128"/>
      </rPr>
      <t>前半</t>
    </r>
    <r>
      <rPr>
        <sz val="11"/>
        <rFont val="Consolas"/>
        <family val="3"/>
      </rPr>
      <t xml:space="preserve"> | </t>
    </r>
    <r>
      <rPr>
        <sz val="11"/>
        <rFont val="游ゴシック Medium"/>
        <family val="3"/>
        <charset val="128"/>
      </rPr>
      <t>冒頭誤消、何か</t>
    </r>
    <r>
      <rPr>
        <sz val="11"/>
        <rFont val="Consolas"/>
        <family val="3"/>
      </rPr>
      <t>Piano Sonata</t>
    </r>
    <r>
      <rPr>
        <sz val="11"/>
        <rFont val="游ゴシック Medium"/>
        <family val="3"/>
        <charset val="128"/>
      </rPr>
      <t>途中まで</t>
    </r>
    <rPh sb="0" eb="2">
      <t>ゼンハン</t>
    </rPh>
    <rPh sb="5" eb="7">
      <t>ボウトウ</t>
    </rPh>
    <rPh sb="10" eb="11">
      <t>ナニ</t>
    </rPh>
    <rPh sb="24" eb="26">
      <t>トチュウ</t>
    </rPh>
    <phoneticPr fontId="1"/>
  </si>
  <si>
    <r>
      <t>0026-4-2</t>
    </r>
    <r>
      <rPr>
        <sz val="11"/>
        <rFont val="游ゴシック Medium"/>
        <family val="3"/>
        <charset val="128"/>
      </rPr>
      <t>を参照</t>
    </r>
    <r>
      <rPr>
        <sz val="11"/>
        <rFont val="Consolas"/>
        <family val="3"/>
      </rPr>
      <t xml:space="preserve"> | 0026-4-1</t>
    </r>
    <r>
      <rPr>
        <sz val="11"/>
        <rFont val="游ゴシック Medium"/>
        <family val="3"/>
        <charset val="128"/>
      </rPr>
      <t>を誤って入れてしまったため</t>
    </r>
    <r>
      <rPr>
        <sz val="11"/>
        <rFont val="Consolas"/>
        <family val="3"/>
      </rPr>
      <t>Bottom</t>
    </r>
    <r>
      <rPr>
        <sz val="11"/>
        <rFont val="游ゴシック Medium"/>
        <family val="3"/>
        <charset val="128"/>
      </rPr>
      <t>のみ</t>
    </r>
    <rPh sb="9" eb="11">
      <t>サンショウ</t>
    </rPh>
    <rPh sb="23" eb="24">
      <t>アヤマ</t>
    </rPh>
    <rPh sb="26" eb="27">
      <t>イ</t>
    </rPh>
    <phoneticPr fontId="1"/>
  </si>
  <si>
    <r>
      <t>0025-4-2</t>
    </r>
    <r>
      <rPr>
        <sz val="11"/>
        <rFont val="游ゴシック Medium"/>
        <family val="3"/>
        <charset val="128"/>
      </rPr>
      <t>に</t>
    </r>
    <r>
      <rPr>
        <sz val="11"/>
        <rFont val="Consolas"/>
        <family val="3"/>
      </rPr>
      <t>1</t>
    </r>
    <r>
      <rPr>
        <sz val="11"/>
        <rFont val="游ゴシック Medium"/>
        <family val="3"/>
        <charset val="128"/>
      </rPr>
      <t>曲だけ</t>
    </r>
    <r>
      <rPr>
        <sz val="11"/>
        <rFont val="Consolas"/>
        <family val="3"/>
      </rPr>
      <t xml:space="preserve"> | </t>
    </r>
    <r>
      <rPr>
        <sz val="11"/>
        <rFont val="游ゴシック Medium"/>
        <family val="3"/>
        <charset val="128"/>
      </rPr>
      <t>「</t>
    </r>
    <r>
      <rPr>
        <sz val="11"/>
        <rFont val="Consolas"/>
        <family val="3"/>
      </rPr>
      <t>Solomon</t>
    </r>
    <r>
      <rPr>
        <sz val="11"/>
        <rFont val="游ゴシック Medium"/>
        <family val="3"/>
        <charset val="128"/>
      </rPr>
      <t>諸島の</t>
    </r>
    <r>
      <rPr>
        <sz val="11"/>
        <rFont val="Consolas"/>
        <family val="3"/>
      </rPr>
      <t>Chorus</t>
    </r>
    <r>
      <rPr>
        <sz val="11"/>
        <rFont val="游ゴシック Medium"/>
        <family val="3"/>
        <charset val="128"/>
      </rPr>
      <t>」が誤ってカブり、</t>
    </r>
    <r>
      <rPr>
        <sz val="11"/>
        <rFont val="Consolas"/>
        <family val="3"/>
      </rPr>
      <t>Bottom</t>
    </r>
    <r>
      <rPr>
        <sz val="11"/>
        <rFont val="游ゴシック Medium"/>
        <family val="3"/>
        <charset val="128"/>
      </rPr>
      <t>のみ</t>
    </r>
    <rPh sb="10" eb="11">
      <t>キョク</t>
    </rPh>
    <rPh sb="17" eb="26">
      <t>ソロモンショトウ</t>
    </rPh>
    <rPh sb="27" eb="33">
      <t>コーラス</t>
    </rPh>
    <rPh sb="35" eb="36">
      <t>アヤマ</t>
    </rPh>
    <phoneticPr fontId="1"/>
  </si>
  <si>
    <r>
      <rPr>
        <strike/>
        <sz val="11"/>
        <rFont val="游ゴシック Medium"/>
        <family val="3"/>
        <charset val="128"/>
      </rPr>
      <t>前半</t>
    </r>
    <r>
      <rPr>
        <strike/>
        <sz val="11"/>
        <rFont val="Consolas"/>
        <family val="3"/>
      </rPr>
      <t xml:space="preserve"> | 4tr</t>
    </r>
    <r>
      <rPr>
        <strike/>
        <sz val="11"/>
        <rFont val="游ゴシック Medium"/>
        <family val="3"/>
        <charset val="128"/>
      </rPr>
      <t>は、もと</t>
    </r>
    <r>
      <rPr>
        <strike/>
        <sz val="11"/>
        <rFont val="Consolas"/>
        <family val="3"/>
      </rPr>
      <t>Chanson/</t>
    </r>
    <r>
      <rPr>
        <strike/>
        <sz val="11"/>
        <rFont val="游ゴシック Medium"/>
        <family val="3"/>
        <charset val="128"/>
      </rPr>
      <t>有線</t>
    </r>
    <r>
      <rPr>
        <strike/>
        <sz val="11"/>
        <rFont val="Consolas"/>
        <family val="3"/>
      </rPr>
      <t>/1993.11</t>
    </r>
    <rPh sb="0" eb="2">
      <t>ゼンハン</t>
    </rPh>
    <rPh sb="12" eb="19">
      <t>シャンソン</t>
    </rPh>
    <rPh sb="20" eb="22">
      <t>ユウセン</t>
    </rPh>
    <phoneticPr fontId="1"/>
  </si>
  <si>
    <r>
      <rPr>
        <strike/>
        <sz val="11"/>
        <rFont val="游ゴシック Medium"/>
        <family val="3"/>
        <charset val="128"/>
      </rPr>
      <t>後半</t>
    </r>
    <r>
      <rPr>
        <strike/>
        <sz val="11"/>
        <rFont val="Consolas"/>
        <family val="3"/>
      </rPr>
      <t xml:space="preserve"> | 4tr</t>
    </r>
    <r>
      <rPr>
        <strike/>
        <sz val="11"/>
        <rFont val="游ゴシック Medium"/>
        <family val="3"/>
        <charset val="128"/>
      </rPr>
      <t>は、もと</t>
    </r>
    <r>
      <rPr>
        <strike/>
        <sz val="11"/>
        <rFont val="Consolas"/>
        <family val="3"/>
      </rPr>
      <t>Chanson/</t>
    </r>
    <r>
      <rPr>
        <strike/>
        <sz val="11"/>
        <rFont val="游ゴシック Medium"/>
        <family val="3"/>
        <charset val="128"/>
      </rPr>
      <t>有線</t>
    </r>
    <r>
      <rPr>
        <strike/>
        <sz val="11"/>
        <rFont val="Consolas"/>
        <family val="3"/>
      </rPr>
      <t>/1993.11</t>
    </r>
    <rPh sb="0" eb="2">
      <t>コウハン</t>
    </rPh>
    <rPh sb="12" eb="19">
      <t>シャンソン</t>
    </rPh>
    <rPh sb="20" eb="22">
      <t>ユウセン</t>
    </rPh>
    <phoneticPr fontId="1"/>
  </si>
  <si>
    <r>
      <rPr>
        <sz val="11"/>
        <rFont val="游ゴシック Medium"/>
        <family val="3"/>
        <charset val="128"/>
      </rPr>
      <t>後半</t>
    </r>
    <r>
      <rPr>
        <sz val="11"/>
        <rFont val="Consolas"/>
        <family val="3"/>
      </rPr>
      <t>/[Andes</t>
    </r>
    <r>
      <rPr>
        <sz val="11"/>
        <rFont val="游ゴシック Medium"/>
        <family val="3"/>
        <charset val="128"/>
      </rPr>
      <t>高原の</t>
    </r>
    <r>
      <rPr>
        <sz val="11"/>
        <rFont val="Consolas"/>
        <family val="3"/>
      </rPr>
      <t>Xmas]</t>
    </r>
    <r>
      <rPr>
        <sz val="11"/>
        <rFont val="游ゴシック Medium"/>
        <family val="3"/>
        <charset val="128"/>
      </rPr>
      <t>から</t>
    </r>
    <r>
      <rPr>
        <sz val="11"/>
        <rFont val="Consolas"/>
        <family val="3"/>
      </rPr>
      <t xml:space="preserve"> | </t>
    </r>
    <r>
      <rPr>
        <sz val="11"/>
        <rFont val="游ゴシック Medium"/>
        <family val="3"/>
        <charset val="128"/>
      </rPr>
      <t>シリキレ</t>
    </r>
    <rPh sb="0" eb="2">
      <t>コウハン</t>
    </rPh>
    <rPh sb="4" eb="9">
      <t>アンデス</t>
    </rPh>
    <rPh sb="9" eb="11">
      <t>コウゲン</t>
    </rPh>
    <rPh sb="12" eb="16">
      <t>クリスマス</t>
    </rPh>
    <phoneticPr fontId="1"/>
  </si>
  <si>
    <r>
      <rPr>
        <sz val="11"/>
        <rFont val="游ゴシック Medium"/>
        <family val="3"/>
        <charset val="128"/>
      </rPr>
      <t>前半</t>
    </r>
    <r>
      <rPr>
        <sz val="11"/>
        <rFont val="Consolas"/>
        <family val="3"/>
      </rPr>
      <t xml:space="preserve"> | </t>
    </r>
    <r>
      <rPr>
        <sz val="11"/>
        <rFont val="游ゴシック Medium"/>
        <family val="3"/>
        <charset val="128"/>
      </rPr>
      <t>細川周平</t>
    </r>
    <r>
      <rPr>
        <sz val="11"/>
        <rFont val="Consolas"/>
        <family val="3"/>
      </rPr>
      <t>:guest</t>
    </r>
    <rPh sb="0" eb="2">
      <t>ゼンハン</t>
    </rPh>
    <rPh sb="5" eb="7">
      <t>ホソカワ</t>
    </rPh>
    <rPh sb="7" eb="9">
      <t>シュウヘイ</t>
    </rPh>
    <phoneticPr fontId="1"/>
  </si>
  <si>
    <r>
      <rPr>
        <sz val="11"/>
        <rFont val="游ゴシック Medium"/>
        <family val="3"/>
        <charset val="128"/>
      </rPr>
      <t>後半</t>
    </r>
    <r>
      <rPr>
        <sz val="11"/>
        <rFont val="Consolas"/>
        <family val="3"/>
      </rPr>
      <t xml:space="preserve"> | </t>
    </r>
    <r>
      <rPr>
        <sz val="11"/>
        <rFont val="游ゴシック Medium"/>
        <family val="3"/>
        <charset val="128"/>
      </rPr>
      <t>細川周平</t>
    </r>
    <r>
      <rPr>
        <sz val="11"/>
        <rFont val="Consolas"/>
        <family val="3"/>
      </rPr>
      <t>:guest</t>
    </r>
    <rPh sb="0" eb="2">
      <t>コウハン</t>
    </rPh>
    <rPh sb="5" eb="7">
      <t>ホソカワ</t>
    </rPh>
    <rPh sb="7" eb="9">
      <t>シュウヘイ</t>
    </rPh>
    <phoneticPr fontId="1"/>
  </si>
  <si>
    <r>
      <t>7</t>
    </r>
    <r>
      <rPr>
        <sz val="11"/>
        <rFont val="游ゴシック Medium"/>
        <family val="3"/>
        <charset val="128"/>
      </rPr>
      <t>曲目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10</t>
    </r>
    <r>
      <rPr>
        <sz val="11"/>
        <rFont val="游ゴシック Medium"/>
        <family val="3"/>
        <charset val="128"/>
      </rPr>
      <t>曲</t>
    </r>
    <r>
      <rPr>
        <sz val="11"/>
        <rFont val="Consolas"/>
        <family val="3"/>
      </rPr>
      <t xml:space="preserve"> | </t>
    </r>
    <r>
      <rPr>
        <sz val="11"/>
        <rFont val="游ゴシック Medium"/>
        <family val="3"/>
        <charset val="128"/>
      </rPr>
      <t>残り時間の関係で最後の曲の前説は次</t>
    </r>
    <r>
      <rPr>
        <sz val="11"/>
        <rFont val="Consolas"/>
        <family val="3"/>
      </rPr>
      <t>MD</t>
    </r>
    <r>
      <rPr>
        <sz val="11"/>
        <rFont val="游ゴシック Medium"/>
        <family val="3"/>
        <charset val="128"/>
      </rPr>
      <t>に収録</t>
    </r>
    <rPh sb="1" eb="3">
      <t>キョクメ</t>
    </rPh>
    <rPh sb="4" eb="5">
      <t>ゼン</t>
    </rPh>
    <rPh sb="7" eb="8">
      <t>キョク</t>
    </rPh>
    <rPh sb="11" eb="12">
      <t>ノコ</t>
    </rPh>
    <rPh sb="13" eb="15">
      <t>ジカン</t>
    </rPh>
    <rPh sb="16" eb="18">
      <t>カンケイ</t>
    </rPh>
    <rPh sb="19" eb="21">
      <t>サイゴ</t>
    </rPh>
    <rPh sb="22" eb="23">
      <t>キョク</t>
    </rPh>
    <rPh sb="24" eb="25">
      <t>マエ</t>
    </rPh>
    <rPh sb="25" eb="26">
      <t>セツ</t>
    </rPh>
    <rPh sb="27" eb="28">
      <t>ツギ</t>
    </rPh>
    <rPh sb="31" eb="33">
      <t>シュウロク</t>
    </rPh>
    <phoneticPr fontId="1"/>
  </si>
  <si>
    <r>
      <t>3</t>
    </r>
    <r>
      <rPr>
        <sz val="11"/>
        <rFont val="游ゴシック Medium"/>
        <family val="3"/>
        <charset val="128"/>
      </rPr>
      <t>曲目</t>
    </r>
    <r>
      <rPr>
        <sz val="11"/>
        <rFont val="Consolas"/>
        <family val="3"/>
      </rPr>
      <t>~/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4</t>
    </r>
    <r>
      <rPr>
        <sz val="11"/>
        <rFont val="游ゴシック Medium"/>
        <family val="3"/>
        <charset val="128"/>
      </rPr>
      <t>曲</t>
    </r>
    <r>
      <rPr>
        <sz val="11"/>
        <rFont val="Consolas"/>
        <family val="3"/>
      </rPr>
      <t xml:space="preserve"> | </t>
    </r>
    <r>
      <rPr>
        <sz val="11"/>
        <rFont val="游ゴシック Medium"/>
        <family val="3"/>
        <charset val="128"/>
      </rPr>
      <t>序盤、誤消</t>
    </r>
    <r>
      <rPr>
        <sz val="11"/>
        <rFont val="Consolas"/>
        <family val="3"/>
      </rPr>
      <t>/2</t>
    </r>
    <r>
      <rPr>
        <sz val="11"/>
        <rFont val="游ゴシック Medium"/>
        <family val="3"/>
        <charset val="128"/>
      </rPr>
      <t>曲目は既に持ってる</t>
    </r>
    <rPh sb="1" eb="3">
      <t>キョクメ</t>
    </rPh>
    <rPh sb="5" eb="6">
      <t>ゼン</t>
    </rPh>
    <rPh sb="7" eb="8">
      <t>キョク</t>
    </rPh>
    <rPh sb="11" eb="13">
      <t>ジョバン</t>
    </rPh>
    <rPh sb="18" eb="20">
      <t>キョクメ</t>
    </rPh>
    <rPh sb="21" eb="22">
      <t>スデ</t>
    </rPh>
    <rPh sb="23" eb="24">
      <t>モ</t>
    </rPh>
    <phoneticPr fontId="1"/>
  </si>
  <si>
    <r>
      <rPr>
        <sz val="11"/>
        <rFont val="游ゴシック Medium"/>
        <family val="3"/>
        <charset val="128"/>
      </rPr>
      <t>前半</t>
    </r>
    <r>
      <rPr>
        <sz val="11"/>
        <rFont val="Consolas"/>
        <family val="3"/>
      </rPr>
      <t xml:space="preserve"> | Kantele</t>
    </r>
    <r>
      <rPr>
        <sz val="11"/>
        <rFont val="游ゴシック Medium"/>
        <family val="3"/>
        <charset val="128"/>
      </rPr>
      <t>との</t>
    </r>
    <r>
      <rPr>
        <sz val="11"/>
        <rFont val="Consolas"/>
        <family val="3"/>
      </rPr>
      <t>Ensemble</t>
    </r>
    <r>
      <rPr>
        <sz val="11"/>
        <rFont val="游ゴシック Medium"/>
        <family val="3"/>
        <charset val="128"/>
      </rPr>
      <t>あり</t>
    </r>
    <rPh sb="0" eb="2">
      <t>ゼンハン</t>
    </rPh>
    <rPh sb="5" eb="12">
      <t>カンテレ</t>
    </rPh>
    <rPh sb="14" eb="22">
      <t>アンサンブル</t>
    </rPh>
    <phoneticPr fontId="1"/>
  </si>
  <si>
    <r>
      <rPr>
        <sz val="11"/>
        <rFont val="游ゴシック Medium"/>
        <family val="3"/>
        <charset val="128"/>
      </rPr>
      <t>後半</t>
    </r>
    <r>
      <rPr>
        <sz val="11"/>
        <rFont val="Consolas"/>
        <family val="3"/>
      </rPr>
      <t xml:space="preserve"> | Kantele</t>
    </r>
    <r>
      <rPr>
        <sz val="11"/>
        <rFont val="游ゴシック Medium"/>
        <family val="3"/>
        <charset val="128"/>
      </rPr>
      <t>との</t>
    </r>
    <r>
      <rPr>
        <sz val="11"/>
        <rFont val="Consolas"/>
        <family val="3"/>
      </rPr>
      <t>Ensemble</t>
    </r>
    <r>
      <rPr>
        <sz val="11"/>
        <rFont val="游ゴシック Medium"/>
        <family val="3"/>
        <charset val="128"/>
      </rPr>
      <t>あり</t>
    </r>
    <rPh sb="0" eb="2">
      <t>コウハン</t>
    </rPh>
    <rPh sb="5" eb="12">
      <t>カンテレ</t>
    </rPh>
    <rPh sb="14" eb="22">
      <t>アンサンブル</t>
    </rPh>
    <phoneticPr fontId="1"/>
  </si>
  <si>
    <r>
      <t>3</t>
    </r>
    <r>
      <rPr>
        <sz val="11"/>
        <rFont val="游ゴシック Medium"/>
        <family val="3"/>
        <charset val="128"/>
      </rPr>
      <t>曲目から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4</t>
    </r>
    <r>
      <rPr>
        <sz val="11"/>
        <rFont val="游ゴシック Medium"/>
        <family val="3"/>
        <charset val="128"/>
      </rPr>
      <t>曲</t>
    </r>
    <r>
      <rPr>
        <sz val="11"/>
        <rFont val="Consolas"/>
        <family val="3"/>
      </rPr>
      <t xml:space="preserve"> | </t>
    </r>
    <r>
      <rPr>
        <sz val="11"/>
        <rFont val="游ゴシック Medium"/>
        <family val="3"/>
        <charset val="128"/>
      </rPr>
      <t>前半は</t>
    </r>
    <r>
      <rPr>
        <sz val="11"/>
        <rFont val="Consolas"/>
        <family val="3"/>
      </rPr>
      <t>0020-1-2</t>
    </r>
    <rPh sb="1" eb="3">
      <t>キョクメ</t>
    </rPh>
    <rPh sb="6" eb="7">
      <t>ゼン</t>
    </rPh>
    <rPh sb="8" eb="9">
      <t>キョク</t>
    </rPh>
    <rPh sb="12" eb="14">
      <t>ゼンハン</t>
    </rPh>
    <phoneticPr fontId="1"/>
  </si>
  <si>
    <r>
      <t>6</t>
    </r>
    <r>
      <rPr>
        <sz val="11"/>
        <rFont val="游ゴシック Medium"/>
        <family val="3"/>
        <charset val="128"/>
      </rPr>
      <t>曲目から</t>
    </r>
    <r>
      <rPr>
        <sz val="11"/>
        <rFont val="Consolas"/>
        <family val="3"/>
      </rPr>
      <t>/8</t>
    </r>
    <r>
      <rPr>
        <sz val="11"/>
        <rFont val="游ゴシック Medium"/>
        <family val="3"/>
        <charset val="128"/>
      </rPr>
      <t>曲目の出だしから誤消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ホントは全</t>
    </r>
    <r>
      <rPr>
        <sz val="11"/>
        <rFont val="Consolas"/>
        <family val="3"/>
      </rPr>
      <t>10</t>
    </r>
    <r>
      <rPr>
        <sz val="11"/>
        <rFont val="游ゴシック Medium"/>
        <family val="3"/>
        <charset val="128"/>
      </rPr>
      <t>曲</t>
    </r>
    <r>
      <rPr>
        <sz val="11"/>
        <rFont val="Consolas"/>
        <family val="3"/>
      </rPr>
      <t xml:space="preserve"> | Original</t>
    </r>
    <r>
      <rPr>
        <sz val="11"/>
        <rFont val="游ゴシック Medium"/>
        <family val="3"/>
        <charset val="128"/>
      </rPr>
      <t>において誤って</t>
    </r>
    <r>
      <rPr>
        <sz val="11"/>
        <rFont val="Consolas"/>
        <family val="3"/>
      </rPr>
      <t>0033-5-3</t>
    </r>
    <r>
      <rPr>
        <sz val="11"/>
        <rFont val="游ゴシック Medium"/>
        <family val="3"/>
        <charset val="128"/>
      </rPr>
      <t>の</t>
    </r>
    <r>
      <rPr>
        <sz val="11"/>
        <rFont val="Consolas"/>
        <family val="3"/>
      </rPr>
      <t>Baul</t>
    </r>
    <r>
      <rPr>
        <sz val="11"/>
        <rFont val="游ゴシック Medium"/>
        <family val="3"/>
        <charset val="128"/>
      </rPr>
      <t>を当該に録音したため</t>
    </r>
    <rPh sb="1" eb="3">
      <t>キョクメ</t>
    </rPh>
    <rPh sb="7" eb="9">
      <t>キョクメ</t>
    </rPh>
    <rPh sb="10" eb="11">
      <t>デ</t>
    </rPh>
    <rPh sb="22" eb="23">
      <t>ゼン</t>
    </rPh>
    <rPh sb="25" eb="26">
      <t>キョク</t>
    </rPh>
    <rPh sb="29" eb="37">
      <t>オリジナル</t>
    </rPh>
    <rPh sb="41" eb="42">
      <t>アヤマ</t>
    </rPh>
    <rPh sb="53" eb="57">
      <t>バウル</t>
    </rPh>
    <rPh sb="58" eb="60">
      <t>トウガイ</t>
    </rPh>
    <rPh sb="61" eb="63">
      <t>ロクオン</t>
    </rPh>
    <phoneticPr fontId="1"/>
  </si>
  <si>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5</t>
    </r>
    <r>
      <rPr>
        <sz val="11"/>
        <rFont val="游ゴシック Medium"/>
        <family val="3"/>
        <charset val="128"/>
      </rPr>
      <t>曲</t>
    </r>
    <r>
      <rPr>
        <sz val="11"/>
        <rFont val="Consolas"/>
        <family val="3"/>
      </rPr>
      <t xml:space="preserve"> | 3</t>
    </r>
    <r>
      <rPr>
        <sz val="11"/>
        <rFont val="游ゴシック Medium"/>
        <family val="3"/>
        <charset val="128"/>
      </rPr>
      <t>曲目「マリサジョ」はグリオの曲をピアノで演ってる</t>
    </r>
    <rPh sb="0" eb="1">
      <t>ゼン</t>
    </rPh>
    <rPh sb="2" eb="3">
      <t>キョク</t>
    </rPh>
    <rPh sb="7" eb="9">
      <t>キョクメ</t>
    </rPh>
    <rPh sb="21" eb="22">
      <t>キョク</t>
    </rPh>
    <rPh sb="27" eb="28">
      <t>ヤ</t>
    </rPh>
    <phoneticPr fontId="1"/>
  </si>
  <si>
    <r>
      <t>4</t>
    </r>
    <r>
      <rPr>
        <sz val="11"/>
        <rFont val="游ゴシック Medium"/>
        <family val="3"/>
        <charset val="128"/>
      </rPr>
      <t>曲目まで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9</t>
    </r>
    <r>
      <rPr>
        <sz val="11"/>
        <rFont val="游ゴシック Medium"/>
        <family val="3"/>
        <charset val="128"/>
      </rPr>
      <t>曲</t>
    </r>
    <r>
      <rPr>
        <sz val="11"/>
        <rFont val="Consolas"/>
        <family val="3"/>
      </rPr>
      <t xml:space="preserve"> | </t>
    </r>
    <r>
      <rPr>
        <sz val="11"/>
        <rFont val="游ゴシック Medium"/>
        <family val="3"/>
        <charset val="128"/>
      </rPr>
      <t>残り時間の関係で収録順が</t>
    </r>
    <r>
      <rPr>
        <sz val="11"/>
        <rFont val="Consolas"/>
        <family val="3"/>
      </rPr>
      <t>0034-1-2</t>
    </r>
    <r>
      <rPr>
        <sz val="11"/>
        <rFont val="游ゴシック Medium"/>
        <family val="3"/>
        <charset val="128"/>
      </rPr>
      <t>と逆転</t>
    </r>
    <rPh sb="1" eb="3">
      <t>キョクメ</t>
    </rPh>
    <rPh sb="6" eb="7">
      <t>ゼン</t>
    </rPh>
    <rPh sb="8" eb="9">
      <t>キョク</t>
    </rPh>
    <rPh sb="12" eb="13">
      <t>ノコ</t>
    </rPh>
    <rPh sb="14" eb="16">
      <t>ジカン</t>
    </rPh>
    <rPh sb="17" eb="19">
      <t>カンケイ</t>
    </rPh>
    <rPh sb="20" eb="22">
      <t>シュウロク</t>
    </rPh>
    <rPh sb="22" eb="23">
      <t>ジュン</t>
    </rPh>
    <rPh sb="33" eb="35">
      <t>ギャクテン</t>
    </rPh>
    <phoneticPr fontId="1"/>
  </si>
  <si>
    <r>
      <t>5</t>
    </r>
    <r>
      <rPr>
        <sz val="11"/>
        <rFont val="游ゴシック Medium"/>
        <family val="3"/>
        <charset val="128"/>
      </rPr>
      <t>曲目の冒頭のみ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ホントは全</t>
    </r>
    <r>
      <rPr>
        <sz val="11"/>
        <rFont val="Consolas"/>
        <family val="3"/>
      </rPr>
      <t>9</t>
    </r>
    <r>
      <rPr>
        <sz val="11"/>
        <rFont val="游ゴシック Medium"/>
        <family val="3"/>
        <charset val="128"/>
      </rPr>
      <t>曲</t>
    </r>
    <r>
      <rPr>
        <sz val="11"/>
        <rFont val="Consolas"/>
        <family val="3"/>
      </rPr>
      <t xml:space="preserve"> | Original</t>
    </r>
    <r>
      <rPr>
        <sz val="11"/>
        <rFont val="游ゴシック Medium"/>
        <family val="3"/>
        <charset val="128"/>
      </rPr>
      <t>においてなかだいけいごの日本語の</t>
    </r>
    <r>
      <rPr>
        <sz val="11"/>
        <rFont val="Consolas"/>
        <family val="3"/>
      </rPr>
      <t>Chanson/</t>
    </r>
    <r>
      <rPr>
        <sz val="11"/>
        <rFont val="游ゴシック Medium"/>
        <family val="3"/>
        <charset val="128"/>
      </rPr>
      <t>歌謡スクランブル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ひるのワイド歌謡曲で後半を誤消</t>
    </r>
    <rPh sb="1" eb="3">
      <t>キョクメ</t>
    </rPh>
    <rPh sb="4" eb="6">
      <t>ボウトウ</t>
    </rPh>
    <rPh sb="13" eb="14">
      <t>ゼン</t>
    </rPh>
    <rPh sb="15" eb="16">
      <t>キョク</t>
    </rPh>
    <rPh sb="19" eb="27">
      <t>オリジナル</t>
    </rPh>
    <rPh sb="39" eb="42">
      <t>ニホンゴ</t>
    </rPh>
    <rPh sb="43" eb="50">
      <t>シャンソン</t>
    </rPh>
    <rPh sb="51" eb="53">
      <t>カヨウ</t>
    </rPh>
    <rPh sb="66" eb="69">
      <t>カヨウキョク</t>
    </rPh>
    <rPh sb="70" eb="72">
      <t>コウハン</t>
    </rPh>
    <phoneticPr fontId="1"/>
  </si>
  <si>
    <r>
      <t>2</t>
    </r>
    <r>
      <rPr>
        <sz val="11"/>
        <rFont val="游ゴシック Medium"/>
        <family val="3"/>
        <charset val="128"/>
      </rPr>
      <t>曲目まで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8</t>
    </r>
    <r>
      <rPr>
        <sz val="11"/>
        <rFont val="游ゴシック Medium"/>
        <family val="3"/>
        <charset val="128"/>
      </rPr>
      <t>曲</t>
    </r>
    <r>
      <rPr>
        <sz val="11"/>
        <rFont val="Consolas"/>
        <family val="3"/>
      </rPr>
      <t xml:space="preserve"> | </t>
    </r>
    <r>
      <rPr>
        <sz val="11"/>
        <rFont val="游ゴシック Medium"/>
        <family val="3"/>
        <charset val="128"/>
      </rPr>
      <t>残り時間の関係で､前説は次</t>
    </r>
    <r>
      <rPr>
        <sz val="11"/>
        <rFont val="Consolas"/>
        <family val="3"/>
      </rPr>
      <t>MD</t>
    </r>
    <r>
      <rPr>
        <sz val="11"/>
        <rFont val="游ゴシック Medium"/>
        <family val="3"/>
        <charset val="128"/>
      </rPr>
      <t>に収録。</t>
    </r>
    <rPh sb="1" eb="3">
      <t>キョクメ</t>
    </rPh>
    <rPh sb="6" eb="7">
      <t>ゼン</t>
    </rPh>
    <rPh sb="8" eb="9">
      <t>キョク</t>
    </rPh>
    <rPh sb="12" eb="13">
      <t>ノコ</t>
    </rPh>
    <rPh sb="14" eb="16">
      <t>ジカン</t>
    </rPh>
    <rPh sb="17" eb="19">
      <t>カンケイ</t>
    </rPh>
    <rPh sb="21" eb="22">
      <t>マエ</t>
    </rPh>
    <rPh sb="22" eb="23">
      <t>セツ</t>
    </rPh>
    <rPh sb="24" eb="25">
      <t>ツギ</t>
    </rPh>
    <rPh sb="28" eb="30">
      <t>シュウロク</t>
    </rPh>
    <phoneticPr fontId="1"/>
  </si>
  <si>
    <r>
      <t>3</t>
    </r>
    <r>
      <rPr>
        <sz val="11"/>
        <rFont val="游ゴシック Medium"/>
        <family val="3"/>
        <charset val="128"/>
      </rPr>
      <t>曲目から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8</t>
    </r>
    <r>
      <rPr>
        <sz val="11"/>
        <rFont val="游ゴシック Medium"/>
        <family val="3"/>
        <charset val="128"/>
      </rPr>
      <t>曲</t>
    </r>
    <r>
      <rPr>
        <sz val="11"/>
        <rFont val="Consolas"/>
        <family val="3"/>
      </rPr>
      <t xml:space="preserve"> | </t>
    </r>
    <r>
      <rPr>
        <sz val="11"/>
        <rFont val="游ゴシック Medium"/>
        <family val="3"/>
        <charset val="128"/>
      </rPr>
      <t>残り時間の関係で､前説は当</t>
    </r>
    <r>
      <rPr>
        <sz val="11"/>
        <rFont val="Consolas"/>
        <family val="3"/>
      </rPr>
      <t>MD</t>
    </r>
    <r>
      <rPr>
        <sz val="11"/>
        <rFont val="游ゴシック Medium"/>
        <family val="3"/>
        <charset val="128"/>
      </rPr>
      <t>に収録。</t>
    </r>
    <rPh sb="1" eb="3">
      <t>キョクメ</t>
    </rPh>
    <rPh sb="6" eb="7">
      <t>ゼン</t>
    </rPh>
    <rPh sb="8" eb="9">
      <t>キョク</t>
    </rPh>
    <rPh sb="12" eb="13">
      <t>ノコ</t>
    </rPh>
    <rPh sb="14" eb="16">
      <t>ジカン</t>
    </rPh>
    <rPh sb="17" eb="19">
      <t>カンケイ</t>
    </rPh>
    <rPh sb="21" eb="22">
      <t>マエ</t>
    </rPh>
    <rPh sb="22" eb="23">
      <t>セツ</t>
    </rPh>
    <rPh sb="24" eb="25">
      <t>トウ</t>
    </rPh>
    <rPh sb="28" eb="30">
      <t>シュウロク</t>
    </rPh>
    <phoneticPr fontId="1"/>
  </si>
  <si>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8</t>
    </r>
    <r>
      <rPr>
        <sz val="11"/>
        <rFont val="游ゴシック Medium"/>
        <family val="3"/>
        <charset val="128"/>
      </rPr>
      <t>曲</t>
    </r>
    <r>
      <rPr>
        <sz val="11"/>
        <rFont val="Consolas"/>
        <family val="3"/>
      </rPr>
      <t xml:space="preserve"> | </t>
    </r>
    <r>
      <rPr>
        <sz val="11"/>
        <rFont val="游ゴシック Medium"/>
        <family val="3"/>
        <charset val="128"/>
      </rPr>
      <t>うち既に</t>
    </r>
    <r>
      <rPr>
        <sz val="11"/>
        <rFont val="Consolas"/>
        <family val="3"/>
      </rPr>
      <t>CD</t>
    </r>
    <r>
      <rPr>
        <sz val="11"/>
        <rFont val="游ゴシック Medium"/>
        <family val="3"/>
        <charset val="128"/>
      </rPr>
      <t>で所有の</t>
    </r>
    <r>
      <rPr>
        <sz val="11"/>
        <rFont val="Consolas"/>
        <family val="3"/>
      </rPr>
      <t>4~6</t>
    </r>
    <r>
      <rPr>
        <sz val="11"/>
        <rFont val="游ゴシック Medium"/>
        <family val="3"/>
        <charset val="128"/>
      </rPr>
      <t>曲目を除く</t>
    </r>
    <rPh sb="0" eb="1">
      <t>ゼン</t>
    </rPh>
    <rPh sb="2" eb="3">
      <t>キョク</t>
    </rPh>
    <rPh sb="8" eb="9">
      <t>スデ</t>
    </rPh>
    <rPh sb="13" eb="15">
      <t>ショユウ</t>
    </rPh>
    <rPh sb="19" eb="21">
      <t>キョクメ</t>
    </rPh>
    <rPh sb="22" eb="23">
      <t>ノゾ</t>
    </rPh>
    <phoneticPr fontId="1"/>
  </si>
  <si>
    <r>
      <t>noise</t>
    </r>
    <r>
      <rPr>
        <sz val="11"/>
        <rFont val="游ゴシック Medium"/>
        <family val="3"/>
        <charset val="128"/>
      </rPr>
      <t>多過ぎ</t>
    </r>
    <r>
      <rPr>
        <sz val="11"/>
        <rFont val="Consolas"/>
        <family val="3"/>
      </rPr>
      <t>/04'03/18'25/09'23/14'41 | 21/</t>
    </r>
    <r>
      <rPr>
        <sz val="11"/>
        <rFont val="游ゴシック Medium"/>
        <family val="3"/>
        <charset val="128"/>
      </rPr>
      <t>上巻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世界民族音楽大全集【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篇】</t>
    </r>
    <rPh sb="0" eb="5">
      <t>ノイズ</t>
    </rPh>
    <rPh sb="5" eb="7">
      <t>オオス</t>
    </rPh>
    <rPh sb="38" eb="40">
      <t>ジョウカン</t>
    </rPh>
    <rPh sb="41" eb="43">
      <t>セカイ</t>
    </rPh>
    <rPh sb="43" eb="45">
      <t>ミンゾク</t>
    </rPh>
    <rPh sb="45" eb="47">
      <t>オンガク</t>
    </rPh>
    <rPh sb="47" eb="50">
      <t>ダイゼンシュウ</t>
    </rPh>
    <rPh sb="62" eb="63">
      <t>ヘン</t>
    </rPh>
    <phoneticPr fontId="1"/>
  </si>
  <si>
    <r>
      <t>noise</t>
    </r>
    <r>
      <rPr>
        <sz val="11"/>
        <rFont val="游ゴシック Medium"/>
        <family val="3"/>
        <charset val="128"/>
      </rPr>
      <t>多過ぎ</t>
    </r>
    <r>
      <rPr>
        <sz val="11"/>
        <rFont val="Consolas"/>
        <family val="3"/>
      </rPr>
      <t>/10'07/12'11/07'15 | 22/</t>
    </r>
    <r>
      <rPr>
        <sz val="11"/>
        <rFont val="游ゴシック Medium"/>
        <family val="3"/>
        <charset val="128"/>
      </rPr>
      <t>上巻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世界民族音楽大全集【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篇】</t>
    </r>
    <rPh sb="0" eb="5">
      <t>ノイズ</t>
    </rPh>
    <rPh sb="5" eb="7">
      <t>オオス</t>
    </rPh>
    <rPh sb="32" eb="34">
      <t>ジョウカン</t>
    </rPh>
    <rPh sb="35" eb="37">
      <t>セカイ</t>
    </rPh>
    <rPh sb="37" eb="39">
      <t>ミンゾク</t>
    </rPh>
    <rPh sb="39" eb="41">
      <t>オンガク</t>
    </rPh>
    <rPh sb="41" eb="44">
      <t>ダイゼンシュウ</t>
    </rPh>
    <rPh sb="56" eb="57">
      <t>ヘン</t>
    </rPh>
    <phoneticPr fontId="1"/>
  </si>
  <si>
    <r>
      <t>05'51/04'24/14'54/05'48/06'16/06'12/15'21 | 23/</t>
    </r>
    <r>
      <rPr>
        <sz val="11"/>
        <rFont val="游ゴシック Medium"/>
        <family val="3"/>
        <charset val="128"/>
      </rPr>
      <t>上巻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世界民族音楽大全集【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篇】</t>
    </r>
    <rPh sb="47" eb="49">
      <t>ジョウカン</t>
    </rPh>
    <rPh sb="50" eb="52">
      <t>セカイ</t>
    </rPh>
    <rPh sb="52" eb="54">
      <t>ミンゾク</t>
    </rPh>
    <rPh sb="54" eb="56">
      <t>オンガク</t>
    </rPh>
    <rPh sb="56" eb="59">
      <t>ダイゼンシュウ</t>
    </rPh>
    <rPh sb="71" eb="72">
      <t>ヘン</t>
    </rPh>
    <phoneticPr fontId="1"/>
  </si>
  <si>
    <r>
      <t>13'28/13'34/09'07/20'09 | 12/</t>
    </r>
    <r>
      <rPr>
        <sz val="11"/>
        <rFont val="游ゴシック Medium"/>
        <family val="3"/>
        <charset val="128"/>
      </rPr>
      <t>上巻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世界民族音楽大全集【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篇】</t>
    </r>
    <rPh sb="29" eb="31">
      <t>ジョウカン</t>
    </rPh>
    <rPh sb="32" eb="34">
      <t>セカイ</t>
    </rPh>
    <rPh sb="34" eb="36">
      <t>ミンゾク</t>
    </rPh>
    <rPh sb="36" eb="38">
      <t>オンガク</t>
    </rPh>
    <rPh sb="38" eb="41">
      <t>ダイゼンシュウ</t>
    </rPh>
    <rPh sb="53" eb="54">
      <t>ヘン</t>
    </rPh>
    <phoneticPr fontId="1"/>
  </si>
  <si>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29</t>
    </r>
    <r>
      <rPr>
        <sz val="11"/>
        <rFont val="游ゴシック Medium"/>
        <family val="3"/>
        <charset val="128"/>
      </rPr>
      <t>曲</t>
    </r>
    <r>
      <rPr>
        <sz val="11"/>
        <rFont val="Consolas"/>
        <family val="3"/>
      </rPr>
      <t xml:space="preserve"> | 16/</t>
    </r>
    <r>
      <rPr>
        <sz val="11"/>
        <rFont val="游ゴシック Medium"/>
        <family val="3"/>
        <charset val="128"/>
      </rPr>
      <t>上巻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世界民族音楽大全集【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篇】</t>
    </r>
    <rPh sb="10" eb="12">
      <t>ジョウカン</t>
    </rPh>
    <rPh sb="13" eb="15">
      <t>セカイ</t>
    </rPh>
    <rPh sb="15" eb="17">
      <t>ミンゾク</t>
    </rPh>
    <rPh sb="17" eb="19">
      <t>オンガク</t>
    </rPh>
    <rPh sb="19" eb="22">
      <t>ダイゼンシュウ</t>
    </rPh>
    <rPh sb="34" eb="35">
      <t>ヘン</t>
    </rPh>
    <phoneticPr fontId="1"/>
  </si>
  <si>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29</t>
    </r>
    <r>
      <rPr>
        <sz val="11"/>
        <rFont val="游ゴシック Medium"/>
        <family val="3"/>
        <charset val="128"/>
      </rPr>
      <t>曲</t>
    </r>
    <r>
      <rPr>
        <sz val="11"/>
        <rFont val="Consolas"/>
        <family val="3"/>
      </rPr>
      <t xml:space="preserve"> | 17/</t>
    </r>
    <r>
      <rPr>
        <sz val="11"/>
        <rFont val="游ゴシック Medium"/>
        <family val="3"/>
        <charset val="128"/>
      </rPr>
      <t>上巻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世界民族音楽大全集【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篇】</t>
    </r>
    <rPh sb="10" eb="12">
      <t>ジョウカン</t>
    </rPh>
    <rPh sb="13" eb="15">
      <t>セカイ</t>
    </rPh>
    <rPh sb="15" eb="17">
      <t>ミンゾク</t>
    </rPh>
    <rPh sb="17" eb="19">
      <t>オンガク</t>
    </rPh>
    <rPh sb="19" eb="22">
      <t>ダイゼンシュウ</t>
    </rPh>
    <rPh sb="34" eb="35">
      <t>ヘン</t>
    </rPh>
    <phoneticPr fontId="1"/>
  </si>
  <si>
    <r>
      <t>24.5/22/1</t>
    </r>
    <r>
      <rPr>
        <sz val="11"/>
        <rFont val="游ゴシック Medium"/>
        <family val="3"/>
        <charset val="128"/>
      </rPr>
      <t>曲だけ別</t>
    </r>
    <r>
      <rPr>
        <sz val="11"/>
        <rFont val="Consolas"/>
        <family val="3"/>
      </rPr>
      <t>MD | 19/</t>
    </r>
    <r>
      <rPr>
        <sz val="11"/>
        <rFont val="游ゴシック Medium"/>
        <family val="3"/>
        <charset val="128"/>
      </rPr>
      <t>上巻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世界民族音楽大全集【</t>
    </r>
    <r>
      <rPr>
        <sz val="11"/>
        <rFont val="Consolas"/>
        <family val="3"/>
      </rPr>
      <t>Asia</t>
    </r>
    <r>
      <rPr>
        <sz val="11"/>
        <rFont val="游ゴシック Medium"/>
        <family val="3"/>
        <charset val="128"/>
      </rPr>
      <t>･</t>
    </r>
    <r>
      <rPr>
        <sz val="11"/>
        <rFont val="Consolas"/>
        <family val="3"/>
      </rPr>
      <t>Africa</t>
    </r>
    <r>
      <rPr>
        <sz val="11"/>
        <rFont val="游ゴシック Medium"/>
        <family val="3"/>
        <charset val="128"/>
      </rPr>
      <t>篇】</t>
    </r>
    <rPh sb="21" eb="23">
      <t>ジョウカン</t>
    </rPh>
    <rPh sb="24" eb="26">
      <t>セカイ</t>
    </rPh>
    <rPh sb="26" eb="28">
      <t>ミンゾク</t>
    </rPh>
    <rPh sb="28" eb="30">
      <t>オンガク</t>
    </rPh>
    <rPh sb="30" eb="33">
      <t>ダイゼンシュウ</t>
    </rPh>
    <rPh sb="45" eb="46">
      <t>ヘン</t>
    </rPh>
    <phoneticPr fontId="1"/>
  </si>
  <si>
    <r>
      <rPr>
        <sz val="11"/>
        <rFont val="游ゴシック Medium"/>
        <family val="3"/>
        <charset val="128"/>
      </rPr>
      <t>冒頭解説途中まで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及び</t>
    </r>
    <r>
      <rPr>
        <sz val="11"/>
        <rFont val="Consolas"/>
        <family val="3"/>
      </rPr>
      <t>/5</t>
    </r>
    <r>
      <rPr>
        <sz val="11"/>
        <rFont val="游ゴシック Medium"/>
        <family val="3"/>
        <charset val="128"/>
      </rPr>
      <t>曲目途中</t>
    </r>
    <r>
      <rPr>
        <sz val="11"/>
        <rFont val="Consolas"/>
        <family val="3"/>
      </rPr>
      <t xml:space="preserve">~ | </t>
    </r>
    <r>
      <rPr>
        <sz val="11"/>
        <rFont val="游ゴシック Medium"/>
        <family val="3"/>
        <charset val="128"/>
      </rPr>
      <t>序盤、誤消</t>
    </r>
    <rPh sb="0" eb="2">
      <t>ボウトウ</t>
    </rPh>
    <rPh sb="2" eb="4">
      <t>カイセツ</t>
    </rPh>
    <rPh sb="4" eb="6">
      <t>トチュウ</t>
    </rPh>
    <rPh sb="9" eb="10">
      <t>オヨ</t>
    </rPh>
    <rPh sb="13" eb="15">
      <t>キョクメ</t>
    </rPh>
    <rPh sb="15" eb="17">
      <t>トチュウ</t>
    </rPh>
    <rPh sb="21" eb="23">
      <t>ジョバン</t>
    </rPh>
    <phoneticPr fontId="1"/>
  </si>
  <si>
    <r>
      <t>8</t>
    </r>
    <r>
      <rPr>
        <sz val="11"/>
        <rFont val="游ゴシック Medium"/>
        <family val="3"/>
        <charset val="128"/>
      </rPr>
      <t>曲目の出だしから誤消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ホントは全</t>
    </r>
    <r>
      <rPr>
        <sz val="11"/>
        <rFont val="Consolas"/>
        <family val="3"/>
      </rPr>
      <t>10</t>
    </r>
    <r>
      <rPr>
        <sz val="11"/>
        <rFont val="游ゴシック Medium"/>
        <family val="3"/>
        <charset val="128"/>
      </rPr>
      <t>曲</t>
    </r>
    <r>
      <rPr>
        <sz val="11"/>
        <rFont val="Consolas"/>
        <family val="3"/>
      </rPr>
      <t xml:space="preserve"> | </t>
    </r>
    <r>
      <rPr>
        <sz val="11"/>
        <rFont val="游ゴシック Medium"/>
        <family val="3"/>
        <charset val="128"/>
      </rPr>
      <t>誤って</t>
    </r>
    <r>
      <rPr>
        <sz val="11"/>
        <rFont val="Consolas"/>
        <family val="3"/>
      </rPr>
      <t>2tr4</t>
    </r>
    <r>
      <rPr>
        <sz val="11"/>
        <rFont val="游ゴシック Medium"/>
        <family val="3"/>
        <charset val="128"/>
      </rPr>
      <t>をここに録音</t>
    </r>
    <rPh sb="1" eb="3">
      <t>キョクメ</t>
    </rPh>
    <rPh sb="4" eb="5">
      <t>デ</t>
    </rPh>
    <rPh sb="16" eb="17">
      <t>ゼン</t>
    </rPh>
    <rPh sb="19" eb="20">
      <t>キョク</t>
    </rPh>
    <rPh sb="23" eb="24">
      <t>アヤマ</t>
    </rPh>
    <rPh sb="34" eb="36">
      <t>ロクオン</t>
    </rPh>
    <phoneticPr fontId="1"/>
  </si>
  <si>
    <r>
      <t>5</t>
    </r>
    <r>
      <rPr>
        <sz val="11"/>
        <rFont val="游ゴシック Medium"/>
        <family val="3"/>
        <charset val="128"/>
      </rPr>
      <t>曲目の冒頭のみ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ホントは全</t>
    </r>
    <r>
      <rPr>
        <sz val="11"/>
        <rFont val="Consolas"/>
        <family val="3"/>
      </rPr>
      <t>9</t>
    </r>
    <r>
      <rPr>
        <sz val="11"/>
        <rFont val="游ゴシック Medium"/>
        <family val="3"/>
        <charset val="128"/>
      </rPr>
      <t>曲</t>
    </r>
    <r>
      <rPr>
        <sz val="11"/>
        <rFont val="Consolas"/>
        <family val="3"/>
      </rPr>
      <t xml:space="preserve"> | </t>
    </r>
    <r>
      <rPr>
        <sz val="11"/>
        <rFont val="游ゴシック Medium"/>
        <family val="3"/>
        <charset val="128"/>
      </rPr>
      <t>なかだいけいごの日本語の</t>
    </r>
    <r>
      <rPr>
        <sz val="11"/>
        <rFont val="Consolas"/>
        <family val="3"/>
      </rPr>
      <t>Chanson/</t>
    </r>
    <r>
      <rPr>
        <sz val="11"/>
        <rFont val="游ゴシック Medium"/>
        <family val="3"/>
        <charset val="128"/>
      </rPr>
      <t>歌謡スクランブル</t>
    </r>
    <r>
      <rPr>
        <sz val="11"/>
        <rFont val="Consolas"/>
        <family val="3"/>
      </rPr>
      <t>/</t>
    </r>
    <r>
      <rPr>
        <sz val="11"/>
        <rFont val="游ゴシック Medium"/>
        <family val="3"/>
        <charset val="128"/>
      </rPr>
      <t>ひるのワイド歌謡曲で後半を誤消</t>
    </r>
    <rPh sb="1" eb="3">
      <t>キョクメ</t>
    </rPh>
    <rPh sb="4" eb="6">
      <t>ボウトウ</t>
    </rPh>
    <rPh sb="13" eb="14">
      <t>ゼン</t>
    </rPh>
    <rPh sb="15" eb="16">
      <t>キョク</t>
    </rPh>
    <rPh sb="27" eb="30">
      <t>ニホンゴ</t>
    </rPh>
    <rPh sb="31" eb="38">
      <t>シャンソン</t>
    </rPh>
    <rPh sb="39" eb="41">
      <t>カヨウ</t>
    </rPh>
    <rPh sb="54" eb="57">
      <t>カヨウキョク</t>
    </rPh>
    <rPh sb="58" eb="60">
      <t>コウハン</t>
    </rPh>
    <phoneticPr fontId="1"/>
  </si>
  <si>
    <r>
      <rPr>
        <sz val="11"/>
        <rFont val="游ゴシック Medium"/>
        <family val="3"/>
        <charset val="128"/>
      </rPr>
      <t>全</t>
    </r>
    <r>
      <rPr>
        <sz val="11"/>
        <rFont val="Consolas"/>
        <family val="3"/>
      </rPr>
      <t>8</t>
    </r>
    <r>
      <rPr>
        <sz val="11"/>
        <rFont val="游ゴシック Medium"/>
        <family val="3"/>
        <charset val="128"/>
      </rPr>
      <t>曲</t>
    </r>
    <r>
      <rPr>
        <sz val="11"/>
        <rFont val="Consolas"/>
        <family val="3"/>
      </rPr>
      <t xml:space="preserve"> | </t>
    </r>
    <r>
      <rPr>
        <sz val="11"/>
        <rFont val="游ゴシック Medium"/>
        <family val="3"/>
        <charset val="128"/>
      </rPr>
      <t>うち</t>
    </r>
    <r>
      <rPr>
        <sz val="11"/>
        <rFont val="Consolas"/>
        <family val="3"/>
      </rPr>
      <t>4~6</t>
    </r>
    <r>
      <rPr>
        <sz val="11"/>
        <rFont val="游ゴシック Medium"/>
        <family val="3"/>
        <charset val="128"/>
      </rPr>
      <t>曲目は既に</t>
    </r>
    <r>
      <rPr>
        <sz val="11"/>
        <rFont val="Consolas"/>
        <family val="3"/>
      </rPr>
      <t>CD</t>
    </r>
    <r>
      <rPr>
        <sz val="11"/>
        <rFont val="游ゴシック Medium"/>
        <family val="3"/>
        <charset val="128"/>
      </rPr>
      <t>で所有</t>
    </r>
    <rPh sb="0" eb="1">
      <t>ゼン</t>
    </rPh>
    <rPh sb="2" eb="3">
      <t>キョク</t>
    </rPh>
    <rPh sb="11" eb="13">
      <t>キョクメ</t>
    </rPh>
    <rPh sb="14" eb="15">
      <t>スデ</t>
    </rPh>
    <rPh sb="19" eb="21">
      <t>ショユウ</t>
    </rPh>
    <phoneticPr fontId="1"/>
  </si>
  <si>
    <r>
      <rPr>
        <sz val="11"/>
        <rFont val="游ゴシック Medium"/>
        <family val="3"/>
        <charset val="128"/>
      </rPr>
      <t>ヤフオク</t>
    </r>
    <r>
      <rPr>
        <sz val="11"/>
        <rFont val="Consolas"/>
        <family val="3"/>
      </rPr>
      <t>?|</t>
    </r>
    <r>
      <rPr>
        <sz val="11"/>
        <rFont val="游ゴシック Medium"/>
        <family val="3"/>
        <charset val="128"/>
      </rPr>
      <t>まほ</t>
    </r>
    <phoneticPr fontId="1"/>
  </si>
  <si>
    <r>
      <rPr>
        <sz val="11"/>
        <rFont val="游ゴシック Medium"/>
        <family val="3"/>
        <charset val="128"/>
      </rPr>
      <t>前半</t>
    </r>
    <r>
      <rPr>
        <sz val="11"/>
        <rFont val="Consolas"/>
        <family val="3"/>
      </rPr>
      <t xml:space="preserve">27'12 | </t>
    </r>
    <r>
      <rPr>
        <sz val="11"/>
        <rFont val="游ゴシック Medium"/>
        <family val="3"/>
        <charset val="128"/>
      </rPr>
      <t>ノイズあり</t>
    </r>
    <rPh sb="0" eb="2">
      <t>ゼンハン</t>
    </rPh>
    <phoneticPr fontId="1"/>
  </si>
  <si>
    <r>
      <rPr>
        <sz val="11"/>
        <rFont val="游ゴシック Medium"/>
        <family val="3"/>
        <charset val="128"/>
      </rPr>
      <t>前半</t>
    </r>
    <r>
      <rPr>
        <sz val="11"/>
        <rFont val="Consolas"/>
        <family val="3"/>
      </rPr>
      <t xml:space="preserve"> | </t>
    </r>
    <r>
      <rPr>
        <sz val="11"/>
        <rFont val="游ゴシック Medium"/>
        <family val="3"/>
        <charset val="128"/>
      </rPr>
      <t>これと次とは､余り時間の関係で収録順が放映順と逆になってる。</t>
    </r>
    <rPh sb="0" eb="2">
      <t>ゼンハン</t>
    </rPh>
    <rPh sb="8" eb="9">
      <t>ツギ</t>
    </rPh>
    <rPh sb="12" eb="13">
      <t>アマ</t>
    </rPh>
    <rPh sb="14" eb="16">
      <t>ジカン</t>
    </rPh>
    <rPh sb="17" eb="19">
      <t>カンケイ</t>
    </rPh>
    <rPh sb="20" eb="22">
      <t>シュウロク</t>
    </rPh>
    <rPh sb="22" eb="23">
      <t>ジュン</t>
    </rPh>
    <rPh sb="24" eb="26">
      <t>ホウエイ</t>
    </rPh>
    <rPh sb="26" eb="27">
      <t>ジュン</t>
    </rPh>
    <rPh sb="28" eb="29">
      <t>ギャク</t>
    </rPh>
    <phoneticPr fontId="1"/>
  </si>
  <si>
    <r>
      <rPr>
        <sz val="11"/>
        <rFont val="游ゴシック Medium"/>
        <family val="3"/>
        <charset val="128"/>
      </rPr>
      <t>後半</t>
    </r>
    <r>
      <rPr>
        <sz val="11"/>
        <rFont val="Consolas"/>
        <family val="3"/>
      </rPr>
      <t xml:space="preserve"> | </t>
    </r>
    <r>
      <rPr>
        <sz val="11"/>
        <rFont val="游ゴシック Medium"/>
        <family val="3"/>
        <charset val="128"/>
      </rPr>
      <t>これと次とは､余り時間の関係で収録順が放映順と逆になってる。</t>
    </r>
    <rPh sb="0" eb="2">
      <t>コウハン</t>
    </rPh>
    <rPh sb="8" eb="9">
      <t>ツギ</t>
    </rPh>
    <rPh sb="12" eb="13">
      <t>アマ</t>
    </rPh>
    <rPh sb="14" eb="16">
      <t>ジカン</t>
    </rPh>
    <rPh sb="17" eb="19">
      <t>カンケイ</t>
    </rPh>
    <rPh sb="20" eb="22">
      <t>シュウロク</t>
    </rPh>
    <rPh sb="22" eb="23">
      <t>ジュン</t>
    </rPh>
    <rPh sb="24" eb="26">
      <t>ホウエイ</t>
    </rPh>
    <rPh sb="26" eb="27">
      <t>ジュン</t>
    </rPh>
    <rPh sb="28" eb="29">
      <t>ギャク</t>
    </rPh>
    <phoneticPr fontId="1"/>
  </si>
  <si>
    <r>
      <rPr>
        <sz val="11"/>
        <rFont val="游ゴシック Medium"/>
        <family val="3"/>
        <charset val="128"/>
      </rPr>
      <t>前口上除く</t>
    </r>
    <r>
      <rPr>
        <sz val="11"/>
        <rFont val="Consolas"/>
        <family val="3"/>
      </rPr>
      <t xml:space="preserve"> | </t>
    </r>
    <r>
      <rPr>
        <sz val="11"/>
        <rFont val="游ゴシック Medium"/>
        <family val="3"/>
        <charset val="128"/>
      </rPr>
      <t>ノイズ滅茶あり</t>
    </r>
    <rPh sb="0" eb="3">
      <t>マエコウジョウ</t>
    </rPh>
    <rPh sb="3" eb="4">
      <t>ノゾ</t>
    </rPh>
    <rPh sb="11" eb="13">
      <t>メチャ</t>
    </rPh>
    <phoneticPr fontId="1"/>
  </si>
  <si>
    <r>
      <rPr>
        <sz val="11"/>
        <rFont val="游ゴシック Medium"/>
        <family val="3"/>
        <charset val="128"/>
      </rPr>
      <t>後半</t>
    </r>
    <r>
      <rPr>
        <sz val="11"/>
        <rFont val="Consolas"/>
        <family val="3"/>
      </rPr>
      <t xml:space="preserve"> | 5/5 Gruziya</t>
    </r>
    <rPh sb="0" eb="2">
      <t>コウハン</t>
    </rPh>
    <rPh sb="9" eb="16">
      <t>グルジア</t>
    </rPh>
    <phoneticPr fontId="1"/>
  </si>
  <si>
    <r>
      <t>8~10</t>
    </r>
    <r>
      <rPr>
        <sz val="11"/>
        <rFont val="游ゴシック Medium"/>
        <family val="3"/>
        <charset val="128"/>
      </rPr>
      <t>曲目</t>
    </r>
    <r>
      <rPr>
        <sz val="11"/>
        <rFont val="Consolas"/>
        <family val="3"/>
      </rPr>
      <t xml:space="preserve"> | </t>
    </r>
    <r>
      <rPr>
        <sz val="11"/>
        <rFont val="游ゴシック Medium"/>
        <family val="3"/>
        <charset val="128"/>
      </rPr>
      <t>最後の曲の終盤、誤消</t>
    </r>
    <rPh sb="4" eb="6">
      <t>キョクメ</t>
    </rPh>
    <rPh sb="9" eb="11">
      <t>サイゴ</t>
    </rPh>
    <rPh sb="12" eb="13">
      <t>キョク</t>
    </rPh>
    <rPh sb="14" eb="16">
      <t>シュウバン</t>
    </rPh>
    <phoneticPr fontId="1"/>
  </si>
  <si>
    <r>
      <t>13~16</t>
    </r>
    <r>
      <rPr>
        <sz val="11"/>
        <rFont val="游ゴシック Medium"/>
        <family val="3"/>
        <charset val="128"/>
      </rPr>
      <t>曲目</t>
    </r>
    <r>
      <rPr>
        <sz val="11"/>
        <rFont val="Consolas"/>
        <family val="3"/>
      </rPr>
      <t xml:space="preserve"> | </t>
    </r>
    <r>
      <rPr>
        <sz val="11"/>
        <rFont val="游ゴシック Medium"/>
        <family val="3"/>
        <charset val="128"/>
      </rPr>
      <t>終盤、誤消</t>
    </r>
    <rPh sb="5" eb="7">
      <t>キョクメ</t>
    </rPh>
    <rPh sb="10" eb="12">
      <t>シュウバン</t>
    </rPh>
    <phoneticPr fontId="1"/>
  </si>
  <si>
    <r>
      <rPr>
        <sz val="11"/>
        <rFont val="游ゴシック Medium"/>
        <family val="3"/>
        <charset val="128"/>
      </rPr>
      <t>前説除く</t>
    </r>
    <r>
      <rPr>
        <sz val="11"/>
        <rFont val="Consolas"/>
        <family val="3"/>
      </rPr>
      <t xml:space="preserve"> | </t>
    </r>
    <r>
      <rPr>
        <sz val="11"/>
        <rFont val="游ゴシック Medium"/>
        <family val="3"/>
        <charset val="128"/>
      </rPr>
      <t>後半を誤消</t>
    </r>
    <rPh sb="0" eb="2">
      <t>マエセツ</t>
    </rPh>
    <rPh sb="2" eb="3">
      <t>ノゾ</t>
    </rPh>
    <rPh sb="7" eb="9">
      <t>コウハン</t>
    </rPh>
    <phoneticPr fontId="1"/>
  </si>
  <si>
    <r>
      <t xml:space="preserve">2024/05/31 </t>
    </r>
    <r>
      <rPr>
        <sz val="11"/>
        <rFont val="游ゴシック Medium"/>
        <family val="3"/>
        <charset val="128"/>
      </rPr>
      <t>発売</t>
    </r>
    <rPh sb="11" eb="13">
      <t>ハツバイ</t>
    </rPh>
    <phoneticPr fontId="1"/>
  </si>
  <si>
    <r>
      <t xml:space="preserve">3 CD </t>
    </r>
    <r>
      <rPr>
        <sz val="11"/>
        <rFont val="游ゴシック Medium"/>
        <family val="3"/>
        <charset val="128"/>
      </rPr>
      <t>付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書籍</t>
    </r>
    <rPh sb="5" eb="6">
      <t>ツキ</t>
    </rPh>
    <rPh sb="7" eb="9">
      <t>ショセキ</t>
    </rPh>
    <phoneticPr fontId="1"/>
  </si>
  <si>
    <r>
      <rPr>
        <b/>
        <sz val="11"/>
        <color indexed="33"/>
        <rFont val="游ゴシック Medium"/>
        <family val="3"/>
        <charset val="128"/>
      </rPr>
      <t>加藤和彦</t>
    </r>
    <rPh sb="0" eb="2">
      <t>カトウ</t>
    </rPh>
    <rPh sb="2" eb="4">
      <t>カズヒコ</t>
    </rPh>
    <phoneticPr fontId="1"/>
  </si>
  <si>
    <r>
      <rPr>
        <sz val="11"/>
        <rFont val="游ゴシック Medium"/>
        <family val="3"/>
        <charset val="128"/>
      </rPr>
      <t>バハマ・ベルリン・パリ</t>
    </r>
    <r>
      <rPr>
        <sz val="11"/>
        <rFont val="Consolas"/>
        <family val="3"/>
      </rPr>
      <t xml:space="preserve"> </t>
    </r>
    <r>
      <rPr>
        <sz val="11"/>
        <rFont val="游ゴシック Medium"/>
        <family val="3"/>
        <charset val="128"/>
      </rPr>
      <t>ヨーロッパ三部作</t>
    </r>
    <r>
      <rPr>
        <sz val="11"/>
        <rFont val="Consolas"/>
        <family val="3"/>
      </rPr>
      <t xml:space="preserve"> [</t>
    </r>
    <r>
      <rPr>
        <sz val="11"/>
        <rFont val="游ゴシック Medium"/>
        <family val="3"/>
        <charset val="128"/>
      </rPr>
      <t>復刻版</t>
    </r>
    <r>
      <rPr>
        <sz val="11"/>
        <rFont val="Consolas"/>
        <family val="3"/>
      </rPr>
      <t>] (</t>
    </r>
    <r>
      <rPr>
        <sz val="11"/>
        <rFont val="游ゴシック Medium"/>
        <family val="3"/>
        <charset val="128"/>
      </rPr>
      <t>パパ・ヘミングウェイ</t>
    </r>
    <r>
      <rPr>
        <sz val="11"/>
        <rFont val="Consolas"/>
        <family val="3"/>
      </rPr>
      <t>|</t>
    </r>
    <r>
      <rPr>
        <sz val="11"/>
        <rFont val="游ゴシック Medium"/>
        <family val="3"/>
        <charset val="128"/>
      </rPr>
      <t>うたかたのオペラ</t>
    </r>
    <r>
      <rPr>
        <sz val="11"/>
        <rFont val="Consolas"/>
        <family val="3"/>
      </rPr>
      <t>|</t>
    </r>
    <r>
      <rPr>
        <sz val="11"/>
        <rFont val="游ゴシック Medium"/>
        <family val="3"/>
        <charset val="128"/>
      </rPr>
      <t>ベル・エキセントリック</t>
    </r>
    <r>
      <rPr>
        <sz val="11"/>
        <rFont val="Consolas"/>
        <family val="3"/>
      </rPr>
      <t>)</t>
    </r>
    <rPh sb="17" eb="18">
      <t>3</t>
    </rPh>
    <rPh sb="18" eb="20">
      <t>ブサク</t>
    </rPh>
    <rPh sb="22" eb="25">
      <t>フッコクバン</t>
    </rPh>
    <phoneticPr fontId="1"/>
  </si>
  <si>
    <r>
      <rPr>
        <sz val="11"/>
        <rFont val="游ゴシック Medium"/>
        <family val="3"/>
        <charset val="128"/>
      </rPr>
      <t>リットーミュージック</t>
    </r>
    <phoneticPr fontId="1"/>
  </si>
  <si>
    <r>
      <t xml:space="preserve">TOWER RECORDS </t>
    </r>
    <r>
      <rPr>
        <sz val="11"/>
        <rFont val="游ゴシック Medium"/>
        <family val="3"/>
        <charset val="128"/>
      </rPr>
      <t>渋谷店</t>
    </r>
    <rPh sb="14" eb="17">
      <t>シブヤテン</t>
    </rPh>
    <phoneticPr fontId="1"/>
  </si>
  <si>
    <r>
      <rPr>
        <sz val="11"/>
        <rFont val="游ゴシック Medium"/>
        <family val="3"/>
        <charset val="128"/>
      </rPr>
      <t>焼け野原にしか咲かない花</t>
    </r>
    <rPh sb="0" eb="1">
      <t>ヤ</t>
    </rPh>
    <rPh sb="2" eb="4">
      <t>ノハラ</t>
    </rPh>
    <rPh sb="7" eb="8">
      <t>サ</t>
    </rPh>
    <rPh sb="11" eb="12">
      <t>ハナ</t>
    </rPh>
    <phoneticPr fontId="1"/>
  </si>
  <si>
    <r>
      <t xml:space="preserve">Hi8 </t>
    </r>
    <r>
      <rPr>
        <b/>
        <sz val="9"/>
        <rFont val="游ゴシック Medium"/>
        <family val="3"/>
        <charset val="128"/>
      </rPr>
      <t>または</t>
    </r>
    <r>
      <rPr>
        <b/>
        <sz val="9"/>
        <rFont val="Consolas"/>
        <family val="3"/>
      </rPr>
      <t xml:space="preserve"> 8mm </t>
    </r>
    <r>
      <rPr>
        <b/>
        <sz val="9"/>
        <rFont val="游ゴシック Medium"/>
        <family val="3"/>
        <charset val="128"/>
      </rPr>
      <t>に</t>
    </r>
    <r>
      <rPr>
        <b/>
        <sz val="9"/>
        <rFont val="Consolas"/>
        <family val="3"/>
      </rPr>
      <t xml:space="preserve"> </t>
    </r>
    <r>
      <rPr>
        <b/>
        <sz val="9"/>
        <rFont val="游ゴシック Medium"/>
        <family val="3"/>
        <charset val="128"/>
      </rPr>
      <t>音声だけ</t>
    </r>
    <r>
      <rPr>
        <b/>
        <sz val="9"/>
        <rFont val="Consolas"/>
        <family val="3"/>
      </rPr>
      <t xml:space="preserve"> PCM </t>
    </r>
    <r>
      <rPr>
        <b/>
        <sz val="9"/>
        <rFont val="游ゴシック Medium"/>
        <family val="3"/>
        <charset val="128"/>
      </rPr>
      <t>録音</t>
    </r>
    <r>
      <rPr>
        <b/>
        <sz val="9"/>
        <rFont val="Consolas"/>
        <family val="3"/>
      </rPr>
      <t xml:space="preserve"> </t>
    </r>
    <r>
      <rPr>
        <b/>
        <sz val="9"/>
        <rFont val="游ゴシック Medium"/>
        <family val="3"/>
        <charset val="128"/>
      </rPr>
      <t>洋楽</t>
    </r>
  </si>
  <si>
    <r>
      <rPr>
        <u/>
        <sz val="11"/>
        <color indexed="12"/>
        <rFont val="游ゴシック Medium"/>
        <family val="3"/>
        <charset val="128"/>
      </rPr>
      <t>現代音楽</t>
    </r>
    <phoneticPr fontId="1"/>
  </si>
  <si>
    <r>
      <rPr>
        <sz val="9"/>
        <rFont val="游ゴシック Medium"/>
        <family val="3"/>
        <charset val="128"/>
      </rPr>
      <t>洋楽</t>
    </r>
    <r>
      <rPr>
        <sz val="9"/>
        <rFont val="Consolas"/>
        <family val="3"/>
      </rPr>
      <t xml:space="preserve"> </t>
    </r>
    <r>
      <rPr>
        <sz val="9"/>
        <rFont val="游ゴシック Medium"/>
        <family val="3"/>
        <charset val="128"/>
      </rPr>
      <t>「現代音楽」と混在</t>
    </r>
    <rPh sb="4" eb="8">
      <t>ゲンダイオンガク</t>
    </rPh>
    <rPh sb="10" eb="12">
      <t>コンザイ</t>
    </rPh>
    <phoneticPr fontId="1"/>
  </si>
  <si>
    <r>
      <rPr>
        <sz val="9"/>
        <rFont val="游ゴシック Medium"/>
        <family val="3"/>
        <charset val="128"/>
      </rPr>
      <t>邦楽</t>
    </r>
    <r>
      <rPr>
        <sz val="9"/>
        <rFont val="Consolas"/>
        <family val="3"/>
      </rPr>
      <t xml:space="preserve"> </t>
    </r>
    <r>
      <rPr>
        <sz val="9"/>
        <rFont val="游ゴシック Medium"/>
        <family val="3"/>
        <charset val="128"/>
      </rPr>
      <t>「現代音楽」と混在</t>
    </r>
    <phoneticPr fontId="1"/>
  </si>
  <si>
    <t>library.xlsx</t>
    <phoneticPr fontId="1"/>
  </si>
  <si>
    <t>book.xlsx</t>
    <phoneticPr fontId="1"/>
  </si>
  <si>
    <t>reference.xlsx</t>
    <phoneticPr fontId="1"/>
  </si>
  <si>
    <t>cassette.xlsx</t>
    <phoneticPr fontId="1"/>
  </si>
  <si>
    <r>
      <t>[</t>
    </r>
    <r>
      <rPr>
        <u/>
        <sz val="11"/>
        <color indexed="12"/>
        <rFont val="游ゴシック Medium"/>
        <family val="3"/>
        <charset val="128"/>
      </rPr>
      <t>世界中</t>
    </r>
    <r>
      <rPr>
        <u/>
        <sz val="11"/>
        <color indexed="12"/>
        <rFont val="Consolas"/>
        <family val="3"/>
      </rPr>
      <t xml:space="preserve"> (</t>
    </r>
    <r>
      <rPr>
        <u/>
        <sz val="11"/>
        <color indexed="12"/>
        <rFont val="游ゴシック Medium"/>
        <family val="3"/>
        <charset val="128"/>
      </rPr>
      <t>日本も含む</t>
    </r>
    <r>
      <rPr>
        <u/>
        <sz val="11"/>
        <color indexed="12"/>
        <rFont val="Consolas"/>
        <family val="3"/>
      </rPr>
      <t xml:space="preserve">) </t>
    </r>
    <r>
      <rPr>
        <u/>
        <sz val="11"/>
        <color indexed="12"/>
        <rFont val="游ゴシック Medium"/>
        <family val="3"/>
        <charset val="128"/>
      </rPr>
      <t>の
民族芸能･民族音楽</t>
    </r>
    <r>
      <rPr>
        <u/>
        <sz val="11"/>
        <color indexed="12"/>
        <rFont val="Consolas"/>
        <family val="3"/>
      </rPr>
      <t xml:space="preserve"> </t>
    </r>
    <r>
      <rPr>
        <u/>
        <sz val="11"/>
        <color indexed="12"/>
        <rFont val="游ゴシック Medium"/>
        <family val="3"/>
        <charset val="128"/>
      </rPr>
      <t>を
見まくろう聴きまくろう</t>
    </r>
    <r>
      <rPr>
        <u/>
        <sz val="11"/>
        <color indexed="12"/>
        <rFont val="Consolas"/>
        <family val="3"/>
      </rPr>
      <t xml:space="preserve"> </t>
    </r>
    <r>
      <rPr>
        <u/>
        <sz val="11"/>
        <color indexed="12"/>
        <rFont val="游ゴシック Medium"/>
        <family val="3"/>
        <charset val="128"/>
      </rPr>
      <t>の</t>
    </r>
    <r>
      <rPr>
        <u/>
        <sz val="11"/>
        <color indexed="12"/>
        <rFont val="Consolas"/>
        <family val="3"/>
      </rPr>
      <t xml:space="preserve"> </t>
    </r>
    <r>
      <rPr>
        <u/>
        <sz val="11"/>
        <color indexed="12"/>
        <rFont val="游ゴシック Medium"/>
        <family val="3"/>
        <charset val="128"/>
      </rPr>
      <t>会</t>
    </r>
    <r>
      <rPr>
        <u/>
        <sz val="11"/>
        <color indexed="12"/>
        <rFont val="Consolas"/>
        <family val="3"/>
      </rPr>
      <t>]</t>
    </r>
    <phoneticPr fontId="1"/>
  </si>
  <si>
    <r>
      <rPr>
        <u/>
        <sz val="11"/>
        <color indexed="12"/>
        <rFont val="游ゴシック Medium"/>
        <family val="3"/>
        <charset val="128"/>
      </rPr>
      <t>民俗芸能・民族音楽</t>
    </r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</si>
</sst>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_ "/>
    <numFmt numFmtId="177" formatCode="yyyy/mm/dd\ ddd"/>
    <numFmt numFmtId="178" formatCode="0_);[Red]\(0\)"/>
  </numFmts>
  <fonts count="49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b/>
      <sz val="11"/>
      <name val="Consolas"/>
      <family val="3"/>
    </font>
    <font>
      <sz val="11"/>
      <name val="Consolas"/>
      <family val="3"/>
    </font>
    <font>
      <b/>
      <sz val="11"/>
      <color indexed="33"/>
      <name val="Consolas"/>
      <family val="3"/>
    </font>
    <font>
      <strike/>
      <sz val="11"/>
      <name val="Consolas"/>
      <family val="3"/>
    </font>
    <font>
      <u/>
      <sz val="11"/>
      <color indexed="12"/>
      <name val="Consolas"/>
      <family val="3"/>
    </font>
    <font>
      <b/>
      <strike/>
      <sz val="11"/>
      <color indexed="33"/>
      <name val="Consolas"/>
      <family val="3"/>
    </font>
    <font>
      <b/>
      <u/>
      <sz val="11"/>
      <color indexed="11"/>
      <name val="Consolas"/>
      <family val="3"/>
    </font>
    <font>
      <b/>
      <u/>
      <sz val="11"/>
      <color indexed="33"/>
      <name val="Consolas"/>
      <family val="3"/>
    </font>
    <font>
      <u/>
      <sz val="11"/>
      <name val="Consolas"/>
      <family val="3"/>
    </font>
    <font>
      <b/>
      <u/>
      <sz val="11"/>
      <color indexed="12"/>
      <name val="Consolas"/>
      <family val="3"/>
    </font>
    <font>
      <b/>
      <sz val="11"/>
      <color indexed="17"/>
      <name val="Consolas"/>
      <family val="3"/>
    </font>
    <font>
      <b/>
      <sz val="11"/>
      <color indexed="37"/>
      <name val="Consolas"/>
      <family val="3"/>
    </font>
    <font>
      <sz val="8"/>
      <name val="Consolas"/>
      <family val="3"/>
    </font>
    <font>
      <sz val="9"/>
      <name val="Consolas"/>
      <family val="3"/>
    </font>
    <font>
      <b/>
      <sz val="11"/>
      <color indexed="14"/>
      <name val="Consolas"/>
      <family val="3"/>
    </font>
    <font>
      <sz val="10"/>
      <name val="Consolas"/>
      <family val="3"/>
    </font>
    <font>
      <b/>
      <sz val="10"/>
      <color indexed="33"/>
      <name val="Consolas"/>
      <family val="3"/>
    </font>
    <font>
      <b/>
      <sz val="11"/>
      <color indexed="57"/>
      <name val="Consolas"/>
      <family val="3"/>
    </font>
    <font>
      <b/>
      <sz val="11"/>
      <color indexed="12"/>
      <name val="Consolas"/>
      <family val="3"/>
    </font>
    <font>
      <sz val="12"/>
      <name val="Consolas"/>
      <family val="3"/>
    </font>
    <font>
      <b/>
      <sz val="12"/>
      <name val="Consolas"/>
      <family val="3"/>
    </font>
    <font>
      <b/>
      <sz val="9"/>
      <name val="Consolas"/>
      <family val="3"/>
    </font>
    <font>
      <u/>
      <sz val="12"/>
      <color indexed="12"/>
      <name val="Consolas"/>
      <family val="3"/>
    </font>
    <font>
      <u/>
      <sz val="9"/>
      <color indexed="12"/>
      <name val="Consolas"/>
      <family val="3"/>
    </font>
    <font>
      <sz val="6"/>
      <name val="Consolas"/>
      <family val="3"/>
    </font>
    <font>
      <sz val="11"/>
      <name val="FangSong"/>
      <family val="3"/>
      <charset val="134"/>
    </font>
    <font>
      <u/>
      <sz val="11"/>
      <color indexed="12"/>
      <name val="游ゴシック Medium"/>
      <family val="3"/>
      <charset val="128"/>
    </font>
    <font>
      <sz val="11"/>
      <name val="游ゴシック Medium"/>
      <family val="3"/>
      <charset val="128"/>
    </font>
    <font>
      <sz val="8"/>
      <name val="游ゴシック Medium"/>
      <family val="3"/>
      <charset val="128"/>
    </font>
    <font>
      <sz val="9"/>
      <name val="游ゴシック Medium"/>
      <family val="3"/>
      <charset val="128"/>
    </font>
    <font>
      <b/>
      <sz val="12"/>
      <name val="游ゴシック Medium"/>
      <family val="3"/>
      <charset val="128"/>
    </font>
    <font>
      <u/>
      <sz val="12"/>
      <color indexed="12"/>
      <name val="游ゴシック Medium"/>
      <family val="3"/>
      <charset val="128"/>
    </font>
    <font>
      <u/>
      <sz val="9"/>
      <color indexed="12"/>
      <name val="游ゴシック Medium"/>
      <family val="3"/>
      <charset val="128"/>
    </font>
    <font>
      <b/>
      <sz val="11"/>
      <name val="游ゴシック Medium"/>
      <family val="3"/>
      <charset val="128"/>
    </font>
    <font>
      <b/>
      <sz val="11"/>
      <color indexed="14"/>
      <name val="游ゴシック Medium"/>
      <family val="3"/>
      <charset val="128"/>
    </font>
    <font>
      <b/>
      <sz val="11"/>
      <color indexed="33"/>
      <name val="游ゴシック Medium"/>
      <family val="3"/>
      <charset val="128"/>
    </font>
    <font>
      <strike/>
      <sz val="11"/>
      <name val="游ゴシック Medium"/>
      <family val="3"/>
      <charset val="128"/>
    </font>
    <font>
      <b/>
      <strike/>
      <sz val="11"/>
      <color indexed="33"/>
      <name val="游ゴシック Medium"/>
      <family val="3"/>
      <charset val="128"/>
    </font>
    <font>
      <sz val="6"/>
      <name val="游ゴシック Medium"/>
      <family val="3"/>
      <charset val="128"/>
    </font>
    <font>
      <b/>
      <sz val="11"/>
      <color indexed="17"/>
      <name val="游ゴシック Medium"/>
      <family val="3"/>
      <charset val="128"/>
    </font>
    <font>
      <b/>
      <sz val="11"/>
      <color indexed="37"/>
      <name val="游ゴシック Medium"/>
      <family val="3"/>
      <charset val="128"/>
    </font>
    <font>
      <sz val="10"/>
      <name val="游ゴシック Medium"/>
      <family val="3"/>
      <charset val="128"/>
    </font>
    <font>
      <b/>
      <sz val="10"/>
      <color indexed="33"/>
      <name val="游ゴシック Medium"/>
      <family val="3"/>
      <charset val="128"/>
    </font>
    <font>
      <i/>
      <sz val="11"/>
      <name val="Consolas"/>
      <family val="3"/>
    </font>
    <font>
      <b/>
      <sz val="9"/>
      <name val="游ゴシック Medium"/>
      <family val="3"/>
      <charset val="128"/>
    </font>
    <font>
      <b/>
      <sz val="11"/>
      <color rgb="FFFF00FF"/>
      <name val="Consolas"/>
      <family val="3"/>
    </font>
  </fonts>
  <fills count="11">
    <fill>
      <patternFill patternType="none"/>
    </fill>
    <fill>
      <patternFill patternType="gray125"/>
    </fill>
    <fill>
      <patternFill patternType="solid">
        <fgColor indexed="2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indexed="11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hair">
        <color indexed="64"/>
      </right>
      <top style="thick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thick">
        <color indexed="64"/>
      </top>
      <bottom style="double">
        <color indexed="64"/>
      </bottom>
      <diagonal/>
    </border>
    <border>
      <left style="medium">
        <color indexed="64"/>
      </left>
      <right style="hair">
        <color indexed="64"/>
      </right>
      <top style="thick">
        <color indexed="64"/>
      </top>
      <bottom style="double">
        <color indexed="64"/>
      </bottom>
      <diagonal/>
    </border>
    <border>
      <left style="hair">
        <color indexed="64"/>
      </left>
      <right style="thick">
        <color indexed="64"/>
      </right>
      <top style="thick">
        <color indexed="64"/>
      </top>
      <bottom style="double">
        <color indexed="64"/>
      </bottom>
      <diagonal/>
    </border>
    <border>
      <left style="thick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hair">
        <color indexed="64"/>
      </right>
      <top style="thin">
        <color indexed="64"/>
      </top>
      <bottom style="thick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ck">
        <color indexed="64"/>
      </bottom>
      <diagonal/>
    </border>
    <border>
      <left style="hair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hair">
        <color indexed="64"/>
      </right>
      <top style="double">
        <color indexed="64"/>
      </top>
      <bottom style="thick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thick">
        <color indexed="64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 style="thick">
        <color indexed="64"/>
      </bottom>
      <diagonal/>
    </border>
    <border>
      <left style="hair">
        <color indexed="64"/>
      </left>
      <right style="thick">
        <color indexed="64"/>
      </right>
      <top style="double">
        <color indexed="64"/>
      </top>
      <bottom style="thick">
        <color indexed="64"/>
      </bottom>
      <diagonal/>
    </border>
    <border>
      <left style="thick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thick">
        <color indexed="64"/>
      </right>
      <top style="double">
        <color indexed="64"/>
      </top>
      <bottom style="thin">
        <color indexed="64"/>
      </bottom>
      <diagonal/>
    </border>
    <border>
      <left style="thick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172">
    <xf numFmtId="0" fontId="0" fillId="0" borderId="0" xfId="0"/>
    <xf numFmtId="176" fontId="3" fillId="0" borderId="0" xfId="0" applyNumberFormat="1" applyFont="1"/>
    <xf numFmtId="49" fontId="3" fillId="0" borderId="0" xfId="0" applyNumberFormat="1" applyFont="1"/>
    <xf numFmtId="0" fontId="3" fillId="0" borderId="0" xfId="0" applyFont="1"/>
    <xf numFmtId="177" fontId="3" fillId="0" borderId="0" xfId="0" applyNumberFormat="1" applyFont="1" applyAlignment="1">
      <alignment horizontal="left"/>
    </xf>
    <xf numFmtId="178" fontId="3" fillId="0" borderId="0" xfId="0" applyNumberFormat="1" applyFont="1" applyAlignment="1">
      <alignment horizontal="left"/>
    </xf>
    <xf numFmtId="176" fontId="4" fillId="0" borderId="0" xfId="0" applyNumberFormat="1" applyFont="1"/>
    <xf numFmtId="49" fontId="4" fillId="0" borderId="0" xfId="0" applyNumberFormat="1" applyFont="1"/>
    <xf numFmtId="49" fontId="4" fillId="2" borderId="0" xfId="0" applyNumberFormat="1" applyFont="1" applyFill="1"/>
    <xf numFmtId="0" fontId="4" fillId="2" borderId="0" xfId="0" applyFont="1" applyFill="1"/>
    <xf numFmtId="49" fontId="4" fillId="3" borderId="0" xfId="0" applyNumberFormat="1" applyFont="1" applyFill="1"/>
    <xf numFmtId="49" fontId="4" fillId="4" borderId="0" xfId="0" applyNumberFormat="1" applyFont="1" applyFill="1"/>
    <xf numFmtId="177" fontId="4" fillId="2" borderId="0" xfId="0" applyNumberFormat="1" applyFont="1" applyFill="1" applyAlignment="1">
      <alignment horizontal="left"/>
    </xf>
    <xf numFmtId="178" fontId="4" fillId="2" borderId="0" xfId="0" applyNumberFormat="1" applyFont="1" applyFill="1" applyAlignment="1">
      <alignment horizontal="right"/>
    </xf>
    <xf numFmtId="0" fontId="4" fillId="0" borderId="0" xfId="0" applyFont="1"/>
    <xf numFmtId="177" fontId="4" fillId="0" borderId="0" xfId="0" applyNumberFormat="1" applyFont="1" applyAlignment="1">
      <alignment horizontal="left"/>
    </xf>
    <xf numFmtId="178" fontId="4" fillId="0" borderId="0" xfId="0" applyNumberFormat="1" applyFont="1" applyAlignment="1">
      <alignment horizontal="right"/>
    </xf>
    <xf numFmtId="49" fontId="5" fillId="0" borderId="0" xfId="0" applyNumberFormat="1" applyFont="1"/>
    <xf numFmtId="176" fontId="6" fillId="0" borderId="0" xfId="0" applyNumberFormat="1" applyFont="1"/>
    <xf numFmtId="49" fontId="6" fillId="0" borderId="0" xfId="0" applyNumberFormat="1" applyFont="1"/>
    <xf numFmtId="0" fontId="6" fillId="0" borderId="0" xfId="0" applyFont="1"/>
    <xf numFmtId="177" fontId="6" fillId="0" borderId="0" xfId="0" applyNumberFormat="1" applyFont="1" applyAlignment="1">
      <alignment horizontal="left"/>
    </xf>
    <xf numFmtId="178" fontId="6" fillId="0" borderId="0" xfId="0" applyNumberFormat="1" applyFont="1" applyAlignment="1">
      <alignment horizontal="right"/>
    </xf>
    <xf numFmtId="49" fontId="4" fillId="0" borderId="0" xfId="0" quotePrefix="1" applyNumberFormat="1" applyFont="1"/>
    <xf numFmtId="0" fontId="4" fillId="0" borderId="0" xfId="0" quotePrefix="1" applyFont="1"/>
    <xf numFmtId="49" fontId="7" fillId="0" borderId="0" xfId="1" applyNumberFormat="1" applyFont="1" applyAlignment="1" applyProtection="1"/>
    <xf numFmtId="49" fontId="6" fillId="0" borderId="0" xfId="0" quotePrefix="1" applyNumberFormat="1" applyFont="1"/>
    <xf numFmtId="0" fontId="6" fillId="0" borderId="0" xfId="0" quotePrefix="1" applyFont="1"/>
    <xf numFmtId="49" fontId="8" fillId="0" borderId="0" xfId="0" applyNumberFormat="1" applyFont="1"/>
    <xf numFmtId="0" fontId="7" fillId="0" borderId="0" xfId="1" applyNumberFormat="1" applyFont="1" applyAlignment="1" applyProtection="1"/>
    <xf numFmtId="49" fontId="9" fillId="0" borderId="0" xfId="1" applyNumberFormat="1" applyFont="1" applyAlignment="1" applyProtection="1"/>
    <xf numFmtId="49" fontId="10" fillId="0" borderId="0" xfId="1" applyNumberFormat="1" applyFont="1" applyAlignment="1" applyProtection="1"/>
    <xf numFmtId="177" fontId="7" fillId="0" borderId="0" xfId="1" applyNumberFormat="1" applyFont="1" applyAlignment="1" applyProtection="1">
      <alignment horizontal="left"/>
    </xf>
    <xf numFmtId="178" fontId="7" fillId="0" borderId="0" xfId="1" applyNumberFormat="1" applyFont="1" applyAlignment="1" applyProtection="1">
      <alignment horizontal="right"/>
    </xf>
    <xf numFmtId="49" fontId="11" fillId="0" borderId="0" xfId="1" applyNumberFormat="1" applyFont="1" applyAlignment="1" applyProtection="1"/>
    <xf numFmtId="0" fontId="11" fillId="0" borderId="0" xfId="1" applyNumberFormat="1" applyFont="1" applyAlignment="1" applyProtection="1"/>
    <xf numFmtId="49" fontId="12" fillId="0" borderId="0" xfId="1" applyNumberFormat="1" applyFont="1" applyAlignment="1" applyProtection="1"/>
    <xf numFmtId="177" fontId="11" fillId="0" borderId="0" xfId="1" applyNumberFormat="1" applyFont="1" applyAlignment="1" applyProtection="1">
      <alignment horizontal="left"/>
    </xf>
    <xf numFmtId="178" fontId="11" fillId="0" borderId="0" xfId="1" applyNumberFormat="1" applyFont="1" applyAlignment="1" applyProtection="1">
      <alignment horizontal="right"/>
    </xf>
    <xf numFmtId="49" fontId="13" fillId="0" borderId="0" xfId="0" applyNumberFormat="1" applyFont="1"/>
    <xf numFmtId="49" fontId="14" fillId="0" borderId="0" xfId="0" applyNumberFormat="1" applyFont="1"/>
    <xf numFmtId="0" fontId="7" fillId="0" borderId="0" xfId="1" applyFont="1" applyAlignment="1" applyProtection="1"/>
    <xf numFmtId="49" fontId="4" fillId="5" borderId="0" xfId="0" applyNumberFormat="1" applyFont="1" applyFill="1"/>
    <xf numFmtId="49" fontId="17" fillId="0" borderId="0" xfId="0" applyNumberFormat="1" applyFont="1"/>
    <xf numFmtId="176" fontId="4" fillId="6" borderId="0" xfId="0" applyNumberFormat="1" applyFont="1" applyFill="1"/>
    <xf numFmtId="49" fontId="4" fillId="6" borderId="0" xfId="0" quotePrefix="1" applyNumberFormat="1" applyFont="1" applyFill="1"/>
    <xf numFmtId="49" fontId="4" fillId="6" borderId="0" xfId="0" applyNumberFormat="1" applyFont="1" applyFill="1"/>
    <xf numFmtId="177" fontId="4" fillId="6" borderId="0" xfId="0" applyNumberFormat="1" applyFont="1" applyFill="1" applyAlignment="1">
      <alignment horizontal="left"/>
    </xf>
    <xf numFmtId="178" fontId="4" fillId="6" borderId="0" xfId="0" applyNumberFormat="1" applyFont="1" applyFill="1" applyAlignment="1">
      <alignment horizontal="right"/>
    </xf>
    <xf numFmtId="176" fontId="4" fillId="7" borderId="0" xfId="0" applyNumberFormat="1" applyFont="1" applyFill="1"/>
    <xf numFmtId="49" fontId="4" fillId="7" borderId="0" xfId="0" quotePrefix="1" applyNumberFormat="1" applyFont="1" applyFill="1"/>
    <xf numFmtId="0" fontId="4" fillId="7" borderId="0" xfId="0" quotePrefix="1" applyFont="1" applyFill="1"/>
    <xf numFmtId="49" fontId="4" fillId="7" borderId="0" xfId="0" applyNumberFormat="1" applyFont="1" applyFill="1"/>
    <xf numFmtId="177" fontId="4" fillId="7" borderId="0" xfId="0" applyNumberFormat="1" applyFont="1" applyFill="1" applyAlignment="1">
      <alignment horizontal="left"/>
    </xf>
    <xf numFmtId="178" fontId="4" fillId="7" borderId="0" xfId="0" applyNumberFormat="1" applyFont="1" applyFill="1" applyAlignment="1">
      <alignment horizontal="right"/>
    </xf>
    <xf numFmtId="176" fontId="6" fillId="6" borderId="0" xfId="0" applyNumberFormat="1" applyFont="1" applyFill="1"/>
    <xf numFmtId="49" fontId="6" fillId="6" borderId="0" xfId="0" applyNumberFormat="1" applyFont="1" applyFill="1"/>
    <xf numFmtId="177" fontId="6" fillId="6" borderId="0" xfId="0" applyNumberFormat="1" applyFont="1" applyFill="1" applyAlignment="1">
      <alignment horizontal="left"/>
    </xf>
    <xf numFmtId="178" fontId="6" fillId="6" borderId="0" xfId="0" applyNumberFormat="1" applyFont="1" applyFill="1" applyAlignment="1">
      <alignment horizontal="right"/>
    </xf>
    <xf numFmtId="49" fontId="6" fillId="6" borderId="0" xfId="0" quotePrefix="1" applyNumberFormat="1" applyFont="1" applyFill="1"/>
    <xf numFmtId="49" fontId="18" fillId="0" borderId="0" xfId="0" applyNumberFormat="1" applyFont="1"/>
    <xf numFmtId="49" fontId="19" fillId="0" borderId="0" xfId="0" applyNumberFormat="1" applyFont="1"/>
    <xf numFmtId="49" fontId="20" fillId="0" borderId="0" xfId="0" applyNumberFormat="1" applyFont="1"/>
    <xf numFmtId="0" fontId="22" fillId="0" borderId="0" xfId="0" applyFont="1"/>
    <xf numFmtId="0" fontId="16" fillId="0" borderId="0" xfId="0" applyFont="1"/>
    <xf numFmtId="49" fontId="22" fillId="0" borderId="0" xfId="0" applyNumberFormat="1" applyFont="1"/>
    <xf numFmtId="49" fontId="16" fillId="0" borderId="0" xfId="0" applyNumberFormat="1" applyFont="1"/>
    <xf numFmtId="49" fontId="23" fillId="8" borderId="2" xfId="0" applyNumberFormat="1" applyFont="1" applyFill="1" applyBorder="1"/>
    <xf numFmtId="49" fontId="24" fillId="0" borderId="3" xfId="0" applyNumberFormat="1" applyFont="1" applyBorder="1"/>
    <xf numFmtId="49" fontId="23" fillId="8" borderId="4" xfId="0" applyNumberFormat="1" applyFont="1" applyFill="1" applyBorder="1"/>
    <xf numFmtId="49" fontId="24" fillId="0" borderId="5" xfId="0" applyNumberFormat="1" applyFont="1" applyBorder="1"/>
    <xf numFmtId="49" fontId="23" fillId="0" borderId="0" xfId="0" applyNumberFormat="1" applyFont="1"/>
    <xf numFmtId="49" fontId="25" fillId="8" borderId="6" xfId="1" applyNumberFormat="1" applyFont="1" applyFill="1" applyBorder="1" applyAlignment="1" applyProtection="1"/>
    <xf numFmtId="49" fontId="16" fillId="8" borderId="7" xfId="0" applyNumberFormat="1" applyFont="1" applyFill="1" applyBorder="1"/>
    <xf numFmtId="49" fontId="25" fillId="8" borderId="8" xfId="1" applyNumberFormat="1" applyFont="1" applyFill="1" applyBorder="1" applyAlignment="1" applyProtection="1"/>
    <xf numFmtId="49" fontId="26" fillId="8" borderId="9" xfId="1" applyNumberFormat="1" applyFont="1" applyFill="1" applyBorder="1" applyAlignment="1" applyProtection="1"/>
    <xf numFmtId="49" fontId="22" fillId="0" borderId="6" xfId="0" applyNumberFormat="1" applyFont="1" applyBorder="1"/>
    <xf numFmtId="49" fontId="16" fillId="0" borderId="7" xfId="0" applyNumberFormat="1" applyFont="1" applyBorder="1"/>
    <xf numFmtId="0" fontId="22" fillId="0" borderId="8" xfId="0" applyFont="1" applyBorder="1"/>
    <xf numFmtId="0" fontId="16" fillId="0" borderId="7" xfId="0" applyFont="1" applyBorder="1"/>
    <xf numFmtId="0" fontId="22" fillId="9" borderId="8" xfId="0" applyFont="1" applyFill="1" applyBorder="1"/>
    <xf numFmtId="49" fontId="26" fillId="8" borderId="7" xfId="1" applyNumberFormat="1" applyFont="1" applyFill="1" applyBorder="1" applyAlignment="1" applyProtection="1"/>
    <xf numFmtId="49" fontId="16" fillId="0" borderId="9" xfId="0" applyNumberFormat="1" applyFont="1" applyBorder="1"/>
    <xf numFmtId="49" fontId="25" fillId="8" borderId="10" xfId="1" applyNumberFormat="1" applyFont="1" applyFill="1" applyBorder="1" applyAlignment="1" applyProtection="1"/>
    <xf numFmtId="49" fontId="25" fillId="8" borderId="11" xfId="1" applyNumberFormat="1" applyFont="1" applyFill="1" applyBorder="1" applyAlignment="1" applyProtection="1"/>
    <xf numFmtId="0" fontId="22" fillId="0" borderId="11" xfId="0" applyFont="1" applyBorder="1"/>
    <xf numFmtId="49" fontId="16" fillId="0" borderId="12" xfId="0" applyNumberFormat="1" applyFont="1" applyBorder="1"/>
    <xf numFmtId="49" fontId="25" fillId="0" borderId="8" xfId="1" applyNumberFormat="1" applyFont="1" applyFill="1" applyBorder="1" applyAlignment="1" applyProtection="1">
      <alignment shrinkToFit="1"/>
    </xf>
    <xf numFmtId="49" fontId="22" fillId="0" borderId="8" xfId="0" applyNumberFormat="1" applyFont="1" applyBorder="1" applyAlignment="1">
      <alignment shrinkToFit="1"/>
    </xf>
    <xf numFmtId="49" fontId="26" fillId="0" borderId="9" xfId="1" applyNumberFormat="1" applyFont="1" applyFill="1" applyBorder="1" applyAlignment="1" applyProtection="1">
      <alignment shrinkToFit="1"/>
    </xf>
    <xf numFmtId="49" fontId="25" fillId="8" borderId="13" xfId="1" applyNumberFormat="1" applyFont="1" applyFill="1" applyBorder="1" applyAlignment="1" applyProtection="1"/>
    <xf numFmtId="49" fontId="16" fillId="8" borderId="14" xfId="0" applyNumberFormat="1" applyFont="1" applyFill="1" applyBorder="1"/>
    <xf numFmtId="49" fontId="25" fillId="8" borderId="15" xfId="1" applyNumberFormat="1" applyFont="1" applyFill="1" applyBorder="1" applyAlignment="1" applyProtection="1"/>
    <xf numFmtId="49" fontId="22" fillId="0" borderId="15" xfId="0" applyNumberFormat="1" applyFont="1" applyBorder="1" applyAlignment="1">
      <alignment shrinkToFit="1"/>
    </xf>
    <xf numFmtId="0" fontId="16" fillId="0" borderId="14" xfId="0" applyFont="1" applyBorder="1"/>
    <xf numFmtId="49" fontId="16" fillId="0" borderId="16" xfId="0" applyNumberFormat="1" applyFont="1" applyBorder="1" applyAlignment="1">
      <alignment shrinkToFit="1"/>
    </xf>
    <xf numFmtId="49" fontId="25" fillId="8" borderId="17" xfId="1" applyNumberFormat="1" applyFont="1" applyFill="1" applyBorder="1" applyAlignment="1" applyProtection="1"/>
    <xf numFmtId="49" fontId="25" fillId="8" borderId="18" xfId="1" applyNumberFormat="1" applyFont="1" applyFill="1" applyBorder="1" applyAlignment="1" applyProtection="1"/>
    <xf numFmtId="49" fontId="25" fillId="8" borderId="19" xfId="1" applyNumberFormat="1" applyFont="1" applyFill="1" applyBorder="1" applyAlignment="1" applyProtection="1"/>
    <xf numFmtId="49" fontId="25" fillId="8" borderId="20" xfId="1" applyNumberFormat="1" applyFont="1" applyFill="1" applyBorder="1" applyAlignment="1" applyProtection="1"/>
    <xf numFmtId="0" fontId="22" fillId="0" borderId="0" xfId="0" applyFont="1" applyAlignment="1">
      <alignment shrinkToFit="1"/>
    </xf>
    <xf numFmtId="0" fontId="16" fillId="0" borderId="0" xfId="0" applyFont="1" applyAlignment="1">
      <alignment shrinkToFit="1"/>
    </xf>
    <xf numFmtId="49" fontId="22" fillId="0" borderId="0" xfId="0" applyNumberFormat="1" applyFont="1" applyAlignment="1">
      <alignment shrinkToFit="1"/>
    </xf>
    <xf numFmtId="49" fontId="16" fillId="0" borderId="0" xfId="0" applyNumberFormat="1" applyFont="1" applyAlignment="1">
      <alignment shrinkToFit="1"/>
    </xf>
    <xf numFmtId="0" fontId="16" fillId="0" borderId="3" xfId="0" applyFont="1" applyBorder="1" applyAlignment="1">
      <alignment shrinkToFit="1"/>
    </xf>
    <xf numFmtId="0" fontId="16" fillId="0" borderId="3" xfId="0" applyFont="1" applyBorder="1"/>
    <xf numFmtId="0" fontId="24" fillId="0" borderId="3" xfId="0" applyFont="1" applyBorder="1"/>
    <xf numFmtId="49" fontId="24" fillId="0" borderId="5" xfId="0" applyNumberFormat="1" applyFont="1" applyBorder="1" applyAlignment="1">
      <alignment shrinkToFit="1"/>
    </xf>
    <xf numFmtId="49" fontId="25" fillId="8" borderId="21" xfId="1" applyNumberFormat="1" applyFont="1" applyFill="1" applyBorder="1" applyAlignment="1" applyProtection="1"/>
    <xf numFmtId="49" fontId="16" fillId="8" borderId="22" xfId="0" applyNumberFormat="1" applyFont="1" applyFill="1" applyBorder="1"/>
    <xf numFmtId="0" fontId="23" fillId="0" borderId="23" xfId="0" applyFont="1" applyBorder="1"/>
    <xf numFmtId="0" fontId="24" fillId="0" borderId="22" xfId="0" applyFont="1" applyBorder="1"/>
    <xf numFmtId="49" fontId="25" fillId="8" borderId="23" xfId="1" applyNumberFormat="1" applyFont="1" applyFill="1" applyBorder="1" applyAlignment="1" applyProtection="1"/>
    <xf numFmtId="49" fontId="26" fillId="8" borderId="22" xfId="1" applyNumberFormat="1" applyFont="1" applyFill="1" applyBorder="1" applyAlignment="1" applyProtection="1"/>
    <xf numFmtId="0" fontId="24" fillId="0" borderId="24" xfId="0" applyFont="1" applyBorder="1"/>
    <xf numFmtId="0" fontId="23" fillId="0" borderId="0" xfId="0" applyFont="1"/>
    <xf numFmtId="0" fontId="16" fillId="0" borderId="7" xfId="0" applyFont="1" applyBorder="1" applyAlignment="1">
      <alignment shrinkToFit="1"/>
    </xf>
    <xf numFmtId="49" fontId="22" fillId="0" borderId="8" xfId="0" applyNumberFormat="1" applyFont="1" applyBorder="1"/>
    <xf numFmtId="0" fontId="22" fillId="0" borderId="6" xfId="0" applyFont="1" applyBorder="1"/>
    <xf numFmtId="0" fontId="16" fillId="0" borderId="9" xfId="0" applyFont="1" applyBorder="1"/>
    <xf numFmtId="0" fontId="22" fillId="0" borderId="25" xfId="0" applyFont="1" applyBorder="1"/>
    <xf numFmtId="0" fontId="16" fillId="0" borderId="26" xfId="0" applyFont="1" applyBorder="1"/>
    <xf numFmtId="0" fontId="22" fillId="0" borderId="15" xfId="0" applyFont="1" applyBorder="1"/>
    <xf numFmtId="49" fontId="26" fillId="8" borderId="14" xfId="1" applyNumberFormat="1" applyFont="1" applyFill="1" applyBorder="1" applyAlignment="1" applyProtection="1"/>
    <xf numFmtId="49" fontId="26" fillId="8" borderId="16" xfId="1" applyNumberFormat="1" applyFont="1" applyFill="1" applyBorder="1" applyAlignment="1" applyProtection="1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wrapText="1"/>
    </xf>
    <xf numFmtId="0" fontId="4" fillId="0" borderId="0" xfId="0" applyFont="1" applyAlignment="1">
      <alignment wrapText="1"/>
    </xf>
    <xf numFmtId="20" fontId="4" fillId="0" borderId="0" xfId="0" applyNumberFormat="1" applyFont="1"/>
    <xf numFmtId="56" fontId="4" fillId="0" borderId="0" xfId="0" quotePrefix="1" applyNumberFormat="1" applyFont="1" applyAlignment="1">
      <alignment wrapText="1"/>
    </xf>
    <xf numFmtId="14" fontId="4" fillId="0" borderId="0" xfId="0" applyNumberFormat="1" applyFont="1" applyAlignment="1">
      <alignment wrapText="1"/>
    </xf>
    <xf numFmtId="176" fontId="4" fillId="2" borderId="0" xfId="0" applyNumberFormat="1" applyFont="1" applyFill="1"/>
    <xf numFmtId="0" fontId="4" fillId="7" borderId="0" xfId="0" applyFont="1" applyFill="1"/>
    <xf numFmtId="49" fontId="15" fillId="0" borderId="0" xfId="0" applyNumberFormat="1" applyFont="1"/>
    <xf numFmtId="49" fontId="4" fillId="10" borderId="0" xfId="0" applyNumberFormat="1" applyFont="1" applyFill="1"/>
    <xf numFmtId="49" fontId="27" fillId="7" borderId="0" xfId="0" applyNumberFormat="1" applyFont="1" applyFill="1"/>
    <xf numFmtId="49" fontId="5" fillId="7" borderId="0" xfId="0" applyNumberFormat="1" applyFont="1" applyFill="1"/>
    <xf numFmtId="49" fontId="15" fillId="6" borderId="0" xfId="0" applyNumberFormat="1" applyFont="1" applyFill="1"/>
    <xf numFmtId="49" fontId="5" fillId="6" borderId="0" xfId="0" applyNumberFormat="1" applyFont="1" applyFill="1"/>
    <xf numFmtId="49" fontId="7" fillId="0" borderId="0" xfId="1" applyNumberFormat="1" applyFont="1" applyFill="1" applyAlignment="1" applyProtection="1"/>
    <xf numFmtId="176" fontId="6" fillId="7" borderId="0" xfId="0" applyNumberFormat="1" applyFont="1" applyFill="1"/>
    <xf numFmtId="49" fontId="6" fillId="7" borderId="0" xfId="0" applyNumberFormat="1" applyFont="1" applyFill="1"/>
    <xf numFmtId="177" fontId="6" fillId="7" borderId="0" xfId="0" applyNumberFormat="1" applyFont="1" applyFill="1" applyAlignment="1">
      <alignment horizontal="left"/>
    </xf>
    <xf numFmtId="49" fontId="4" fillId="0" borderId="0" xfId="1" applyNumberFormat="1" applyFont="1" applyAlignment="1" applyProtection="1"/>
    <xf numFmtId="49" fontId="48" fillId="0" borderId="0" xfId="0" applyNumberFormat="1" applyFont="1"/>
    <xf numFmtId="177" fontId="3" fillId="0" borderId="0" xfId="0" applyNumberFormat="1" applyFont="1"/>
    <xf numFmtId="177" fontId="4" fillId="2" borderId="0" xfId="0" applyNumberFormat="1" applyFont="1" applyFill="1"/>
    <xf numFmtId="177" fontId="4" fillId="0" borderId="0" xfId="0" applyNumberFormat="1" applyFont="1"/>
    <xf numFmtId="177" fontId="6" fillId="0" borderId="0" xfId="0" applyNumberFormat="1" applyFont="1"/>
    <xf numFmtId="177" fontId="4" fillId="6" borderId="0" xfId="0" applyNumberFormat="1" applyFont="1" applyFill="1"/>
    <xf numFmtId="177" fontId="4" fillId="7" borderId="0" xfId="0" applyNumberFormat="1" applyFont="1" applyFill="1"/>
    <xf numFmtId="177" fontId="6" fillId="6" borderId="0" xfId="0" applyNumberFormat="1" applyFont="1" applyFill="1"/>
    <xf numFmtId="177" fontId="6" fillId="7" borderId="0" xfId="0" applyNumberFormat="1" applyFont="1" applyFill="1"/>
    <xf numFmtId="177" fontId="5" fillId="0" borderId="0" xfId="0" applyNumberFormat="1" applyFont="1"/>
    <xf numFmtId="177" fontId="7" fillId="0" borderId="0" xfId="1" applyNumberFormat="1" applyFont="1" applyAlignment="1" applyProtection="1"/>
    <xf numFmtId="177" fontId="11" fillId="0" borderId="0" xfId="1" applyNumberFormat="1" applyFont="1" applyAlignment="1" applyProtection="1"/>
    <xf numFmtId="49" fontId="26" fillId="8" borderId="9" xfId="1" applyNumberFormat="1" applyFont="1" applyFill="1" applyBorder="1" applyAlignment="1" applyProtection="1">
      <alignment shrinkToFit="1"/>
    </xf>
    <xf numFmtId="49" fontId="26" fillId="8" borderId="7" xfId="1" applyNumberFormat="1" applyFont="1" applyFill="1" applyBorder="1" applyAlignment="1" applyProtection="1">
      <alignment shrinkToFit="1"/>
    </xf>
    <xf numFmtId="49" fontId="7" fillId="8" borderId="8" xfId="1" applyNumberFormat="1" applyFont="1" applyFill="1" applyBorder="1" applyAlignment="1" applyProtection="1"/>
    <xf numFmtId="49" fontId="7" fillId="8" borderId="11" xfId="1" applyNumberFormat="1" applyFont="1" applyFill="1" applyBorder="1" applyAlignment="1" applyProtection="1"/>
    <xf numFmtId="0" fontId="4" fillId="5" borderId="0" xfId="0" applyFont="1" applyFill="1"/>
    <xf numFmtId="0" fontId="4" fillId="6" borderId="0" xfId="0" applyFont="1" applyFill="1"/>
    <xf numFmtId="0" fontId="6" fillId="6" borderId="0" xfId="0" applyFont="1" applyFill="1"/>
    <xf numFmtId="0" fontId="6" fillId="7" borderId="0" xfId="0" applyFont="1" applyFill="1"/>
    <xf numFmtId="0" fontId="5" fillId="0" borderId="0" xfId="0" applyFont="1"/>
    <xf numFmtId="0" fontId="46" fillId="0" borderId="0" xfId="0" applyFont="1"/>
    <xf numFmtId="49" fontId="21" fillId="0" borderId="0" xfId="0" applyNumberFormat="1" applyFont="1" applyAlignment="1">
      <alignment vertical="center"/>
    </xf>
    <xf numFmtId="49" fontId="7" fillId="0" borderId="1" xfId="1" applyNumberFormat="1" applyFont="1" applyBorder="1" applyAlignment="1" applyProtection="1">
      <alignment vertical="center"/>
    </xf>
    <xf numFmtId="49" fontId="4" fillId="0" borderId="1" xfId="0" applyNumberFormat="1" applyFont="1" applyBorder="1" applyAlignment="1">
      <alignment vertical="center"/>
    </xf>
    <xf numFmtId="0" fontId="4" fillId="0" borderId="0" xfId="0" applyFont="1" applyAlignment="1">
      <alignment vertical="center"/>
    </xf>
    <xf numFmtId="49" fontId="15" fillId="0" borderId="1" xfId="0" applyNumberFormat="1" applyFont="1" applyBorder="1" applyAlignment="1">
      <alignment vertical="center"/>
    </xf>
    <xf numFmtId="49" fontId="7" fillId="0" borderId="1" xfId="1" applyNumberFormat="1" applyFont="1" applyBorder="1" applyAlignment="1" applyProtection="1">
      <alignment vertical="center" wrapText="1"/>
    </xf>
  </cellXfs>
  <cellStyles count="2">
    <cellStyle name="ハイパーリンク" xfId="1" builtinId="8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LS520Dc55\admin\Documents\web\hinden\library\reference.xlsx" TargetMode="External"/><Relationship Id="rId1" Type="http://schemas.openxmlformats.org/officeDocument/2006/relationships/externalLinkPath" Target="referenc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orn"/>
      <sheetName val="return or link"/>
    </sheetNames>
    <sheetDataSet>
      <sheetData sheetId="0"/>
      <sheetData sheetId="1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hyperlink" Target="file:///C:\Users\hinde\AppData\Roaming\Microsoft\live\yuukai\index.htm" TargetMode="External"/><Relationship Id="rId18" Type="http://schemas.openxmlformats.org/officeDocument/2006/relationships/hyperlink" Target="file:///C:\Users\hinde\AppData\Roaming\Microsoft\live\yattsuke.htm" TargetMode="External"/><Relationship Id="rId26" Type="http://schemas.openxmlformats.org/officeDocument/2006/relationships/hyperlink" Target="file:///C:\Users\hinde\AppData\Roaming\Microsoft\live\yattsuke.htm" TargetMode="External"/><Relationship Id="rId39" Type="http://schemas.openxmlformats.org/officeDocument/2006/relationships/hyperlink" Target="file:///C:\Users\hinde\AppData\Roaming\Microsoft\live\yuukai\index.htm" TargetMode="External"/><Relationship Id="rId21" Type="http://schemas.openxmlformats.org/officeDocument/2006/relationships/hyperlink" Target="file:///C:\Users\hinde\AppData\Roaming\Microsoft\live\yattsuke.htm" TargetMode="External"/><Relationship Id="rId34" Type="http://schemas.openxmlformats.org/officeDocument/2006/relationships/hyperlink" Target="file:///C:\Users\hinde\AppData\Roaming\Microsoft\live\yattsuke.htm" TargetMode="External"/><Relationship Id="rId42" Type="http://schemas.openxmlformats.org/officeDocument/2006/relationships/hyperlink" Target="file:///C:\Users\hinde\AppData\Roaming\Microsoft\yokohide.htm" TargetMode="External"/><Relationship Id="rId47" Type="http://schemas.openxmlformats.org/officeDocument/2006/relationships/hyperlink" Target="file:///C:\Users\hinde\AppData\Roaming\Microsoft\live\makime\200111_aya.htm" TargetMode="External"/><Relationship Id="rId50" Type="http://schemas.openxmlformats.org/officeDocument/2006/relationships/hyperlink" Target="file:///C:\Users\hinde\AppData\Roaming\Microsoft\transpersonal.htm" TargetMode="External"/><Relationship Id="rId7" Type="http://schemas.openxmlformats.org/officeDocument/2006/relationships/hyperlink" Target="file:///C:\Users\hinde\AppData\Roaming\Microsoft\live\yattsuke.htm" TargetMode="External"/><Relationship Id="rId2" Type="http://schemas.openxmlformats.org/officeDocument/2006/relationships/hyperlink" Target="file:///C:\Users\hinde\AppData\Roaming\Microsoft\live\kikan.htm" TargetMode="External"/><Relationship Id="rId16" Type="http://schemas.openxmlformats.org/officeDocument/2006/relationships/hyperlink" Target="file:///C:\Users\hinde\AppData\Roaming\Microsoft\itoyoko.htm" TargetMode="External"/><Relationship Id="rId29" Type="http://schemas.openxmlformats.org/officeDocument/2006/relationships/hyperlink" Target="file:///C:\Users\hinde\AppData\Roaming\Microsoft\transpersonal.htm" TargetMode="External"/><Relationship Id="rId11" Type="http://schemas.openxmlformats.org/officeDocument/2006/relationships/hyperlink" Target="file:///C:\Users\hinde\AppData\Roaming\Microsoft\live\yuukai\index.htm" TargetMode="External"/><Relationship Id="rId24" Type="http://schemas.openxmlformats.org/officeDocument/2006/relationships/hyperlink" Target="file:///C:\Users\hinde\AppData\Roaming\Microsoft\live\chanson\index.htm" TargetMode="External"/><Relationship Id="rId32" Type="http://schemas.openxmlformats.org/officeDocument/2006/relationships/hyperlink" Target="file:///C:\Users\hinde\AppData\Roaming\Microsoft\live\yattsuke.htm" TargetMode="External"/><Relationship Id="rId37" Type="http://schemas.openxmlformats.org/officeDocument/2006/relationships/hyperlink" Target="file:///C:\Users\hinde\AppData\Roaming\Microsoft\yokohide.htm" TargetMode="External"/><Relationship Id="rId40" Type="http://schemas.openxmlformats.org/officeDocument/2006/relationships/hyperlink" Target="file:///C:\Users\hinde\AppData\Roaming\Microsoft\live\chanson\index.htm" TargetMode="External"/><Relationship Id="rId45" Type="http://schemas.openxmlformats.org/officeDocument/2006/relationships/hyperlink" Target="file:///C:\Users\hinde\AppData\Roaming\Microsoft\map\ookurayama.htm" TargetMode="External"/><Relationship Id="rId53" Type="http://schemas.openxmlformats.org/officeDocument/2006/relationships/printerSettings" Target="../printerSettings/printerSettings2.bin"/><Relationship Id="rId5" Type="http://schemas.openxmlformats.org/officeDocument/2006/relationships/hyperlink" Target="file:///C:\Users\hinde\AppData\Roaming\Microsoft\live\synapse.htm" TargetMode="External"/><Relationship Id="rId10" Type="http://schemas.openxmlformats.org/officeDocument/2006/relationships/hyperlink" Target="file:///C:\Users\hinde\AppData\Roaming\Microsoft\transpersonal.htm" TargetMode="External"/><Relationship Id="rId19" Type="http://schemas.openxmlformats.org/officeDocument/2006/relationships/hyperlink" Target="file:///C:\Users\hinde\AppData\Roaming\Microsoft\live\yattsuke.htm" TargetMode="External"/><Relationship Id="rId31" Type="http://schemas.openxmlformats.org/officeDocument/2006/relationships/hyperlink" Target="file:///C:\Users\hinde\AppData\Roaming\Microsoft\live\yattsuke.htm" TargetMode="External"/><Relationship Id="rId44" Type="http://schemas.openxmlformats.org/officeDocument/2006/relationships/hyperlink" Target="file:///C:\Users\hinde\AppData\Roaming\Microsoft\yokohide.htm" TargetMode="External"/><Relationship Id="rId52" Type="http://schemas.openxmlformats.org/officeDocument/2006/relationships/hyperlink" Target="file:///C:\Users\hinde\AppData\Roaming\Microsoft\live\chanson\index.htm" TargetMode="External"/><Relationship Id="rId4" Type="http://schemas.openxmlformats.org/officeDocument/2006/relationships/hyperlink" Target="file:///C:\Users\hinde\AppData\Roaming\Microsoft\itoyoko.htm" TargetMode="External"/><Relationship Id="rId9" Type="http://schemas.openxmlformats.org/officeDocument/2006/relationships/hyperlink" Target="file:///C:\Users\hinde\AppData\Roaming\Microsoft\live\yattsuke.htm" TargetMode="External"/><Relationship Id="rId14" Type="http://schemas.openxmlformats.org/officeDocument/2006/relationships/hyperlink" Target="file:///C:\Users\hinde\AppData\Roaming\Microsoft\live\yattsuke.htm" TargetMode="External"/><Relationship Id="rId22" Type="http://schemas.openxmlformats.org/officeDocument/2006/relationships/hyperlink" Target="file:///C:\Users\hinde\AppData\Roaming\Microsoft\live\chanson\index.htm" TargetMode="External"/><Relationship Id="rId27" Type="http://schemas.openxmlformats.org/officeDocument/2006/relationships/hyperlink" Target="file:///C:\Users\hinde\AppData\Roaming\Microsoft\live\yattsuke.htm" TargetMode="External"/><Relationship Id="rId30" Type="http://schemas.openxmlformats.org/officeDocument/2006/relationships/hyperlink" Target="file:///C:\Users\hinde\AppData\Roaming\Microsoft\transpersonal.htm" TargetMode="External"/><Relationship Id="rId35" Type="http://schemas.openxmlformats.org/officeDocument/2006/relationships/hyperlink" Target="file:///C:\Users\hinde\AppData\Roaming\Microsoft\transpersonal.htm" TargetMode="External"/><Relationship Id="rId43" Type="http://schemas.openxmlformats.org/officeDocument/2006/relationships/hyperlink" Target="file:///C:\Users\hinde\AppData\Roaming\Microsoft\itoyoko.htm" TargetMode="External"/><Relationship Id="rId48" Type="http://schemas.openxmlformats.org/officeDocument/2006/relationships/hyperlink" Target="file:///C:\Users\hinde\AppData\Roaming\Microsoft\transpersonal.htm" TargetMode="External"/><Relationship Id="rId8" Type="http://schemas.openxmlformats.org/officeDocument/2006/relationships/hyperlink" Target="file:///C:\Users\hinde\AppData\Roaming\Microsoft\live\yattsuke.htm" TargetMode="External"/><Relationship Id="rId51" Type="http://schemas.openxmlformats.org/officeDocument/2006/relationships/hyperlink" Target="file:///C:\Users\hinde\AppData\Roaming\Microsoft\live\yuukai\index.htm" TargetMode="External"/><Relationship Id="rId3" Type="http://schemas.openxmlformats.org/officeDocument/2006/relationships/hyperlink" Target="file:///C:\Users\hinde\AppData\Roaming\Microsoft\map\polano.htm" TargetMode="External"/><Relationship Id="rId12" Type="http://schemas.openxmlformats.org/officeDocument/2006/relationships/hyperlink" Target="file:///C:\Users\hinde\AppData\Roaming\Microsoft\live\yuukai\index.htm" TargetMode="External"/><Relationship Id="rId17" Type="http://schemas.openxmlformats.org/officeDocument/2006/relationships/hyperlink" Target="file:///C:\Users\hinde\AppData\Roaming\Microsoft\itoyoko.htm" TargetMode="External"/><Relationship Id="rId25" Type="http://schemas.openxmlformats.org/officeDocument/2006/relationships/hyperlink" Target="file:///C:\Users\hinde\AppData\Roaming\Microsoft\live\chanson\index.htm" TargetMode="External"/><Relationship Id="rId33" Type="http://schemas.openxmlformats.org/officeDocument/2006/relationships/hyperlink" Target="file:///C:\Users\hinde\AppData\Roaming\Microsoft\live\yattsuke.htm" TargetMode="External"/><Relationship Id="rId38" Type="http://schemas.openxmlformats.org/officeDocument/2006/relationships/hyperlink" Target="file:///C:\Users\hinde\AppData\Roaming\Microsoft\yokohide.htm" TargetMode="External"/><Relationship Id="rId46" Type="http://schemas.openxmlformats.org/officeDocument/2006/relationships/hyperlink" Target="file:///C:\Users\hinde\AppData\Roaming\Microsoft\live\makime\index.htm" TargetMode="External"/><Relationship Id="rId20" Type="http://schemas.openxmlformats.org/officeDocument/2006/relationships/hyperlink" Target="file:///C:\Users\hinde\AppData\Roaming\Microsoft\live\yattsuke.htm" TargetMode="External"/><Relationship Id="rId41" Type="http://schemas.openxmlformats.org/officeDocument/2006/relationships/hyperlink" Target="file:///C:\Users\hinde\AppData\Roaming\Microsoft\poem\month\0017.htm" TargetMode="External"/><Relationship Id="rId1" Type="http://schemas.openxmlformats.org/officeDocument/2006/relationships/hyperlink" Target="file:///C:\Users\hinde\AppData\Roaming\Microsoft\yokohide.htm" TargetMode="External"/><Relationship Id="rId6" Type="http://schemas.openxmlformats.org/officeDocument/2006/relationships/hyperlink" Target="file:///C:\Users\hinde\AppData\Roaming\Microsoft\hinden.htm" TargetMode="External"/><Relationship Id="rId15" Type="http://schemas.openxmlformats.org/officeDocument/2006/relationships/hyperlink" Target="file:///C:\Users\hinde\AppData\Roaming\Microsoft\live\yattsuke.htm" TargetMode="External"/><Relationship Id="rId23" Type="http://schemas.openxmlformats.org/officeDocument/2006/relationships/hyperlink" Target="file:///C:\Users\hinde\AppData\Roaming\Microsoft\live\chanson\index.htm" TargetMode="External"/><Relationship Id="rId28" Type="http://schemas.openxmlformats.org/officeDocument/2006/relationships/hyperlink" Target="file:///C:\Users\hinde\AppData\Roaming\Microsoft\live\yattsuke.htm" TargetMode="External"/><Relationship Id="rId36" Type="http://schemas.openxmlformats.org/officeDocument/2006/relationships/hyperlink" Target="file:///C:\Users\hinde\AppData\Roaming\Microsoft\transpersonal.htm" TargetMode="External"/><Relationship Id="rId49" Type="http://schemas.openxmlformats.org/officeDocument/2006/relationships/hyperlink" Target="file:///C:\Users\hinde\AppData\Roaming\Microsoft\transpersonal.htm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file:///C:\Users\hinde\AppData\Roaming\Microsoft\live\synapse.htm" TargetMode="External"/><Relationship Id="rId3" Type="http://schemas.openxmlformats.org/officeDocument/2006/relationships/hyperlink" Target="file:///C:\Users\hinde\AppData\Roaming\Microsoft\live\synapse.htm" TargetMode="External"/><Relationship Id="rId7" Type="http://schemas.openxmlformats.org/officeDocument/2006/relationships/hyperlink" Target="file:///C:\Users\hinde\AppData\Roaming\Microsoft\live\synapse.htm" TargetMode="External"/><Relationship Id="rId2" Type="http://schemas.openxmlformats.org/officeDocument/2006/relationships/hyperlink" Target="file:///C:\Users\hinde\AppData\Roaming\Microsoft\transpersonal.htm" TargetMode="External"/><Relationship Id="rId1" Type="http://schemas.openxmlformats.org/officeDocument/2006/relationships/hyperlink" Target="file:///C:\Users\hinde\AppData\Roaming\Microsoft\transpersonal.htm" TargetMode="External"/><Relationship Id="rId6" Type="http://schemas.openxmlformats.org/officeDocument/2006/relationships/hyperlink" Target="file:///C:\Users\hinde\AppData\Roaming\Microsoft\live\synapse.htm" TargetMode="External"/><Relationship Id="rId5" Type="http://schemas.openxmlformats.org/officeDocument/2006/relationships/hyperlink" Target="file:///C:\Users\hinde\AppData\Roaming\Microsoft\live\synapse.htm" TargetMode="External"/><Relationship Id="rId4" Type="http://schemas.openxmlformats.org/officeDocument/2006/relationships/hyperlink" Target="file:///C:\Users\hinde\AppData\Roaming\Microsoft\live\synapse.htm" TargetMode="External"/><Relationship Id="rId9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file:///C:\Users\hinde\AppData\Roaming\Microsoft\live\20030316.htm" TargetMode="External"/><Relationship Id="rId13" Type="http://schemas.openxmlformats.org/officeDocument/2006/relationships/printerSettings" Target="../printerSettings/printerSettings5.bin"/><Relationship Id="rId3" Type="http://schemas.openxmlformats.org/officeDocument/2006/relationships/hyperlink" Target="file:///C:\Users\hinde\AppData\Roaming\Microsoft\zubizuva\index.htm" TargetMode="External"/><Relationship Id="rId7" Type="http://schemas.openxmlformats.org/officeDocument/2006/relationships/hyperlink" Target="http://www.towerrecords.co.jp/sitemap/CSfCardMain.jsp?GOODS_NO=961991&amp;GOODS_SORT_CD=102" TargetMode="External"/><Relationship Id="rId12" Type="http://schemas.openxmlformats.org/officeDocument/2006/relationships/hyperlink" Target="file:///C:\Users\hinde\AppData\Roaming\Microsoft\live\20030316.htm" TargetMode="External"/><Relationship Id="rId2" Type="http://schemas.openxmlformats.org/officeDocument/2006/relationships/hyperlink" Target="file:///C:\Users\hinde\AppData\Roaming\Microsoft\zubizuva\index.htm" TargetMode="External"/><Relationship Id="rId1" Type="http://schemas.openxmlformats.org/officeDocument/2006/relationships/hyperlink" Target="http://www.aloalo.co.jp/nakazawa/Default.html" TargetMode="External"/><Relationship Id="rId6" Type="http://schemas.openxmlformats.org/officeDocument/2006/relationships/hyperlink" Target="file:///C:\Users\hinde\AppData\Roaming\Microsoft\live\20030316.htm" TargetMode="External"/><Relationship Id="rId11" Type="http://schemas.openxmlformats.org/officeDocument/2006/relationships/hyperlink" Target="file:///C:\Users\hinde\AppData\Roaming\Microsoft\live\20030316.htm" TargetMode="External"/><Relationship Id="rId5" Type="http://schemas.openxmlformats.org/officeDocument/2006/relationships/hyperlink" Target="file:///C:\Users\hinde\AppData\Roaming\Microsoft\live\chanson\heureuseNuit.htm" TargetMode="External"/><Relationship Id="rId10" Type="http://schemas.openxmlformats.org/officeDocument/2006/relationships/hyperlink" Target="file:///C:\Users\hinde\AppData\Roaming\Microsoft\live\20030316.htm" TargetMode="External"/><Relationship Id="rId4" Type="http://schemas.openxmlformats.org/officeDocument/2006/relationships/hyperlink" Target="file:///C:\Users\hinde\AppData\Roaming\Microsoft\live\chanson\heureuseNuit.htm" TargetMode="External"/><Relationship Id="rId9" Type="http://schemas.openxmlformats.org/officeDocument/2006/relationships/hyperlink" Target="file:///C:\Users\hinde\AppData\Roaming\Microsoft\live\20030316.htm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book.xlsx" TargetMode="External"/><Relationship Id="rId13" Type="http://schemas.openxmlformats.org/officeDocument/2006/relationships/hyperlink" Target="..\ethnic\shirami_tsubushi.htm" TargetMode="External"/><Relationship Id="rId3" Type="http://schemas.openxmlformats.org/officeDocument/2006/relationships/hyperlink" Target="..\live\index.htm" TargetMode="External"/><Relationship Id="rId7" Type="http://schemas.openxmlformats.org/officeDocument/2006/relationships/hyperlink" Target="..\zubizuva\index.htm" TargetMode="External"/><Relationship Id="rId12" Type="http://schemas.openxmlformats.org/officeDocument/2006/relationships/hyperlink" Target="reference.xlsx" TargetMode="External"/><Relationship Id="rId2" Type="http://schemas.openxmlformats.org/officeDocument/2006/relationships/hyperlink" Target="..\index.htm" TargetMode="External"/><Relationship Id="rId16" Type="http://schemas.openxmlformats.org/officeDocument/2006/relationships/printerSettings" Target="../printerSettings/printerSettings8.bin"/><Relationship Id="rId1" Type="http://schemas.openxmlformats.org/officeDocument/2006/relationships/hyperlink" Target="index.htm" TargetMode="External"/><Relationship Id="rId6" Type="http://schemas.openxmlformats.org/officeDocument/2006/relationships/hyperlink" Target="..\index.htm" TargetMode="External"/><Relationship Id="rId11" Type="http://schemas.openxmlformats.org/officeDocument/2006/relationships/hyperlink" Target="..\ethnic\shirami_tsubushi.htm" TargetMode="External"/><Relationship Id="rId5" Type="http://schemas.openxmlformats.org/officeDocument/2006/relationships/hyperlink" Target="..\live\index.htm" TargetMode="External"/><Relationship Id="rId15" Type="http://schemas.openxmlformats.org/officeDocument/2006/relationships/hyperlink" Target="..\ethnic\index.htm" TargetMode="External"/><Relationship Id="rId10" Type="http://schemas.openxmlformats.org/officeDocument/2006/relationships/hyperlink" Target="library.xlsx" TargetMode="External"/><Relationship Id="rId4" Type="http://schemas.openxmlformats.org/officeDocument/2006/relationships/hyperlink" Target="..\zubizuva\index.htm" TargetMode="External"/><Relationship Id="rId9" Type="http://schemas.openxmlformats.org/officeDocument/2006/relationships/hyperlink" Target="cassette.xlsx" TargetMode="External"/><Relationship Id="rId14" Type="http://schemas.openxmlformats.org/officeDocument/2006/relationships/hyperlink" Target="..\ethnic\index.ht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30A498-D073-4008-8318-6A2D6F44C919}">
  <sheetPr codeName="Sheet9"/>
  <dimension ref="A1:H36"/>
  <sheetViews>
    <sheetView tabSelected="1" workbookViewId="0">
      <selection activeCell="A16" sqref="A16"/>
    </sheetView>
  </sheetViews>
  <sheetFormatPr defaultColWidth="8.75" defaultRowHeight="21" customHeight="1"/>
  <cols>
    <col min="1" max="1" width="9.5" style="63" bestFit="1" customWidth="1"/>
    <col min="2" max="2" width="8.375" style="64" bestFit="1" customWidth="1"/>
    <col min="3" max="3" width="9.5" style="65" bestFit="1" customWidth="1"/>
    <col min="4" max="4" width="8.125" style="66" bestFit="1" customWidth="1"/>
    <col min="5" max="5" width="9.625" style="63" bestFit="1" customWidth="1"/>
    <col min="6" max="6" width="33.125" style="64" bestFit="1" customWidth="1"/>
    <col min="7" max="7" width="17.375" style="63" bestFit="1" customWidth="1"/>
    <col min="8" max="8" width="36.625" style="66" bestFit="1" customWidth="1"/>
    <col min="9" max="16384" width="8.75" style="65"/>
  </cols>
  <sheetData>
    <row r="1" spans="1:8" ht="21" customHeight="1" thickBot="1">
      <c r="A1" s="63" t="s">
        <v>928</v>
      </c>
    </row>
    <row r="2" spans="1:8" s="71" customFormat="1" ht="21" customHeight="1" thickTop="1" thickBot="1">
      <c r="A2" s="67" t="s">
        <v>1216</v>
      </c>
      <c r="B2" s="68"/>
      <c r="C2" s="69" t="s">
        <v>929</v>
      </c>
      <c r="D2" s="68"/>
      <c r="E2" s="69" t="s">
        <v>930</v>
      </c>
      <c r="F2" s="68"/>
      <c r="G2" s="69" t="s">
        <v>4510</v>
      </c>
      <c r="H2" s="70" t="s">
        <v>11327</v>
      </c>
    </row>
    <row r="3" spans="1:8" s="63" customFormat="1" ht="21" customHeight="1" thickTop="1">
      <c r="A3" s="72" t="s">
        <v>931</v>
      </c>
      <c r="B3" s="73"/>
      <c r="C3" s="74" t="s">
        <v>931</v>
      </c>
      <c r="D3" s="73"/>
      <c r="E3" s="74" t="s">
        <v>931</v>
      </c>
      <c r="F3" s="73"/>
      <c r="G3" s="158" t="s">
        <v>931</v>
      </c>
      <c r="H3" s="82"/>
    </row>
    <row r="4" spans="1:8" s="63" customFormat="1" ht="21" customHeight="1">
      <c r="A4" s="76"/>
      <c r="B4" s="77"/>
      <c r="C4" s="78"/>
      <c r="D4" s="79"/>
      <c r="E4" s="80" t="s">
        <v>931</v>
      </c>
      <c r="F4" s="81" t="s">
        <v>4511</v>
      </c>
      <c r="G4" s="78"/>
      <c r="H4" s="82"/>
    </row>
    <row r="5" spans="1:8" s="63" customFormat="1" ht="21" customHeight="1">
      <c r="A5" s="76"/>
      <c r="B5" s="77"/>
      <c r="C5" s="78"/>
      <c r="D5" s="79"/>
      <c r="E5" s="80" t="s">
        <v>931</v>
      </c>
      <c r="F5" s="81" t="s">
        <v>4512</v>
      </c>
      <c r="G5" s="78"/>
      <c r="H5" s="82"/>
    </row>
    <row r="6" spans="1:8" s="63" customFormat="1" ht="21" customHeight="1">
      <c r="A6" s="83" t="s">
        <v>4513</v>
      </c>
      <c r="B6" s="73"/>
      <c r="C6" s="84" t="s">
        <v>4513</v>
      </c>
      <c r="D6" s="73"/>
      <c r="E6" s="85"/>
      <c r="F6" s="86"/>
      <c r="G6" s="159" t="s">
        <v>11328</v>
      </c>
      <c r="H6" s="82"/>
    </row>
    <row r="7" spans="1:8" s="63" customFormat="1" ht="21" customHeight="1">
      <c r="A7" s="72" t="s">
        <v>1217</v>
      </c>
      <c r="B7" s="73"/>
      <c r="C7" s="74" t="s">
        <v>1217</v>
      </c>
      <c r="D7" s="73"/>
      <c r="E7" s="78"/>
      <c r="F7" s="77"/>
      <c r="G7" s="158" t="s">
        <v>1217</v>
      </c>
      <c r="H7" s="75" t="s">
        <v>4514</v>
      </c>
    </row>
    <row r="8" spans="1:8" s="63" customFormat="1" ht="21" customHeight="1">
      <c r="A8" s="72" t="s">
        <v>1475</v>
      </c>
      <c r="B8" s="73"/>
      <c r="C8" s="74" t="s">
        <v>1475</v>
      </c>
      <c r="D8" s="73"/>
      <c r="E8" s="87"/>
      <c r="F8" s="79"/>
      <c r="G8" s="88"/>
      <c r="H8" s="89"/>
    </row>
    <row r="9" spans="1:8" s="63" customFormat="1" ht="21" customHeight="1">
      <c r="A9" s="72" t="s">
        <v>1477</v>
      </c>
      <c r="B9" s="73" t="s">
        <v>4515</v>
      </c>
      <c r="C9" s="74" t="s">
        <v>1477</v>
      </c>
      <c r="D9" s="73" t="s">
        <v>4515</v>
      </c>
      <c r="E9" s="74" t="s">
        <v>1477</v>
      </c>
      <c r="F9" s="73" t="s">
        <v>4515</v>
      </c>
      <c r="G9" s="159" t="s">
        <v>168</v>
      </c>
      <c r="H9" s="73" t="s">
        <v>11329</v>
      </c>
    </row>
    <row r="10" spans="1:8" s="63" customFormat="1" ht="21" customHeight="1">
      <c r="A10" s="72" t="s">
        <v>1476</v>
      </c>
      <c r="B10" s="73" t="s">
        <v>4516</v>
      </c>
      <c r="C10" s="74" t="s">
        <v>1476</v>
      </c>
      <c r="D10" s="73" t="s">
        <v>4516</v>
      </c>
      <c r="E10" s="74" t="s">
        <v>1476</v>
      </c>
      <c r="F10" s="73" t="s">
        <v>4516</v>
      </c>
      <c r="G10" s="159" t="s">
        <v>161</v>
      </c>
      <c r="H10" s="73" t="s">
        <v>11330</v>
      </c>
    </row>
    <row r="11" spans="1:8" s="63" customFormat="1" ht="21" customHeight="1" thickBot="1">
      <c r="A11" s="90" t="s">
        <v>932</v>
      </c>
      <c r="B11" s="91"/>
      <c r="C11" s="92" t="s">
        <v>932</v>
      </c>
      <c r="D11" s="91"/>
      <c r="E11" s="93"/>
      <c r="F11" s="94"/>
      <c r="G11" s="93"/>
      <c r="H11" s="95"/>
    </row>
    <row r="12" spans="1:8" s="63" customFormat="1" ht="21" customHeight="1" thickTop="1" thickBot="1">
      <c r="A12" s="96" t="s">
        <v>933</v>
      </c>
      <c r="B12" s="97" t="s">
        <v>934</v>
      </c>
      <c r="C12" s="98" t="s">
        <v>933</v>
      </c>
      <c r="D12" s="97" t="s">
        <v>934</v>
      </c>
      <c r="E12" s="98" t="s">
        <v>933</v>
      </c>
      <c r="F12" s="97" t="s">
        <v>934</v>
      </c>
      <c r="G12" s="98" t="s">
        <v>933</v>
      </c>
      <c r="H12" s="99" t="s">
        <v>934</v>
      </c>
    </row>
    <row r="13" spans="1:8" s="63" customFormat="1" ht="21" customHeight="1" thickTop="1">
      <c r="A13" s="100"/>
      <c r="B13" s="101"/>
      <c r="D13" s="64"/>
      <c r="E13" s="102"/>
      <c r="F13" s="64"/>
      <c r="G13" s="102"/>
      <c r="H13" s="103"/>
    </row>
    <row r="14" spans="1:8" s="63" customFormat="1" ht="21" customHeight="1" thickBot="1">
      <c r="A14" s="63" t="s">
        <v>935</v>
      </c>
      <c r="B14" s="101"/>
      <c r="D14" s="64"/>
      <c r="F14" s="64"/>
      <c r="G14" s="102"/>
      <c r="H14" s="103"/>
    </row>
    <row r="15" spans="1:8" s="63" customFormat="1" ht="21" customHeight="1" thickTop="1" thickBot="1">
      <c r="A15" s="67" t="s">
        <v>936</v>
      </c>
      <c r="B15" s="104" t="s">
        <v>937</v>
      </c>
      <c r="C15" s="69" t="s">
        <v>938</v>
      </c>
      <c r="D15" s="105" t="s">
        <v>939</v>
      </c>
      <c r="E15" s="69" t="s">
        <v>940</v>
      </c>
      <c r="F15" s="106"/>
      <c r="G15" s="69" t="s">
        <v>4517</v>
      </c>
      <c r="H15" s="107"/>
    </row>
    <row r="16" spans="1:8" s="115" customFormat="1" ht="21" customHeight="1" thickTop="1">
      <c r="A16" s="108" t="s" ph="1">
        <v>931</v>
      </c>
      <c r="B16" s="109"/>
      <c r="C16" s="110"/>
      <c r="D16" s="111"/>
      <c r="E16" s="112" t="s" ph="1">
        <v>931</v>
      </c>
      <c r="F16" s="113" ph="1"/>
      <c r="G16" s="112" t="s" ph="1">
        <v>931</v>
      </c>
      <c r="H16" s="114"/>
    </row>
    <row r="17" spans="1:8" s="63" customFormat="1" ht="21" customHeight="1">
      <c r="A17" s="76"/>
      <c r="B17" s="116"/>
      <c r="C17" s="117"/>
      <c r="D17" s="79"/>
      <c r="E17" s="117"/>
      <c r="F17" s="79"/>
      <c r="G17" s="74" t="s" ph="1">
        <v>4513</v>
      </c>
      <c r="H17" s="75" t="s" ph="1">
        <v>4518</v>
      </c>
    </row>
    <row r="18" spans="1:8" ht="21" customHeight="1">
      <c r="A18" s="118"/>
      <c r="B18" s="79"/>
      <c r="C18" s="117"/>
      <c r="D18" s="77"/>
      <c r="E18" s="78"/>
      <c r="F18" s="79"/>
      <c r="G18" s="74" t="s" ph="1">
        <v>4513</v>
      </c>
      <c r="H18" s="156" t="s" ph="1">
        <v>4519</v>
      </c>
    </row>
    <row r="19" spans="1:8" ht="21" customHeight="1">
      <c r="A19" s="118"/>
      <c r="B19" s="79"/>
      <c r="C19" s="117"/>
      <c r="D19" s="77"/>
      <c r="E19" s="78"/>
      <c r="F19" s="79"/>
      <c r="G19" s="74" t="s" ph="1">
        <v>1217</v>
      </c>
      <c r="H19" s="75" ph="1"/>
    </row>
    <row r="20" spans="1:8" s="63" customFormat="1" ht="21" customHeight="1">
      <c r="A20" s="118"/>
      <c r="B20" s="79"/>
      <c r="C20" s="78"/>
      <c r="D20" s="79"/>
      <c r="E20" s="74" t="s" ph="1">
        <v>1475</v>
      </c>
      <c r="F20" s="81" ph="1"/>
      <c r="G20" s="78"/>
      <c r="H20" s="119"/>
    </row>
    <row r="21" spans="1:8" s="63" customFormat="1" ht="21" customHeight="1">
      <c r="A21" s="118"/>
      <c r="B21" s="79"/>
      <c r="C21" s="78"/>
      <c r="D21" s="79"/>
      <c r="E21" s="78"/>
      <c r="F21" s="79"/>
      <c r="G21" s="74" t="s" ph="1">
        <v>1477</v>
      </c>
      <c r="H21" s="75" t="s" ph="1">
        <v>4520</v>
      </c>
    </row>
    <row r="22" spans="1:8" s="63" customFormat="1" ht="21" customHeight="1">
      <c r="A22" s="118"/>
      <c r="B22" s="79"/>
      <c r="C22" s="78"/>
      <c r="D22" s="79"/>
      <c r="E22" s="78"/>
      <c r="F22" s="79"/>
      <c r="G22" s="74" t="s" ph="1">
        <v>1476</v>
      </c>
      <c r="H22" s="75" t="s" ph="1">
        <v>4521</v>
      </c>
    </row>
    <row r="23" spans="1:8" s="63" customFormat="1" ht="21" customHeight="1">
      <c r="A23" s="118"/>
      <c r="B23" s="79"/>
      <c r="C23" s="78"/>
      <c r="D23" s="79"/>
      <c r="E23" s="74" t="s" ph="1">
        <v>4522</v>
      </c>
      <c r="F23" s="81" ph="1"/>
      <c r="G23" s="74" t="s" ph="1">
        <v>4522</v>
      </c>
      <c r="H23" s="75" ph="1"/>
    </row>
    <row r="24" spans="1:8" s="63" customFormat="1" ht="21" customHeight="1">
      <c r="A24" s="118"/>
      <c r="B24" s="79"/>
      <c r="C24" s="74" t="s" ph="1">
        <v>938</v>
      </c>
      <c r="D24" s="73"/>
      <c r="E24" s="74" t="s" ph="1">
        <v>1478</v>
      </c>
      <c r="F24" s="157" t="s" ph="1">
        <v>4523</v>
      </c>
      <c r="G24" s="74" t="s" ph="1">
        <v>941</v>
      </c>
      <c r="H24" s="75" ph="1"/>
    </row>
    <row r="25" spans="1:8" s="63" customFormat="1" ht="21" customHeight="1" thickBot="1">
      <c r="A25" s="120"/>
      <c r="B25" s="121"/>
      <c r="C25" s="122"/>
      <c r="D25" s="94"/>
      <c r="E25" s="92" t="s" ph="1">
        <v>942</v>
      </c>
      <c r="F25" s="123" t="s" ph="1">
        <v>4524</v>
      </c>
      <c r="G25" s="92" t="s" ph="1">
        <v>942</v>
      </c>
      <c r="H25" s="124" t="s" ph="1">
        <v>4524</v>
      </c>
    </row>
    <row r="26" spans="1:8" ht="21" customHeight="1" thickTop="1" thickBot="1">
      <c r="A26" s="96" t="s">
        <v>933</v>
      </c>
      <c r="B26" s="97" t="s">
        <v>934</v>
      </c>
      <c r="D26" s="65"/>
      <c r="F26" s="63"/>
      <c r="H26" s="65"/>
    </row>
    <row r="27" spans="1:8" ht="21" customHeight="1" thickTop="1"/>
    <row r="28" spans="1:8" ht="21" customHeight="1">
      <c r="H28" s="66" ph="1"/>
    </row>
    <row r="29" spans="1:8" ht="21" customHeight="1">
      <c r="H29" s="66" ph="1"/>
    </row>
    <row r="36" spans="7:8" ht="21" customHeight="1">
      <c r="G36" s="63" ph="1"/>
      <c r="H36" s="66" ph="1"/>
    </row>
  </sheetData>
  <phoneticPr fontId="1"/>
  <hyperlinks>
    <hyperlink ref="G7:H7" location="pcmVHS" display="pcmVHS" xr:uid="{A1BA8B2C-6D6E-45C9-81AD-39A3C6F559F3}"/>
    <hyperlink ref="E10" location="japanMD" display="japan" xr:uid="{60A9EB36-383D-4342-8D7B-8A26E06F56C1}"/>
    <hyperlink ref="G7" location="PCM!pcmVHS" display="classics" xr:uid="{443E0C9D-C8D9-4DC2-A473-AFEC4CB3DDE1}"/>
    <hyperlink ref="G3" location="PCM!ethnicPCM" display="ethnic" xr:uid="{DE89E504-CFA5-4C2B-AC7E-3EF9E6B9AA26}"/>
    <hyperlink ref="G6" location="PCM!現代音楽PCM" display="現代音楽" xr:uid="{9E03DD35-B7F2-447F-9CE2-53AB9C9D5FBE}"/>
    <hyperlink ref="E9" location="foreignMD" display="foreign" xr:uid="{4732597C-18CF-41F5-9C21-BC4C3227BDB2}"/>
    <hyperlink ref="E3" location="MD!ethnicCD" display="ethnic" xr:uid="{217561D2-53E6-4891-9E54-FE4F5E72D237}"/>
    <hyperlink ref="F5" location="ethnicJapan" display="うち日本の民族音楽" xr:uid="{587FFA85-40EB-4BFE-8947-526F54599EDC}"/>
    <hyperlink ref="F4" location="ethnicNHK" display="うちNHK世界の民族音楽" xr:uid="{77982529-242F-4E8B-9B77-57ED0619BDD9}"/>
    <hyperlink ref="A3" location="ethnicCD" display="ethnicCD" xr:uid="{5FF9C6FF-199C-4F6D-8FD2-DB5735DB5566}"/>
    <hyperlink ref="A6" location="現代音楽CD" display="現代音楽CD" xr:uid="{41542017-649A-4D41-9396-0E349B7BCBE6}"/>
    <hyperlink ref="A7" location="classicsCD" display="classicsCD" xr:uid="{F0C40C8C-D182-4D9E-AF57-A81C1319F117}"/>
    <hyperlink ref="A8" location="jazzCD" display="jazzCD" xr:uid="{2E4554B8-A46E-4C17-BE2F-B542C1F0648F}"/>
    <hyperlink ref="A9" location="foreignCD" display="foreignCD" xr:uid="{ED0D47BB-4147-4BC7-946F-7103F67509D4}"/>
    <hyperlink ref="A10" location="japanCD" display="japanCD" xr:uid="{D501FED8-603A-49BE-8444-5685D5D026F7}"/>
    <hyperlink ref="A11" location="singleCD" display="singleCD" xr:uid="{132EC44A-48E1-4026-B4C0-8D5D74C4ADCC}"/>
    <hyperlink ref="C7" location="classics" display="classics" xr:uid="{A088CFCD-EC2F-43D9-A24F-EFE5CF21565B}"/>
    <hyperlink ref="C6" location="現代音楽" display="現代音楽" xr:uid="{D880DA54-7CDF-4CC7-836D-62E55726B2ED}"/>
    <hyperlink ref="C8" location="jazz" display="jazz" xr:uid="{87536000-BD27-4875-AE29-B42E7FCBC597}"/>
    <hyperlink ref="C9" location="foreign" display="foreign" xr:uid="{F88C211B-A617-4E7D-BF17-2C46E3BDE027}"/>
    <hyperlink ref="C10" location="japan" display="japan" xr:uid="{E788C4C1-1A8E-4885-91AC-595A0B87630C}"/>
    <hyperlink ref="C11" location="single" display="single" xr:uid="{0AF80184-AF16-4FEB-96F2-5C715B101FD3}"/>
    <hyperlink ref="C3" location="ethnic" display="ethnic" xr:uid="{CAACB840-8A1E-415F-BFBD-30CD302F39AB}"/>
    <hyperlink ref="F24" location="variousVHS" display="variousVHS" xr:uid="{E072B8C6-DAAB-42FD-817A-A9987A4419DA}"/>
    <hyperlink ref="F25" location="childVHS" display="childVHS" xr:uid="{F1957AE6-48AE-48FA-8E2B-0118C09BDFA8}"/>
    <hyperlink ref="H25" location="childHi8" display="childHi8" xr:uid="{58DA4EC5-A561-47C1-A6B9-011D8C047E92}"/>
    <hyperlink ref="H21" location="foreignHi8" display="foreignHi8" xr:uid="{26D003AA-8447-407B-8C17-EC4EDCB31CEE}"/>
    <hyperlink ref="H22" location="japanHi8" display="japanHi8" xr:uid="{29297869-05B8-4073-B780-3F39925C8CC7}"/>
    <hyperlink ref="E16" location="ethnicVHS" display="ethnicVHS" xr:uid="{5F1296EF-9196-4629-8E40-529863C8ACA5}"/>
    <hyperlink ref="E23" location="身内VHS" display="身内VHS" xr:uid="{F41A4AF4-80A8-4CF8-8233-43BD35937C73}"/>
    <hyperlink ref="E20" location="jazzVHS" display="jazzVHS" xr:uid="{893D8C2E-7828-45B1-B7C4-0E9E59B882AF}"/>
    <hyperlink ref="E24" location="variousVHS" display="variousVHS" xr:uid="{84D05A15-FABA-45D8-898D-1A811A9D35D9}"/>
    <hyperlink ref="E25" location="childVHS" display="childVHS" xr:uid="{BAAA1A52-6AA6-4B89-ACE9-3148563AA71E}"/>
    <hyperlink ref="G23" location="身内Hi8" display="身内Hi8" xr:uid="{6A4EF2C0-DCC9-4508-9E08-62B0766AA943}"/>
    <hyperlink ref="G16" location="ethnicHi8" display="ethnicHi8" xr:uid="{C8BC8872-5284-4DAA-A3D0-39A19A7D5B7F}"/>
    <hyperlink ref="G24" location="cinemaHi8" display="cinemaHi8" xr:uid="{360AF602-638D-47B9-BA28-A9CABCFA5B8A}"/>
    <hyperlink ref="G19" location="classicsHi8" display="classicsHi8" xr:uid="{30C5C8DF-032A-477B-BA11-9A817B5FD38D}"/>
    <hyperlink ref="G25" location="childHi8" display="childHi8" xr:uid="{A91EF385-36EA-477A-ABA9-5D970C020B76}"/>
    <hyperlink ref="G21" location="foreignHi8" display="foreignHi8" xr:uid="{1533F668-B100-40E8-87CD-C1FC02887DBC}"/>
    <hyperlink ref="G22" location="japanHi8" display="japanHi8" xr:uid="{BDAD638D-C050-4382-B1E9-E5E00E27797C}"/>
    <hyperlink ref="H18" location="現代音楽Hi8" display="現代音楽Hi8" xr:uid="{5CE19004-D51A-411B-B2FB-089663C57B41}"/>
    <hyperlink ref="H17" location="現代音楽cinemaHi8" display="現代音楽cinemaHi8" xr:uid="{4EED4908-0431-4131-BFCB-20989B5D032B}"/>
    <hyperlink ref="G18" location="現代音楽Hi8" display="現代音楽Hi8" xr:uid="{FDD393E5-1129-428E-ABB2-B53C83C47753}"/>
    <hyperlink ref="G17" location="現代音楽cinemaHi8" display="現代音楽cinemaHi8" xr:uid="{139434EB-493D-4BE4-8B74-8096534A6DC3}"/>
    <hyperlink ref="A12" location="CD!先頭" display="Top" xr:uid="{A4F2621D-FD3A-4CC3-95AC-742172BCECA0}"/>
    <hyperlink ref="B12" location="CD!末尾" display="Bottom" xr:uid="{65C33881-8233-42B3-8EE3-16933E7902AD}"/>
    <hyperlink ref="C12" location="LP!先頭" display="Top" xr:uid="{5BAB228E-8855-4660-8438-6A6E698FEB42}"/>
    <hyperlink ref="D12" location="LP!末尾" display="Bottom" xr:uid="{D5BAC3B9-148D-4835-A00D-7683FB517B00}"/>
    <hyperlink ref="E12" location="MD!先頭" display="Top" xr:uid="{D40E0198-DFE3-4CB2-8FC8-8BB37E743BF8}"/>
    <hyperlink ref="F12" location="MD!末尾" display="Bottom" xr:uid="{627CF832-B6F0-42BD-8D67-EBC84ACA6962}"/>
    <hyperlink ref="G12" location="PCM!先頭" display="Top" xr:uid="{372F6AC0-5449-460C-9252-854DC558A475}"/>
    <hyperlink ref="H12" location="PCM!末尾" display="Bottom" xr:uid="{4ED6A946-E46E-4A1F-BD80-D6FB6D70B88B}"/>
    <hyperlink ref="A26" location="Visual!先頭" display="Top" xr:uid="{4546DD1C-F676-46C2-9EAE-E59E119BC0B2}"/>
    <hyperlink ref="B26" location="Visual!末尾" display="Bottom" xr:uid="{D2EC4BD2-F4E4-44D7-9102-C530D261BAF9}"/>
    <hyperlink ref="A16" location="VHD" display="VHD" xr:uid="{09B9CE58-F2DF-4BBB-8FC2-82A9619B1CEE}"/>
    <hyperlink ref="C24" location="LD" display="LD" xr:uid="{6E335921-4A10-452E-A50F-9DA14F5F6F0E}"/>
    <hyperlink ref="H7" location="PCM!pcmVHS" display="VHS に 音声だけ PCM 録音" xr:uid="{81CDF433-41F3-4D6C-849B-B77DDAA2DE3A}"/>
    <hyperlink ref="G9:G10" location="PCM!現代音楽PCM" display="現代音楽" xr:uid="{511BED42-0FFF-45FF-A4A9-B1B369CDCF02}"/>
  </hyperlinks>
  <pageMargins left="0.78700000000000003" right="0.78700000000000003" top="0.98399999999999999" bottom="0.98399999999999999" header="0.51200000000000001" footer="0.51200000000000001"/>
  <pageSetup paperSize="9" orientation="portrait" horizontalDpi="0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4C488E-7716-4DFB-8098-91603B73FF5D}">
  <sheetPr codeName="Sheet1"/>
  <dimension ref="A1:AI1545"/>
  <sheetViews>
    <sheetView workbookViewId="0">
      <pane ySplit="1" topLeftCell="A2" activePane="bottomLeft" state="frozen"/>
      <selection activeCell="CM15" sqref="CM15"/>
      <selection pane="bottomLeft" activeCell="S4" sqref="S4"/>
    </sheetView>
  </sheetViews>
  <sheetFormatPr defaultRowHeight="22.5"/>
  <cols>
    <col min="1" max="1" width="5.25" style="6" customWidth="1" phonetic="1"/>
    <col min="2" max="2" width="4.125" style="7" hidden="1" customWidth="1" phonetic="1"/>
    <col min="3" max="5" width="4.125" style="7" customWidth="1" phonetic="1"/>
    <col min="6" max="6" width="1.625" style="7" customWidth="1" phonetic="1"/>
    <col min="7" max="8" width="5.625" style="7" customWidth="1" phonetic="1"/>
    <col min="9" max="9" width="20.625" style="7" customWidth="1" phonetic="1"/>
    <col min="10" max="10" width="4.625" style="7" customWidth="1" phonetic="1"/>
    <col min="11" max="11" width="5.625" style="7" customWidth="1" phonetic="1"/>
    <col min="12" max="12" width="4.625" style="7" customWidth="1" phonetic="1"/>
    <col min="13" max="13" width="10.375" style="7" customWidth="1" phonetic="1"/>
    <col min="14" max="14" width="5.125" style="7" customWidth="1" phonetic="1"/>
    <col min="15" max="15" width="25.625" style="7" customWidth="1" phonetic="1"/>
    <col min="16" max="17" width="4.625" style="7" customWidth="1" phonetic="1"/>
    <col min="18" max="18" width="16.125" style="7" bestFit="1" customWidth="1" phonetic="1"/>
    <col min="19" max="20" width="9" style="7" phonetic="1"/>
    <col min="21" max="21" width="16.125" style="15" bestFit="1" customWidth="1" phonetic="1"/>
    <col min="22" max="23" width="9" style="16" phonetic="1"/>
    <col min="24" max="16384" width="9" style="7" phonetic="1"/>
  </cols>
  <sheetData>
    <row r="1" spans="1:35" s="2" customFormat="1" ht="25.5" ph="1">
      <c r="A1" s="1" t="s" ph="1">
        <v>11239</v>
      </c>
      <c r="B1" s="2" t="s" ph="1">
        <v>11232</v>
      </c>
      <c r="C1" s="2" t="s" ph="1">
        <v>3554</v>
      </c>
      <c r="D1" s="3" t="s" ph="1">
        <v>6895</v>
      </c>
      <c r="E1" s="2" t="s" ph="1">
        <v>6894</v>
      </c>
      <c r="F1" s="2" t="s" ph="1">
        <v>2914</v>
      </c>
      <c r="G1" s="2" t="s" ph="1">
        <v>6896</v>
      </c>
      <c r="H1" s="2" t="s" ph="1">
        <v>6897</v>
      </c>
      <c r="I1" s="2" t="s" ph="1">
        <v>6898</v>
      </c>
      <c r="J1" s="2" t="s" ph="1">
        <v>3625</v>
      </c>
      <c r="K1" s="2" t="s" ph="1">
        <v>6899</v>
      </c>
      <c r="L1" s="2" t="s" ph="1">
        <v>3391</v>
      </c>
      <c r="M1" s="3" t="s" ph="1">
        <v>6900</v>
      </c>
      <c r="N1" s="3" t="s" ph="1">
        <v>6901</v>
      </c>
      <c r="O1" s="2" t="s" ph="1">
        <v>3497</v>
      </c>
      <c r="P1" s="2" t="s" ph="1">
        <v>2912</v>
      </c>
      <c r="Q1" s="2" t="s" ph="1">
        <v>2916</v>
      </c>
      <c r="R1" s="145" t="s" ph="1">
        <v>11240</v>
      </c>
      <c r="S1" s="2" t="s" ph="1">
        <v>3496</v>
      </c>
      <c r="T1" s="2" t="s" ph="1">
        <v>2649</v>
      </c>
      <c r="U1" s="4" t="s" ph="1">
        <v>6902</v>
      </c>
      <c r="V1" s="5" t="s" ph="1">
        <v>6903</v>
      </c>
      <c r="W1" s="5" t="s" ph="1">
        <v>6904</v>
      </c>
      <c r="X1" s="2" t="s" ph="1">
        <v>11241</v>
      </c>
      <c r="Y1" s="2" t="s" ph="1">
        <v>6905</v>
      </c>
      <c r="Z1" s="2" t="s" ph="1">
        <v>6906</v>
      </c>
      <c r="AA1" s="2" t="s" ph="1">
        <v>2913</v>
      </c>
      <c r="AB1" s="2" t="s" ph="1">
        <v>2915</v>
      </c>
      <c r="AC1" s="2" t="s" ph="1">
        <v>11242</v>
      </c>
      <c r="AD1" s="2" t="s" ph="1">
        <v>11243</v>
      </c>
      <c r="AE1" s="2" t="s" ph="1">
        <v>11244</v>
      </c>
      <c r="AF1" s="2" t="s" ph="1">
        <v>11245</v>
      </c>
      <c r="AG1" s="2" t="s" ph="1">
        <v>11246</v>
      </c>
      <c r="AH1" s="2" t="s" ph="1">
        <v>11247</v>
      </c>
      <c r="AI1" s="2" t="s" ph="1">
        <v>11248</v>
      </c>
    </row>
    <row r="2" spans="1:35" s="8" customFormat="1" ht="25.5" ph="1">
      <c r="A2" s="6" ph="1">
        <v>1</v>
      </c>
      <c r="B2" s="7" t="s" ph="1">
        <v>10497</v>
      </c>
      <c r="C2" s="7" t="s" ph="1">
        <v>10497</v>
      </c>
      <c r="G2" s="10" t="s" ph="1">
        <v>4242</v>
      </c>
      <c r="H2" s="11" ph="1"/>
      <c r="M2" s="9" t="str" ph="1">
        <f>IFERROR(INDEX([1]!_born[生没年],
MATCH(I2,[1]!_born[作],0)),"")</f>
        <v/>
      </c>
      <c r="N2" s="9" t="str" ph="1">
        <f>IFERROR(INDEX([1]!_born[生没年],
MATCH(K2,[1]!_born[作],0)),"")</f>
        <v/>
      </c>
      <c r="R2" s="146" ph="1"/>
      <c r="U2" s="12" ph="1"/>
      <c r="V2" s="13" ph="1"/>
      <c r="W2" s="13" ph="1"/>
    </row>
    <row r="3" spans="1:35" s="8" customFormat="1" ph="1">
      <c r="A3" s="6" ph="1">
        <v>4</v>
      </c>
      <c r="B3" s="11" t="s" ph="1">
        <v>936</v>
      </c>
      <c r="C3" s="11" t="s" ph="1">
        <v>3426</v>
      </c>
      <c r="G3" s="10" t="s" ph="1">
        <v>3280</v>
      </c>
      <c r="H3" s="11" ph="1"/>
      <c r="I3" s="42" t="s" ph="1">
        <v>3723</v>
      </c>
      <c r="M3" s="9" t="str" ph="1">
        <f>IFERROR(INDEX([1]!_born[生没年],
MATCH(I3,[1]!_born[作],0)),"")</f>
        <v/>
      </c>
      <c r="N3" s="9" t="str" ph="1">
        <f>IFERROR(INDEX([1]!_born[生没年],
MATCH(K3,[1]!_born[作],0)),"")</f>
        <v/>
      </c>
      <c r="R3" s="146" ph="1"/>
      <c r="U3" s="12" ph="1"/>
      <c r="V3" s="13" ph="1"/>
      <c r="W3" s="13" ph="1"/>
    </row>
    <row r="4" spans="1:35" ht="25.5" ph="1">
      <c r="A4" s="6" ph="1">
        <v>5</v>
      </c>
      <c r="B4" s="7" t="s" ph="1">
        <v>936</v>
      </c>
      <c r="C4" s="7" t="s" ph="1">
        <v>3426</v>
      </c>
      <c r="D4" s="7" t="s" ph="1">
        <v>10498</v>
      </c>
      <c r="E4" s="7" t="s" ph="1">
        <v>3427</v>
      </c>
      <c r="F4" s="7" t="s" ph="1">
        <v>3381</v>
      </c>
      <c r="G4" s="7" t="s" ph="1">
        <v>3280</v>
      </c>
      <c r="H4" s="7" t="s" ph="1">
        <v>8824</v>
      </c>
      <c r="I4" s="7" t="s" ph="1">
        <v>2356</v>
      </c>
      <c r="M4" s="14" t="str" ph="1">
        <f>IFERROR(INDEX([1]!_born[生没年],
MATCH(I4,[1]!_born[作],0)),"")</f>
        <v/>
      </c>
      <c r="N4" s="14" t="str" ph="1">
        <f>IFERROR(INDEX([1]!_born[生没年],
MATCH(K4,[1]!_born[作],0)),"")</f>
        <v/>
      </c>
      <c r="O4" s="7" t="s" ph="1">
        <v>10499</v>
      </c>
      <c r="P4" s="17" ph="1"/>
      <c r="Q4" s="17" ph="1"/>
      <c r="R4" s="147" ph="1"/>
      <c r="S4" s="17" t="s" ph="1">
        <v>10500</v>
      </c>
      <c r="T4" s="7" t="s" ph="1">
        <v>10501</v>
      </c>
      <c r="Y4" s="7" t="s" ph="1">
        <v>10502</v>
      </c>
    </row>
    <row r="5" spans="1:35" ht="25.5" ph="1">
      <c r="A5" s="6" ph="1">
        <v>6</v>
      </c>
      <c r="B5" s="7" t="s" ph="1">
        <v>936</v>
      </c>
      <c r="C5" s="7" t="s" ph="1">
        <v>3426</v>
      </c>
      <c r="D5" s="7" t="s" ph="1">
        <v>10503</v>
      </c>
      <c r="E5" s="7" t="s" ph="1">
        <v>3427</v>
      </c>
      <c r="F5" s="7" t="s" ph="1">
        <v>3279</v>
      </c>
      <c r="G5" s="7" t="s" ph="1">
        <v>3280</v>
      </c>
      <c r="H5" s="7" t="s" ph="1">
        <v>10504</v>
      </c>
      <c r="I5" s="7" t="s" ph="1">
        <v>2356</v>
      </c>
      <c r="M5" s="14" t="str" ph="1">
        <f>IFERROR(INDEX([1]!_born[生没年],
MATCH(I5,[1]!_born[作],0)),"")</f>
        <v/>
      </c>
      <c r="N5" s="14" t="str" ph="1">
        <f>IFERROR(INDEX([1]!_born[生没年],
MATCH(K5,[1]!_born[作],0)),"")</f>
        <v/>
      </c>
      <c r="O5" s="7" t="s" ph="1">
        <v>10505</v>
      </c>
      <c r="P5" s="17" ph="1"/>
      <c r="Q5" s="17" ph="1"/>
      <c r="R5" s="147" ph="1"/>
      <c r="S5" s="17" t="s" ph="1">
        <v>10500</v>
      </c>
      <c r="T5" s="7" t="s" ph="1">
        <v>10501</v>
      </c>
      <c r="Y5" s="7" t="s" ph="1">
        <v>10502</v>
      </c>
    </row>
    <row r="6" spans="1:35" ht="25.5" ph="1">
      <c r="A6" s="6" ph="1">
        <v>7</v>
      </c>
      <c r="B6" s="7" t="s" ph="1">
        <v>936</v>
      </c>
      <c r="C6" s="7" t="s" ph="1">
        <v>3426</v>
      </c>
      <c r="D6" s="7" t="s" ph="1">
        <v>10506</v>
      </c>
      <c r="E6" s="7" t="s" ph="1">
        <v>2780</v>
      </c>
      <c r="F6" s="7" t="s" ph="1">
        <v>1202</v>
      </c>
      <c r="G6" s="7" t="s" ph="1">
        <v>1184</v>
      </c>
      <c r="H6" s="7" t="s" ph="1">
        <v>10507</v>
      </c>
      <c r="I6" s="7" t="s" ph="1">
        <v>2356</v>
      </c>
      <c r="M6" s="14" t="str" ph="1">
        <f>IFERROR(INDEX([1]!_born[生没年],
MATCH(I6,[1]!_born[作],0)),"")</f>
        <v/>
      </c>
      <c r="N6" s="14" t="str" ph="1">
        <f>IFERROR(INDEX([1]!_born[生没年],
MATCH(K6,[1]!_born[作],0)),"")</f>
        <v/>
      </c>
      <c r="O6" s="7" t="s" ph="1">
        <v>10508</v>
      </c>
      <c r="P6" s="17" ph="1"/>
      <c r="Q6" s="17" ph="1"/>
      <c r="R6" s="147" ph="1"/>
      <c r="S6" s="17" t="s" ph="1">
        <v>10500</v>
      </c>
      <c r="T6" s="7" t="s" ph="1">
        <v>10501</v>
      </c>
      <c r="Y6" s="7" t="s" ph="1">
        <v>10502</v>
      </c>
    </row>
    <row r="7" spans="1:35" ht="25.5" ph="1">
      <c r="A7" s="6" ph="1">
        <v>8</v>
      </c>
      <c r="B7" s="7" t="s" ph="1">
        <v>936</v>
      </c>
      <c r="C7" s="7" t="s" ph="1">
        <v>2254</v>
      </c>
      <c r="D7" s="7" t="s" ph="1">
        <v>10506</v>
      </c>
      <c r="E7" s="7" t="s" ph="1">
        <v>2255</v>
      </c>
      <c r="F7" s="7" t="s" ph="1">
        <v>1203</v>
      </c>
      <c r="G7" s="7" t="s" ph="1">
        <v>1184</v>
      </c>
      <c r="H7" s="7" t="s" ph="1">
        <v>10509</v>
      </c>
      <c r="I7" s="7" t="s" ph="1">
        <v>2356</v>
      </c>
      <c r="M7" s="14" t="str" ph="1">
        <f>IFERROR(INDEX([1]!_born[生没年],
MATCH(I7,[1]!_born[作],0)),"")</f>
        <v/>
      </c>
      <c r="N7" s="14" t="str" ph="1">
        <f>IFERROR(INDEX([1]!_born[生没年],
MATCH(K7,[1]!_born[作],0)),"")</f>
        <v/>
      </c>
      <c r="O7" s="7" t="s" ph="1">
        <v>2569</v>
      </c>
      <c r="P7" s="17" ph="1"/>
      <c r="Q7" s="17" ph="1"/>
      <c r="R7" s="147" ph="1"/>
      <c r="S7" s="17" t="s" ph="1">
        <v>10500</v>
      </c>
      <c r="T7" s="7" t="s" ph="1">
        <v>10501</v>
      </c>
      <c r="Y7" s="7" t="s" ph="1">
        <v>10502</v>
      </c>
    </row>
    <row r="8" spans="1:35" ht="25.5" ph="1">
      <c r="A8" s="6" ph="1">
        <v>9</v>
      </c>
      <c r="B8" s="7" t="s" ph="1">
        <v>936</v>
      </c>
      <c r="C8" s="7" t="s" ph="1">
        <v>2254</v>
      </c>
      <c r="D8" s="7" t="s" ph="1">
        <v>10510</v>
      </c>
      <c r="E8" s="7" t="s" ph="1">
        <v>2256</v>
      </c>
      <c r="F8" s="7" t="s" ph="1">
        <v>1202</v>
      </c>
      <c r="G8" s="7" t="s" ph="1">
        <v>1184</v>
      </c>
      <c r="H8" s="7" t="s" ph="1">
        <v>10511</v>
      </c>
      <c r="I8" s="7" t="s" ph="1">
        <v>2356</v>
      </c>
      <c r="M8" s="14" t="str" ph="1">
        <f>IFERROR(INDEX([1]!_born[生没年],
MATCH(I8,[1]!_born[作],0)),"")</f>
        <v/>
      </c>
      <c r="N8" s="14" t="str" ph="1">
        <f>IFERROR(INDEX([1]!_born[生没年],
MATCH(K8,[1]!_born[作],0)),"")</f>
        <v/>
      </c>
      <c r="O8" s="7" t="s" ph="1">
        <v>3871</v>
      </c>
      <c r="P8" s="17" ph="1"/>
      <c r="Q8" s="17" ph="1"/>
      <c r="R8" s="147" ph="1"/>
      <c r="S8" s="17" t="s" ph="1">
        <v>10500</v>
      </c>
      <c r="T8" s="7" t="s" ph="1">
        <v>10501</v>
      </c>
      <c r="Y8" s="7" t="s" ph="1">
        <v>10502</v>
      </c>
    </row>
    <row r="9" spans="1:35" ht="25.5" ph="1">
      <c r="A9" s="6" ph="1">
        <v>10</v>
      </c>
      <c r="B9" s="7" t="s" ph="1">
        <v>936</v>
      </c>
      <c r="C9" s="7" t="s" ph="1">
        <v>2254</v>
      </c>
      <c r="D9" s="7" t="s" ph="1">
        <v>10510</v>
      </c>
      <c r="E9" s="7" t="s" ph="1">
        <v>2256</v>
      </c>
      <c r="F9" s="7" t="s" ph="1">
        <v>1203</v>
      </c>
      <c r="G9" s="7" t="s" ph="1">
        <v>1184</v>
      </c>
      <c r="H9" s="7" t="s" ph="1">
        <v>8877</v>
      </c>
      <c r="I9" s="7" t="s" ph="1">
        <v>2356</v>
      </c>
      <c r="M9" s="14" t="str" ph="1">
        <f>IFERROR(INDEX([1]!_born[生没年],
MATCH(I9,[1]!_born[作],0)),"")</f>
        <v/>
      </c>
      <c r="N9" s="14" t="str" ph="1">
        <f>IFERROR(INDEX([1]!_born[生没年],
MATCH(K9,[1]!_born[作],0)),"")</f>
        <v/>
      </c>
      <c r="O9" s="7" t="s" ph="1">
        <v>3872</v>
      </c>
      <c r="P9" s="17" ph="1"/>
      <c r="Q9" s="17" ph="1"/>
      <c r="R9" s="147" ph="1"/>
      <c r="S9" s="17" t="s" ph="1">
        <v>10500</v>
      </c>
      <c r="T9" s="7" t="s" ph="1">
        <v>10501</v>
      </c>
      <c r="Y9" s="7" t="s" ph="1">
        <v>10502</v>
      </c>
    </row>
    <row r="10" spans="1:35" ht="25.5" ph="1">
      <c r="A10" s="6" ph="1">
        <v>11</v>
      </c>
      <c r="B10" s="7" t="s" ph="1">
        <v>936</v>
      </c>
      <c r="C10" s="7" t="s" ph="1">
        <v>2254</v>
      </c>
      <c r="D10" s="7" t="s" ph="1">
        <v>10512</v>
      </c>
      <c r="E10" s="7" t="s" ph="1">
        <v>2257</v>
      </c>
      <c r="F10" s="7" t="s" ph="1">
        <v>1205</v>
      </c>
      <c r="G10" s="7" t="s" ph="1">
        <v>1186</v>
      </c>
      <c r="H10" s="7" t="s" ph="1">
        <v>7031</v>
      </c>
      <c r="I10" s="7" t="s" ph="1">
        <v>2356</v>
      </c>
      <c r="M10" s="14" t="str" ph="1">
        <f>IFERROR(INDEX([1]!_born[生没年],
MATCH(I10,[1]!_born[作],0)),"")</f>
        <v/>
      </c>
      <c r="N10" s="14" t="str" ph="1">
        <f>IFERROR(INDEX([1]!_born[生没年],
MATCH(K10,[1]!_born[作],0)),"")</f>
        <v/>
      </c>
      <c r="O10" s="7" t="s" ph="1">
        <v>10513</v>
      </c>
      <c r="P10" s="17" ph="1"/>
      <c r="Q10" s="17" ph="1"/>
      <c r="R10" s="147" ph="1"/>
      <c r="S10" s="17" t="s" ph="1">
        <v>10500</v>
      </c>
      <c r="T10" s="7" t="s" ph="1">
        <v>10501</v>
      </c>
      <c r="Y10" s="7" t="s" ph="1">
        <v>10502</v>
      </c>
    </row>
    <row r="11" spans="1:35" ht="25.5" ph="1">
      <c r="A11" s="6" ph="1">
        <v>12</v>
      </c>
      <c r="B11" s="7" t="s" ph="1">
        <v>936</v>
      </c>
      <c r="C11" s="7" t="s" ph="1">
        <v>2258</v>
      </c>
      <c r="D11" s="7" t="s" ph="1">
        <v>10512</v>
      </c>
      <c r="E11" s="7" t="s" ph="1">
        <v>2259</v>
      </c>
      <c r="F11" s="7" t="s" ph="1">
        <v>1204</v>
      </c>
      <c r="G11" s="7" t="s" ph="1">
        <v>1186</v>
      </c>
      <c r="H11" s="7" t="s" ph="1">
        <v>7039</v>
      </c>
      <c r="I11" s="7" t="s" ph="1">
        <v>2356</v>
      </c>
      <c r="M11" s="14" t="str" ph="1">
        <f>IFERROR(INDEX([1]!_born[生没年],
MATCH(I11,[1]!_born[作],0)),"")</f>
        <v/>
      </c>
      <c r="N11" s="14" t="str" ph="1">
        <f>IFERROR(INDEX([1]!_born[生没年],
MATCH(K11,[1]!_born[作],0)),"")</f>
        <v/>
      </c>
      <c r="O11" s="7" t="s" ph="1">
        <v>3638</v>
      </c>
      <c r="P11" s="17" ph="1"/>
      <c r="Q11" s="17" ph="1"/>
      <c r="R11" s="147" ph="1"/>
      <c r="S11" s="17" t="s" ph="1">
        <v>10500</v>
      </c>
      <c r="T11" s="7" t="s" ph="1">
        <v>10501</v>
      </c>
      <c r="Y11" s="7" t="s" ph="1">
        <v>10502</v>
      </c>
    </row>
    <row r="12" spans="1:35" ht="25.5" ph="1">
      <c r="A12" s="6" ph="1">
        <v>13</v>
      </c>
      <c r="B12" s="7" t="s" ph="1">
        <v>936</v>
      </c>
      <c r="C12" s="7" t="s" ph="1">
        <v>2258</v>
      </c>
      <c r="D12" s="7" t="s" ph="1">
        <v>10514</v>
      </c>
      <c r="E12" s="7" t="s" ph="1">
        <v>2260</v>
      </c>
      <c r="F12" s="7" t="s" ph="1">
        <v>2261</v>
      </c>
      <c r="G12" s="7" t="s" ph="1">
        <v>2262</v>
      </c>
      <c r="H12" s="7" t="s" ph="1">
        <v>8891</v>
      </c>
      <c r="I12" s="7" t="s" ph="1">
        <v>2356</v>
      </c>
      <c r="M12" s="14" t="str" ph="1">
        <f>IFERROR(INDEX([1]!_born[生没年],
MATCH(I12,[1]!_born[作],0)),"")</f>
        <v/>
      </c>
      <c r="N12" s="14" t="str" ph="1">
        <f>IFERROR(INDEX([1]!_born[生没年],
MATCH(K12,[1]!_born[作],0)),"")</f>
        <v/>
      </c>
      <c r="O12" s="7" t="s" ph="1">
        <v>3639</v>
      </c>
      <c r="P12" s="17" ph="1"/>
      <c r="Q12" s="17" ph="1"/>
      <c r="R12" s="147" ph="1"/>
      <c r="S12" s="17" t="s" ph="1">
        <v>10500</v>
      </c>
      <c r="T12" s="7" t="s" ph="1">
        <v>10501</v>
      </c>
      <c r="Y12" s="7" t="s" ph="1">
        <v>10502</v>
      </c>
    </row>
    <row r="13" spans="1:35" ht="25.5" ph="1">
      <c r="A13" s="6" ph="1">
        <v>14</v>
      </c>
      <c r="B13" s="7" t="s" ph="1">
        <v>936</v>
      </c>
      <c r="C13" s="7" t="s" ph="1">
        <v>2263</v>
      </c>
      <c r="D13" s="7" t="s" ph="1">
        <v>10514</v>
      </c>
      <c r="E13" s="7" t="s" ph="1">
        <v>2264</v>
      </c>
      <c r="F13" s="7" t="s" ph="1">
        <v>1492</v>
      </c>
      <c r="G13" s="7" t="s" ph="1">
        <v>1178</v>
      </c>
      <c r="H13" s="7" t="s" ph="1">
        <v>8891</v>
      </c>
      <c r="I13" s="7" t="s" ph="1">
        <v>2356</v>
      </c>
      <c r="M13" s="14" t="str" ph="1">
        <f>IFERROR(INDEX([1]!_born[生没年],
MATCH(I13,[1]!_born[作],0)),"")</f>
        <v/>
      </c>
      <c r="N13" s="14" t="str" ph="1">
        <f>IFERROR(INDEX([1]!_born[生没年],
MATCH(K13,[1]!_born[作],0)),"")</f>
        <v/>
      </c>
      <c r="O13" s="7" t="s" ph="1">
        <v>3639</v>
      </c>
      <c r="P13" s="17" ph="1"/>
      <c r="Q13" s="17" ph="1"/>
      <c r="R13" s="147" ph="1"/>
      <c r="S13" s="17" t="s" ph="1">
        <v>10500</v>
      </c>
      <c r="T13" s="7" t="s" ph="1">
        <v>10501</v>
      </c>
      <c r="Y13" s="7" t="s" ph="1">
        <v>10502</v>
      </c>
    </row>
    <row r="14" spans="1:35" ht="25.5" ph="1">
      <c r="A14" s="6" ph="1">
        <v>15</v>
      </c>
      <c r="B14" s="7" t="s" ph="1">
        <v>936</v>
      </c>
      <c r="C14" s="7" t="s" ph="1">
        <v>2263</v>
      </c>
      <c r="D14" s="7" t="s" ph="1">
        <v>10515</v>
      </c>
      <c r="E14" s="7" t="s" ph="1">
        <v>2265</v>
      </c>
      <c r="F14" s="7" t="s" ph="1">
        <v>1206</v>
      </c>
      <c r="G14" s="7" t="s" ph="1">
        <v>1174</v>
      </c>
      <c r="H14" s="7" t="s" ph="1">
        <v>8891</v>
      </c>
      <c r="I14" s="7" t="s" ph="1">
        <v>2356</v>
      </c>
      <c r="M14" s="14" t="str" ph="1">
        <f>IFERROR(INDEX([1]!_born[生没年],
MATCH(I14,[1]!_born[作],0)),"")</f>
        <v/>
      </c>
      <c r="N14" s="14" t="str" ph="1">
        <f>IFERROR(INDEX([1]!_born[生没年],
MATCH(K14,[1]!_born[作],0)),"")</f>
        <v/>
      </c>
      <c r="O14" s="7" t="s" ph="1">
        <v>3639</v>
      </c>
      <c r="P14" s="17" ph="1"/>
      <c r="Q14" s="17" ph="1"/>
      <c r="R14" s="147" ph="1"/>
      <c r="S14" s="17" t="s" ph="1">
        <v>10500</v>
      </c>
      <c r="T14" s="7" t="s" ph="1">
        <v>10501</v>
      </c>
      <c r="Y14" s="7" t="s" ph="1">
        <v>10502</v>
      </c>
    </row>
    <row r="15" spans="1:35" ht="25.5" ph="1">
      <c r="A15" s="6" ph="1">
        <v>16</v>
      </c>
      <c r="B15" s="7" t="s" ph="1">
        <v>936</v>
      </c>
      <c r="C15" s="7" t="s" ph="1">
        <v>2266</v>
      </c>
      <c r="D15" s="7" t="s" ph="1">
        <v>10515</v>
      </c>
      <c r="E15" s="7" t="s" ph="1">
        <v>2267</v>
      </c>
      <c r="F15" s="7" t="s" ph="1">
        <v>1224</v>
      </c>
      <c r="G15" s="7" t="s" ph="1">
        <v>1174</v>
      </c>
      <c r="H15" s="7" t="s" ph="1">
        <v>10516</v>
      </c>
      <c r="I15" s="7" t="s" ph="1">
        <v>2356</v>
      </c>
      <c r="M15" s="14" t="str" ph="1">
        <f>IFERROR(INDEX([1]!_born[生没年],
MATCH(I15,[1]!_born[作],0)),"")</f>
        <v/>
      </c>
      <c r="N15" s="14" t="str" ph="1">
        <f>IFERROR(INDEX([1]!_born[生没年],
MATCH(K15,[1]!_born[作],0)),"")</f>
        <v/>
      </c>
      <c r="O15" s="7" t="s" ph="1">
        <v>3640</v>
      </c>
      <c r="P15" s="17" ph="1"/>
      <c r="Q15" s="17" ph="1"/>
      <c r="R15" s="147" ph="1"/>
      <c r="S15" s="17" t="s" ph="1">
        <v>10500</v>
      </c>
      <c r="T15" s="7" t="s" ph="1">
        <v>10501</v>
      </c>
      <c r="Y15" s="7" t="s" ph="1">
        <v>10502</v>
      </c>
    </row>
    <row r="16" spans="1:35" ht="25.5" ph="1">
      <c r="A16" s="6" ph="1">
        <v>17</v>
      </c>
      <c r="B16" s="7" t="s" ph="1">
        <v>936</v>
      </c>
      <c r="C16" s="7" t="s" ph="1">
        <v>2266</v>
      </c>
      <c r="D16" s="7" t="s" ph="1">
        <v>10517</v>
      </c>
      <c r="E16" s="7" t="s" ph="1">
        <v>2268</v>
      </c>
      <c r="F16" s="7" t="s" ph="1">
        <v>1206</v>
      </c>
      <c r="G16" s="7" t="s" ph="1">
        <v>1174</v>
      </c>
      <c r="H16" s="7" t="s" ph="1">
        <v>10518</v>
      </c>
      <c r="I16" s="7" t="s" ph="1">
        <v>2356</v>
      </c>
      <c r="M16" s="14" t="str" ph="1">
        <f>IFERROR(INDEX([1]!_born[生没年],
MATCH(I16,[1]!_born[作],0)),"")</f>
        <v/>
      </c>
      <c r="N16" s="14" t="str" ph="1">
        <f>IFERROR(INDEX([1]!_born[生没年],
MATCH(K16,[1]!_born[作],0)),"")</f>
        <v/>
      </c>
      <c r="O16" s="7" t="s" ph="1">
        <v>2657</v>
      </c>
      <c r="P16" s="17" ph="1"/>
      <c r="Q16" s="17" ph="1"/>
      <c r="R16" s="147" ph="1"/>
      <c r="S16" s="17" t="s" ph="1">
        <v>10500</v>
      </c>
      <c r="T16" s="7" t="s" ph="1">
        <v>10501</v>
      </c>
      <c r="Y16" s="7" t="s" ph="1">
        <v>10502</v>
      </c>
    </row>
    <row r="17" spans="1:25" ht="25.5" ph="1">
      <c r="A17" s="6" ph="1">
        <v>18</v>
      </c>
      <c r="B17" s="7" t="s" ph="1">
        <v>936</v>
      </c>
      <c r="C17" s="7" t="s" ph="1">
        <v>2266</v>
      </c>
      <c r="D17" s="7" t="s" ph="1">
        <v>10519</v>
      </c>
      <c r="E17" s="7" t="s" ph="1">
        <v>2269</v>
      </c>
      <c r="F17" s="7" t="s" ph="1">
        <v>1214</v>
      </c>
      <c r="G17" s="7" t="s" ph="1">
        <v>1187</v>
      </c>
      <c r="H17" s="7" t="s" ph="1">
        <v>10520</v>
      </c>
      <c r="I17" s="7" t="s" ph="1">
        <v>2356</v>
      </c>
      <c r="M17" s="14" t="str" ph="1">
        <f>IFERROR(INDEX([1]!_born[生没年],
MATCH(I17,[1]!_born[作],0)),"")</f>
        <v/>
      </c>
      <c r="N17" s="14" t="str" ph="1">
        <f>IFERROR(INDEX([1]!_born[生没年],
MATCH(K17,[1]!_born[作],0)),"")</f>
        <v/>
      </c>
      <c r="O17" s="7" t="s" ph="1">
        <v>2656</v>
      </c>
      <c r="P17" s="17" ph="1"/>
      <c r="Q17" s="17" ph="1"/>
      <c r="R17" s="147" ph="1"/>
      <c r="S17" s="17" t="s" ph="1">
        <v>10500</v>
      </c>
      <c r="T17" s="7" t="s" ph="1">
        <v>10501</v>
      </c>
      <c r="Y17" s="7" t="s" ph="1">
        <v>10502</v>
      </c>
    </row>
    <row r="18" spans="1:25" ht="25.5" ph="1">
      <c r="A18" s="6" ph="1">
        <v>19</v>
      </c>
      <c r="B18" s="7" t="s" ph="1">
        <v>936</v>
      </c>
      <c r="C18" s="7" t="s" ph="1">
        <v>2270</v>
      </c>
      <c r="D18" s="7" t="s" ph="1">
        <v>10519</v>
      </c>
      <c r="E18" s="7" t="s" ph="1">
        <v>2271</v>
      </c>
      <c r="F18" s="7" t="s" ph="1">
        <v>1215</v>
      </c>
      <c r="G18" s="7" t="s" ph="1">
        <v>1187</v>
      </c>
      <c r="H18" s="7" t="s" ph="1">
        <v>3748</v>
      </c>
      <c r="I18" s="7" t="s" ph="1">
        <v>2356</v>
      </c>
      <c r="M18" s="14" t="str" ph="1">
        <f>IFERROR(INDEX([1]!_born[生没年],
MATCH(I18,[1]!_born[作],0)),"")</f>
        <v/>
      </c>
      <c r="N18" s="14" t="str" ph="1">
        <f>IFERROR(INDEX([1]!_born[生没年],
MATCH(K18,[1]!_born[作],0)),"")</f>
        <v/>
      </c>
      <c r="O18" s="7" t="s" ph="1">
        <v>3747</v>
      </c>
      <c r="P18" s="17" ph="1"/>
      <c r="Q18" s="17" ph="1"/>
      <c r="R18" s="147" ph="1"/>
      <c r="S18" s="17" t="s" ph="1">
        <v>10500</v>
      </c>
      <c r="T18" s="7" t="s" ph="1">
        <v>10501</v>
      </c>
      <c r="Y18" s="7" t="s" ph="1">
        <v>10502</v>
      </c>
    </row>
    <row r="19" spans="1:25" ht="25.5" ph="1">
      <c r="A19" s="6" ph="1">
        <v>20</v>
      </c>
      <c r="B19" s="7" t="s" ph="1">
        <v>936</v>
      </c>
      <c r="C19" s="7" t="s" ph="1">
        <v>2270</v>
      </c>
      <c r="D19" s="7" t="s" ph="1">
        <v>10521</v>
      </c>
      <c r="E19" s="7" t="s" ph="1">
        <v>2272</v>
      </c>
      <c r="F19" s="7" t="s" ph="1">
        <v>1206</v>
      </c>
      <c r="G19" s="7" t="s" ph="1">
        <v>1174</v>
      </c>
      <c r="H19" s="7" t="s" ph="1">
        <v>2435</v>
      </c>
      <c r="I19" s="7" t="s" ph="1">
        <v>2356</v>
      </c>
      <c r="M19" s="14" t="str" ph="1">
        <f>IFERROR(INDEX([1]!_born[生没年],
MATCH(I19,[1]!_born[作],0)),"")</f>
        <v/>
      </c>
      <c r="N19" s="14" t="str" ph="1">
        <f>IFERROR(INDEX([1]!_born[生没年],
MATCH(K19,[1]!_born[作],0)),"")</f>
        <v/>
      </c>
      <c r="O19" s="7" t="s" ph="1">
        <v>3117</v>
      </c>
      <c r="P19" s="17" ph="1"/>
      <c r="Q19" s="17" ph="1"/>
      <c r="R19" s="147" ph="1"/>
      <c r="S19" s="17" t="s" ph="1">
        <v>10500</v>
      </c>
      <c r="T19" s="7" t="s" ph="1">
        <v>10501</v>
      </c>
      <c r="Y19" s="7" t="s" ph="1">
        <v>10502</v>
      </c>
    </row>
    <row r="20" spans="1:25" ht="25.5" ph="1">
      <c r="A20" s="6" ph="1">
        <v>21</v>
      </c>
      <c r="B20" s="7" t="s" ph="1">
        <v>936</v>
      </c>
      <c r="C20" s="7" t="s" ph="1">
        <v>2266</v>
      </c>
      <c r="D20" s="7" t="s" ph="1">
        <v>10521</v>
      </c>
      <c r="E20" s="7" t="s" ph="1">
        <v>2273</v>
      </c>
      <c r="F20" s="7" t="s" ph="1">
        <v>1224</v>
      </c>
      <c r="G20" s="7" t="s" ph="1">
        <v>1174</v>
      </c>
      <c r="H20" s="7" t="s" ph="1">
        <v>10522</v>
      </c>
      <c r="I20" s="7" t="s" ph="1">
        <v>2356</v>
      </c>
      <c r="M20" s="14" t="str" ph="1">
        <f>IFERROR(INDEX([1]!_born[生没年],
MATCH(I20,[1]!_born[作],0)),"")</f>
        <v/>
      </c>
      <c r="N20" s="14" t="str" ph="1">
        <f>IFERROR(INDEX([1]!_born[生没年],
MATCH(K20,[1]!_born[作],0)),"")</f>
        <v/>
      </c>
      <c r="O20" s="7" t="s" ph="1">
        <v>10523</v>
      </c>
      <c r="P20" s="17" ph="1"/>
      <c r="Q20" s="17" ph="1"/>
      <c r="R20" s="147" ph="1"/>
      <c r="S20" s="17" t="s" ph="1">
        <v>10500</v>
      </c>
      <c r="T20" s="7" t="s" ph="1">
        <v>10501</v>
      </c>
      <c r="Y20" s="7" t="s" ph="1">
        <v>10502</v>
      </c>
    </row>
    <row r="21" spans="1:25" ht="25.5" ph="1">
      <c r="A21" s="6" ph="1">
        <v>22</v>
      </c>
      <c r="B21" s="7" t="s" ph="1">
        <v>936</v>
      </c>
      <c r="C21" s="7" t="s" ph="1">
        <v>2266</v>
      </c>
      <c r="D21" s="7" t="s" ph="1">
        <v>10524</v>
      </c>
      <c r="E21" s="7" t="s" ph="1">
        <v>2274</v>
      </c>
      <c r="F21" s="7" t="s" ph="1">
        <v>1206</v>
      </c>
      <c r="G21" s="7" t="s" ph="1">
        <v>1174</v>
      </c>
      <c r="H21" s="7" t="s" ph="1">
        <v>10525</v>
      </c>
      <c r="I21" s="7" t="s" ph="1">
        <v>2356</v>
      </c>
      <c r="M21" s="14" t="str" ph="1">
        <f>IFERROR(INDEX([1]!_born[生没年],
MATCH(I21,[1]!_born[作],0)),"")</f>
        <v/>
      </c>
      <c r="N21" s="14" t="str" ph="1">
        <f>IFERROR(INDEX([1]!_born[生没年],
MATCH(K21,[1]!_born[作],0)),"")</f>
        <v/>
      </c>
      <c r="O21" s="7" t="s" ph="1">
        <v>10526</v>
      </c>
      <c r="P21" s="17" ph="1"/>
      <c r="Q21" s="17" ph="1"/>
      <c r="R21" s="147" ph="1"/>
      <c r="S21" s="17" t="s" ph="1">
        <v>10500</v>
      </c>
      <c r="T21" s="7" t="s" ph="1">
        <v>10501</v>
      </c>
      <c r="Y21" s="7" t="s" ph="1">
        <v>10502</v>
      </c>
    </row>
    <row r="22" spans="1:25" ht="25.5" ph="1">
      <c r="A22" s="6" ph="1">
        <v>23</v>
      </c>
      <c r="B22" s="7" t="s" ph="1">
        <v>936</v>
      </c>
      <c r="C22" s="7" t="s" ph="1">
        <v>2266</v>
      </c>
      <c r="D22" s="7" t="s" ph="1">
        <v>10527</v>
      </c>
      <c r="E22" s="7" t="s" ph="1">
        <v>2275</v>
      </c>
      <c r="F22" s="7" t="s" ph="1">
        <v>1206</v>
      </c>
      <c r="G22" s="7" t="s" ph="1">
        <v>1174</v>
      </c>
      <c r="H22" s="7" t="s" ph="1">
        <v>10528</v>
      </c>
      <c r="I22" s="7" t="s" ph="1">
        <v>2356</v>
      </c>
      <c r="M22" s="14" t="str" ph="1">
        <f>IFERROR(INDEX([1]!_born[生没年],
MATCH(I22,[1]!_born[作],0)),"")</f>
        <v/>
      </c>
      <c r="N22" s="14" t="str" ph="1">
        <f>IFERROR(INDEX([1]!_born[生没年],
MATCH(K22,[1]!_born[作],0)),"")</f>
        <v/>
      </c>
      <c r="O22" s="7" t="s" ph="1">
        <v>2755</v>
      </c>
      <c r="P22" s="17" ph="1"/>
      <c r="Q22" s="17" ph="1"/>
      <c r="R22" s="147" ph="1"/>
      <c r="S22" s="17" t="s" ph="1">
        <v>10500</v>
      </c>
      <c r="T22" s="7" t="s" ph="1">
        <v>10501</v>
      </c>
      <c r="Y22" s="7" t="s" ph="1">
        <v>10502</v>
      </c>
    </row>
    <row r="23" spans="1:25" ht="25.5" ph="1">
      <c r="A23" s="6" ph="1">
        <v>24</v>
      </c>
      <c r="B23" s="7" t="s" ph="1">
        <v>936</v>
      </c>
      <c r="C23" s="7" t="s" ph="1">
        <v>2266</v>
      </c>
      <c r="D23" s="7" t="s" ph="1">
        <v>10527</v>
      </c>
      <c r="E23" s="7" t="s" ph="1">
        <v>2275</v>
      </c>
      <c r="F23" s="7" t="s" ph="1">
        <v>1224</v>
      </c>
      <c r="G23" s="7" t="s" ph="1">
        <v>1174</v>
      </c>
      <c r="H23" s="7" t="s" ph="1">
        <v>10529</v>
      </c>
      <c r="I23" s="7" t="s" ph="1">
        <v>2356</v>
      </c>
      <c r="M23" s="14" t="str" ph="1">
        <f>IFERROR(INDEX([1]!_born[生没年],
MATCH(I23,[1]!_born[作],0)),"")</f>
        <v/>
      </c>
      <c r="N23" s="14" t="str" ph="1">
        <f>IFERROR(INDEX([1]!_born[生没年],
MATCH(K23,[1]!_born[作],0)),"")</f>
        <v/>
      </c>
      <c r="O23" s="7" t="s" ph="1">
        <v>1103</v>
      </c>
      <c r="P23" s="17" ph="1"/>
      <c r="Q23" s="17" ph="1"/>
      <c r="R23" s="147" ph="1"/>
      <c r="S23" s="17" t="s" ph="1">
        <v>10500</v>
      </c>
      <c r="T23" s="7" t="s" ph="1">
        <v>10501</v>
      </c>
      <c r="Y23" s="7" t="s" ph="1">
        <v>10502</v>
      </c>
    </row>
    <row r="24" spans="1:25" ht="25.5" ph="1">
      <c r="A24" s="6" ph="1">
        <v>25</v>
      </c>
      <c r="B24" s="7" t="s" ph="1">
        <v>936</v>
      </c>
      <c r="C24" s="7" t="s" ph="1">
        <v>2266</v>
      </c>
      <c r="D24" s="7" t="s" ph="1">
        <v>10530</v>
      </c>
      <c r="E24" s="7" t="s" ph="1">
        <v>2276</v>
      </c>
      <c r="F24" s="7" t="s" ph="1">
        <v>1206</v>
      </c>
      <c r="G24" s="7" t="s" ph="1">
        <v>1174</v>
      </c>
      <c r="H24" s="7" t="s" ph="1">
        <v>10531</v>
      </c>
      <c r="I24" s="7" t="s" ph="1">
        <v>2356</v>
      </c>
      <c r="M24" s="14" t="str" ph="1">
        <f>IFERROR(INDEX([1]!_born[生没年],
MATCH(I24,[1]!_born[作],0)),"")</f>
        <v/>
      </c>
      <c r="N24" s="14" t="str" ph="1">
        <f>IFERROR(INDEX([1]!_born[生没年],
MATCH(K24,[1]!_born[作],0)),"")</f>
        <v/>
      </c>
      <c r="O24" s="7" t="s" ph="1">
        <v>3116</v>
      </c>
      <c r="P24" s="17" ph="1"/>
      <c r="Q24" s="17" ph="1"/>
      <c r="R24" s="147" ph="1"/>
      <c r="S24" s="17" t="s" ph="1">
        <v>10500</v>
      </c>
      <c r="T24" s="7" t="s" ph="1">
        <v>10501</v>
      </c>
      <c r="Y24" s="7" t="s" ph="1">
        <v>10502</v>
      </c>
    </row>
    <row r="25" spans="1:25" ht="25.5" ph="1">
      <c r="A25" s="6" ph="1">
        <v>26</v>
      </c>
      <c r="B25" s="7" t="s" ph="1">
        <v>936</v>
      </c>
      <c r="C25" s="7" t="s" ph="1">
        <v>2266</v>
      </c>
      <c r="D25" s="7" t="s" ph="1">
        <v>10530</v>
      </c>
      <c r="E25" s="7" t="s" ph="1">
        <v>2276</v>
      </c>
      <c r="F25" s="7" t="s" ph="1">
        <v>1224</v>
      </c>
      <c r="G25" s="7" t="s" ph="1">
        <v>1174</v>
      </c>
      <c r="H25" s="7" t="s" ph="1">
        <v>10532</v>
      </c>
      <c r="I25" s="7" t="s" ph="1">
        <v>2356</v>
      </c>
      <c r="M25" s="14" t="str" ph="1">
        <f>IFERROR(INDEX([1]!_born[生没年],
MATCH(I25,[1]!_born[作],0)),"")</f>
        <v/>
      </c>
      <c r="N25" s="14" t="str" ph="1">
        <f>IFERROR(INDEX([1]!_born[生没年],
MATCH(K25,[1]!_born[作],0)),"")</f>
        <v/>
      </c>
      <c r="O25" s="7" t="s" ph="1">
        <v>3783</v>
      </c>
      <c r="P25" s="17" ph="1"/>
      <c r="Q25" s="17" ph="1"/>
      <c r="R25" s="147" ph="1"/>
      <c r="S25" s="17" t="s" ph="1">
        <v>10500</v>
      </c>
      <c r="T25" s="7" t="s" ph="1">
        <v>10501</v>
      </c>
      <c r="Y25" s="7" t="s" ph="1">
        <v>10502</v>
      </c>
    </row>
    <row r="26" spans="1:25" ht="25.5" ph="1">
      <c r="A26" s="6" ph="1">
        <v>27</v>
      </c>
      <c r="B26" s="7" t="s" ph="1">
        <v>936</v>
      </c>
      <c r="C26" s="7" t="s" ph="1">
        <v>2266</v>
      </c>
      <c r="D26" s="7" t="s" ph="1">
        <v>10533</v>
      </c>
      <c r="E26" s="7" t="s" ph="1">
        <v>2277</v>
      </c>
      <c r="F26" s="7" t="s" ph="1">
        <v>1491</v>
      </c>
      <c r="G26" s="7" t="s" ph="1">
        <v>1178</v>
      </c>
      <c r="H26" s="7" t="s" ph="1">
        <v>10534</v>
      </c>
      <c r="I26" s="7" t="s" ph="1">
        <v>2356</v>
      </c>
      <c r="M26" s="14" t="str" ph="1">
        <f>IFERROR(INDEX([1]!_born[生没年],
MATCH(I26,[1]!_born[作],0)),"")</f>
        <v/>
      </c>
      <c r="N26" s="14" t="str" ph="1">
        <f>IFERROR(INDEX([1]!_born[生没年],
MATCH(K26,[1]!_born[作],0)),"")</f>
        <v/>
      </c>
      <c r="O26" s="7" t="s" ph="1">
        <v>10535</v>
      </c>
      <c r="P26" s="17" ph="1"/>
      <c r="Q26" s="17" ph="1"/>
      <c r="R26" s="147" ph="1"/>
      <c r="S26" s="17" t="s" ph="1">
        <v>10500</v>
      </c>
      <c r="T26" s="7" t="s" ph="1">
        <v>10501</v>
      </c>
      <c r="Y26" s="7" t="s" ph="1">
        <v>10502</v>
      </c>
    </row>
    <row r="27" spans="1:25" ht="25.5" ph="1">
      <c r="A27" s="6" ph="1">
        <v>28</v>
      </c>
      <c r="B27" s="7" t="s" ph="1">
        <v>936</v>
      </c>
      <c r="C27" s="7" t="s" ph="1">
        <v>2263</v>
      </c>
      <c r="D27" s="7" t="s" ph="1">
        <v>10533</v>
      </c>
      <c r="E27" s="7" t="s" ph="1">
        <v>2278</v>
      </c>
      <c r="F27" s="7" t="s" ph="1">
        <v>1492</v>
      </c>
      <c r="G27" s="7" t="s" ph="1">
        <v>1178</v>
      </c>
      <c r="H27" s="7" t="s" ph="1">
        <v>10536</v>
      </c>
      <c r="I27" s="7" t="s" ph="1">
        <v>2356</v>
      </c>
      <c r="M27" s="14" t="str" ph="1">
        <f>IFERROR(INDEX([1]!_born[生没年],
MATCH(I27,[1]!_born[作],0)),"")</f>
        <v/>
      </c>
      <c r="N27" s="14" t="str" ph="1">
        <f>IFERROR(INDEX([1]!_born[生没年],
MATCH(K27,[1]!_born[作],0)),"")</f>
        <v/>
      </c>
      <c r="O27" s="7" t="s" ph="1">
        <v>10537</v>
      </c>
      <c r="P27" s="17" ph="1"/>
      <c r="Q27" s="17" ph="1"/>
      <c r="R27" s="147" ph="1"/>
      <c r="S27" s="17" t="s" ph="1">
        <v>10500</v>
      </c>
      <c r="T27" s="7" t="s" ph="1">
        <v>10501</v>
      </c>
      <c r="Y27" s="7" t="s" ph="1">
        <v>10502</v>
      </c>
    </row>
    <row r="28" spans="1:25" ht="25.5" ph="1">
      <c r="A28" s="6" ph="1">
        <v>29</v>
      </c>
      <c r="B28" s="7" t="s" ph="1">
        <v>936</v>
      </c>
      <c r="C28" s="7" t="s" ph="1">
        <v>2263</v>
      </c>
      <c r="D28" s="7" t="s" ph="1">
        <v>10538</v>
      </c>
      <c r="E28" s="7" t="s" ph="1">
        <v>963</v>
      </c>
      <c r="F28" s="7" t="s" ph="1">
        <v>1491</v>
      </c>
      <c r="G28" s="7" t="s" ph="1">
        <v>1178</v>
      </c>
      <c r="H28" s="7" t="s" ph="1">
        <v>10539</v>
      </c>
      <c r="I28" s="7" t="s" ph="1">
        <v>2356</v>
      </c>
      <c r="M28" s="14" t="str" ph="1">
        <f>IFERROR(INDEX([1]!_born[生没年],
MATCH(I28,[1]!_born[作],0)),"")</f>
        <v/>
      </c>
      <c r="N28" s="14" t="str" ph="1">
        <f>IFERROR(INDEX([1]!_born[生没年],
MATCH(K28,[1]!_born[作],0)),"")</f>
        <v/>
      </c>
      <c r="O28" s="7" t="s" ph="1">
        <v>10540</v>
      </c>
      <c r="P28" s="17" ph="1"/>
      <c r="Q28" s="17" ph="1"/>
      <c r="R28" s="147" ph="1"/>
      <c r="S28" s="17" t="s" ph="1">
        <v>10500</v>
      </c>
      <c r="T28" s="7" t="s" ph="1">
        <v>10501</v>
      </c>
      <c r="Y28" s="7" t="s" ph="1">
        <v>10502</v>
      </c>
    </row>
    <row r="29" spans="1:25" ht="25.5" ph="1">
      <c r="A29" s="6" ph="1">
        <v>30</v>
      </c>
      <c r="B29" s="7" t="s" ph="1">
        <v>936</v>
      </c>
      <c r="C29" s="7" t="s" ph="1">
        <v>2263</v>
      </c>
      <c r="D29" s="7" t="s" ph="1">
        <v>10538</v>
      </c>
      <c r="E29" s="7" t="s" ph="1">
        <v>963</v>
      </c>
      <c r="F29" s="7" t="s" ph="1">
        <v>1492</v>
      </c>
      <c r="G29" s="7" t="s" ph="1">
        <v>1178</v>
      </c>
      <c r="H29" s="7" t="s" ph="1">
        <v>10541</v>
      </c>
      <c r="I29" s="7" t="s" ph="1">
        <v>2356</v>
      </c>
      <c r="M29" s="14" t="str" ph="1">
        <f>IFERROR(INDEX([1]!_born[生没年],
MATCH(I29,[1]!_born[作],0)),"")</f>
        <v/>
      </c>
      <c r="N29" s="14" t="str" ph="1">
        <f>IFERROR(INDEX([1]!_born[生没年],
MATCH(K29,[1]!_born[作],0)),"")</f>
        <v/>
      </c>
      <c r="O29" s="7" t="s" ph="1">
        <v>10542</v>
      </c>
      <c r="P29" s="17" ph="1"/>
      <c r="Q29" s="17" ph="1"/>
      <c r="R29" s="147" ph="1"/>
      <c r="S29" s="17" t="s" ph="1">
        <v>10500</v>
      </c>
      <c r="T29" s="7" t="s" ph="1">
        <v>10501</v>
      </c>
      <c r="Y29" s="7" t="s" ph="1">
        <v>10502</v>
      </c>
    </row>
    <row r="30" spans="1:25" ht="25.5" ph="1">
      <c r="A30" s="6" ph="1">
        <v>31</v>
      </c>
      <c r="B30" s="7" t="s" ph="1">
        <v>936</v>
      </c>
      <c r="C30" s="7" t="s" ph="1">
        <v>2270</v>
      </c>
      <c r="D30" s="7" t="s" ph="1">
        <v>10543</v>
      </c>
      <c r="E30" s="7" t="s" ph="1">
        <v>964</v>
      </c>
      <c r="F30" s="7" t="s" ph="1">
        <v>1214</v>
      </c>
      <c r="G30" s="7" t="s" ph="1">
        <v>1187</v>
      </c>
      <c r="H30" s="7" t="s" ph="1">
        <v>2721</v>
      </c>
      <c r="I30" s="7" t="s" ph="1">
        <v>2356</v>
      </c>
      <c r="M30" s="14" t="str" ph="1">
        <f>IFERROR(INDEX([1]!_born[生没年],
MATCH(I30,[1]!_born[作],0)),"")</f>
        <v/>
      </c>
      <c r="N30" s="14" t="str" ph="1">
        <f>IFERROR(INDEX([1]!_born[生没年],
MATCH(K30,[1]!_born[作],0)),"")</f>
        <v/>
      </c>
      <c r="O30" s="7" t="s" ph="1">
        <v>10544</v>
      </c>
      <c r="P30" s="17" ph="1"/>
      <c r="Q30" s="17" ph="1"/>
      <c r="R30" s="147" ph="1"/>
      <c r="S30" s="17" t="s" ph="1">
        <v>10500</v>
      </c>
      <c r="T30" s="7" t="s" ph="1">
        <v>10501</v>
      </c>
      <c r="Y30" s="7" t="s" ph="1">
        <v>10502</v>
      </c>
    </row>
    <row r="31" spans="1:25" ht="25.5" ph="1">
      <c r="A31" s="6" ph="1">
        <v>32</v>
      </c>
      <c r="B31" s="7" t="s" ph="1">
        <v>936</v>
      </c>
      <c r="C31" s="7" t="s" ph="1">
        <v>2270</v>
      </c>
      <c r="D31" s="7" t="s" ph="1">
        <v>10543</v>
      </c>
      <c r="E31" s="7" t="s" ph="1">
        <v>964</v>
      </c>
      <c r="F31" s="7" t="s" ph="1">
        <v>1215</v>
      </c>
      <c r="G31" s="7" t="s" ph="1">
        <v>1187</v>
      </c>
      <c r="H31" s="7" t="s" ph="1">
        <v>2355</v>
      </c>
      <c r="I31" s="7" t="s" ph="1">
        <v>2356</v>
      </c>
      <c r="M31" s="14" t="str" ph="1">
        <f>IFERROR(INDEX([1]!_born[生没年],
MATCH(I31,[1]!_born[作],0)),"")</f>
        <v/>
      </c>
      <c r="N31" s="14" t="str" ph="1">
        <f>IFERROR(INDEX([1]!_born[生没年],
MATCH(K31,[1]!_born[作],0)),"")</f>
        <v/>
      </c>
      <c r="O31" s="7" t="s" ph="1">
        <v>10545</v>
      </c>
      <c r="P31" s="17" ph="1"/>
      <c r="Q31" s="17" ph="1"/>
      <c r="R31" s="147" ph="1"/>
      <c r="S31" s="17" t="s" ph="1">
        <v>10500</v>
      </c>
      <c r="T31" s="7" t="s" ph="1">
        <v>10501</v>
      </c>
      <c r="Y31" s="7" t="s" ph="1">
        <v>10502</v>
      </c>
    </row>
    <row r="32" spans="1:25" ht="25.5" ph="1">
      <c r="A32" s="6" ph="1">
        <v>33</v>
      </c>
      <c r="B32" s="7" t="s" ph="1">
        <v>936</v>
      </c>
      <c r="C32" s="7" t="s" ph="1">
        <v>2270</v>
      </c>
      <c r="D32" s="7" t="s" ph="1">
        <v>10546</v>
      </c>
      <c r="E32" s="7" t="s" ph="1">
        <v>965</v>
      </c>
      <c r="F32" s="7" t="s" ph="1">
        <v>1214</v>
      </c>
      <c r="G32" s="7" t="s" ph="1">
        <v>1187</v>
      </c>
      <c r="H32" s="7" t="s" ph="1">
        <v>10547</v>
      </c>
      <c r="I32" s="7" t="s" ph="1">
        <v>2356</v>
      </c>
      <c r="M32" s="14" t="str" ph="1">
        <f>IFERROR(INDEX([1]!_born[生没年],
MATCH(I32,[1]!_born[作],0)),"")</f>
        <v/>
      </c>
      <c r="N32" s="14" t="str" ph="1">
        <f>IFERROR(INDEX([1]!_born[生没年],
MATCH(K32,[1]!_born[作],0)),"")</f>
        <v/>
      </c>
      <c r="O32" s="7" t="s" ph="1">
        <v>10548</v>
      </c>
      <c r="P32" s="17" ph="1"/>
      <c r="Q32" s="17" ph="1"/>
      <c r="R32" s="147" ph="1"/>
      <c r="S32" s="17" t="s" ph="1">
        <v>10549</v>
      </c>
      <c r="T32" s="7" t="s" ph="1">
        <v>10501</v>
      </c>
      <c r="Y32" s="7" t="s" ph="1">
        <v>10502</v>
      </c>
    </row>
    <row r="33" spans="1:25" ht="25.5" ph="1">
      <c r="A33" s="6" ph="1">
        <v>34</v>
      </c>
      <c r="B33" s="7" t="s" ph="1">
        <v>936</v>
      </c>
      <c r="C33" s="7" t="s" ph="1">
        <v>2270</v>
      </c>
      <c r="D33" s="7" t="s" ph="1">
        <v>10546</v>
      </c>
      <c r="E33" s="7" t="s" ph="1">
        <v>965</v>
      </c>
      <c r="F33" s="7" t="s" ph="1">
        <v>1215</v>
      </c>
      <c r="G33" s="7" t="s" ph="1">
        <v>1187</v>
      </c>
      <c r="H33" s="7" t="s" ph="1">
        <v>10550</v>
      </c>
      <c r="I33" s="7" t="s" ph="1">
        <v>2356</v>
      </c>
      <c r="M33" s="14" t="str" ph="1">
        <f>IFERROR(INDEX([1]!_born[生没年],
MATCH(I33,[1]!_born[作],0)),"")</f>
        <v/>
      </c>
      <c r="N33" s="14" t="str" ph="1">
        <f>IFERROR(INDEX([1]!_born[生没年],
MATCH(K33,[1]!_born[作],0)),"")</f>
        <v/>
      </c>
      <c r="O33" s="7" t="s" ph="1">
        <v>10551</v>
      </c>
      <c r="P33" s="17" ph="1"/>
      <c r="Q33" s="17" ph="1"/>
      <c r="R33" s="147" ph="1"/>
      <c r="S33" s="17" t="s" ph="1">
        <v>10549</v>
      </c>
      <c r="T33" s="7" t="s" ph="1">
        <v>10501</v>
      </c>
      <c r="Y33" s="7" t="s" ph="1">
        <v>10552</v>
      </c>
    </row>
    <row r="34" spans="1:25" ht="25.5" ph="1">
      <c r="A34" s="6" ph="1">
        <v>35</v>
      </c>
      <c r="B34" s="7" t="s" ph="1">
        <v>936</v>
      </c>
      <c r="C34" s="7" t="s" ph="1">
        <v>2270</v>
      </c>
      <c r="D34" s="7" t="s" ph="1">
        <v>10553</v>
      </c>
      <c r="E34" s="7" t="s" ph="1">
        <v>966</v>
      </c>
      <c r="F34" s="7" t="s" ph="1">
        <v>1214</v>
      </c>
      <c r="G34" s="7" t="s" ph="1">
        <v>1187</v>
      </c>
      <c r="H34" s="7" t="s" ph="1">
        <v>10554</v>
      </c>
      <c r="I34" s="7" t="s" ph="1">
        <v>2356</v>
      </c>
      <c r="M34" s="14" t="str" ph="1">
        <f>IFERROR(INDEX([1]!_born[生没年],
MATCH(I34,[1]!_born[作],0)),"")</f>
        <v/>
      </c>
      <c r="N34" s="14" t="str" ph="1">
        <f>IFERROR(INDEX([1]!_born[生没年],
MATCH(K34,[1]!_born[作],0)),"")</f>
        <v/>
      </c>
      <c r="O34" s="7" t="s" ph="1">
        <v>10555</v>
      </c>
      <c r="P34" s="17" ph="1"/>
      <c r="Q34" s="17" ph="1"/>
      <c r="R34" s="147" ph="1"/>
      <c r="S34" s="17" t="s" ph="1">
        <v>10549</v>
      </c>
      <c r="T34" s="7" t="s" ph="1">
        <v>10501</v>
      </c>
      <c r="Y34" s="7" t="s" ph="1">
        <v>10502</v>
      </c>
    </row>
    <row r="35" spans="1:25" ht="25.5" ph="1">
      <c r="A35" s="6" ph="1">
        <v>36</v>
      </c>
      <c r="B35" s="7" t="s" ph="1">
        <v>936</v>
      </c>
      <c r="C35" s="7" t="s" ph="1">
        <v>2270</v>
      </c>
      <c r="D35" s="7" t="s" ph="1">
        <v>10553</v>
      </c>
      <c r="E35" s="7" t="s" ph="1">
        <v>966</v>
      </c>
      <c r="F35" s="7" t="s" ph="1">
        <v>1215</v>
      </c>
      <c r="G35" s="7" t="s" ph="1">
        <v>1187</v>
      </c>
      <c r="H35" s="7" t="s" ph="1">
        <v>10556</v>
      </c>
      <c r="I35" s="7" t="s" ph="1">
        <v>2356</v>
      </c>
      <c r="M35" s="14" t="str" ph="1">
        <f>IFERROR(INDEX([1]!_born[生没年],
MATCH(I35,[1]!_born[作],0)),"")</f>
        <v/>
      </c>
      <c r="N35" s="14" t="str" ph="1">
        <f>IFERROR(INDEX([1]!_born[生没年],
MATCH(K35,[1]!_born[作],0)),"")</f>
        <v/>
      </c>
      <c r="O35" s="7" t="s" ph="1">
        <v>10557</v>
      </c>
      <c r="P35" s="17" ph="1"/>
      <c r="Q35" s="17" ph="1"/>
      <c r="R35" s="147" ph="1"/>
      <c r="S35" s="17" t="s" ph="1">
        <v>10549</v>
      </c>
      <c r="T35" s="7" t="s" ph="1">
        <v>10501</v>
      </c>
      <c r="Y35" s="7" t="s" ph="1">
        <v>10502</v>
      </c>
    </row>
    <row r="36" spans="1:25" ht="25.5" ph="1">
      <c r="A36" s="6" ph="1">
        <v>37</v>
      </c>
      <c r="B36" s="7" t="s" ph="1">
        <v>936</v>
      </c>
      <c r="C36" s="7" t="s" ph="1">
        <v>2270</v>
      </c>
      <c r="D36" s="7" t="s" ph="1">
        <v>10558</v>
      </c>
      <c r="E36" s="7" t="s" ph="1">
        <v>967</v>
      </c>
      <c r="F36" s="7" t="s" ph="1">
        <v>1214</v>
      </c>
      <c r="G36" s="7" t="s" ph="1">
        <v>1187</v>
      </c>
      <c r="H36" s="7" t="s" ph="1">
        <v>10559</v>
      </c>
      <c r="I36" s="7" t="s" ph="1">
        <v>2356</v>
      </c>
      <c r="M36" s="14" t="str" ph="1">
        <f>IFERROR(INDEX([1]!_born[生没年],
MATCH(I36,[1]!_born[作],0)),"")</f>
        <v/>
      </c>
      <c r="N36" s="14" t="str" ph="1">
        <f>IFERROR(INDEX([1]!_born[生没年],
MATCH(K36,[1]!_born[作],0)),"")</f>
        <v/>
      </c>
      <c r="O36" s="7" t="s" ph="1">
        <v>10560</v>
      </c>
      <c r="P36" s="17" ph="1"/>
      <c r="Q36" s="17" ph="1"/>
      <c r="R36" s="147" ph="1"/>
      <c r="S36" s="17" t="s" ph="1">
        <v>10549</v>
      </c>
      <c r="T36" s="7" t="s" ph="1">
        <v>10501</v>
      </c>
      <c r="Y36" s="7" t="s" ph="1">
        <v>10502</v>
      </c>
    </row>
    <row r="37" spans="1:25" ht="25.5" ph="1">
      <c r="A37" s="6" ph="1">
        <v>38</v>
      </c>
      <c r="B37" s="7" t="s" ph="1">
        <v>936</v>
      </c>
      <c r="C37" s="7" t="s" ph="1">
        <v>2270</v>
      </c>
      <c r="D37" s="7" t="s" ph="1">
        <v>10558</v>
      </c>
      <c r="E37" s="7" t="s" ph="1">
        <v>967</v>
      </c>
      <c r="F37" s="7" t="s" ph="1">
        <v>1215</v>
      </c>
      <c r="G37" s="7" t="s" ph="1">
        <v>1187</v>
      </c>
      <c r="H37" s="7" t="s" ph="1">
        <v>10561</v>
      </c>
      <c r="I37" s="7" t="s" ph="1">
        <v>2356</v>
      </c>
      <c r="M37" s="14" t="str" ph="1">
        <f>IFERROR(INDEX([1]!_born[生没年],
MATCH(I37,[1]!_born[作],0)),"")</f>
        <v/>
      </c>
      <c r="N37" s="14" t="str" ph="1">
        <f>IFERROR(INDEX([1]!_born[生没年],
MATCH(K37,[1]!_born[作],0)),"")</f>
        <v/>
      </c>
      <c r="O37" s="7" t="s" ph="1">
        <v>10562</v>
      </c>
      <c r="P37" s="17" ph="1"/>
      <c r="Q37" s="17" ph="1"/>
      <c r="R37" s="147" ph="1"/>
      <c r="S37" s="17" t="s" ph="1">
        <v>10549</v>
      </c>
      <c r="T37" s="7" t="s" ph="1">
        <v>10501</v>
      </c>
      <c r="Y37" s="7" t="s" ph="1">
        <v>10502</v>
      </c>
    </row>
    <row r="38" spans="1:25" ht="25.5" ph="1">
      <c r="A38" s="6" ph="1">
        <v>39</v>
      </c>
      <c r="B38" s="7" t="s" ph="1">
        <v>936</v>
      </c>
      <c r="C38" s="7" t="s" ph="1">
        <v>2270</v>
      </c>
      <c r="D38" s="7" t="s" ph="1">
        <v>10563</v>
      </c>
      <c r="E38" s="7" t="s" ph="1">
        <v>968</v>
      </c>
      <c r="F38" s="7" t="s" ph="1">
        <v>1214</v>
      </c>
      <c r="G38" s="7" t="s" ph="1">
        <v>1187</v>
      </c>
      <c r="H38" s="7" t="s" ph="1">
        <v>10564</v>
      </c>
      <c r="I38" s="7" t="s" ph="1">
        <v>2356</v>
      </c>
      <c r="M38" s="14" t="str" ph="1">
        <f>IFERROR(INDEX([1]!_born[生没年],
MATCH(I38,[1]!_born[作],0)),"")</f>
        <v/>
      </c>
      <c r="N38" s="14" t="str" ph="1">
        <f>IFERROR(INDEX([1]!_born[生没年],
MATCH(K38,[1]!_born[作],0)),"")</f>
        <v/>
      </c>
      <c r="O38" s="7" t="s" ph="1">
        <v>10565</v>
      </c>
      <c r="P38" s="17" ph="1"/>
      <c r="Q38" s="17" ph="1"/>
      <c r="R38" s="147" ph="1"/>
      <c r="S38" s="17" t="s" ph="1">
        <v>10549</v>
      </c>
      <c r="T38" s="7" t="s" ph="1">
        <v>10501</v>
      </c>
      <c r="Y38" s="7" t="s" ph="1">
        <v>10502</v>
      </c>
    </row>
    <row r="39" spans="1:25" ht="25.5" ph="1">
      <c r="A39" s="6" ph="1">
        <v>40</v>
      </c>
      <c r="B39" s="7" t="s" ph="1">
        <v>936</v>
      </c>
      <c r="C39" s="7" t="s" ph="1">
        <v>2270</v>
      </c>
      <c r="D39" s="7" t="s" ph="1">
        <v>10563</v>
      </c>
      <c r="E39" s="7" t="s" ph="1">
        <v>968</v>
      </c>
      <c r="F39" s="7" t="s" ph="1">
        <v>1215</v>
      </c>
      <c r="G39" s="7" t="s" ph="1">
        <v>1187</v>
      </c>
      <c r="H39" s="7" t="s" ph="1">
        <v>10509</v>
      </c>
      <c r="I39" s="7" t="s" ph="1">
        <v>2356</v>
      </c>
      <c r="M39" s="14" t="str" ph="1">
        <f>IFERROR(INDEX([1]!_born[生没年],
MATCH(I39,[1]!_born[作],0)),"")</f>
        <v/>
      </c>
      <c r="N39" s="14" t="str" ph="1">
        <f>IFERROR(INDEX([1]!_born[生没年],
MATCH(K39,[1]!_born[作],0)),"")</f>
        <v/>
      </c>
      <c r="O39" s="7" t="s" ph="1">
        <v>10566</v>
      </c>
      <c r="P39" s="17" ph="1"/>
      <c r="Q39" s="17" ph="1"/>
      <c r="R39" s="147" ph="1"/>
      <c r="S39" s="17" t="s" ph="1">
        <v>10549</v>
      </c>
      <c r="T39" s="7" t="s" ph="1">
        <v>10501</v>
      </c>
      <c r="Y39" s="7" t="s" ph="1">
        <v>10502</v>
      </c>
    </row>
    <row r="40" spans="1:25" ht="25.5" ph="1">
      <c r="A40" s="6" ph="1">
        <v>41</v>
      </c>
      <c r="B40" s="7" t="s" ph="1">
        <v>936</v>
      </c>
      <c r="C40" s="7" t="s" ph="1">
        <v>2270</v>
      </c>
      <c r="D40" s="7" t="s" ph="1">
        <v>10567</v>
      </c>
      <c r="E40" s="7" t="s" ph="1">
        <v>969</v>
      </c>
      <c r="F40" s="7" t="s" ph="1">
        <v>1214</v>
      </c>
      <c r="G40" s="7" t="s" ph="1">
        <v>1187</v>
      </c>
      <c r="H40" s="7" t="s" ph="1">
        <v>10568</v>
      </c>
      <c r="I40" s="7" t="s" ph="1">
        <v>2356</v>
      </c>
      <c r="M40" s="14" t="str" ph="1">
        <f>IFERROR(INDEX([1]!_born[生没年],
MATCH(I40,[1]!_born[作],0)),"")</f>
        <v/>
      </c>
      <c r="N40" s="14" t="str" ph="1">
        <f>IFERROR(INDEX([1]!_born[生没年],
MATCH(K40,[1]!_born[作],0)),"")</f>
        <v/>
      </c>
      <c r="O40" s="7" t="s" ph="1">
        <v>10569</v>
      </c>
      <c r="P40" s="17" ph="1"/>
      <c r="Q40" s="17" ph="1"/>
      <c r="R40" s="147" ph="1"/>
      <c r="S40" s="17" t="s" ph="1">
        <v>10549</v>
      </c>
      <c r="T40" s="7" t="s" ph="1">
        <v>10501</v>
      </c>
      <c r="Y40" s="7" t="s" ph="1">
        <v>10502</v>
      </c>
    </row>
    <row r="41" spans="1:25" ht="25.5" ph="1">
      <c r="A41" s="6" ph="1">
        <v>42</v>
      </c>
      <c r="B41" s="7" t="s" ph="1">
        <v>936</v>
      </c>
      <c r="C41" s="7" t="s" ph="1">
        <v>2254</v>
      </c>
      <c r="D41" s="7" t="s" ph="1">
        <v>10567</v>
      </c>
      <c r="E41" s="7" t="s" ph="1">
        <v>970</v>
      </c>
      <c r="F41" s="7" t="s" ph="1">
        <v>1203</v>
      </c>
      <c r="G41" s="7" t="s" ph="1">
        <v>1184</v>
      </c>
      <c r="H41" s="7" t="s" ph="1">
        <v>10570</v>
      </c>
      <c r="I41" s="7" t="s" ph="1">
        <v>2356</v>
      </c>
      <c r="M41" s="14" t="str" ph="1">
        <f>IFERROR(INDEX([1]!_born[生没年],
MATCH(I41,[1]!_born[作],0)),"")</f>
        <v/>
      </c>
      <c r="N41" s="14" t="str" ph="1">
        <f>IFERROR(INDEX([1]!_born[生没年],
MATCH(K41,[1]!_born[作],0)),"")</f>
        <v/>
      </c>
      <c r="O41" s="7" t="s" ph="1">
        <v>10571</v>
      </c>
      <c r="P41" s="17" ph="1"/>
      <c r="Q41" s="17" ph="1"/>
      <c r="R41" s="147" ph="1"/>
      <c r="S41" s="17" t="s" ph="1">
        <v>10549</v>
      </c>
      <c r="T41" s="7" t="s" ph="1">
        <v>10501</v>
      </c>
      <c r="Y41" s="7" t="s" ph="1">
        <v>10502</v>
      </c>
    </row>
    <row r="42" spans="1:25" ht="25.5" ph="1">
      <c r="A42" s="6" ph="1">
        <v>43</v>
      </c>
      <c r="B42" s="7" t="s" ph="1">
        <v>936</v>
      </c>
      <c r="C42" s="7" t="s" ph="1">
        <v>2254</v>
      </c>
      <c r="D42" s="7" t="s" ph="1">
        <v>10572</v>
      </c>
      <c r="E42" s="7" t="s" ph="1">
        <v>971</v>
      </c>
      <c r="F42" s="7" t="s" ph="1">
        <v>1202</v>
      </c>
      <c r="G42" s="7" t="s" ph="1">
        <v>1184</v>
      </c>
      <c r="H42" s="7" t="s" ph="1">
        <v>4225</v>
      </c>
      <c r="I42" s="7" t="s" ph="1">
        <v>2356</v>
      </c>
      <c r="M42" s="14" t="str" ph="1">
        <f>IFERROR(INDEX([1]!_born[生没年],
MATCH(I42,[1]!_born[作],0)),"")</f>
        <v/>
      </c>
      <c r="N42" s="14" t="str" ph="1">
        <f>IFERROR(INDEX([1]!_born[生没年],
MATCH(K42,[1]!_born[作],0)),"")</f>
        <v/>
      </c>
      <c r="O42" s="7" t="s" ph="1">
        <v>3663</v>
      </c>
      <c r="P42" s="17" ph="1"/>
      <c r="Q42" s="17" ph="1"/>
      <c r="R42" s="147" ph="1"/>
      <c r="S42" s="17" t="s" ph="1">
        <v>10549</v>
      </c>
      <c r="T42" s="7" t="s" ph="1">
        <v>10501</v>
      </c>
      <c r="Y42" s="7" t="s" ph="1">
        <v>10502</v>
      </c>
    </row>
    <row r="43" spans="1:25" ht="25.5" ph="1">
      <c r="A43" s="6" ph="1">
        <v>44</v>
      </c>
      <c r="B43" s="7" t="s" ph="1">
        <v>936</v>
      </c>
      <c r="C43" s="7" t="s" ph="1">
        <v>2254</v>
      </c>
      <c r="D43" s="7" t="s" ph="1">
        <v>10572</v>
      </c>
      <c r="E43" s="7" t="s" ph="1">
        <v>971</v>
      </c>
      <c r="F43" s="7" t="s" ph="1">
        <v>1203</v>
      </c>
      <c r="G43" s="7" t="s" ph="1">
        <v>1184</v>
      </c>
      <c r="H43" s="7" t="s" ph="1">
        <v>8891</v>
      </c>
      <c r="I43" s="7" t="s" ph="1">
        <v>2356</v>
      </c>
      <c r="M43" s="14" t="str" ph="1">
        <f>IFERROR(INDEX([1]!_born[生没年],
MATCH(I43,[1]!_born[作],0)),"")</f>
        <v/>
      </c>
      <c r="N43" s="14" t="str" ph="1">
        <f>IFERROR(INDEX([1]!_born[生没年],
MATCH(K43,[1]!_born[作],0)),"")</f>
        <v/>
      </c>
      <c r="O43" s="7" t="s" ph="1">
        <v>10573</v>
      </c>
      <c r="P43" s="17" ph="1"/>
      <c r="Q43" s="17" ph="1"/>
      <c r="R43" s="147" ph="1"/>
      <c r="S43" s="17" t="s" ph="1">
        <v>10549</v>
      </c>
      <c r="T43" s="7" t="s" ph="1">
        <v>10501</v>
      </c>
      <c r="Y43" s="7" t="s" ph="1">
        <v>10502</v>
      </c>
    </row>
    <row r="44" spans="1:25" ht="25.5" ph="1">
      <c r="A44" s="6" ph="1">
        <v>45</v>
      </c>
      <c r="B44" s="7" t="s" ph="1">
        <v>936</v>
      </c>
      <c r="C44" s="7" t="s" ph="1">
        <v>2254</v>
      </c>
      <c r="D44" s="7" t="s" ph="1">
        <v>10574</v>
      </c>
      <c r="E44" s="7" t="s" ph="1">
        <v>972</v>
      </c>
      <c r="F44" s="7" t="s" ph="1">
        <v>1202</v>
      </c>
      <c r="G44" s="7" t="s" ph="1">
        <v>1184</v>
      </c>
      <c r="H44" s="7" t="s" ph="1">
        <v>10575</v>
      </c>
      <c r="I44" s="7" t="s" ph="1">
        <v>2356</v>
      </c>
      <c r="M44" s="14" t="str" ph="1">
        <f>IFERROR(INDEX([1]!_born[生没年],
MATCH(I44,[1]!_born[作],0)),"")</f>
        <v/>
      </c>
      <c r="N44" s="14" t="str" ph="1">
        <f>IFERROR(INDEX([1]!_born[生没年],
MATCH(K44,[1]!_born[作],0)),"")</f>
        <v/>
      </c>
      <c r="O44" s="7" t="s" ph="1">
        <v>10576</v>
      </c>
      <c r="P44" s="17" ph="1"/>
      <c r="Q44" s="17" ph="1"/>
      <c r="R44" s="147" ph="1"/>
      <c r="S44" s="17" t="s" ph="1">
        <v>10549</v>
      </c>
      <c r="T44" s="7" t="s" ph="1">
        <v>10501</v>
      </c>
      <c r="Y44" s="7" t="s" ph="1">
        <v>10502</v>
      </c>
    </row>
    <row r="45" spans="1:25" ht="25.5" ph="1">
      <c r="A45" s="6" ph="1">
        <v>46</v>
      </c>
      <c r="B45" s="7" t="s" ph="1">
        <v>936</v>
      </c>
      <c r="C45" s="7" t="s" ph="1">
        <v>2254</v>
      </c>
      <c r="D45" s="7" t="s" ph="1">
        <v>10574</v>
      </c>
      <c r="E45" s="7" t="s" ph="1">
        <v>972</v>
      </c>
      <c r="F45" s="7" t="s" ph="1">
        <v>1203</v>
      </c>
      <c r="G45" s="7" t="s" ph="1">
        <v>1184</v>
      </c>
      <c r="H45" s="7" t="s" ph="1">
        <v>7788</v>
      </c>
      <c r="I45" s="7" t="s" ph="1">
        <v>2356</v>
      </c>
      <c r="M45" s="14" t="str" ph="1">
        <f>IFERROR(INDEX([1]!_born[生没年],
MATCH(I45,[1]!_born[作],0)),"")</f>
        <v/>
      </c>
      <c r="N45" s="14" t="str" ph="1">
        <f>IFERROR(INDEX([1]!_born[生没年],
MATCH(K45,[1]!_born[作],0)),"")</f>
        <v/>
      </c>
      <c r="O45" s="7" t="s" ph="1">
        <v>10577</v>
      </c>
      <c r="P45" s="17" ph="1"/>
      <c r="Q45" s="17" ph="1"/>
      <c r="R45" s="147" ph="1"/>
      <c r="S45" s="17" t="s" ph="1">
        <v>10549</v>
      </c>
      <c r="T45" s="7" t="s" ph="1">
        <v>10501</v>
      </c>
      <c r="Y45" s="7" t="s" ph="1">
        <v>10502</v>
      </c>
    </row>
    <row r="46" spans="1:25" ht="25.5" ph="1">
      <c r="A46" s="6" ph="1">
        <v>47</v>
      </c>
      <c r="B46" s="7" t="s" ph="1">
        <v>936</v>
      </c>
      <c r="C46" s="7" t="s" ph="1">
        <v>2254</v>
      </c>
      <c r="D46" s="7" t="s" ph="1">
        <v>10578</v>
      </c>
      <c r="E46" s="7" t="s" ph="1">
        <v>973</v>
      </c>
      <c r="F46" s="7" t="s" ph="1">
        <v>1202</v>
      </c>
      <c r="G46" s="7" t="s" ph="1">
        <v>1184</v>
      </c>
      <c r="H46" s="7" t="s" ph="1">
        <v>10579</v>
      </c>
      <c r="I46" s="7" t="s" ph="1">
        <v>2356</v>
      </c>
      <c r="M46" s="14" t="str" ph="1">
        <f>IFERROR(INDEX([1]!_born[生没年],
MATCH(I46,[1]!_born[作],0)),"")</f>
        <v/>
      </c>
      <c r="N46" s="14" t="str" ph="1">
        <f>IFERROR(INDEX([1]!_born[生没年],
MATCH(K46,[1]!_born[作],0)),"")</f>
        <v/>
      </c>
      <c r="O46" s="7" t="s" ph="1">
        <v>10580</v>
      </c>
      <c r="P46" s="17" ph="1"/>
      <c r="Q46" s="17" ph="1"/>
      <c r="R46" s="147" ph="1"/>
      <c r="S46" s="17" t="s" ph="1">
        <v>10549</v>
      </c>
      <c r="T46" s="7" t="s" ph="1">
        <v>10501</v>
      </c>
      <c r="Y46" s="7" t="s" ph="1">
        <v>10502</v>
      </c>
    </row>
    <row r="47" spans="1:25" ht="25.5" ph="1">
      <c r="A47" s="6" ph="1">
        <v>48</v>
      </c>
      <c r="B47" s="7" t="s" ph="1">
        <v>936</v>
      </c>
      <c r="C47" s="7" t="s" ph="1">
        <v>2254</v>
      </c>
      <c r="D47" s="7" t="s" ph="1">
        <v>10578</v>
      </c>
      <c r="E47" s="7" t="s" ph="1">
        <v>973</v>
      </c>
      <c r="F47" s="7" t="s" ph="1">
        <v>1203</v>
      </c>
      <c r="G47" s="7" t="s" ph="1">
        <v>1184</v>
      </c>
      <c r="H47" s="7" t="s" ph="1">
        <v>10581</v>
      </c>
      <c r="I47" s="7" t="s" ph="1">
        <v>2356</v>
      </c>
      <c r="M47" s="14" t="str" ph="1">
        <f>IFERROR(INDEX([1]!_born[生没年],
MATCH(I47,[1]!_born[作],0)),"")</f>
        <v/>
      </c>
      <c r="N47" s="14" t="str" ph="1">
        <f>IFERROR(INDEX([1]!_born[生没年],
MATCH(K47,[1]!_born[作],0)),"")</f>
        <v/>
      </c>
      <c r="O47" s="7" t="s" ph="1">
        <v>10582</v>
      </c>
      <c r="P47" s="17" ph="1"/>
      <c r="Q47" s="17" ph="1"/>
      <c r="R47" s="147" ph="1"/>
      <c r="S47" s="17" t="s" ph="1">
        <v>10549</v>
      </c>
      <c r="T47" s="7" t="s" ph="1">
        <v>10501</v>
      </c>
      <c r="Y47" s="7" t="s" ph="1">
        <v>10502</v>
      </c>
    </row>
    <row r="48" spans="1:25" ht="25.5" ph="1">
      <c r="A48" s="6" ph="1">
        <v>49</v>
      </c>
      <c r="B48" s="7" t="s" ph="1">
        <v>936</v>
      </c>
      <c r="C48" s="7" t="s" ph="1">
        <v>2254</v>
      </c>
      <c r="D48" s="7" t="s" ph="1">
        <v>10583</v>
      </c>
      <c r="E48" s="7" t="s" ph="1">
        <v>974</v>
      </c>
      <c r="F48" s="7" t="s" ph="1">
        <v>1202</v>
      </c>
      <c r="G48" s="7" t="s" ph="1">
        <v>1184</v>
      </c>
      <c r="H48" s="7" t="s" ph="1">
        <v>10584</v>
      </c>
      <c r="I48" s="7" t="s" ph="1">
        <v>2356</v>
      </c>
      <c r="M48" s="14" t="str" ph="1">
        <f>IFERROR(INDEX([1]!_born[生没年],
MATCH(I48,[1]!_born[作],0)),"")</f>
        <v/>
      </c>
      <c r="N48" s="14" t="str" ph="1">
        <f>IFERROR(INDEX([1]!_born[生没年],
MATCH(K48,[1]!_born[作],0)),"")</f>
        <v/>
      </c>
      <c r="O48" s="7" t="s" ph="1">
        <v>10585</v>
      </c>
      <c r="P48" s="17" ph="1"/>
      <c r="Q48" s="17" ph="1"/>
      <c r="R48" s="147" ph="1"/>
      <c r="S48" s="17" t="s" ph="1">
        <v>10549</v>
      </c>
      <c r="T48" s="7" t="s" ph="1">
        <v>10501</v>
      </c>
      <c r="Y48" s="7" t="s" ph="1">
        <v>10502</v>
      </c>
    </row>
    <row r="49" spans="1:25" ht="25.5" ph="1">
      <c r="A49" s="6" ph="1">
        <v>50</v>
      </c>
      <c r="B49" s="7" t="s" ph="1">
        <v>936</v>
      </c>
      <c r="C49" s="7" t="s" ph="1">
        <v>2254</v>
      </c>
      <c r="D49" s="7" t="s" ph="1">
        <v>10583</v>
      </c>
      <c r="E49" s="7" t="s" ph="1">
        <v>974</v>
      </c>
      <c r="F49" s="7" t="s" ph="1">
        <v>1203</v>
      </c>
      <c r="G49" s="7" t="s" ph="1">
        <v>1184</v>
      </c>
      <c r="H49" s="7" t="s" ph="1">
        <v>10586</v>
      </c>
      <c r="I49" s="7" t="s" ph="1">
        <v>2356</v>
      </c>
      <c r="M49" s="14" t="str" ph="1">
        <f>IFERROR(INDEX([1]!_born[生没年],
MATCH(I49,[1]!_born[作],0)),"")</f>
        <v/>
      </c>
      <c r="N49" s="14" t="str" ph="1">
        <f>IFERROR(INDEX([1]!_born[生没年],
MATCH(K49,[1]!_born[作],0)),"")</f>
        <v/>
      </c>
      <c r="O49" s="7" t="s" ph="1">
        <v>10587</v>
      </c>
      <c r="P49" s="17" ph="1"/>
      <c r="Q49" s="17" ph="1"/>
      <c r="R49" s="147" ph="1"/>
      <c r="S49" s="17" t="s" ph="1">
        <v>10549</v>
      </c>
      <c r="T49" s="7" t="s" ph="1">
        <v>10501</v>
      </c>
      <c r="Y49" s="7" t="s" ph="1">
        <v>10502</v>
      </c>
    </row>
    <row r="50" spans="1:25" ht="25.5" ph="1">
      <c r="A50" s="6" ph="1">
        <v>51</v>
      </c>
      <c r="B50" s="7" t="s" ph="1">
        <v>936</v>
      </c>
      <c r="C50" s="7" t="s" ph="1">
        <v>2254</v>
      </c>
      <c r="D50" s="7" t="s" ph="1">
        <v>10588</v>
      </c>
      <c r="E50" s="7" t="s" ph="1">
        <v>975</v>
      </c>
      <c r="F50" s="7" t="s" ph="1">
        <v>1202</v>
      </c>
      <c r="G50" s="7" t="s" ph="1">
        <v>1184</v>
      </c>
      <c r="H50" s="7" t="s" ph="1">
        <v>4041</v>
      </c>
      <c r="I50" s="7" t="s" ph="1">
        <v>2356</v>
      </c>
      <c r="M50" s="14" t="str" ph="1">
        <f>IFERROR(INDEX([1]!_born[生没年],
MATCH(I50,[1]!_born[作],0)),"")</f>
        <v/>
      </c>
      <c r="N50" s="14" t="str" ph="1">
        <f>IFERROR(INDEX([1]!_born[生没年],
MATCH(K50,[1]!_born[作],0)),"")</f>
        <v/>
      </c>
      <c r="O50" s="7" t="s" ph="1">
        <v>3234</v>
      </c>
      <c r="P50" s="17" ph="1"/>
      <c r="Q50" s="17" ph="1"/>
      <c r="R50" s="147" ph="1"/>
      <c r="S50" s="17" t="s" ph="1">
        <v>10549</v>
      </c>
      <c r="T50" s="7" t="s" ph="1">
        <v>10501</v>
      </c>
      <c r="Y50" s="7" t="s" ph="1">
        <v>10502</v>
      </c>
    </row>
    <row r="51" spans="1:25" ht="25.5" ph="1">
      <c r="A51" s="6" ph="1">
        <v>52</v>
      </c>
      <c r="B51" s="7" t="s" ph="1">
        <v>936</v>
      </c>
      <c r="C51" s="7" t="s" ph="1">
        <v>2254</v>
      </c>
      <c r="D51" s="7" t="s" ph="1">
        <v>10588</v>
      </c>
      <c r="E51" s="7" t="s" ph="1">
        <v>975</v>
      </c>
      <c r="F51" s="7" t="s" ph="1">
        <v>1203</v>
      </c>
      <c r="G51" s="7" t="s" ph="1">
        <v>1184</v>
      </c>
      <c r="H51" s="7" t="s" ph="1">
        <v>10589</v>
      </c>
      <c r="I51" s="7" t="s" ph="1">
        <v>2356</v>
      </c>
      <c r="M51" s="14" t="str" ph="1">
        <f>IFERROR(INDEX([1]!_born[生没年],
MATCH(I51,[1]!_born[作],0)),"")</f>
        <v/>
      </c>
      <c r="N51" s="14" t="str" ph="1">
        <f>IFERROR(INDEX([1]!_born[生没年],
MATCH(K51,[1]!_born[作],0)),"")</f>
        <v/>
      </c>
      <c r="O51" s="7" t="s" ph="1">
        <v>10590</v>
      </c>
      <c r="P51" s="17" ph="1"/>
      <c r="Q51" s="17" ph="1"/>
      <c r="R51" s="147" ph="1"/>
      <c r="S51" s="17" t="s" ph="1">
        <v>10549</v>
      </c>
      <c r="T51" s="7" t="s" ph="1">
        <v>10501</v>
      </c>
      <c r="Y51" s="7" t="s" ph="1">
        <v>10502</v>
      </c>
    </row>
    <row r="52" spans="1:25" ht="25.5" ph="1">
      <c r="A52" s="6" ph="1">
        <v>53</v>
      </c>
      <c r="B52" s="7" t="s" ph="1">
        <v>936</v>
      </c>
      <c r="C52" s="7" t="s" ph="1">
        <v>2254</v>
      </c>
      <c r="D52" s="7" t="s" ph="1">
        <v>10591</v>
      </c>
      <c r="E52" s="7" t="s" ph="1">
        <v>976</v>
      </c>
      <c r="F52" s="7" t="s" ph="1">
        <v>1202</v>
      </c>
      <c r="G52" s="7" t="s" ph="1">
        <v>1184</v>
      </c>
      <c r="H52" s="7" t="s" ph="1">
        <v>10592</v>
      </c>
      <c r="I52" s="7" t="s" ph="1">
        <v>2356</v>
      </c>
      <c r="M52" s="14" t="str" ph="1">
        <f>IFERROR(INDEX([1]!_born[生没年],
MATCH(I52,[1]!_born[作],0)),"")</f>
        <v/>
      </c>
      <c r="N52" s="14" t="str" ph="1">
        <f>IFERROR(INDEX([1]!_born[生没年],
MATCH(K52,[1]!_born[作],0)),"")</f>
        <v/>
      </c>
      <c r="O52" s="7" t="s" ph="1">
        <v>10593</v>
      </c>
      <c r="P52" s="17" ph="1"/>
      <c r="Q52" s="17" ph="1"/>
      <c r="R52" s="147" ph="1"/>
      <c r="S52" s="17" t="s" ph="1">
        <v>10549</v>
      </c>
      <c r="T52" s="7" t="s" ph="1">
        <v>10501</v>
      </c>
      <c r="Y52" s="7" t="s" ph="1">
        <v>10502</v>
      </c>
    </row>
    <row r="53" spans="1:25" ht="25.5" ph="1">
      <c r="A53" s="6" ph="1">
        <v>54</v>
      </c>
      <c r="B53" s="7" t="s" ph="1">
        <v>936</v>
      </c>
      <c r="C53" s="7" t="s" ph="1">
        <v>2254</v>
      </c>
      <c r="D53" s="7" t="s" ph="1">
        <v>10591</v>
      </c>
      <c r="E53" s="7" t="s" ph="1">
        <v>976</v>
      </c>
      <c r="F53" s="7" t="s" ph="1">
        <v>1203</v>
      </c>
      <c r="G53" s="7" t="s" ph="1">
        <v>1184</v>
      </c>
      <c r="H53" s="7" t="s" ph="1">
        <v>3912</v>
      </c>
      <c r="I53" s="7" t="s" ph="1">
        <v>2356</v>
      </c>
      <c r="M53" s="14" t="str" ph="1">
        <f>IFERROR(INDEX([1]!_born[生没年],
MATCH(I53,[1]!_born[作],0)),"")</f>
        <v/>
      </c>
      <c r="N53" s="14" t="str" ph="1">
        <f>IFERROR(INDEX([1]!_born[生没年],
MATCH(K53,[1]!_born[作],0)),"")</f>
        <v/>
      </c>
      <c r="O53" s="7" t="s" ph="1">
        <v>3235</v>
      </c>
      <c r="P53" s="17" ph="1"/>
      <c r="Q53" s="17" ph="1"/>
      <c r="R53" s="147" ph="1"/>
      <c r="S53" s="17" t="s" ph="1">
        <v>10549</v>
      </c>
      <c r="T53" s="7" t="s" ph="1">
        <v>10501</v>
      </c>
      <c r="Y53" s="7" t="s" ph="1">
        <v>10502</v>
      </c>
    </row>
    <row r="54" spans="1:25" ht="25.5" ph="1">
      <c r="A54" s="6" ph="1">
        <v>55</v>
      </c>
      <c r="B54" s="7" t="s" ph="1">
        <v>936</v>
      </c>
      <c r="C54" s="7" t="s" ph="1">
        <v>2254</v>
      </c>
      <c r="D54" s="7" t="s" ph="1">
        <v>2291</v>
      </c>
      <c r="E54" s="7" t="s" ph="1">
        <v>977</v>
      </c>
      <c r="F54" s="7" t="s" ph="1">
        <v>1202</v>
      </c>
      <c r="G54" s="7" t="s" ph="1">
        <v>1184</v>
      </c>
      <c r="H54" s="7" t="s" ph="1">
        <v>3881</v>
      </c>
      <c r="I54" s="7" t="s" ph="1">
        <v>2356</v>
      </c>
      <c r="M54" s="14" t="str" ph="1">
        <f>IFERROR(INDEX([1]!_born[生没年],
MATCH(I54,[1]!_born[作],0)),"")</f>
        <v/>
      </c>
      <c r="N54" s="14" t="str" ph="1">
        <f>IFERROR(INDEX([1]!_born[生没年],
MATCH(K54,[1]!_born[作],0)),"")</f>
        <v/>
      </c>
      <c r="O54" s="7" t="s" ph="1">
        <v>1101</v>
      </c>
      <c r="P54" s="17" ph="1"/>
      <c r="Q54" s="17" ph="1"/>
      <c r="R54" s="147" ph="1"/>
      <c r="S54" s="17" t="s" ph="1">
        <v>10549</v>
      </c>
      <c r="T54" s="7" t="s" ph="1">
        <v>10501</v>
      </c>
      <c r="Y54" s="7" t="s" ph="1">
        <v>10502</v>
      </c>
    </row>
    <row r="55" spans="1:25" ht="25.5" ph="1">
      <c r="A55" s="6" ph="1">
        <v>56</v>
      </c>
      <c r="B55" s="7" t="s" ph="1">
        <v>936</v>
      </c>
      <c r="C55" s="7" t="s" ph="1">
        <v>2254</v>
      </c>
      <c r="D55" s="7" t="s" ph="1">
        <v>2291</v>
      </c>
      <c r="E55" s="7" t="s" ph="1">
        <v>977</v>
      </c>
      <c r="F55" s="7" t="s" ph="1">
        <v>1203</v>
      </c>
      <c r="G55" s="7" t="s" ph="1">
        <v>1184</v>
      </c>
      <c r="H55" s="7" t="s" ph="1">
        <v>10594</v>
      </c>
      <c r="I55" s="7" t="s" ph="1">
        <v>2356</v>
      </c>
      <c r="M55" s="14" t="str" ph="1">
        <f>IFERROR(INDEX([1]!_born[生没年],
MATCH(I55,[1]!_born[作],0)),"")</f>
        <v/>
      </c>
      <c r="N55" s="14" t="str" ph="1">
        <f>IFERROR(INDEX([1]!_born[生没年],
MATCH(K55,[1]!_born[作],0)),"")</f>
        <v/>
      </c>
      <c r="O55" s="7" t="s" ph="1">
        <v>2776</v>
      </c>
      <c r="P55" s="17" ph="1"/>
      <c r="Q55" s="17" ph="1"/>
      <c r="R55" s="147" ph="1"/>
      <c r="S55" s="17" t="s" ph="1">
        <v>10549</v>
      </c>
      <c r="T55" s="7" t="s" ph="1">
        <v>10501</v>
      </c>
      <c r="Y55" s="7" t="s" ph="1">
        <v>10595</v>
      </c>
    </row>
    <row r="56" spans="1:25" ht="25.5" ph="1">
      <c r="A56" s="6" ph="1">
        <v>57</v>
      </c>
      <c r="B56" s="7" t="s" ph="1">
        <v>936</v>
      </c>
      <c r="C56" s="7" t="s" ph="1">
        <v>2254</v>
      </c>
      <c r="D56" s="7" t="s" ph="1">
        <v>10596</v>
      </c>
      <c r="E56" s="7" t="s" ph="1">
        <v>978</v>
      </c>
      <c r="F56" s="7" t="s" ph="1">
        <v>1202</v>
      </c>
      <c r="G56" s="7" t="s" ph="1">
        <v>1184</v>
      </c>
      <c r="H56" s="7" t="s" ph="1">
        <v>10597</v>
      </c>
      <c r="I56" s="7" t="s" ph="1">
        <v>2356</v>
      </c>
      <c r="M56" s="14" t="str" ph="1">
        <f>IFERROR(INDEX([1]!_born[生没年],
MATCH(I56,[1]!_born[作],0)),"")</f>
        <v/>
      </c>
      <c r="N56" s="14" t="str" ph="1">
        <f>IFERROR(INDEX([1]!_born[生没年],
MATCH(K56,[1]!_born[作],0)),"")</f>
        <v/>
      </c>
      <c r="O56" s="7" t="s" ph="1">
        <v>10598</v>
      </c>
      <c r="P56" s="17" ph="1"/>
      <c r="Q56" s="17" ph="1"/>
      <c r="R56" s="147" ph="1"/>
      <c r="S56" s="17" t="s" ph="1">
        <v>10549</v>
      </c>
      <c r="T56" s="7" t="s" ph="1">
        <v>10501</v>
      </c>
      <c r="Y56" s="7" t="s" ph="1">
        <v>10502</v>
      </c>
    </row>
    <row r="57" spans="1:25" ht="25.5" ph="1">
      <c r="A57" s="6" ph="1">
        <v>58</v>
      </c>
      <c r="B57" s="7" t="s" ph="1">
        <v>936</v>
      </c>
      <c r="C57" s="7" t="s" ph="1">
        <v>2254</v>
      </c>
      <c r="D57" s="7" t="s" ph="1">
        <v>10596</v>
      </c>
      <c r="E57" s="7" t="s" ph="1">
        <v>978</v>
      </c>
      <c r="F57" s="7" t="s" ph="1">
        <v>1203</v>
      </c>
      <c r="G57" s="7" t="s" ph="1">
        <v>1184</v>
      </c>
      <c r="H57" s="7" t="s" ph="1">
        <v>10599</v>
      </c>
      <c r="I57" s="7" t="s" ph="1">
        <v>2356</v>
      </c>
      <c r="M57" s="14" t="str" ph="1">
        <f>IFERROR(INDEX([1]!_born[生没年],
MATCH(I57,[1]!_born[作],0)),"")</f>
        <v/>
      </c>
      <c r="N57" s="14" t="str" ph="1">
        <f>IFERROR(INDEX([1]!_born[生没年],
MATCH(K57,[1]!_born[作],0)),"")</f>
        <v/>
      </c>
      <c r="O57" s="7" t="s" ph="1">
        <v>10600</v>
      </c>
      <c r="P57" s="17" ph="1"/>
      <c r="Q57" s="17" ph="1"/>
      <c r="R57" s="147" ph="1"/>
      <c r="S57" s="17" t="s" ph="1">
        <v>10549</v>
      </c>
      <c r="T57" s="7" t="s" ph="1">
        <v>10501</v>
      </c>
      <c r="Y57" s="7" t="s" ph="1">
        <v>10502</v>
      </c>
    </row>
    <row r="58" spans="1:25" ht="25.5" ph="1">
      <c r="A58" s="6" ph="1">
        <v>59</v>
      </c>
      <c r="B58" s="7" t="s" ph="1">
        <v>936</v>
      </c>
      <c r="C58" s="7" t="s" ph="1">
        <v>2254</v>
      </c>
      <c r="D58" s="7" t="s" ph="1">
        <v>10601</v>
      </c>
      <c r="E58" s="7" t="s" ph="1">
        <v>979</v>
      </c>
      <c r="F58" s="7" t="s" ph="1">
        <v>1202</v>
      </c>
      <c r="G58" s="7" t="s" ph="1">
        <v>1184</v>
      </c>
      <c r="H58" s="7" t="s" ph="1">
        <v>10599</v>
      </c>
      <c r="I58" s="7" t="s" ph="1">
        <v>2356</v>
      </c>
      <c r="M58" s="14" t="str" ph="1">
        <f>IFERROR(INDEX([1]!_born[生没年],
MATCH(I58,[1]!_born[作],0)),"")</f>
        <v/>
      </c>
      <c r="N58" s="14" t="str" ph="1">
        <f>IFERROR(INDEX([1]!_born[生没年],
MATCH(K58,[1]!_born[作],0)),"")</f>
        <v/>
      </c>
      <c r="O58" s="7" t="s" ph="1">
        <v>10602</v>
      </c>
      <c r="P58" s="17" ph="1"/>
      <c r="Q58" s="17" ph="1"/>
      <c r="R58" s="147" ph="1"/>
      <c r="S58" s="17" t="s" ph="1">
        <v>10549</v>
      </c>
      <c r="T58" s="7" t="s" ph="1">
        <v>10501</v>
      </c>
      <c r="Y58" s="7" t="s" ph="1">
        <v>10502</v>
      </c>
    </row>
    <row r="59" spans="1:25" ht="25.5" ph="1">
      <c r="A59" s="6" ph="1">
        <v>60</v>
      </c>
      <c r="B59" s="7" t="s" ph="1">
        <v>936</v>
      </c>
      <c r="C59" s="7" t="s" ph="1">
        <v>2254</v>
      </c>
      <c r="D59" s="7" t="s" ph="1">
        <v>10601</v>
      </c>
      <c r="E59" s="7" t="s" ph="1">
        <v>979</v>
      </c>
      <c r="F59" s="7" t="s" ph="1">
        <v>1203</v>
      </c>
      <c r="G59" s="7" t="s" ph="1">
        <v>1184</v>
      </c>
      <c r="H59" s="7" t="s" ph="1">
        <v>10603</v>
      </c>
      <c r="I59" s="7" t="s" ph="1">
        <v>2356</v>
      </c>
      <c r="M59" s="14" t="str" ph="1">
        <f>IFERROR(INDEX([1]!_born[生没年],
MATCH(I59,[1]!_born[作],0)),"")</f>
        <v/>
      </c>
      <c r="N59" s="14" t="str" ph="1">
        <f>IFERROR(INDEX([1]!_born[生没年],
MATCH(K59,[1]!_born[作],0)),"")</f>
        <v/>
      </c>
      <c r="O59" s="7" t="s" ph="1">
        <v>10604</v>
      </c>
      <c r="P59" s="17" ph="1"/>
      <c r="Q59" s="17" ph="1"/>
      <c r="R59" s="147" ph="1"/>
      <c r="S59" s="17" t="s" ph="1">
        <v>10549</v>
      </c>
      <c r="T59" s="7" t="s" ph="1">
        <v>10501</v>
      </c>
      <c r="Y59" s="7" t="s" ph="1">
        <v>10502</v>
      </c>
    </row>
    <row r="60" spans="1:25" ht="25.5" ph="1">
      <c r="A60" s="6" ph="1">
        <v>61</v>
      </c>
      <c r="B60" s="7" t="s" ph="1">
        <v>936</v>
      </c>
      <c r="C60" s="7" t="s" ph="1">
        <v>2254</v>
      </c>
      <c r="D60" s="7" t="s" ph="1">
        <v>10605</v>
      </c>
      <c r="E60" s="7" t="s" ph="1">
        <v>980</v>
      </c>
      <c r="F60" s="7" t="s" ph="1">
        <v>1202</v>
      </c>
      <c r="G60" s="7" t="s" ph="1">
        <v>1184</v>
      </c>
      <c r="H60" s="7" t="s" ph="1">
        <v>10606</v>
      </c>
      <c r="I60" s="7" t="s" ph="1">
        <v>2356</v>
      </c>
      <c r="M60" s="14" t="str" ph="1">
        <f>IFERROR(INDEX([1]!_born[生没年],
MATCH(I60,[1]!_born[作],0)),"")</f>
        <v/>
      </c>
      <c r="N60" s="14" t="str" ph="1">
        <f>IFERROR(INDEX([1]!_born[生没年],
MATCH(K60,[1]!_born[作],0)),"")</f>
        <v/>
      </c>
      <c r="O60" s="7" t="s" ph="1">
        <v>2983</v>
      </c>
      <c r="P60" s="17" ph="1"/>
      <c r="Q60" s="17" ph="1"/>
      <c r="R60" s="147" ph="1"/>
      <c r="S60" s="17" t="s" ph="1">
        <v>10549</v>
      </c>
      <c r="T60" s="7" t="s" ph="1">
        <v>10501</v>
      </c>
      <c r="Y60" s="7" t="s" ph="1">
        <v>10502</v>
      </c>
    </row>
    <row r="61" spans="1:25" ht="25.5" ph="1">
      <c r="A61" s="6" ph="1">
        <v>62</v>
      </c>
      <c r="B61" s="7" t="s" ph="1">
        <v>936</v>
      </c>
      <c r="C61" s="7" t="s" ph="1">
        <v>2254</v>
      </c>
      <c r="D61" s="7" t="s" ph="1">
        <v>10605</v>
      </c>
      <c r="E61" s="7" t="s" ph="1">
        <v>980</v>
      </c>
      <c r="F61" s="7" t="s" ph="1">
        <v>1203</v>
      </c>
      <c r="G61" s="7" t="s" ph="1">
        <v>1184</v>
      </c>
      <c r="H61" s="7" t="s" ph="1">
        <v>10607</v>
      </c>
      <c r="I61" s="7" t="s" ph="1">
        <v>2356</v>
      </c>
      <c r="M61" s="14" t="str" ph="1">
        <f>IFERROR(INDEX([1]!_born[生没年],
MATCH(I61,[1]!_born[作],0)),"")</f>
        <v/>
      </c>
      <c r="N61" s="14" t="str" ph="1">
        <f>IFERROR(INDEX([1]!_born[生没年],
MATCH(K61,[1]!_born[作],0)),"")</f>
        <v/>
      </c>
      <c r="O61" s="7" t="s" ph="1">
        <v>2986</v>
      </c>
      <c r="P61" s="17" ph="1"/>
      <c r="Q61" s="17" ph="1"/>
      <c r="R61" s="147" ph="1"/>
      <c r="S61" s="17" t="s" ph="1">
        <v>10549</v>
      </c>
      <c r="T61" s="7" t="s" ph="1">
        <v>10501</v>
      </c>
      <c r="Y61" s="7" t="s" ph="1">
        <v>10502</v>
      </c>
    </row>
    <row r="62" spans="1:25" s="8" customFormat="1" ht="25.5" ph="1">
      <c r="A62" s="6" ph="1">
        <v>65</v>
      </c>
      <c r="B62" s="11" t="s" ph="1">
        <v>938</v>
      </c>
      <c r="C62" s="11" t="s" ph="1">
        <v>981</v>
      </c>
      <c r="G62" s="10" t="s" ph="1">
        <v>1184</v>
      </c>
      <c r="H62" s="11" ph="1"/>
      <c r="I62" s="42" t="s" ph="1">
        <v>10608</v>
      </c>
      <c r="M62" s="9" t="str" ph="1">
        <f>IFERROR(INDEX([1]!_born[生没年],
MATCH(I62,[1]!_born[作],0)),"")</f>
        <v/>
      </c>
      <c r="N62" s="9" t="str" ph="1">
        <f>IFERROR(INDEX([1]!_born[生没年],
MATCH(K62,[1]!_born[作],0)),"")</f>
        <v/>
      </c>
      <c r="R62" s="146" ph="1"/>
      <c r="U62" s="12" ph="1"/>
      <c r="V62" s="13" ph="1"/>
      <c r="W62" s="13" ph="1"/>
    </row>
    <row r="63" spans="1:25" s="19" customFormat="1" ht="25.5" ph="1">
      <c r="A63" s="18" ph="1">
        <v>66</v>
      </c>
      <c r="B63" s="19" t="s" ph="1">
        <v>938</v>
      </c>
      <c r="C63" s="19" t="s" ph="1">
        <v>981</v>
      </c>
      <c r="G63" s="19" t="s" ph="1">
        <v>1207</v>
      </c>
      <c r="I63" s="28" t="s" ph="1">
        <v>4172</v>
      </c>
      <c r="M63" s="20" t="str" ph="1">
        <f>IFERROR(INDEX([1]!_born[生没年],
MATCH(I63,[1]!_born[作],0)),"")</f>
        <v/>
      </c>
      <c r="N63" s="20" t="str" ph="1">
        <f>IFERROR(INDEX([1]!_born[生没年],
MATCH(K63,[1]!_born[作],0)),"")</f>
        <v/>
      </c>
      <c r="O63" s="28" t="s" ph="1">
        <v>10609</v>
      </c>
      <c r="R63" s="148" ph="1"/>
      <c r="S63" s="19" t="s" ph="1">
        <v>982</v>
      </c>
      <c r="U63" s="21" ph="1"/>
      <c r="V63" s="22" t="s" ph="1">
        <v>983</v>
      </c>
      <c r="W63" s="22" ph="1">
        <v>2000</v>
      </c>
      <c r="Y63" s="19" t="s" ph="1">
        <v>10610</v>
      </c>
    </row>
    <row r="64" spans="1:25" s="19" customFormat="1" ht="25.5" ph="1">
      <c r="A64" s="18" ph="1">
        <v>67</v>
      </c>
      <c r="B64" s="19" t="s" ph="1">
        <v>4053</v>
      </c>
      <c r="C64" s="19" t="s" ph="1">
        <v>4053</v>
      </c>
      <c r="G64" s="19" t="s" ph="1">
        <v>1249</v>
      </c>
      <c r="H64" s="19" t="s" ph="1">
        <v>1207</v>
      </c>
      <c r="I64" s="28" t="s" ph="1">
        <v>10611</v>
      </c>
      <c r="K64" s="28" t="s" ph="1">
        <v>3213</v>
      </c>
      <c r="M64" s="20" t="str" ph="1">
        <f>IFERROR(INDEX([1]!_born[生没年],
MATCH(I64,[1]!_born[作],0)),"")</f>
        <v/>
      </c>
      <c r="N64" s="20" t="str" ph="1">
        <f>IFERROR(INDEX([1]!_born[生没年],
MATCH(K64,[1]!_born[作],0)),"")</f>
        <v>1862~1918</v>
      </c>
      <c r="O64" s="28" t="s" ph="1">
        <v>10612</v>
      </c>
      <c r="R64" s="148" ph="1"/>
      <c r="U64" s="21" ph="1"/>
      <c r="V64" s="22" ph="1"/>
      <c r="W64" s="22" ph="1"/>
      <c r="Y64" s="19" t="s" ph="1">
        <v>10613</v>
      </c>
    </row>
    <row r="65" spans="1:33" s="19" customFormat="1" ht="25.5" ph="1">
      <c r="A65" s="18" ph="1">
        <v>68</v>
      </c>
      <c r="B65" s="19" t="s" ph="1">
        <v>4053</v>
      </c>
      <c r="C65" s="19" t="s" ph="1">
        <v>4053</v>
      </c>
      <c r="G65" s="19" t="s" ph="1">
        <v>1256</v>
      </c>
      <c r="I65" s="19" t="s" ph="1">
        <v>2356</v>
      </c>
      <c r="M65" s="20" t="str" ph="1">
        <f>IFERROR(INDEX([1]!_born[生没年],
MATCH(I65,[1]!_born[作],0)),"")</f>
        <v/>
      </c>
      <c r="N65" s="20" t="str" ph="1">
        <f>IFERROR(INDEX([1]!_born[生没年],
MATCH(K65,[1]!_born[作],0)),"")</f>
        <v/>
      </c>
      <c r="O65" s="28" t="s" ph="1">
        <v>4054</v>
      </c>
      <c r="R65" s="148" ph="1"/>
      <c r="T65" s="19" t="s" ph="1">
        <v>3870</v>
      </c>
      <c r="U65" s="21" ph="1"/>
      <c r="V65" s="22" ph="1"/>
      <c r="W65" s="22" ph="1"/>
      <c r="Y65" s="19" t="s" ph="1">
        <v>10614</v>
      </c>
      <c r="AB65" s="19" t="s" ph="1">
        <v>10615</v>
      </c>
      <c r="AC65" s="19" t="s" ph="1">
        <v>10616</v>
      </c>
      <c r="AD65" s="19" t="s" ph="1">
        <v>10617</v>
      </c>
      <c r="AE65" s="19" t="s" ph="1">
        <v>10618</v>
      </c>
      <c r="AF65" s="19" t="s" ph="1">
        <v>10619</v>
      </c>
      <c r="AG65" s="19" t="s" ph="1">
        <v>10620</v>
      </c>
    </row>
    <row r="66" spans="1:33" ht="25.5" ph="1">
      <c r="A66" s="6" ph="1">
        <v>233</v>
      </c>
      <c r="B66" s="7" t="s" ph="1">
        <v>938</v>
      </c>
      <c r="C66" s="7" t="s" ph="1">
        <v>938</v>
      </c>
      <c r="G66" s="7" t="s" ph="1">
        <v>942</v>
      </c>
      <c r="H66" s="7" t="s" ph="1">
        <v>168</v>
      </c>
      <c r="I66" s="7" t="s" ph="1">
        <v>4429</v>
      </c>
      <c r="M66" s="14" t="str" ph="1">
        <f>IFERROR(INDEX([1]!_born[生没年],
MATCH(I66,[1]!_born[作],0)),"")</f>
        <v/>
      </c>
      <c r="N66" s="14" t="str" ph="1">
        <f>IFERROR(INDEX([1]!_born[生没年],
MATCH(K66,[1]!_born[作],0)),"")</f>
        <v/>
      </c>
      <c r="O66" s="7" t="s" ph="1">
        <v>10621</v>
      </c>
      <c r="R66" s="147" ph="1"/>
      <c r="S66" s="7" t="s" ph="1">
        <v>10622</v>
      </c>
      <c r="T66" s="7" t="s" ph="1">
        <v>10623</v>
      </c>
      <c r="U66" s="15" ph="1">
        <v>43702</v>
      </c>
      <c r="V66" s="16" ph="1">
        <v>6800</v>
      </c>
      <c r="W66" s="16" ph="1">
        <v>500</v>
      </c>
      <c r="Y66" s="7" t="s" ph="1">
        <v>7621</v>
      </c>
    </row>
    <row r="67" spans="1:33" ht="25.5" ph="1">
      <c r="A67" s="6" ph="1">
        <v>233</v>
      </c>
      <c r="B67" s="7" t="s" ph="1">
        <v>938</v>
      </c>
      <c r="C67" s="7" t="s" ph="1">
        <v>938</v>
      </c>
      <c r="G67" s="7" t="s" ph="1">
        <v>942</v>
      </c>
      <c r="H67" s="7" t="s" ph="1">
        <v>168</v>
      </c>
      <c r="I67" s="7" t="s" ph="1">
        <v>4429</v>
      </c>
      <c r="M67" s="14" t="str" ph="1">
        <f>IFERROR(INDEX([1]!_born[生没年],
MATCH(I67,[1]!_born[作],0)),"")</f>
        <v/>
      </c>
      <c r="N67" s="14" t="str" ph="1">
        <f>IFERROR(INDEX([1]!_born[生没年],
MATCH(K67,[1]!_born[作],0)),"")</f>
        <v/>
      </c>
      <c r="O67" s="7" t="s" ph="1">
        <v>10624</v>
      </c>
      <c r="R67" s="147" ph="1"/>
      <c r="T67" s="7" t="s" ph="1">
        <v>10623</v>
      </c>
      <c r="U67" s="15" ph="1">
        <v>43702</v>
      </c>
      <c r="V67" s="16" ph="1">
        <v>7800</v>
      </c>
      <c r="W67" s="16" ph="1">
        <v>1000</v>
      </c>
      <c r="Y67" s="7" t="s" ph="1">
        <v>7621</v>
      </c>
    </row>
    <row r="68" spans="1:33" ht="25.5" ph="1">
      <c r="A68" s="6" ph="1">
        <v>233</v>
      </c>
      <c r="B68" s="7" t="s" ph="1">
        <v>938</v>
      </c>
      <c r="C68" s="7" t="s" ph="1">
        <v>938</v>
      </c>
      <c r="G68" s="7" t="s" ph="1">
        <v>942</v>
      </c>
      <c r="H68" s="7" t="s" ph="1">
        <v>168</v>
      </c>
      <c r="I68" s="7" t="s" ph="1">
        <v>4429</v>
      </c>
      <c r="M68" s="14" t="str" ph="1">
        <f>IFERROR(INDEX([1]!_born[生没年],
MATCH(I68,[1]!_born[作],0)),"")</f>
        <v/>
      </c>
      <c r="N68" s="14" t="str" ph="1">
        <f>IFERROR(INDEX([1]!_born[生没年],
MATCH(K68,[1]!_born[作],0)),"")</f>
        <v/>
      </c>
      <c r="O68" s="7" t="s" ph="1">
        <v>10625</v>
      </c>
      <c r="R68" s="147" ph="1"/>
      <c r="T68" s="7" t="s" ph="1">
        <v>10623</v>
      </c>
      <c r="U68" s="15" ph="1">
        <v>43702</v>
      </c>
      <c r="V68" s="16" ph="1">
        <v>7800</v>
      </c>
      <c r="W68" s="16" ph="1">
        <v>500</v>
      </c>
      <c r="Y68" s="7" t="s" ph="1">
        <v>7621</v>
      </c>
    </row>
    <row r="69" spans="1:33" ht="25.5" ph="1">
      <c r="A69" s="6" ph="1">
        <v>233</v>
      </c>
      <c r="B69" s="7" t="s" ph="1">
        <v>938</v>
      </c>
      <c r="C69" s="7" t="s" ph="1">
        <v>938</v>
      </c>
      <c r="G69" s="7" t="s" ph="1">
        <v>942</v>
      </c>
      <c r="H69" s="7" t="s" ph="1">
        <v>168</v>
      </c>
      <c r="I69" s="7" t="s" ph="1">
        <v>4429</v>
      </c>
      <c r="M69" s="14" t="str" ph="1">
        <f>IFERROR(INDEX([1]!_born[生没年],
MATCH(I69,[1]!_born[作],0)),"")</f>
        <v/>
      </c>
      <c r="N69" s="14" t="str" ph="1">
        <f>IFERROR(INDEX([1]!_born[生没年],
MATCH(K69,[1]!_born[作],0)),"")</f>
        <v/>
      </c>
      <c r="O69" s="7" t="s" ph="1">
        <v>10626</v>
      </c>
      <c r="R69" s="147" ph="1"/>
      <c r="T69" s="7" t="s" ph="1">
        <v>10623</v>
      </c>
      <c r="U69" s="15" ph="1">
        <v>43702</v>
      </c>
      <c r="V69" s="16" ph="1">
        <v>7800</v>
      </c>
      <c r="W69" s="16" ph="1">
        <v>180</v>
      </c>
      <c r="Y69" s="7" t="s" ph="1">
        <v>7621</v>
      </c>
    </row>
    <row r="70" spans="1:33" ht="25.5" ph="1">
      <c r="A70" s="6" ph="1">
        <v>233</v>
      </c>
      <c r="B70" s="7" t="s" ph="1">
        <v>938</v>
      </c>
      <c r="C70" s="7" t="s" ph="1">
        <v>938</v>
      </c>
      <c r="G70" s="7" t="s" ph="1">
        <v>942</v>
      </c>
      <c r="H70" s="7" t="s" ph="1">
        <v>168</v>
      </c>
      <c r="I70" s="7" t="s" ph="1">
        <v>4429</v>
      </c>
      <c r="M70" s="14" t="str" ph="1">
        <f>IFERROR(INDEX([1]!_born[生没年],
MATCH(I70,[1]!_born[作],0)),"")</f>
        <v/>
      </c>
      <c r="N70" s="14" t="str" ph="1">
        <f>IFERROR(INDEX([1]!_born[生没年],
MATCH(K70,[1]!_born[作],0)),"")</f>
        <v/>
      </c>
      <c r="O70" s="7" t="s" ph="1">
        <v>10627</v>
      </c>
      <c r="R70" s="147" ph="1"/>
      <c r="T70" s="7" t="s" ph="1">
        <v>10623</v>
      </c>
      <c r="U70" s="15" ph="1">
        <v>43761</v>
      </c>
      <c r="V70" s="16" ph="1">
        <v>7800</v>
      </c>
      <c r="W70" s="16" ph="1">
        <v>2100</v>
      </c>
      <c r="Y70" s="7" t="s" ph="1">
        <v>10628</v>
      </c>
    </row>
    <row r="71" spans="1:33" s="8" customFormat="1" ph="1">
      <c r="A71" s="6" ph="1">
        <v>71</v>
      </c>
      <c r="B71" s="11" t="s" ph="1">
        <v>940</v>
      </c>
      <c r="C71" s="11" t="s" ph="1">
        <v>1254</v>
      </c>
      <c r="G71" s="10" t="s" ph="1">
        <v>1184</v>
      </c>
      <c r="H71" s="11" ph="1"/>
      <c r="M71" s="9" t="str" ph="1">
        <f>IFERROR(INDEX([1]!_born[生没年],
MATCH(I71,[1]!_born[作],0)),"")</f>
        <v/>
      </c>
      <c r="N71" s="9" t="str" ph="1">
        <f>IFERROR(INDEX([1]!_born[生没年],
MATCH(K71,[1]!_born[作],0)),"")</f>
        <v/>
      </c>
      <c r="R71" s="146" ph="1"/>
      <c r="U71" s="12" ph="1"/>
      <c r="V71" s="13" ph="1"/>
      <c r="W71" s="13" ph="1"/>
    </row>
    <row r="72" spans="1:33" ht="25.5" ph="1">
      <c r="A72" s="6" ph="1">
        <v>72</v>
      </c>
      <c r="B72" s="7" t="s" ph="1">
        <v>940</v>
      </c>
      <c r="C72" s="7" t="s" ph="1">
        <v>1254</v>
      </c>
      <c r="D72" s="7" t="s" ph="1">
        <v>985</v>
      </c>
      <c r="E72" s="7" t="s" ph="1">
        <v>984</v>
      </c>
      <c r="G72" s="7" t="s" ph="1">
        <v>1184</v>
      </c>
      <c r="H72" s="7" t="s" ph="1">
        <v>7039</v>
      </c>
      <c r="I72" s="7" t="s" ph="1">
        <v>2356</v>
      </c>
      <c r="M72" s="14" t="str" ph="1">
        <f>IFERROR(INDEX([1]!_born[生没年],
MATCH(I72,[1]!_born[作],0)),"")</f>
        <v/>
      </c>
      <c r="N72" s="14" t="str" ph="1">
        <f>IFERROR(INDEX([1]!_born[生没年],
MATCH(K72,[1]!_born[作],0)),"")</f>
        <v/>
      </c>
      <c r="O72" s="7" t="s" ph="1">
        <v>986</v>
      </c>
      <c r="R72" s="147" ph="1"/>
      <c r="S72" s="7" t="s" ph="1">
        <v>2654</v>
      </c>
      <c r="T72" s="7" t="s" ph="1">
        <v>10629</v>
      </c>
      <c r="W72" s="16" t="s" ph="1">
        <v>987</v>
      </c>
    </row>
    <row r="73" spans="1:33" ht="25.5" ph="1">
      <c r="A73" s="6" ph="1">
        <v>73</v>
      </c>
      <c r="B73" s="7" t="s" ph="1">
        <v>940</v>
      </c>
      <c r="C73" s="7" t="s" ph="1">
        <v>1254</v>
      </c>
      <c r="D73" s="7" t="s" ph="1">
        <v>985</v>
      </c>
      <c r="E73" s="7" t="s" ph="1">
        <v>988</v>
      </c>
      <c r="G73" s="7" t="s" ph="1">
        <v>1184</v>
      </c>
      <c r="H73" s="7" t="s" ph="1">
        <v>7039</v>
      </c>
      <c r="I73" s="7" t="s" ph="1">
        <v>2356</v>
      </c>
      <c r="M73" s="14" t="str" ph="1">
        <f>IFERROR(INDEX([1]!_born[生没年],
MATCH(I73,[1]!_born[作],0)),"")</f>
        <v/>
      </c>
      <c r="N73" s="14" t="str" ph="1">
        <f>IFERROR(INDEX([1]!_born[生没年],
MATCH(K73,[1]!_born[作],0)),"")</f>
        <v/>
      </c>
      <c r="O73" s="7" t="s" ph="1">
        <v>989</v>
      </c>
      <c r="R73" s="147" ph="1"/>
      <c r="S73" s="7" t="s" ph="1">
        <v>2654</v>
      </c>
      <c r="T73" s="7" t="s" ph="1">
        <v>10629</v>
      </c>
      <c r="W73" s="16" t="s" ph="1">
        <v>987</v>
      </c>
    </row>
    <row r="74" spans="1:33" ht="25.5" ph="1">
      <c r="A74" s="6" ph="1">
        <v>74</v>
      </c>
      <c r="B74" s="7" t="s" ph="1">
        <v>940</v>
      </c>
      <c r="C74" s="7" t="s" ph="1">
        <v>1254</v>
      </c>
      <c r="D74" s="7" t="s" ph="1">
        <v>985</v>
      </c>
      <c r="E74" s="7" t="s" ph="1">
        <v>990</v>
      </c>
      <c r="G74" s="7" t="s" ph="1">
        <v>1184</v>
      </c>
      <c r="H74" s="7" t="s" ph="1">
        <v>7039</v>
      </c>
      <c r="I74" s="7" t="s" ph="1">
        <v>2356</v>
      </c>
      <c r="M74" s="14" t="str" ph="1">
        <f>IFERROR(INDEX([1]!_born[生没年],
MATCH(I74,[1]!_born[作],0)),"")</f>
        <v/>
      </c>
      <c r="N74" s="14" t="str" ph="1">
        <f>IFERROR(INDEX([1]!_born[生没年],
MATCH(K74,[1]!_born[作],0)),"")</f>
        <v/>
      </c>
      <c r="O74" s="7" t="s" ph="1">
        <v>991</v>
      </c>
      <c r="R74" s="147" ph="1"/>
      <c r="S74" s="7" t="s" ph="1">
        <v>2654</v>
      </c>
      <c r="T74" s="7" t="s" ph="1">
        <v>10629</v>
      </c>
      <c r="W74" s="16" t="s" ph="1">
        <v>987</v>
      </c>
    </row>
    <row r="75" spans="1:33" ht="25.5" ph="1">
      <c r="A75" s="6" ph="1">
        <v>75</v>
      </c>
      <c r="B75" s="7" t="s" ph="1">
        <v>940</v>
      </c>
      <c r="C75" s="7" t="s" ph="1">
        <v>1254</v>
      </c>
      <c r="D75" s="7" t="s" ph="1">
        <v>985</v>
      </c>
      <c r="E75" s="7" t="s" ph="1">
        <v>992</v>
      </c>
      <c r="G75" s="7" t="s" ph="1">
        <v>1184</v>
      </c>
      <c r="H75" s="7" t="s" ph="1">
        <v>7039</v>
      </c>
      <c r="I75" s="7" t="s" ph="1">
        <v>2356</v>
      </c>
      <c r="M75" s="14" t="str" ph="1">
        <f>IFERROR(INDEX([1]!_born[生没年],
MATCH(I75,[1]!_born[作],0)),"")</f>
        <v/>
      </c>
      <c r="N75" s="14" t="str" ph="1">
        <f>IFERROR(INDEX([1]!_born[生没年],
MATCH(K75,[1]!_born[作],0)),"")</f>
        <v/>
      </c>
      <c r="O75" s="7" t="s" ph="1">
        <v>993</v>
      </c>
      <c r="R75" s="147" ph="1"/>
      <c r="S75" s="7" t="s" ph="1">
        <v>2654</v>
      </c>
      <c r="T75" s="7" t="s" ph="1">
        <v>10629</v>
      </c>
      <c r="W75" s="16" t="s" ph="1">
        <v>987</v>
      </c>
    </row>
    <row r="76" spans="1:33" s="19" customFormat="1" ht="25.5" ph="1">
      <c r="A76" s="18" ph="1">
        <v>76</v>
      </c>
      <c r="B76" s="19" t="s" ph="1">
        <v>940</v>
      </c>
      <c r="C76" s="19" t="s" ph="1">
        <v>1254</v>
      </c>
      <c r="F76" s="19" t="s" ph="1">
        <v>994</v>
      </c>
      <c r="G76" s="19" t="s" ph="1">
        <v>1184</v>
      </c>
      <c r="H76" s="19" t="s" ph="1">
        <v>8066</v>
      </c>
      <c r="I76" s="19" t="s" ph="1">
        <v>995</v>
      </c>
      <c r="M76" s="20" t="str" ph="1">
        <f>IFERROR(INDEX([1]!_born[生没年],
MATCH(I76,[1]!_born[作],0)),"")</f>
        <v/>
      </c>
      <c r="N76" s="20" t="str" ph="1">
        <f>IFERROR(INDEX([1]!_born[生没年],
MATCH(K76,[1]!_born[作],0)),"")</f>
        <v/>
      </c>
      <c r="O76" s="19" t="s" ph="1">
        <v>996</v>
      </c>
      <c r="R76" s="148" ph="1"/>
      <c r="T76" s="19" t="s" ph="1">
        <v>10630</v>
      </c>
      <c r="U76" s="21" ph="1"/>
      <c r="V76" s="22" ph="1"/>
      <c r="W76" s="22" t="s" ph="1">
        <v>997</v>
      </c>
      <c r="Y76" s="19" t="s" ph="1">
        <v>10631</v>
      </c>
    </row>
    <row r="77" spans="1:33" ht="25.5" ph="1">
      <c r="A77" s="6" ph="1">
        <v>77</v>
      </c>
      <c r="B77" s="7" t="s" ph="1">
        <v>940</v>
      </c>
      <c r="C77" s="7" t="s" ph="1">
        <v>1254</v>
      </c>
      <c r="G77" s="7" t="s" ph="1">
        <v>1184</v>
      </c>
      <c r="H77" s="7" t="s" ph="1">
        <v>9205</v>
      </c>
      <c r="I77" s="7" t="s" ph="1">
        <v>2356</v>
      </c>
      <c r="M77" s="14" t="str" ph="1">
        <f>IFERROR(INDEX([1]!_born[生没年],
MATCH(I77,[1]!_born[作],0)),"")</f>
        <v/>
      </c>
      <c r="N77" s="14" t="str" ph="1">
        <f>IFERROR(INDEX([1]!_born[生没年],
MATCH(K77,[1]!_born[作],0)),"")</f>
        <v/>
      </c>
      <c r="O77" s="7" t="s" ph="1">
        <v>10632</v>
      </c>
      <c r="R77" s="147" ph="1"/>
      <c r="T77" s="7" t="s" ph="1">
        <v>10633</v>
      </c>
    </row>
    <row r="78" spans="1:33" ht="25.5" ph="1">
      <c r="A78" s="6" ph="1">
        <v>78</v>
      </c>
      <c r="B78" s="7" t="s" ph="1">
        <v>940</v>
      </c>
      <c r="C78" s="7" t="s" ph="1">
        <v>1254</v>
      </c>
      <c r="G78" s="7" t="s" ph="1">
        <v>1184</v>
      </c>
      <c r="H78" s="7" t="s" ph="1">
        <v>7031</v>
      </c>
      <c r="I78" s="7" t="s" ph="1">
        <v>2356</v>
      </c>
      <c r="M78" s="14" t="str" ph="1">
        <f>IFERROR(INDEX([1]!_born[生没年],
MATCH(I78,[1]!_born[作],0)),"")</f>
        <v/>
      </c>
      <c r="N78" s="14" t="str" ph="1">
        <f>IFERROR(INDEX([1]!_born[生没年],
MATCH(K78,[1]!_born[作],0)),"")</f>
        <v/>
      </c>
      <c r="O78" s="7" t="s" ph="1">
        <v>3338</v>
      </c>
      <c r="P78" s="7" t="s" ph="1">
        <v>998</v>
      </c>
      <c r="R78" s="147" ph="1"/>
      <c r="T78" s="7" t="s" ph="1">
        <v>10634</v>
      </c>
      <c r="W78" s="16" t="s" ph="1">
        <v>999</v>
      </c>
    </row>
    <row r="79" spans="1:33" ht="25.5" ph="1">
      <c r="A79" s="6" ph="1">
        <v>79</v>
      </c>
      <c r="B79" s="7" t="s" ph="1">
        <v>940</v>
      </c>
      <c r="C79" s="7" t="s" ph="1">
        <v>1254</v>
      </c>
      <c r="G79" s="7" t="s" ph="1">
        <v>1184</v>
      </c>
      <c r="H79" s="7" t="s" ph="1">
        <v>10635</v>
      </c>
      <c r="I79" s="7" t="s" ph="1">
        <v>2356</v>
      </c>
      <c r="M79" s="14" t="str" ph="1">
        <f>IFERROR(INDEX([1]!_born[生没年],
MATCH(I79,[1]!_born[作],0)),"")</f>
        <v/>
      </c>
      <c r="N79" s="14" t="str" ph="1">
        <f>IFERROR(INDEX([1]!_born[生没年],
MATCH(K79,[1]!_born[作],0)),"")</f>
        <v/>
      </c>
      <c r="O79" s="17" t="s" ph="1">
        <v>10636</v>
      </c>
      <c r="P79" s="7" t="s" ph="1">
        <v>1000</v>
      </c>
      <c r="R79" s="147" ph="1"/>
      <c r="S79" s="7" t="s" ph="1">
        <v>4164</v>
      </c>
      <c r="T79" s="7" t="s" ph="1">
        <v>10637</v>
      </c>
      <c r="W79" s="16" ph="1">
        <v>4210</v>
      </c>
    </row>
    <row r="80" spans="1:33" ht="25.5" ph="1">
      <c r="A80" s="6" ph="1">
        <v>80</v>
      </c>
      <c r="B80" s="7" t="s" ph="1">
        <v>940</v>
      </c>
      <c r="C80" s="7" t="s" ph="1">
        <v>1254</v>
      </c>
      <c r="G80" s="7" t="s" ph="1">
        <v>1184</v>
      </c>
      <c r="H80" s="7" t="s" ph="1">
        <v>7804</v>
      </c>
      <c r="I80" s="7" t="s" ph="1">
        <v>2356</v>
      </c>
      <c r="M80" s="14" t="str" ph="1">
        <f>IFERROR(INDEX([1]!_born[生没年],
MATCH(I80,[1]!_born[作],0)),"")</f>
        <v/>
      </c>
      <c r="N80" s="14" t="str" ph="1">
        <f>IFERROR(INDEX([1]!_born[生没年],
MATCH(K80,[1]!_born[作],0)),"")</f>
        <v/>
      </c>
      <c r="O80" s="7" t="s" ph="1">
        <v>10638</v>
      </c>
      <c r="P80" s="7" t="s" ph="1">
        <v>1001</v>
      </c>
      <c r="R80" s="147" ph="1"/>
      <c r="S80" s="7" t="s" ph="1">
        <v>3637</v>
      </c>
      <c r="T80" s="7" t="s" ph="1">
        <v>10639</v>
      </c>
      <c r="U80" s="15" t="s" ph="1">
        <v>4069</v>
      </c>
      <c r="V80" s="16" ph="1">
        <v>4800</v>
      </c>
      <c r="W80" s="16" t="s" ph="1">
        <v>1002</v>
      </c>
      <c r="Y80" s="7" t="s" ph="1">
        <v>10640</v>
      </c>
    </row>
    <row r="81" spans="1:25" ht="25.5" ph="1">
      <c r="A81" s="6" ph="1">
        <v>80</v>
      </c>
      <c r="B81" s="7" t="s" ph="1">
        <v>940</v>
      </c>
      <c r="C81" s="7" t="s" ph="1">
        <v>1254</v>
      </c>
      <c r="G81" s="7" t="s" ph="1">
        <v>1184</v>
      </c>
      <c r="H81" s="7" t="s" ph="1">
        <v>2356</v>
      </c>
      <c r="I81" s="7" t="s" ph="1">
        <v>2356</v>
      </c>
      <c r="M81" s="14" t="str" ph="1">
        <f>IFERROR(INDEX([1]!_born[生没年],
MATCH(I81,[1]!_born[作],0)),"")</f>
        <v/>
      </c>
      <c r="N81" s="14" t="str" ph="1">
        <f>IFERROR(INDEX([1]!_born[生没年],
MATCH(K81,[1]!_born[作],0)),"")</f>
        <v/>
      </c>
      <c r="O81" s="7" t="s" ph="1">
        <v>10641</v>
      </c>
      <c r="P81" s="7" t="s" ph="1">
        <v>1003</v>
      </c>
      <c r="R81" s="147" ph="1"/>
      <c r="T81" s="7" t="s" ph="1">
        <v>10501</v>
      </c>
      <c r="Y81" s="7" t="s" ph="1">
        <v>6909</v>
      </c>
    </row>
    <row r="82" spans="1:25" ht="25.5" ph="1">
      <c r="A82" s="6" ph="1">
        <v>81</v>
      </c>
      <c r="B82" s="7" t="s" ph="1">
        <v>940</v>
      </c>
      <c r="C82" s="7" t="s" ph="1">
        <v>1254</v>
      </c>
      <c r="E82" s="7" t="s" ph="1">
        <v>1004</v>
      </c>
      <c r="G82" s="7" t="s" ph="1">
        <v>1184</v>
      </c>
      <c r="H82" s="7" t="s" ph="1">
        <v>10642</v>
      </c>
      <c r="I82" s="17" t="s" ph="1">
        <v>10643</v>
      </c>
      <c r="M82" s="14" t="str" ph="1">
        <f>IFERROR(INDEX([1]!_born[生没年],
MATCH(I82,[1]!_born[作],0)),"")</f>
        <v/>
      </c>
      <c r="N82" s="14" t="str" ph="1">
        <f>IFERROR(INDEX([1]!_born[生没年],
MATCH(K82,[1]!_born[作],0)),"")</f>
        <v/>
      </c>
      <c r="O82" s="17" t="s" ph="1">
        <v>10644</v>
      </c>
      <c r="R82" s="147" ph="1"/>
      <c r="S82" s="7" t="s" ph="1">
        <v>10645</v>
      </c>
      <c r="T82" s="7" t="s" ph="1">
        <v>10646</v>
      </c>
      <c r="Y82" s="7" t="s" ph="1">
        <v>10647</v>
      </c>
    </row>
    <row r="83" spans="1:25" ht="25.5" ph="1">
      <c r="A83" s="6" ph="1">
        <v>82</v>
      </c>
      <c r="B83" s="7" t="s" ph="1">
        <v>940</v>
      </c>
      <c r="C83" s="7" t="s" ph="1">
        <v>1254</v>
      </c>
      <c r="G83" s="7" t="s" ph="1">
        <v>1184</v>
      </c>
      <c r="H83" s="7" t="s" ph="1">
        <v>10642</v>
      </c>
      <c r="I83" s="7" t="s" ph="1">
        <v>10648</v>
      </c>
      <c r="M83" s="14" t="str" ph="1">
        <f>IFERROR(INDEX([1]!_born[生没年],
MATCH(I83,[1]!_born[作],0)),"")</f>
        <v/>
      </c>
      <c r="N83" s="14" t="str" ph="1">
        <f>IFERROR(INDEX([1]!_born[生没年],
MATCH(K83,[1]!_born[作],0)),"")</f>
        <v/>
      </c>
      <c r="O83" s="7" t="s" ph="1">
        <v>10649</v>
      </c>
      <c r="P83" s="7" t="s" ph="1">
        <v>1005</v>
      </c>
      <c r="R83" s="147" ph="1"/>
      <c r="T83" s="7" t="s" ph="1">
        <v>10650</v>
      </c>
      <c r="Y83" s="7" t="s" ph="1">
        <v>6909</v>
      </c>
    </row>
    <row r="84" spans="1:25" ht="25.5" ph="1">
      <c r="A84" s="6" ph="1">
        <v>83</v>
      </c>
      <c r="B84" s="7" t="s" ph="1">
        <v>940</v>
      </c>
      <c r="C84" s="7" t="s" ph="1">
        <v>1254</v>
      </c>
      <c r="G84" s="7" t="s" ph="1">
        <v>1184</v>
      </c>
      <c r="H84" s="7" t="s" ph="1">
        <v>10642</v>
      </c>
      <c r="I84" s="7" t="s" ph="1">
        <v>10651</v>
      </c>
      <c r="M84" s="14" t="str" ph="1">
        <f>IFERROR(INDEX([1]!_born[生没年],
MATCH(I84,[1]!_born[作],0)),"")</f>
        <v/>
      </c>
      <c r="N84" s="14" t="str" ph="1">
        <f>IFERROR(INDEX([1]!_born[生没年],
MATCH(K84,[1]!_born[作],0)),"")</f>
        <v/>
      </c>
      <c r="O84" s="7" t="s" ph="1">
        <v>10652</v>
      </c>
      <c r="P84" s="7" t="s" ph="1">
        <v>1006</v>
      </c>
      <c r="R84" s="147" ph="1"/>
      <c r="T84" s="7" t="s" ph="1">
        <v>10650</v>
      </c>
      <c r="Y84" s="7" t="s" ph="1">
        <v>6909</v>
      </c>
    </row>
    <row r="85" spans="1:25" ht="25.5" ph="1">
      <c r="A85" s="6" ph="1">
        <v>84</v>
      </c>
      <c r="B85" s="7" t="s" ph="1">
        <v>940</v>
      </c>
      <c r="C85" s="7" t="s" ph="1">
        <v>1254</v>
      </c>
      <c r="G85" s="7" t="s" ph="1">
        <v>1184</v>
      </c>
      <c r="H85" s="7" t="s" ph="1">
        <v>10642</v>
      </c>
      <c r="I85" s="7" t="s" ph="1">
        <v>10653</v>
      </c>
      <c r="M85" s="14" t="str" ph="1">
        <f>IFERROR(INDEX([1]!_born[生没年],
MATCH(I85,[1]!_born[作],0)),"")</f>
        <v/>
      </c>
      <c r="N85" s="14" t="str" ph="1">
        <f>IFERROR(INDEX([1]!_born[生没年],
MATCH(K85,[1]!_born[作],0)),"")</f>
        <v/>
      </c>
      <c r="O85" s="7" t="s" ph="1">
        <v>10654</v>
      </c>
      <c r="P85" s="7" t="s" ph="1">
        <v>10655</v>
      </c>
      <c r="R85" s="147" ph="1"/>
      <c r="T85" s="7" t="s" ph="1">
        <v>10656</v>
      </c>
      <c r="Y85" s="7" t="s" ph="1">
        <v>6909</v>
      </c>
    </row>
    <row r="86" spans="1:25" ht="25.5" ph="1">
      <c r="A86" s="6" ph="1">
        <v>85</v>
      </c>
      <c r="B86" s="7" t="s" ph="1">
        <v>940</v>
      </c>
      <c r="C86" s="7" t="s" ph="1">
        <v>1254</v>
      </c>
      <c r="G86" s="7" t="s" ph="1">
        <v>1184</v>
      </c>
      <c r="H86" s="7" t="s" ph="1">
        <v>10657</v>
      </c>
      <c r="I86" s="7" t="s" ph="1">
        <v>2356</v>
      </c>
      <c r="M86" s="14" t="str" ph="1">
        <f>IFERROR(INDEX([1]!_born[生没年],
MATCH(I86,[1]!_born[作],0)),"")</f>
        <v/>
      </c>
      <c r="N86" s="14" t="str" ph="1">
        <f>IFERROR(INDEX([1]!_born[生没年],
MATCH(K86,[1]!_born[作],0)),"")</f>
        <v/>
      </c>
      <c r="O86" s="7" t="s" ph="1">
        <v>2659</v>
      </c>
      <c r="R86" s="147" ph="1"/>
    </row>
    <row r="87" spans="1:25" ht="25.5" ph="1">
      <c r="A87" s="6" ph="1">
        <v>86</v>
      </c>
      <c r="B87" s="7" t="s" ph="1">
        <v>940</v>
      </c>
      <c r="C87" s="7" t="s" ph="1">
        <v>1254</v>
      </c>
      <c r="G87" s="7" t="s" ph="1">
        <v>1184</v>
      </c>
      <c r="H87" s="7" t="s" ph="1">
        <v>1223</v>
      </c>
      <c r="I87" s="7" t="s" ph="1">
        <v>10658</v>
      </c>
      <c r="M87" s="14" t="str" ph="1">
        <f>IFERROR(INDEX([1]!_born[生没年],
MATCH(I87,[1]!_born[作],0)),"")</f>
        <v/>
      </c>
      <c r="N87" s="14" t="str" ph="1">
        <f>IFERROR(INDEX([1]!_born[生没年],
MATCH(K87,[1]!_born[作],0)),"")</f>
        <v/>
      </c>
      <c r="O87" s="7" t="s" ph="1">
        <v>10659</v>
      </c>
      <c r="R87" s="147" ph="1"/>
      <c r="S87" s="7" t="s" ph="1">
        <v>10660</v>
      </c>
      <c r="U87" s="15" ph="1">
        <v>36271</v>
      </c>
    </row>
    <row r="88" spans="1:25" ht="25.5" ph="1">
      <c r="A88" s="6" ph="1">
        <v>87</v>
      </c>
      <c r="B88" s="7" t="s" ph="1">
        <v>940</v>
      </c>
      <c r="C88" s="7" t="s" ph="1">
        <v>1254</v>
      </c>
      <c r="G88" s="7" t="s" ph="1">
        <v>1184</v>
      </c>
      <c r="H88" s="7" t="s" ph="1">
        <v>1223</v>
      </c>
      <c r="I88" s="7" t="s" ph="1">
        <v>10658</v>
      </c>
      <c r="M88" s="14" t="str" ph="1">
        <f>IFERROR(INDEX([1]!_born[生没年],
MATCH(I88,[1]!_born[作],0)),"")</f>
        <v/>
      </c>
      <c r="N88" s="14" t="str" ph="1">
        <f>IFERROR(INDEX([1]!_born[生没年],
MATCH(K88,[1]!_born[作],0)),"")</f>
        <v/>
      </c>
      <c r="O88" s="7" t="s" ph="1">
        <v>10661</v>
      </c>
      <c r="R88" s="147" ph="1"/>
      <c r="S88" s="7" t="s" ph="1">
        <v>10662</v>
      </c>
      <c r="U88" s="15" ph="1">
        <v>36271</v>
      </c>
    </row>
    <row r="89" spans="1:25" ht="25.5" ph="1">
      <c r="A89" s="6" ph="1">
        <v>88</v>
      </c>
      <c r="B89" s="7" t="s" ph="1">
        <v>940</v>
      </c>
      <c r="C89" s="7" t="s" ph="1">
        <v>1254</v>
      </c>
      <c r="G89" s="7" t="s" ph="1">
        <v>1184</v>
      </c>
      <c r="H89" s="7" t="s" ph="1">
        <v>1223</v>
      </c>
      <c r="I89" s="7" t="s" ph="1">
        <v>10658</v>
      </c>
      <c r="M89" s="14" t="str" ph="1">
        <f>IFERROR(INDEX([1]!_born[生没年],
MATCH(I89,[1]!_born[作],0)),"")</f>
        <v/>
      </c>
      <c r="N89" s="14" t="str" ph="1">
        <f>IFERROR(INDEX([1]!_born[生没年],
MATCH(K89,[1]!_born[作],0)),"")</f>
        <v/>
      </c>
      <c r="O89" s="7" t="s" ph="1">
        <v>10663</v>
      </c>
      <c r="R89" s="147" ph="1"/>
      <c r="S89" s="7" t="s" ph="1">
        <v>10664</v>
      </c>
      <c r="U89" s="15" ph="1">
        <v>36271</v>
      </c>
    </row>
    <row r="90" spans="1:25" ht="25.5" ph="1">
      <c r="A90" s="6" ph="1">
        <v>89</v>
      </c>
      <c r="B90" s="7" t="s" ph="1">
        <v>940</v>
      </c>
      <c r="C90" s="7" t="s" ph="1">
        <v>1254</v>
      </c>
      <c r="G90" s="7" t="s" ph="1">
        <v>1184</v>
      </c>
      <c r="H90" s="7" t="s" ph="1">
        <v>1223</v>
      </c>
      <c r="I90" s="7" t="s" ph="1">
        <v>10658</v>
      </c>
      <c r="M90" s="14" t="str" ph="1">
        <f>IFERROR(INDEX([1]!_born[生没年],
MATCH(I90,[1]!_born[作],0)),"")</f>
        <v/>
      </c>
      <c r="N90" s="14" t="str" ph="1">
        <f>IFERROR(INDEX([1]!_born[生没年],
MATCH(K90,[1]!_born[作],0)),"")</f>
        <v/>
      </c>
      <c r="O90" s="7" t="s" ph="1">
        <v>10665</v>
      </c>
      <c r="R90" s="147" ph="1"/>
      <c r="S90" s="7" t="s" ph="1">
        <v>10666</v>
      </c>
      <c r="U90" s="15" ph="1">
        <v>36271</v>
      </c>
    </row>
    <row r="91" spans="1:25" ht="25.5" ph="1">
      <c r="A91" s="6" ph="1">
        <v>90</v>
      </c>
      <c r="B91" s="7" t="s" ph="1">
        <v>940</v>
      </c>
      <c r="C91" s="7" t="s" ph="1">
        <v>1254</v>
      </c>
      <c r="G91" s="7" t="s" ph="1">
        <v>1184</v>
      </c>
      <c r="H91" s="7" t="s" ph="1">
        <v>1223</v>
      </c>
      <c r="I91" s="7" t="s" ph="1">
        <v>10658</v>
      </c>
      <c r="M91" s="14" t="str" ph="1">
        <f>IFERROR(INDEX([1]!_born[生没年],
MATCH(I91,[1]!_born[作],0)),"")</f>
        <v/>
      </c>
      <c r="N91" s="14" t="str" ph="1">
        <f>IFERROR(INDEX([1]!_born[生没年],
MATCH(K91,[1]!_born[作],0)),"")</f>
        <v/>
      </c>
      <c r="O91" s="7" t="s" ph="1">
        <v>10667</v>
      </c>
      <c r="R91" s="147" ph="1"/>
      <c r="S91" s="7" t="s" ph="1">
        <v>10668</v>
      </c>
      <c r="U91" s="15" ph="1">
        <v>36271</v>
      </c>
    </row>
    <row r="92" spans="1:25" ht="25.5" ph="1">
      <c r="A92" s="6" ph="1">
        <v>91</v>
      </c>
      <c r="B92" s="7" t="s" ph="1">
        <v>940</v>
      </c>
      <c r="C92" s="7" t="s" ph="1">
        <v>1254</v>
      </c>
      <c r="G92" s="7" t="s" ph="1">
        <v>1184</v>
      </c>
      <c r="H92" s="7" t="s" ph="1">
        <v>1223</v>
      </c>
      <c r="I92" s="7" t="s" ph="1">
        <v>10658</v>
      </c>
      <c r="M92" s="14" t="str" ph="1">
        <f>IFERROR(INDEX([1]!_born[生没年],
MATCH(I92,[1]!_born[作],0)),"")</f>
        <v/>
      </c>
      <c r="N92" s="14" t="str" ph="1">
        <f>IFERROR(INDEX([1]!_born[生没年],
MATCH(K92,[1]!_born[作],0)),"")</f>
        <v/>
      </c>
      <c r="O92" s="7" t="s" ph="1">
        <v>10669</v>
      </c>
      <c r="R92" s="147" ph="1"/>
      <c r="S92" s="7" t="s" ph="1">
        <v>10670</v>
      </c>
      <c r="U92" s="15" ph="1">
        <v>36271</v>
      </c>
    </row>
    <row r="93" spans="1:25" ht="25.5" ph="1">
      <c r="A93" s="6" ph="1">
        <v>92</v>
      </c>
      <c r="B93" s="7" t="s" ph="1">
        <v>1008</v>
      </c>
      <c r="C93" s="7" t="s" ph="1">
        <v>1255</v>
      </c>
      <c r="G93" s="7" t="s" ph="1">
        <v>1184</v>
      </c>
      <c r="H93" s="7" t="s" ph="1">
        <v>1223</v>
      </c>
      <c r="I93" s="7" t="s" ph="1">
        <v>10658</v>
      </c>
      <c r="M93" s="14" t="str" ph="1">
        <f>IFERROR(INDEX([1]!_born[生没年],
MATCH(I93,[1]!_born[作],0)),"")</f>
        <v/>
      </c>
      <c r="N93" s="14" t="str" ph="1">
        <f>IFERROR(INDEX([1]!_born[生没年],
MATCH(K93,[1]!_born[作],0)),"")</f>
        <v/>
      </c>
      <c r="O93" s="7" t="s" ph="1">
        <v>10671</v>
      </c>
      <c r="R93" s="147" ph="1"/>
      <c r="S93" s="7" t="s" ph="1">
        <v>10672</v>
      </c>
      <c r="U93" s="15" ph="1">
        <v>36271</v>
      </c>
    </row>
    <row r="94" spans="1:25" ht="25.5" ph="1">
      <c r="A94" s="6" ph="1">
        <v>93</v>
      </c>
      <c r="B94" s="7" t="s" ph="1">
        <v>940</v>
      </c>
      <c r="C94" s="7" t="s" ph="1">
        <v>1007</v>
      </c>
      <c r="G94" s="7" t="s" ph="1">
        <v>1178</v>
      </c>
      <c r="H94" s="7" t="s" ph="1">
        <v>1220</v>
      </c>
      <c r="I94" s="7" t="s" ph="1">
        <v>10658</v>
      </c>
      <c r="M94" s="14" t="str" ph="1">
        <f>IFERROR(INDEX([1]!_born[生没年],
MATCH(I94,[1]!_born[作],0)),"")</f>
        <v/>
      </c>
      <c r="N94" s="14" t="str" ph="1">
        <f>IFERROR(INDEX([1]!_born[生没年],
MATCH(K94,[1]!_born[作],0)),"")</f>
        <v/>
      </c>
      <c r="O94" s="7" t="s" ph="1">
        <v>10673</v>
      </c>
      <c r="R94" s="147" ph="1"/>
      <c r="S94" s="7" t="s" ph="1">
        <v>10674</v>
      </c>
      <c r="U94" s="15" ph="1">
        <v>36697</v>
      </c>
    </row>
    <row r="95" spans="1:25" ht="25.5" ph="1">
      <c r="A95" s="6" ph="1">
        <v>94</v>
      </c>
      <c r="B95" s="7" t="s" ph="1">
        <v>940</v>
      </c>
      <c r="C95" s="7" t="s" ph="1">
        <v>1007</v>
      </c>
      <c r="G95" s="7" t="s" ph="1">
        <v>1178</v>
      </c>
      <c r="H95" s="7" t="s" ph="1">
        <v>1220</v>
      </c>
      <c r="I95" s="7" t="s" ph="1">
        <v>10658</v>
      </c>
      <c r="M95" s="14" t="str" ph="1">
        <f>IFERROR(INDEX([1]!_born[生没年],
MATCH(I95,[1]!_born[作],0)),"")</f>
        <v/>
      </c>
      <c r="N95" s="14" t="str" ph="1">
        <f>IFERROR(INDEX([1]!_born[生没年],
MATCH(K95,[1]!_born[作],0)),"")</f>
        <v/>
      </c>
      <c r="O95" s="7" t="s" ph="1">
        <v>10675</v>
      </c>
      <c r="R95" s="147" ph="1"/>
      <c r="S95" s="7" t="s" ph="1">
        <v>10676</v>
      </c>
      <c r="U95" s="15" ph="1">
        <v>36697</v>
      </c>
    </row>
    <row r="96" spans="1:25" ht="25.5" ph="1">
      <c r="A96" s="6" ph="1">
        <v>95</v>
      </c>
      <c r="B96" s="7" t="s" ph="1">
        <v>940</v>
      </c>
      <c r="C96" s="7" t="s" ph="1">
        <v>1007</v>
      </c>
      <c r="G96" s="7" t="s" ph="1">
        <v>1178</v>
      </c>
      <c r="H96" s="7" t="s" ph="1">
        <v>1220</v>
      </c>
      <c r="I96" s="7" t="s" ph="1">
        <v>10658</v>
      </c>
      <c r="M96" s="14" t="str" ph="1">
        <f>IFERROR(INDEX([1]!_born[生没年],
MATCH(I96,[1]!_born[作],0)),"")</f>
        <v/>
      </c>
      <c r="N96" s="14" t="str" ph="1">
        <f>IFERROR(INDEX([1]!_born[生没年],
MATCH(K96,[1]!_born[作],0)),"")</f>
        <v/>
      </c>
      <c r="O96" s="7" t="s" ph="1">
        <v>10677</v>
      </c>
      <c r="R96" s="147" ph="1"/>
      <c r="S96" s="7" t="s" ph="1">
        <v>10678</v>
      </c>
      <c r="U96" s="15" ph="1">
        <v>36697</v>
      </c>
    </row>
    <row r="97" spans="1:33" ht="25.5" ph="1">
      <c r="A97" s="6" ph="1">
        <v>96</v>
      </c>
      <c r="B97" s="7" t="s" ph="1">
        <v>940</v>
      </c>
      <c r="C97" s="7" t="s" ph="1">
        <v>1007</v>
      </c>
      <c r="G97" s="7" t="s" ph="1">
        <v>1178</v>
      </c>
      <c r="H97" s="7" t="s" ph="1">
        <v>1220</v>
      </c>
      <c r="I97" s="7" t="s" ph="1">
        <v>10658</v>
      </c>
      <c r="M97" s="14" t="str" ph="1">
        <f>IFERROR(INDEX([1]!_born[生没年],
MATCH(I97,[1]!_born[作],0)),"")</f>
        <v/>
      </c>
      <c r="N97" s="14" t="str" ph="1">
        <f>IFERROR(INDEX([1]!_born[生没年],
MATCH(K97,[1]!_born[作],0)),"")</f>
        <v/>
      </c>
      <c r="O97" s="7" t="s" ph="1">
        <v>10679</v>
      </c>
      <c r="R97" s="147" ph="1"/>
      <c r="S97" s="7" t="s" ph="1">
        <v>10680</v>
      </c>
      <c r="U97" s="15" ph="1">
        <v>36697</v>
      </c>
    </row>
    <row r="98" spans="1:33" ht="25.5" ph="1">
      <c r="A98" s="6" ph="1">
        <v>97</v>
      </c>
      <c r="B98" s="7" t="s" ph="1">
        <v>1008</v>
      </c>
      <c r="C98" s="7" t="s" ph="1">
        <v>1008</v>
      </c>
      <c r="G98" s="7" t="s" ph="1">
        <v>1178</v>
      </c>
      <c r="H98" s="7" t="s" ph="1">
        <v>1220</v>
      </c>
      <c r="I98" s="7" t="s" ph="1">
        <v>10658</v>
      </c>
      <c r="M98" s="14" t="str" ph="1">
        <f>IFERROR(INDEX([1]!_born[生没年],
MATCH(I98,[1]!_born[作],0)),"")</f>
        <v/>
      </c>
      <c r="N98" s="14" t="str" ph="1">
        <f>IFERROR(INDEX([1]!_born[生没年],
MATCH(K98,[1]!_born[作],0)),"")</f>
        <v/>
      </c>
      <c r="O98" s="7" t="s" ph="1">
        <v>10671</v>
      </c>
      <c r="R98" s="147" ph="1"/>
      <c r="S98" s="7" t="s" ph="1">
        <v>10681</v>
      </c>
    </row>
    <row r="99" spans="1:33" ht="25.5" ph="1">
      <c r="A99" s="6" ph="1">
        <v>98</v>
      </c>
      <c r="B99" s="7" t="s" ph="1">
        <v>940</v>
      </c>
      <c r="C99" s="7" t="s" ph="1">
        <v>1007</v>
      </c>
      <c r="G99" s="7" t="s" ph="1">
        <v>3792</v>
      </c>
      <c r="H99" s="7" t="s" ph="1">
        <v>2663</v>
      </c>
      <c r="I99" s="7" t="s" ph="1">
        <v>1009</v>
      </c>
      <c r="M99" s="14" t="str" ph="1">
        <f>IFERROR(INDEX([1]!_born[生没年],
MATCH(I99,[1]!_born[作],0)),"")</f>
        <v/>
      </c>
      <c r="N99" s="14" t="str" ph="1">
        <f>IFERROR(INDEX([1]!_born[生没年],
MATCH(K99,[1]!_born[作],0)),"")</f>
        <v/>
      </c>
      <c r="O99" s="7" t="s" ph="1">
        <v>1010</v>
      </c>
      <c r="R99" s="147" ph="1"/>
      <c r="S99" s="7" t="s">
        <v>1011</v>
      </c>
      <c r="T99" s="7" t="s" ph="1">
        <v>1012</v>
      </c>
      <c r="W99" s="16" ph="1">
        <v>1500</v>
      </c>
      <c r="Y99" s="7" t="s" ph="1">
        <v>10682</v>
      </c>
    </row>
    <row r="100" spans="1:33" ph="1">
      <c r="A100" s="6" ph="1">
        <v>98</v>
      </c>
      <c r="B100" s="7" t="s" ph="1">
        <v>940</v>
      </c>
      <c r="C100" s="7" t="s" ph="1">
        <v>1007</v>
      </c>
      <c r="G100" s="7" t="s" ph="1">
        <v>3792</v>
      </c>
      <c r="H100" s="7" t="s" ph="1">
        <v>2663</v>
      </c>
      <c r="I100" s="7" t="s" ph="1">
        <v>1013</v>
      </c>
      <c r="M100" s="14" t="str" ph="1">
        <f>IFERROR(INDEX([1]!_born[生没年],
MATCH(I100,[1]!_born[作],0)),"")</f>
        <v/>
      </c>
      <c r="N100" s="14" t="str" ph="1">
        <f>IFERROR(INDEX([1]!_born[生没年],
MATCH(K100,[1]!_born[作],0)),"")</f>
        <v/>
      </c>
      <c r="O100" s="7" t="s" ph="1">
        <v>2570</v>
      </c>
      <c r="R100" s="147" ph="1"/>
    </row>
    <row r="101" spans="1:33" ph="1">
      <c r="A101" s="6" ph="1">
        <v>99</v>
      </c>
      <c r="B101" s="7" t="s" ph="1">
        <v>940</v>
      </c>
      <c r="C101" s="7" t="s" ph="1">
        <v>1007</v>
      </c>
      <c r="G101" s="7" t="s" ph="1">
        <v>3792</v>
      </c>
      <c r="H101" s="7" t="s" ph="1">
        <v>2663</v>
      </c>
      <c r="M101" s="14" t="str" ph="1">
        <f>IFERROR(INDEX([1]!_born[生没年],
MATCH(I101,[1]!_born[作],0)),"")</f>
        <v/>
      </c>
      <c r="N101" s="14" t="str" ph="1">
        <f>IFERROR(INDEX([1]!_born[生没年],
MATCH(K101,[1]!_born[作],0)),"")</f>
        <v/>
      </c>
      <c r="O101" s="7" t="s" ph="1">
        <v>2575</v>
      </c>
      <c r="R101" s="147" ph="1"/>
    </row>
    <row r="102" spans="1:33" ph="1">
      <c r="A102" s="6" ph="1">
        <v>100</v>
      </c>
      <c r="B102" s="7" t="s" ph="1">
        <v>940</v>
      </c>
      <c r="C102" s="7" t="s" ph="1">
        <v>1007</v>
      </c>
      <c r="G102" s="7" t="s" ph="1">
        <v>3792</v>
      </c>
      <c r="H102" s="7" t="s" ph="1">
        <v>2663</v>
      </c>
      <c r="M102" s="14" t="str" ph="1">
        <f>IFERROR(INDEX([1]!_born[生没年],
MATCH(I102,[1]!_born[作],0)),"")</f>
        <v/>
      </c>
      <c r="N102" s="14" t="str" ph="1">
        <f>IFERROR(INDEX([1]!_born[生没年],
MATCH(K102,[1]!_born[作],0)),"")</f>
        <v/>
      </c>
      <c r="O102" s="7" t="s" ph="1">
        <v>2719</v>
      </c>
      <c r="R102" s="147" ph="1"/>
    </row>
    <row r="103" spans="1:33" ph="1">
      <c r="A103" s="6" ph="1">
        <v>101</v>
      </c>
      <c r="B103" s="7" t="s" ph="1">
        <v>940</v>
      </c>
      <c r="C103" s="7" t="s" ph="1">
        <v>1007</v>
      </c>
      <c r="G103" s="7" t="s" ph="1">
        <v>3792</v>
      </c>
      <c r="H103" s="7" t="s" ph="1">
        <v>2663</v>
      </c>
      <c r="M103" s="14" t="str" ph="1">
        <f>IFERROR(INDEX([1]!_born[生没年],
MATCH(I103,[1]!_born[作],0)),"")</f>
        <v/>
      </c>
      <c r="N103" s="14" t="str" ph="1">
        <f>IFERROR(INDEX([1]!_born[生没年],
MATCH(K103,[1]!_born[作],0)),"")</f>
        <v/>
      </c>
      <c r="O103" s="7" t="s" ph="1">
        <v>4178</v>
      </c>
      <c r="R103" s="147" ph="1"/>
    </row>
    <row r="104" spans="1:33" ht="25.5" ph="1">
      <c r="A104" s="6" ph="1">
        <v>102</v>
      </c>
      <c r="B104" s="7" t="s" ph="1">
        <v>940</v>
      </c>
      <c r="C104" s="7" t="s" ph="1">
        <v>1007</v>
      </c>
      <c r="G104" s="7" t="s" ph="1">
        <v>3792</v>
      </c>
      <c r="H104" s="7" t="s" ph="1">
        <v>8022</v>
      </c>
      <c r="I104" s="7" t="s" ph="1">
        <v>2666</v>
      </c>
      <c r="M104" s="14" t="str" ph="1">
        <f>IFERROR(INDEX([1]!_born[生没年],
MATCH(I104,[1]!_born[作],0)),"")</f>
        <v>1938~1980</v>
      </c>
      <c r="N104" s="14" t="str" ph="1">
        <f>IFERROR(INDEX([1]!_born[生没年],
MATCH(K104,[1]!_born[作],0)),"")</f>
        <v/>
      </c>
      <c r="O104" s="7" t="s" ph="1">
        <v>10683</v>
      </c>
      <c r="R104" s="147" ph="1"/>
    </row>
    <row r="105" spans="1:33" ht="25.5" ph="1">
      <c r="A105" s="6" ph="1">
        <v>103</v>
      </c>
      <c r="B105" s="7" t="s" ph="1">
        <v>940</v>
      </c>
      <c r="C105" s="7" t="s" ph="1">
        <v>1007</v>
      </c>
      <c r="G105" s="7" t="s" ph="1">
        <v>3792</v>
      </c>
      <c r="H105" s="7" t="s" ph="1">
        <v>8022</v>
      </c>
      <c r="I105" s="7" t="s" ph="1">
        <v>2666</v>
      </c>
      <c r="M105" s="14" t="str" ph="1">
        <f>IFERROR(INDEX([1]!_born[生没年],
MATCH(I105,[1]!_born[作],0)),"")</f>
        <v>1938~1980</v>
      </c>
      <c r="N105" s="14" t="str" ph="1">
        <f>IFERROR(INDEX([1]!_born[生没年],
MATCH(K105,[1]!_born[作],0)),"")</f>
        <v/>
      </c>
      <c r="O105" s="7" t="s" ph="1">
        <v>10684</v>
      </c>
      <c r="R105" s="147" ph="1"/>
    </row>
    <row r="106" spans="1:33" ph="1">
      <c r="A106" s="6" ph="1">
        <v>104</v>
      </c>
      <c r="B106" s="7" t="s" ph="1">
        <v>940</v>
      </c>
      <c r="C106" s="7" t="s" ph="1">
        <v>1007</v>
      </c>
      <c r="G106" s="7" t="s" ph="1">
        <v>1209</v>
      </c>
      <c r="I106" s="7" t="s" ph="1">
        <v>4179</v>
      </c>
      <c r="M106" s="14" t="str" ph="1">
        <f>IFERROR(INDEX([1]!_born[生没年],
MATCH(I106,[1]!_born[作],0)),"")</f>
        <v/>
      </c>
      <c r="N106" s="14" t="str" ph="1">
        <f>IFERROR(INDEX([1]!_born[生没年],
MATCH(K106,[1]!_born[作],0)),"")</f>
        <v/>
      </c>
      <c r="O106" s="7" t="s" ph="1">
        <v>4179</v>
      </c>
      <c r="R106" s="147" ph="1"/>
      <c r="S106" s="7" t="s" ph="1">
        <v>1014</v>
      </c>
      <c r="T106" s="7" t="s" ph="1">
        <v>4165</v>
      </c>
      <c r="U106" s="15" ph="1">
        <v>34966</v>
      </c>
      <c r="V106" s="16" ph="1">
        <v>3914</v>
      </c>
      <c r="W106" s="16" ph="1">
        <v>1950</v>
      </c>
    </row>
    <row r="107" spans="1:33" s="8" customFormat="1" ph="1">
      <c r="A107" s="6" ph="1">
        <v>107</v>
      </c>
      <c r="B107" s="11" t="s" ph="1">
        <v>940</v>
      </c>
      <c r="C107" s="11" t="s" ph="1">
        <v>1007</v>
      </c>
      <c r="G107" s="7" t="s" ph="1">
        <v>1219</v>
      </c>
      <c r="H107" s="11" ph="1"/>
      <c r="M107" s="9" t="str" ph="1">
        <f>IFERROR(INDEX([1]!_born[生没年],
MATCH(I107,[1]!_born[作],0)),"")</f>
        <v/>
      </c>
      <c r="N107" s="9" t="str" ph="1">
        <f>IFERROR(INDEX([1]!_born[生没年],
MATCH(K107,[1]!_born[作],0)),"")</f>
        <v/>
      </c>
      <c r="R107" s="146" ph="1"/>
      <c r="U107" s="12" ph="1"/>
      <c r="V107" s="13" ph="1"/>
      <c r="W107" s="13" ph="1"/>
    </row>
    <row r="108" spans="1:33" ht="25.5" ph="1">
      <c r="A108" s="6" ph="1">
        <v>108</v>
      </c>
      <c r="B108" s="7" t="s" ph="1">
        <v>940</v>
      </c>
      <c r="C108" s="7" t="s" ph="1">
        <v>1007</v>
      </c>
      <c r="G108" s="7" t="s" ph="1">
        <v>1219</v>
      </c>
      <c r="I108" s="7" t="s" ph="1">
        <v>2356</v>
      </c>
      <c r="M108" s="14" t="str" ph="1">
        <f>IFERROR(INDEX([1]!_born[生没年],
MATCH(I108,[1]!_born[作],0)),"")</f>
        <v/>
      </c>
      <c r="N108" s="14" t="str" ph="1">
        <f>IFERROR(INDEX([1]!_born[生没年],
MATCH(K108,[1]!_born[作],0)),"")</f>
        <v/>
      </c>
      <c r="O108" s="17" t="s" ph="1">
        <v>4054</v>
      </c>
      <c r="R108" s="147" ph="1"/>
      <c r="T108" s="7" t="s" ph="1">
        <v>10685</v>
      </c>
      <c r="Y108" s="7" t="s" ph="1">
        <v>7753</v>
      </c>
      <c r="AB108" s="7" t="s" ph="1">
        <v>10686</v>
      </c>
      <c r="AC108" s="7" t="s" ph="1">
        <v>10687</v>
      </c>
      <c r="AD108" s="7" t="s" ph="1">
        <v>10688</v>
      </c>
      <c r="AE108" s="7" t="s" ph="1">
        <v>10689</v>
      </c>
      <c r="AF108" s="7" t="s" ph="1">
        <v>10690</v>
      </c>
      <c r="AG108" s="7" t="s" ph="1">
        <v>10691</v>
      </c>
    </row>
    <row r="109" spans="1:33" s="8" customFormat="1" ht="25.5" ph="1">
      <c r="A109" s="6" ph="1">
        <v>111</v>
      </c>
      <c r="B109" s="11" t="s" ph="1">
        <v>940</v>
      </c>
      <c r="C109" s="11" t="s" ph="1">
        <v>1015</v>
      </c>
      <c r="G109" s="10" t="s" ph="1">
        <v>6914</v>
      </c>
      <c r="H109" s="11" ph="1"/>
      <c r="M109" s="9" t="str" ph="1">
        <f>IFERROR(INDEX([1]!_born[生没年],
MATCH(I109,[1]!_born[作],0)),"")</f>
        <v/>
      </c>
      <c r="N109" s="9" t="str" ph="1">
        <f>IFERROR(INDEX([1]!_born[生没年],
MATCH(K109,[1]!_born[作],0)),"")</f>
        <v/>
      </c>
      <c r="R109" s="146" ph="1"/>
      <c r="U109" s="12" ph="1"/>
      <c r="V109" s="13" ph="1"/>
      <c r="W109" s="13" ph="1"/>
    </row>
    <row r="110" spans="1:33" ht="25.5" ph="1">
      <c r="A110" s="6" ph="1">
        <v>112</v>
      </c>
      <c r="B110" s="7" t="s" ph="1">
        <v>940</v>
      </c>
      <c r="C110" s="7" t="s" ph="1">
        <v>1015</v>
      </c>
      <c r="G110" s="7" t="s" ph="1">
        <v>8029</v>
      </c>
      <c r="I110" s="25" t="s" ph="1">
        <v>10692</v>
      </c>
      <c r="M110" s="14" t="str" ph="1">
        <f>IFERROR(INDEX([1]!_born[生没年],
MATCH(I110,[1]!_born[作],0)),"")</f>
        <v/>
      </c>
      <c r="N110" s="14" t="str" ph="1">
        <f>IFERROR(INDEX([1]!_born[生没年],
MATCH(K110,[1]!_born[作],0)),"")</f>
        <v/>
      </c>
      <c r="O110" s="25" t="s" ph="1">
        <v>10693</v>
      </c>
      <c r="R110" s="147" ph="1"/>
      <c r="S110" s="7" t="s" ph="1">
        <v>1016</v>
      </c>
    </row>
    <row r="111" spans="1:33" ht="25.5" ph="1">
      <c r="A111" s="6" ph="1">
        <v>113</v>
      </c>
      <c r="B111" s="7" t="s" ph="1">
        <v>940</v>
      </c>
      <c r="C111" s="7" t="s" ph="1">
        <v>1015</v>
      </c>
      <c r="G111" s="7" t="s" ph="1">
        <v>8029</v>
      </c>
      <c r="I111" s="25" t="s" ph="1">
        <v>10694</v>
      </c>
      <c r="M111" s="14" t="str" ph="1">
        <f>IFERROR(INDEX([1]!_born[生没年],
MATCH(I111,[1]!_born[作],0)),"")</f>
        <v/>
      </c>
      <c r="N111" s="14" t="str" ph="1">
        <f>IFERROR(INDEX([1]!_born[生没年],
MATCH(K111,[1]!_born[作],0)),"")</f>
        <v/>
      </c>
      <c r="O111" s="25" t="s" ph="1">
        <v>4166</v>
      </c>
      <c r="R111" s="147" ph="1"/>
      <c r="S111" s="7" t="s" ph="1">
        <v>1017</v>
      </c>
    </row>
    <row r="112" spans="1:33" ht="25.5" ph="1">
      <c r="A112" s="6" ph="1">
        <v>114</v>
      </c>
      <c r="B112" s="7" t="s" ph="1">
        <v>940</v>
      </c>
      <c r="C112" s="7" t="s" ph="1">
        <v>1254</v>
      </c>
      <c r="G112" s="7" t="s" ph="1">
        <v>8029</v>
      </c>
      <c r="I112" s="7" t="s" ph="1">
        <v>2356</v>
      </c>
      <c r="M112" s="14" t="str" ph="1">
        <f>IFERROR(INDEX([1]!_born[生没年],
MATCH(I112,[1]!_born[作],0)),"")</f>
        <v/>
      </c>
      <c r="N112" s="14" t="str" ph="1">
        <f>IFERROR(INDEX([1]!_born[生没年],
MATCH(K112,[1]!_born[作],0)),"")</f>
        <v/>
      </c>
      <c r="O112" s="25" t="s" ph="1">
        <v>10695</v>
      </c>
      <c r="R112" s="147" ph="1"/>
      <c r="S112" s="7" t="s" ph="1">
        <v>1018</v>
      </c>
    </row>
    <row r="113" spans="1:26" ht="25.5" ph="1">
      <c r="A113" s="6" ph="1">
        <v>115</v>
      </c>
      <c r="B113" s="7" t="s" ph="1">
        <v>940</v>
      </c>
      <c r="C113" s="7" t="s" ph="1">
        <v>1254</v>
      </c>
      <c r="G113" s="7" t="s" ph="1">
        <v>8029</v>
      </c>
      <c r="I113" s="25" t="s" ph="1">
        <v>10696</v>
      </c>
      <c r="M113" s="14" t="str" ph="1">
        <f>IFERROR(INDEX([1]!_born[生没年],
MATCH(I113,[1]!_born[作],0)),"")</f>
        <v/>
      </c>
      <c r="N113" s="14" t="str" ph="1">
        <f>IFERROR(INDEX([1]!_born[生没年],
MATCH(K113,[1]!_born[作],0)),"")</f>
        <v/>
      </c>
      <c r="O113" s="7" t="s" ph="1">
        <v>10697</v>
      </c>
      <c r="R113" s="147" ph="1"/>
      <c r="U113" s="15" ph="1">
        <v>35503</v>
      </c>
    </row>
    <row r="114" spans="1:26" ht="25.5" ph="1">
      <c r="A114" s="6" ph="1">
        <v>116</v>
      </c>
      <c r="B114" s="7" t="s" ph="1">
        <v>940</v>
      </c>
      <c r="C114" s="7" t="s" ph="1">
        <v>1254</v>
      </c>
      <c r="G114" s="7" t="s" ph="1">
        <v>8029</v>
      </c>
      <c r="I114" s="25" t="s" ph="1">
        <v>10698</v>
      </c>
      <c r="M114" s="14" t="str" ph="1">
        <f>IFERROR(INDEX([1]!_born[生没年],
MATCH(I114,[1]!_born[作],0)),"")</f>
        <v/>
      </c>
      <c r="N114" s="14" t="str" ph="1">
        <f>IFERROR(INDEX([1]!_born[生没年],
MATCH(K114,[1]!_born[作],0)),"")</f>
        <v/>
      </c>
      <c r="O114" s="25" t="s" ph="1">
        <v>10699</v>
      </c>
      <c r="R114" s="147" ph="1"/>
    </row>
    <row r="115" spans="1:26" ht="25.5" ph="1">
      <c r="A115" s="6" ph="1">
        <v>117</v>
      </c>
      <c r="B115" s="7" t="s" ph="1">
        <v>940</v>
      </c>
      <c r="C115" s="7" t="s" ph="1">
        <v>1254</v>
      </c>
      <c r="G115" s="7" t="s" ph="1">
        <v>8029</v>
      </c>
      <c r="I115" s="25" t="s" ph="1">
        <v>10700</v>
      </c>
      <c r="M115" s="14" t="str" ph="1">
        <f>IFERROR(INDEX([1]!_born[生没年],
MATCH(I115,[1]!_born[作],0)),"")</f>
        <v/>
      </c>
      <c r="N115" s="14" t="str" ph="1">
        <f>IFERROR(INDEX([1]!_born[生没年],
MATCH(K115,[1]!_born[作],0)),"")</f>
        <v/>
      </c>
      <c r="O115" s="25" t="s" ph="1">
        <v>10701</v>
      </c>
      <c r="R115" s="147" ph="1"/>
    </row>
    <row r="116" spans="1:26" ht="25.5" ph="1">
      <c r="A116" s="6" ph="1">
        <v>118</v>
      </c>
      <c r="B116" s="7" t="s" ph="1">
        <v>940</v>
      </c>
      <c r="C116" s="7" t="s" ph="1">
        <v>1254</v>
      </c>
      <c r="E116" s="7" t="s" ph="1">
        <v>1019</v>
      </c>
      <c r="G116" s="7" t="s" ph="1">
        <v>8029</v>
      </c>
      <c r="I116" s="25" t="s" ph="1">
        <v>10702</v>
      </c>
      <c r="M116" s="14" t="str" ph="1">
        <f>IFERROR(INDEX([1]!_born[生没年],
MATCH(I116,[1]!_born[作],0)),"")</f>
        <v/>
      </c>
      <c r="N116" s="14" t="str" ph="1">
        <f>IFERROR(INDEX([1]!_born[生没年],
MATCH(K116,[1]!_born[作],0)),"")</f>
        <v/>
      </c>
      <c r="O116" s="25" t="s" ph="1">
        <v>10703</v>
      </c>
      <c r="R116" s="147" ph="1"/>
      <c r="S116" s="7" t="s" ph="1">
        <v>1020</v>
      </c>
    </row>
    <row r="117" spans="1:26" ht="25.5" ph="1">
      <c r="A117" s="6" ph="1">
        <v>119</v>
      </c>
      <c r="B117" s="7" t="s" ph="1">
        <v>940</v>
      </c>
      <c r="C117" s="7" t="s" ph="1">
        <v>1254</v>
      </c>
      <c r="E117" s="7" t="s" ph="1">
        <v>1021</v>
      </c>
      <c r="G117" s="7" t="s" ph="1">
        <v>8029</v>
      </c>
      <c r="I117" s="25" t="s" ph="1">
        <v>10702</v>
      </c>
      <c r="M117" s="14" t="str" ph="1">
        <f>IFERROR(INDEX([1]!_born[生没年],
MATCH(I117,[1]!_born[作],0)),"")</f>
        <v/>
      </c>
      <c r="N117" s="14" t="str" ph="1">
        <f>IFERROR(INDEX([1]!_born[生没年],
MATCH(K117,[1]!_born[作],0)),"")</f>
        <v/>
      </c>
      <c r="O117" s="25" t="s" ph="1">
        <v>10701</v>
      </c>
      <c r="R117" s="147" ph="1"/>
      <c r="S117" s="7" t="s" ph="1">
        <v>1017</v>
      </c>
    </row>
    <row r="118" spans="1:26" ht="25.5" ph="1">
      <c r="A118" s="6" ph="1">
        <v>120</v>
      </c>
      <c r="B118" s="7" t="s" ph="1">
        <v>940</v>
      </c>
      <c r="C118" s="7" t="s" ph="1">
        <v>1254</v>
      </c>
      <c r="E118" s="7" t="s" ph="1">
        <v>1022</v>
      </c>
      <c r="G118" s="7" t="s" ph="1">
        <v>8029</v>
      </c>
      <c r="I118" s="25" t="s" ph="1">
        <v>10702</v>
      </c>
      <c r="M118" s="14" t="str" ph="1">
        <f>IFERROR(INDEX([1]!_born[生没年],
MATCH(I118,[1]!_born[作],0)),"")</f>
        <v/>
      </c>
      <c r="N118" s="14" t="str" ph="1">
        <f>IFERROR(INDEX([1]!_born[生没年],
MATCH(K118,[1]!_born[作],0)),"")</f>
        <v/>
      </c>
      <c r="O118" s="25" t="s" ph="1">
        <v>10704</v>
      </c>
      <c r="R118" s="147" ph="1"/>
      <c r="S118" s="7" t="s" ph="1">
        <v>1018</v>
      </c>
    </row>
    <row r="119" spans="1:26" ht="25.5" ph="1">
      <c r="A119" s="6" ph="1">
        <v>121</v>
      </c>
      <c r="B119" s="7" t="s" ph="1">
        <v>940</v>
      </c>
      <c r="C119" s="7" t="s" ph="1">
        <v>1254</v>
      </c>
      <c r="E119" s="7" t="s" ph="1">
        <v>1023</v>
      </c>
      <c r="G119" s="7" t="s" ph="1">
        <v>8029</v>
      </c>
      <c r="I119" s="25" t="s" ph="1">
        <v>10705</v>
      </c>
      <c r="M119" s="14" t="str" ph="1">
        <f>IFERROR(INDEX([1]!_born[生没年],
MATCH(I119,[1]!_born[作],0)),"")</f>
        <v/>
      </c>
      <c r="N119" s="14" t="str" ph="1">
        <f>IFERROR(INDEX([1]!_born[生没年],
MATCH(K119,[1]!_born[作],0)),"")</f>
        <v/>
      </c>
      <c r="O119" s="25" t="s" ph="1">
        <v>10706</v>
      </c>
      <c r="R119" s="147" ph="1"/>
      <c r="S119" s="7" t="s" ph="1">
        <v>1024</v>
      </c>
    </row>
    <row r="120" spans="1:26" ht="25.5" ph="1">
      <c r="A120" s="6" ph="1">
        <v>122</v>
      </c>
      <c r="B120" s="7" t="s" ph="1">
        <v>940</v>
      </c>
      <c r="C120" s="7" t="s" ph="1">
        <v>1254</v>
      </c>
      <c r="E120" s="7" t="s" ph="1">
        <v>1025</v>
      </c>
      <c r="G120" s="7" t="s" ph="1">
        <v>8029</v>
      </c>
      <c r="I120" s="25" t="s" ph="1">
        <v>10705</v>
      </c>
      <c r="M120" s="14" t="str" ph="1">
        <f>IFERROR(INDEX([1]!_born[生没年],
MATCH(I120,[1]!_born[作],0)),"")</f>
        <v/>
      </c>
      <c r="N120" s="14" t="str" ph="1">
        <f>IFERROR(INDEX([1]!_born[生没年],
MATCH(K120,[1]!_born[作],0)),"")</f>
        <v/>
      </c>
      <c r="O120" s="25" t="s" ph="1">
        <v>10707</v>
      </c>
      <c r="R120" s="147" ph="1"/>
      <c r="S120" s="7" t="s" ph="1">
        <v>1026</v>
      </c>
    </row>
    <row r="121" spans="1:26" ht="25.5" ph="1">
      <c r="A121" s="6" ph="1">
        <v>123</v>
      </c>
      <c r="B121" s="7" t="s" ph="1">
        <v>940</v>
      </c>
      <c r="C121" s="7" t="s" ph="1">
        <v>1254</v>
      </c>
      <c r="G121" s="7" t="s" ph="1">
        <v>8029</v>
      </c>
      <c r="I121" s="25" t="s" ph="1">
        <v>10708</v>
      </c>
      <c r="M121" s="14" t="str" ph="1">
        <f>IFERROR(INDEX([1]!_born[生没年],
MATCH(I121,[1]!_born[作],0)),"")</f>
        <v/>
      </c>
      <c r="N121" s="14" t="str" ph="1">
        <f>IFERROR(INDEX([1]!_born[生没年],
MATCH(K121,[1]!_born[作],0)),"")</f>
        <v/>
      </c>
      <c r="O121" s="25" t="s" ph="1">
        <v>10709</v>
      </c>
      <c r="R121" s="147" ph="1"/>
    </row>
    <row r="122" spans="1:26" ht="25.5" ph="1">
      <c r="A122" s="6" ph="1">
        <v>124</v>
      </c>
      <c r="B122" s="7" t="s" ph="1">
        <v>940</v>
      </c>
      <c r="C122" s="7" t="s" ph="1">
        <v>1254</v>
      </c>
      <c r="E122" s="7" t="s" ph="1">
        <v>1023</v>
      </c>
      <c r="G122" s="7" t="s" ph="1">
        <v>8029</v>
      </c>
      <c r="I122" s="25" t="s" ph="1">
        <v>10710</v>
      </c>
      <c r="M122" s="14" t="str" ph="1">
        <f>IFERROR(INDEX([1]!_born[生没年],
MATCH(I122,[1]!_born[作],0)),"")</f>
        <v/>
      </c>
      <c r="N122" s="14" t="str" ph="1">
        <f>IFERROR(INDEX([1]!_born[生没年],
MATCH(K122,[1]!_born[作],0)),"")</f>
        <v/>
      </c>
      <c r="O122" s="25" t="s" ph="1">
        <v>10711</v>
      </c>
      <c r="R122" s="147" ph="1"/>
      <c r="S122" s="7" t="s" ph="1">
        <v>1024</v>
      </c>
    </row>
    <row r="123" spans="1:26" ht="25.5" ph="1">
      <c r="A123" s="6" ph="1">
        <v>125</v>
      </c>
      <c r="B123" s="7" t="s" ph="1">
        <v>940</v>
      </c>
      <c r="C123" s="7" t="s" ph="1">
        <v>1254</v>
      </c>
      <c r="E123" s="7" t="s" ph="1">
        <v>1025</v>
      </c>
      <c r="G123" s="7" t="s" ph="1">
        <v>8029</v>
      </c>
      <c r="I123" s="25" t="s" ph="1">
        <v>10712</v>
      </c>
      <c r="M123" s="14" t="str" ph="1">
        <f>IFERROR(INDEX([1]!_born[生没年],
MATCH(I123,[1]!_born[作],0)),"")</f>
        <v/>
      </c>
      <c r="N123" s="14" t="str" ph="1">
        <f>IFERROR(INDEX([1]!_born[生没年],
MATCH(K123,[1]!_born[作],0)),"")</f>
        <v/>
      </c>
      <c r="O123" s="25" t="s" ph="1">
        <v>10713</v>
      </c>
      <c r="R123" s="147" ph="1"/>
      <c r="S123" s="7" t="s" ph="1">
        <v>1026</v>
      </c>
    </row>
    <row r="124" spans="1:26" ht="25.5" ph="1">
      <c r="A124" s="6" ph="1">
        <v>126</v>
      </c>
      <c r="B124" s="7" t="s" ph="1">
        <v>940</v>
      </c>
      <c r="C124" s="7" t="s" ph="1">
        <v>1254</v>
      </c>
      <c r="E124" s="7" t="s" ph="1">
        <v>1019</v>
      </c>
      <c r="G124" s="7" t="s" ph="1">
        <v>8029</v>
      </c>
      <c r="I124" s="25" t="s" ph="1">
        <v>10702</v>
      </c>
      <c r="M124" s="14" t="str" ph="1">
        <f>IFERROR(INDEX([1]!_born[生没年],
MATCH(I124,[1]!_born[作],0)),"")</f>
        <v/>
      </c>
      <c r="N124" s="14" t="str" ph="1">
        <f>IFERROR(INDEX([1]!_born[生没年],
MATCH(K124,[1]!_born[作],0)),"")</f>
        <v/>
      </c>
      <c r="O124" s="25" t="s" ph="1">
        <v>3304</v>
      </c>
      <c r="R124" s="147" ph="1"/>
      <c r="S124" s="7" t="s" ph="1">
        <v>1020</v>
      </c>
    </row>
    <row r="125" spans="1:26" ht="25.5" ph="1">
      <c r="A125" s="6" ph="1">
        <v>127</v>
      </c>
      <c r="B125" s="7" t="s" ph="1">
        <v>940</v>
      </c>
      <c r="C125" s="7" t="s" ph="1">
        <v>1254</v>
      </c>
      <c r="E125" s="7" t="s" ph="1">
        <v>1021</v>
      </c>
      <c r="G125" s="7" t="s" ph="1">
        <v>3792</v>
      </c>
      <c r="H125" s="7" t="s" ph="1">
        <v>1223</v>
      </c>
      <c r="I125" s="7" t="s" ph="1">
        <v>10714</v>
      </c>
      <c r="M125" s="14" t="str" ph="1">
        <f>IFERROR(INDEX([1]!_born[生没年],
MATCH(I125,[1]!_born[作],0)),"")</f>
        <v/>
      </c>
      <c r="N125" s="14" t="str" ph="1">
        <f>IFERROR(INDEX([1]!_born[生没年],
MATCH(K125,[1]!_born[作],0)),"")</f>
        <v/>
      </c>
      <c r="O125" s="7" t="s" ph="1">
        <v>10715</v>
      </c>
      <c r="R125" s="147" ph="1"/>
      <c r="S125" s="7" t="s" ph="1">
        <v>1017</v>
      </c>
    </row>
    <row r="126" spans="1:26" ht="25.5" ph="1">
      <c r="A126" s="6" ph="1">
        <v>128</v>
      </c>
      <c r="B126" s="7" t="s" ph="1">
        <v>940</v>
      </c>
      <c r="C126" s="7" t="s" ph="1">
        <v>1254</v>
      </c>
      <c r="E126" s="7" t="s" ph="1">
        <v>1022</v>
      </c>
      <c r="G126" s="7" t="s" ph="1">
        <v>1249</v>
      </c>
      <c r="I126" s="7" t="s" ph="1">
        <v>2629</v>
      </c>
      <c r="M126" s="14" t="str" ph="1">
        <f>IFERROR(INDEX([1]!_born[生没年],
MATCH(I126,[1]!_born[作],0)),"")</f>
        <v>1864~1949</v>
      </c>
      <c r="N126" s="14" t="str" ph="1">
        <f>IFERROR(INDEX([1]!_born[生没年],
MATCH(K126,[1]!_born[作],0)),"")</f>
        <v/>
      </c>
      <c r="O126" s="7" t="s" ph="1">
        <v>10716</v>
      </c>
      <c r="R126" s="147" ph="1"/>
      <c r="S126" s="7" t="s" ph="1">
        <v>1018</v>
      </c>
      <c r="Z126" s="7" t="s" ph="1">
        <v>3561</v>
      </c>
    </row>
    <row r="127" spans="1:26" ht="25.5" ph="1">
      <c r="A127" s="6" ph="1">
        <v>129</v>
      </c>
      <c r="B127" s="7" t="s" ph="1">
        <v>940</v>
      </c>
      <c r="C127" s="7" t="s" ph="1">
        <v>1254</v>
      </c>
      <c r="G127" s="7" t="s" ph="1">
        <v>6914</v>
      </c>
      <c r="I127" s="25" t="s" ph="1">
        <v>10717</v>
      </c>
      <c r="M127" s="14" t="str" ph="1">
        <f>IFERROR(INDEX([1]!_born[生没年],
MATCH(I127,[1]!_born[作],0)),"")</f>
        <v/>
      </c>
      <c r="N127" s="14" t="str" ph="1">
        <f>IFERROR(INDEX([1]!_born[生没年],
MATCH(K127,[1]!_born[作],0)),"")</f>
        <v/>
      </c>
      <c r="O127" s="25" t="s" ph="1">
        <v>10718</v>
      </c>
      <c r="R127" s="147" ph="1"/>
    </row>
    <row r="128" spans="1:26" ht="25.5" ph="1">
      <c r="A128" s="6" ph="1">
        <v>130</v>
      </c>
      <c r="B128" s="7" t="s" ph="1">
        <v>940</v>
      </c>
      <c r="C128" s="7" t="s" ph="1">
        <v>1254</v>
      </c>
      <c r="G128" s="7" t="s" ph="1">
        <v>6914</v>
      </c>
      <c r="I128" s="7" t="s" ph="1">
        <v>3814</v>
      </c>
      <c r="M128" s="14" t="str" ph="1">
        <f>IFERROR(INDEX([1]!_born[生没年],
MATCH(I128,[1]!_born[作],0)),"")</f>
        <v/>
      </c>
      <c r="N128" s="14" t="str" ph="1">
        <f>IFERROR(INDEX([1]!_born[生没年],
MATCH(K128,[1]!_born[作],0)),"")</f>
        <v/>
      </c>
      <c r="O128" s="7" t="s" ph="1">
        <v>3918</v>
      </c>
      <c r="R128" s="147" ph="1"/>
    </row>
    <row r="129" spans="1:25" ht="25.5" ph="1">
      <c r="A129" s="6" ph="1">
        <v>131</v>
      </c>
      <c r="B129" s="7" t="s" ph="1">
        <v>940</v>
      </c>
      <c r="C129" s="7" t="s" ph="1">
        <v>1254</v>
      </c>
      <c r="F129" s="7" t="s" ph="1">
        <v>1202</v>
      </c>
      <c r="G129" s="7" t="s" ph="1">
        <v>6914</v>
      </c>
      <c r="I129" s="25" t="s" ph="1">
        <v>10719</v>
      </c>
      <c r="M129" s="14" t="str" ph="1">
        <f>IFERROR(INDEX([1]!_born[生没年],
MATCH(I129,[1]!_born[作],0)),"")</f>
        <v/>
      </c>
      <c r="N129" s="14" t="str" ph="1">
        <f>IFERROR(INDEX([1]!_born[生没年],
MATCH(K129,[1]!_born[作],0)),"")</f>
        <v/>
      </c>
      <c r="O129" s="25" t="s" ph="1">
        <v>10719</v>
      </c>
      <c r="R129" s="147" ph="1"/>
      <c r="S129" s="7" t="s" ph="1">
        <v>1024</v>
      </c>
    </row>
    <row r="130" spans="1:25" ph="1">
      <c r="A130" s="6" ph="1">
        <v>132</v>
      </c>
      <c r="B130" s="7" t="s" ph="1">
        <v>940</v>
      </c>
      <c r="C130" s="7" t="s" ph="1">
        <v>1254</v>
      </c>
      <c r="F130" s="7" t="s" ph="1">
        <v>1203</v>
      </c>
      <c r="G130" s="7" t="s" ph="1">
        <v>1027</v>
      </c>
      <c r="M130" s="14" t="str" ph="1">
        <f>IFERROR(INDEX([1]!_born[生没年],
MATCH(I130,[1]!_born[作],0)),"")</f>
        <v/>
      </c>
      <c r="N130" s="14" t="str" ph="1">
        <f>IFERROR(INDEX([1]!_born[生没年],
MATCH(K130,[1]!_born[作],0)),"")</f>
        <v/>
      </c>
      <c r="O130" s="7" t="s" ph="1">
        <v>2837</v>
      </c>
      <c r="R130" s="147" ph="1"/>
      <c r="S130" s="7" t="s" ph="1">
        <v>1026</v>
      </c>
    </row>
    <row r="131" spans="1:25" ht="25.5" ph="1">
      <c r="A131" s="6" ph="1">
        <v>133</v>
      </c>
      <c r="B131" s="7" t="s" ph="1">
        <v>940</v>
      </c>
      <c r="C131" s="7" t="s" ph="1">
        <v>1254</v>
      </c>
      <c r="G131" s="7" t="s" ph="1">
        <v>6914</v>
      </c>
      <c r="I131" s="25" t="s" ph="1">
        <v>10702</v>
      </c>
      <c r="M131" s="14" t="str" ph="1">
        <f>IFERROR(INDEX([1]!_born[生没年],
MATCH(I131,[1]!_born[作],0)),"")</f>
        <v/>
      </c>
      <c r="N131" s="14" t="str" ph="1">
        <f>IFERROR(INDEX([1]!_born[生没年],
MATCH(K131,[1]!_born[作],0)),"")</f>
        <v/>
      </c>
      <c r="O131" s="25" t="s" ph="1">
        <v>10720</v>
      </c>
      <c r="R131" s="147" ph="1"/>
    </row>
    <row r="132" spans="1:25" ht="25.5" ph="1">
      <c r="A132" s="6" ph="1">
        <v>134</v>
      </c>
      <c r="B132" s="7" t="s" ph="1">
        <v>940</v>
      </c>
      <c r="C132" s="7" t="s" ph="1">
        <v>1254</v>
      </c>
      <c r="G132" s="7" t="s" ph="1">
        <v>6914</v>
      </c>
      <c r="I132" s="7" t="s" ph="1">
        <v>10721</v>
      </c>
      <c r="M132" s="14" t="str" ph="1">
        <f>IFERROR(INDEX([1]!_born[生没年],
MATCH(I132,[1]!_born[作],0)),"")</f>
        <v/>
      </c>
      <c r="N132" s="14" t="str" ph="1">
        <f>IFERROR(INDEX([1]!_born[生没年],
MATCH(K132,[1]!_born[作],0)),"")</f>
        <v/>
      </c>
      <c r="O132" s="7" t="s" ph="1">
        <v>10722</v>
      </c>
      <c r="R132" s="147" ph="1"/>
      <c r="S132" s="7" t="s" ph="1">
        <v>1024</v>
      </c>
      <c r="Y132" s="7" t="s" ph="1">
        <v>10723</v>
      </c>
    </row>
    <row r="133" spans="1:25" ht="25.5" ph="1">
      <c r="A133" s="6" ph="1">
        <v>135</v>
      </c>
      <c r="B133" s="7" t="s" ph="1">
        <v>940</v>
      </c>
      <c r="C133" s="7" t="s" ph="1">
        <v>940</v>
      </c>
      <c r="G133" s="7" t="s" ph="1">
        <v>89</v>
      </c>
      <c r="I133" s="7" t="s" ph="1">
        <v>4155</v>
      </c>
      <c r="M133" s="14" t="str" ph="1">
        <f>IFERROR(INDEX([1]!_born[生没年],
MATCH(I133,[1]!_born[作],0)),"")</f>
        <v>1813~1883</v>
      </c>
      <c r="N133" s="14" t="str" ph="1">
        <f>IFERROR(INDEX([1]!_born[生没年],
MATCH(K133,[1]!_born[作],0)),"")</f>
        <v/>
      </c>
      <c r="O133" s="7" t="s" ph="1">
        <v>10724</v>
      </c>
      <c r="R133" s="147" ph="1"/>
      <c r="S133" s="7" t="s" ph="1">
        <v>1026</v>
      </c>
    </row>
    <row r="134" spans="1:25" ht="25.5" ph="1">
      <c r="A134" s="6" ph="1">
        <v>135</v>
      </c>
      <c r="B134" s="7" t="s" ph="1">
        <v>940</v>
      </c>
      <c r="C134" s="7" t="s" ph="1">
        <v>1254</v>
      </c>
      <c r="E134" s="7" t="s" ph="1">
        <v>522</v>
      </c>
      <c r="G134" s="7" t="s" ph="1">
        <v>6914</v>
      </c>
      <c r="I134" s="7" t="s" ph="1">
        <v>10725</v>
      </c>
      <c r="M134" s="14" t="str" ph="1">
        <f>IFERROR(INDEX([1]!_born[生没年],
MATCH(I134,[1]!_born[作],0)),"")</f>
        <v/>
      </c>
      <c r="N134" s="14" t="str" ph="1">
        <f>IFERROR(INDEX([1]!_born[生没年],
MATCH(K134,[1]!_born[作],0)),"")</f>
        <v/>
      </c>
      <c r="O134" s="7" t="s" ph="1">
        <v>10726</v>
      </c>
      <c r="R134" s="147" ph="1"/>
    </row>
    <row r="135" spans="1:25" ht="25.5" ph="1">
      <c r="A135" s="6" ph="1">
        <v>130</v>
      </c>
      <c r="B135" s="7" t="s" ph="1">
        <v>940</v>
      </c>
      <c r="C135" s="7" t="s" ph="1">
        <v>1254</v>
      </c>
      <c r="G135" s="7" t="s" ph="1">
        <v>6914</v>
      </c>
      <c r="I135" s="25" t="s" ph="1">
        <v>10727</v>
      </c>
      <c r="M135" s="14" t="str" ph="1">
        <f>IFERROR(INDEX([1]!_born[生没年],
MATCH(I135,[1]!_born[作],0)),"")</f>
        <v/>
      </c>
      <c r="N135" s="14" t="str" ph="1">
        <f>IFERROR(INDEX([1]!_born[生没年],
MATCH(K135,[1]!_born[作],0)),"")</f>
        <v/>
      </c>
      <c r="O135" s="25" t="s" ph="1">
        <v>10728</v>
      </c>
      <c r="R135" s="147" ph="1"/>
      <c r="X135" s="25" ph="1"/>
      <c r="Y135" s="25" t="s" ph="1">
        <v>10729</v>
      </c>
    </row>
    <row r="136" spans="1:25" s="8" customFormat="1" ht="25.5" ph="1">
      <c r="A136" s="6" ph="1">
        <v>138</v>
      </c>
      <c r="B136" s="11" t="s" ph="1">
        <v>940</v>
      </c>
      <c r="C136" s="11" t="s" ph="1">
        <v>1254</v>
      </c>
      <c r="G136" s="10" t="s" ph="1">
        <v>1185</v>
      </c>
      <c r="H136" s="11" ph="1"/>
      <c r="I136" s="42" t="s" ph="1">
        <v>10730</v>
      </c>
      <c r="J136" s="42" ph="1"/>
      <c r="K136" s="42" ph="1"/>
      <c r="L136" s="42" ph="1"/>
      <c r="M136" s="160" t="str" ph="1">
        <f>IFERROR(INDEX([1]!_born[生没年],
MATCH(I136,[1]!_born[作],0)),"")</f>
        <v/>
      </c>
      <c r="N136" s="160" t="str" ph="1">
        <f>IFERROR(INDEX([1]!_born[生没年],
MATCH(K136,[1]!_born[作],0)),"")</f>
        <v/>
      </c>
      <c r="O136" s="42" ph="1"/>
      <c r="R136" s="146" ph="1"/>
      <c r="U136" s="12" ph="1"/>
      <c r="V136" s="13" ph="1"/>
      <c r="W136" s="13" ph="1"/>
    </row>
    <row r="137" spans="1:25" ht="25.5" ph="1">
      <c r="A137" s="6" ph="1">
        <v>576</v>
      </c>
      <c r="B137" s="7" t="s" ph="1">
        <v>940</v>
      </c>
      <c r="C137" s="7" t="s" ph="1">
        <v>1254</v>
      </c>
      <c r="G137" s="7" t="s" ph="1">
        <v>1028</v>
      </c>
      <c r="H137" s="7" t="s" ph="1">
        <v>1029</v>
      </c>
      <c r="I137" s="7" t="s" ph="1">
        <v>1030</v>
      </c>
      <c r="M137" s="14" t="str" ph="1">
        <f>IFERROR(INDEX([1]!_born[生没年],
MATCH(I137,[1]!_born[作],0)),"")</f>
        <v/>
      </c>
      <c r="N137" s="14" t="str" ph="1">
        <f>IFERROR(INDEX([1]!_born[生没年],
MATCH(K137,[1]!_born[作],0)),"")</f>
        <v/>
      </c>
      <c r="O137" s="7" t="s" ph="1">
        <v>10731</v>
      </c>
      <c r="R137" s="147" ph="1"/>
      <c r="S137" s="7" t="s" ph="1">
        <v>10732</v>
      </c>
      <c r="T137" s="7" t="s" ph="1">
        <v>3757</v>
      </c>
      <c r="U137" s="15" ph="1">
        <v>37377</v>
      </c>
      <c r="V137" s="16" ph="1">
        <v>790</v>
      </c>
    </row>
    <row r="138" spans="1:25" ht="25.5" ph="1">
      <c r="A138" s="6" ph="1">
        <v>139</v>
      </c>
      <c r="B138" s="7" t="s" ph="1">
        <v>940</v>
      </c>
      <c r="C138" s="7" t="s" ph="1">
        <v>1254</v>
      </c>
      <c r="G138" s="7" t="s" ph="1">
        <v>1249</v>
      </c>
      <c r="I138" s="7" t="s" ph="1">
        <v>4155</v>
      </c>
      <c r="M138" s="14" t="str" ph="1">
        <f>IFERROR(INDEX([1]!_born[生没年],
MATCH(I138,[1]!_born[作],0)),"")</f>
        <v>1813~1883</v>
      </c>
      <c r="N138" s="14" t="str" ph="1">
        <f>IFERROR(INDEX([1]!_born[生没年],
MATCH(K138,[1]!_born[作],0)),"")</f>
        <v/>
      </c>
      <c r="O138" s="7" t="s" ph="1">
        <v>10733</v>
      </c>
      <c r="R138" s="147" ph="1"/>
    </row>
    <row r="139" spans="1:25" ht="25.5" ph="1">
      <c r="A139" s="6" ph="1">
        <v>140</v>
      </c>
      <c r="B139" s="7" t="s" ph="1">
        <v>940</v>
      </c>
      <c r="C139" s="7" t="s" ph="1">
        <v>1254</v>
      </c>
      <c r="G139" s="7" t="s" ph="1">
        <v>1249</v>
      </c>
      <c r="I139" s="7" t="s" ph="1">
        <v>4155</v>
      </c>
      <c r="M139" s="14" t="str" ph="1">
        <f>IFERROR(INDEX([1]!_born[生没年],
MATCH(I139,[1]!_born[作],0)),"")</f>
        <v>1813~1883</v>
      </c>
      <c r="N139" s="14" t="str" ph="1">
        <f>IFERROR(INDEX([1]!_born[生没年],
MATCH(K139,[1]!_born[作],0)),"")</f>
        <v/>
      </c>
      <c r="O139" s="7" t="s" ph="1">
        <v>10734</v>
      </c>
      <c r="R139" s="147" ph="1"/>
    </row>
    <row r="140" spans="1:25" ht="25.5" ph="1">
      <c r="A140" s="6" ph="1">
        <v>141</v>
      </c>
      <c r="B140" s="7" t="s" ph="1">
        <v>940</v>
      </c>
      <c r="C140" s="7" t="s" ph="1">
        <v>1254</v>
      </c>
      <c r="G140" s="7" t="s" ph="1">
        <v>1249</v>
      </c>
      <c r="I140" s="7" t="s" ph="1">
        <v>4141</v>
      </c>
      <c r="M140" s="14" t="str" ph="1">
        <f>IFERROR(INDEX([1]!_born[生没年],
MATCH(I140,[1]!_born[作],0)),"")</f>
        <v>1839~1881</v>
      </c>
      <c r="N140" s="14" t="str" ph="1">
        <f>IFERROR(INDEX([1]!_born[生没年],
MATCH(K140,[1]!_born[作],0)),"")</f>
        <v/>
      </c>
      <c r="O140" s="7" t="s" ph="1">
        <v>10735</v>
      </c>
      <c r="R140" s="147" ph="1"/>
    </row>
    <row r="141" spans="1:25" ht="25.5" ph="1">
      <c r="A141" s="6" ph="1">
        <v>142</v>
      </c>
      <c r="B141" s="7" t="s" ph="1">
        <v>940</v>
      </c>
      <c r="C141" s="7" t="s" ph="1">
        <v>1254</v>
      </c>
      <c r="G141" s="7" t="s" ph="1">
        <v>7278</v>
      </c>
      <c r="I141" s="17" t="s" ph="1">
        <v>2897</v>
      </c>
      <c r="M141" s="14" t="str" ph="1">
        <f>IFERROR(INDEX([1]!_born[生没年],
MATCH(I141,[1]!_born[作],0)),"")</f>
        <v>1949/12/07~</v>
      </c>
      <c r="N141" s="14" t="str" ph="1">
        <f>IFERROR(INDEX([1]!_born[生没年],
MATCH(K141,[1]!_born[作],0)),"")</f>
        <v/>
      </c>
      <c r="O141" s="17" t="s" ph="1">
        <v>4167</v>
      </c>
      <c r="R141" s="147" ph="1"/>
    </row>
    <row r="142" spans="1:25" ht="25.5" ph="1">
      <c r="A142" s="6" ph="1">
        <v>143</v>
      </c>
      <c r="B142" s="7" t="s" ph="1">
        <v>940</v>
      </c>
      <c r="C142" s="7" t="s" ph="1">
        <v>1254</v>
      </c>
      <c r="G142" s="7" t="s" ph="1">
        <v>7278</v>
      </c>
      <c r="I142" s="7" t="s" ph="1">
        <v>3746</v>
      </c>
      <c r="M142" s="14" t="str" ph="1">
        <f>IFERROR(INDEX([1]!_born[生没年],
MATCH(I142,[1]!_born[作],0)),"")</f>
        <v/>
      </c>
      <c r="N142" s="14" t="str" ph="1">
        <f>IFERROR(INDEX([1]!_born[生没年],
MATCH(K142,[1]!_born[作],0)),"")</f>
        <v/>
      </c>
      <c r="O142" s="7" t="s" ph="1">
        <v>10736</v>
      </c>
      <c r="R142" s="147" ph="1"/>
      <c r="S142" s="7" t="s" ph="1">
        <v>10737</v>
      </c>
    </row>
    <row r="143" spans="1:25" ht="25.5" ph="1">
      <c r="A143" s="6" ph="1">
        <v>144</v>
      </c>
      <c r="B143" s="7" t="s" ph="1">
        <v>940</v>
      </c>
      <c r="C143" s="7" t="s" ph="1">
        <v>1254</v>
      </c>
      <c r="G143" s="7" t="s" ph="1">
        <v>7278</v>
      </c>
      <c r="I143" s="17" t="s" ph="1">
        <v>10738</v>
      </c>
      <c r="M143" s="14" t="str" ph="1">
        <f>IFERROR(INDEX([1]!_born[生没年],
MATCH(I143,[1]!_born[作],0)),"")</f>
        <v/>
      </c>
      <c r="N143" s="14" t="str" ph="1">
        <f>IFERROR(INDEX([1]!_born[生没年],
MATCH(K143,[1]!_born[作],0)),"")</f>
        <v/>
      </c>
      <c r="O143" s="17" t="s" ph="1">
        <v>1031</v>
      </c>
      <c r="R143" s="147" ph="1"/>
      <c r="S143" s="7" t="s" ph="1">
        <v>10739</v>
      </c>
    </row>
    <row r="144" spans="1:25" ht="25.5" ph="1">
      <c r="A144" s="6" ph="1">
        <v>145</v>
      </c>
      <c r="B144" s="7" t="s" ph="1">
        <v>940</v>
      </c>
      <c r="C144" s="7" t="s" ph="1">
        <v>1254</v>
      </c>
      <c r="G144" s="7" t="s" ph="1">
        <v>7278</v>
      </c>
      <c r="I144" s="17" t="s" ph="1">
        <v>1117</v>
      </c>
      <c r="M144" s="14" t="str" ph="1">
        <f>IFERROR(INDEX([1]!_born[生没年],
MATCH(I144,[1]!_born[作],0)),"")</f>
        <v/>
      </c>
      <c r="N144" s="14" t="str" ph="1">
        <f>IFERROR(INDEX([1]!_born[生没年],
MATCH(K144,[1]!_born[作],0)),"")</f>
        <v/>
      </c>
      <c r="O144" s="17" t="s" ph="1">
        <v>4160</v>
      </c>
      <c r="R144" s="147" ph="1"/>
      <c r="S144" s="7" t="s" ph="1">
        <v>10740</v>
      </c>
    </row>
    <row r="145" spans="1:29" ht="25.5" ph="1">
      <c r="A145" s="6" ph="1">
        <v>146</v>
      </c>
      <c r="B145" s="7" t="s" ph="1">
        <v>940</v>
      </c>
      <c r="C145" s="7" t="s" ph="1">
        <v>1254</v>
      </c>
      <c r="G145" s="7" t="s" ph="1">
        <v>7278</v>
      </c>
      <c r="I145" s="7" t="s" ph="1">
        <v>1032</v>
      </c>
      <c r="M145" s="14" t="str" ph="1">
        <f>IFERROR(INDEX([1]!_born[生没年],
MATCH(I145,[1]!_born[作],0)),"")</f>
        <v/>
      </c>
      <c r="N145" s="14" t="str" ph="1">
        <f>IFERROR(INDEX([1]!_born[生没年],
MATCH(K145,[1]!_born[作],0)),"")</f>
        <v/>
      </c>
      <c r="R145" s="147" ph="1"/>
      <c r="S145" s="7" t="s" ph="1">
        <v>10741</v>
      </c>
    </row>
    <row r="146" spans="1:29" ht="25.5" ph="1">
      <c r="A146" s="6" ph="1">
        <v>147</v>
      </c>
      <c r="B146" s="7" t="s" ph="1">
        <v>940</v>
      </c>
      <c r="C146" s="7" t="s" ph="1">
        <v>1254</v>
      </c>
      <c r="G146" s="7" t="s" ph="1">
        <v>7278</v>
      </c>
      <c r="I146" s="7" t="s" ph="1">
        <v>4156</v>
      </c>
      <c r="M146" s="14" t="str" ph="1">
        <f>IFERROR(INDEX([1]!_born[生没年],
MATCH(I146,[1]!_born[作],0)),"")</f>
        <v/>
      </c>
      <c r="N146" s="14" t="str" ph="1">
        <f>IFERROR(INDEX([1]!_born[生没年],
MATCH(K146,[1]!_born[作],0)),"")</f>
        <v/>
      </c>
      <c r="R146" s="147" ph="1"/>
      <c r="S146" s="7" t="s" ph="1">
        <v>10742</v>
      </c>
    </row>
    <row r="147" spans="1:29" ht="25.5" ph="1">
      <c r="A147" s="6" ph="1">
        <v>148</v>
      </c>
      <c r="B147" s="7" t="s" ph="1">
        <v>940</v>
      </c>
      <c r="C147" s="7" t="s" ph="1">
        <v>1254</v>
      </c>
      <c r="G147" s="7" t="s" ph="1">
        <v>7278</v>
      </c>
      <c r="I147" s="7" t="s" ph="1">
        <v>4168</v>
      </c>
      <c r="M147" s="14" t="str" ph="1">
        <f>IFERROR(INDEX([1]!_born[生没年],
MATCH(I147,[1]!_born[作],0)),"")</f>
        <v/>
      </c>
      <c r="N147" s="14" t="str" ph="1">
        <f>IFERROR(INDEX([1]!_born[生没年],
MATCH(K147,[1]!_born[作],0)),"")</f>
        <v/>
      </c>
      <c r="R147" s="147" ph="1"/>
      <c r="S147" s="7" t="s" ph="1">
        <v>10743</v>
      </c>
    </row>
    <row r="148" spans="1:29" ht="25.5" ph="1">
      <c r="A148" s="6" ph="1">
        <v>149</v>
      </c>
      <c r="B148" s="7" t="s" ph="1">
        <v>940</v>
      </c>
      <c r="C148" s="7" t="s" ph="1">
        <v>1254</v>
      </c>
      <c r="G148" s="7" t="s" ph="1">
        <v>7278</v>
      </c>
      <c r="I148" s="7" t="s" ph="1">
        <v>10744</v>
      </c>
      <c r="M148" s="14" t="str" ph="1">
        <f>IFERROR(INDEX([1]!_born[生没年],
MATCH(I148,[1]!_born[作],0)),"")</f>
        <v/>
      </c>
      <c r="N148" s="14" t="str" ph="1">
        <f>IFERROR(INDEX([1]!_born[生没年],
MATCH(K148,[1]!_born[作],0)),"")</f>
        <v/>
      </c>
      <c r="R148" s="147" ph="1"/>
      <c r="S148" s="7" t="s" ph="1">
        <v>10745</v>
      </c>
    </row>
    <row r="149" spans="1:29" ht="25.5" ph="1">
      <c r="A149" s="6" ph="1">
        <v>150</v>
      </c>
      <c r="B149" s="7" t="s" ph="1">
        <v>940</v>
      </c>
      <c r="C149" s="7" t="s" ph="1">
        <v>1254</v>
      </c>
      <c r="G149" s="7" t="s" ph="1">
        <v>7278</v>
      </c>
      <c r="I149" s="7" t="s" ph="1">
        <v>10746</v>
      </c>
      <c r="M149" s="14" t="str" ph="1">
        <f>IFERROR(INDEX([1]!_born[生没年],
MATCH(I149,[1]!_born[作],0)),"")</f>
        <v/>
      </c>
      <c r="N149" s="14" t="str" ph="1">
        <f>IFERROR(INDEX([1]!_born[生没年],
MATCH(K149,[1]!_born[作],0)),"")</f>
        <v/>
      </c>
      <c r="R149" s="147" ph="1"/>
      <c r="S149" s="7" t="s" ph="1">
        <v>10747</v>
      </c>
    </row>
    <row r="150" spans="1:29" ht="25.5" ph="1">
      <c r="A150" s="6" ph="1">
        <v>151</v>
      </c>
      <c r="B150" s="7" t="s" ph="1">
        <v>940</v>
      </c>
      <c r="C150" s="7" t="s" ph="1">
        <v>1254</v>
      </c>
      <c r="G150" s="7" t="s" ph="1">
        <v>1184</v>
      </c>
      <c r="H150" s="7" t="s" ph="1">
        <v>1223</v>
      </c>
      <c r="I150" s="17" t="s" ph="1">
        <v>10748</v>
      </c>
      <c r="M150" s="14" t="str" ph="1">
        <f>IFERROR(INDEX([1]!_born[生没年],
MATCH(I150,[1]!_born[作],0)),"")</f>
        <v/>
      </c>
      <c r="N150" s="14" t="str" ph="1">
        <f>IFERROR(INDEX([1]!_born[生没年],
MATCH(K150,[1]!_born[作],0)),"")</f>
        <v/>
      </c>
      <c r="O150" s="17" t="s" ph="1">
        <v>10749</v>
      </c>
      <c r="R150" s="147" ph="1"/>
      <c r="S150" s="7" t="s" ph="1">
        <v>1033</v>
      </c>
      <c r="Y150" s="7" t="s" ph="1">
        <v>10750</v>
      </c>
    </row>
    <row r="151" spans="1:29" ht="25.5" ph="1">
      <c r="A151" s="6" ph="1">
        <v>152</v>
      </c>
      <c r="B151" s="7" t="s" ph="1">
        <v>940</v>
      </c>
      <c r="C151" s="7" t="s" ph="1">
        <v>1254</v>
      </c>
      <c r="G151" s="7" t="s" ph="1">
        <v>1184</v>
      </c>
      <c r="H151" s="7" t="s" ph="1">
        <v>1223</v>
      </c>
      <c r="I151" s="7" t="s" ph="1">
        <v>10751</v>
      </c>
      <c r="M151" s="14" t="str" ph="1">
        <f>IFERROR(INDEX([1]!_born[生没年],
MATCH(I151,[1]!_born[作],0)),"")</f>
        <v/>
      </c>
      <c r="N151" s="14" t="str" ph="1">
        <f>IFERROR(INDEX([1]!_born[生没年],
MATCH(K151,[1]!_born[作],0)),"")</f>
        <v/>
      </c>
      <c r="O151" s="7" t="s" ph="1">
        <v>10752</v>
      </c>
      <c r="R151" s="147" ph="1"/>
      <c r="S151" s="7" t="s" ph="1">
        <v>1034</v>
      </c>
    </row>
    <row r="152" spans="1:29" ht="25.5" ph="1">
      <c r="A152" s="6" ph="1">
        <v>153</v>
      </c>
      <c r="B152" s="7" t="s" ph="1">
        <v>940</v>
      </c>
      <c r="C152" s="7" t="s" ph="1">
        <v>1254</v>
      </c>
      <c r="G152" s="7" t="s" ph="1">
        <v>1249</v>
      </c>
      <c r="H152" s="7" t="s" ph="1">
        <v>1207</v>
      </c>
      <c r="I152" s="7" t="s" ph="1">
        <v>3305</v>
      </c>
      <c r="M152" s="14" t="str" ph="1">
        <f>IFERROR(INDEX([1]!_born[生没年],
MATCH(I152,[1]!_born[作],0)),"")</f>
        <v/>
      </c>
      <c r="N152" s="14" t="str" ph="1">
        <f>IFERROR(INDEX([1]!_born[生没年],
MATCH(K152,[1]!_born[作],0)),"")</f>
        <v/>
      </c>
      <c r="O152" s="7" t="s" ph="1">
        <v>10753</v>
      </c>
      <c r="R152" s="147" ph="1"/>
      <c r="S152" s="7" t="s" ph="1">
        <v>1035</v>
      </c>
      <c r="AB152" s="7" t="s" ph="1">
        <v>10754</v>
      </c>
      <c r="AC152" s="7" t="s" ph="1">
        <v>10755</v>
      </c>
    </row>
    <row r="153" spans="1:29" ht="25.5" ph="1">
      <c r="A153" s="6" ph="1">
        <v>154</v>
      </c>
      <c r="B153" s="7" t="s" ph="1">
        <v>940</v>
      </c>
      <c r="C153" s="7" t="s" ph="1">
        <v>1254</v>
      </c>
      <c r="G153" s="7" t="s" ph="1">
        <v>1249</v>
      </c>
      <c r="H153" s="7" t="s" ph="1">
        <v>1207</v>
      </c>
      <c r="I153" s="7" t="s" ph="1">
        <v>10756</v>
      </c>
      <c r="M153" s="14" t="str" ph="1">
        <f>IFERROR(INDEX([1]!_born[生没年],
MATCH(I153,[1]!_born[作],0)),"")</f>
        <v>1842~1912</v>
      </c>
      <c r="N153" s="14" t="str" ph="1">
        <f>IFERROR(INDEX([1]!_born[生没年],
MATCH(K153,[1]!_born[作],0)),"")</f>
        <v/>
      </c>
      <c r="O153" s="7" t="s" ph="1">
        <v>10757</v>
      </c>
      <c r="R153" s="147" ph="1"/>
      <c r="S153" s="7" t="s" ph="1">
        <v>1036</v>
      </c>
      <c r="AB153" s="7" t="s" ph="1">
        <v>10758</v>
      </c>
      <c r="AC153" s="7" t="s" ph="1">
        <v>10759</v>
      </c>
    </row>
    <row r="154" spans="1:29" ht="25.5" ph="1">
      <c r="A154" s="6" ph="1">
        <v>155</v>
      </c>
      <c r="B154" s="7" t="s" ph="1">
        <v>940</v>
      </c>
      <c r="C154" s="7" t="s" ph="1">
        <v>1254</v>
      </c>
      <c r="G154" s="7" t="s" ph="1">
        <v>1249</v>
      </c>
      <c r="H154" s="7" t="s" ph="1">
        <v>1207</v>
      </c>
      <c r="I154" s="7" t="s" ph="1">
        <v>4161</v>
      </c>
      <c r="M154" s="14" t="str" ph="1">
        <f>IFERROR(INDEX([1]!_born[生没年],
MATCH(I154,[1]!_born[作],0)),"")</f>
        <v>1835~1921</v>
      </c>
      <c r="N154" s="14" t="str" ph="1">
        <f>IFERROR(INDEX([1]!_born[生没年],
MATCH(K154,[1]!_born[作],0)),"")</f>
        <v/>
      </c>
      <c r="O154" s="7" t="s" ph="1">
        <v>10760</v>
      </c>
      <c r="R154" s="147" ph="1"/>
      <c r="S154" s="7" t="s" ph="1">
        <v>1037</v>
      </c>
      <c r="AB154" s="7" t="s" ph="1">
        <v>10758</v>
      </c>
      <c r="AC154" s="7" t="s" ph="1">
        <v>10759</v>
      </c>
    </row>
    <row r="155" spans="1:29" ht="25.5" ph="1">
      <c r="A155" s="6" ph="1">
        <v>156</v>
      </c>
      <c r="B155" s="7" t="s" ph="1">
        <v>940</v>
      </c>
      <c r="C155" s="7" t="s" ph="1">
        <v>1254</v>
      </c>
      <c r="G155" s="7" t="s" ph="1">
        <v>1184</v>
      </c>
      <c r="H155" s="7" t="s" ph="1">
        <v>1223</v>
      </c>
      <c r="I155" s="7" t="s" ph="1">
        <v>10761</v>
      </c>
      <c r="M155" s="14" t="str" ph="1">
        <f>IFERROR(INDEX([1]!_born[生没年],
MATCH(I155,[1]!_born[作],0)),"")</f>
        <v/>
      </c>
      <c r="N155" s="14" t="str" ph="1">
        <f>IFERROR(INDEX([1]!_born[生没年],
MATCH(K155,[1]!_born[作],0)),"")</f>
        <v/>
      </c>
      <c r="O155" s="7" t="s" ph="1">
        <v>10762</v>
      </c>
      <c r="R155" s="147" ph="1"/>
      <c r="S155" s="7" t="s" ph="1">
        <v>1020</v>
      </c>
    </row>
    <row r="156" spans="1:29" ht="25.5" ph="1">
      <c r="A156" s="6" ph="1">
        <v>157</v>
      </c>
      <c r="B156" s="7" t="s" ph="1">
        <v>940</v>
      </c>
      <c r="C156" s="7" t="s" ph="1">
        <v>1254</v>
      </c>
      <c r="G156" s="7" t="s" ph="1">
        <v>1027</v>
      </c>
      <c r="M156" s="14" t="str" ph="1">
        <f>IFERROR(INDEX([1]!_born[生没年],
MATCH(I156,[1]!_born[作],0)),"")</f>
        <v/>
      </c>
      <c r="N156" s="14" t="str" ph="1">
        <f>IFERROR(INDEX([1]!_born[生没年],
MATCH(K156,[1]!_born[作],0)),"")</f>
        <v/>
      </c>
      <c r="O156" s="17" t="s" ph="1">
        <v>10763</v>
      </c>
      <c r="R156" s="147" ph="1"/>
      <c r="S156" s="7" t="s" ph="1">
        <v>1017</v>
      </c>
    </row>
    <row r="157" spans="1:29" ht="25.5" ph="1">
      <c r="A157" s="6" ph="1">
        <v>158</v>
      </c>
      <c r="B157" s="7" t="s" ph="1">
        <v>940</v>
      </c>
      <c r="C157" s="7" t="s" ph="1">
        <v>1254</v>
      </c>
      <c r="G157" s="7" t="s" ph="1">
        <v>1027</v>
      </c>
      <c r="M157" s="14" t="str" ph="1">
        <f>IFERROR(INDEX([1]!_born[生没年],
MATCH(I157,[1]!_born[作],0)),"")</f>
        <v/>
      </c>
      <c r="N157" s="14" t="str" ph="1">
        <f>IFERROR(INDEX([1]!_born[生没年],
MATCH(K157,[1]!_born[作],0)),"")</f>
        <v/>
      </c>
      <c r="O157" s="7" t="s" ph="1">
        <v>10764</v>
      </c>
      <c r="R157" s="147" ph="1"/>
      <c r="S157" s="7" t="s" ph="1">
        <v>1018</v>
      </c>
      <c r="Y157" s="7" t="s" ph="1">
        <v>8685</v>
      </c>
    </row>
    <row r="158" spans="1:29" ht="25.5" ph="1">
      <c r="A158" s="6" ph="1">
        <v>159</v>
      </c>
      <c r="B158" s="7" t="s" ph="1">
        <v>940</v>
      </c>
      <c r="C158" s="7" t="s" ph="1">
        <v>1254</v>
      </c>
      <c r="G158" s="7" t="s" ph="1">
        <v>1184</v>
      </c>
      <c r="H158" s="7" t="s" ph="1">
        <v>1223</v>
      </c>
      <c r="M158" s="14" t="str" ph="1">
        <f>IFERROR(INDEX([1]!_born[生没年],
MATCH(I158,[1]!_born[作],0)),"")</f>
        <v/>
      </c>
      <c r="N158" s="14" t="str" ph="1">
        <f>IFERROR(INDEX([1]!_born[生没年],
MATCH(K158,[1]!_born[作],0)),"")</f>
        <v/>
      </c>
      <c r="O158" s="7" t="s" ph="1">
        <v>10765</v>
      </c>
      <c r="R158" s="147" ph="1"/>
      <c r="S158" s="7" t="s" ph="1">
        <v>1020</v>
      </c>
    </row>
    <row r="159" spans="1:29" ht="25.5" ph="1">
      <c r="A159" s="6" ph="1">
        <v>160</v>
      </c>
      <c r="B159" s="7" t="s" ph="1">
        <v>940</v>
      </c>
      <c r="C159" s="7" t="s" ph="1">
        <v>1254</v>
      </c>
      <c r="G159" s="7" t="s" ph="1">
        <v>7278</v>
      </c>
      <c r="I159" s="7" t="s" ph="1">
        <v>3400</v>
      </c>
      <c r="M159" s="14" t="str" ph="1">
        <f>IFERROR(INDEX([1]!_born[生没年],
MATCH(I159,[1]!_born[作],0)),"")</f>
        <v/>
      </c>
      <c r="N159" s="14" t="str" ph="1">
        <f>IFERROR(INDEX([1]!_born[生没年],
MATCH(K159,[1]!_born[作],0)),"")</f>
        <v/>
      </c>
      <c r="R159" s="147" ph="1"/>
      <c r="S159" s="7" t="s" ph="1">
        <v>1017</v>
      </c>
    </row>
    <row r="160" spans="1:29" ht="25.5" ph="1">
      <c r="A160" s="6" ph="1">
        <v>161</v>
      </c>
      <c r="B160" s="7" t="s" ph="1">
        <v>940</v>
      </c>
      <c r="C160" s="7" t="s" ph="1">
        <v>1254</v>
      </c>
      <c r="G160" s="7" t="s" ph="1">
        <v>1184</v>
      </c>
      <c r="H160" s="7" t="s" ph="1">
        <v>1223</v>
      </c>
      <c r="I160" s="7" t="s" ph="1">
        <v>10766</v>
      </c>
      <c r="M160" s="14" t="str" ph="1">
        <f>IFERROR(INDEX([1]!_born[生没年],
MATCH(I160,[1]!_born[作],0)),"")</f>
        <v/>
      </c>
      <c r="N160" s="14" t="str" ph="1">
        <f>IFERROR(INDEX([1]!_born[生没年],
MATCH(K160,[1]!_born[作],0)),"")</f>
        <v/>
      </c>
      <c r="O160" s="7" t="s" ph="1">
        <v>10767</v>
      </c>
      <c r="R160" s="147" ph="1"/>
      <c r="S160" s="7" t="s" ph="1">
        <v>1018</v>
      </c>
      <c r="Y160" s="7" t="s" ph="1">
        <v>10768</v>
      </c>
    </row>
    <row r="161" spans="1:28" ht="25.5" ph="1">
      <c r="A161" s="6" ph="1">
        <v>162</v>
      </c>
      <c r="B161" s="7" t="s" ph="1">
        <v>940</v>
      </c>
      <c r="C161" s="7" t="s" ph="1">
        <v>1254</v>
      </c>
      <c r="G161" s="7" t="s" ph="1">
        <v>1249</v>
      </c>
      <c r="I161" s="7" t="s" ph="1">
        <v>2981</v>
      </c>
      <c r="M161" s="14" t="str" ph="1">
        <f>IFERROR(INDEX([1]!_born[生没年],
MATCH(I161,[1]!_born[作],0)),"")</f>
        <v>1840~1875</v>
      </c>
      <c r="N161" s="14" t="str" ph="1">
        <f>IFERROR(INDEX([1]!_born[生没年],
MATCH(K161,[1]!_born[作],0)),"")</f>
        <v/>
      </c>
      <c r="O161" s="17" t="s" ph="1">
        <v>10769</v>
      </c>
      <c r="R161" s="147" ph="1"/>
      <c r="S161" s="7" t="s" ph="1">
        <v>1020</v>
      </c>
      <c r="Z161" s="7" t="s" ph="1">
        <v>3561</v>
      </c>
      <c r="AB161" s="17" t="s" ph="1">
        <v>10770</v>
      </c>
    </row>
    <row r="162" spans="1:28" ht="25.5" ph="1">
      <c r="A162" s="6" ph="1">
        <v>163</v>
      </c>
      <c r="B162" s="7" t="s" ph="1">
        <v>940</v>
      </c>
      <c r="C162" s="7" t="s" ph="1">
        <v>1254</v>
      </c>
      <c r="G162" s="7" t="s" ph="1">
        <v>1184</v>
      </c>
      <c r="H162" s="7" t="s" ph="1">
        <v>10771</v>
      </c>
      <c r="I162" s="17" t="s" ph="1">
        <v>10772</v>
      </c>
      <c r="M162" s="14" t="str" ph="1">
        <f>IFERROR(INDEX([1]!_born[生没年],
MATCH(I162,[1]!_born[作],0)),"")</f>
        <v/>
      </c>
      <c r="N162" s="14" t="str" ph="1">
        <f>IFERROR(INDEX([1]!_born[生没年],
MATCH(K162,[1]!_born[作],0)),"")</f>
        <v/>
      </c>
      <c r="O162" s="17" t="s" ph="1">
        <v>10773</v>
      </c>
      <c r="R162" s="147" ph="1"/>
      <c r="S162" s="7" t="s" ph="1">
        <v>1017</v>
      </c>
    </row>
    <row r="163" spans="1:28" ht="25.5" ph="1">
      <c r="A163" s="6" ph="1">
        <v>164</v>
      </c>
      <c r="B163" s="7" t="s" ph="1">
        <v>940</v>
      </c>
      <c r="C163" s="7" t="s" ph="1">
        <v>1254</v>
      </c>
      <c r="G163" s="7" t="s" ph="1">
        <v>1249</v>
      </c>
      <c r="I163" s="7" t="s" ph="1">
        <v>2757</v>
      </c>
      <c r="M163" s="14" t="str" ph="1">
        <f>IFERROR(INDEX([1]!_born[生没年],
MATCH(I163,[1]!_born[作],0)),"")</f>
        <v/>
      </c>
      <c r="N163" s="14" t="str" ph="1">
        <f>IFERROR(INDEX([1]!_born[生没年],
MATCH(K163,[1]!_born[作],0)),"")</f>
        <v/>
      </c>
      <c r="O163" s="7" t="s" ph="1">
        <v>10774</v>
      </c>
      <c r="R163" s="147" ph="1"/>
      <c r="S163" s="7" t="s" ph="1">
        <v>1018</v>
      </c>
    </row>
    <row r="164" spans="1:28" ht="25.5" ph="1">
      <c r="A164" s="6" ph="1">
        <v>165</v>
      </c>
      <c r="B164" s="7" t="s" ph="1">
        <v>940</v>
      </c>
      <c r="C164" s="7" t="s" ph="1">
        <v>1254</v>
      </c>
      <c r="G164" s="7" t="s" ph="1">
        <v>8081</v>
      </c>
      <c r="I164" s="7" t="s" ph="1">
        <v>3450</v>
      </c>
      <c r="M164" s="14" t="str" ph="1">
        <f>IFERROR(INDEX([1]!_born[生没年],
MATCH(I164,[1]!_born[作],0)),"")</f>
        <v/>
      </c>
      <c r="N164" s="14" t="str" ph="1">
        <f>IFERROR(INDEX([1]!_born[生没年],
MATCH(K164,[1]!_born[作],0)),"")</f>
        <v/>
      </c>
      <c r="O164" s="7" t="s" ph="1">
        <v>10775</v>
      </c>
      <c r="R164" s="147" ph="1"/>
      <c r="S164" s="7" t="s" ph="1">
        <v>1034</v>
      </c>
      <c r="Y164" s="7" t="s" ph="1">
        <v>10776</v>
      </c>
    </row>
    <row r="165" spans="1:28" ht="25.5" ph="1">
      <c r="A165" s="6" ph="1">
        <v>166</v>
      </c>
      <c r="B165" s="7" t="s" ph="1">
        <v>940</v>
      </c>
      <c r="C165" s="7" t="s" ph="1">
        <v>1254</v>
      </c>
      <c r="G165" s="7" t="s" ph="1">
        <v>1027</v>
      </c>
      <c r="H165" s="7" t="s" ph="1">
        <v>1207</v>
      </c>
      <c r="I165" s="7" t="s" ph="1">
        <v>10777</v>
      </c>
      <c r="M165" s="14" t="str" ph="1">
        <f>IFERROR(INDEX([1]!_born[生没年],
MATCH(I165,[1]!_born[作],0)),"")</f>
        <v/>
      </c>
      <c r="N165" s="14" t="str" ph="1">
        <f>IFERROR(INDEX([1]!_born[生没年],
MATCH(K165,[1]!_born[作],0)),"")</f>
        <v/>
      </c>
      <c r="O165" s="17" t="s" ph="1">
        <v>10778</v>
      </c>
      <c r="R165" s="147" ph="1"/>
      <c r="S165" s="7" t="s" ph="1">
        <v>1035</v>
      </c>
      <c r="Y165" s="7" t="s" ph="1">
        <v>10779</v>
      </c>
    </row>
    <row r="166" spans="1:28" ht="25.5" ph="1">
      <c r="A166" s="6" ph="1">
        <v>167</v>
      </c>
      <c r="B166" s="7" t="s" ph="1">
        <v>940</v>
      </c>
      <c r="C166" s="7" t="s" ph="1">
        <v>1254</v>
      </c>
      <c r="G166" s="7" t="s" ph="1">
        <v>1038</v>
      </c>
      <c r="I166" s="7" t="s" ph="1">
        <v>10780</v>
      </c>
      <c r="M166" s="14" t="str" ph="1">
        <f>IFERROR(INDEX([1]!_born[生没年],
MATCH(I166,[1]!_born[作],0)),"")</f>
        <v/>
      </c>
      <c r="N166" s="14" t="str" ph="1">
        <f>IFERROR(INDEX([1]!_born[生没年],
MATCH(K166,[1]!_born[作],0)),"")</f>
        <v/>
      </c>
      <c r="R166" s="147" ph="1"/>
      <c r="S166" s="7" t="s" ph="1">
        <v>1036</v>
      </c>
    </row>
    <row r="167" spans="1:28" ht="25.5" ph="1">
      <c r="A167" s="6" ph="1">
        <v>168</v>
      </c>
      <c r="B167" s="7" t="s" ph="1">
        <v>940</v>
      </c>
      <c r="C167" s="7" t="s" ph="1">
        <v>1254</v>
      </c>
      <c r="G167" s="7" t="s" ph="1">
        <v>1038</v>
      </c>
      <c r="I167" s="7" t="s" ph="1">
        <v>10781</v>
      </c>
      <c r="M167" s="14" t="str" ph="1">
        <f>IFERROR(INDEX([1]!_born[生没年],
MATCH(I167,[1]!_born[作],0)),"")</f>
        <v/>
      </c>
      <c r="N167" s="14" t="str" ph="1">
        <f>IFERROR(INDEX([1]!_born[生没年],
MATCH(K167,[1]!_born[作],0)),"")</f>
        <v/>
      </c>
      <c r="O167" s="7" t="s" ph="1">
        <v>10782</v>
      </c>
      <c r="R167" s="147" ph="1"/>
      <c r="S167" s="7" t="s" ph="1">
        <v>1037</v>
      </c>
    </row>
    <row r="168" spans="1:28" s="19" customFormat="1" ht="25.5" ph="1">
      <c r="A168" s="18" ph="1">
        <v>169</v>
      </c>
      <c r="B168" s="19" t="s" ph="1">
        <v>940</v>
      </c>
      <c r="C168" s="19" t="s" ph="1">
        <v>1254</v>
      </c>
      <c r="G168" s="19" t="s" ph="1">
        <v>1027</v>
      </c>
      <c r="M168" s="20" t="str" ph="1">
        <f>IFERROR(INDEX([1]!_born[生没年],
MATCH(I168,[1]!_born[作],0)),"")</f>
        <v/>
      </c>
      <c r="N168" s="20" t="str" ph="1">
        <f>IFERROR(INDEX([1]!_born[生没年],
MATCH(K168,[1]!_born[作],0)),"")</f>
        <v/>
      </c>
      <c r="O168" s="19" t="s" ph="1">
        <v>10783</v>
      </c>
      <c r="R168" s="148" ph="1"/>
      <c r="U168" s="21" ph="1"/>
      <c r="V168" s="22" ph="1"/>
      <c r="W168" s="22" ph="1"/>
    </row>
    <row r="169" spans="1:28" ht="25.5" ph="1">
      <c r="A169" s="6" ph="1">
        <v>170</v>
      </c>
      <c r="B169" s="7" t="s" ph="1">
        <v>940</v>
      </c>
      <c r="C169" s="7" t="s" ph="1">
        <v>1254</v>
      </c>
      <c r="G169" s="7" t="s" ph="1">
        <v>1027</v>
      </c>
      <c r="M169" s="14" t="str" ph="1">
        <f>IFERROR(INDEX([1]!_born[生没年],
MATCH(I169,[1]!_born[作],0)),"")</f>
        <v/>
      </c>
      <c r="N169" s="14" t="str" ph="1">
        <f>IFERROR(INDEX([1]!_born[生没年],
MATCH(K169,[1]!_born[作],0)),"")</f>
        <v/>
      </c>
      <c r="O169" s="7" t="s" ph="1">
        <v>10784</v>
      </c>
      <c r="R169" s="147" ph="1"/>
    </row>
    <row r="170" spans="1:28" ht="25.5" ph="1">
      <c r="A170" s="6" ph="1">
        <v>171</v>
      </c>
      <c r="B170" s="7" t="s" ph="1">
        <v>940</v>
      </c>
      <c r="C170" s="7" t="s" ph="1">
        <v>1254</v>
      </c>
      <c r="G170" s="7" t="s" ph="1">
        <v>1027</v>
      </c>
      <c r="M170" s="14" t="str" ph="1">
        <f>IFERROR(INDEX([1]!_born[生没年],
MATCH(I170,[1]!_born[作],0)),"")</f>
        <v/>
      </c>
      <c r="N170" s="14" t="str" ph="1">
        <f>IFERROR(INDEX([1]!_born[生没年],
MATCH(K170,[1]!_born[作],0)),"")</f>
        <v/>
      </c>
      <c r="O170" s="7" t="s" ph="1">
        <v>10785</v>
      </c>
      <c r="R170" s="147" ph="1"/>
      <c r="S170" s="7" t="s" ph="1">
        <v>1024</v>
      </c>
    </row>
    <row r="171" spans="1:28" ht="25.5" ph="1">
      <c r="A171" s="6" ph="1">
        <v>172</v>
      </c>
      <c r="B171" s="7" t="s" ph="1">
        <v>940</v>
      </c>
      <c r="C171" s="7" t="s" ph="1">
        <v>1254</v>
      </c>
      <c r="G171" s="7" t="s" ph="1">
        <v>1027</v>
      </c>
      <c r="M171" s="14" t="str" ph="1">
        <f>IFERROR(INDEX([1]!_born[生没年],
MATCH(I171,[1]!_born[作],0)),"")</f>
        <v/>
      </c>
      <c r="N171" s="14" t="str" ph="1">
        <f>IFERROR(INDEX([1]!_born[生没年],
MATCH(K171,[1]!_born[作],0)),"")</f>
        <v/>
      </c>
      <c r="O171" s="7" t="s" ph="1">
        <v>10786</v>
      </c>
      <c r="R171" s="147" ph="1"/>
      <c r="S171" s="7" t="s" ph="1">
        <v>1026</v>
      </c>
    </row>
    <row r="172" spans="1:28" ht="25.5" ph="1">
      <c r="A172" s="6" ph="1">
        <v>173</v>
      </c>
      <c r="B172" s="7" t="s" ph="1">
        <v>940</v>
      </c>
      <c r="C172" s="7" t="s" ph="1">
        <v>1254</v>
      </c>
      <c r="G172" s="7" t="s" ph="1">
        <v>1027</v>
      </c>
      <c r="M172" s="14" t="str" ph="1">
        <f>IFERROR(INDEX([1]!_born[生没年],
MATCH(I172,[1]!_born[作],0)),"")</f>
        <v/>
      </c>
      <c r="N172" s="14" t="str" ph="1">
        <f>IFERROR(INDEX([1]!_born[生没年],
MATCH(K172,[1]!_born[作],0)),"")</f>
        <v/>
      </c>
      <c r="O172" s="7" t="s" ph="1">
        <v>10787</v>
      </c>
      <c r="R172" s="147" ph="1"/>
      <c r="S172" s="7" t="s" ph="1">
        <v>1024</v>
      </c>
    </row>
    <row r="173" spans="1:28" ph="1">
      <c r="A173" s="6" ph="1">
        <v>174</v>
      </c>
      <c r="B173" s="7" t="s" ph="1">
        <v>940</v>
      </c>
      <c r="C173" s="7" t="s" ph="1">
        <v>1254</v>
      </c>
      <c r="G173" s="7" t="s" ph="1">
        <v>1500</v>
      </c>
      <c r="I173" s="7" t="s" ph="1">
        <v>1039</v>
      </c>
      <c r="M173" s="14" t="str" ph="1">
        <f>IFERROR(INDEX([1]!_born[生没年],
MATCH(I173,[1]!_born[作],0)),"")</f>
        <v/>
      </c>
      <c r="N173" s="14" t="str" ph="1">
        <f>IFERROR(INDEX([1]!_born[生没年],
MATCH(K173,[1]!_born[作],0)),"")</f>
        <v/>
      </c>
      <c r="P173" s="7" t="s" ph="1">
        <v>3383</v>
      </c>
      <c r="R173" s="147" ph="1"/>
      <c r="S173" s="7" t="s" ph="1">
        <v>1026</v>
      </c>
    </row>
    <row r="174" spans="1:28" ht="25.5" ph="1">
      <c r="A174" s="6" ph="1">
        <v>175</v>
      </c>
      <c r="B174" s="7" t="s" ph="1">
        <v>940</v>
      </c>
      <c r="C174" s="7" t="s" ph="1">
        <v>1254</v>
      </c>
      <c r="G174" s="7" t="s" ph="1">
        <v>1027</v>
      </c>
      <c r="H174" s="7" t="s" ph="1">
        <v>1207</v>
      </c>
      <c r="I174" s="7" t="s" ph="1">
        <v>10788</v>
      </c>
      <c r="M174" s="14" t="str" ph="1">
        <f>IFERROR(INDEX([1]!_born[生没年],
MATCH(I174,[1]!_born[作],0)),"")</f>
        <v/>
      </c>
      <c r="N174" s="14" t="str" ph="1">
        <f>IFERROR(INDEX([1]!_born[生没年],
MATCH(K174,[1]!_born[作],0)),"")</f>
        <v/>
      </c>
      <c r="O174" s="7" t="s" ph="1">
        <v>10789</v>
      </c>
      <c r="R174" s="147" ph="1"/>
      <c r="S174" s="7" t="s" ph="1">
        <v>1024</v>
      </c>
      <c r="Y174" s="7" t="s" ph="1">
        <v>10790</v>
      </c>
    </row>
    <row r="175" spans="1:28" ph="1">
      <c r="A175" s="6" ph="1">
        <v>176</v>
      </c>
      <c r="B175" s="7" t="s" ph="1">
        <v>940</v>
      </c>
      <c r="C175" s="7" t="s" ph="1">
        <v>1254</v>
      </c>
      <c r="G175" s="7" t="s" ph="1">
        <v>1500</v>
      </c>
      <c r="I175" s="7" t="s" ph="1">
        <v>1040</v>
      </c>
      <c r="M175" s="14" t="str" ph="1">
        <f>IFERROR(INDEX([1]!_born[生没年],
MATCH(I175,[1]!_born[作],0)),"")</f>
        <v/>
      </c>
      <c r="N175" s="14" t="str" ph="1">
        <f>IFERROR(INDEX([1]!_born[生没年],
MATCH(K175,[1]!_born[作],0)),"")</f>
        <v/>
      </c>
      <c r="P175" s="7" t="s" ph="1">
        <v>3384</v>
      </c>
      <c r="R175" s="147" ph="1"/>
      <c r="S175" s="7" t="s" ph="1">
        <v>1026</v>
      </c>
    </row>
    <row r="176" spans="1:28" ht="25.5" ph="1">
      <c r="A176" s="6" ph="1">
        <v>177</v>
      </c>
      <c r="B176" s="7" t="s" ph="1">
        <v>940</v>
      </c>
      <c r="C176" s="7" t="s" ph="1">
        <v>1254</v>
      </c>
      <c r="G176" s="7" t="s" ph="1">
        <v>1027</v>
      </c>
      <c r="H176" s="7" t="s" ph="1">
        <v>2293</v>
      </c>
      <c r="I176" s="7" t="s" ph="1">
        <v>10791</v>
      </c>
      <c r="M176" s="14" t="str" ph="1">
        <f>IFERROR(INDEX([1]!_born[生没年],
MATCH(I176,[1]!_born[作],0)),"")</f>
        <v/>
      </c>
      <c r="N176" s="14" t="str" ph="1">
        <f>IFERROR(INDEX([1]!_born[生没年],
MATCH(K176,[1]!_born[作],0)),"")</f>
        <v/>
      </c>
      <c r="O176" s="17" t="s" ph="1">
        <v>10792</v>
      </c>
      <c r="R176" s="147" ph="1"/>
      <c r="S176" s="7" t="s" ph="1">
        <v>1024</v>
      </c>
      <c r="Y176" s="7" t="s" ph="1">
        <v>10790</v>
      </c>
    </row>
    <row r="177" spans="1:30" ph="1">
      <c r="A177" s="6" ph="1">
        <v>178</v>
      </c>
      <c r="B177" s="7" t="s" ph="1">
        <v>940</v>
      </c>
      <c r="C177" s="7" t="s" ph="1">
        <v>1254</v>
      </c>
      <c r="G177" s="7" t="s" ph="1">
        <v>1500</v>
      </c>
      <c r="I177" s="7" t="s" ph="1">
        <v>1041</v>
      </c>
      <c r="M177" s="14" t="str" ph="1">
        <f>IFERROR(INDEX([1]!_born[生没年],
MATCH(I177,[1]!_born[作],0)),"")</f>
        <v/>
      </c>
      <c r="N177" s="14" t="str" ph="1">
        <f>IFERROR(INDEX([1]!_born[生没年],
MATCH(K177,[1]!_born[作],0)),"")</f>
        <v/>
      </c>
      <c r="P177" s="7" t="s" ph="1">
        <v>3636</v>
      </c>
      <c r="R177" s="147" ph="1"/>
      <c r="S177" s="7" t="s" ph="1">
        <v>1026</v>
      </c>
    </row>
    <row r="178" spans="1:30" ht="25.5" ph="1">
      <c r="A178" s="6" ph="1">
        <v>179</v>
      </c>
      <c r="B178" s="7" t="s" ph="1">
        <v>940</v>
      </c>
      <c r="C178" s="7" t="s" ph="1">
        <v>1254</v>
      </c>
      <c r="G178" s="7" t="s" ph="1">
        <v>1042</v>
      </c>
      <c r="H178" s="7" t="s" ph="1">
        <v>10793</v>
      </c>
      <c r="I178" s="7" t="s" ph="1">
        <v>3634</v>
      </c>
      <c r="M178" s="14" t="str" ph="1">
        <f>IFERROR(INDEX([1]!_born[生没年],
MATCH(I178,[1]!_born[作],0)),"")</f>
        <v>1659~1695</v>
      </c>
      <c r="N178" s="14" t="str" ph="1">
        <f>IFERROR(INDEX([1]!_born[生没年],
MATCH(K178,[1]!_born[作],0)),"")</f>
        <v/>
      </c>
      <c r="O178" s="17" t="s" ph="1">
        <v>10794</v>
      </c>
      <c r="R178" s="147" ph="1"/>
      <c r="S178" s="7" t="s" ph="1">
        <v>1034</v>
      </c>
    </row>
    <row r="179" spans="1:30" ht="25.5" ph="1">
      <c r="A179" s="6" ph="1">
        <v>180</v>
      </c>
      <c r="B179" s="7" t="s" ph="1">
        <v>940</v>
      </c>
      <c r="C179" s="7" t="s" ph="1">
        <v>1254</v>
      </c>
      <c r="G179" s="7" t="s" ph="1">
        <v>1249</v>
      </c>
      <c r="H179" s="7" t="s" ph="1">
        <v>1207</v>
      </c>
      <c r="I179" s="14" t="s" ph="1">
        <v>2904</v>
      </c>
      <c r="M179" s="14" t="str" ph="1">
        <f>IFERROR(INDEX([1]!_born[生没年],
MATCH(I179,[1]!_born[作],0)),"")</f>
        <v>1835~1921</v>
      </c>
      <c r="N179" s="14" t="str" ph="1">
        <f>IFERROR(INDEX([1]!_born[生没年],
MATCH(K179,[1]!_born[作],0)),"")</f>
        <v/>
      </c>
      <c r="O179" s="7" t="s" ph="1">
        <v>10760</v>
      </c>
      <c r="R179" s="147" ph="1"/>
      <c r="S179" s="7" t="s" ph="1">
        <v>1035</v>
      </c>
      <c r="AB179" s="7" t="s" ph="1">
        <v>10758</v>
      </c>
      <c r="AC179" s="7" t="s" ph="1">
        <v>10759</v>
      </c>
    </row>
    <row r="180" spans="1:30" ht="25.5" ph="1">
      <c r="A180" s="6" ph="1">
        <v>181</v>
      </c>
      <c r="B180" s="7" t="s" ph="1">
        <v>940</v>
      </c>
      <c r="C180" s="7" t="s" ph="1">
        <v>1254</v>
      </c>
      <c r="G180" s="7" t="s" ph="1">
        <v>1249</v>
      </c>
      <c r="I180" s="7" t="s" ph="1">
        <v>2981</v>
      </c>
      <c r="M180" s="14" t="str" ph="1">
        <f>IFERROR(INDEX([1]!_born[生没年],
MATCH(I180,[1]!_born[作],0)),"")</f>
        <v>1840~1875</v>
      </c>
      <c r="N180" s="14" t="str" ph="1">
        <f>IFERROR(INDEX([1]!_born[生没年],
MATCH(K180,[1]!_born[作],0)),"")</f>
        <v/>
      </c>
      <c r="O180" s="7" t="s" ph="1">
        <v>10795</v>
      </c>
      <c r="R180" s="147" ph="1"/>
      <c r="S180" s="7" t="s" ph="1">
        <v>1036</v>
      </c>
      <c r="AB180" s="7" t="s" ph="1">
        <v>10758</v>
      </c>
      <c r="AC180" s="7" t="s" ph="1">
        <v>10759</v>
      </c>
    </row>
    <row r="181" spans="1:30" ht="25.5" ph="1">
      <c r="A181" s="6" ph="1">
        <v>182</v>
      </c>
      <c r="B181" s="7" t="s" ph="1">
        <v>940</v>
      </c>
      <c r="C181" s="7" t="s" ph="1">
        <v>1254</v>
      </c>
      <c r="G181" s="7" t="s" ph="1">
        <v>6914</v>
      </c>
      <c r="I181" s="7" t="s" ph="1">
        <v>3635</v>
      </c>
      <c r="M181" s="14" t="str" ph="1">
        <f>IFERROR(INDEX([1]!_born[生没年],
MATCH(I181,[1]!_born[作],0)),"")</f>
        <v/>
      </c>
      <c r="N181" s="14" t="str" ph="1">
        <f>IFERROR(INDEX([1]!_born[生没年],
MATCH(K181,[1]!_born[作],0)),"")</f>
        <v/>
      </c>
      <c r="O181" s="7" t="s" ph="1">
        <v>10796</v>
      </c>
      <c r="R181" s="147" ph="1"/>
      <c r="S181" s="7" t="s" ph="1">
        <v>1037</v>
      </c>
    </row>
    <row r="182" spans="1:30" ht="25.5" ph="1">
      <c r="A182" s="6" ph="1">
        <v>183</v>
      </c>
      <c r="B182" s="7" t="s" ph="1">
        <v>940</v>
      </c>
      <c r="C182" s="7" t="s" ph="1">
        <v>1254</v>
      </c>
      <c r="G182" s="7" t="s" ph="1">
        <v>2754</v>
      </c>
      <c r="M182" s="14" t="str" ph="1">
        <f>IFERROR(INDEX([1]!_born[生没年],
MATCH(I182,[1]!_born[作],0)),"")</f>
        <v/>
      </c>
      <c r="N182" s="14" t="str" ph="1">
        <f>IFERROR(INDEX([1]!_born[生没年],
MATCH(K182,[1]!_born[作],0)),"")</f>
        <v/>
      </c>
      <c r="O182" s="7" t="s" ph="1">
        <v>10797</v>
      </c>
      <c r="R182" s="147" ph="1"/>
      <c r="S182" s="7" t="s" ph="1">
        <v>1024</v>
      </c>
    </row>
    <row r="183" spans="1:30" ht="25.5" ph="1">
      <c r="A183" s="6" ph="1">
        <v>184</v>
      </c>
      <c r="B183" s="7" t="s" ph="1">
        <v>940</v>
      </c>
      <c r="C183" s="7" t="s" ph="1">
        <v>1254</v>
      </c>
      <c r="G183" s="7" t="s" ph="1">
        <v>1249</v>
      </c>
      <c r="I183" s="7" t="s" ph="1">
        <v>2744</v>
      </c>
      <c r="M183" s="14" t="str" ph="1">
        <f>IFERROR(INDEX([1]!_born[生没年],
MATCH(I183,[1]!_born[作],0)),"")</f>
        <v>1860~1911</v>
      </c>
      <c r="N183" s="14" t="str" ph="1">
        <f>IFERROR(INDEX([1]!_born[生没年],
MATCH(K183,[1]!_born[作],0)),"")</f>
        <v/>
      </c>
      <c r="O183" s="17" t="s" ph="1">
        <v>10798</v>
      </c>
      <c r="R183" s="147" ph="1"/>
      <c r="S183" s="7" t="s" ph="1">
        <v>1026</v>
      </c>
      <c r="Z183" s="43" t="s" ph="1">
        <v>2713</v>
      </c>
      <c r="AA183" s="7" t="s" ph="1">
        <v>3907</v>
      </c>
    </row>
    <row r="184" spans="1:30" ht="25.5" ph="1">
      <c r="A184" s="6" ph="1">
        <v>185</v>
      </c>
      <c r="B184" s="7" t="s" ph="1">
        <v>940</v>
      </c>
      <c r="C184" s="7" t="s" ph="1">
        <v>1254</v>
      </c>
      <c r="G184" s="7" t="s" ph="1">
        <v>1249</v>
      </c>
      <c r="I184" s="7" t="s" ph="1">
        <v>2744</v>
      </c>
      <c r="M184" s="14" t="str" ph="1">
        <f>IFERROR(INDEX([1]!_born[生没年],
MATCH(I184,[1]!_born[作],0)),"")</f>
        <v>1860~1911</v>
      </c>
      <c r="N184" s="14" t="str" ph="1">
        <f>IFERROR(INDEX([1]!_born[生没年],
MATCH(K184,[1]!_born[作],0)),"")</f>
        <v/>
      </c>
      <c r="O184" s="7" t="s" ph="1">
        <v>10347</v>
      </c>
      <c r="R184" s="147" ph="1"/>
      <c r="S184" s="7" t="s" ph="1">
        <v>1024</v>
      </c>
      <c r="Z184" s="7" t="s" ph="1">
        <v>2713</v>
      </c>
      <c r="AA184" s="7" t="s" ph="1">
        <v>3907</v>
      </c>
    </row>
    <row r="185" spans="1:30" ht="25.5" ph="1">
      <c r="A185" s="6" ph="1">
        <v>186</v>
      </c>
      <c r="B185" s="7" t="s" ph="1">
        <v>940</v>
      </c>
      <c r="C185" s="7" t="s" ph="1">
        <v>1254</v>
      </c>
      <c r="G185" s="7" t="s" ph="1">
        <v>1042</v>
      </c>
      <c r="I185" s="7" t="s" ph="1">
        <v>10799</v>
      </c>
      <c r="M185" s="14" t="str" ph="1">
        <f>IFERROR(INDEX([1]!_born[生没年],
MATCH(I185,[1]!_born[作],0)),"")</f>
        <v/>
      </c>
      <c r="N185" s="14" t="str" ph="1">
        <f>IFERROR(INDEX([1]!_born[生没年],
MATCH(K185,[1]!_born[作],0)),"")</f>
        <v/>
      </c>
      <c r="O185" s="7" t="s" ph="1">
        <v>10799</v>
      </c>
      <c r="R185" s="147" ph="1"/>
      <c r="S185" s="7" t="s" ph="1">
        <v>1026</v>
      </c>
      <c r="AA185" s="7" t="s" ph="1">
        <v>10800</v>
      </c>
    </row>
    <row r="186" spans="1:30" ht="25.5" ph="1">
      <c r="A186" s="6" ph="1">
        <v>187</v>
      </c>
      <c r="B186" s="7" t="s" ph="1">
        <v>940</v>
      </c>
      <c r="C186" s="7" t="s" ph="1">
        <v>1254</v>
      </c>
      <c r="G186" s="7" t="s" ph="1">
        <v>1249</v>
      </c>
      <c r="I186" s="7" t="s" ph="1">
        <v>2744</v>
      </c>
      <c r="M186" s="14" t="str" ph="1">
        <f>IFERROR(INDEX([1]!_born[生没年],
MATCH(I186,[1]!_born[作],0)),"")</f>
        <v>1860~1911</v>
      </c>
      <c r="N186" s="14" t="str" ph="1">
        <f>IFERROR(INDEX([1]!_born[生没年],
MATCH(K186,[1]!_born[作],0)),"")</f>
        <v/>
      </c>
      <c r="O186" s="7" t="s" ph="1">
        <v>8407</v>
      </c>
      <c r="R186" s="147" ph="1"/>
      <c r="S186" s="7" t="s" ph="1">
        <v>1024</v>
      </c>
      <c r="Z186" s="7" t="s" ph="1">
        <v>2713</v>
      </c>
      <c r="AA186" s="7" t="s" ph="1">
        <v>3907</v>
      </c>
      <c r="AB186" s="7" t="s" ph="1">
        <v>10801</v>
      </c>
      <c r="AC186" s="7" t="s" ph="1">
        <v>10802</v>
      </c>
    </row>
    <row r="187" spans="1:30" ht="25.5" ph="1">
      <c r="A187" s="6" ph="1">
        <v>188</v>
      </c>
      <c r="B187" s="7" t="s" ph="1">
        <v>940</v>
      </c>
      <c r="C187" s="7" t="s" ph="1">
        <v>1254</v>
      </c>
      <c r="G187" s="7" t="s" ph="1">
        <v>1249</v>
      </c>
      <c r="I187" s="7" t="s" ph="1">
        <v>2744</v>
      </c>
      <c r="M187" s="14" t="str" ph="1">
        <f>IFERROR(INDEX([1]!_born[生没年],
MATCH(I187,[1]!_born[作],0)),"")</f>
        <v>1860~1911</v>
      </c>
      <c r="N187" s="14" t="str" ph="1">
        <f>IFERROR(INDEX([1]!_born[生没年],
MATCH(K187,[1]!_born[作],0)),"")</f>
        <v/>
      </c>
      <c r="O187" s="7" t="s" ph="1">
        <v>10803</v>
      </c>
      <c r="R187" s="147" ph="1"/>
      <c r="S187" s="7" t="s" ph="1">
        <v>1026</v>
      </c>
      <c r="Z187" s="7" t="s" ph="1">
        <v>2713</v>
      </c>
      <c r="AA187" s="7" t="s" ph="1">
        <v>2292</v>
      </c>
    </row>
    <row r="188" spans="1:30" ht="25.5" ph="1">
      <c r="A188" s="6" ph="1">
        <v>189</v>
      </c>
      <c r="B188" s="7" t="s" ph="1">
        <v>940</v>
      </c>
      <c r="C188" s="7" t="s" ph="1">
        <v>1254</v>
      </c>
      <c r="G188" s="7" t="s" ph="1">
        <v>1249</v>
      </c>
      <c r="I188" s="7" t="s" ph="1">
        <v>2744</v>
      </c>
      <c r="M188" s="14" t="str" ph="1">
        <f>IFERROR(INDEX([1]!_born[生没年],
MATCH(I188,[1]!_born[作],0)),"")</f>
        <v>1860~1911</v>
      </c>
      <c r="N188" s="14" t="str" ph="1">
        <f>IFERROR(INDEX([1]!_born[生没年],
MATCH(K188,[1]!_born[作],0)),"")</f>
        <v/>
      </c>
      <c r="O188" s="7" t="s" ph="1">
        <v>10804</v>
      </c>
      <c r="R188" s="147" ph="1"/>
      <c r="S188" s="7" t="s" ph="1">
        <v>1020</v>
      </c>
      <c r="Z188" s="7" t="s" ph="1">
        <v>2713</v>
      </c>
      <c r="AA188" s="7" t="s" ph="1">
        <v>3907</v>
      </c>
    </row>
    <row r="189" spans="1:30" ht="25.5" ph="1">
      <c r="A189" s="6" ph="1">
        <v>190</v>
      </c>
      <c r="B189" s="7" t="s" ph="1">
        <v>940</v>
      </c>
      <c r="C189" s="7" t="s" ph="1">
        <v>1254</v>
      </c>
      <c r="G189" s="7" t="s" ph="1">
        <v>1249</v>
      </c>
      <c r="I189" s="7" t="s" ph="1">
        <v>2667</v>
      </c>
      <c r="M189" s="14" t="str" ph="1">
        <f>IFERROR(INDEX([1]!_born[生没年],
MATCH(I189,[1]!_born[作],0)),"")</f>
        <v>1770~1827</v>
      </c>
      <c r="N189" s="14" t="str" ph="1">
        <f>IFERROR(INDEX([1]!_born[生没年],
MATCH(K189,[1]!_born[作],0)),"")</f>
        <v/>
      </c>
      <c r="O189" s="7" t="s" ph="1">
        <v>10805</v>
      </c>
      <c r="R189" s="147" ph="1"/>
      <c r="S189" s="7" t="s" ph="1">
        <v>1017</v>
      </c>
      <c r="AB189" s="7" t="s" ph="1">
        <v>10806</v>
      </c>
      <c r="AC189" s="7" t="s" ph="1">
        <v>10807</v>
      </c>
      <c r="AD189" s="7" t="s" ph="1">
        <v>10808</v>
      </c>
    </row>
    <row r="190" spans="1:30" ht="25.5" ph="1">
      <c r="A190" s="6" ph="1">
        <v>191</v>
      </c>
      <c r="B190" s="7" t="s" ph="1">
        <v>940</v>
      </c>
      <c r="C190" s="7" t="s" ph="1">
        <v>1254</v>
      </c>
      <c r="G190" s="7" t="s" ph="1">
        <v>7278</v>
      </c>
      <c r="I190" s="7" t="s" ph="1">
        <v>2356</v>
      </c>
      <c r="M190" s="14" t="str" ph="1">
        <f>IFERROR(INDEX([1]!_born[生没年],
MATCH(I190,[1]!_born[作],0)),"")</f>
        <v/>
      </c>
      <c r="N190" s="14" t="str" ph="1">
        <f>IFERROR(INDEX([1]!_born[生没年],
MATCH(K190,[1]!_born[作],0)),"")</f>
        <v/>
      </c>
      <c r="O190" s="7" t="s" ph="1">
        <v>10809</v>
      </c>
      <c r="R190" s="147" ph="1"/>
      <c r="S190" s="7" t="s" ph="1">
        <v>1018</v>
      </c>
    </row>
    <row r="191" spans="1:30" ht="25.5" ph="1">
      <c r="A191" s="6" ph="1">
        <v>192</v>
      </c>
      <c r="B191" s="7" t="s" ph="1">
        <v>940</v>
      </c>
      <c r="C191" s="7" t="s" ph="1">
        <v>1254</v>
      </c>
      <c r="G191" s="7" t="s" ph="1">
        <v>1249</v>
      </c>
      <c r="I191" s="7" t="s" ph="1">
        <v>3410</v>
      </c>
      <c r="M191" s="14" t="str" ph="1">
        <f>IFERROR(INDEX([1]!_born[生没年],
MATCH(I191,[1]!_born[作],0)),"")</f>
        <v>1844~1908</v>
      </c>
      <c r="N191" s="14" t="str" ph="1">
        <f>IFERROR(INDEX([1]!_born[生没年],
MATCH(K191,[1]!_born[作],0)),"")</f>
        <v/>
      </c>
      <c r="O191" s="7" t="s" ph="1">
        <v>10810</v>
      </c>
      <c r="R191" s="147" ph="1"/>
      <c r="S191" s="7" t="s" ph="1">
        <v>1020</v>
      </c>
      <c r="Z191" s="7" t="s" ph="1">
        <v>10368</v>
      </c>
    </row>
    <row r="192" spans="1:30" ht="25.5" ph="1">
      <c r="A192" s="6" ph="1">
        <v>193</v>
      </c>
      <c r="B192" s="7" t="s" ph="1">
        <v>940</v>
      </c>
      <c r="C192" s="7" t="s" ph="1">
        <v>1254</v>
      </c>
      <c r="G192" s="7" t="s" ph="1">
        <v>8081</v>
      </c>
      <c r="I192" s="7" t="s" ph="1">
        <v>1129</v>
      </c>
      <c r="M192" s="14" t="str" ph="1">
        <f>IFERROR(INDEX([1]!_born[生没年],
MATCH(I192,[1]!_born[作],0)),"")</f>
        <v>1895~1982</v>
      </c>
      <c r="N192" s="14" t="str" ph="1">
        <f>IFERROR(INDEX([1]!_born[生没年],
MATCH(K192,[1]!_born[作],0)),"")</f>
        <v/>
      </c>
      <c r="O192" s="7" t="s" ph="1">
        <v>1130</v>
      </c>
      <c r="R192" s="147" ph="1"/>
      <c r="S192" s="7" t="s" ph="1">
        <v>1017</v>
      </c>
      <c r="AB192" s="7" t="s" ph="1">
        <v>10811</v>
      </c>
    </row>
    <row r="193" spans="1:30" ph="1">
      <c r="A193" s="6" ph="1">
        <v>194</v>
      </c>
      <c r="B193" s="7" t="s" ph="1">
        <v>940</v>
      </c>
      <c r="C193" s="7" t="s" ph="1">
        <v>1254</v>
      </c>
      <c r="G193" s="7" t="s" ph="1">
        <v>1500</v>
      </c>
      <c r="M193" s="14" t="str" ph="1">
        <f>IFERROR(INDEX([1]!_born[生没年],
MATCH(I193,[1]!_born[作],0)),"")</f>
        <v/>
      </c>
      <c r="N193" s="14" t="str" ph="1">
        <f>IFERROR(INDEX([1]!_born[生没年],
MATCH(K193,[1]!_born[作],0)),"")</f>
        <v/>
      </c>
      <c r="R193" s="147" ph="1"/>
      <c r="S193" s="7" t="s" ph="1">
        <v>1018</v>
      </c>
    </row>
    <row r="194" spans="1:30" ht="25.5" ph="1">
      <c r="A194" s="6" ph="1">
        <v>195</v>
      </c>
      <c r="B194" s="7" t="s" ph="1">
        <v>940</v>
      </c>
      <c r="C194" s="7" t="s" ph="1">
        <v>1254</v>
      </c>
      <c r="G194" s="7" t="s" ph="1">
        <v>1249</v>
      </c>
      <c r="I194" s="7" t="s" ph="1">
        <v>3491</v>
      </c>
      <c r="M194" s="14" t="str" ph="1">
        <f>IFERROR(INDEX([1]!_born[生没年],
MATCH(I194,[1]!_born[作],0)),"")</f>
        <v>1756~1791</v>
      </c>
      <c r="N194" s="14" t="str" ph="1">
        <f>IFERROR(INDEX([1]!_born[生没年],
MATCH(K194,[1]!_born[作],0)),"")</f>
        <v/>
      </c>
      <c r="O194" s="7" t="s" ph="1">
        <v>10812</v>
      </c>
      <c r="R194" s="147" ph="1"/>
      <c r="S194" s="7" t="s" ph="1">
        <v>1034</v>
      </c>
      <c r="Z194" s="7" t="s" ph="1">
        <v>4100</v>
      </c>
    </row>
    <row r="195" spans="1:30" ht="25.5" ph="1">
      <c r="A195" s="6" ph="1">
        <v>196</v>
      </c>
      <c r="B195" s="7" t="s" ph="1">
        <v>940</v>
      </c>
      <c r="C195" s="7" t="s" ph="1">
        <v>1254</v>
      </c>
      <c r="G195" s="7" t="s" ph="1">
        <v>1027</v>
      </c>
      <c r="I195" s="7" t="s" ph="1">
        <v>10813</v>
      </c>
      <c r="M195" s="14" t="str" ph="1">
        <f>IFERROR(INDEX([1]!_born[生没年],
MATCH(I195,[1]!_born[作],0)),"")</f>
        <v/>
      </c>
      <c r="N195" s="14" t="str" ph="1">
        <f>IFERROR(INDEX([1]!_born[生没年],
MATCH(K195,[1]!_born[作],0)),"")</f>
        <v/>
      </c>
      <c r="O195" s="7" t="s" ph="1">
        <v>10814</v>
      </c>
      <c r="R195" s="147" ph="1"/>
      <c r="S195" s="7" t="s" ph="1">
        <v>1035</v>
      </c>
    </row>
    <row r="196" spans="1:30" ht="25.5" ph="1">
      <c r="A196" s="6" ph="1">
        <v>197</v>
      </c>
      <c r="B196" s="7" t="s" ph="1">
        <v>940</v>
      </c>
      <c r="C196" s="7" t="s" ph="1">
        <v>1254</v>
      </c>
      <c r="G196" s="7" t="s" ph="1">
        <v>1038</v>
      </c>
      <c r="I196" s="7" t="s" ph="1">
        <v>10815</v>
      </c>
      <c r="M196" s="14" t="str" ph="1">
        <f>IFERROR(INDEX([1]!_born[生没年],
MATCH(I196,[1]!_born[作],0)),"")</f>
        <v/>
      </c>
      <c r="N196" s="14" t="str" ph="1">
        <f>IFERROR(INDEX([1]!_born[生没年],
MATCH(K196,[1]!_born[作],0)),"")</f>
        <v/>
      </c>
      <c r="O196" s="7" t="s" ph="1">
        <v>10816</v>
      </c>
      <c r="R196" s="147" ph="1"/>
      <c r="S196" s="7" t="s" ph="1">
        <v>1036</v>
      </c>
    </row>
    <row r="197" spans="1:30" ph="1">
      <c r="A197" s="6" ph="1">
        <v>198</v>
      </c>
      <c r="B197" s="7" t="s" ph="1">
        <v>940</v>
      </c>
      <c r="C197" s="7" t="s" ph="1">
        <v>1254</v>
      </c>
      <c r="G197" s="7" t="s" ph="1">
        <v>1500</v>
      </c>
      <c r="I197" s="7" t="s" ph="1">
        <v>1043</v>
      </c>
      <c r="M197" s="14" t="str" ph="1">
        <f>IFERROR(INDEX([1]!_born[生没年],
MATCH(I197,[1]!_born[作],0)),"")</f>
        <v/>
      </c>
      <c r="N197" s="14" t="str" ph="1">
        <f>IFERROR(INDEX([1]!_born[生没年],
MATCH(K197,[1]!_born[作],0)),"")</f>
        <v/>
      </c>
      <c r="P197" s="7" t="s" ph="1">
        <v>3046</v>
      </c>
      <c r="R197" s="147" ph="1"/>
      <c r="S197" s="7" t="s" ph="1">
        <v>1037</v>
      </c>
    </row>
    <row r="198" spans="1:30" ht="25.5" ph="1">
      <c r="A198" s="6" ph="1">
        <v>199</v>
      </c>
      <c r="B198" s="7" t="s" ph="1">
        <v>940</v>
      </c>
      <c r="C198" s="7" t="s" ph="1">
        <v>1254</v>
      </c>
      <c r="G198" s="7" t="s" ph="1">
        <v>1249</v>
      </c>
      <c r="I198" s="7" t="s" ph="1">
        <v>2757</v>
      </c>
      <c r="M198" s="14" t="str" ph="1">
        <f>IFERROR(INDEX([1]!_born[生没年],
MATCH(I198,[1]!_born[作],0)),"")</f>
        <v/>
      </c>
      <c r="N198" s="14" t="str" ph="1">
        <f>IFERROR(INDEX([1]!_born[生没年],
MATCH(K198,[1]!_born[作],0)),"")</f>
        <v/>
      </c>
      <c r="O198" s="7" t="s" ph="1">
        <v>10817</v>
      </c>
      <c r="R198" s="147" ph="1"/>
    </row>
    <row r="199" spans="1:30" ht="25.5" ph="1">
      <c r="A199" s="6" ph="1">
        <v>200</v>
      </c>
      <c r="B199" s="7" t="s" ph="1">
        <v>940</v>
      </c>
      <c r="C199" s="7" t="s" ph="1">
        <v>1254</v>
      </c>
      <c r="G199" s="7" t="s" ph="1">
        <v>1249</v>
      </c>
      <c r="I199" s="7" t="s" ph="1">
        <v>2469</v>
      </c>
      <c r="M199" s="14" t="str" ph="1">
        <f>IFERROR(INDEX([1]!_born[生没年],
MATCH(I199,[1]!_born[作],0)),"")</f>
        <v/>
      </c>
      <c r="N199" s="14" t="str" ph="1">
        <f>IFERROR(INDEX([1]!_born[生没年],
MATCH(K199,[1]!_born[作],0)),"")</f>
        <v/>
      </c>
      <c r="O199" s="7" t="s" ph="1">
        <v>10818</v>
      </c>
      <c r="R199" s="147" ph="1"/>
      <c r="S199" s="7" t="s" ph="1">
        <v>1020</v>
      </c>
      <c r="Z199" s="7" t="s" ph="1">
        <v>3561</v>
      </c>
    </row>
    <row r="200" spans="1:30" ht="25.5" ph="1">
      <c r="A200" s="6" ph="1">
        <v>201</v>
      </c>
      <c r="B200" s="7" t="s" ph="1">
        <v>940</v>
      </c>
      <c r="C200" s="7" t="s" ph="1">
        <v>1254</v>
      </c>
      <c r="G200" s="7" t="s" ph="1">
        <v>1027</v>
      </c>
      <c r="M200" s="14" t="str" ph="1">
        <f>IFERROR(INDEX([1]!_born[生没年],
MATCH(I200,[1]!_born[作],0)),"")</f>
        <v/>
      </c>
      <c r="N200" s="14" t="str" ph="1">
        <f>IFERROR(INDEX([1]!_born[生没年],
MATCH(K200,[1]!_born[作],0)),"")</f>
        <v/>
      </c>
      <c r="O200" s="7" t="s" ph="1">
        <v>10819</v>
      </c>
      <c r="R200" s="147" ph="1"/>
      <c r="S200" s="7" t="s" ph="1">
        <v>1017</v>
      </c>
    </row>
    <row r="201" spans="1:30" ph="1">
      <c r="A201" s="6" ph="1">
        <v>202</v>
      </c>
      <c r="B201" s="7" t="s" ph="1">
        <v>940</v>
      </c>
      <c r="C201" s="7" t="s" ph="1">
        <v>1254</v>
      </c>
      <c r="G201" s="7" t="s" ph="1">
        <v>1500</v>
      </c>
      <c r="I201" s="7" t="s" ph="1">
        <v>1043</v>
      </c>
      <c r="M201" s="14" t="str" ph="1">
        <f>IFERROR(INDEX([1]!_born[生没年],
MATCH(I201,[1]!_born[作],0)),"")</f>
        <v/>
      </c>
      <c r="N201" s="14" t="str" ph="1">
        <f>IFERROR(INDEX([1]!_born[生没年],
MATCH(K201,[1]!_born[作],0)),"")</f>
        <v/>
      </c>
      <c r="P201" s="7" t="s" ph="1">
        <v>3046</v>
      </c>
      <c r="R201" s="147" ph="1"/>
      <c r="S201" s="7" t="s" ph="1">
        <v>1018</v>
      </c>
    </row>
    <row r="202" spans="1:30" ht="25.5" ph="1">
      <c r="A202" s="6" ph="1">
        <v>203</v>
      </c>
      <c r="B202" s="7" t="s" ph="1">
        <v>940</v>
      </c>
      <c r="C202" s="7" t="s" ph="1">
        <v>1254</v>
      </c>
      <c r="G202" s="7" t="s" ph="1">
        <v>1249</v>
      </c>
      <c r="I202" s="7" t="s" ph="1">
        <v>4155</v>
      </c>
      <c r="M202" s="14" t="str" ph="1">
        <f>IFERROR(INDEX([1]!_born[生没年],
MATCH(I202,[1]!_born[作],0)),"")</f>
        <v>1813~1883</v>
      </c>
      <c r="N202" s="14" t="str" ph="1">
        <f>IFERROR(INDEX([1]!_born[生没年],
MATCH(K202,[1]!_born[作],0)),"")</f>
        <v/>
      </c>
      <c r="O202" s="17" t="s" ph="1">
        <v>10820</v>
      </c>
      <c r="R202" s="147" ph="1"/>
      <c r="S202" s="7" t="s" ph="1">
        <v>1024</v>
      </c>
      <c r="AB202" s="7" t="s" ph="1">
        <v>10821</v>
      </c>
      <c r="AC202" s="7" t="s" ph="1">
        <v>10822</v>
      </c>
      <c r="AD202" s="7" t="s" ph="1">
        <v>10823</v>
      </c>
    </row>
    <row r="203" spans="1:30" ht="25.5" ph="1">
      <c r="A203" s="6" ph="1">
        <v>204</v>
      </c>
      <c r="B203" s="7" t="s" ph="1">
        <v>940</v>
      </c>
      <c r="C203" s="7" t="s" ph="1">
        <v>1254</v>
      </c>
      <c r="G203" s="7" t="s" ph="1">
        <v>1249</v>
      </c>
      <c r="I203" s="7" t="s" ph="1">
        <v>2469</v>
      </c>
      <c r="M203" s="14" t="str" ph="1">
        <f>IFERROR(INDEX([1]!_born[生没年],
MATCH(I203,[1]!_born[作],0)),"")</f>
        <v/>
      </c>
      <c r="N203" s="14" t="str" ph="1">
        <f>IFERROR(INDEX([1]!_born[生没年],
MATCH(K203,[1]!_born[作],0)),"")</f>
        <v/>
      </c>
      <c r="O203" s="7" t="s" ph="1">
        <v>10824</v>
      </c>
      <c r="R203" s="147" ph="1"/>
      <c r="S203" s="7" t="s" ph="1">
        <v>1026</v>
      </c>
    </row>
    <row r="204" spans="1:30" ht="25.5" ph="1">
      <c r="A204" s="6" ph="1">
        <v>205</v>
      </c>
      <c r="B204" s="7" t="s" ph="1">
        <v>940</v>
      </c>
      <c r="C204" s="7" t="s" ph="1">
        <v>1254</v>
      </c>
      <c r="G204" s="7" t="s" ph="1">
        <v>1249</v>
      </c>
      <c r="H204" s="7" t="s" ph="1">
        <v>1207</v>
      </c>
      <c r="I204" s="7" t="s" ph="1">
        <v>2800</v>
      </c>
      <c r="M204" s="14" t="str" ph="1">
        <f>IFERROR(INDEX([1]!_born[生没年],
MATCH(I204,[1]!_born[作],0)),"")</f>
        <v>1819~1880</v>
      </c>
      <c r="N204" s="14" t="str" ph="1">
        <f>IFERROR(INDEX([1]!_born[生没年],
MATCH(K204,[1]!_born[作],0)),"")</f>
        <v/>
      </c>
      <c r="O204" s="17" t="s" ph="1">
        <v>10825</v>
      </c>
      <c r="R204" s="147" ph="1"/>
      <c r="S204" s="7" t="s" ph="1">
        <v>1024</v>
      </c>
      <c r="Z204" s="7" t="s" ph="1">
        <v>10826</v>
      </c>
    </row>
    <row r="205" spans="1:30" ht="25.5" ph="1">
      <c r="A205" s="6" ph="1">
        <v>206</v>
      </c>
      <c r="B205" s="7" t="s" ph="1">
        <v>940</v>
      </c>
      <c r="C205" s="7" t="s" ph="1">
        <v>1254</v>
      </c>
      <c r="G205" s="7" t="s" ph="1">
        <v>1027</v>
      </c>
      <c r="I205" s="7" t="s" ph="1">
        <v>2289</v>
      </c>
      <c r="M205" s="14" t="str" ph="1">
        <f>IFERROR(INDEX([1]!_born[生没年],
MATCH(I205,[1]!_born[作],0)),"")</f>
        <v/>
      </c>
      <c r="N205" s="14" t="str" ph="1">
        <f>IFERROR(INDEX([1]!_born[生没年],
MATCH(K205,[1]!_born[作],0)),"")</f>
        <v/>
      </c>
      <c r="O205" s="7" t="s" ph="1">
        <v>10827</v>
      </c>
      <c r="R205" s="147" ph="1"/>
      <c r="S205" s="7" t="s" ph="1">
        <v>1026</v>
      </c>
    </row>
    <row r="206" spans="1:30" ht="25.5" ph="1">
      <c r="A206" s="6" ph="1">
        <v>207</v>
      </c>
      <c r="B206" s="7" t="s" ph="1">
        <v>940</v>
      </c>
      <c r="C206" s="7" t="s" ph="1">
        <v>1254</v>
      </c>
      <c r="G206" s="7" t="s" ph="1">
        <v>2754</v>
      </c>
      <c r="I206" s="7" t="s" ph="1">
        <v>10828</v>
      </c>
      <c r="M206" s="14" t="str" ph="1">
        <f>IFERROR(INDEX([1]!_born[生没年],
MATCH(I206,[1]!_born[作],0)),"")</f>
        <v/>
      </c>
      <c r="N206" s="14" t="str" ph="1">
        <f>IFERROR(INDEX([1]!_born[生没年],
MATCH(K206,[1]!_born[作],0)),"")</f>
        <v/>
      </c>
      <c r="O206" s="7" t="s" ph="1">
        <v>10829</v>
      </c>
      <c r="R206" s="147" ph="1"/>
      <c r="S206" s="7" t="s" ph="1">
        <v>1034</v>
      </c>
    </row>
    <row r="207" spans="1:30" ht="25.5" ph="1">
      <c r="A207" s="6" ph="1">
        <v>208</v>
      </c>
      <c r="B207" s="7" t="s" ph="1">
        <v>940</v>
      </c>
      <c r="C207" s="7" t="s" ph="1">
        <v>1254</v>
      </c>
      <c r="G207" s="7" t="s" ph="1">
        <v>1027</v>
      </c>
      <c r="M207" s="14" t="str" ph="1">
        <f>IFERROR(INDEX([1]!_born[生没年],
MATCH(I207,[1]!_born[作],0)),"")</f>
        <v/>
      </c>
      <c r="N207" s="14" t="str" ph="1">
        <f>IFERROR(INDEX([1]!_born[生没年],
MATCH(K207,[1]!_born[作],0)),"")</f>
        <v/>
      </c>
      <c r="O207" s="7" t="s" ph="1">
        <v>10830</v>
      </c>
      <c r="R207" s="147" ph="1"/>
      <c r="S207" s="7" t="s" ph="1">
        <v>1035</v>
      </c>
    </row>
    <row r="208" spans="1:30" ht="25.5" ph="1">
      <c r="A208" s="6" ph="1">
        <v>209</v>
      </c>
      <c r="B208" s="7" t="s" ph="1">
        <v>940</v>
      </c>
      <c r="C208" s="7" t="s" ph="1">
        <v>1254</v>
      </c>
      <c r="G208" s="7" t="s" ph="1">
        <v>1500</v>
      </c>
      <c r="M208" s="14" t="str" ph="1">
        <f>IFERROR(INDEX([1]!_born[生没年],
MATCH(I208,[1]!_born[作],0)),"")</f>
        <v/>
      </c>
      <c r="N208" s="14" t="str" ph="1">
        <f>IFERROR(INDEX([1]!_born[生没年],
MATCH(K208,[1]!_born[作],0)),"")</f>
        <v/>
      </c>
      <c r="O208" s="7" t="s" ph="1">
        <v>10831</v>
      </c>
      <c r="R208" s="147" ph="1"/>
      <c r="S208" s="7" t="s" ph="1">
        <v>1036</v>
      </c>
    </row>
    <row r="209" spans="1:28" ht="25.5" ph="1">
      <c r="A209" s="6" ph="1">
        <v>210</v>
      </c>
      <c r="B209" s="7" t="s" ph="1">
        <v>940</v>
      </c>
      <c r="C209" s="7" t="s" ph="1">
        <v>1254</v>
      </c>
      <c r="G209" s="7" t="s" ph="1">
        <v>1500</v>
      </c>
      <c r="I209" s="7" t="s" ph="1">
        <v>10832</v>
      </c>
      <c r="M209" s="14" t="str" ph="1">
        <f>IFERROR(INDEX([1]!_born[生没年],
MATCH(I209,[1]!_born[作],0)),"")</f>
        <v/>
      </c>
      <c r="N209" s="14" t="str" ph="1">
        <f>IFERROR(INDEX([1]!_born[生没年],
MATCH(K209,[1]!_born[作],0)),"")</f>
        <v/>
      </c>
      <c r="O209" s="7" t="s" ph="1">
        <v>10833</v>
      </c>
      <c r="R209" s="147" ph="1"/>
      <c r="S209" s="7" t="s" ph="1">
        <v>1037</v>
      </c>
    </row>
    <row r="210" spans="1:28" ht="25.5" ph="1">
      <c r="A210" s="6" ph="1">
        <v>211</v>
      </c>
      <c r="B210" s="7" t="s" ph="1">
        <v>940</v>
      </c>
      <c r="C210" s="7" t="s" ph="1">
        <v>1254</v>
      </c>
      <c r="G210" s="7" t="s" ph="1">
        <v>7437</v>
      </c>
      <c r="I210" s="7" t="s" ph="1">
        <v>10834</v>
      </c>
      <c r="M210" s="14" t="str" ph="1">
        <f>IFERROR(INDEX([1]!_born[生没年],
MATCH(I210,[1]!_born[作],0)),"")</f>
        <v/>
      </c>
      <c r="N210" s="14" t="str" ph="1">
        <f>IFERROR(INDEX([1]!_born[生没年],
MATCH(K210,[1]!_born[作],0)),"")</f>
        <v/>
      </c>
      <c r="O210" s="7" t="s" ph="1">
        <v>10834</v>
      </c>
      <c r="R210" s="147" ph="1"/>
    </row>
    <row r="211" spans="1:28" ht="25.5" ph="1">
      <c r="A211" s="6" ph="1">
        <v>212</v>
      </c>
      <c r="B211" s="7" t="s" ph="1">
        <v>940</v>
      </c>
      <c r="C211" s="7" t="s" ph="1">
        <v>1254</v>
      </c>
      <c r="G211" s="7" t="s" ph="1">
        <v>7278</v>
      </c>
      <c r="I211" s="7" t="s" ph="1">
        <v>3763</v>
      </c>
      <c r="M211" s="14" t="str" ph="1">
        <f>IFERROR(INDEX([1]!_born[生没年],
MATCH(I211,[1]!_born[作],0)),"")</f>
        <v/>
      </c>
      <c r="N211" s="14" t="str" ph="1">
        <f>IFERROR(INDEX([1]!_born[生没年],
MATCH(K211,[1]!_born[作],0)),"")</f>
        <v/>
      </c>
      <c r="O211" s="7" t="s" ph="1">
        <v>10835</v>
      </c>
      <c r="R211" s="147" ph="1"/>
      <c r="S211" s="7" t="s" ph="1">
        <v>1034</v>
      </c>
    </row>
    <row r="212" spans="1:28" ht="25.5" ph="1">
      <c r="A212" s="6" ph="1">
        <v>213</v>
      </c>
      <c r="B212" s="7" t="s" ph="1">
        <v>940</v>
      </c>
      <c r="C212" s="7" t="s" ph="1">
        <v>1254</v>
      </c>
      <c r="G212" s="7" t="s" ph="1">
        <v>1249</v>
      </c>
      <c r="I212" s="7" t="s" ph="1">
        <v>3013</v>
      </c>
      <c r="M212" s="14" t="str" ph="1">
        <f>IFERROR(INDEX([1]!_born[生没年],
MATCH(I212,[1]!_born[作],0)),"")</f>
        <v>1824~1896</v>
      </c>
      <c r="N212" s="14" t="str" ph="1">
        <f>IFERROR(INDEX([1]!_born[生没年],
MATCH(K212,[1]!_born[作],0)),"")</f>
        <v/>
      </c>
      <c r="O212" s="7" t="s" ph="1">
        <v>10836</v>
      </c>
      <c r="R212" s="147" ph="1"/>
      <c r="S212" s="7" t="s" ph="1">
        <v>1035</v>
      </c>
      <c r="Z212" s="7" t="s" ph="1">
        <v>10837</v>
      </c>
    </row>
    <row r="213" spans="1:28" ht="25.5" ph="1">
      <c r="A213" s="6" ph="1">
        <v>214</v>
      </c>
      <c r="B213" s="7" t="s" ph="1">
        <v>940</v>
      </c>
      <c r="C213" s="7" t="s" ph="1">
        <v>1254</v>
      </c>
      <c r="G213" s="7" t="s" ph="1">
        <v>1027</v>
      </c>
      <c r="M213" s="14" t="str" ph="1">
        <f>IFERROR(INDEX([1]!_born[生没年],
MATCH(I213,[1]!_born[作],0)),"")</f>
        <v/>
      </c>
      <c r="N213" s="14" t="str" ph="1">
        <f>IFERROR(INDEX([1]!_born[生没年],
MATCH(K213,[1]!_born[作],0)),"")</f>
        <v/>
      </c>
      <c r="O213" s="7" t="s" ph="1">
        <v>10838</v>
      </c>
      <c r="R213" s="147" ph="1"/>
      <c r="S213" s="7" t="s" ph="1">
        <v>1036</v>
      </c>
    </row>
    <row r="214" spans="1:28" ph="1">
      <c r="A214" s="6" ph="1">
        <v>215</v>
      </c>
      <c r="B214" s="7" t="s" ph="1">
        <v>940</v>
      </c>
      <c r="C214" s="7" t="s" ph="1">
        <v>1254</v>
      </c>
      <c r="G214" s="7" t="s" ph="1">
        <v>1500</v>
      </c>
      <c r="I214" s="7" t="s" ph="1">
        <v>1044</v>
      </c>
      <c r="M214" s="14" t="str" ph="1">
        <f>IFERROR(INDEX([1]!_born[生没年],
MATCH(I214,[1]!_born[作],0)),"")</f>
        <v/>
      </c>
      <c r="N214" s="14" t="str" ph="1">
        <f>IFERROR(INDEX([1]!_born[生没年],
MATCH(K214,[1]!_born[作],0)),"")</f>
        <v/>
      </c>
      <c r="P214" s="7" t="s" ph="1">
        <v>4133</v>
      </c>
      <c r="R214" s="147" ph="1"/>
      <c r="S214" s="7" t="s" ph="1">
        <v>1037</v>
      </c>
    </row>
    <row r="215" spans="1:28" ht="25.5" ph="1">
      <c r="A215" s="6" ph="1">
        <v>216</v>
      </c>
      <c r="B215" s="7" t="s" ph="1">
        <v>940</v>
      </c>
      <c r="C215" s="7" t="s" ph="1">
        <v>1254</v>
      </c>
      <c r="G215" s="7" t="s" ph="1">
        <v>1249</v>
      </c>
      <c r="I215" s="7" t="s" ph="1">
        <v>2744</v>
      </c>
      <c r="M215" s="14" t="str" ph="1">
        <f>IFERROR(INDEX([1]!_born[生没年],
MATCH(I215,[1]!_born[作],0)),"")</f>
        <v>1860~1911</v>
      </c>
      <c r="N215" s="14" t="str" ph="1">
        <f>IFERROR(INDEX([1]!_born[生没年],
MATCH(K215,[1]!_born[作],0)),"")</f>
        <v/>
      </c>
      <c r="O215" s="7" t="s" ph="1">
        <v>10839</v>
      </c>
      <c r="R215" s="147" ph="1"/>
      <c r="S215" s="7" t="s" ph="1">
        <v>1045</v>
      </c>
      <c r="Z215" s="7" t="s" ph="1">
        <v>10840</v>
      </c>
      <c r="AA215" s="7" t="s" ph="1">
        <v>10841</v>
      </c>
    </row>
    <row r="216" spans="1:28" ht="25.5" ph="1">
      <c r="A216" s="6" ph="1">
        <v>217</v>
      </c>
      <c r="B216" s="7" t="s" ph="1">
        <v>940</v>
      </c>
      <c r="C216" s="7" t="s" ph="1">
        <v>1254</v>
      </c>
      <c r="G216" s="7" t="s" ph="1">
        <v>1249</v>
      </c>
      <c r="H216" s="7" t="s" ph="1">
        <v>1207</v>
      </c>
      <c r="I216" s="14" t="s" ph="1">
        <v>2904</v>
      </c>
      <c r="M216" s="14" t="str" ph="1">
        <f>IFERROR(INDEX([1]!_born[生没年],
MATCH(I216,[1]!_born[作],0)),"")</f>
        <v>1835~1921</v>
      </c>
      <c r="N216" s="14" t="str" ph="1">
        <f>IFERROR(INDEX([1]!_born[生没年],
MATCH(K216,[1]!_born[作],0)),"")</f>
        <v/>
      </c>
      <c r="O216" s="7" t="s" ph="1">
        <v>10842</v>
      </c>
      <c r="R216" s="147" ph="1"/>
      <c r="S216" s="7" t="s" ph="1">
        <v>10843</v>
      </c>
      <c r="Z216" s="7" t="s" ph="1">
        <v>10844</v>
      </c>
      <c r="AA216" s="7" t="s" ph="1">
        <v>10845</v>
      </c>
      <c r="AB216" s="7" t="s" ph="1">
        <v>10846</v>
      </c>
    </row>
    <row r="217" spans="1:28" ht="25.5" ph="1">
      <c r="A217" s="6" ph="1">
        <v>218</v>
      </c>
      <c r="B217" s="7" t="s" ph="1">
        <v>940</v>
      </c>
      <c r="C217" s="7" t="s" ph="1">
        <v>1254</v>
      </c>
      <c r="G217" s="7" t="s" ph="1">
        <v>1249</v>
      </c>
      <c r="I217" s="7" t="s" ph="1">
        <v>10847</v>
      </c>
      <c r="M217" s="14" t="str" ph="1">
        <f>IFERROR(INDEX([1]!_born[生没年],
MATCH(I217,[1]!_born[作],0)),"")</f>
        <v/>
      </c>
      <c r="N217" s="14" t="str" ph="1">
        <f>IFERROR(INDEX([1]!_born[生没年],
MATCH(K217,[1]!_born[作],0)),"")</f>
        <v/>
      </c>
      <c r="O217" s="7" t="s" ph="1">
        <v>10848</v>
      </c>
      <c r="R217" s="147" ph="1"/>
      <c r="S217" s="7" t="s" ph="1">
        <v>10849</v>
      </c>
      <c r="Z217" s="7" t="s" ph="1">
        <v>10844</v>
      </c>
      <c r="AA217" s="7" t="s" ph="1">
        <v>10845</v>
      </c>
      <c r="AB217" s="7" t="s" ph="1">
        <v>10850</v>
      </c>
    </row>
    <row r="218" spans="1:28" ht="25.5" ph="1">
      <c r="A218" s="6" ph="1">
        <v>219</v>
      </c>
      <c r="B218" s="7" t="s" ph="1">
        <v>940</v>
      </c>
      <c r="C218" s="7" t="s" ph="1">
        <v>1254</v>
      </c>
      <c r="G218" s="7" t="s" ph="1">
        <v>1249</v>
      </c>
      <c r="I218" s="7" t="s" ph="1">
        <v>3282</v>
      </c>
      <c r="M218" s="14" t="str" ph="1">
        <f>IFERROR(INDEX([1]!_born[生没年],
MATCH(I218,[1]!_born[作],0)),"")</f>
        <v>1809~1847</v>
      </c>
      <c r="N218" s="14" t="str" ph="1">
        <f>IFERROR(INDEX([1]!_born[生没年],
MATCH(K218,[1]!_born[作],0)),"")</f>
        <v/>
      </c>
      <c r="O218" s="7" t="s" ph="1">
        <v>10851</v>
      </c>
      <c r="R218" s="147" ph="1"/>
      <c r="S218" s="7" t="s" ph="1">
        <v>10852</v>
      </c>
      <c r="Z218" s="7" t="s" ph="1">
        <v>10844</v>
      </c>
      <c r="AA218" s="7" t="s" ph="1">
        <v>10845</v>
      </c>
      <c r="AB218" s="7" t="s" ph="1">
        <v>10853</v>
      </c>
    </row>
    <row r="219" spans="1:28" s="19" customFormat="1" ht="25.5" ph="1">
      <c r="A219" s="18" ph="1">
        <v>220</v>
      </c>
      <c r="B219" s="19" t="s" ph="1">
        <v>940</v>
      </c>
      <c r="C219" s="19" t="s" ph="1">
        <v>1254</v>
      </c>
      <c r="F219" s="19" t="s" ph="1">
        <v>994</v>
      </c>
      <c r="G219" s="19" t="s" ph="1">
        <v>1500</v>
      </c>
      <c r="I219" s="19" t="s" ph="1">
        <v>1046</v>
      </c>
      <c r="M219" s="20" t="str" ph="1">
        <f>IFERROR(INDEX([1]!_born[生没年],
MATCH(I219,[1]!_born[作],0)),"")</f>
        <v/>
      </c>
      <c r="N219" s="20" t="str" ph="1">
        <f>IFERROR(INDEX([1]!_born[生没年],
MATCH(K219,[1]!_born[作],0)),"")</f>
        <v/>
      </c>
      <c r="O219" s="19" t="s" ph="1">
        <v>10854</v>
      </c>
      <c r="P219" s="19" t="s" ph="1">
        <v>2818</v>
      </c>
      <c r="R219" s="148" ph="1"/>
      <c r="S219" s="19" t="s" ph="1">
        <v>1047</v>
      </c>
      <c r="U219" s="21" ph="1"/>
      <c r="V219" s="22" ph="1"/>
      <c r="W219" s="22" ph="1"/>
    </row>
    <row r="220" spans="1:28" s="19" customFormat="1" ph="1">
      <c r="A220" s="6" ph="1">
        <v>220</v>
      </c>
      <c r="B220" s="7" t="s" ph="1">
        <v>940</v>
      </c>
      <c r="C220" s="7" t="s" ph="1">
        <v>1254</v>
      </c>
      <c r="D220" s="7" ph="1"/>
      <c r="E220" s="7" ph="1"/>
      <c r="F220" s="7" t="s" ph="1">
        <v>1202</v>
      </c>
      <c r="G220" s="7" t="s" ph="1">
        <v>1027</v>
      </c>
      <c r="M220" s="20" t="str" ph="1">
        <f>IFERROR(INDEX([1]!_born[生没年],
MATCH(I220,[1]!_born[作],0)),"")</f>
        <v/>
      </c>
      <c r="N220" s="20" t="str" ph="1">
        <f>IFERROR(INDEX([1]!_born[生没年],
MATCH(K220,[1]!_born[作],0)),"")</f>
        <v/>
      </c>
      <c r="O220" s="19" t="s" ph="1">
        <v>2660</v>
      </c>
      <c r="R220" s="148" ph="1"/>
      <c r="U220" s="21" ph="1"/>
      <c r="V220" s="22" ph="1"/>
      <c r="W220" s="22" ph="1"/>
    </row>
    <row r="221" spans="1:28" ht="25.5" ph="1">
      <c r="A221" s="6" ph="1">
        <v>152</v>
      </c>
      <c r="B221" s="7" t="s" ph="1">
        <v>940</v>
      </c>
      <c r="C221" s="7" t="s" ph="1">
        <v>1254</v>
      </c>
      <c r="F221" s="7" t="s" ph="1">
        <v>1203</v>
      </c>
      <c r="G221" s="7" t="s" ph="1">
        <v>1184</v>
      </c>
      <c r="H221" s="7" t="s" ph="1">
        <v>1223</v>
      </c>
      <c r="I221" s="7" t="s" ph="1">
        <v>10855</v>
      </c>
      <c r="M221" s="14" t="str" ph="1">
        <f>IFERROR(INDEX([1]!_born[生没年],
MATCH(I221,[1]!_born[作],0)),"")</f>
        <v/>
      </c>
      <c r="N221" s="14" t="str" ph="1">
        <f>IFERROR(INDEX([1]!_born[生没年],
MATCH(K221,[1]!_born[作],0)),"")</f>
        <v/>
      </c>
      <c r="O221" s="7" t="s" ph="1">
        <v>10856</v>
      </c>
      <c r="R221" s="147" ph="1"/>
    </row>
    <row r="222" spans="1:28" ht="25.5" ph="1">
      <c r="A222" s="6" ph="1">
        <v>221</v>
      </c>
      <c r="B222" s="7" t="s" ph="1">
        <v>940</v>
      </c>
      <c r="C222" s="7" t="s" ph="1">
        <v>1268</v>
      </c>
      <c r="G222" s="7" t="s" ph="1">
        <v>1269</v>
      </c>
      <c r="M222" s="14" t="str" ph="1">
        <f>IFERROR(INDEX([1]!_born[生没年],
MATCH(I222,[1]!_born[作],0)),"")</f>
        <v/>
      </c>
      <c r="N222" s="14" t="str" ph="1">
        <f>IFERROR(INDEX([1]!_born[生没年],
MATCH(K222,[1]!_born[作],0)),"")</f>
        <v/>
      </c>
      <c r="O222" s="7" t="s" ph="1">
        <v>10857</v>
      </c>
      <c r="R222" s="147" ph="1"/>
    </row>
    <row r="223" spans="1:28" ht="25.5" ph="1">
      <c r="A223" s="6" ph="1">
        <v>222</v>
      </c>
      <c r="B223" s="7" t="s" ph="1">
        <v>940</v>
      </c>
      <c r="C223" s="7" t="s" ph="1">
        <v>1268</v>
      </c>
      <c r="G223" s="7" t="s" ph="1">
        <v>1270</v>
      </c>
      <c r="M223" s="14" t="str" ph="1">
        <f>IFERROR(INDEX([1]!_born[生没年],
MATCH(I223,[1]!_born[作],0)),"")</f>
        <v/>
      </c>
      <c r="N223" s="14" t="str" ph="1">
        <f>IFERROR(INDEX([1]!_born[生没年],
MATCH(K223,[1]!_born[作],0)),"")</f>
        <v/>
      </c>
      <c r="O223" s="7" t="s" ph="1">
        <v>10858</v>
      </c>
      <c r="R223" s="147" ph="1"/>
    </row>
    <row r="224" spans="1:28" ph="1">
      <c r="A224" s="6" ph="1">
        <v>223</v>
      </c>
      <c r="B224" s="7" t="s" ph="1">
        <v>940</v>
      </c>
      <c r="C224" s="7" t="s" ph="1">
        <v>1268</v>
      </c>
      <c r="G224" s="7" t="s" ph="1">
        <v>1270</v>
      </c>
      <c r="I224" s="7" t="s" ph="1">
        <v>3956</v>
      </c>
      <c r="M224" s="14" t="str" ph="1">
        <f>IFERROR(INDEX([1]!_born[生没年],
MATCH(I224,[1]!_born[作],0)),"")</f>
        <v/>
      </c>
      <c r="N224" s="14" t="str" ph="1">
        <f>IFERROR(INDEX([1]!_born[生没年],
MATCH(K224,[1]!_born[作],0)),"")</f>
        <v/>
      </c>
      <c r="R224" s="147" ph="1"/>
    </row>
    <row r="225" spans="1:25" ht="25.5" ph="1">
      <c r="A225" s="6" ph="1">
        <v>224</v>
      </c>
      <c r="B225" s="7" t="s" ph="1">
        <v>940</v>
      </c>
      <c r="C225" s="7" t="s" ph="1">
        <v>1268</v>
      </c>
      <c r="G225" s="7" t="s" ph="1">
        <v>1183</v>
      </c>
      <c r="H225" s="7" t="s" ph="1">
        <v>3986</v>
      </c>
      <c r="I225" s="7" t="s" ph="1">
        <v>10859</v>
      </c>
      <c r="M225" s="14" t="str" ph="1">
        <f>IFERROR(INDEX([1]!_born[生没年],
MATCH(I225,[1]!_born[作],0)),"")</f>
        <v/>
      </c>
      <c r="N225" s="14" t="str" ph="1">
        <f>IFERROR(INDEX([1]!_born[生没年],
MATCH(K225,[1]!_born[作],0)),"")</f>
        <v/>
      </c>
      <c r="O225" s="7" t="s" ph="1">
        <v>10860</v>
      </c>
      <c r="R225" s="147" ph="1"/>
      <c r="T225" s="7" t="s" ph="1">
        <v>1271</v>
      </c>
      <c r="V225" s="16" ph="1">
        <v>2000</v>
      </c>
    </row>
    <row r="226" spans="1:25" ht="25.5" ph="1">
      <c r="A226" s="6" ph="1">
        <v>225</v>
      </c>
      <c r="B226" s="23" t="s" ph="1">
        <v>2819</v>
      </c>
      <c r="C226" s="23" t="s" ph="1">
        <v>2819</v>
      </c>
      <c r="D226" s="23" ph="1"/>
      <c r="E226" s="23" ph="1"/>
      <c r="G226" s="7" t="s" ph="1">
        <v>3793</v>
      </c>
      <c r="I226" s="7" t="s" ph="1">
        <v>2356</v>
      </c>
      <c r="M226" s="14" t="str" ph="1">
        <f>IFERROR(INDEX([1]!_born[生没年],
MATCH(I226,[1]!_born[作],0)),"")</f>
        <v/>
      </c>
      <c r="N226" s="14" t="str" ph="1">
        <f>IFERROR(INDEX([1]!_born[生没年],
MATCH(K226,[1]!_born[作],0)),"")</f>
        <v/>
      </c>
      <c r="O226" s="7" t="s" ph="1">
        <v>10861</v>
      </c>
      <c r="R226" s="147" ph="1"/>
    </row>
    <row r="227" spans="1:25" ht="25.5" ph="1">
      <c r="A227" s="6" ph="1">
        <v>226</v>
      </c>
      <c r="B227" s="7" t="s" ph="1">
        <v>940</v>
      </c>
      <c r="C227" s="7" t="s" ph="1">
        <v>1272</v>
      </c>
      <c r="G227" s="7" t="s" ph="1">
        <v>3793</v>
      </c>
      <c r="I227" s="7" t="s" ph="1">
        <v>2356</v>
      </c>
      <c r="M227" s="14" t="str" ph="1">
        <f>IFERROR(INDEX([1]!_born[生没年],
MATCH(I227,[1]!_born[作],0)),"")</f>
        <v/>
      </c>
      <c r="N227" s="14" t="str" ph="1">
        <f>IFERROR(INDEX([1]!_born[生没年],
MATCH(K227,[1]!_born[作],0)),"")</f>
        <v/>
      </c>
      <c r="O227" s="7" t="s" ph="1">
        <v>10861</v>
      </c>
      <c r="R227" s="147" ph="1"/>
      <c r="Y227" s="7" t="s" ph="1">
        <v>10862</v>
      </c>
    </row>
    <row r="228" spans="1:25" s="8" customFormat="1" ph="1">
      <c r="A228" s="6" ph="1">
        <v>229</v>
      </c>
      <c r="B228" s="11" t="s" ph="1">
        <v>940</v>
      </c>
      <c r="C228" s="11" t="s" ph="1">
        <v>1272</v>
      </c>
      <c r="G228" s="10" t="s" ph="1">
        <v>1273</v>
      </c>
      <c r="H228" s="11" ph="1"/>
      <c r="M228" s="9" t="str" ph="1">
        <f>IFERROR(INDEX([1]!_born[生没年],
MATCH(I228,[1]!_born[作],0)),"")</f>
        <v/>
      </c>
      <c r="N228" s="9" t="str" ph="1">
        <f>IFERROR(INDEX([1]!_born[生没年],
MATCH(K228,[1]!_born[作],0)),"")</f>
        <v/>
      </c>
      <c r="R228" s="146" ph="1"/>
      <c r="U228" s="12" ph="1"/>
      <c r="V228" s="13" ph="1"/>
      <c r="W228" s="13" ph="1"/>
    </row>
    <row r="229" spans="1:25" ht="25.5" ph="1">
      <c r="A229" s="6" ph="1">
        <v>371</v>
      </c>
      <c r="B229" s="7" t="s" ph="1">
        <v>1274</v>
      </c>
      <c r="C229" s="7" t="s" ph="1">
        <v>1274</v>
      </c>
      <c r="G229" s="7" t="s" ph="1">
        <v>1273</v>
      </c>
      <c r="H229" s="7" t="s" ph="1">
        <v>1275</v>
      </c>
      <c r="I229" s="7" t="s" ph="1">
        <v>10863</v>
      </c>
      <c r="M229" s="14" t="str" ph="1">
        <f>IFERROR(INDEX([1]!_born[生没年],
MATCH(I229,[1]!_born[作],0)),"")</f>
        <v/>
      </c>
      <c r="N229" s="14" t="str" ph="1">
        <f>IFERROR(INDEX([1]!_born[生没年],
MATCH(K229,[1]!_born[作],0)),"")</f>
        <v/>
      </c>
      <c r="O229" s="7" t="s" ph="1">
        <v>10864</v>
      </c>
      <c r="R229" s="147" ph="1"/>
      <c r="S229" s="7" t="s" ph="1">
        <v>1276</v>
      </c>
      <c r="T229" s="7" t="s" ph="1">
        <v>1277</v>
      </c>
      <c r="U229" s="15" t="s" ph="1">
        <v>1278</v>
      </c>
      <c r="V229" s="16" ph="1">
        <v>2079</v>
      </c>
      <c r="Y229" s="7" t="s" ph="1">
        <v>10865</v>
      </c>
    </row>
    <row r="230" spans="1:25" ht="25.5" ph="1">
      <c r="A230" s="6" ph="1">
        <v>230</v>
      </c>
      <c r="B230" s="7" t="s" ph="1">
        <v>940</v>
      </c>
      <c r="C230" s="7" t="s" ph="1">
        <v>1272</v>
      </c>
      <c r="E230" s="7" t="s" ph="1">
        <v>1279</v>
      </c>
      <c r="G230" s="7" t="s" ph="1">
        <v>1273</v>
      </c>
      <c r="I230" s="7" t="s" ph="1">
        <v>10866</v>
      </c>
      <c r="M230" s="14" t="str" ph="1">
        <f>IFERROR(INDEX([1]!_born[生没年],
MATCH(I230,[1]!_born[作],0)),"")</f>
        <v/>
      </c>
      <c r="N230" s="14" t="str" ph="1">
        <f>IFERROR(INDEX([1]!_born[生没年],
MATCH(K230,[1]!_born[作],0)),"")</f>
        <v/>
      </c>
      <c r="O230" s="7" t="s" ph="1">
        <v>10867</v>
      </c>
      <c r="R230" s="147" ph="1"/>
    </row>
    <row r="231" spans="1:25" ht="25.5" ph="1">
      <c r="A231" s="6" ph="1">
        <v>231</v>
      </c>
      <c r="B231" s="7" t="s" ph="1">
        <v>940</v>
      </c>
      <c r="C231" s="7" t="s" ph="1">
        <v>940</v>
      </c>
      <c r="E231" s="7" t="s" ph="1">
        <v>363</v>
      </c>
      <c r="G231" s="7" t="s" ph="1">
        <v>942</v>
      </c>
      <c r="I231" s="7" t="s" ph="1">
        <v>10868</v>
      </c>
      <c r="M231" s="14" t="str" ph="1">
        <f>IFERROR(INDEX([1]!_born[生没年],
MATCH(I231,[1]!_born[作],0)),"")</f>
        <v/>
      </c>
      <c r="N231" s="14" t="str" ph="1">
        <f>IFERROR(INDEX([1]!_born[生没年],
MATCH(K231,[1]!_born[作],0)),"")</f>
        <v/>
      </c>
      <c r="O231" s="7" t="s" ph="1">
        <v>10869</v>
      </c>
      <c r="R231" s="147" ph="1"/>
    </row>
    <row r="232" spans="1:25" ht="25.5" ph="1">
      <c r="A232" s="6" ph="1">
        <v>231</v>
      </c>
      <c r="B232" s="7" t="s" ph="1">
        <v>940</v>
      </c>
      <c r="C232" s="7" t="s" ph="1">
        <v>940</v>
      </c>
      <c r="G232" s="7" t="s" ph="1">
        <v>942</v>
      </c>
      <c r="I232" s="7" t="s" ph="1">
        <v>10870</v>
      </c>
      <c r="M232" s="14" t="str" ph="1">
        <f>IFERROR(INDEX([1]!_born[生没年],
MATCH(I232,[1]!_born[作],0)),"")</f>
        <v/>
      </c>
      <c r="N232" s="14" t="str" ph="1">
        <f>IFERROR(INDEX([1]!_born[生没年],
MATCH(K232,[1]!_born[作],0)),"")</f>
        <v/>
      </c>
      <c r="O232" s="7" t="s" ph="1">
        <v>10871</v>
      </c>
      <c r="R232" s="147" ph="1"/>
      <c r="V232" s="16" ph="1">
        <v>2800</v>
      </c>
    </row>
    <row r="233" spans="1:25" ht="25.5" ph="1">
      <c r="A233" s="6" ph="1">
        <v>231</v>
      </c>
      <c r="B233" s="7" t="s" ph="1">
        <v>940</v>
      </c>
      <c r="C233" s="7" t="s" ph="1">
        <v>940</v>
      </c>
      <c r="G233" s="7" t="s" ph="1">
        <v>942</v>
      </c>
      <c r="I233" s="7" t="s" ph="1">
        <v>10870</v>
      </c>
      <c r="M233" s="14" t="str" ph="1">
        <f>IFERROR(INDEX([1]!_born[生没年],
MATCH(I233,[1]!_born[作],0)),"")</f>
        <v/>
      </c>
      <c r="N233" s="14" t="str" ph="1">
        <f>IFERROR(INDEX([1]!_born[生没年],
MATCH(K233,[1]!_born[作],0)),"")</f>
        <v/>
      </c>
      <c r="O233" s="7" t="s" ph="1">
        <v>10872</v>
      </c>
      <c r="R233" s="147" ph="1"/>
      <c r="V233" s="16" ph="1">
        <v>3800</v>
      </c>
    </row>
    <row r="234" spans="1:25" ht="25.5" ph="1">
      <c r="A234" s="6" t="s" ph="1">
        <v>4500</v>
      </c>
      <c r="B234" s="7" t="s" ph="1">
        <v>4499</v>
      </c>
      <c r="C234" s="7" t="s" ph="1">
        <v>4499</v>
      </c>
      <c r="D234" s="7" t="s" ph="1">
        <v>87</v>
      </c>
      <c r="G234" s="7" t="s" ph="1">
        <v>942</v>
      </c>
      <c r="I234" s="7" t="s" ph="1">
        <v>10873</v>
      </c>
      <c r="M234" s="14" t="str" ph="1">
        <f>IFERROR(INDEX([1]!_born[生没年],
MATCH(I234,[1]!_born[作],0)),"")</f>
        <v/>
      </c>
      <c r="N234" s="14" t="str" ph="1">
        <f>IFERROR(INDEX([1]!_born[生没年],
MATCH(K234,[1]!_born[作],0)),"")</f>
        <v/>
      </c>
      <c r="O234" s="7" t="s" ph="1">
        <v>10874</v>
      </c>
      <c r="R234" s="147" ph="1"/>
      <c r="T234" s="7" t="s" ph="1">
        <v>10875</v>
      </c>
      <c r="U234" s="15" t="s" ph="1">
        <v>4501</v>
      </c>
      <c r="V234" s="16" ph="1">
        <f>24000*1.1</f>
        <v>26400.000000000004</v>
      </c>
      <c r="Y234" s="7" t="s" ph="1">
        <v>10876</v>
      </c>
    </row>
    <row r="235" spans="1:25" ht="25.5" ph="1">
      <c r="A235" s="6" ph="1">
        <v>231</v>
      </c>
      <c r="B235" s="7" t="s" ph="1">
        <v>940</v>
      </c>
      <c r="C235" s="7" t="s" ph="1">
        <v>1272</v>
      </c>
      <c r="G235" s="7" t="s" ph="1">
        <v>1273</v>
      </c>
      <c r="H235" s="7" t="s" ph="1">
        <v>1275</v>
      </c>
      <c r="I235" s="7" t="s" ph="1">
        <v>2290</v>
      </c>
      <c r="M235" s="14" t="str" ph="1">
        <f>IFERROR(INDEX([1]!_born[生没年],
MATCH(I235,[1]!_born[作],0)),"")</f>
        <v/>
      </c>
      <c r="N235" s="14" t="str" ph="1">
        <f>IFERROR(INDEX([1]!_born[生没年],
MATCH(K235,[1]!_born[作],0)),"")</f>
        <v/>
      </c>
      <c r="O235" s="7" t="s" ph="1">
        <v>10877</v>
      </c>
      <c r="R235" s="147" ph="1"/>
    </row>
    <row r="236" spans="1:25" ph="1">
      <c r="A236" s="6" ph="1">
        <v>232</v>
      </c>
      <c r="B236" s="7" t="s" ph="1">
        <v>940</v>
      </c>
      <c r="C236" s="7" t="s" ph="1">
        <v>1272</v>
      </c>
      <c r="G236" s="7" t="s" ph="1">
        <v>1273</v>
      </c>
      <c r="H236" s="7" t="s" ph="1">
        <v>1275</v>
      </c>
      <c r="I236" s="7" t="s" ph="1">
        <v>2290</v>
      </c>
      <c r="M236" s="14" t="str" ph="1">
        <f>IFERROR(INDEX([1]!_born[生没年],
MATCH(I236,[1]!_born[作],0)),"")</f>
        <v/>
      </c>
      <c r="N236" s="14" t="str" ph="1">
        <f>IFERROR(INDEX([1]!_born[生没年],
MATCH(K236,[1]!_born[作],0)),"")</f>
        <v/>
      </c>
      <c r="O236" s="7" t="s" ph="1">
        <v>2480</v>
      </c>
      <c r="R236" s="147" ph="1"/>
    </row>
    <row r="237" spans="1:25" ph="1">
      <c r="A237" s="6" ph="1">
        <v>233</v>
      </c>
      <c r="B237" s="7" t="s" ph="1">
        <v>940</v>
      </c>
      <c r="C237" s="7" t="s" ph="1">
        <v>1272</v>
      </c>
      <c r="G237" s="7" t="s" ph="1">
        <v>1273</v>
      </c>
      <c r="H237" s="7" t="s" ph="1">
        <v>1275</v>
      </c>
      <c r="I237" s="7" t="s" ph="1">
        <v>2290</v>
      </c>
      <c r="M237" s="14" t="str" ph="1">
        <f>IFERROR(INDEX([1]!_born[生没年],
MATCH(I237,[1]!_born[作],0)),"")</f>
        <v/>
      </c>
      <c r="N237" s="14" t="str" ph="1">
        <f>IFERROR(INDEX([1]!_born[生没年],
MATCH(K237,[1]!_born[作],0)),"")</f>
        <v/>
      </c>
      <c r="O237" s="7" t="s" ph="1">
        <v>1048</v>
      </c>
      <c r="R237" s="147" ph="1"/>
    </row>
    <row r="238" spans="1:25" ht="25.5" ph="1">
      <c r="A238" s="6" t="s" ph="1">
        <v>10496</v>
      </c>
      <c r="B238" s="7" t="s" ph="1">
        <v>940</v>
      </c>
      <c r="C238" s="7" t="s" ph="1">
        <v>940</v>
      </c>
      <c r="G238" s="7" t="s" ph="1">
        <v>942</v>
      </c>
      <c r="H238" s="7" t="s" ph="1">
        <v>168</v>
      </c>
      <c r="I238" s="7" t="s" ph="1">
        <v>4429</v>
      </c>
      <c r="M238" s="14" t="str" ph="1">
        <f>IFERROR(INDEX([1]!_born[生没年],
MATCH(I238,[1]!_born[作],0)),"")</f>
        <v/>
      </c>
      <c r="N238" s="14" t="str" ph="1">
        <f>IFERROR(INDEX([1]!_born[生没年],
MATCH(K238,[1]!_born[作],0)),"")</f>
        <v/>
      </c>
      <c r="O238" s="7" t="s" ph="1">
        <v>10878</v>
      </c>
      <c r="R238" s="147" ph="1"/>
      <c r="S238" s="7" t="s" ph="1">
        <v>10879</v>
      </c>
      <c r="T238" s="7" t="s" ph="1">
        <v>11225</v>
      </c>
      <c r="U238" s="15" ph="1">
        <v>43497</v>
      </c>
      <c r="V238" s="16" ph="1">
        <f>5600*1.03</f>
        <v>5768</v>
      </c>
      <c r="W238" s="16" t="s" ph="1">
        <v>100</v>
      </c>
      <c r="Y238" s="7" t="s" ph="1">
        <v>11311</v>
      </c>
    </row>
    <row r="239" spans="1:25" ht="25.5" ph="1">
      <c r="A239" s="6" ph="1">
        <v>233</v>
      </c>
      <c r="B239" s="7" t="s" ph="1">
        <v>940</v>
      </c>
      <c r="C239" s="7" t="s" ph="1">
        <v>940</v>
      </c>
      <c r="G239" s="7" t="s" ph="1">
        <v>942</v>
      </c>
      <c r="H239" s="7" t="s" ph="1">
        <v>168</v>
      </c>
      <c r="I239" s="7" t="s" ph="1">
        <v>4429</v>
      </c>
      <c r="M239" s="14" t="str" ph="1">
        <f>IFERROR(INDEX([1]!_born[生没年],
MATCH(I239,[1]!_born[作],0)),"")</f>
        <v/>
      </c>
      <c r="N239" s="14" t="str" ph="1">
        <f>IFERROR(INDEX([1]!_born[生没年],
MATCH(K239,[1]!_born[作],0)),"")</f>
        <v/>
      </c>
      <c r="O239" s="7" t="s" ph="1">
        <v>10881</v>
      </c>
      <c r="R239" s="147" ph="1"/>
      <c r="T239" s="7" t="s" ph="1">
        <v>10880</v>
      </c>
      <c r="U239" s="15" ph="1">
        <v>43497</v>
      </c>
      <c r="V239" s="16" ph="1">
        <v>10800</v>
      </c>
      <c r="W239" s="16" ph="1">
        <v>7160</v>
      </c>
      <c r="Y239" s="7" t="s" ph="1">
        <v>7621</v>
      </c>
    </row>
    <row r="240" spans="1:25" ht="25.5" ph="1">
      <c r="A240" s="6" ph="1">
        <v>233</v>
      </c>
      <c r="B240" s="7" t="s" ph="1">
        <v>940</v>
      </c>
      <c r="C240" s="7" t="s" ph="1">
        <v>940</v>
      </c>
      <c r="G240" s="7" t="s" ph="1">
        <v>942</v>
      </c>
      <c r="H240" s="7" t="s" ph="1">
        <v>168</v>
      </c>
      <c r="I240" s="7" t="s" ph="1">
        <v>4429</v>
      </c>
      <c r="M240" s="14" t="str" ph="1">
        <f>IFERROR(INDEX([1]!_born[生没年],
MATCH(I240,[1]!_born[作],0)),"")</f>
        <v/>
      </c>
      <c r="N240" s="14" t="str" ph="1">
        <f>IFERROR(INDEX([1]!_born[生没年],
MATCH(K240,[1]!_born[作],0)),"")</f>
        <v/>
      </c>
      <c r="O240" s="7" t="s" ph="1">
        <v>10882</v>
      </c>
      <c r="R240" s="147" ph="1"/>
      <c r="S240" s="7" t="s" ph="1">
        <v>10883</v>
      </c>
      <c r="T240" s="7" t="s" ph="1">
        <v>10880</v>
      </c>
      <c r="U240" s="15" ph="1">
        <v>43497</v>
      </c>
      <c r="V240" s="16" ph="1">
        <v>3500</v>
      </c>
      <c r="W240" s="16" ph="1">
        <v>1310</v>
      </c>
      <c r="Y240" s="7" t="s" ph="1">
        <v>7621</v>
      </c>
    </row>
    <row r="241" spans="1:25" ht="25.5" ph="1">
      <c r="A241" s="6" ph="1">
        <v>233</v>
      </c>
      <c r="B241" s="7" t="s" ph="1">
        <v>940</v>
      </c>
      <c r="C241" s="7" t="s" ph="1">
        <v>940</v>
      </c>
      <c r="G241" s="7" t="s" ph="1">
        <v>942</v>
      </c>
      <c r="H241" s="7" t="s" ph="1">
        <v>168</v>
      </c>
      <c r="I241" s="7" t="s" ph="1">
        <v>4429</v>
      </c>
      <c r="M241" s="14" t="str" ph="1">
        <f>IFERROR(INDEX([1]!_born[生没年],
MATCH(I241,[1]!_born[作],0)),"")</f>
        <v/>
      </c>
      <c r="N241" s="14" t="str" ph="1">
        <f>IFERROR(INDEX([1]!_born[生没年],
MATCH(K241,[1]!_born[作],0)),"")</f>
        <v/>
      </c>
      <c r="O241" s="7" t="s" ph="1">
        <v>10884</v>
      </c>
      <c r="R241" s="147" ph="1"/>
      <c r="S241" s="7" t="s" ph="1">
        <v>10883</v>
      </c>
      <c r="T241" s="7" t="s" ph="1">
        <v>10885</v>
      </c>
      <c r="U241" s="15" ph="1">
        <v>43502</v>
      </c>
      <c r="V241" s="16" ph="1">
        <v>3400</v>
      </c>
      <c r="W241" s="16" ph="1">
        <v>500</v>
      </c>
      <c r="Y241" s="7" t="s" ph="1">
        <v>7621</v>
      </c>
    </row>
    <row r="242" spans="1:25" ht="25.5" ph="1">
      <c r="A242" s="6" ph="1">
        <v>233</v>
      </c>
      <c r="B242" s="7" t="s" ph="1">
        <v>940</v>
      </c>
      <c r="C242" s="7" t="s" ph="1">
        <v>940</v>
      </c>
      <c r="G242" s="7" t="s" ph="1">
        <v>942</v>
      </c>
      <c r="H242" s="7" t="s" ph="1">
        <v>168</v>
      </c>
      <c r="I242" s="7" t="s" ph="1">
        <v>4429</v>
      </c>
      <c r="M242" s="14" t="str" ph="1">
        <f>IFERROR(INDEX([1]!_born[生没年],
MATCH(I242,[1]!_born[作],0)),"")</f>
        <v/>
      </c>
      <c r="N242" s="14" t="str" ph="1">
        <f>IFERROR(INDEX([1]!_born[生没年],
MATCH(K242,[1]!_born[作],0)),"")</f>
        <v/>
      </c>
      <c r="O242" s="7" t="s" ph="1">
        <v>3813</v>
      </c>
      <c r="R242" s="147" ph="1"/>
      <c r="S242" s="7" t="s" ph="1">
        <v>10886</v>
      </c>
      <c r="T242" s="7" t="s" ph="1">
        <v>10880</v>
      </c>
      <c r="U242" s="15" ph="1">
        <v>43503</v>
      </c>
      <c r="V242" s="16" ph="1">
        <v>5800</v>
      </c>
      <c r="W242" s="16" ph="1">
        <v>1240</v>
      </c>
      <c r="Y242" s="7" t="s" ph="1">
        <v>10887</v>
      </c>
    </row>
    <row r="243" spans="1:25" ht="25.5" ph="1">
      <c r="A243" s="6" ph="1">
        <v>233</v>
      </c>
      <c r="B243" s="7" t="s" ph="1">
        <v>940</v>
      </c>
      <c r="C243" s="7" t="s" ph="1">
        <v>940</v>
      </c>
      <c r="G243" s="7" t="s" ph="1">
        <v>942</v>
      </c>
      <c r="H243" s="7" t="s" ph="1">
        <v>168</v>
      </c>
      <c r="I243" s="7" t="s" ph="1">
        <v>4429</v>
      </c>
      <c r="M243" s="14" t="str" ph="1">
        <f>IFERROR(INDEX([1]!_born[生没年],
MATCH(I243,[1]!_born[作],0)),"")</f>
        <v/>
      </c>
      <c r="N243" s="14" t="str" ph="1">
        <f>IFERROR(INDEX([1]!_born[生没年],
MATCH(K243,[1]!_born[作],0)),"")</f>
        <v/>
      </c>
      <c r="O243" s="7" t="s" ph="1">
        <v>10888</v>
      </c>
      <c r="R243" s="147" ph="1"/>
      <c r="S243" s="7" t="s" ph="1">
        <v>10883</v>
      </c>
      <c r="T243" s="7" t="s" ph="1">
        <v>10880</v>
      </c>
      <c r="U243" s="15" ph="1">
        <v>43503</v>
      </c>
      <c r="V243" s="16" ph="1">
        <v>3500</v>
      </c>
      <c r="W243" s="16" ph="1">
        <v>1850</v>
      </c>
      <c r="Y243" s="7" t="s" ph="1">
        <v>7621</v>
      </c>
    </row>
    <row r="244" spans="1:25" ht="25.5" ph="1">
      <c r="A244" s="6" ph="1">
        <v>233</v>
      </c>
      <c r="B244" s="7" t="s" ph="1">
        <v>940</v>
      </c>
      <c r="C244" s="7" t="s" ph="1">
        <v>940</v>
      </c>
      <c r="G244" s="7" t="s" ph="1">
        <v>942</v>
      </c>
      <c r="H244" s="7" t="s" ph="1">
        <v>168</v>
      </c>
      <c r="I244" s="7" t="s" ph="1">
        <v>4429</v>
      </c>
      <c r="M244" s="14" t="str" ph="1">
        <f>IFERROR(INDEX([1]!_born[生没年],
MATCH(I244,[1]!_born[作],0)),"")</f>
        <v/>
      </c>
      <c r="N244" s="14" t="str" ph="1">
        <f>IFERROR(INDEX([1]!_born[生没年],
MATCH(K244,[1]!_born[作],0)),"")</f>
        <v/>
      </c>
      <c r="O244" s="7" t="s" ph="1">
        <v>10889</v>
      </c>
      <c r="R244" s="147" ph="1"/>
      <c r="S244" s="7" t="s" ph="1">
        <v>10890</v>
      </c>
      <c r="T244" s="7" t="s" ph="1">
        <v>10891</v>
      </c>
      <c r="U244" s="15" ph="1">
        <v>43520</v>
      </c>
      <c r="V244" s="16" ph="1">
        <v>10800</v>
      </c>
      <c r="W244" s="16" ph="1">
        <v>1110</v>
      </c>
      <c r="Y244" s="7" t="s" ph="1">
        <v>10892</v>
      </c>
    </row>
    <row r="245" spans="1:25" ht="25.5" ph="1">
      <c r="A245" s="6" ph="1">
        <v>233</v>
      </c>
      <c r="B245" s="7" t="s" ph="1">
        <v>940</v>
      </c>
      <c r="C245" s="7" t="s" ph="1">
        <v>940</v>
      </c>
      <c r="G245" s="7" t="s" ph="1">
        <v>942</v>
      </c>
      <c r="H245" s="7" t="s" ph="1">
        <v>168</v>
      </c>
      <c r="I245" s="7" t="s" ph="1">
        <v>4429</v>
      </c>
      <c r="M245" s="14" t="str" ph="1">
        <f>IFERROR(INDEX([1]!_born[生没年],
MATCH(I245,[1]!_born[作],0)),"")</f>
        <v/>
      </c>
      <c r="N245" s="14" t="str" ph="1">
        <f>IFERROR(INDEX([1]!_born[生没年],
MATCH(K245,[1]!_born[作],0)),"")</f>
        <v/>
      </c>
      <c r="O245" s="7" t="s" ph="1">
        <v>10893</v>
      </c>
      <c r="R245" s="147" ph="1"/>
      <c r="S245" s="7" t="s" ph="1">
        <v>10890</v>
      </c>
      <c r="T245" s="7" t="s" ph="1">
        <v>10891</v>
      </c>
      <c r="U245" s="15" ph="1">
        <v>43521</v>
      </c>
      <c r="V245" s="16" ph="1">
        <v>9800</v>
      </c>
      <c r="W245" s="16" ph="1">
        <v>1010</v>
      </c>
      <c r="Y245" s="7" t="s" ph="1">
        <v>7621</v>
      </c>
    </row>
    <row r="246" spans="1:25" ht="25.5" ph="1">
      <c r="A246" s="6" ph="1">
        <v>233</v>
      </c>
      <c r="B246" s="7" t="s" ph="1">
        <v>940</v>
      </c>
      <c r="C246" s="7" t="s" ph="1">
        <v>940</v>
      </c>
      <c r="G246" s="7" t="s" ph="1">
        <v>942</v>
      </c>
      <c r="H246" s="7" t="s" ph="1">
        <v>168</v>
      </c>
      <c r="I246" s="7" t="s" ph="1">
        <v>4429</v>
      </c>
      <c r="M246" s="14" t="str" ph="1">
        <f>IFERROR(INDEX([1]!_born[生没年],
MATCH(I246,[1]!_born[作],0)),"")</f>
        <v/>
      </c>
      <c r="N246" s="14" t="str" ph="1">
        <f>IFERROR(INDEX([1]!_born[生没年],
MATCH(K246,[1]!_born[作],0)),"")</f>
        <v/>
      </c>
      <c r="O246" s="7" t="s" ph="1">
        <v>10894</v>
      </c>
      <c r="R246" s="147" ph="1"/>
      <c r="T246" s="7" t="s" ph="1">
        <v>10891</v>
      </c>
      <c r="U246" s="15" ph="1">
        <v>43525</v>
      </c>
      <c r="V246" s="16" ph="1">
        <v>10800</v>
      </c>
      <c r="W246" s="16" ph="1">
        <v>1210</v>
      </c>
      <c r="Y246" s="7" t="s" ph="1">
        <v>7621</v>
      </c>
    </row>
    <row r="247" spans="1:25" ht="25.5" ph="1">
      <c r="A247" s="6" ph="1">
        <v>233</v>
      </c>
      <c r="B247" s="7" t="s" ph="1">
        <v>940</v>
      </c>
      <c r="C247" s="7" t="s" ph="1">
        <v>940</v>
      </c>
      <c r="G247" s="7" t="s" ph="1">
        <v>942</v>
      </c>
      <c r="H247" s="7" t="s" ph="1">
        <v>168</v>
      </c>
      <c r="I247" s="7" t="s" ph="1">
        <v>4429</v>
      </c>
      <c r="M247" s="14" t="str" ph="1">
        <f>IFERROR(INDEX([1]!_born[生没年],
MATCH(I247,[1]!_born[作],0)),"")</f>
        <v/>
      </c>
      <c r="N247" s="14" t="str" ph="1">
        <f>IFERROR(INDEX([1]!_born[生没年],
MATCH(K247,[1]!_born[作],0)),"")</f>
        <v/>
      </c>
      <c r="O247" s="7" t="s" ph="1">
        <v>10895</v>
      </c>
      <c r="R247" s="147" ph="1"/>
      <c r="S247" s="7" t="s" ph="1">
        <v>4430</v>
      </c>
      <c r="T247" s="7" t="s" ph="1">
        <v>10880</v>
      </c>
      <c r="U247" s="15" ph="1">
        <v>43524</v>
      </c>
      <c r="V247" s="16" ph="1">
        <v>10800</v>
      </c>
      <c r="W247" s="16" ph="1">
        <v>216</v>
      </c>
      <c r="Y247" s="7" t="s" ph="1">
        <v>7621</v>
      </c>
    </row>
    <row r="248" spans="1:25" ht="25.5" ph="1">
      <c r="A248" s="6" ph="1">
        <v>233</v>
      </c>
      <c r="B248" s="7" t="s" ph="1">
        <v>940</v>
      </c>
      <c r="C248" s="7" t="s" ph="1">
        <v>940</v>
      </c>
      <c r="G248" s="7" t="s" ph="1">
        <v>942</v>
      </c>
      <c r="H248" s="7" t="s" ph="1">
        <v>168</v>
      </c>
      <c r="I248" s="7" t="s" ph="1">
        <v>4429</v>
      </c>
      <c r="M248" s="14" t="str" ph="1">
        <f>IFERROR(INDEX([1]!_born[生没年],
MATCH(I248,[1]!_born[作],0)),"")</f>
        <v/>
      </c>
      <c r="N248" s="14" t="str" ph="1">
        <f>IFERROR(INDEX([1]!_born[生没年],
MATCH(K248,[1]!_born[作],0)),"")</f>
        <v/>
      </c>
      <c r="O248" s="7" t="s" ph="1">
        <v>10896</v>
      </c>
      <c r="R248" s="147" ph="1"/>
      <c r="S248" s="7" t="s" ph="1">
        <v>10622</v>
      </c>
      <c r="T248" s="7" t="s" ph="1">
        <v>10880</v>
      </c>
      <c r="U248" s="15" t="s" ph="1">
        <v>4433</v>
      </c>
      <c r="V248" s="16" ph="1">
        <v>9800</v>
      </c>
      <c r="W248" s="16" ph="1">
        <v>1510</v>
      </c>
      <c r="Y248" s="7" t="s" ph="1">
        <v>7621</v>
      </c>
    </row>
    <row r="249" spans="1:25" ht="25.5" ph="1">
      <c r="A249" s="6" ph="1">
        <v>233</v>
      </c>
      <c r="B249" s="7" t="s" ph="1">
        <v>940</v>
      </c>
      <c r="C249" s="7" t="s" ph="1">
        <v>940</v>
      </c>
      <c r="G249" s="7" t="s" ph="1">
        <v>942</v>
      </c>
      <c r="H249" s="7" t="s" ph="1">
        <v>168</v>
      </c>
      <c r="I249" s="7" t="s" ph="1">
        <v>4429</v>
      </c>
      <c r="M249" s="14" t="str" ph="1">
        <f>IFERROR(INDEX([1]!_born[生没年],
MATCH(I249,[1]!_born[作],0)),"")</f>
        <v/>
      </c>
      <c r="N249" s="14" t="str" ph="1">
        <f>IFERROR(INDEX([1]!_born[生没年],
MATCH(K249,[1]!_born[作],0)),"")</f>
        <v/>
      </c>
      <c r="O249" s="7" t="s" ph="1">
        <v>10897</v>
      </c>
      <c r="R249" s="147" ph="1"/>
      <c r="S249" s="7" t="s" ph="1">
        <v>10622</v>
      </c>
      <c r="T249" s="7" t="s" ph="1">
        <v>10880</v>
      </c>
      <c r="U249" s="15" t="s" ph="1">
        <v>4447</v>
      </c>
      <c r="V249" s="16" ph="1">
        <v>9800</v>
      </c>
      <c r="W249" s="16" ph="1">
        <v>1058</v>
      </c>
      <c r="Y249" s="7" t="s" ph="1">
        <v>7621</v>
      </c>
    </row>
    <row r="250" spans="1:25" ht="25.5" ph="1">
      <c r="A250" s="6" ph="1">
        <v>233</v>
      </c>
      <c r="B250" s="7" t="s" ph="1">
        <v>940</v>
      </c>
      <c r="C250" s="7" t="s" ph="1">
        <v>940</v>
      </c>
      <c r="G250" s="7" t="s" ph="1">
        <v>942</v>
      </c>
      <c r="H250" s="7" t="s" ph="1">
        <v>168</v>
      </c>
      <c r="I250" s="7" t="s" ph="1">
        <v>4429</v>
      </c>
      <c r="M250" s="14" t="str" ph="1">
        <f>IFERROR(INDEX([1]!_born[生没年],
MATCH(I250,[1]!_born[作],0)),"")</f>
        <v/>
      </c>
      <c r="N250" s="14" t="str" ph="1">
        <f>IFERROR(INDEX([1]!_born[生没年],
MATCH(K250,[1]!_born[作],0)),"")</f>
        <v/>
      </c>
      <c r="O250" s="7" t="s" ph="1">
        <v>10898</v>
      </c>
      <c r="R250" s="147" ph="1"/>
      <c r="S250" s="7" t="s" ph="1">
        <v>10622</v>
      </c>
      <c r="T250" s="7" t="s" ph="1">
        <v>10891</v>
      </c>
      <c r="U250" s="15" t="s" ph="1">
        <v>4434</v>
      </c>
      <c r="V250" s="16" ph="1">
        <v>9800</v>
      </c>
      <c r="W250" s="16" ph="1">
        <v>900</v>
      </c>
      <c r="Y250" s="7" t="s" ph="1">
        <v>7621</v>
      </c>
    </row>
    <row r="251" spans="1:25" ht="25.5" ph="1">
      <c r="A251" s="6" ph="1">
        <v>233</v>
      </c>
      <c r="B251" s="7" t="s" ph="1">
        <v>940</v>
      </c>
      <c r="C251" s="7" t="s" ph="1">
        <v>940</v>
      </c>
      <c r="G251" s="7" t="s" ph="1">
        <v>942</v>
      </c>
      <c r="H251" s="7" t="s" ph="1">
        <v>168</v>
      </c>
      <c r="I251" s="7" t="s" ph="1">
        <v>4429</v>
      </c>
      <c r="M251" s="14" t="str" ph="1">
        <f>IFERROR(INDEX([1]!_born[生没年],
MATCH(I251,[1]!_born[作],0)),"")</f>
        <v/>
      </c>
      <c r="N251" s="14" t="str" ph="1">
        <f>IFERROR(INDEX([1]!_born[生没年],
MATCH(K251,[1]!_born[作],0)),"")</f>
        <v/>
      </c>
      <c r="O251" s="7" t="s" ph="1">
        <v>10899</v>
      </c>
      <c r="R251" s="147" ph="1"/>
      <c r="S251" s="7" t="s" ph="1">
        <v>10622</v>
      </c>
      <c r="T251" s="7" t="s" ph="1">
        <v>10891</v>
      </c>
      <c r="U251" s="15" t="s" ph="1">
        <v>4435</v>
      </c>
      <c r="V251" s="16" ph="1">
        <v>9800</v>
      </c>
      <c r="W251" s="16" ph="1">
        <v>432</v>
      </c>
      <c r="Y251" s="7" t="s" ph="1">
        <v>7621</v>
      </c>
    </row>
    <row r="252" spans="1:25" ht="25.5" ph="1">
      <c r="A252" s="6" ph="1">
        <v>233</v>
      </c>
      <c r="B252" s="7" t="s" ph="1">
        <v>940</v>
      </c>
      <c r="C252" s="7" t="s" ph="1">
        <v>940</v>
      </c>
      <c r="G252" s="7" t="s" ph="1">
        <v>942</v>
      </c>
      <c r="H252" s="7" t="s" ph="1">
        <v>168</v>
      </c>
      <c r="I252" s="7" t="s" ph="1">
        <v>4429</v>
      </c>
      <c r="M252" s="14" t="str" ph="1">
        <f>IFERROR(INDEX([1]!_born[生没年],
MATCH(I252,[1]!_born[作],0)),"")</f>
        <v/>
      </c>
      <c r="N252" s="14" t="str" ph="1">
        <f>IFERROR(INDEX([1]!_born[生没年],
MATCH(K252,[1]!_born[作],0)),"")</f>
        <v/>
      </c>
      <c r="O252" s="7" t="s" ph="1">
        <v>10900</v>
      </c>
      <c r="R252" s="147" ph="1"/>
      <c r="S252" s="7" t="s" ph="1">
        <v>10883</v>
      </c>
      <c r="T252" s="7" t="s" ph="1">
        <v>10891</v>
      </c>
      <c r="U252" s="15" t="s" ph="1">
        <v>4436</v>
      </c>
      <c r="V252" s="16" ph="1">
        <v>3400</v>
      </c>
      <c r="W252" s="16" ph="1">
        <v>540</v>
      </c>
      <c r="Y252" s="7" t="s" ph="1">
        <v>7621</v>
      </c>
    </row>
    <row r="253" spans="1:25" ht="25.5" ph="1">
      <c r="A253" s="6" ph="1">
        <v>233</v>
      </c>
      <c r="B253" s="7" t="s" ph="1">
        <v>940</v>
      </c>
      <c r="C253" s="7" t="s" ph="1">
        <v>940</v>
      </c>
      <c r="G253" s="7" t="s" ph="1">
        <v>942</v>
      </c>
      <c r="H253" s="7" t="s" ph="1">
        <v>168</v>
      </c>
      <c r="I253" s="7" t="s" ph="1">
        <v>4429</v>
      </c>
      <c r="M253" s="14" t="str" ph="1">
        <f>IFERROR(INDEX([1]!_born[生没年],
MATCH(I253,[1]!_born[作],0)),"")</f>
        <v/>
      </c>
      <c r="N253" s="14" t="str" ph="1">
        <f>IFERROR(INDEX([1]!_born[生没年],
MATCH(K253,[1]!_born[作],0)),"")</f>
        <v/>
      </c>
      <c r="O253" s="7" t="s" ph="1">
        <v>10901</v>
      </c>
      <c r="R253" s="147" ph="1"/>
      <c r="S253" s="7" t="s" ph="1">
        <v>10622</v>
      </c>
      <c r="T253" s="7" t="s" ph="1">
        <v>10880</v>
      </c>
      <c r="U253" s="15" t="s" ph="1">
        <v>4437</v>
      </c>
      <c r="V253" s="16" ph="1">
        <v>9800</v>
      </c>
      <c r="W253" s="16" ph="1">
        <v>1000</v>
      </c>
      <c r="Y253" s="7" t="s" ph="1">
        <v>7621</v>
      </c>
    </row>
    <row r="254" spans="1:25" ht="25.5" ph="1">
      <c r="A254" s="6" ph="1">
        <v>233</v>
      </c>
      <c r="B254" s="7" t="s" ph="1">
        <v>940</v>
      </c>
      <c r="C254" s="7" t="s" ph="1">
        <v>940</v>
      </c>
      <c r="G254" s="7" t="s" ph="1">
        <v>942</v>
      </c>
      <c r="H254" s="7" t="s" ph="1">
        <v>168</v>
      </c>
      <c r="I254" s="7" t="s" ph="1">
        <v>4429</v>
      </c>
      <c r="M254" s="14" t="str" ph="1">
        <f>IFERROR(INDEX([1]!_born[生没年],
MATCH(I254,[1]!_born[作],0)),"")</f>
        <v/>
      </c>
      <c r="N254" s="14" t="str" ph="1">
        <f>IFERROR(INDEX([1]!_born[生没年],
MATCH(K254,[1]!_born[作],0)),"")</f>
        <v/>
      </c>
      <c r="O254" s="7" t="s" ph="1">
        <v>10902</v>
      </c>
      <c r="R254" s="147" ph="1"/>
      <c r="S254" s="7" t="s" ph="1">
        <v>10622</v>
      </c>
      <c r="T254" s="7" t="s" ph="1">
        <v>10880</v>
      </c>
      <c r="U254" s="15" t="s" ph="1">
        <v>4438</v>
      </c>
      <c r="V254" s="16" ph="1">
        <v>9800</v>
      </c>
      <c r="W254" s="16" ph="1">
        <v>2138</v>
      </c>
      <c r="Y254" s="7" t="s" ph="1">
        <v>7621</v>
      </c>
    </row>
    <row r="255" spans="1:25" ht="25.5" ph="1">
      <c r="A255" s="6" ph="1">
        <v>233</v>
      </c>
      <c r="B255" s="7" t="s" ph="1">
        <v>940</v>
      </c>
      <c r="C255" s="7" t="s" ph="1">
        <v>940</v>
      </c>
      <c r="G255" s="7" t="s" ph="1">
        <v>942</v>
      </c>
      <c r="H255" s="7" t="s" ph="1">
        <v>168</v>
      </c>
      <c r="I255" s="7" t="s" ph="1">
        <v>4429</v>
      </c>
      <c r="M255" s="14" t="str" ph="1">
        <f>IFERROR(INDEX([1]!_born[生没年],
MATCH(I255,[1]!_born[作],0)),"")</f>
        <v/>
      </c>
      <c r="N255" s="14" t="str" ph="1">
        <f>IFERROR(INDEX([1]!_born[生没年],
MATCH(K255,[1]!_born[作],0)),"")</f>
        <v/>
      </c>
      <c r="O255" s="7" t="s" ph="1">
        <v>10903</v>
      </c>
      <c r="R255" s="147" ph="1"/>
      <c r="U255" s="15" t="s" ph="1">
        <v>4439</v>
      </c>
      <c r="V255" s="16" ph="1">
        <v>10800</v>
      </c>
      <c r="W255" s="16" ph="1">
        <v>723</v>
      </c>
      <c r="Y255" s="7" t="s" ph="1">
        <v>7621</v>
      </c>
    </row>
    <row r="256" spans="1:25" ht="25.5" ph="1">
      <c r="A256" s="6" ph="1">
        <v>233</v>
      </c>
      <c r="B256" s="7" t="s" ph="1">
        <v>940</v>
      </c>
      <c r="C256" s="7" t="s" ph="1">
        <v>940</v>
      </c>
      <c r="G256" s="7" t="s" ph="1">
        <v>942</v>
      </c>
      <c r="H256" s="7" t="s" ph="1">
        <v>168</v>
      </c>
      <c r="I256" s="7" t="s" ph="1">
        <v>4429</v>
      </c>
      <c r="M256" s="14" t="str" ph="1">
        <f>IFERROR(INDEX([1]!_born[生没年],
MATCH(I256,[1]!_born[作],0)),"")</f>
        <v/>
      </c>
      <c r="N256" s="14" t="str" ph="1">
        <f>IFERROR(INDEX([1]!_born[生没年],
MATCH(K256,[1]!_born[作],0)),"")</f>
        <v/>
      </c>
      <c r="O256" s="7" t="s" ph="1">
        <v>10904</v>
      </c>
      <c r="R256" s="147" ph="1"/>
      <c r="S256" s="7" t="s" ph="1">
        <v>4431</v>
      </c>
      <c r="T256" s="7" t="s" ph="1">
        <v>10880</v>
      </c>
      <c r="U256" s="15" t="s" ph="1">
        <v>4440</v>
      </c>
      <c r="V256" s="16" ph="1">
        <v>10800</v>
      </c>
      <c r="W256" s="16" ph="1">
        <v>1110</v>
      </c>
      <c r="Y256" s="7" t="s" ph="1">
        <v>7621</v>
      </c>
    </row>
    <row r="257" spans="1:25" ht="25.5" ph="1">
      <c r="A257" s="6" ph="1">
        <v>233</v>
      </c>
      <c r="B257" s="7" t="s" ph="1">
        <v>940</v>
      </c>
      <c r="C257" s="7" t="s" ph="1">
        <v>940</v>
      </c>
      <c r="G257" s="7" t="s" ph="1">
        <v>942</v>
      </c>
      <c r="H257" s="7" t="s" ph="1">
        <v>168</v>
      </c>
      <c r="I257" s="7" t="s" ph="1">
        <v>4429</v>
      </c>
      <c r="M257" s="14" t="str" ph="1">
        <f>IFERROR(INDEX([1]!_born[生没年],
MATCH(I257,[1]!_born[作],0)),"")</f>
        <v/>
      </c>
      <c r="N257" s="14" t="str" ph="1">
        <f>IFERROR(INDEX([1]!_born[生没年],
MATCH(K257,[1]!_born[作],0)),"")</f>
        <v/>
      </c>
      <c r="O257" s="7" t="s" ph="1">
        <v>10905</v>
      </c>
      <c r="R257" s="147" ph="1"/>
      <c r="S257" s="7" t="s" ph="1">
        <v>4430</v>
      </c>
      <c r="T257" s="7" t="s" ph="1">
        <v>10880</v>
      </c>
      <c r="U257" s="15" t="s" ph="1">
        <v>4441</v>
      </c>
      <c r="V257" s="16" ph="1">
        <v>10800</v>
      </c>
      <c r="W257" s="16" ph="1">
        <v>1080</v>
      </c>
      <c r="Y257" s="7" t="s" ph="1">
        <v>7621</v>
      </c>
    </row>
    <row r="258" spans="1:25" ht="25.5" ph="1">
      <c r="A258" s="6" ph="1">
        <v>233</v>
      </c>
      <c r="B258" s="7" t="s" ph="1">
        <v>940</v>
      </c>
      <c r="C258" s="7" t="s" ph="1">
        <v>940</v>
      </c>
      <c r="G258" s="7" t="s" ph="1">
        <v>942</v>
      </c>
      <c r="H258" s="7" t="s" ph="1">
        <v>168</v>
      </c>
      <c r="I258" s="7" t="s" ph="1">
        <v>4429</v>
      </c>
      <c r="M258" s="14" t="str" ph="1">
        <f>IFERROR(INDEX([1]!_born[生没年],
MATCH(I258,[1]!_born[作],0)),"")</f>
        <v/>
      </c>
      <c r="N258" s="14" t="str" ph="1">
        <f>IFERROR(INDEX([1]!_born[生没年],
MATCH(K258,[1]!_born[作],0)),"")</f>
        <v/>
      </c>
      <c r="O258" s="7" t="s" ph="1">
        <v>10906</v>
      </c>
      <c r="R258" s="147" ph="1"/>
      <c r="S258" s="7" t="s" ph="1">
        <v>4432</v>
      </c>
      <c r="T258" s="7" t="s" ph="1">
        <v>10885</v>
      </c>
      <c r="U258" s="15" t="s" ph="1">
        <v>4442</v>
      </c>
      <c r="V258" s="16" ph="1">
        <f>580+400</f>
        <v>980</v>
      </c>
      <c r="W258" s="16" ph="1">
        <v>980</v>
      </c>
      <c r="Y258" s="7" t="s" ph="1">
        <v>7621</v>
      </c>
    </row>
    <row r="259" spans="1:25" ht="25.5" ph="1">
      <c r="A259" s="6" ph="1">
        <v>233</v>
      </c>
      <c r="B259" s="7" t="s" ph="1">
        <v>940</v>
      </c>
      <c r="C259" s="7" t="s" ph="1">
        <v>940</v>
      </c>
      <c r="G259" s="7" t="s" ph="1">
        <v>942</v>
      </c>
      <c r="H259" s="7" t="s" ph="1">
        <v>168</v>
      </c>
      <c r="I259" s="7" t="s" ph="1">
        <v>4429</v>
      </c>
      <c r="M259" s="14" t="str" ph="1">
        <f>IFERROR(INDEX([1]!_born[生没年],
MATCH(I259,[1]!_born[作],0)),"")</f>
        <v/>
      </c>
      <c r="N259" s="14" t="str" ph="1">
        <f>IFERROR(INDEX([1]!_born[生没年],
MATCH(K259,[1]!_born[作],0)),"")</f>
        <v/>
      </c>
      <c r="O259" s="7" t="s" ph="1">
        <v>10907</v>
      </c>
      <c r="R259" s="147" ph="1"/>
      <c r="T259" s="7" t="s" ph="1">
        <v>10891</v>
      </c>
      <c r="U259" s="15" t="s" ph="1">
        <v>4446</v>
      </c>
      <c r="V259" s="16" ph="1">
        <v>12800</v>
      </c>
      <c r="W259" s="16" ph="1">
        <v>6498</v>
      </c>
      <c r="Y259" s="7" t="s" ph="1">
        <v>7621</v>
      </c>
    </row>
    <row r="260" spans="1:25" ht="25.5" ph="1">
      <c r="A260" s="6" ph="1">
        <v>233</v>
      </c>
      <c r="B260" s="7" t="s" ph="1">
        <v>940</v>
      </c>
      <c r="C260" s="7" t="s" ph="1">
        <v>940</v>
      </c>
      <c r="G260" s="7" t="s" ph="1">
        <v>942</v>
      </c>
      <c r="H260" s="7" t="s" ph="1">
        <v>168</v>
      </c>
      <c r="I260" s="7" t="s" ph="1">
        <v>4429</v>
      </c>
      <c r="M260" s="14" t="str" ph="1">
        <f>IFERROR(INDEX([1]!_born[生没年],
MATCH(I260,[1]!_born[作],0)),"")</f>
        <v/>
      </c>
      <c r="N260" s="14" t="str" ph="1">
        <f>IFERROR(INDEX([1]!_born[生没年],
MATCH(K260,[1]!_born[作],0)),"")</f>
        <v/>
      </c>
      <c r="O260" s="7" t="s" ph="1">
        <v>10908</v>
      </c>
      <c r="R260" s="147" ph="1"/>
      <c r="T260" s="7" t="s" ph="1">
        <v>10880</v>
      </c>
      <c r="U260" s="15" t="s" ph="1">
        <v>4448</v>
      </c>
      <c r="V260" s="16" ph="1">
        <v>10800</v>
      </c>
      <c r="W260" s="16" ph="1">
        <v>3218</v>
      </c>
      <c r="Y260" s="7" t="s" ph="1">
        <v>7621</v>
      </c>
    </row>
    <row r="261" spans="1:25" ht="25.5" ph="1">
      <c r="A261" s="6" ph="1">
        <v>233</v>
      </c>
      <c r="B261" s="7" t="s" ph="1">
        <v>940</v>
      </c>
      <c r="C261" s="7" t="s" ph="1">
        <v>940</v>
      </c>
      <c r="G261" s="7" t="s" ph="1">
        <v>942</v>
      </c>
      <c r="H261" s="7" t="s" ph="1">
        <v>168</v>
      </c>
      <c r="I261" s="7" t="s" ph="1">
        <v>4429</v>
      </c>
      <c r="M261" s="14" t="str" ph="1">
        <f>IFERROR(INDEX([1]!_born[生没年],
MATCH(I261,[1]!_born[作],0)),"")</f>
        <v/>
      </c>
      <c r="N261" s="14" t="str" ph="1">
        <f>IFERROR(INDEX([1]!_born[生没年],
MATCH(K261,[1]!_born[作],0)),"")</f>
        <v/>
      </c>
      <c r="O261" s="7" t="s" ph="1">
        <v>10909</v>
      </c>
      <c r="R261" s="147" ph="1"/>
      <c r="T261" s="7" t="s" ph="1">
        <v>10891</v>
      </c>
      <c r="U261" s="15" t="s" ph="1">
        <v>4449</v>
      </c>
      <c r="V261" s="16" ph="1">
        <v>10800</v>
      </c>
      <c r="W261" s="16" ph="1">
        <v>7250</v>
      </c>
      <c r="Y261" s="7" t="s" ph="1">
        <v>7621</v>
      </c>
    </row>
    <row r="262" spans="1:25" ht="25.5" ph="1">
      <c r="A262" s="6" ph="1">
        <v>233</v>
      </c>
      <c r="B262" s="7" t="s" ph="1">
        <v>940</v>
      </c>
      <c r="C262" s="7" t="s" ph="1">
        <v>940</v>
      </c>
      <c r="G262" s="7" t="s" ph="1">
        <v>942</v>
      </c>
      <c r="H262" s="7" t="s" ph="1">
        <v>168</v>
      </c>
      <c r="I262" s="7" t="s" ph="1">
        <v>4429</v>
      </c>
      <c r="M262" s="14" t="str" ph="1">
        <f>IFERROR(INDEX([1]!_born[生没年],
MATCH(I262,[1]!_born[作],0)),"")</f>
        <v/>
      </c>
      <c r="N262" s="14" t="str" ph="1">
        <f>IFERROR(INDEX([1]!_born[生没年],
MATCH(K262,[1]!_born[作],0)),"")</f>
        <v/>
      </c>
      <c r="O262" s="7" t="s" ph="1">
        <v>10910</v>
      </c>
      <c r="R262" s="147" ph="1"/>
      <c r="T262" s="7" t="s" ph="1">
        <v>10880</v>
      </c>
      <c r="U262" s="15" t="s" ph="1">
        <v>4450</v>
      </c>
      <c r="V262" s="16" ph="1">
        <v>10800</v>
      </c>
      <c r="W262" s="16" ph="1">
        <f>15000+391</f>
        <v>15391</v>
      </c>
      <c r="Y262" s="7" t="s" ph="1">
        <v>4451</v>
      </c>
    </row>
    <row r="263" spans="1:25" ht="25.5" ph="1">
      <c r="A263" s="6" ph="1">
        <v>233</v>
      </c>
      <c r="B263" s="7" t="s" ph="1">
        <v>940</v>
      </c>
      <c r="C263" s="7" t="s" ph="1">
        <v>940</v>
      </c>
      <c r="G263" s="7" t="s" ph="1">
        <v>942</v>
      </c>
      <c r="H263" s="7" t="s" ph="1">
        <v>168</v>
      </c>
      <c r="I263" s="7" t="s" ph="1">
        <v>4429</v>
      </c>
      <c r="M263" s="14" t="str" ph="1">
        <f>IFERROR(INDEX([1]!_born[生没年],
MATCH(I263,[1]!_born[作],0)),"")</f>
        <v/>
      </c>
      <c r="N263" s="14" t="str" ph="1">
        <f>IFERROR(INDEX([1]!_born[生没年],
MATCH(K263,[1]!_born[作],0)),"")</f>
        <v/>
      </c>
      <c r="O263" s="7" t="s" ph="1">
        <v>10911</v>
      </c>
      <c r="R263" s="147" ph="1"/>
      <c r="T263" s="7" t="s" ph="1">
        <v>10880</v>
      </c>
      <c r="U263" s="15" ph="1">
        <v>43838</v>
      </c>
      <c r="V263" s="16" ph="1">
        <v>10800</v>
      </c>
      <c r="W263" s="16" ph="1">
        <v>500</v>
      </c>
      <c r="Y263" s="7" t="s" ph="1">
        <v>7621</v>
      </c>
    </row>
    <row r="264" spans="1:25" ht="25.5" ph="1">
      <c r="A264" s="6" ph="1">
        <v>233</v>
      </c>
      <c r="B264" s="7" t="s" ph="1">
        <v>940</v>
      </c>
      <c r="C264" s="7" t="s" ph="1">
        <v>940</v>
      </c>
      <c r="G264" s="7" t="s" ph="1">
        <v>942</v>
      </c>
      <c r="H264" s="7" t="s" ph="1">
        <v>168</v>
      </c>
      <c r="I264" s="7" t="s" ph="1">
        <v>4429</v>
      </c>
      <c r="M264" s="14" t="str" ph="1">
        <f>IFERROR(INDEX([1]!_born[生没年],
MATCH(I264,[1]!_born[作],0)),"")</f>
        <v/>
      </c>
      <c r="N264" s="14" t="str" ph="1">
        <f>IFERROR(INDEX([1]!_born[生没年],
MATCH(K264,[1]!_born[作],0)),"")</f>
        <v/>
      </c>
      <c r="O264" s="7" t="s" ph="1">
        <v>10912</v>
      </c>
      <c r="R264" s="147" ph="1"/>
      <c r="T264" s="7" t="s" ph="1">
        <v>10880</v>
      </c>
      <c r="U264" s="15" t="s" ph="1">
        <v>4452</v>
      </c>
      <c r="V264" s="16" ph="1">
        <v>10800</v>
      </c>
      <c r="W264" s="16" ph="1">
        <v>2000</v>
      </c>
      <c r="Y264" s="7" t="s" ph="1">
        <v>7621</v>
      </c>
    </row>
    <row r="265" spans="1:25" ht="25.5" ph="1">
      <c r="A265" s="6" ph="1">
        <v>233</v>
      </c>
      <c r="B265" s="7" t="s" ph="1">
        <v>940</v>
      </c>
      <c r="C265" s="7" t="s" ph="1">
        <v>940</v>
      </c>
      <c r="G265" s="7" t="s" ph="1">
        <v>942</v>
      </c>
      <c r="H265" s="7" t="s" ph="1">
        <v>168</v>
      </c>
      <c r="I265" s="7" t="s" ph="1">
        <v>4429</v>
      </c>
      <c r="M265" s="14" t="str" ph="1">
        <f>IFERROR(INDEX([1]!_born[生没年],
MATCH(I265,[1]!_born[作],0)),"")</f>
        <v/>
      </c>
      <c r="N265" s="14" t="str" ph="1">
        <f>IFERROR(INDEX([1]!_born[生没年],
MATCH(K265,[1]!_born[作],0)),"")</f>
        <v/>
      </c>
      <c r="O265" s="7" t="s" ph="1">
        <v>10913</v>
      </c>
      <c r="R265" s="147" ph="1"/>
      <c r="T265" s="7" t="s" ph="1">
        <v>10880</v>
      </c>
      <c r="U265" s="15" t="s" ph="1">
        <v>4453</v>
      </c>
      <c r="V265" s="16" ph="1">
        <v>7800</v>
      </c>
      <c r="W265" s="16" ph="1">
        <v>2000</v>
      </c>
      <c r="Y265" s="7" t="s" ph="1">
        <v>7621</v>
      </c>
    </row>
    <row r="266" spans="1:25" ht="25.5" ph="1">
      <c r="A266" s="6" ph="1">
        <v>233</v>
      </c>
      <c r="B266" s="7" t="s" ph="1">
        <v>940</v>
      </c>
      <c r="C266" s="7" t="s" ph="1">
        <v>940</v>
      </c>
      <c r="G266" s="7" t="s" ph="1">
        <v>942</v>
      </c>
      <c r="H266" s="7" t="s" ph="1">
        <v>168</v>
      </c>
      <c r="I266" s="7" t="s" ph="1">
        <v>4429</v>
      </c>
      <c r="M266" s="14" t="str" ph="1">
        <f>IFERROR(INDEX([1]!_born[生没年],
MATCH(I266,[1]!_born[作],0)),"")</f>
        <v/>
      </c>
      <c r="N266" s="14" t="str" ph="1">
        <f>IFERROR(INDEX([1]!_born[生没年],
MATCH(K266,[1]!_born[作],0)),"")</f>
        <v/>
      </c>
      <c r="O266" s="7" t="s" ph="1">
        <v>10914</v>
      </c>
      <c r="P266" s="7" t="s" ph="1">
        <v>4457</v>
      </c>
      <c r="R266" s="147" ph="1"/>
      <c r="S266" s="7" t="s" ph="1">
        <v>10915</v>
      </c>
      <c r="T266" s="7" t="s" ph="1">
        <v>10916</v>
      </c>
      <c r="U266" s="15" ph="1">
        <v>43658</v>
      </c>
      <c r="V266" s="16" ph="1">
        <v>5600</v>
      </c>
      <c r="W266" s="16" ph="1">
        <v>5500</v>
      </c>
      <c r="Y266" s="7" t="s" ph="1">
        <v>7621</v>
      </c>
    </row>
    <row r="267" spans="1:25" ht="25.5" ph="1">
      <c r="A267" s="6" ph="1">
        <v>233</v>
      </c>
      <c r="B267" s="7" t="s" ph="1">
        <v>940</v>
      </c>
      <c r="C267" s="7" t="s" ph="1">
        <v>940</v>
      </c>
      <c r="G267" s="7" t="s" ph="1">
        <v>942</v>
      </c>
      <c r="H267" s="7" t="s" ph="1">
        <v>168</v>
      </c>
      <c r="I267" s="7" t="s" ph="1">
        <v>4429</v>
      </c>
      <c r="M267" s="14" t="str" ph="1">
        <f>IFERROR(INDEX([1]!_born[生没年],
MATCH(I267,[1]!_born[作],0)),"")</f>
        <v/>
      </c>
      <c r="N267" s="14" t="str" ph="1">
        <f>IFERROR(INDEX([1]!_born[生没年],
MATCH(K267,[1]!_born[作],0)),"")</f>
        <v/>
      </c>
      <c r="O267" s="7" t="s" ph="1">
        <v>10917</v>
      </c>
      <c r="R267" s="147" ph="1"/>
      <c r="S267" s="7" t="s" ph="1">
        <v>10918</v>
      </c>
      <c r="T267" s="7" t="s" ph="1">
        <v>10880</v>
      </c>
      <c r="U267" s="15" ph="1">
        <v>43888</v>
      </c>
      <c r="V267" s="16" ph="1">
        <v>10800</v>
      </c>
      <c r="W267" s="16" ph="1">
        <f>2020/2</f>
        <v>1010</v>
      </c>
      <c r="Y267" s="7" t="s" ph="1">
        <v>10919</v>
      </c>
    </row>
    <row r="268" spans="1:25" ht="25.5" ph="1">
      <c r="A268" s="6" ph="1">
        <v>233</v>
      </c>
      <c r="B268" s="7" t="s" ph="1">
        <v>940</v>
      </c>
      <c r="C268" s="7" t="s" ph="1">
        <v>940</v>
      </c>
      <c r="G268" s="7" t="s" ph="1">
        <v>942</v>
      </c>
      <c r="H268" s="7" t="s" ph="1">
        <v>168</v>
      </c>
      <c r="I268" s="7" t="s" ph="1">
        <v>4429</v>
      </c>
      <c r="M268" s="14" t="str" ph="1">
        <f>IFERROR(INDEX([1]!_born[生没年],
MATCH(I268,[1]!_born[作],0)),"")</f>
        <v/>
      </c>
      <c r="N268" s="14" t="str" ph="1">
        <f>IFERROR(INDEX([1]!_born[生没年],
MATCH(K268,[1]!_born[作],0)),"")</f>
        <v/>
      </c>
      <c r="O268" s="7" t="s" ph="1">
        <v>10920</v>
      </c>
      <c r="R268" s="147" ph="1"/>
      <c r="S268" s="7" t="s" ph="1">
        <v>10915</v>
      </c>
      <c r="T268" s="7" t="s" ph="1">
        <v>10891</v>
      </c>
      <c r="U268" s="15" ph="1">
        <v>43888</v>
      </c>
      <c r="V268" s="16" ph="1">
        <v>10800</v>
      </c>
      <c r="W268" s="16" ph="1">
        <f>2020/2</f>
        <v>1010</v>
      </c>
      <c r="Y268" s="7" t="s" ph="1">
        <v>10921</v>
      </c>
    </row>
    <row r="269" spans="1:25" ht="25.5" ph="1">
      <c r="A269" s="6" ph="1">
        <v>233</v>
      </c>
      <c r="B269" s="7" t="s" ph="1">
        <v>940</v>
      </c>
      <c r="C269" s="7" t="s" ph="1">
        <v>940</v>
      </c>
      <c r="G269" s="7" t="s" ph="1">
        <v>942</v>
      </c>
      <c r="H269" s="7" t="s" ph="1">
        <v>168</v>
      </c>
      <c r="I269" s="7" t="s" ph="1">
        <v>4429</v>
      </c>
      <c r="M269" s="14" t="str" ph="1">
        <f>IFERROR(INDEX([1]!_born[生没年],
MATCH(I269,[1]!_born[作],0)),"")</f>
        <v/>
      </c>
      <c r="N269" s="14" t="str" ph="1">
        <f>IFERROR(INDEX([1]!_born[生没年],
MATCH(K269,[1]!_born[作],0)),"")</f>
        <v/>
      </c>
      <c r="O269" s="7" t="s" ph="1">
        <v>10922</v>
      </c>
      <c r="R269" s="147" ph="1"/>
      <c r="S269" s="7" t="s" ph="1">
        <v>10923</v>
      </c>
      <c r="T269" s="7" t="s" ph="1">
        <v>10880</v>
      </c>
      <c r="U269" s="15" ph="1">
        <v>44013</v>
      </c>
      <c r="V269" s="16" ph="1">
        <v>10800</v>
      </c>
      <c r="W269" s="16" ph="1">
        <v>1020</v>
      </c>
      <c r="Y269" s="7" t="s" ph="1">
        <v>7621</v>
      </c>
    </row>
    <row r="270" spans="1:25" ht="25.5" ph="1">
      <c r="A270" s="6" ph="1">
        <v>233</v>
      </c>
      <c r="B270" s="7" t="s" ph="1">
        <v>940</v>
      </c>
      <c r="C270" s="7" t="s" ph="1">
        <v>940</v>
      </c>
      <c r="G270" s="7" t="s" ph="1">
        <v>942</v>
      </c>
      <c r="H270" s="7" t="s" ph="1">
        <v>168</v>
      </c>
      <c r="I270" s="7" t="s" ph="1">
        <v>4429</v>
      </c>
      <c r="M270" s="14" t="str" ph="1">
        <f>IFERROR(INDEX([1]!_born[生没年],
MATCH(I270,[1]!_born[作],0)),"")</f>
        <v/>
      </c>
      <c r="N270" s="14" t="str" ph="1">
        <f>IFERROR(INDEX([1]!_born[生没年],
MATCH(K270,[1]!_born[作],0)),"")</f>
        <v/>
      </c>
      <c r="O270" s="7" t="s" ph="1">
        <v>10924</v>
      </c>
      <c r="R270" s="147" ph="1"/>
      <c r="T270" s="7" t="s" ph="1">
        <v>10880</v>
      </c>
      <c r="U270" s="15" t="s" ph="1">
        <v>4485</v>
      </c>
      <c r="V270" s="16" ph="1">
        <v>10800</v>
      </c>
      <c r="W270" s="16" t="s" ph="1">
        <v>100</v>
      </c>
      <c r="Y270" s="7" t="s" ph="1">
        <v>100</v>
      </c>
    </row>
    <row r="271" spans="1:25" ht="25.5" ph="1">
      <c r="A271" s="6" ph="1">
        <v>233</v>
      </c>
      <c r="B271" s="7" t="s" ph="1">
        <v>940</v>
      </c>
      <c r="C271" s="7" t="s" ph="1">
        <v>940</v>
      </c>
      <c r="G271" s="7" t="s" ph="1">
        <v>942</v>
      </c>
      <c r="H271" s="7" t="s" ph="1">
        <v>168</v>
      </c>
      <c r="I271" s="7" t="s" ph="1">
        <v>4429</v>
      </c>
      <c r="M271" s="14" t="str" ph="1">
        <f>IFERROR(INDEX([1]!_born[生没年],
MATCH(I271,[1]!_born[作],0)),"")</f>
        <v/>
      </c>
      <c r="N271" s="14" t="str" ph="1">
        <f>IFERROR(INDEX([1]!_born[生没年],
MATCH(K271,[1]!_born[作],0)),"")</f>
        <v/>
      </c>
      <c r="O271" s="7" t="s" ph="1">
        <v>10925</v>
      </c>
      <c r="R271" s="147" ph="1"/>
      <c r="T271" s="7" t="s" ph="1">
        <v>10885</v>
      </c>
      <c r="U271" s="15" t="s" ph="1">
        <v>4485</v>
      </c>
      <c r="V271" s="16" ph="1">
        <f>2200*1.03</f>
        <v>2266</v>
      </c>
      <c r="W271" s="16" t="s" ph="1">
        <v>100</v>
      </c>
      <c r="Y271" s="7" t="s" ph="1">
        <v>100</v>
      </c>
    </row>
    <row r="272" spans="1:25" ht="25.5" ph="1">
      <c r="A272" s="6" ph="1">
        <v>417</v>
      </c>
      <c r="B272" s="7" t="s" ph="1">
        <v>324</v>
      </c>
      <c r="C272" s="7" t="s" ph="1">
        <v>1280</v>
      </c>
      <c r="D272" s="24" ph="1"/>
      <c r="E272" s="7" t="s" ph="1">
        <v>1281</v>
      </c>
      <c r="G272" s="7" t="s" ph="1">
        <v>1273</v>
      </c>
      <c r="M272" s="14" t="str" ph="1">
        <f>IFERROR(INDEX([1]!_born[生没年],
MATCH(I272,[1]!_born[作],0)),"")</f>
        <v/>
      </c>
      <c r="N272" s="14" t="str" ph="1">
        <f>IFERROR(INDEX([1]!_born[生没年],
MATCH(K272,[1]!_born[作],0)),"")</f>
        <v/>
      </c>
      <c r="O272" s="7" t="s" ph="1">
        <v>10926</v>
      </c>
      <c r="R272" s="147" ph="1"/>
      <c r="S272" s="7" t="s" ph="1">
        <v>10927</v>
      </c>
      <c r="T272" s="7" t="s" ph="1">
        <v>4142</v>
      </c>
      <c r="U272" s="15" ph="1">
        <v>37587</v>
      </c>
      <c r="V272" s="16" t="s" ph="1">
        <v>10928</v>
      </c>
      <c r="W272" s="16" ph="1">
        <f>1480*1.05</f>
        <v>1554</v>
      </c>
      <c r="Y272" s="7" t="s" ph="1">
        <v>10929</v>
      </c>
    </row>
    <row r="273" spans="1:23" s="19" customFormat="1" ht="25.5" ph="1">
      <c r="A273" s="18" ph="1">
        <v>234</v>
      </c>
      <c r="B273" s="19" t="s" ph="1">
        <v>940</v>
      </c>
      <c r="C273" s="19" t="s" ph="1">
        <v>1272</v>
      </c>
      <c r="G273" s="19" t="s" ph="1">
        <v>1273</v>
      </c>
      <c r="I273" s="19" t="s" ph="1">
        <v>10930</v>
      </c>
      <c r="M273" s="20" t="str" ph="1">
        <f>IFERROR(INDEX([1]!_born[生没年],
MATCH(I273,[1]!_born[作],0)),"")</f>
        <v/>
      </c>
      <c r="N273" s="20" t="str" ph="1">
        <f>IFERROR(INDEX([1]!_born[生没年],
MATCH(K273,[1]!_born[作],0)),"")</f>
        <v/>
      </c>
      <c r="O273" s="19" t="s" ph="1">
        <v>10931</v>
      </c>
      <c r="R273" s="148" ph="1"/>
      <c r="U273" s="21" ph="1"/>
      <c r="V273" s="22" ph="1"/>
      <c r="W273" s="22" ph="1"/>
    </row>
    <row r="274" spans="1:23" s="19" customFormat="1" ht="25.5" ph="1">
      <c r="A274" s="18" ph="1">
        <v>235</v>
      </c>
      <c r="B274" s="19" t="s" ph="1">
        <v>940</v>
      </c>
      <c r="C274" s="19" t="s" ph="1">
        <v>1272</v>
      </c>
      <c r="E274" s="19" t="s" ph="1">
        <v>1282</v>
      </c>
      <c r="G274" s="19" t="s" ph="1">
        <v>1273</v>
      </c>
      <c r="I274" s="19" t="s" ph="1">
        <v>10930</v>
      </c>
      <c r="M274" s="20" t="str" ph="1">
        <f>IFERROR(INDEX([1]!_born[生没年],
MATCH(I274,[1]!_born[作],0)),"")</f>
        <v/>
      </c>
      <c r="N274" s="20" t="str" ph="1">
        <f>IFERROR(INDEX([1]!_born[生没年],
MATCH(K274,[1]!_born[作],0)),"")</f>
        <v/>
      </c>
      <c r="O274" s="19" t="s" ph="1">
        <v>10930</v>
      </c>
      <c r="R274" s="148" ph="1"/>
      <c r="U274" s="21" ph="1"/>
      <c r="V274" s="22" ph="1"/>
      <c r="W274" s="22" ph="1"/>
    </row>
    <row r="275" spans="1:23" s="8" customFormat="1" ht="25.5" ph="1">
      <c r="A275" s="6" ph="1">
        <v>242</v>
      </c>
      <c r="B275" s="11" t="s" ph="1">
        <v>1283</v>
      </c>
      <c r="C275" s="11" t="s" ph="1">
        <v>1283</v>
      </c>
      <c r="G275" s="10" t="s" ph="1">
        <v>6914</v>
      </c>
      <c r="H275" s="11" ph="1"/>
      <c r="M275" s="9" t="str" ph="1">
        <f>IFERROR(INDEX([1]!_born[生没年],
MATCH(I275,[1]!_born[作],0)),"")</f>
        <v/>
      </c>
      <c r="N275" s="9" t="str" ph="1">
        <f>IFERROR(INDEX([1]!_born[生没年],
MATCH(K275,[1]!_born[作],0)),"")</f>
        <v/>
      </c>
      <c r="R275" s="146" ph="1"/>
      <c r="U275" s="12" ph="1"/>
      <c r="V275" s="13" ph="1"/>
      <c r="W275" s="13" ph="1"/>
    </row>
    <row r="276" spans="1:23" ht="25.5" ph="1">
      <c r="A276" s="6" ph="1">
        <v>112</v>
      </c>
      <c r="B276" s="7" t="s" ph="1">
        <v>3123</v>
      </c>
      <c r="C276" s="7" t="s" ph="1">
        <v>3123</v>
      </c>
      <c r="G276" s="7" t="s" ph="1">
        <v>8029</v>
      </c>
      <c r="I276" s="25" t="s" ph="1">
        <v>10932</v>
      </c>
      <c r="M276" s="14" t="str" ph="1">
        <f>IFERROR(INDEX([1]!_born[生没年],
MATCH(I276,[1]!_born[作],0)),"")</f>
        <v/>
      </c>
      <c r="N276" s="14" t="str" ph="1">
        <f>IFERROR(INDEX([1]!_born[生没年],
MATCH(K276,[1]!_born[作],0)),"")</f>
        <v/>
      </c>
      <c r="O276" s="7" t="s" ph="1">
        <v>10933</v>
      </c>
      <c r="R276" s="147" ph="1"/>
    </row>
    <row r="277" spans="1:23" ht="25.5" ph="1">
      <c r="A277" s="6" ph="1">
        <v>113</v>
      </c>
      <c r="B277" s="7" t="s" ph="1">
        <v>3123</v>
      </c>
      <c r="C277" s="7" t="s" ph="1">
        <v>3123</v>
      </c>
      <c r="G277" s="7" t="s" ph="1">
        <v>8029</v>
      </c>
      <c r="I277" s="25" t="s" ph="1">
        <v>10934</v>
      </c>
      <c r="M277" s="14" t="str" ph="1">
        <f>IFERROR(INDEX([1]!_born[生没年],
MATCH(I277,[1]!_born[作],0)),"")</f>
        <v/>
      </c>
      <c r="N277" s="14" t="str" ph="1">
        <f>IFERROR(INDEX([1]!_born[生没年],
MATCH(K277,[1]!_born[作],0)),"")</f>
        <v/>
      </c>
      <c r="O277" s="7" t="s" ph="1">
        <v>10935</v>
      </c>
      <c r="R277" s="147" ph="1"/>
    </row>
    <row r="278" spans="1:23" ph="1">
      <c r="A278" s="6" ph="1">
        <v>114</v>
      </c>
      <c r="B278" s="7" t="s" ph="1">
        <v>3123</v>
      </c>
      <c r="C278" s="7" t="s" ph="1">
        <v>3123</v>
      </c>
      <c r="G278" s="7" t="s" ph="1">
        <v>1284</v>
      </c>
      <c r="I278" s="7" t="s" ph="1">
        <v>1285</v>
      </c>
      <c r="M278" s="14" t="str" ph="1">
        <f>IFERROR(INDEX([1]!_born[生没年],
MATCH(I278,[1]!_born[作],0)),"")</f>
        <v/>
      </c>
      <c r="N278" s="14" t="str" ph="1">
        <f>IFERROR(INDEX([1]!_born[生没年],
MATCH(K278,[1]!_born[作],0)),"")</f>
        <v/>
      </c>
      <c r="P278" s="7" t="s" ph="1">
        <v>1286</v>
      </c>
      <c r="R278" s="147" ph="1"/>
    </row>
    <row r="279" spans="1:23" ht="25.5" ph="1">
      <c r="A279" s="6" ph="1">
        <v>243</v>
      </c>
      <c r="B279" s="7" t="s" ph="1">
        <v>3123</v>
      </c>
      <c r="C279" s="7" t="s" ph="1">
        <v>3123</v>
      </c>
      <c r="G279" s="7" t="s" ph="1">
        <v>6914</v>
      </c>
      <c r="I279" s="25" t="s" ph="1">
        <v>10936</v>
      </c>
      <c r="M279" s="14" t="str" ph="1">
        <f>IFERROR(INDEX([1]!_born[生没年],
MATCH(I279,[1]!_born[作],0)),"")</f>
        <v/>
      </c>
      <c r="N279" s="14" t="str" ph="1">
        <f>IFERROR(INDEX([1]!_born[生没年],
MATCH(K279,[1]!_born[作],0)),"")</f>
        <v/>
      </c>
      <c r="O279" s="25" t="s" ph="1">
        <v>10937</v>
      </c>
      <c r="R279" s="147" ph="1"/>
    </row>
    <row r="280" spans="1:23" ph="1">
      <c r="A280" s="6" ph="1">
        <v>114</v>
      </c>
      <c r="B280" s="7" t="s" ph="1">
        <v>3123</v>
      </c>
      <c r="C280" s="7" t="s" ph="1">
        <v>3123</v>
      </c>
      <c r="G280" s="7" t="s" ph="1">
        <v>1284</v>
      </c>
      <c r="I280" s="7" t="s" ph="1">
        <v>1287</v>
      </c>
      <c r="M280" s="14" t="str" ph="1">
        <f>IFERROR(INDEX([1]!_born[生没年],
MATCH(I280,[1]!_born[作],0)),"")</f>
        <v/>
      </c>
      <c r="N280" s="14" t="str" ph="1">
        <f>IFERROR(INDEX([1]!_born[生没年],
MATCH(K280,[1]!_born[作],0)),"")</f>
        <v/>
      </c>
      <c r="P280" s="7" t="s" ph="1">
        <v>1288</v>
      </c>
      <c r="R280" s="147" ph="1"/>
    </row>
    <row r="281" spans="1:23" ht="25.5" ph="1">
      <c r="A281" s="6" ph="1">
        <v>244</v>
      </c>
      <c r="B281" s="23" t="s" ph="1">
        <v>2819</v>
      </c>
      <c r="C281" s="23" t="s" ph="1">
        <v>2819</v>
      </c>
      <c r="D281" s="23" ph="1"/>
      <c r="E281" s="23" ph="1"/>
      <c r="G281" s="7" t="s" ph="1">
        <v>6914</v>
      </c>
      <c r="I281" s="25" t="s" ph="1">
        <v>10936</v>
      </c>
      <c r="M281" s="14" t="str" ph="1">
        <f>IFERROR(INDEX([1]!_born[生没年],
MATCH(I281,[1]!_born[作],0)),"")</f>
        <v/>
      </c>
      <c r="N281" s="14" t="str" ph="1">
        <f>IFERROR(INDEX([1]!_born[生没年],
MATCH(K281,[1]!_born[作],0)),"")</f>
        <v/>
      </c>
      <c r="O281" s="25" t="s" ph="1">
        <v>10938</v>
      </c>
      <c r="R281" s="147" ph="1"/>
      <c r="U281" s="15" ph="1">
        <v>34938</v>
      </c>
    </row>
    <row r="282" spans="1:23" ht="25.5" ph="1">
      <c r="A282" s="6" ph="1">
        <v>114</v>
      </c>
      <c r="B282" s="23" t="s" ph="1">
        <v>3320</v>
      </c>
      <c r="C282" s="23" t="s" ph="1">
        <v>3320</v>
      </c>
      <c r="G282" s="7" t="s" ph="1">
        <v>1289</v>
      </c>
      <c r="I282" s="7" t="s" ph="1">
        <v>10939</v>
      </c>
      <c r="M282" s="14" t="str" ph="1">
        <f>IFERROR(INDEX([1]!_born[生没年],
MATCH(I282,[1]!_born[作],0)),"")</f>
        <v/>
      </c>
      <c r="N282" s="14" t="str" ph="1">
        <f>IFERROR(INDEX([1]!_born[生没年],
MATCH(K282,[1]!_born[作],0)),"")</f>
        <v/>
      </c>
      <c r="O282" s="7" t="s" ph="1">
        <v>10939</v>
      </c>
      <c r="P282" s="7" t="s" ph="1">
        <v>1290</v>
      </c>
      <c r="R282" s="147" ph="1"/>
    </row>
    <row r="283" spans="1:23" ht="25.5" ph="1">
      <c r="A283" s="6" ph="1">
        <v>245</v>
      </c>
      <c r="B283" s="23" t="s" ph="1">
        <v>2819</v>
      </c>
      <c r="C283" s="23" t="s" ph="1">
        <v>2819</v>
      </c>
      <c r="D283" s="23" ph="1"/>
      <c r="E283" s="23" ph="1"/>
      <c r="G283" s="7" t="s" ph="1">
        <v>6914</v>
      </c>
      <c r="I283" s="41" t="s" ph="1">
        <v>10940</v>
      </c>
      <c r="J283" s="41" ph="1"/>
      <c r="K283" s="41" ph="1"/>
      <c r="L283" s="41" ph="1"/>
      <c r="M283" s="29" t="str" ph="1">
        <f>IFERROR(INDEX([1]!_born[生没年],
MATCH(I283,[1]!_born[作],0)),"")</f>
        <v/>
      </c>
      <c r="N283" s="29" t="str" ph="1">
        <f>IFERROR(INDEX([1]!_born[生没年],
MATCH(K283,[1]!_born[作],0)),"")</f>
        <v/>
      </c>
      <c r="O283" s="41" t="s" ph="1">
        <v>10941</v>
      </c>
      <c r="R283" s="147" ph="1"/>
      <c r="U283" s="15" ph="1">
        <v>34818</v>
      </c>
    </row>
    <row r="284" spans="1:23" ht="25.5" ph="1">
      <c r="A284" s="6" ph="1">
        <v>246</v>
      </c>
      <c r="B284" s="23" t="s" ph="1">
        <v>2819</v>
      </c>
      <c r="C284" s="23" t="s" ph="1">
        <v>2819</v>
      </c>
      <c r="D284" s="23" ph="1"/>
      <c r="E284" s="23" ph="1"/>
      <c r="G284" s="7" t="s" ph="1">
        <v>6914</v>
      </c>
      <c r="I284" s="25" t="s" ph="1">
        <v>10942</v>
      </c>
      <c r="M284" s="14" t="str" ph="1">
        <f>IFERROR(INDEX([1]!_born[生没年],
MATCH(I284,[1]!_born[作],0)),"")</f>
        <v/>
      </c>
      <c r="N284" s="14" t="str" ph="1">
        <f>IFERROR(INDEX([1]!_born[生没年],
MATCH(K284,[1]!_born[作],0)),"")</f>
        <v/>
      </c>
      <c r="O284" s="25" t="s" ph="1">
        <v>10943</v>
      </c>
      <c r="R284" s="147" ph="1"/>
      <c r="U284" s="15" ph="1">
        <v>34818</v>
      </c>
    </row>
    <row r="285" spans="1:23" ht="25.5" ph="1">
      <c r="A285" s="6" ph="1">
        <v>247</v>
      </c>
      <c r="B285" s="7" t="s" ph="1">
        <v>3123</v>
      </c>
      <c r="C285" s="7" t="s" ph="1">
        <v>3123</v>
      </c>
      <c r="G285" s="7" t="s" ph="1">
        <v>6914</v>
      </c>
      <c r="I285" s="25" t="s" ph="1">
        <v>10944</v>
      </c>
      <c r="M285" s="14" t="str" ph="1">
        <f>IFERROR(INDEX([1]!_born[生没年],
MATCH(I285,[1]!_born[作],0)),"")</f>
        <v/>
      </c>
      <c r="N285" s="14" t="str" ph="1">
        <f>IFERROR(INDEX([1]!_born[生没年],
MATCH(K285,[1]!_born[作],0)),"")</f>
        <v/>
      </c>
      <c r="O285" s="25" t="s" ph="1">
        <v>10945</v>
      </c>
      <c r="R285" s="147" ph="1"/>
      <c r="U285" s="15" ph="1">
        <v>34763</v>
      </c>
    </row>
    <row r="286" spans="1:23" ht="25.5" ph="1">
      <c r="A286" s="6" ph="1">
        <v>248</v>
      </c>
      <c r="B286" s="7" t="s" ph="1">
        <v>3123</v>
      </c>
      <c r="C286" s="7" t="s" ph="1">
        <v>3123</v>
      </c>
      <c r="G286" s="7" t="s" ph="1">
        <v>6914</v>
      </c>
      <c r="I286" s="25" t="s" ph="1">
        <v>10946</v>
      </c>
      <c r="M286" s="14" t="str" ph="1">
        <f>IFERROR(INDEX([1]!_born[生没年],
MATCH(I286,[1]!_born[作],0)),"")</f>
        <v/>
      </c>
      <c r="N286" s="14" t="str" ph="1">
        <f>IFERROR(INDEX([1]!_born[生没年],
MATCH(K286,[1]!_born[作],0)),"")</f>
        <v/>
      </c>
      <c r="O286" s="25" t="s" ph="1">
        <v>10947</v>
      </c>
      <c r="R286" s="147" ph="1"/>
      <c r="U286" s="15" ph="1">
        <v>34741</v>
      </c>
    </row>
    <row r="287" spans="1:23" ht="25.5" ph="1">
      <c r="A287" s="6" ph="1">
        <v>249</v>
      </c>
      <c r="B287" s="7" t="s" ph="1">
        <v>3123</v>
      </c>
      <c r="C287" s="7" t="s" ph="1">
        <v>3123</v>
      </c>
      <c r="G287" s="7" t="s" ph="1">
        <v>6914</v>
      </c>
      <c r="I287" s="25" t="s" ph="1">
        <v>10702</v>
      </c>
      <c r="M287" s="14" t="str" ph="1">
        <f>IFERROR(INDEX([1]!_born[生没年],
MATCH(I287,[1]!_born[作],0)),"")</f>
        <v/>
      </c>
      <c r="N287" s="14" t="str" ph="1">
        <f>IFERROR(INDEX([1]!_born[生没年],
MATCH(K287,[1]!_born[作],0)),"")</f>
        <v/>
      </c>
      <c r="O287" s="25" t="s" ph="1">
        <v>10948</v>
      </c>
      <c r="R287" s="147" ph="1"/>
      <c r="U287" s="15" ph="1">
        <v>34586</v>
      </c>
    </row>
    <row r="288" spans="1:23" ht="25.5" ph="1">
      <c r="A288" s="6" ph="1">
        <v>250</v>
      </c>
      <c r="B288" s="7" t="s" ph="1">
        <v>3123</v>
      </c>
      <c r="C288" s="7" t="s" ph="1">
        <v>3123</v>
      </c>
      <c r="G288" s="7" t="s" ph="1">
        <v>6914</v>
      </c>
      <c r="I288" s="25" t="s" ph="1">
        <v>10949</v>
      </c>
      <c r="M288" s="14" t="str" ph="1">
        <f>IFERROR(INDEX([1]!_born[生没年],
MATCH(I288,[1]!_born[作],0)),"")</f>
        <v/>
      </c>
      <c r="N288" s="14" t="str" ph="1">
        <f>IFERROR(INDEX([1]!_born[生没年],
MATCH(K288,[1]!_born[作],0)),"")</f>
        <v/>
      </c>
      <c r="O288" s="25" t="s" ph="1">
        <v>10950</v>
      </c>
      <c r="R288" s="147" ph="1"/>
      <c r="U288" s="15" ph="1">
        <v>34581</v>
      </c>
    </row>
    <row r="289" spans="1:21" ht="25.5" ph="1">
      <c r="A289" s="6" ph="1">
        <v>251</v>
      </c>
      <c r="B289" s="7" t="s" ph="1">
        <v>3123</v>
      </c>
      <c r="C289" s="7" t="s" ph="1">
        <v>3123</v>
      </c>
      <c r="G289" s="7" t="s" ph="1">
        <v>6914</v>
      </c>
      <c r="I289" s="25" t="s" ph="1">
        <v>10702</v>
      </c>
      <c r="M289" s="14" t="str" ph="1">
        <f>IFERROR(INDEX([1]!_born[生没年],
MATCH(I289,[1]!_born[作],0)),"")</f>
        <v/>
      </c>
      <c r="N289" s="14" t="str" ph="1">
        <f>IFERROR(INDEX([1]!_born[生没年],
MATCH(K289,[1]!_born[作],0)),"")</f>
        <v/>
      </c>
      <c r="O289" s="25" t="s" ph="1">
        <v>10951</v>
      </c>
      <c r="R289" s="147" ph="1"/>
      <c r="S289" s="7" t="s" ph="1">
        <v>4025</v>
      </c>
      <c r="U289" s="15" ph="1">
        <v>34453</v>
      </c>
    </row>
    <row r="290" spans="1:21" ht="25.5" ph="1">
      <c r="A290" s="6" ph="1">
        <v>252</v>
      </c>
      <c r="B290" s="7" t="s" ph="1">
        <v>3123</v>
      </c>
      <c r="C290" s="7" t="s" ph="1">
        <v>3123</v>
      </c>
      <c r="G290" s="7" t="s" ph="1">
        <v>6914</v>
      </c>
      <c r="I290" s="25" t="s" ph="1">
        <v>10702</v>
      </c>
      <c r="M290" s="14" t="str" ph="1">
        <f>IFERROR(INDEX([1]!_born[生没年],
MATCH(I290,[1]!_born[作],0)),"")</f>
        <v/>
      </c>
      <c r="N290" s="14" t="str" ph="1">
        <f>IFERROR(INDEX([1]!_born[生没年],
MATCH(K290,[1]!_born[作],0)),"")</f>
        <v/>
      </c>
      <c r="O290" s="25" t="s" ph="1">
        <v>10952</v>
      </c>
      <c r="R290" s="147" ph="1"/>
      <c r="S290" s="7" t="s" ph="1">
        <v>4025</v>
      </c>
      <c r="U290" s="15" ph="1">
        <v>34363</v>
      </c>
    </row>
    <row r="291" spans="1:21" ht="25.5" ph="1">
      <c r="A291" s="6" ph="1">
        <v>253</v>
      </c>
      <c r="B291" s="7" t="s" ph="1">
        <v>3123</v>
      </c>
      <c r="C291" s="7" t="s" ph="1">
        <v>3123</v>
      </c>
      <c r="G291" s="7" t="s" ph="1">
        <v>6914</v>
      </c>
      <c r="I291" s="25" t="s" ph="1">
        <v>10702</v>
      </c>
      <c r="M291" s="14" t="str" ph="1">
        <f>IFERROR(INDEX([1]!_born[生没年],
MATCH(I291,[1]!_born[作],0)),"")</f>
        <v/>
      </c>
      <c r="N291" s="14" t="str" ph="1">
        <f>IFERROR(INDEX([1]!_born[生没年],
MATCH(K291,[1]!_born[作],0)),"")</f>
        <v/>
      </c>
      <c r="O291" s="25" t="s" ph="1">
        <v>10953</v>
      </c>
      <c r="R291" s="147" ph="1"/>
      <c r="S291" s="7" t="s" ph="1">
        <v>4025</v>
      </c>
      <c r="U291" s="15" ph="1">
        <v>34363</v>
      </c>
    </row>
    <row r="292" spans="1:21" ht="25.5" ph="1">
      <c r="A292" s="6" ph="1">
        <v>254</v>
      </c>
      <c r="B292" s="7" t="s" ph="1">
        <v>3123</v>
      </c>
      <c r="C292" s="7" t="s" ph="1">
        <v>3123</v>
      </c>
      <c r="G292" s="7" t="s" ph="1">
        <v>6914</v>
      </c>
      <c r="I292" s="25" t="s" ph="1">
        <v>10702</v>
      </c>
      <c r="M292" s="14" t="str" ph="1">
        <f>IFERROR(INDEX([1]!_born[生没年],
MATCH(I292,[1]!_born[作],0)),"")</f>
        <v/>
      </c>
      <c r="N292" s="14" t="str" ph="1">
        <f>IFERROR(INDEX([1]!_born[生没年],
MATCH(K292,[1]!_born[作],0)),"")</f>
        <v/>
      </c>
      <c r="O292" s="25" t="s" ph="1">
        <v>10954</v>
      </c>
      <c r="R292" s="147" ph="1"/>
      <c r="S292" s="7" t="s" ph="1">
        <v>2474</v>
      </c>
      <c r="U292" s="15" ph="1">
        <v>34088</v>
      </c>
    </row>
    <row r="293" spans="1:21" ht="25.5" ph="1">
      <c r="A293" s="6" ph="1">
        <v>114</v>
      </c>
      <c r="B293" s="7" t="s" ph="1">
        <v>3123</v>
      </c>
      <c r="C293" s="7" t="s" ph="1">
        <v>3123</v>
      </c>
      <c r="G293" s="7" t="s" ph="1">
        <v>1284</v>
      </c>
      <c r="I293" s="7" t="s" ph="1">
        <v>10955</v>
      </c>
      <c r="M293" s="14" t="str" ph="1">
        <f>IFERROR(INDEX([1]!_born[生没年],
MATCH(I293,[1]!_born[作],0)),"")</f>
        <v/>
      </c>
      <c r="N293" s="14" t="str" ph="1">
        <f>IFERROR(INDEX([1]!_born[生没年],
MATCH(K293,[1]!_born[作],0)),"")</f>
        <v/>
      </c>
      <c r="O293" s="7" t="s" ph="1">
        <v>10956</v>
      </c>
      <c r="P293" s="7" t="s" ph="1">
        <v>1288</v>
      </c>
      <c r="R293" s="147" ph="1"/>
      <c r="S293" s="7" t="s" ph="1">
        <v>2394</v>
      </c>
      <c r="T293" s="7" t="s" ph="1">
        <v>10957</v>
      </c>
    </row>
    <row r="294" spans="1:21" ht="25.5" ph="1">
      <c r="A294" s="6" ph="1">
        <v>255</v>
      </c>
      <c r="B294" s="7" t="s" ph="1">
        <v>3123</v>
      </c>
      <c r="C294" s="7" t="s" ph="1">
        <v>3123</v>
      </c>
      <c r="G294" s="7" t="s" ph="1">
        <v>6914</v>
      </c>
      <c r="I294" s="25" t="s" ph="1">
        <v>10702</v>
      </c>
      <c r="M294" s="14" t="str" ph="1">
        <f>IFERROR(INDEX([1]!_born[生没年],
MATCH(I294,[1]!_born[作],0)),"")</f>
        <v/>
      </c>
      <c r="N294" s="14" t="str" ph="1">
        <f>IFERROR(INDEX([1]!_born[生没年],
MATCH(K294,[1]!_born[作],0)),"")</f>
        <v/>
      </c>
      <c r="O294" s="25" t="s" ph="1">
        <v>10958</v>
      </c>
      <c r="R294" s="147" ph="1"/>
      <c r="S294" s="7" t="s" ph="1">
        <v>10959</v>
      </c>
    </row>
    <row r="295" spans="1:21" ht="25.5" ph="1">
      <c r="A295" s="6" ph="1">
        <v>256</v>
      </c>
      <c r="B295" s="7" t="s" ph="1">
        <v>3123</v>
      </c>
      <c r="C295" s="7" t="s" ph="1">
        <v>3123</v>
      </c>
      <c r="G295" s="7" t="s" ph="1">
        <v>6914</v>
      </c>
      <c r="I295" s="25" t="s" ph="1">
        <v>10702</v>
      </c>
      <c r="M295" s="14" t="str" ph="1">
        <f>IFERROR(INDEX([1]!_born[生没年],
MATCH(I295,[1]!_born[作],0)),"")</f>
        <v/>
      </c>
      <c r="N295" s="14" t="str" ph="1">
        <f>IFERROR(INDEX([1]!_born[生没年],
MATCH(K295,[1]!_born[作],0)),"")</f>
        <v/>
      </c>
      <c r="O295" s="25" t="s" ph="1">
        <v>10960</v>
      </c>
      <c r="R295" s="147" ph="1"/>
      <c r="S295" s="7" t="s" ph="1">
        <v>10961</v>
      </c>
    </row>
    <row r="296" spans="1:21" ht="25.5" ph="1">
      <c r="A296" s="6" ph="1">
        <v>257</v>
      </c>
      <c r="B296" s="7" t="s" ph="1">
        <v>3123</v>
      </c>
      <c r="C296" s="7" t="s" ph="1">
        <v>3123</v>
      </c>
      <c r="G296" s="7" t="s" ph="1">
        <v>6914</v>
      </c>
      <c r="I296" s="25" t="s" ph="1">
        <v>10702</v>
      </c>
      <c r="M296" s="14" t="str" ph="1">
        <f>IFERROR(INDEX([1]!_born[生没年],
MATCH(I296,[1]!_born[作],0)),"")</f>
        <v/>
      </c>
      <c r="N296" s="14" t="str" ph="1">
        <f>IFERROR(INDEX([1]!_born[生没年],
MATCH(K296,[1]!_born[作],0)),"")</f>
        <v/>
      </c>
      <c r="O296" s="25" t="s" ph="1">
        <v>10962</v>
      </c>
      <c r="R296" s="147" ph="1"/>
    </row>
    <row r="297" spans="1:21" ht="25.5" ph="1">
      <c r="A297" s="6" ph="1">
        <v>258</v>
      </c>
      <c r="B297" s="7" t="s" ph="1">
        <v>3123</v>
      </c>
      <c r="C297" s="7" t="s" ph="1">
        <v>3123</v>
      </c>
      <c r="G297" s="7" t="s" ph="1">
        <v>6914</v>
      </c>
      <c r="I297" s="25" t="s" ph="1">
        <v>10702</v>
      </c>
      <c r="M297" s="14" t="str" ph="1">
        <f>IFERROR(INDEX([1]!_born[生没年],
MATCH(I297,[1]!_born[作],0)),"")</f>
        <v/>
      </c>
      <c r="N297" s="14" t="str" ph="1">
        <f>IFERROR(INDEX([1]!_born[生没年],
MATCH(K297,[1]!_born[作],0)),"")</f>
        <v/>
      </c>
      <c r="O297" s="25" t="s" ph="1">
        <v>10963</v>
      </c>
      <c r="R297" s="147" ph="1"/>
    </row>
    <row r="298" spans="1:21" ht="25.5" ph="1">
      <c r="A298" s="6" ph="1">
        <v>259</v>
      </c>
      <c r="B298" s="7" t="s" ph="1">
        <v>3123</v>
      </c>
      <c r="C298" s="7" t="s" ph="1">
        <v>3123</v>
      </c>
      <c r="G298" s="7" t="s" ph="1">
        <v>6914</v>
      </c>
      <c r="I298" s="25" t="s" ph="1">
        <v>10702</v>
      </c>
      <c r="M298" s="14" t="str" ph="1">
        <f>IFERROR(INDEX([1]!_born[生没年],
MATCH(I298,[1]!_born[作],0)),"")</f>
        <v/>
      </c>
      <c r="N298" s="14" t="str" ph="1">
        <f>IFERROR(INDEX([1]!_born[生没年],
MATCH(K298,[1]!_born[作],0)),"")</f>
        <v/>
      </c>
      <c r="O298" s="25" t="s" ph="1">
        <v>10964</v>
      </c>
      <c r="R298" s="147" ph="1"/>
    </row>
    <row r="299" spans="1:21" ht="25.5" ph="1">
      <c r="A299" s="6" ph="1">
        <v>260</v>
      </c>
      <c r="B299" s="7" t="s" ph="1">
        <v>3123</v>
      </c>
      <c r="C299" s="7" t="s" ph="1">
        <v>3123</v>
      </c>
      <c r="G299" s="7" t="s" ph="1">
        <v>6914</v>
      </c>
      <c r="I299" s="25" t="s" ph="1">
        <v>10702</v>
      </c>
      <c r="M299" s="14" t="str" ph="1">
        <f>IFERROR(INDEX([1]!_born[生没年],
MATCH(I299,[1]!_born[作],0)),"")</f>
        <v/>
      </c>
      <c r="N299" s="14" t="str" ph="1">
        <f>IFERROR(INDEX([1]!_born[生没年],
MATCH(K299,[1]!_born[作],0)),"")</f>
        <v/>
      </c>
      <c r="O299" s="25" t="s" ph="1">
        <v>10965</v>
      </c>
      <c r="R299" s="147" ph="1"/>
    </row>
    <row r="300" spans="1:21" ht="25.5" ph="1">
      <c r="A300" s="6" ph="1">
        <v>261</v>
      </c>
      <c r="B300" s="7" t="s" ph="1">
        <v>3123</v>
      </c>
      <c r="C300" s="7" t="s" ph="1">
        <v>3123</v>
      </c>
      <c r="G300" s="7" t="s" ph="1">
        <v>6914</v>
      </c>
      <c r="I300" s="25" t="s" ph="1">
        <v>10966</v>
      </c>
      <c r="M300" s="14" t="str" ph="1">
        <f>IFERROR(INDEX([1]!_born[生没年],
MATCH(I300,[1]!_born[作],0)),"")</f>
        <v/>
      </c>
      <c r="N300" s="14" t="str" ph="1">
        <f>IFERROR(INDEX([1]!_born[生没年],
MATCH(K300,[1]!_born[作],0)),"")</f>
        <v/>
      </c>
      <c r="O300" s="25" t="s" ph="1">
        <v>10967</v>
      </c>
      <c r="R300" s="147" ph="1"/>
    </row>
    <row r="301" spans="1:21" ht="25.5" ph="1">
      <c r="A301" s="6" ph="1">
        <v>262</v>
      </c>
      <c r="B301" s="7" t="s" ph="1">
        <v>3123</v>
      </c>
      <c r="C301" s="7" t="s" ph="1">
        <v>3123</v>
      </c>
      <c r="G301" s="7" t="s" ph="1">
        <v>6914</v>
      </c>
      <c r="I301" s="25" t="s" ph="1">
        <v>10702</v>
      </c>
      <c r="M301" s="14" t="str" ph="1">
        <f>IFERROR(INDEX([1]!_born[生没年],
MATCH(I301,[1]!_born[作],0)),"")</f>
        <v/>
      </c>
      <c r="N301" s="14" t="str" ph="1">
        <f>IFERROR(INDEX([1]!_born[生没年],
MATCH(K301,[1]!_born[作],0)),"")</f>
        <v/>
      </c>
      <c r="O301" s="25" t="s" ph="1">
        <v>10968</v>
      </c>
      <c r="R301" s="147" ph="1"/>
    </row>
    <row r="302" spans="1:21" ht="25.5" ph="1">
      <c r="A302" s="6" ph="1">
        <v>263</v>
      </c>
      <c r="B302" s="7" t="s" ph="1">
        <v>3123</v>
      </c>
      <c r="C302" s="7" t="s" ph="1">
        <v>3123</v>
      </c>
      <c r="G302" s="7" t="s" ph="1">
        <v>6914</v>
      </c>
      <c r="I302" s="7" t="s" ph="1">
        <v>10969</v>
      </c>
      <c r="M302" s="14" t="str" ph="1">
        <f>IFERROR(INDEX([1]!_born[生没年],
MATCH(I302,[1]!_born[作],0)),"")</f>
        <v/>
      </c>
      <c r="N302" s="14" t="str" ph="1">
        <f>IFERROR(INDEX([1]!_born[生没年],
MATCH(K302,[1]!_born[作],0)),"")</f>
        <v/>
      </c>
      <c r="O302" s="7" t="s" ph="1">
        <v>10970</v>
      </c>
      <c r="R302" s="147" ph="1"/>
    </row>
    <row r="303" spans="1:21" ht="25.5" ph="1">
      <c r="A303" s="6" ph="1">
        <v>264</v>
      </c>
      <c r="B303" s="7" t="s" ph="1">
        <v>3123</v>
      </c>
      <c r="C303" s="7" t="s" ph="1">
        <v>3123</v>
      </c>
      <c r="G303" s="7" t="s" ph="1">
        <v>6914</v>
      </c>
      <c r="H303" s="7" t="s" ph="1">
        <v>10971</v>
      </c>
      <c r="I303" s="25" t="s" ph="1">
        <v>10702</v>
      </c>
      <c r="M303" s="14" t="str" ph="1">
        <f>IFERROR(INDEX([1]!_born[生没年],
MATCH(I303,[1]!_born[作],0)),"")</f>
        <v/>
      </c>
      <c r="N303" s="14" t="str" ph="1">
        <f>IFERROR(INDEX([1]!_born[生没年],
MATCH(K303,[1]!_born[作],0)),"")</f>
        <v/>
      </c>
      <c r="O303" s="25" t="s" ph="1">
        <v>2650</v>
      </c>
      <c r="R303" s="147" ph="1"/>
      <c r="S303" s="7" t="s" ph="1">
        <v>2917</v>
      </c>
    </row>
    <row r="304" spans="1:21" ht="25.5" ph="1">
      <c r="A304" s="6" ph="1">
        <v>265</v>
      </c>
      <c r="B304" s="7" t="s" ph="1">
        <v>3123</v>
      </c>
      <c r="C304" s="7" t="s" ph="1">
        <v>3123</v>
      </c>
      <c r="G304" s="7" t="s" ph="1">
        <v>6914</v>
      </c>
      <c r="H304" s="7" t="s" ph="1">
        <v>2663</v>
      </c>
      <c r="I304" s="7" t="s" ph="1">
        <v>10972</v>
      </c>
      <c r="M304" s="14" t="str" ph="1">
        <f>IFERROR(INDEX([1]!_born[生没年],
MATCH(I304,[1]!_born[作],0)),"")</f>
        <v/>
      </c>
      <c r="N304" s="14" t="str" ph="1">
        <f>IFERROR(INDEX([1]!_born[生没年],
MATCH(K304,[1]!_born[作],0)),"")</f>
        <v/>
      </c>
      <c r="O304" s="7" t="s" ph="1">
        <v>3794</v>
      </c>
      <c r="R304" s="147" ph="1"/>
      <c r="S304" s="7" t="s" ph="1">
        <v>2694</v>
      </c>
    </row>
    <row r="305" spans="1:23" s="8" customFormat="1" ph="1">
      <c r="A305" s="6" ph="1">
        <v>268</v>
      </c>
      <c r="B305" s="11" t="s" ph="1">
        <v>1283</v>
      </c>
      <c r="C305" s="11" t="s" ph="1">
        <v>1291</v>
      </c>
      <c r="G305" s="10" t="s" ph="1">
        <v>1292</v>
      </c>
      <c r="H305" s="11" ph="1"/>
      <c r="M305" s="9" t="str" ph="1">
        <f>IFERROR(INDEX([1]!_born[生没年],
MATCH(I305,[1]!_born[作],0)),"")</f>
        <v/>
      </c>
      <c r="N305" s="9" t="str" ph="1">
        <f>IFERROR(INDEX([1]!_born[生没年],
MATCH(K305,[1]!_born[作],0)),"")</f>
        <v/>
      </c>
      <c r="R305" s="146" ph="1"/>
      <c r="U305" s="12" ph="1"/>
      <c r="V305" s="13" ph="1"/>
      <c r="W305" s="13" ph="1"/>
    </row>
    <row r="306" spans="1:23" ht="25.5" ph="1">
      <c r="A306" s="6" ph="1">
        <v>269</v>
      </c>
      <c r="B306" s="7" t="s" ph="1">
        <v>1061</v>
      </c>
      <c r="C306" s="7" t="s" ph="1">
        <v>1293</v>
      </c>
      <c r="G306" s="7" t="s" ph="1">
        <v>1292</v>
      </c>
      <c r="H306" s="7" t="s" ph="1">
        <v>1294</v>
      </c>
      <c r="I306" s="17" t="s" ph="1">
        <v>10973</v>
      </c>
      <c r="M306" s="14" t="str" ph="1">
        <f>IFERROR(INDEX([1]!_born[生没年],
MATCH(I306,[1]!_born[作],0)),"")</f>
        <v/>
      </c>
      <c r="N306" s="14" t="str" ph="1">
        <f>IFERROR(INDEX([1]!_born[生没年],
MATCH(K306,[1]!_born[作],0)),"")</f>
        <v/>
      </c>
      <c r="O306" s="7" t="s" ph="1">
        <v>3217</v>
      </c>
      <c r="Q306" s="7" t="s" ph="1">
        <v>1295</v>
      </c>
      <c r="R306" s="147" ph="1"/>
      <c r="S306" s="7" t="s" ph="1">
        <v>1296</v>
      </c>
    </row>
    <row r="307" spans="1:23" ht="25.5" ph="1">
      <c r="A307" s="6" ph="1">
        <v>270</v>
      </c>
      <c r="B307" s="7" t="s" ph="1">
        <v>1061</v>
      </c>
      <c r="C307" s="7" t="s" ph="1">
        <v>1293</v>
      </c>
      <c r="G307" s="7" t="s" ph="1">
        <v>1292</v>
      </c>
      <c r="H307" s="7" t="s" ph="1">
        <v>1294</v>
      </c>
      <c r="I307" s="17" t="s" ph="1">
        <v>10973</v>
      </c>
      <c r="M307" s="14" t="str" ph="1">
        <f>IFERROR(INDEX([1]!_born[生没年],
MATCH(I307,[1]!_born[作],0)),"")</f>
        <v/>
      </c>
      <c r="N307" s="14" t="str" ph="1">
        <f>IFERROR(INDEX([1]!_born[生没年],
MATCH(K307,[1]!_born[作],0)),"")</f>
        <v/>
      </c>
      <c r="O307" s="7" t="s" ph="1">
        <v>3230</v>
      </c>
      <c r="R307" s="147" ph="1"/>
      <c r="S307" s="7" t="s" ph="1">
        <v>1297</v>
      </c>
    </row>
    <row r="308" spans="1:23" ht="25.5" ph="1">
      <c r="A308" s="6" ph="1">
        <v>271</v>
      </c>
      <c r="B308" s="7" t="s" ph="1">
        <v>1061</v>
      </c>
      <c r="C308" s="7" t="s" ph="1">
        <v>1293</v>
      </c>
      <c r="G308" s="7" t="s" ph="1">
        <v>1292</v>
      </c>
      <c r="H308" s="7" t="s" ph="1">
        <v>1294</v>
      </c>
      <c r="I308" s="17" t="s" ph="1">
        <v>10973</v>
      </c>
      <c r="M308" s="14" t="str" ph="1">
        <f>IFERROR(INDEX([1]!_born[生没年],
MATCH(I308,[1]!_born[作],0)),"")</f>
        <v/>
      </c>
      <c r="N308" s="14" t="str" ph="1">
        <f>IFERROR(INDEX([1]!_born[生没年],
MATCH(K308,[1]!_born[作],0)),"")</f>
        <v/>
      </c>
      <c r="O308" s="7" t="s" ph="1">
        <v>10974</v>
      </c>
      <c r="P308" s="7" t="s" ph="1">
        <v>1298</v>
      </c>
      <c r="Q308" s="7" t="s" ph="1">
        <v>1299</v>
      </c>
      <c r="R308" s="147" ph="1"/>
      <c r="S308" s="7" t="s" ph="1">
        <v>1296</v>
      </c>
    </row>
    <row r="309" spans="1:23" ht="25.5" ph="1">
      <c r="A309" s="6" ph="1">
        <v>272</v>
      </c>
      <c r="B309" s="7" t="s" ph="1">
        <v>1061</v>
      </c>
      <c r="C309" s="7" t="s" ph="1">
        <v>1293</v>
      </c>
      <c r="G309" s="7" t="s" ph="1">
        <v>1292</v>
      </c>
      <c r="H309" s="7" t="s" ph="1">
        <v>1294</v>
      </c>
      <c r="I309" s="17" t="s" ph="1">
        <v>10973</v>
      </c>
      <c r="M309" s="14" t="str" ph="1">
        <f>IFERROR(INDEX([1]!_born[生没年],
MATCH(I309,[1]!_born[作],0)),"")</f>
        <v/>
      </c>
      <c r="N309" s="14" t="str" ph="1">
        <f>IFERROR(INDEX([1]!_born[生没年],
MATCH(K309,[1]!_born[作],0)),"")</f>
        <v/>
      </c>
      <c r="O309" s="7" t="s" ph="1">
        <v>10975</v>
      </c>
      <c r="P309" s="7" t="s" ph="1">
        <v>1303</v>
      </c>
      <c r="Q309" s="7" t="s" ph="1">
        <v>1049</v>
      </c>
      <c r="R309" s="147" ph="1"/>
      <c r="S309" s="7" t="s" ph="1">
        <v>1050</v>
      </c>
    </row>
    <row r="310" spans="1:23" ht="25.5" ph="1">
      <c r="A310" s="6" ph="1">
        <v>273</v>
      </c>
      <c r="B310" s="7" t="s" ph="1">
        <v>1061</v>
      </c>
      <c r="C310" s="7" t="s" ph="1">
        <v>1300</v>
      </c>
      <c r="G310" s="7" t="s" ph="1">
        <v>1262</v>
      </c>
      <c r="H310" s="7" t="s" ph="1">
        <v>1263</v>
      </c>
      <c r="I310" s="17" t="s" ph="1">
        <v>10973</v>
      </c>
      <c r="M310" s="14" t="str" ph="1">
        <f>IFERROR(INDEX([1]!_born[生没年],
MATCH(I310,[1]!_born[作],0)),"")</f>
        <v/>
      </c>
      <c r="N310" s="14" t="str" ph="1">
        <f>IFERROR(INDEX([1]!_born[生没年],
MATCH(K310,[1]!_born[作],0)),"")</f>
        <v/>
      </c>
      <c r="O310" s="7" t="s" ph="1">
        <v>10976</v>
      </c>
      <c r="P310" s="7" t="s" ph="1">
        <v>1051</v>
      </c>
      <c r="Q310" s="7" t="s" ph="1">
        <v>1052</v>
      </c>
      <c r="R310" s="147" ph="1"/>
      <c r="S310" s="7" t="s" ph="1">
        <v>1053</v>
      </c>
    </row>
    <row r="311" spans="1:23" ht="25.5" ph="1">
      <c r="A311" s="6" ph="1">
        <v>274</v>
      </c>
      <c r="B311" s="7" t="s" ph="1">
        <v>1061</v>
      </c>
      <c r="C311" s="7" t="s" ph="1">
        <v>1300</v>
      </c>
      <c r="G311" s="7" t="s" ph="1">
        <v>1262</v>
      </c>
      <c r="H311" s="7" t="s" ph="1">
        <v>1263</v>
      </c>
      <c r="I311" s="17" t="s" ph="1">
        <v>10973</v>
      </c>
      <c r="M311" s="14" t="str" ph="1">
        <f>IFERROR(INDEX([1]!_born[生没年],
MATCH(I311,[1]!_born[作],0)),"")</f>
        <v/>
      </c>
      <c r="N311" s="14" t="str" ph="1">
        <f>IFERROR(INDEX([1]!_born[生没年],
MATCH(K311,[1]!_born[作],0)),"")</f>
        <v/>
      </c>
      <c r="O311" s="7" t="s" ph="1">
        <v>10977</v>
      </c>
      <c r="P311" s="7" t="s" ph="1">
        <v>1054</v>
      </c>
      <c r="Q311" s="7" t="s" ph="1">
        <v>1055</v>
      </c>
      <c r="R311" s="147" ph="1"/>
      <c r="S311" s="7" t="s" ph="1">
        <v>1050</v>
      </c>
    </row>
    <row r="312" spans="1:23" ht="25.5" ph="1">
      <c r="A312" s="6" ph="1">
        <v>275</v>
      </c>
      <c r="B312" s="7" t="s" ph="1">
        <v>1061</v>
      </c>
      <c r="C312" s="7" t="s" ph="1">
        <v>1300</v>
      </c>
      <c r="G312" s="7" t="s" ph="1">
        <v>1262</v>
      </c>
      <c r="H312" s="7" t="s" ph="1">
        <v>1263</v>
      </c>
      <c r="I312" s="17" t="s" ph="1">
        <v>10973</v>
      </c>
      <c r="M312" s="14" t="str" ph="1">
        <f>IFERROR(INDEX([1]!_born[生没年],
MATCH(I312,[1]!_born[作],0)),"")</f>
        <v/>
      </c>
      <c r="N312" s="14" t="str" ph="1">
        <f>IFERROR(INDEX([1]!_born[生没年],
MATCH(K312,[1]!_born[作],0)),"")</f>
        <v/>
      </c>
      <c r="O312" s="7" t="s" ph="1">
        <v>10978</v>
      </c>
      <c r="P312" s="7" t="s" ph="1">
        <v>1303</v>
      </c>
      <c r="Q312" s="7" t="s" ph="1">
        <v>1056</v>
      </c>
      <c r="R312" s="147" ph="1"/>
      <c r="S312" s="7" t="s" ph="1">
        <v>1053</v>
      </c>
    </row>
    <row r="313" spans="1:23" ht="25.5" ph="1">
      <c r="A313" s="6" ph="1">
        <v>276</v>
      </c>
      <c r="B313" s="7" t="s" ph="1">
        <v>1061</v>
      </c>
      <c r="C313" s="7" t="s" ph="1">
        <v>1300</v>
      </c>
      <c r="G313" s="7" t="s" ph="1">
        <v>1262</v>
      </c>
      <c r="H313" s="7" t="s" ph="1">
        <v>1263</v>
      </c>
      <c r="I313" s="17" t="s" ph="1">
        <v>10973</v>
      </c>
      <c r="M313" s="14" t="str" ph="1">
        <f>IFERROR(INDEX([1]!_born[生没年],
MATCH(I313,[1]!_born[作],0)),"")</f>
        <v/>
      </c>
      <c r="N313" s="14" t="str" ph="1">
        <f>IFERROR(INDEX([1]!_born[生没年],
MATCH(K313,[1]!_born[作],0)),"")</f>
        <v/>
      </c>
      <c r="O313" s="7" t="s" ph="1">
        <v>10979</v>
      </c>
      <c r="P313" s="7" t="s" ph="1">
        <v>1303</v>
      </c>
      <c r="Q313" s="7" t="s" ph="1">
        <v>1057</v>
      </c>
      <c r="R313" s="147" ph="1"/>
      <c r="S313" s="7" t="s" ph="1">
        <v>1050</v>
      </c>
    </row>
    <row r="314" spans="1:23" ph="1">
      <c r="A314" s="6" ph="1">
        <v>277</v>
      </c>
      <c r="B314" s="7" t="s" ph="1">
        <v>1061</v>
      </c>
      <c r="C314" s="7" t="s" ph="1">
        <v>1300</v>
      </c>
      <c r="G314" s="7" t="s" ph="1">
        <v>2427</v>
      </c>
      <c r="I314" s="7" t="s" ph="1">
        <v>1301</v>
      </c>
      <c r="M314" s="14" t="str" ph="1">
        <f>IFERROR(INDEX([1]!_born[生没年],
MATCH(I314,[1]!_born[作],0)),"")</f>
        <v/>
      </c>
      <c r="N314" s="14" t="str" ph="1">
        <f>IFERROR(INDEX([1]!_born[生没年],
MATCH(K314,[1]!_born[作],0)),"")</f>
        <v/>
      </c>
      <c r="P314" s="7" t="s" ph="1">
        <v>1302</v>
      </c>
      <c r="R314" s="147" ph="1"/>
    </row>
    <row r="315" spans="1:23" ht="25.5" ph="1">
      <c r="A315" s="6" ph="1">
        <v>278</v>
      </c>
      <c r="B315" s="7" t="s" ph="1">
        <v>1061</v>
      </c>
      <c r="C315" s="7" t="s" ph="1">
        <v>1300</v>
      </c>
      <c r="G315" s="7" t="s" ph="1">
        <v>1262</v>
      </c>
      <c r="H315" s="7" t="s" ph="1">
        <v>1263</v>
      </c>
      <c r="I315" s="17" t="s" ph="1">
        <v>10973</v>
      </c>
      <c r="M315" s="14" t="str" ph="1">
        <f>IFERROR(INDEX([1]!_born[生没年],
MATCH(I315,[1]!_born[作],0)),"")</f>
        <v/>
      </c>
      <c r="N315" s="14" t="str" ph="1">
        <f>IFERROR(INDEX([1]!_born[生没年],
MATCH(K315,[1]!_born[作],0)),"")</f>
        <v/>
      </c>
      <c r="O315" s="7" t="s" ph="1">
        <v>10980</v>
      </c>
      <c r="P315" s="7" t="s" ph="1">
        <v>1051</v>
      </c>
      <c r="Q315" s="7" t="s" ph="1">
        <v>1052</v>
      </c>
      <c r="R315" s="147" ph="1"/>
      <c r="S315" s="7" t="s" ph="1">
        <v>1053</v>
      </c>
    </row>
    <row r="316" spans="1:23" ht="25.5" ph="1">
      <c r="A316" s="6" ph="1">
        <v>279</v>
      </c>
      <c r="B316" s="7" t="s" ph="1">
        <v>1061</v>
      </c>
      <c r="C316" s="7" t="s" ph="1">
        <v>1300</v>
      </c>
      <c r="G316" s="7" t="s" ph="1">
        <v>1262</v>
      </c>
      <c r="H316" s="7" t="s" ph="1">
        <v>1263</v>
      </c>
      <c r="I316" s="17" t="s" ph="1">
        <v>10973</v>
      </c>
      <c r="M316" s="14" t="str" ph="1">
        <f>IFERROR(INDEX([1]!_born[生没年],
MATCH(I316,[1]!_born[作],0)),"")</f>
        <v/>
      </c>
      <c r="N316" s="14" t="str" ph="1">
        <f>IFERROR(INDEX([1]!_born[生没年],
MATCH(K316,[1]!_born[作],0)),"")</f>
        <v/>
      </c>
      <c r="O316" s="7" t="s" ph="1">
        <v>10981</v>
      </c>
      <c r="P316" s="7" t="s" ph="1">
        <v>1303</v>
      </c>
      <c r="Q316" s="7" t="s" ph="1">
        <v>1049</v>
      </c>
      <c r="R316" s="147" ph="1"/>
      <c r="S316" s="7" t="s" ph="1">
        <v>1050</v>
      </c>
    </row>
    <row r="317" spans="1:23" ht="25.5" ph="1">
      <c r="A317" s="6" ph="1">
        <v>280</v>
      </c>
      <c r="B317" s="7" t="s" ph="1">
        <v>1061</v>
      </c>
      <c r="C317" s="7" t="s" ph="1">
        <v>1300</v>
      </c>
      <c r="G317" s="7" t="s" ph="1">
        <v>1262</v>
      </c>
      <c r="H317" s="7" t="s" ph="1">
        <v>1263</v>
      </c>
      <c r="I317" s="17" t="s" ph="1">
        <v>10973</v>
      </c>
      <c r="M317" s="14" t="str" ph="1">
        <f>IFERROR(INDEX([1]!_born[生没年],
MATCH(I317,[1]!_born[作],0)),"")</f>
        <v/>
      </c>
      <c r="N317" s="14" t="str" ph="1">
        <f>IFERROR(INDEX([1]!_born[生没年],
MATCH(K317,[1]!_born[作],0)),"")</f>
        <v/>
      </c>
      <c r="O317" s="7" t="s" ph="1">
        <v>10982</v>
      </c>
      <c r="R317" s="147" ph="1"/>
      <c r="S317" s="7" t="s" ph="1">
        <v>1264</v>
      </c>
    </row>
    <row r="318" spans="1:23" ht="25.5" ph="1">
      <c r="A318" s="6" ph="1">
        <v>281</v>
      </c>
      <c r="B318" s="7" t="s" ph="1">
        <v>1061</v>
      </c>
      <c r="C318" s="7" t="s" ph="1">
        <v>1300</v>
      </c>
      <c r="G318" s="7" t="s" ph="1">
        <v>1262</v>
      </c>
      <c r="H318" s="7" t="s" ph="1">
        <v>1263</v>
      </c>
      <c r="I318" s="17" t="s" ph="1">
        <v>10973</v>
      </c>
      <c r="M318" s="14" t="str" ph="1">
        <f>IFERROR(INDEX([1]!_born[生没年],
MATCH(I318,[1]!_born[作],0)),"")</f>
        <v/>
      </c>
      <c r="N318" s="14" t="str" ph="1">
        <f>IFERROR(INDEX([1]!_born[生没年],
MATCH(K318,[1]!_born[作],0)),"")</f>
        <v/>
      </c>
      <c r="O318" s="7" t="s" ph="1">
        <v>10983</v>
      </c>
      <c r="R318" s="147" ph="1"/>
      <c r="S318" s="7" t="s" ph="1">
        <v>1265</v>
      </c>
    </row>
    <row r="319" spans="1:23" ht="25.5" ph="1">
      <c r="A319" s="6" ph="1">
        <v>282</v>
      </c>
      <c r="B319" s="7" t="s" ph="1">
        <v>1061</v>
      </c>
      <c r="C319" s="7" t="s" ph="1">
        <v>1300</v>
      </c>
      <c r="G319" s="7" t="s" ph="1">
        <v>1262</v>
      </c>
      <c r="H319" s="7" t="s" ph="1">
        <v>1263</v>
      </c>
      <c r="I319" s="17" t="s" ph="1">
        <v>10973</v>
      </c>
      <c r="M319" s="14" t="str" ph="1">
        <f>IFERROR(INDEX([1]!_born[生没年],
MATCH(I319,[1]!_born[作],0)),"")</f>
        <v/>
      </c>
      <c r="N319" s="14" t="str" ph="1">
        <f>IFERROR(INDEX([1]!_born[生没年],
MATCH(K319,[1]!_born[作],0)),"")</f>
        <v/>
      </c>
      <c r="O319" s="7" t="s" ph="1">
        <v>10984</v>
      </c>
      <c r="R319" s="147" ph="1"/>
      <c r="S319" s="7" t="s" ph="1">
        <v>1266</v>
      </c>
    </row>
    <row r="320" spans="1:23" ht="25.5" ph="1">
      <c r="A320" s="6" ph="1">
        <v>283</v>
      </c>
      <c r="B320" s="7" t="s" ph="1">
        <v>1061</v>
      </c>
      <c r="C320" s="7" t="s" ph="1">
        <v>1300</v>
      </c>
      <c r="G320" s="7" t="s" ph="1">
        <v>1262</v>
      </c>
      <c r="H320" s="7" t="s" ph="1">
        <v>1263</v>
      </c>
      <c r="I320" s="17" t="s" ph="1">
        <v>10973</v>
      </c>
      <c r="M320" s="14" t="str" ph="1">
        <f>IFERROR(INDEX([1]!_born[生没年],
MATCH(I320,[1]!_born[作],0)),"")</f>
        <v/>
      </c>
      <c r="N320" s="14" t="str" ph="1">
        <f>IFERROR(INDEX([1]!_born[生没年],
MATCH(K320,[1]!_born[作],0)),"")</f>
        <v/>
      </c>
      <c r="O320" s="7" t="s" ph="1">
        <v>10985</v>
      </c>
      <c r="R320" s="147" ph="1"/>
      <c r="S320" s="7" t="s" ph="1">
        <v>1053</v>
      </c>
    </row>
    <row r="321" spans="1:25" ph="1">
      <c r="A321" s="6" ph="1">
        <v>284</v>
      </c>
      <c r="B321" s="7" t="s" ph="1">
        <v>1061</v>
      </c>
      <c r="C321" s="7" t="s" ph="1">
        <v>1300</v>
      </c>
      <c r="G321" s="7" t="s" ph="1">
        <v>2427</v>
      </c>
      <c r="M321" s="14" t="str" ph="1">
        <f>IFERROR(INDEX([1]!_born[生没年],
MATCH(I321,[1]!_born[作],0)),"")</f>
        <v/>
      </c>
      <c r="N321" s="14" t="str" ph="1">
        <f>IFERROR(INDEX([1]!_born[生没年],
MATCH(K321,[1]!_born[作],0)),"")</f>
        <v/>
      </c>
      <c r="R321" s="147" ph="1"/>
      <c r="S321" s="7" t="s" ph="1">
        <v>1050</v>
      </c>
    </row>
    <row r="322" spans="1:25" ht="25.5" ph="1">
      <c r="A322" s="6" ph="1">
        <v>285</v>
      </c>
      <c r="B322" s="7" t="s" ph="1">
        <v>1061</v>
      </c>
      <c r="C322" s="7" t="s" ph="1">
        <v>1300</v>
      </c>
      <c r="G322" s="7" t="s" ph="1">
        <v>1262</v>
      </c>
      <c r="H322" s="7" t="s" ph="1">
        <v>1263</v>
      </c>
      <c r="I322" s="17" t="s" ph="1">
        <v>10986</v>
      </c>
      <c r="M322" s="14" t="str" ph="1">
        <f>IFERROR(INDEX([1]!_born[生没年],
MATCH(I322,[1]!_born[作],0)),"")</f>
        <v/>
      </c>
      <c r="N322" s="14" t="str" ph="1">
        <f>IFERROR(INDEX([1]!_born[生没年],
MATCH(K322,[1]!_born[作],0)),"")</f>
        <v/>
      </c>
      <c r="O322" s="7" t="s" ph="1">
        <v>10987</v>
      </c>
      <c r="P322" s="7" t="s" ph="1">
        <v>1058</v>
      </c>
      <c r="R322" s="147" ph="1"/>
      <c r="S322" s="7" t="s" ph="1">
        <v>1264</v>
      </c>
    </row>
    <row r="323" spans="1:25" ht="25.5" ph="1">
      <c r="A323" s="6" ph="1">
        <v>286</v>
      </c>
      <c r="B323" s="7" t="s" ph="1">
        <v>1061</v>
      </c>
      <c r="C323" s="7" t="s" ph="1">
        <v>1300</v>
      </c>
      <c r="G323" s="7" t="s" ph="1">
        <v>1262</v>
      </c>
      <c r="H323" s="7" t="s" ph="1">
        <v>1263</v>
      </c>
      <c r="I323" s="17" t="s" ph="1">
        <v>10986</v>
      </c>
      <c r="M323" s="14" t="str" ph="1">
        <f>IFERROR(INDEX([1]!_born[生没年],
MATCH(I323,[1]!_born[作],0)),"")</f>
        <v/>
      </c>
      <c r="N323" s="14" t="str" ph="1">
        <f>IFERROR(INDEX([1]!_born[生没年],
MATCH(K323,[1]!_born[作],0)),"")</f>
        <v/>
      </c>
      <c r="O323" s="7" t="s" ph="1">
        <v>10987</v>
      </c>
      <c r="P323" s="7" t="s" ph="1">
        <v>1051</v>
      </c>
      <c r="R323" s="147" ph="1"/>
      <c r="S323" s="7" t="s" ph="1">
        <v>1265</v>
      </c>
    </row>
    <row r="324" spans="1:25" ht="25.5" ph="1">
      <c r="A324" s="6" ph="1">
        <v>287</v>
      </c>
      <c r="B324" s="7" t="s" ph="1">
        <v>1061</v>
      </c>
      <c r="C324" s="7" t="s" ph="1">
        <v>1300</v>
      </c>
      <c r="G324" s="7" t="s" ph="1">
        <v>1262</v>
      </c>
      <c r="H324" s="7" t="s" ph="1">
        <v>1263</v>
      </c>
      <c r="I324" s="17" t="s" ph="1">
        <v>10986</v>
      </c>
      <c r="M324" s="14" t="str" ph="1">
        <f>IFERROR(INDEX([1]!_born[生没年],
MATCH(I324,[1]!_born[作],0)),"")</f>
        <v/>
      </c>
      <c r="N324" s="14" t="str" ph="1">
        <f>IFERROR(INDEX([1]!_born[生没年],
MATCH(K324,[1]!_born[作],0)),"")</f>
        <v/>
      </c>
      <c r="O324" s="7" t="s" ph="1">
        <v>10988</v>
      </c>
      <c r="P324" s="7" t="s" ph="1">
        <v>1059</v>
      </c>
      <c r="R324" s="147" ph="1"/>
      <c r="S324" s="7" t="s" ph="1">
        <v>1266</v>
      </c>
      <c r="Y324" s="7" t="s" ph="1">
        <v>10989</v>
      </c>
    </row>
    <row r="325" spans="1:25" ht="25.5" ph="1">
      <c r="A325" s="6" ph="1">
        <v>288</v>
      </c>
      <c r="B325" s="7" t="s" ph="1">
        <v>1061</v>
      </c>
      <c r="C325" s="7" t="s" ph="1">
        <v>1300</v>
      </c>
      <c r="G325" s="7" t="s" ph="1">
        <v>1262</v>
      </c>
      <c r="H325" s="7" t="s" ph="1">
        <v>1263</v>
      </c>
      <c r="I325" s="17" t="s" ph="1">
        <v>10986</v>
      </c>
      <c r="M325" s="14" t="str" ph="1">
        <f>IFERROR(INDEX([1]!_born[生没年],
MATCH(I325,[1]!_born[作],0)),"")</f>
        <v/>
      </c>
      <c r="N325" s="14" t="str" ph="1">
        <f>IFERROR(INDEX([1]!_born[生没年],
MATCH(K325,[1]!_born[作],0)),"")</f>
        <v/>
      </c>
      <c r="O325" s="7" t="s" ph="1">
        <v>10990</v>
      </c>
      <c r="P325" s="7" t="s" ph="1">
        <v>1051</v>
      </c>
      <c r="R325" s="147" ph="1"/>
      <c r="S325" s="7" t="s" ph="1">
        <v>1264</v>
      </c>
      <c r="Y325" s="7" t="s" ph="1">
        <v>10989</v>
      </c>
    </row>
    <row r="326" spans="1:25" ht="25.5" ph="1">
      <c r="A326" s="6" ph="1">
        <v>289</v>
      </c>
      <c r="B326" s="7" t="s" ph="1">
        <v>1061</v>
      </c>
      <c r="C326" s="7" t="s" ph="1">
        <v>1300</v>
      </c>
      <c r="G326" s="7" t="s" ph="1">
        <v>1262</v>
      </c>
      <c r="H326" s="7" t="s" ph="1">
        <v>1263</v>
      </c>
      <c r="I326" s="17" t="s" ph="1">
        <v>10986</v>
      </c>
      <c r="M326" s="14" t="str" ph="1">
        <f>IFERROR(INDEX([1]!_born[生没年],
MATCH(I326,[1]!_born[作],0)),"")</f>
        <v/>
      </c>
      <c r="N326" s="14" t="str" ph="1">
        <f>IFERROR(INDEX([1]!_born[生没年],
MATCH(K326,[1]!_born[作],0)),"")</f>
        <v/>
      </c>
      <c r="O326" s="7" t="s" ph="1">
        <v>10990</v>
      </c>
      <c r="P326" s="7" t="s" ph="1">
        <v>1054</v>
      </c>
      <c r="R326" s="147" ph="1"/>
      <c r="S326" s="7" t="s" ph="1">
        <v>1265</v>
      </c>
    </row>
    <row r="327" spans="1:25" ht="25.5" ph="1">
      <c r="A327" s="6" ph="1">
        <v>290</v>
      </c>
      <c r="B327" s="7" t="s" ph="1">
        <v>1061</v>
      </c>
      <c r="C327" s="7" t="s" ph="1">
        <v>1300</v>
      </c>
      <c r="G327" s="7" t="s" ph="1">
        <v>1262</v>
      </c>
      <c r="H327" s="7" t="s" ph="1">
        <v>1263</v>
      </c>
      <c r="I327" s="17" t="s" ph="1">
        <v>10986</v>
      </c>
      <c r="M327" s="14" t="str" ph="1">
        <f>IFERROR(INDEX([1]!_born[生没年],
MATCH(I327,[1]!_born[作],0)),"")</f>
        <v/>
      </c>
      <c r="N327" s="14" t="str" ph="1">
        <f>IFERROR(INDEX([1]!_born[生没年],
MATCH(K327,[1]!_born[作],0)),"")</f>
        <v/>
      </c>
      <c r="O327" s="7" t="s" ph="1">
        <v>10991</v>
      </c>
      <c r="P327" s="7" t="s" ph="1">
        <v>1059</v>
      </c>
      <c r="R327" s="147" ph="1"/>
      <c r="S327" s="7" t="s" ph="1">
        <v>1266</v>
      </c>
    </row>
    <row r="328" spans="1:25" ht="25.5" ph="1">
      <c r="A328" s="6" ph="1">
        <v>291</v>
      </c>
      <c r="B328" s="7" t="s" ph="1">
        <v>1061</v>
      </c>
      <c r="C328" s="7" t="s" ph="1">
        <v>1300</v>
      </c>
      <c r="G328" s="7" t="s" ph="1">
        <v>1262</v>
      </c>
      <c r="H328" s="7" t="s" ph="1">
        <v>1263</v>
      </c>
      <c r="I328" s="17" t="s" ph="1">
        <v>10986</v>
      </c>
      <c r="M328" s="14" t="str" ph="1">
        <f>IFERROR(INDEX([1]!_born[生没年],
MATCH(I328,[1]!_born[作],0)),"")</f>
        <v/>
      </c>
      <c r="N328" s="14" t="str" ph="1">
        <f>IFERROR(INDEX([1]!_born[生没年],
MATCH(K328,[1]!_born[作],0)),"")</f>
        <v/>
      </c>
      <c r="O328" s="7" t="s" ph="1">
        <v>10992</v>
      </c>
      <c r="P328" s="7" t="s" ph="1">
        <v>1060</v>
      </c>
      <c r="R328" s="147" ph="1"/>
      <c r="S328" s="7" t="s" ph="1">
        <v>1211</v>
      </c>
    </row>
    <row r="329" spans="1:25" ht="25.5" ph="1">
      <c r="A329" s="6" ph="1">
        <v>292</v>
      </c>
      <c r="B329" s="7" t="s" ph="1">
        <v>1061</v>
      </c>
      <c r="C329" s="7" t="s" ph="1">
        <v>1061</v>
      </c>
      <c r="G329" s="7" t="s" ph="1">
        <v>1187</v>
      </c>
      <c r="H329" s="7" t="s" ph="1">
        <v>1521</v>
      </c>
      <c r="I329" s="17" t="s" ph="1">
        <v>10986</v>
      </c>
      <c r="M329" s="14" t="str" ph="1">
        <f>IFERROR(INDEX([1]!_born[生没年],
MATCH(I329,[1]!_born[作],0)),"")</f>
        <v/>
      </c>
      <c r="N329" s="14" t="str" ph="1">
        <f>IFERROR(INDEX([1]!_born[生没年],
MATCH(K329,[1]!_born[作],0)),"")</f>
        <v/>
      </c>
      <c r="O329" s="7" t="s" ph="1">
        <v>10992</v>
      </c>
      <c r="P329" s="7" t="s" ph="1">
        <v>1062</v>
      </c>
      <c r="R329" s="147" ph="1"/>
      <c r="S329" s="7" t="s" ph="1">
        <v>1212</v>
      </c>
    </row>
    <row r="330" spans="1:25" ht="25.5" ph="1">
      <c r="A330" s="6" ph="1">
        <v>293</v>
      </c>
      <c r="B330" s="7" t="s" ph="1">
        <v>1061</v>
      </c>
      <c r="C330" s="7" t="s" ph="1">
        <v>1061</v>
      </c>
      <c r="G330" s="7" t="s" ph="1">
        <v>1187</v>
      </c>
      <c r="H330" s="7" t="s" ph="1">
        <v>1521</v>
      </c>
      <c r="I330" s="17" t="s" ph="1">
        <v>10986</v>
      </c>
      <c r="M330" s="14" t="str" ph="1">
        <f>IFERROR(INDEX([1]!_born[生没年],
MATCH(I330,[1]!_born[作],0)),"")</f>
        <v/>
      </c>
      <c r="N330" s="14" t="str" ph="1">
        <f>IFERROR(INDEX([1]!_born[生没年],
MATCH(K330,[1]!_born[作],0)),"")</f>
        <v/>
      </c>
      <c r="O330" s="7" t="s" ph="1">
        <v>10992</v>
      </c>
      <c r="P330" s="7" t="s" ph="1">
        <v>1063</v>
      </c>
      <c r="R330" s="147" ph="1"/>
      <c r="S330" s="7" t="s" ph="1">
        <v>1213</v>
      </c>
      <c r="Y330" s="7" t="s" ph="1">
        <v>10989</v>
      </c>
    </row>
    <row r="331" spans="1:25" ht="25.5" ph="1">
      <c r="A331" s="6" ph="1">
        <v>294</v>
      </c>
      <c r="B331" s="7" t="s" ph="1">
        <v>1061</v>
      </c>
      <c r="C331" s="7" t="s" ph="1">
        <v>1061</v>
      </c>
      <c r="G331" s="7" t="s" ph="1">
        <v>1187</v>
      </c>
      <c r="H331" s="7" t="s" ph="1">
        <v>1521</v>
      </c>
      <c r="I331" s="17" t="s" ph="1">
        <v>10986</v>
      </c>
      <c r="M331" s="14" t="str" ph="1">
        <f>IFERROR(INDEX([1]!_born[生没年],
MATCH(I331,[1]!_born[作],0)),"")</f>
        <v/>
      </c>
      <c r="N331" s="14" t="str" ph="1">
        <f>IFERROR(INDEX([1]!_born[生没年],
MATCH(K331,[1]!_born[作],0)),"")</f>
        <v/>
      </c>
      <c r="O331" s="7" t="s" ph="1">
        <v>10993</v>
      </c>
      <c r="P331" s="7" t="s" ph="1">
        <v>1064</v>
      </c>
      <c r="R331" s="147" ph="1"/>
      <c r="S331" s="7" t="s" ph="1">
        <v>1065</v>
      </c>
      <c r="Y331" s="7" t="s" ph="1">
        <v>10989</v>
      </c>
    </row>
    <row r="332" spans="1:25" ht="25.5" ph="1">
      <c r="A332" s="6" ph="1">
        <v>295</v>
      </c>
      <c r="B332" s="7" t="s" ph="1">
        <v>1061</v>
      </c>
      <c r="C332" s="7" t="s" ph="1">
        <v>1061</v>
      </c>
      <c r="G332" s="7" t="s" ph="1">
        <v>1187</v>
      </c>
      <c r="H332" s="7" t="s" ph="1">
        <v>1521</v>
      </c>
      <c r="I332" s="17" t="s" ph="1">
        <v>10986</v>
      </c>
      <c r="M332" s="14" t="str" ph="1">
        <f>IFERROR(INDEX([1]!_born[生没年],
MATCH(I332,[1]!_born[作],0)),"")</f>
        <v/>
      </c>
      <c r="N332" s="14" t="str" ph="1">
        <f>IFERROR(INDEX([1]!_born[生没年],
MATCH(K332,[1]!_born[作],0)),"")</f>
        <v/>
      </c>
      <c r="O332" s="7" t="s" ph="1">
        <v>10993</v>
      </c>
      <c r="P332" s="7" t="s" ph="1">
        <v>1066</v>
      </c>
      <c r="R332" s="147" ph="1"/>
      <c r="S332" s="7" t="s" ph="1">
        <v>1329</v>
      </c>
    </row>
    <row r="333" spans="1:25" ht="25.5" ph="1">
      <c r="A333" s="6" ph="1">
        <v>296</v>
      </c>
      <c r="B333" s="7" t="s" ph="1">
        <v>1061</v>
      </c>
      <c r="C333" s="7" t="s" ph="1">
        <v>1061</v>
      </c>
      <c r="G333" s="7" t="s" ph="1">
        <v>1187</v>
      </c>
      <c r="H333" s="7" t="s" ph="1">
        <v>1521</v>
      </c>
      <c r="I333" s="17" t="s" ph="1">
        <v>10986</v>
      </c>
      <c r="M333" s="14" t="str" ph="1">
        <f>IFERROR(INDEX([1]!_born[生没年],
MATCH(I333,[1]!_born[作],0)),"")</f>
        <v/>
      </c>
      <c r="N333" s="14" t="str" ph="1">
        <f>IFERROR(INDEX([1]!_born[生没年],
MATCH(K333,[1]!_born[作],0)),"")</f>
        <v/>
      </c>
      <c r="O333" s="7" t="s" ph="1">
        <v>10994</v>
      </c>
      <c r="P333" s="7" t="s" ph="1">
        <v>1067</v>
      </c>
      <c r="R333" s="147" ph="1"/>
      <c r="S333" s="7" t="s" ph="1">
        <v>1068</v>
      </c>
    </row>
    <row r="334" spans="1:25" ht="25.5" ph="1">
      <c r="A334" s="6" ph="1">
        <v>297</v>
      </c>
      <c r="B334" s="7" t="s" ph="1">
        <v>1061</v>
      </c>
      <c r="C334" s="7" t="s" ph="1">
        <v>1061</v>
      </c>
      <c r="G334" s="7" t="s" ph="1">
        <v>1187</v>
      </c>
      <c r="H334" s="7" t="s" ph="1">
        <v>1521</v>
      </c>
      <c r="I334" s="17" t="s" ph="1">
        <v>10995</v>
      </c>
      <c r="M334" s="14" t="str" ph="1">
        <f>IFERROR(INDEX([1]!_born[生没年],
MATCH(I334,[1]!_born[作],0)),"")</f>
        <v/>
      </c>
      <c r="N334" s="14" t="str" ph="1">
        <f>IFERROR(INDEX([1]!_born[生没年],
MATCH(K334,[1]!_born[作],0)),"")</f>
        <v/>
      </c>
      <c r="O334" s="7" t="s" ph="1">
        <v>10996</v>
      </c>
      <c r="P334" s="7" t="s" ph="1">
        <v>1069</v>
      </c>
      <c r="R334" s="147" ph="1"/>
      <c r="S334" s="7" t="s" ph="1">
        <v>1070</v>
      </c>
      <c r="Y334" s="7" t="s" ph="1">
        <v>3828</v>
      </c>
    </row>
    <row r="335" spans="1:25" ph="1">
      <c r="A335" s="6" ph="1">
        <v>298</v>
      </c>
      <c r="B335" s="7" t="s" ph="1">
        <v>1061</v>
      </c>
      <c r="C335" s="7" t="s" ph="1">
        <v>1061</v>
      </c>
      <c r="G335" s="7" t="s" ph="1">
        <v>2427</v>
      </c>
      <c r="I335" s="7" t="s" ph="1">
        <v>1071</v>
      </c>
      <c r="M335" s="14" t="str" ph="1">
        <f>IFERROR(INDEX([1]!_born[生没年],
MATCH(I335,[1]!_born[作],0)),"")</f>
        <v/>
      </c>
      <c r="N335" s="14" t="str" ph="1">
        <f>IFERROR(INDEX([1]!_born[生没年],
MATCH(K335,[1]!_born[作],0)),"")</f>
        <v/>
      </c>
      <c r="P335" s="7" t="s" ph="1">
        <v>1072</v>
      </c>
      <c r="R335" s="147" ph="1"/>
      <c r="S335" s="7" t="s" ph="1">
        <v>1073</v>
      </c>
    </row>
    <row r="336" spans="1:25" ht="25.5" ph="1">
      <c r="A336" s="6" ph="1">
        <v>299</v>
      </c>
      <c r="B336" s="7" t="s" ph="1">
        <v>1061</v>
      </c>
      <c r="C336" s="7" t="s" ph="1">
        <v>1061</v>
      </c>
      <c r="G336" s="7" t="s" ph="1">
        <v>1187</v>
      </c>
      <c r="H336" s="7" t="s" ph="1">
        <v>1521</v>
      </c>
      <c r="I336" s="17" t="s" ph="1">
        <v>10986</v>
      </c>
      <c r="M336" s="14" t="str" ph="1">
        <f>IFERROR(INDEX([1]!_born[生没年],
MATCH(I336,[1]!_born[作],0)),"")</f>
        <v/>
      </c>
      <c r="N336" s="14" t="str" ph="1">
        <f>IFERROR(INDEX([1]!_born[生没年],
MATCH(K336,[1]!_born[作],0)),"")</f>
        <v/>
      </c>
      <c r="O336" s="7" t="s" ph="1">
        <v>10997</v>
      </c>
      <c r="P336" s="7" t="s" ph="1">
        <v>1074</v>
      </c>
      <c r="R336" s="147" ph="1"/>
      <c r="S336" s="7" t="s" ph="1">
        <v>1075</v>
      </c>
      <c r="Y336" s="7" t="s" ph="1">
        <v>3828</v>
      </c>
    </row>
    <row r="337" spans="1:25" ht="25.5" ph="1">
      <c r="A337" s="6" ph="1">
        <v>300</v>
      </c>
      <c r="B337" s="7" t="s" ph="1">
        <v>1061</v>
      </c>
      <c r="C337" s="7" t="s" ph="1">
        <v>1061</v>
      </c>
      <c r="G337" s="7" t="s" ph="1">
        <v>1187</v>
      </c>
      <c r="H337" s="7" t="s" ph="1">
        <v>1521</v>
      </c>
      <c r="I337" s="17" t="s" ph="1">
        <v>10986</v>
      </c>
      <c r="M337" s="14" t="str" ph="1">
        <f>IFERROR(INDEX([1]!_born[生没年],
MATCH(I337,[1]!_born[作],0)),"")</f>
        <v/>
      </c>
      <c r="N337" s="14" t="str" ph="1">
        <f>IFERROR(INDEX([1]!_born[生没年],
MATCH(K337,[1]!_born[作],0)),"")</f>
        <v/>
      </c>
      <c r="O337" s="7" t="s" ph="1">
        <v>10998</v>
      </c>
      <c r="P337" s="7" t="s" ph="1">
        <v>1060</v>
      </c>
      <c r="Q337" s="7" t="s" ph="1">
        <v>1076</v>
      </c>
      <c r="R337" s="147" ph="1"/>
      <c r="S337" s="7" t="s" ph="1">
        <v>1077</v>
      </c>
      <c r="Y337" s="7" t="s" ph="1">
        <v>3828</v>
      </c>
    </row>
    <row r="338" spans="1:25" ht="25.5" ph="1">
      <c r="A338" s="6" ph="1">
        <v>301</v>
      </c>
      <c r="B338" s="7" t="s" ph="1">
        <v>1061</v>
      </c>
      <c r="C338" s="7" t="s" ph="1">
        <v>1061</v>
      </c>
      <c r="G338" s="7" t="s" ph="1">
        <v>1187</v>
      </c>
      <c r="H338" s="7" t="s" ph="1">
        <v>1521</v>
      </c>
      <c r="I338" s="17" t="s" ph="1">
        <v>10986</v>
      </c>
      <c r="M338" s="14" t="str" ph="1">
        <f>IFERROR(INDEX([1]!_born[生没年],
MATCH(I338,[1]!_born[作],0)),"")</f>
        <v/>
      </c>
      <c r="N338" s="14" t="str" ph="1">
        <f>IFERROR(INDEX([1]!_born[生没年],
MATCH(K338,[1]!_born[作],0)),"")</f>
        <v/>
      </c>
      <c r="O338" s="7" t="s" ph="1">
        <v>10999</v>
      </c>
      <c r="P338" s="7" t="s" ph="1">
        <v>1078</v>
      </c>
      <c r="R338" s="147" ph="1"/>
      <c r="S338" s="7" t="s" ph="1">
        <v>1079</v>
      </c>
      <c r="Y338" s="7" t="s" ph="1">
        <v>3828</v>
      </c>
    </row>
    <row r="339" spans="1:25" ht="25.5" ph="1">
      <c r="A339" s="6" ph="1">
        <v>302</v>
      </c>
      <c r="B339" s="7" t="s" ph="1">
        <v>1061</v>
      </c>
      <c r="C339" s="7" t="s" ph="1">
        <v>1061</v>
      </c>
      <c r="G339" s="7" t="s" ph="1">
        <v>1187</v>
      </c>
      <c r="H339" s="7" t="s" ph="1">
        <v>1521</v>
      </c>
      <c r="I339" s="17" t="s" ph="1">
        <v>10986</v>
      </c>
      <c r="M339" s="14" t="str" ph="1">
        <f>IFERROR(INDEX([1]!_born[生没年],
MATCH(I339,[1]!_born[作],0)),"")</f>
        <v/>
      </c>
      <c r="N339" s="14" t="str" ph="1">
        <f>IFERROR(INDEX([1]!_born[生没年],
MATCH(K339,[1]!_born[作],0)),"")</f>
        <v/>
      </c>
      <c r="O339" s="7" t="s" ph="1">
        <v>10999</v>
      </c>
      <c r="P339" s="7" t="s" ph="1">
        <v>1080</v>
      </c>
      <c r="R339" s="147" ph="1"/>
      <c r="S339" s="7" t="s" ph="1">
        <v>1081</v>
      </c>
      <c r="Y339" s="7" t="s" ph="1">
        <v>3828</v>
      </c>
    </row>
    <row r="340" spans="1:25" ht="25.5" ph="1">
      <c r="A340" s="6" ph="1">
        <v>303</v>
      </c>
      <c r="B340" s="7" t="s" ph="1">
        <v>1061</v>
      </c>
      <c r="C340" s="7" t="s" ph="1">
        <v>1061</v>
      </c>
      <c r="G340" s="7" t="s" ph="1">
        <v>1187</v>
      </c>
      <c r="H340" s="7" t="s" ph="1">
        <v>1521</v>
      </c>
      <c r="I340" s="17" t="s" ph="1">
        <v>10986</v>
      </c>
      <c r="M340" s="14" t="str" ph="1">
        <f>IFERROR(INDEX([1]!_born[生没年],
MATCH(I340,[1]!_born[作],0)),"")</f>
        <v/>
      </c>
      <c r="N340" s="14" t="str" ph="1">
        <f>IFERROR(INDEX([1]!_born[生没年],
MATCH(K340,[1]!_born[作],0)),"")</f>
        <v/>
      </c>
      <c r="O340" s="7" t="s" ph="1">
        <v>11000</v>
      </c>
      <c r="P340" s="7" t="s" ph="1">
        <v>1082</v>
      </c>
      <c r="R340" s="147" ph="1"/>
      <c r="S340" s="7" t="s" ph="1">
        <v>1075</v>
      </c>
      <c r="Y340" s="7" t="s" ph="1">
        <v>3828</v>
      </c>
    </row>
    <row r="341" spans="1:25" ht="25.5" ph="1">
      <c r="A341" s="6" ph="1">
        <v>304</v>
      </c>
      <c r="B341" s="7" t="s" ph="1">
        <v>1061</v>
      </c>
      <c r="C341" s="7" t="s" ph="1">
        <v>1061</v>
      </c>
      <c r="G341" s="7" t="s" ph="1">
        <v>1187</v>
      </c>
      <c r="H341" s="7" t="s" ph="1">
        <v>1521</v>
      </c>
      <c r="I341" s="17" t="s" ph="1">
        <v>10986</v>
      </c>
      <c r="M341" s="14" t="str" ph="1">
        <f>IFERROR(INDEX([1]!_born[生没年],
MATCH(I341,[1]!_born[作],0)),"")</f>
        <v/>
      </c>
      <c r="N341" s="14" t="str" ph="1">
        <f>IFERROR(INDEX([1]!_born[生没年],
MATCH(K341,[1]!_born[作],0)),"")</f>
        <v/>
      </c>
      <c r="O341" s="7" t="s" ph="1">
        <v>11001</v>
      </c>
      <c r="P341" s="7" t="s" ph="1">
        <v>1083</v>
      </c>
      <c r="R341" s="147" ph="1"/>
      <c r="S341" s="7" t="s" ph="1">
        <v>1077</v>
      </c>
      <c r="Y341" s="7" t="s" ph="1">
        <v>3828</v>
      </c>
    </row>
    <row r="342" spans="1:25" ht="25.5" ph="1">
      <c r="A342" s="6" ph="1">
        <v>305</v>
      </c>
      <c r="B342" s="7" t="s" ph="1">
        <v>1061</v>
      </c>
      <c r="C342" s="7" t="s" ph="1">
        <v>1061</v>
      </c>
      <c r="G342" s="7" t="s" ph="1">
        <v>1187</v>
      </c>
      <c r="H342" s="7" t="s" ph="1">
        <v>1521</v>
      </c>
      <c r="I342" s="17" t="s" ph="1">
        <v>10986</v>
      </c>
      <c r="M342" s="14" t="str" ph="1">
        <f>IFERROR(INDEX([1]!_born[生没年],
MATCH(I342,[1]!_born[作],0)),"")</f>
        <v/>
      </c>
      <c r="N342" s="14" t="str" ph="1">
        <f>IFERROR(INDEX([1]!_born[生没年],
MATCH(K342,[1]!_born[作],0)),"")</f>
        <v/>
      </c>
      <c r="O342" s="7" t="s" ph="1">
        <v>11002</v>
      </c>
      <c r="P342" s="7" t="s" ph="1">
        <v>1084</v>
      </c>
      <c r="R342" s="147" ph="1"/>
      <c r="S342" s="7" t="s" ph="1">
        <v>1079</v>
      </c>
      <c r="Y342" s="7" t="s" ph="1">
        <v>3828</v>
      </c>
    </row>
    <row r="343" spans="1:25" ht="25.5" ph="1">
      <c r="A343" s="6" ph="1">
        <v>306</v>
      </c>
      <c r="B343" s="7" t="s" ph="1">
        <v>1061</v>
      </c>
      <c r="C343" s="7" t="s" ph="1">
        <v>1061</v>
      </c>
      <c r="G343" s="7" t="s" ph="1">
        <v>1187</v>
      </c>
      <c r="H343" s="7" t="s" ph="1">
        <v>1521</v>
      </c>
      <c r="I343" s="17" t="s" ph="1">
        <v>10986</v>
      </c>
      <c r="M343" s="14" t="str" ph="1">
        <f>IFERROR(INDEX([1]!_born[生没年],
MATCH(I343,[1]!_born[作],0)),"")</f>
        <v/>
      </c>
      <c r="N343" s="14" t="str" ph="1">
        <f>IFERROR(INDEX([1]!_born[生没年],
MATCH(K343,[1]!_born[作],0)),"")</f>
        <v/>
      </c>
      <c r="O343" s="7" t="s" ph="1">
        <v>11003</v>
      </c>
      <c r="P343" s="7" t="s" ph="1">
        <v>1085</v>
      </c>
      <c r="R343" s="147" ph="1"/>
      <c r="S343" s="7" t="s" ph="1">
        <v>1081</v>
      </c>
      <c r="Y343" s="7" t="s" ph="1">
        <v>3828</v>
      </c>
    </row>
    <row r="344" spans="1:25" ht="25.5" ph="1">
      <c r="A344" s="6" ph="1">
        <v>307</v>
      </c>
      <c r="B344" s="7" t="s" ph="1">
        <v>1061</v>
      </c>
      <c r="C344" s="7" t="s" ph="1">
        <v>1061</v>
      </c>
      <c r="G344" s="7" t="s" ph="1">
        <v>1187</v>
      </c>
      <c r="H344" s="7" t="s" ph="1">
        <v>1521</v>
      </c>
      <c r="I344" s="17" t="s" ph="1">
        <v>10973</v>
      </c>
      <c r="M344" s="14" t="str" ph="1">
        <f>IFERROR(INDEX([1]!_born[生没年],
MATCH(I344,[1]!_born[作],0)),"")</f>
        <v/>
      </c>
      <c r="N344" s="14" t="str" ph="1">
        <f>IFERROR(INDEX([1]!_born[生没年],
MATCH(K344,[1]!_born[作],0)),"")</f>
        <v/>
      </c>
      <c r="O344" s="7" t="s" ph="1">
        <v>11004</v>
      </c>
      <c r="P344" s="7" t="s" ph="1">
        <v>1069</v>
      </c>
      <c r="R344" s="147" ph="1"/>
      <c r="S344" s="7" t="s" ph="1">
        <v>1211</v>
      </c>
      <c r="Y344" s="7" t="s" ph="1">
        <v>3828</v>
      </c>
    </row>
    <row r="345" spans="1:25" ht="25.5" ph="1">
      <c r="A345" s="6" ph="1">
        <v>308</v>
      </c>
      <c r="B345" s="7" t="s" ph="1">
        <v>1061</v>
      </c>
      <c r="C345" s="7" t="s" ph="1">
        <v>1061</v>
      </c>
      <c r="G345" s="7" t="s" ph="1">
        <v>1187</v>
      </c>
      <c r="H345" s="7" t="s" ph="1">
        <v>1521</v>
      </c>
      <c r="I345" s="17" t="s" ph="1">
        <v>10973</v>
      </c>
      <c r="M345" s="14" t="str" ph="1">
        <f>IFERROR(INDEX([1]!_born[生没年],
MATCH(I345,[1]!_born[作],0)),"")</f>
        <v/>
      </c>
      <c r="N345" s="14" t="str" ph="1">
        <f>IFERROR(INDEX([1]!_born[生没年],
MATCH(K345,[1]!_born[作],0)),"")</f>
        <v/>
      </c>
      <c r="O345" s="7" t="s" ph="1">
        <v>11004</v>
      </c>
      <c r="P345" s="7" t="s" ph="1">
        <v>1084</v>
      </c>
      <c r="R345" s="147" ph="1"/>
      <c r="S345" s="7" t="s" ph="1">
        <v>1212</v>
      </c>
      <c r="Y345" s="7" t="s" ph="1">
        <v>3828</v>
      </c>
    </row>
    <row r="346" spans="1:25" ht="25.5" ph="1">
      <c r="A346" s="6" ph="1">
        <v>309</v>
      </c>
      <c r="B346" s="7" t="s" ph="1">
        <v>1061</v>
      </c>
      <c r="C346" s="7" t="s" ph="1">
        <v>1061</v>
      </c>
      <c r="G346" s="7" t="s" ph="1">
        <v>1187</v>
      </c>
      <c r="H346" s="7" t="s" ph="1">
        <v>1521</v>
      </c>
      <c r="I346" s="17" t="s" ph="1">
        <v>10973</v>
      </c>
      <c r="M346" s="14" t="str" ph="1">
        <f>IFERROR(INDEX([1]!_born[生没年],
MATCH(I346,[1]!_born[作],0)),"")</f>
        <v/>
      </c>
      <c r="N346" s="14" t="str" ph="1">
        <f>IFERROR(INDEX([1]!_born[生没年],
MATCH(K346,[1]!_born[作],0)),"")</f>
        <v/>
      </c>
      <c r="O346" s="7" t="s" ph="1">
        <v>11004</v>
      </c>
      <c r="P346" s="7" t="s" ph="1">
        <v>1062</v>
      </c>
      <c r="R346" s="147" ph="1"/>
      <c r="S346" s="7" t="s" ph="1">
        <v>1213</v>
      </c>
      <c r="Y346" s="7" t="s" ph="1">
        <v>3828</v>
      </c>
    </row>
    <row r="347" spans="1:25" ht="25.5" ph="1">
      <c r="A347" s="6" ph="1">
        <v>310</v>
      </c>
      <c r="B347" s="7" t="s" ph="1">
        <v>1061</v>
      </c>
      <c r="C347" s="7" t="s" ph="1">
        <v>1061</v>
      </c>
      <c r="G347" s="7" t="s" ph="1">
        <v>1187</v>
      </c>
      <c r="H347" s="7" t="s" ph="1">
        <v>1521</v>
      </c>
      <c r="I347" s="17" t="s" ph="1">
        <v>10986</v>
      </c>
      <c r="M347" s="14" t="str" ph="1">
        <f>IFERROR(INDEX([1]!_born[生没年],
MATCH(I347,[1]!_born[作],0)),"")</f>
        <v/>
      </c>
      <c r="N347" s="14" t="str" ph="1">
        <f>IFERROR(INDEX([1]!_born[生没年],
MATCH(K347,[1]!_born[作],0)),"")</f>
        <v/>
      </c>
      <c r="O347" s="7" t="s" ph="1">
        <v>11005</v>
      </c>
      <c r="R347" s="147" ph="1"/>
      <c r="S347" s="7" t="s" ph="1">
        <v>1075</v>
      </c>
    </row>
    <row r="348" spans="1:25" ht="25.5" ph="1">
      <c r="A348" s="6" ph="1">
        <v>311</v>
      </c>
      <c r="B348" s="7" t="s" ph="1">
        <v>1061</v>
      </c>
      <c r="C348" s="7" t="s" ph="1">
        <v>1061</v>
      </c>
      <c r="G348" s="7" t="s" ph="1">
        <v>1187</v>
      </c>
      <c r="H348" s="7" t="s" ph="1">
        <v>1521</v>
      </c>
      <c r="I348" s="17" t="s" ph="1">
        <v>11006</v>
      </c>
      <c r="M348" s="14" t="str" ph="1">
        <f>IFERROR(INDEX([1]!_born[生没年],
MATCH(I348,[1]!_born[作],0)),"")</f>
        <v/>
      </c>
      <c r="N348" s="14" t="str" ph="1">
        <f>IFERROR(INDEX([1]!_born[生没年],
MATCH(K348,[1]!_born[作],0)),"")</f>
        <v/>
      </c>
      <c r="O348" s="7" t="s" ph="1">
        <v>3217</v>
      </c>
      <c r="P348" s="7" t="s" ph="1">
        <v>1086</v>
      </c>
      <c r="R348" s="147" ph="1"/>
      <c r="S348" s="7" t="s" ph="1">
        <v>1077</v>
      </c>
      <c r="Y348" s="7" t="s" ph="1">
        <v>3828</v>
      </c>
    </row>
    <row r="349" spans="1:25" ht="25.5" ph="1">
      <c r="A349" s="6" ph="1">
        <v>312</v>
      </c>
      <c r="B349" s="7" t="s" ph="1">
        <v>1061</v>
      </c>
      <c r="C349" s="7" t="s" ph="1">
        <v>1061</v>
      </c>
      <c r="G349" s="7" t="s" ph="1">
        <v>1187</v>
      </c>
      <c r="H349" s="7" t="s" ph="1">
        <v>1521</v>
      </c>
      <c r="I349" s="17" t="s" ph="1">
        <v>11006</v>
      </c>
      <c r="M349" s="14" t="str" ph="1">
        <f>IFERROR(INDEX([1]!_born[生没年],
MATCH(I349,[1]!_born[作],0)),"")</f>
        <v/>
      </c>
      <c r="N349" s="14" t="str" ph="1">
        <f>IFERROR(INDEX([1]!_born[生没年],
MATCH(K349,[1]!_born[作],0)),"")</f>
        <v/>
      </c>
      <c r="O349" s="7" t="s" ph="1">
        <v>3230</v>
      </c>
      <c r="P349" s="7" t="s" ph="1">
        <v>1086</v>
      </c>
      <c r="R349" s="147" ph="1"/>
      <c r="S349" s="7" t="s" ph="1">
        <v>1079</v>
      </c>
      <c r="Y349" s="7" t="s" ph="1">
        <v>3828</v>
      </c>
    </row>
    <row r="350" spans="1:25" ph="1">
      <c r="A350" s="6" ph="1">
        <v>313</v>
      </c>
      <c r="B350" s="7" t="s" ph="1">
        <v>1061</v>
      </c>
      <c r="C350" s="7" t="s" ph="1">
        <v>1061</v>
      </c>
      <c r="G350" s="7" t="s" ph="1">
        <v>2427</v>
      </c>
      <c r="I350" s="7" t="s" ph="1">
        <v>1087</v>
      </c>
      <c r="M350" s="14" t="str" ph="1">
        <f>IFERROR(INDEX([1]!_born[生没年],
MATCH(I350,[1]!_born[作],0)),"")</f>
        <v/>
      </c>
      <c r="N350" s="14" t="str" ph="1">
        <f>IFERROR(INDEX([1]!_born[生没年],
MATCH(K350,[1]!_born[作],0)),"")</f>
        <v/>
      </c>
      <c r="P350" s="7" t="s" ph="1">
        <v>1522</v>
      </c>
      <c r="R350" s="147" ph="1"/>
      <c r="S350" s="7" t="s" ph="1">
        <v>1081</v>
      </c>
    </row>
    <row r="351" spans="1:25" ph="1">
      <c r="A351" s="6" ph="1">
        <v>320</v>
      </c>
      <c r="B351" s="7" t="s" ph="1">
        <v>3123</v>
      </c>
      <c r="C351" s="7" t="s" ph="1">
        <v>3123</v>
      </c>
      <c r="G351" s="7" t="s" ph="1">
        <v>3792</v>
      </c>
      <c r="H351" s="7" t="s" ph="1">
        <v>2663</v>
      </c>
      <c r="I351" s="17" t="s" ph="1">
        <v>1305</v>
      </c>
      <c r="M351" s="14" t="str" ph="1">
        <f>IFERROR(INDEX([1]!_born[生没年],
MATCH(I351,[1]!_born[作],0)),"")</f>
        <v/>
      </c>
      <c r="N351" s="14" t="str" ph="1">
        <f>IFERROR(INDEX([1]!_born[生没年],
MATCH(K351,[1]!_born[作],0)),"")</f>
        <v/>
      </c>
      <c r="O351" s="17" t="s" ph="1">
        <v>3299</v>
      </c>
      <c r="R351" s="147" ph="1"/>
      <c r="S351" s="7" t="s" ph="1">
        <v>2917</v>
      </c>
    </row>
    <row r="352" spans="1:25" ph="1">
      <c r="A352" s="6" ph="1">
        <v>321</v>
      </c>
      <c r="B352" s="7" t="s" ph="1">
        <v>3123</v>
      </c>
      <c r="C352" s="7" t="s" ph="1">
        <v>3123</v>
      </c>
      <c r="G352" s="7" t="s" ph="1">
        <v>3792</v>
      </c>
      <c r="H352" s="7" t="s" ph="1">
        <v>2663</v>
      </c>
      <c r="M352" s="14" t="str" ph="1">
        <f>IFERROR(INDEX([1]!_born[生没年],
MATCH(I352,[1]!_born[作],0)),"")</f>
        <v/>
      </c>
      <c r="N352" s="14" t="str" ph="1">
        <f>IFERROR(INDEX([1]!_born[生没年],
MATCH(K352,[1]!_born[作],0)),"")</f>
        <v/>
      </c>
      <c r="O352" s="7" t="s" ph="1">
        <v>1306</v>
      </c>
      <c r="R352" s="147" ph="1"/>
      <c r="S352" s="7" t="s" ph="1">
        <v>2694</v>
      </c>
    </row>
    <row r="353" spans="1:25" ph="1">
      <c r="A353" s="6" ph="1">
        <v>322</v>
      </c>
      <c r="B353" s="7" t="s" ph="1">
        <v>3123</v>
      </c>
      <c r="C353" s="7" t="s" ph="1">
        <v>3123</v>
      </c>
      <c r="G353" s="7" t="s" ph="1">
        <v>3792</v>
      </c>
      <c r="H353" s="7" t="s" ph="1">
        <v>2663</v>
      </c>
      <c r="M353" s="14" t="str" ph="1">
        <f>IFERROR(INDEX([1]!_born[生没年],
MATCH(I353,[1]!_born[作],0)),"")</f>
        <v/>
      </c>
      <c r="N353" s="14" t="str" ph="1">
        <f>IFERROR(INDEX([1]!_born[生没年],
MATCH(K353,[1]!_born[作],0)),"")</f>
        <v/>
      </c>
      <c r="O353" s="7" t="s" ph="1">
        <v>1307</v>
      </c>
      <c r="R353" s="147" ph="1"/>
      <c r="S353" s="7" t="s" ph="1">
        <v>2812</v>
      </c>
    </row>
    <row r="354" spans="1:25" ph="1">
      <c r="A354" s="6" ph="1">
        <v>323</v>
      </c>
      <c r="B354" s="7" t="s" ph="1">
        <v>3123</v>
      </c>
      <c r="C354" s="7" t="s" ph="1">
        <v>3123</v>
      </c>
      <c r="G354" s="7" t="s" ph="1">
        <v>3792</v>
      </c>
      <c r="H354" s="7" t="s" ph="1">
        <v>2663</v>
      </c>
      <c r="M354" s="14" t="str" ph="1">
        <f>IFERROR(INDEX([1]!_born[生没年],
MATCH(I354,[1]!_born[作],0)),"")</f>
        <v/>
      </c>
      <c r="N354" s="14" t="str" ph="1">
        <f>IFERROR(INDEX([1]!_born[生没年],
MATCH(K354,[1]!_born[作],0)),"")</f>
        <v/>
      </c>
      <c r="O354" s="7" t="s" ph="1">
        <v>1308</v>
      </c>
      <c r="R354" s="147" ph="1"/>
      <c r="S354" s="7" t="s" ph="1">
        <v>2813</v>
      </c>
    </row>
    <row r="355" spans="1:25" ht="25.5" ph="1">
      <c r="A355" s="6" ph="1">
        <v>324</v>
      </c>
      <c r="B355" s="7" t="s" ph="1">
        <v>3123</v>
      </c>
      <c r="C355" s="7" t="s" ph="1">
        <v>3123</v>
      </c>
      <c r="G355" s="7" t="s" ph="1">
        <v>3792</v>
      </c>
      <c r="H355" s="7" t="s" ph="1">
        <v>7039</v>
      </c>
      <c r="M355" s="14" t="str" ph="1">
        <f>IFERROR(INDEX([1]!_born[生没年],
MATCH(I355,[1]!_born[作],0)),"")</f>
        <v/>
      </c>
      <c r="N355" s="14" t="str" ph="1">
        <f>IFERROR(INDEX([1]!_born[生没年],
MATCH(K355,[1]!_born[作],0)),"")</f>
        <v/>
      </c>
      <c r="O355" s="17" t="s" ph="1">
        <v>11007</v>
      </c>
      <c r="R355" s="147" ph="1"/>
      <c r="S355" s="7" t="s" ph="1">
        <v>2814</v>
      </c>
    </row>
    <row r="356" spans="1:25" ht="25.5" ph="1">
      <c r="A356" s="6" ph="1">
        <v>325</v>
      </c>
      <c r="B356" s="7" t="s" ph="1">
        <v>3123</v>
      </c>
      <c r="C356" s="7" t="s" ph="1">
        <v>3123</v>
      </c>
      <c r="G356" s="7" t="s" ph="1">
        <v>3792</v>
      </c>
      <c r="H356" s="7" t="s" ph="1">
        <v>11008</v>
      </c>
      <c r="I356" s="7" t="s" ph="1">
        <v>11009</v>
      </c>
      <c r="M356" s="14" t="str" ph="1">
        <f>IFERROR(INDEX([1]!_born[生没年],
MATCH(I356,[1]!_born[作],0)),"")</f>
        <v/>
      </c>
      <c r="N356" s="14" t="str" ph="1">
        <f>IFERROR(INDEX([1]!_born[生没年],
MATCH(K356,[1]!_born[作],0)),"")</f>
        <v/>
      </c>
      <c r="O356" s="17" t="s" ph="1">
        <v>11010</v>
      </c>
      <c r="P356" s="7" t="s" ph="1">
        <v>1309</v>
      </c>
      <c r="Q356" s="7" t="s" ph="1">
        <v>1310</v>
      </c>
      <c r="R356" s="147" ph="1"/>
      <c r="S356" s="7" t="s" ph="1">
        <v>2812</v>
      </c>
    </row>
    <row r="357" spans="1:25" ht="25.5" ph="1">
      <c r="A357" s="6" ph="1">
        <v>326</v>
      </c>
      <c r="B357" s="7" t="s" ph="1">
        <v>3123</v>
      </c>
      <c r="C357" s="7" t="s" ph="1">
        <v>3123</v>
      </c>
      <c r="G357" s="7" t="s" ph="1">
        <v>3792</v>
      </c>
      <c r="H357" s="7" t="s" ph="1">
        <v>11011</v>
      </c>
      <c r="M357" s="14" t="str" ph="1">
        <f>IFERROR(INDEX([1]!_born[生没年],
MATCH(I357,[1]!_born[作],0)),"")</f>
        <v/>
      </c>
      <c r="N357" s="14" t="str" ph="1">
        <f>IFERROR(INDEX([1]!_born[生没年],
MATCH(K357,[1]!_born[作],0)),"")</f>
        <v/>
      </c>
      <c r="O357" s="17" t="s" ph="1">
        <v>11012</v>
      </c>
      <c r="P357" s="7" t="s" ph="1">
        <v>1311</v>
      </c>
      <c r="Q357" s="7" t="s" ph="1">
        <v>1312</v>
      </c>
      <c r="R357" s="147" ph="1"/>
      <c r="S357" s="7" t="s" ph="1">
        <v>2813</v>
      </c>
    </row>
    <row r="358" spans="1:25" ph="1">
      <c r="A358" s="6" ph="1">
        <v>327</v>
      </c>
      <c r="B358" s="7" t="s" ph="1">
        <v>3123</v>
      </c>
      <c r="C358" s="7" t="s" ph="1">
        <v>3123</v>
      </c>
      <c r="G358" s="7" t="s" ph="1">
        <v>2427</v>
      </c>
      <c r="I358" s="7" t="s" ph="1">
        <v>1313</v>
      </c>
      <c r="M358" s="14" t="str" ph="1">
        <f>IFERROR(INDEX([1]!_born[生没年],
MATCH(I358,[1]!_born[作],0)),"")</f>
        <v/>
      </c>
      <c r="N358" s="14" t="str" ph="1">
        <f>IFERROR(INDEX([1]!_born[生没年],
MATCH(K358,[1]!_born[作],0)),"")</f>
        <v/>
      </c>
      <c r="P358" s="7" t="s" ph="1">
        <v>1314</v>
      </c>
      <c r="R358" s="147" ph="1"/>
      <c r="S358" s="7" t="s" ph="1">
        <v>2814</v>
      </c>
    </row>
    <row r="359" spans="1:25" ht="25.5" ph="1">
      <c r="A359" s="6" ph="1">
        <v>328</v>
      </c>
      <c r="B359" s="7" t="s" ph="1">
        <v>3123</v>
      </c>
      <c r="C359" s="7" t="s" ph="1">
        <v>3123</v>
      </c>
      <c r="G359" s="7" t="s" ph="1">
        <v>3792</v>
      </c>
      <c r="H359" s="7" t="s" ph="1">
        <v>1315</v>
      </c>
      <c r="M359" s="14" t="str" ph="1">
        <f>IFERROR(INDEX([1]!_born[生没年],
MATCH(I359,[1]!_born[作],0)),"")</f>
        <v/>
      </c>
      <c r="N359" s="14" t="str" ph="1">
        <f>IFERROR(INDEX([1]!_born[生没年],
MATCH(K359,[1]!_born[作],0)),"")</f>
        <v/>
      </c>
      <c r="O359" s="7" t="s" ph="1">
        <v>11013</v>
      </c>
      <c r="R359" s="147" ph="1"/>
      <c r="S359" s="7" t="s" ph="1">
        <v>2917</v>
      </c>
    </row>
    <row r="360" spans="1:25" ht="25.5" ph="1">
      <c r="A360" s="6" ph="1">
        <v>329</v>
      </c>
      <c r="B360" s="7" t="s" ph="1">
        <v>3123</v>
      </c>
      <c r="C360" s="7" t="s" ph="1">
        <v>3123</v>
      </c>
      <c r="G360" s="7" t="s" ph="1">
        <v>3792</v>
      </c>
      <c r="H360" s="7" t="s" ph="1">
        <v>1315</v>
      </c>
      <c r="M360" s="14" t="str" ph="1">
        <f>IFERROR(INDEX([1]!_born[生没年],
MATCH(I360,[1]!_born[作],0)),"")</f>
        <v/>
      </c>
      <c r="N360" s="14" t="str" ph="1">
        <f>IFERROR(INDEX([1]!_born[生没年],
MATCH(K360,[1]!_born[作],0)),"")</f>
        <v/>
      </c>
      <c r="O360" s="7" t="s" ph="1">
        <v>11014</v>
      </c>
      <c r="R360" s="147" ph="1"/>
      <c r="S360" s="7" t="s" ph="1">
        <v>2694</v>
      </c>
    </row>
    <row r="361" spans="1:25" ht="25.5" ph="1">
      <c r="A361" s="6" ph="1">
        <v>330</v>
      </c>
      <c r="B361" s="23" t="s" ph="1">
        <v>2819</v>
      </c>
      <c r="C361" s="23" t="s" ph="1">
        <v>2819</v>
      </c>
      <c r="D361" s="23" ph="1"/>
      <c r="E361" s="23" ph="1"/>
      <c r="G361" s="7" t="s" ph="1">
        <v>3792</v>
      </c>
      <c r="H361" s="7" t="s" ph="1">
        <v>1316</v>
      </c>
      <c r="M361" s="14" t="str" ph="1">
        <f>IFERROR(INDEX([1]!_born[生没年],
MATCH(I361,[1]!_born[作],0)),"")</f>
        <v/>
      </c>
      <c r="N361" s="14" t="str" ph="1">
        <f>IFERROR(INDEX([1]!_born[生没年],
MATCH(K361,[1]!_born[作],0)),"")</f>
        <v/>
      </c>
      <c r="O361" s="7" t="s" ph="1">
        <v>11015</v>
      </c>
      <c r="R361" s="147" ph="1"/>
      <c r="S361" s="7" t="s" ph="1">
        <v>2917</v>
      </c>
    </row>
    <row r="362" spans="1:25" ht="25.5" ph="1">
      <c r="A362" s="6" ph="1">
        <v>331</v>
      </c>
      <c r="B362" s="23" t="s" ph="1">
        <v>2819</v>
      </c>
      <c r="C362" s="23" t="s" ph="1">
        <v>2819</v>
      </c>
      <c r="D362" s="23" ph="1"/>
      <c r="E362" s="23" ph="1"/>
      <c r="G362" s="7" t="s" ph="1">
        <v>3792</v>
      </c>
      <c r="H362" s="7" t="s" ph="1">
        <v>3661</v>
      </c>
      <c r="M362" s="14" t="str" ph="1">
        <f>IFERROR(INDEX([1]!_born[生没年],
MATCH(I362,[1]!_born[作],0)),"")</f>
        <v/>
      </c>
      <c r="N362" s="14" t="str" ph="1">
        <f>IFERROR(INDEX([1]!_born[生没年],
MATCH(K362,[1]!_born[作],0)),"")</f>
        <v/>
      </c>
      <c r="O362" s="7" t="s" ph="1">
        <v>11016</v>
      </c>
      <c r="R362" s="147" ph="1"/>
      <c r="S362" s="7" t="s" ph="1">
        <v>2694</v>
      </c>
      <c r="U362" s="15" ph="1">
        <v>35054</v>
      </c>
    </row>
    <row r="363" spans="1:25" ht="25.5" ph="1">
      <c r="A363" s="6" ph="1">
        <v>332</v>
      </c>
      <c r="B363" s="23" t="s" ph="1">
        <v>2819</v>
      </c>
      <c r="C363" s="23" t="s" ph="1">
        <v>2819</v>
      </c>
      <c r="D363" s="23" ph="1"/>
      <c r="E363" s="23" ph="1"/>
      <c r="G363" s="7" t="s" ph="1">
        <v>3792</v>
      </c>
      <c r="H363" s="7" t="s" ph="1">
        <v>8834</v>
      </c>
      <c r="M363" s="14" t="str" ph="1">
        <f>IFERROR(INDEX([1]!_born[生没年],
MATCH(I363,[1]!_born[作],0)),"")</f>
        <v/>
      </c>
      <c r="N363" s="14" t="str" ph="1">
        <f>IFERROR(INDEX([1]!_born[生没年],
MATCH(K363,[1]!_born[作],0)),"")</f>
        <v/>
      </c>
      <c r="O363" s="7" t="s" ph="1">
        <v>11017</v>
      </c>
      <c r="P363" s="7" t="s" ph="1">
        <v>1317</v>
      </c>
      <c r="R363" s="147" ph="1"/>
      <c r="S363" s="7" t="s" ph="1">
        <v>2917</v>
      </c>
      <c r="U363" s="15" ph="1">
        <v>33792</v>
      </c>
    </row>
    <row r="364" spans="1:25" ht="25.5" ph="1">
      <c r="A364" s="6" ph="1">
        <v>333</v>
      </c>
      <c r="B364" s="23" t="s" ph="1">
        <v>2819</v>
      </c>
      <c r="C364" s="23" t="s" ph="1">
        <v>2819</v>
      </c>
      <c r="D364" s="23" ph="1"/>
      <c r="E364" s="23" ph="1"/>
      <c r="G364" s="7" t="s" ph="1">
        <v>3792</v>
      </c>
      <c r="M364" s="14" t="str" ph="1">
        <f>IFERROR(INDEX([1]!_born[生没年],
MATCH(I364,[1]!_born[作],0)),"")</f>
        <v/>
      </c>
      <c r="N364" s="14" t="str" ph="1">
        <f>IFERROR(INDEX([1]!_born[生没年],
MATCH(K364,[1]!_born[作],0)),"")</f>
        <v/>
      </c>
      <c r="O364" s="7" t="s" ph="1">
        <v>11018</v>
      </c>
      <c r="R364" s="147" ph="1"/>
      <c r="S364" s="7" t="s" ph="1">
        <v>2694</v>
      </c>
    </row>
    <row r="365" spans="1:25" ht="25.5" ph="1">
      <c r="A365" s="6" ph="1">
        <v>334</v>
      </c>
      <c r="B365" s="23" t="s" ph="1">
        <v>2819</v>
      </c>
      <c r="C365" s="23" t="s" ph="1">
        <v>2819</v>
      </c>
      <c r="D365" s="23" ph="1"/>
      <c r="E365" s="23" ph="1"/>
      <c r="G365" s="7" t="s" ph="1">
        <v>3792</v>
      </c>
      <c r="H365" s="7" t="s" ph="1">
        <v>2951</v>
      </c>
      <c r="I365" s="7" t="s" ph="1">
        <v>2356</v>
      </c>
      <c r="M365" s="14" t="str" ph="1">
        <f>IFERROR(INDEX([1]!_born[生没年],
MATCH(I365,[1]!_born[作],0)),"")</f>
        <v/>
      </c>
      <c r="N365" s="14" t="str" ph="1">
        <f>IFERROR(INDEX([1]!_born[生没年],
MATCH(K365,[1]!_born[作],0)),"")</f>
        <v/>
      </c>
      <c r="O365" s="7" t="s" ph="1">
        <v>11019</v>
      </c>
      <c r="R365" s="147" ph="1"/>
      <c r="S365" s="7" t="s" ph="1">
        <v>2812</v>
      </c>
    </row>
    <row r="366" spans="1:25" ht="25.5" ph="1">
      <c r="A366" s="6" ph="1">
        <v>335</v>
      </c>
      <c r="B366" s="23" t="s" ph="1">
        <v>2819</v>
      </c>
      <c r="C366" s="23" t="s" ph="1">
        <v>2819</v>
      </c>
      <c r="D366" s="23" ph="1"/>
      <c r="E366" s="23" ph="1"/>
      <c r="G366" s="7" t="s" ph="1">
        <v>11020</v>
      </c>
      <c r="I366" s="7" t="s" ph="1">
        <v>11021</v>
      </c>
      <c r="M366" s="14" t="str" ph="1">
        <f>IFERROR(INDEX([1]!_born[生没年],
MATCH(I366,[1]!_born[作],0)),"")</f>
        <v/>
      </c>
      <c r="N366" s="14" t="str" ph="1">
        <f>IFERROR(INDEX([1]!_born[生没年],
MATCH(K366,[1]!_born[作],0)),"")</f>
        <v/>
      </c>
      <c r="O366" s="7" t="s" ph="1">
        <v>11021</v>
      </c>
      <c r="R366" s="147" ph="1"/>
      <c r="S366" s="7" t="s" ph="1">
        <v>2813</v>
      </c>
    </row>
    <row r="367" spans="1:25" s="19" customFormat="1" ht="25.5" ph="1">
      <c r="A367" s="18" ph="1">
        <v>336</v>
      </c>
      <c r="B367" s="26" t="s" ph="1">
        <v>2819</v>
      </c>
      <c r="C367" s="26" t="s" ph="1">
        <v>2819</v>
      </c>
      <c r="D367" s="26" ph="1"/>
      <c r="E367" s="26" ph="1"/>
      <c r="F367" s="19" t="s" ph="1">
        <v>1318</v>
      </c>
      <c r="G367" s="19" t="s" ph="1">
        <v>11022</v>
      </c>
      <c r="M367" s="20" t="str" ph="1">
        <f>IFERROR(INDEX([1]!_born[生没年],
MATCH(I367,[1]!_born[作],0)),"")</f>
        <v/>
      </c>
      <c r="N367" s="20" t="str" ph="1">
        <f>IFERROR(INDEX([1]!_born[生没年],
MATCH(K367,[1]!_born[作],0)),"")</f>
        <v/>
      </c>
      <c r="O367" s="19" t="s" ph="1">
        <v>11023</v>
      </c>
      <c r="R367" s="148" ph="1"/>
      <c r="S367" s="19" t="s" ph="1">
        <v>1319</v>
      </c>
      <c r="U367" s="21" ph="1"/>
      <c r="V367" s="22" ph="1"/>
      <c r="W367" s="22" ph="1"/>
      <c r="Y367" s="19" t="s" ph="1">
        <v>11024</v>
      </c>
    </row>
    <row r="368" spans="1:25" s="19" customFormat="1" ht="25.5" ph="1">
      <c r="A368" s="18" ph="1">
        <v>337</v>
      </c>
      <c r="B368" s="26" t="s" ph="1">
        <v>2819</v>
      </c>
      <c r="C368" s="26" t="s" ph="1">
        <v>2819</v>
      </c>
      <c r="D368" s="26" ph="1"/>
      <c r="E368" s="26" ph="1"/>
      <c r="G368" s="19" t="s" ph="1">
        <v>11022</v>
      </c>
      <c r="M368" s="20" t="str" ph="1">
        <f>IFERROR(INDEX([1]!_born[生没年],
MATCH(I368,[1]!_born[作],0)),"")</f>
        <v/>
      </c>
      <c r="N368" s="20" t="str" ph="1">
        <f>IFERROR(INDEX([1]!_born[生没年],
MATCH(K368,[1]!_born[作],0)),"")</f>
        <v/>
      </c>
      <c r="O368" s="19" t="s" ph="1">
        <v>11025</v>
      </c>
      <c r="R368" s="148" ph="1"/>
      <c r="S368" s="19" t="s" ph="1">
        <v>1319</v>
      </c>
      <c r="U368" s="21" ph="1"/>
      <c r="V368" s="22" ph="1"/>
      <c r="W368" s="22" ph="1"/>
      <c r="Y368" s="19" t="s" ph="1">
        <v>11024</v>
      </c>
    </row>
    <row r="369" spans="1:23" ht="25.5" ph="1">
      <c r="A369" s="6" ph="1">
        <v>338</v>
      </c>
      <c r="B369" s="23" t="s" ph="1">
        <v>2819</v>
      </c>
      <c r="C369" s="23" t="s" ph="1">
        <v>2819</v>
      </c>
      <c r="D369" s="23" ph="1"/>
      <c r="E369" s="23" ph="1"/>
      <c r="G369" s="7" t="s" ph="1">
        <v>3792</v>
      </c>
      <c r="H369" s="7" t="s" ph="1">
        <v>11026</v>
      </c>
      <c r="M369" s="14" t="str" ph="1">
        <f>IFERROR(INDEX([1]!_born[生没年],
MATCH(I369,[1]!_born[作],0)),"")</f>
        <v/>
      </c>
      <c r="N369" s="14" t="str" ph="1">
        <f>IFERROR(INDEX([1]!_born[生没年],
MATCH(K369,[1]!_born[作],0)),"")</f>
        <v/>
      </c>
      <c r="O369" s="7" t="s" ph="1">
        <v>4068</v>
      </c>
      <c r="R369" s="147" ph="1"/>
    </row>
    <row r="370" spans="1:23" ht="25.5" ph="1">
      <c r="A370" s="6" ph="1">
        <v>339</v>
      </c>
      <c r="B370" s="23" t="s" ph="1">
        <v>2819</v>
      </c>
      <c r="C370" s="23" t="s" ph="1">
        <v>2819</v>
      </c>
      <c r="D370" s="23" ph="1"/>
      <c r="E370" s="23" ph="1"/>
      <c r="G370" s="7" t="s" ph="1">
        <v>3792</v>
      </c>
      <c r="H370" s="7" t="s" ph="1">
        <v>11027</v>
      </c>
      <c r="M370" s="14" t="str" ph="1">
        <f>IFERROR(INDEX([1]!_born[生没年],
MATCH(I370,[1]!_born[作],0)),"")</f>
        <v/>
      </c>
      <c r="N370" s="14" t="str" ph="1">
        <f>IFERROR(INDEX([1]!_born[生没年],
MATCH(K370,[1]!_born[作],0)),"")</f>
        <v/>
      </c>
      <c r="O370" s="7" t="s" ph="1">
        <v>4051</v>
      </c>
      <c r="R370" s="147" ph="1"/>
    </row>
    <row r="371" spans="1:23" ht="25.5" ph="1">
      <c r="A371" s="6" ph="1">
        <v>340</v>
      </c>
      <c r="B371" s="23" t="s" ph="1">
        <v>2819</v>
      </c>
      <c r="C371" s="23" t="s" ph="1">
        <v>2819</v>
      </c>
      <c r="D371" s="23" ph="1"/>
      <c r="E371" s="23" ph="1"/>
      <c r="G371" s="7" t="s" ph="1">
        <v>3792</v>
      </c>
      <c r="H371" s="7" t="s" ph="1">
        <v>3571</v>
      </c>
      <c r="M371" s="14" t="str" ph="1">
        <f>IFERROR(INDEX([1]!_born[生没年],
MATCH(I371,[1]!_born[作],0)),"")</f>
        <v/>
      </c>
      <c r="N371" s="14" t="str" ph="1">
        <f>IFERROR(INDEX([1]!_born[生没年],
MATCH(K371,[1]!_born[作],0)),"")</f>
        <v/>
      </c>
      <c r="O371" s="7" t="s" ph="1">
        <v>11028</v>
      </c>
      <c r="P371" s="7" t="s" ph="1">
        <v>1320</v>
      </c>
      <c r="Q371" s="7" t="s" ph="1">
        <v>1321</v>
      </c>
      <c r="R371" s="147" ph="1"/>
    </row>
    <row r="372" spans="1:23" ht="25.5" ph="1">
      <c r="A372" s="6" ph="1">
        <v>341</v>
      </c>
      <c r="B372" s="23" t="s" ph="1">
        <v>2819</v>
      </c>
      <c r="C372" s="23" t="s" ph="1">
        <v>2819</v>
      </c>
      <c r="D372" s="23" ph="1"/>
      <c r="E372" s="23" ph="1"/>
      <c r="G372" s="7" t="s" ph="1">
        <v>3792</v>
      </c>
      <c r="H372" s="7" t="s" ph="1">
        <v>7788</v>
      </c>
      <c r="I372" s="7" t="s" ph="1">
        <v>3804</v>
      </c>
      <c r="M372" s="14" t="str" ph="1">
        <f>IFERROR(INDEX([1]!_born[生没年],
MATCH(I372,[1]!_born[作],0)),"")</f>
        <v/>
      </c>
      <c r="N372" s="14" t="str" ph="1">
        <f>IFERROR(INDEX([1]!_born[生没年],
MATCH(K372,[1]!_born[作],0)),"")</f>
        <v/>
      </c>
      <c r="O372" s="7" t="s" ph="1">
        <v>11029</v>
      </c>
      <c r="Q372" s="7" t="s" ph="1">
        <v>1322</v>
      </c>
      <c r="R372" s="147" ph="1"/>
    </row>
    <row r="373" spans="1:23" ht="25.5" ph="1">
      <c r="A373" s="6" ph="1">
        <v>342</v>
      </c>
      <c r="B373" s="7" t="s" ph="1">
        <v>3123</v>
      </c>
      <c r="C373" s="7" t="s" ph="1">
        <v>3123</v>
      </c>
      <c r="G373" s="7" t="s" ph="1">
        <v>3793</v>
      </c>
      <c r="I373" s="7" t="s" ph="1">
        <v>2499</v>
      </c>
      <c r="M373" s="14" t="str" ph="1">
        <f>IFERROR(INDEX([1]!_born[生没年],
MATCH(I373,[1]!_born[作],0)),"")</f>
        <v>1927~yyyy</v>
      </c>
      <c r="N373" s="14" t="str" ph="1">
        <f>IFERROR(INDEX([1]!_born[生没年],
MATCH(K373,[1]!_born[作],0)),"")</f>
        <v/>
      </c>
      <c r="O373" s="7" t="s" ph="1">
        <v>11030</v>
      </c>
      <c r="R373" s="147" ph="1"/>
      <c r="S373" s="7" t="s" ph="1">
        <v>2917</v>
      </c>
    </row>
    <row r="374" spans="1:23" ht="25.5" ph="1">
      <c r="A374" s="6" ph="1">
        <v>343</v>
      </c>
      <c r="B374" s="7" t="s" ph="1">
        <v>3123</v>
      </c>
      <c r="C374" s="7" t="s" ph="1">
        <v>3123</v>
      </c>
      <c r="G374" s="7" t="s" ph="1">
        <v>1323</v>
      </c>
      <c r="I374" s="7" t="s" ph="1">
        <v>11031</v>
      </c>
      <c r="M374" s="14" t="str" ph="1">
        <f>IFERROR(INDEX([1]!_born[生没年],
MATCH(I374,[1]!_born[作],0)),"")</f>
        <v/>
      </c>
      <c r="N374" s="14" t="str" ph="1">
        <f>IFERROR(INDEX([1]!_born[生没年],
MATCH(K374,[1]!_born[作],0)),"")</f>
        <v/>
      </c>
      <c r="O374" s="7" t="s" ph="1">
        <v>11032</v>
      </c>
      <c r="P374" s="7" t="s" ph="1">
        <v>11033</v>
      </c>
      <c r="R374" s="147" ph="1"/>
      <c r="S374" s="7" t="s" ph="1">
        <v>2694</v>
      </c>
    </row>
    <row r="375" spans="1:23" ph="1">
      <c r="A375" s="6" ph="1">
        <v>344</v>
      </c>
      <c r="B375" s="7" t="s" ph="1">
        <v>3123</v>
      </c>
      <c r="C375" s="7" t="s" ph="1">
        <v>3123</v>
      </c>
      <c r="G375" s="7" t="s" ph="1">
        <v>2427</v>
      </c>
      <c r="I375" s="7" t="s" ph="1">
        <v>3009</v>
      </c>
      <c r="M375" s="14" t="str" ph="1">
        <f>IFERROR(INDEX([1]!_born[生没年],
MATCH(I375,[1]!_born[作],0)),"")</f>
        <v/>
      </c>
      <c r="N375" s="14" t="str" ph="1">
        <f>IFERROR(INDEX([1]!_born[生没年],
MATCH(K375,[1]!_born[作],0)),"")</f>
        <v/>
      </c>
      <c r="P375" s="7" t="s" ph="1">
        <v>3010</v>
      </c>
      <c r="R375" s="147" ph="1"/>
    </row>
    <row r="376" spans="1:23" ht="25.5" ph="1">
      <c r="A376" s="6" ph="1">
        <v>345</v>
      </c>
      <c r="B376" s="23" t="s" ph="1">
        <v>2819</v>
      </c>
      <c r="C376" s="23" t="s" ph="1">
        <v>2819</v>
      </c>
      <c r="D376" s="23" ph="1"/>
      <c r="E376" s="23" ph="1"/>
      <c r="G376" s="7" t="s" ph="1">
        <v>8029</v>
      </c>
      <c r="H376" s="7" t="s" ph="1">
        <v>1324</v>
      </c>
      <c r="I376" s="7" t="s" ph="1">
        <v>11034</v>
      </c>
      <c r="M376" s="14" t="str" ph="1">
        <f>IFERROR(INDEX([1]!_born[生没年],
MATCH(I376,[1]!_born[作],0)),"")</f>
        <v/>
      </c>
      <c r="N376" s="14" t="str" ph="1">
        <f>IFERROR(INDEX([1]!_born[生没年],
MATCH(K376,[1]!_born[作],0)),"")</f>
        <v/>
      </c>
      <c r="O376" s="7" t="s" ph="1">
        <v>11035</v>
      </c>
      <c r="R376" s="147" ph="1"/>
      <c r="U376" s="15" ph="1">
        <v>34664</v>
      </c>
    </row>
    <row r="377" spans="1:23" s="8" customFormat="1" ht="25.5" ph="1">
      <c r="A377" s="6" ph="1">
        <v>348</v>
      </c>
      <c r="B377" s="11" t="s" ph="1">
        <v>1283</v>
      </c>
      <c r="C377" s="11" t="s" ph="1">
        <v>1283</v>
      </c>
      <c r="G377" s="10" t="s" ph="1">
        <v>6910</v>
      </c>
      <c r="H377" s="11" ph="1"/>
      <c r="I377" s="8" t="s" ph="1">
        <v>11036</v>
      </c>
      <c r="M377" s="9" t="str" ph="1">
        <f>IFERROR(INDEX([1]!_born[生没年],
MATCH(I377,[1]!_born[作],0)),"")</f>
        <v/>
      </c>
      <c r="N377" s="9" t="str" ph="1">
        <f>IFERROR(INDEX([1]!_born[生没年],
MATCH(K377,[1]!_born[作],0)),"")</f>
        <v/>
      </c>
      <c r="R377" s="146" ph="1"/>
      <c r="U377" s="12" ph="1"/>
      <c r="V377" s="13" ph="1"/>
      <c r="W377" s="13" ph="1"/>
    </row>
    <row r="378" spans="1:23" ht="25.5" ph="1">
      <c r="A378" s="6" ph="1">
        <v>350</v>
      </c>
      <c r="B378" s="7" t="s" ph="1">
        <v>3123</v>
      </c>
      <c r="C378" s="7" t="s" ph="1">
        <v>3123</v>
      </c>
      <c r="G378" s="7" t="s" ph="1">
        <v>8081</v>
      </c>
      <c r="I378" s="7" t="s" ph="1">
        <v>3129</v>
      </c>
      <c r="M378" s="14" t="str" ph="1">
        <f>IFERROR(INDEX([1]!_born[生没年],
MATCH(I378,[1]!_born[作],0)),"")</f>
        <v>1912~1992</v>
      </c>
      <c r="N378" s="14" t="str" ph="1">
        <f>IFERROR(INDEX([1]!_born[生没年],
MATCH(K378,[1]!_born[作],0)),"")</f>
        <v/>
      </c>
      <c r="O378" s="17" t="s" ph="1">
        <v>11037</v>
      </c>
      <c r="R378" s="147" ph="1"/>
      <c r="S378" s="7" t="s" ph="1">
        <v>11038</v>
      </c>
    </row>
    <row r="379" spans="1:23" ht="25.5" ph="1">
      <c r="A379" s="6" ph="1">
        <v>351</v>
      </c>
      <c r="B379" s="7" t="s" ph="1">
        <v>3123</v>
      </c>
      <c r="C379" s="7" t="s" ph="1">
        <v>3123</v>
      </c>
      <c r="G379" s="7" t="s" ph="1">
        <v>8081</v>
      </c>
      <c r="H379" s="7" t="s" ph="1">
        <v>1325</v>
      </c>
      <c r="I379" s="7" t="s" ph="1">
        <v>3418</v>
      </c>
      <c r="M379" s="14" t="str" ph="1">
        <f>IFERROR(INDEX([1]!_born[生没年],
MATCH(I379,[1]!_born[作],0)),"")</f>
        <v>1908~1992</v>
      </c>
      <c r="N379" s="14" t="str" ph="1">
        <f>IFERROR(INDEX([1]!_born[生没年],
MATCH(K379,[1]!_born[作],0)),"")</f>
        <v/>
      </c>
      <c r="O379" s="7" t="s" ph="1">
        <v>11039</v>
      </c>
      <c r="R379" s="147" ph="1"/>
      <c r="S379" s="7" t="s" ph="1">
        <v>11040</v>
      </c>
    </row>
    <row r="380" spans="1:23" ht="25.5" ph="1">
      <c r="A380" s="6" ph="1">
        <v>352</v>
      </c>
      <c r="B380" s="7" t="s" ph="1">
        <v>3123</v>
      </c>
      <c r="C380" s="7" t="s" ph="1">
        <v>3123</v>
      </c>
      <c r="G380" s="7" t="s" ph="1">
        <v>8081</v>
      </c>
      <c r="I380" s="17" t="s" ph="1">
        <v>11041</v>
      </c>
      <c r="M380" s="14" t="str" ph="1">
        <f>IFERROR(INDEX([1]!_born[生没年],
MATCH(I380,[1]!_born[作],0)),"")</f>
        <v/>
      </c>
      <c r="N380" s="14" t="str" ph="1">
        <f>IFERROR(INDEX([1]!_born[生没年],
MATCH(K380,[1]!_born[作],0)),"")</f>
        <v/>
      </c>
      <c r="O380" s="17" t="s" ph="1">
        <v>3541</v>
      </c>
      <c r="R380" s="147" ph="1"/>
      <c r="S380" s="7" t="s" ph="1">
        <v>3295</v>
      </c>
    </row>
    <row r="381" spans="1:23" ht="25.5" ph="1">
      <c r="A381" s="6" ph="1">
        <v>353</v>
      </c>
      <c r="B381" s="7" t="s" ph="1">
        <v>3123</v>
      </c>
      <c r="C381" s="7" t="s" ph="1">
        <v>3123</v>
      </c>
      <c r="G381" s="7" t="s" ph="1">
        <v>8081</v>
      </c>
      <c r="I381" s="7" t="s" ph="1">
        <v>3129</v>
      </c>
      <c r="M381" s="14" t="str" ph="1">
        <f>IFERROR(INDEX([1]!_born[生没年],
MATCH(I381,[1]!_born[作],0)),"")</f>
        <v>1912~1992</v>
      </c>
      <c r="N381" s="14" t="str" ph="1">
        <f>IFERROR(INDEX([1]!_born[生没年],
MATCH(K381,[1]!_born[作],0)),"")</f>
        <v/>
      </c>
      <c r="O381" s="7" t="s" ph="1">
        <v>11042</v>
      </c>
      <c r="R381" s="147" ph="1"/>
      <c r="S381" s="7" t="s" ph="1">
        <v>3296</v>
      </c>
      <c r="T381" s="7" t="s" ph="1">
        <v>2481</v>
      </c>
    </row>
    <row r="382" spans="1:23" ht="25.5" ph="1">
      <c r="A382" s="6" ph="1">
        <v>354</v>
      </c>
      <c r="B382" s="23" t="s" ph="1">
        <v>2819</v>
      </c>
      <c r="C382" s="23" t="s" ph="1">
        <v>2819</v>
      </c>
      <c r="D382" s="23" ph="1"/>
      <c r="E382" s="23" ph="1"/>
      <c r="G382" s="7" t="s" ph="1">
        <v>2482</v>
      </c>
      <c r="I382" s="7" t="s" ph="1">
        <v>11043</v>
      </c>
      <c r="M382" s="14" t="str" ph="1">
        <f>IFERROR(INDEX([1]!_born[生没年],
MATCH(I382,[1]!_born[作],0)),"")</f>
        <v/>
      </c>
      <c r="N382" s="14" t="str" ph="1">
        <f>IFERROR(INDEX([1]!_born[生没年],
MATCH(K382,[1]!_born[作],0)),"")</f>
        <v/>
      </c>
      <c r="O382" s="7" t="s" ph="1">
        <v>3540</v>
      </c>
      <c r="R382" s="147" ph="1"/>
      <c r="S382" s="7" t="s" ph="1">
        <v>2812</v>
      </c>
    </row>
    <row r="383" spans="1:23" ht="25.5" ph="1">
      <c r="A383" s="6" ph="1">
        <v>355</v>
      </c>
      <c r="B383" s="23" t="s" ph="1">
        <v>2819</v>
      </c>
      <c r="C383" s="23" t="s" ph="1">
        <v>2819</v>
      </c>
      <c r="D383" s="23" ph="1"/>
      <c r="E383" s="23" ph="1"/>
      <c r="G383" s="7" t="s" ph="1">
        <v>2482</v>
      </c>
      <c r="I383" s="17" t="s" ph="1">
        <v>3598</v>
      </c>
      <c r="M383" s="14" t="str" ph="1">
        <f>IFERROR(INDEX([1]!_born[生没年],
MATCH(I383,[1]!_born[作],0)),"")</f>
        <v/>
      </c>
      <c r="N383" s="14" t="str" ph="1">
        <f>IFERROR(INDEX([1]!_born[生没年],
MATCH(K383,[1]!_born[作],0)),"")</f>
        <v/>
      </c>
      <c r="O383" s="7" t="s" ph="1">
        <v>11044</v>
      </c>
      <c r="R383" s="147" ph="1"/>
      <c r="S383" s="7" t="s" ph="1">
        <v>2813</v>
      </c>
    </row>
    <row r="384" spans="1:23" ph="1">
      <c r="A384" s="6" ph="1">
        <v>356</v>
      </c>
      <c r="B384" s="23" t="s" ph="1">
        <v>2819</v>
      </c>
      <c r="C384" s="23" t="s" ph="1">
        <v>2819</v>
      </c>
      <c r="D384" s="23" ph="1"/>
      <c r="E384" s="23" ph="1"/>
      <c r="G384" s="7" t="s" ph="1">
        <v>2427</v>
      </c>
      <c r="I384" s="7" t="s" ph="1">
        <v>2483</v>
      </c>
      <c r="M384" s="14" t="str" ph="1">
        <f>IFERROR(INDEX([1]!_born[生没年],
MATCH(I384,[1]!_born[作],0)),"")</f>
        <v/>
      </c>
      <c r="N384" s="14" t="str" ph="1">
        <f>IFERROR(INDEX([1]!_born[生没年],
MATCH(K384,[1]!_born[作],0)),"")</f>
        <v/>
      </c>
      <c r="P384" s="7" t="s" ph="1">
        <v>1326</v>
      </c>
      <c r="R384" s="147" ph="1"/>
      <c r="S384" s="7" t="s" ph="1">
        <v>2814</v>
      </c>
    </row>
    <row r="385" spans="1:25" ht="25.5" ph="1">
      <c r="A385" s="6" ph="1">
        <v>357</v>
      </c>
      <c r="B385" s="23" t="s" ph="1">
        <v>2819</v>
      </c>
      <c r="C385" s="23" t="s" ph="1">
        <v>2819</v>
      </c>
      <c r="D385" s="23" ph="1"/>
      <c r="E385" s="23" ph="1"/>
      <c r="G385" s="7" t="s" ph="1">
        <v>8081</v>
      </c>
      <c r="I385" s="17" t="s" ph="1">
        <v>4170</v>
      </c>
      <c r="K385" s="17" t="s" ph="1">
        <v>11045</v>
      </c>
      <c r="M385" s="14" t="str" ph="1">
        <f>IFERROR(INDEX([1]!_born[生没年],
MATCH(I385,[1]!_born[作],0)),"")</f>
        <v>1938~</v>
      </c>
      <c r="N385" s="14" t="str" ph="1">
        <f>IFERROR(INDEX([1]!_born[生没年],
MATCH(K385,[1]!_born[作],0)),"")</f>
        <v>1938~yyyy</v>
      </c>
      <c r="O385" s="17" t="s" ph="1">
        <v>3321</v>
      </c>
      <c r="Q385" s="7" t="s" ph="1">
        <v>1327</v>
      </c>
      <c r="R385" s="147" ph="1"/>
      <c r="S385" s="7" t="s" ph="1">
        <v>1088</v>
      </c>
    </row>
    <row r="386" spans="1:25" ht="25.5" ph="1">
      <c r="A386" s="6" ph="1">
        <v>358</v>
      </c>
      <c r="B386" s="23" t="s" ph="1">
        <v>2819</v>
      </c>
      <c r="C386" s="23" t="s" ph="1">
        <v>2819</v>
      </c>
      <c r="D386" s="23" ph="1"/>
      <c r="E386" s="23" ph="1"/>
      <c r="G386" s="7" t="s" ph="1">
        <v>8081</v>
      </c>
      <c r="I386" s="17" t="s" ph="1">
        <v>11046</v>
      </c>
      <c r="K386" s="17" t="s" ph="1">
        <v>11045</v>
      </c>
      <c r="M386" s="14" t="str" ph="1">
        <f>IFERROR(INDEX([1]!_born[生没年],
MATCH(I386,[1]!_born[作],0)),"")</f>
        <v/>
      </c>
      <c r="N386" s="14" t="str" ph="1">
        <f>IFERROR(INDEX([1]!_born[生没年],
MATCH(K386,[1]!_born[作],0)),"")</f>
        <v>1938~yyyy</v>
      </c>
      <c r="O386" s="17" t="s" ph="1">
        <v>11047</v>
      </c>
      <c r="Q386" s="7" t="s" ph="1">
        <v>1328</v>
      </c>
      <c r="R386" s="147" ph="1"/>
      <c r="S386" s="7" t="s" ph="1">
        <v>1089</v>
      </c>
    </row>
    <row r="387" spans="1:25" ht="25.5" ph="1">
      <c r="A387" s="6" ph="1">
        <v>359</v>
      </c>
      <c r="B387" s="23" t="s" ph="1">
        <v>2819</v>
      </c>
      <c r="C387" s="23" t="s" ph="1">
        <v>2819</v>
      </c>
      <c r="D387" s="23" ph="1"/>
      <c r="E387" s="23" ph="1"/>
      <c r="G387" s="7" t="s" ph="1">
        <v>8081</v>
      </c>
      <c r="I387" s="17" t="s" ph="1">
        <v>11048</v>
      </c>
      <c r="K387" s="17" t="s" ph="1">
        <v>11045</v>
      </c>
      <c r="M387" s="14" t="str" ph="1">
        <f>IFERROR(INDEX([1]!_born[生没年],
MATCH(I387,[1]!_born[作],0)),"")</f>
        <v/>
      </c>
      <c r="N387" s="14" t="str" ph="1">
        <f>IFERROR(INDEX([1]!_born[生没年],
MATCH(K387,[1]!_born[作],0)),"")</f>
        <v>1938~yyyy</v>
      </c>
      <c r="O387" s="17" t="s" ph="1">
        <v>11049</v>
      </c>
      <c r="Q387" s="7" t="s" ph="1">
        <v>1330</v>
      </c>
      <c r="R387" s="147" ph="1"/>
      <c r="S387" s="7" t="s" ph="1">
        <v>1331</v>
      </c>
    </row>
    <row r="388" spans="1:25" ph="1">
      <c r="A388" s="6" ph="1">
        <v>360</v>
      </c>
      <c r="B388" s="23" t="s" ph="1">
        <v>2819</v>
      </c>
      <c r="C388" s="23" t="s" ph="1">
        <v>2819</v>
      </c>
      <c r="D388" s="23" ph="1"/>
      <c r="E388" s="23" ph="1"/>
      <c r="G388" s="7" t="s" ph="1">
        <v>1332</v>
      </c>
      <c r="H388" s="7" t="s" ph="1">
        <v>1333</v>
      </c>
      <c r="I388" s="17" ph="1"/>
      <c r="M388" s="14" t="str" ph="1">
        <f>IFERROR(INDEX([1]!_born[生没年],
MATCH(I388,[1]!_born[作],0)),"")</f>
        <v/>
      </c>
      <c r="N388" s="14" t="str" ph="1">
        <f>IFERROR(INDEX([1]!_born[生没年],
MATCH(K388,[1]!_born[作],0)),"")</f>
        <v/>
      </c>
      <c r="O388" s="17" t="s" ph="1">
        <v>4067</v>
      </c>
      <c r="P388" s="7" t="s" ph="1">
        <v>1334</v>
      </c>
      <c r="Q388" s="7" t="s" ph="1">
        <v>1335</v>
      </c>
      <c r="R388" s="147" ph="1"/>
      <c r="S388" s="7" t="s" ph="1">
        <v>1336</v>
      </c>
    </row>
    <row r="389" spans="1:25" s="19" customFormat="1" ht="25.5" ph="1">
      <c r="A389" s="18" ph="1">
        <v>361</v>
      </c>
      <c r="B389" s="26" t="s" ph="1">
        <v>2819</v>
      </c>
      <c r="C389" s="26" t="s" ph="1">
        <v>2819</v>
      </c>
      <c r="D389" s="26" ph="1"/>
      <c r="E389" s="26" ph="1"/>
      <c r="G389" s="19" t="s" ph="1">
        <v>1289</v>
      </c>
      <c r="I389" s="19" t="s" ph="1">
        <v>1337</v>
      </c>
      <c r="M389" s="20" t="str" ph="1">
        <f>IFERROR(INDEX([1]!_born[生没年],
MATCH(I389,[1]!_born[作],0)),"")</f>
        <v/>
      </c>
      <c r="N389" s="20" t="str" ph="1">
        <f>IFERROR(INDEX([1]!_born[生没年],
MATCH(K389,[1]!_born[作],0)),"")</f>
        <v/>
      </c>
      <c r="P389" s="19" t="s" ph="1">
        <v>1338</v>
      </c>
      <c r="R389" s="148" ph="1"/>
      <c r="S389" s="19" t="s" ph="1">
        <v>1339</v>
      </c>
      <c r="U389" s="21" ph="1"/>
      <c r="V389" s="22" ph="1"/>
      <c r="W389" s="22" ph="1"/>
      <c r="Y389" s="19" t="s" ph="1">
        <v>11024</v>
      </c>
    </row>
    <row r="390" spans="1:25" ht="25.5" ph="1">
      <c r="A390" s="6" ph="1">
        <v>362</v>
      </c>
      <c r="B390" s="23" t="s" ph="1">
        <v>2819</v>
      </c>
      <c r="C390" s="23" t="s" ph="1">
        <v>2819</v>
      </c>
      <c r="D390" s="23" ph="1"/>
      <c r="E390" s="23" ph="1"/>
      <c r="G390" s="7" t="s" ph="1">
        <v>1332</v>
      </c>
      <c r="H390" s="7" t="s" ph="1">
        <v>1333</v>
      </c>
      <c r="M390" s="14" t="str" ph="1">
        <f>IFERROR(INDEX([1]!_born[生没年],
MATCH(I390,[1]!_born[作],0)),"")</f>
        <v/>
      </c>
      <c r="N390" s="14" t="str" ph="1">
        <f>IFERROR(INDEX([1]!_born[生没年],
MATCH(K390,[1]!_born[作],0)),"")</f>
        <v/>
      </c>
      <c r="O390" s="7" t="s" ph="1">
        <v>11050</v>
      </c>
      <c r="P390" s="7" t="s" ph="1">
        <v>1340</v>
      </c>
      <c r="Q390" s="7" t="s" ph="1">
        <v>1341</v>
      </c>
      <c r="R390" s="147" ph="1"/>
    </row>
    <row r="391" spans="1:25" ht="25.5" ph="1">
      <c r="A391" s="6" ph="1">
        <v>363</v>
      </c>
      <c r="B391" s="23" t="s" ph="1">
        <v>2819</v>
      </c>
      <c r="C391" s="23" t="s" ph="1">
        <v>2819</v>
      </c>
      <c r="D391" s="23" ph="1"/>
      <c r="E391" s="23" ph="1"/>
      <c r="G391" s="7" t="s" ph="1">
        <v>8081</v>
      </c>
      <c r="I391" s="17" t="s" ph="1">
        <v>7076</v>
      </c>
      <c r="M391" s="14" t="str" ph="1">
        <f>IFERROR(INDEX([1]!_born[生没年],
MATCH(I391,[1]!_born[作],0)),"")</f>
        <v>1930~1996</v>
      </c>
      <c r="N391" s="14" t="str" ph="1">
        <f>IFERROR(INDEX([1]!_born[生没年],
MATCH(K391,[1]!_born[作],0)),"")</f>
        <v/>
      </c>
      <c r="O391" s="7" t="s" ph="1">
        <v>3038</v>
      </c>
      <c r="Q391" s="7" t="s" ph="1">
        <v>1342</v>
      </c>
      <c r="R391" s="147" ph="1"/>
    </row>
    <row r="392" spans="1:25" ph="1">
      <c r="A392" s="6" ph="1">
        <v>364</v>
      </c>
      <c r="B392" s="23" t="s" ph="1">
        <v>2819</v>
      </c>
      <c r="C392" s="23" t="s" ph="1">
        <v>2819</v>
      </c>
      <c r="D392" s="23" ph="1"/>
      <c r="E392" s="23" ph="1"/>
      <c r="G392" s="7" t="s" ph="1">
        <v>1343</v>
      </c>
      <c r="I392" s="7" t="s" ph="1">
        <v>2356</v>
      </c>
      <c r="M392" s="14" t="str" ph="1">
        <f>IFERROR(INDEX([1]!_born[生没年],
MATCH(I392,[1]!_born[作],0)),"")</f>
        <v/>
      </c>
      <c r="N392" s="14" t="str" ph="1">
        <f>IFERROR(INDEX([1]!_born[生没年],
MATCH(K392,[1]!_born[作],0)),"")</f>
        <v/>
      </c>
      <c r="O392" s="7" t="s" ph="1">
        <v>3039</v>
      </c>
      <c r="P392" s="7" t="s" ph="1">
        <v>1344</v>
      </c>
      <c r="Q392" s="7" t="s" ph="1">
        <v>1345</v>
      </c>
      <c r="R392" s="147" ph="1"/>
    </row>
    <row r="393" spans="1:25" ht="25.5" ph="1">
      <c r="A393" s="6" ph="1">
        <v>365</v>
      </c>
      <c r="B393" s="23" t="s" ph="1">
        <v>2819</v>
      </c>
      <c r="C393" s="23" t="s" ph="1">
        <v>2819</v>
      </c>
      <c r="D393" s="23" ph="1"/>
      <c r="E393" s="23" ph="1"/>
      <c r="G393" s="7" t="s" ph="1">
        <v>8081</v>
      </c>
      <c r="I393" s="17" t="s" ph="1">
        <v>3599</v>
      </c>
      <c r="M393" s="14" t="str" ph="1">
        <f>IFERROR(INDEX([1]!_born[生没年],
MATCH(I393,[1]!_born[作],0)),"")</f>
        <v/>
      </c>
      <c r="N393" s="14" t="str" ph="1">
        <f>IFERROR(INDEX([1]!_born[生没年],
MATCH(K393,[1]!_born[作],0)),"")</f>
        <v/>
      </c>
      <c r="O393" s="7" t="s" ph="1">
        <v>3037</v>
      </c>
      <c r="P393" s="7" t="s" ph="1">
        <v>1346</v>
      </c>
      <c r="Q393" s="7" t="s" ph="1">
        <v>1347</v>
      </c>
      <c r="R393" s="147" ph="1"/>
    </row>
    <row r="394" spans="1:25" ht="25.5" ph="1">
      <c r="A394" s="6" ph="1">
        <v>366</v>
      </c>
      <c r="B394" s="23" t="s" ph="1">
        <v>2819</v>
      </c>
      <c r="C394" s="23" t="s" ph="1">
        <v>2819</v>
      </c>
      <c r="D394" s="23" ph="1"/>
      <c r="E394" s="23" ph="1"/>
      <c r="G394" s="7" t="s" ph="1">
        <v>1332</v>
      </c>
      <c r="H394" s="7" t="s" ph="1">
        <v>1333</v>
      </c>
      <c r="I394" s="7" t="s" ph="1">
        <v>10249</v>
      </c>
      <c r="M394" s="14" t="str" ph="1">
        <f>IFERROR(INDEX([1]!_born[生没年],
MATCH(I394,[1]!_born[作],0)),"")</f>
        <v/>
      </c>
      <c r="N394" s="14" t="str" ph="1">
        <f>IFERROR(INDEX([1]!_born[生没年],
MATCH(K394,[1]!_born[作],0)),"")</f>
        <v/>
      </c>
      <c r="O394" s="7" t="s" ph="1">
        <v>1096</v>
      </c>
      <c r="P394" s="7" t="s" ph="1">
        <v>1348</v>
      </c>
      <c r="Q394" s="7" t="s" ph="1">
        <v>1349</v>
      </c>
      <c r="R394" s="147" ph="1"/>
    </row>
    <row r="395" spans="1:25" ht="25.5" ph="1">
      <c r="A395" s="6" ph="1">
        <v>367</v>
      </c>
      <c r="B395" s="23" t="s" ph="1">
        <v>2819</v>
      </c>
      <c r="C395" s="23" t="s" ph="1">
        <v>2819</v>
      </c>
      <c r="D395" s="23" ph="1"/>
      <c r="E395" s="23" ph="1"/>
      <c r="G395" s="7" t="s" ph="1">
        <v>1332</v>
      </c>
      <c r="H395" s="7" t="s" ph="1">
        <v>1333</v>
      </c>
      <c r="I395" s="7" t="s" ph="1">
        <v>10249</v>
      </c>
      <c r="M395" s="14" t="str" ph="1">
        <f>IFERROR(INDEX([1]!_born[生没年],
MATCH(I395,[1]!_born[作],0)),"")</f>
        <v/>
      </c>
      <c r="N395" s="14" t="str" ph="1">
        <f>IFERROR(INDEX([1]!_born[生没年],
MATCH(K395,[1]!_born[作],0)),"")</f>
        <v/>
      </c>
      <c r="O395" s="7" t="s" ph="1">
        <v>1097</v>
      </c>
      <c r="P395" s="7" t="s" ph="1">
        <v>1350</v>
      </c>
      <c r="Q395" s="7" t="s" ph="1">
        <v>1090</v>
      </c>
      <c r="R395" s="147" ph="1"/>
    </row>
    <row r="396" spans="1:25" ht="25.5" ph="1">
      <c r="A396" s="6" ph="1">
        <v>368</v>
      </c>
      <c r="B396" s="23" t="s" ph="1">
        <v>2819</v>
      </c>
      <c r="C396" s="23" t="s" ph="1">
        <v>2819</v>
      </c>
      <c r="D396" s="23" ph="1"/>
      <c r="E396" s="23" ph="1"/>
      <c r="G396" s="7" t="s" ph="1">
        <v>7278</v>
      </c>
      <c r="I396" s="17" t="s" ph="1">
        <v>2905</v>
      </c>
      <c r="M396" s="14" t="str" ph="1">
        <f>IFERROR(INDEX([1]!_born[生没年],
MATCH(I396,[1]!_born[作],0)),"")</f>
        <v/>
      </c>
      <c r="N396" s="14" t="str" ph="1">
        <f>IFERROR(INDEX([1]!_born[生没年],
MATCH(K396,[1]!_born[作],0)),"")</f>
        <v/>
      </c>
      <c r="P396" s="7" t="s" ph="1">
        <v>1351</v>
      </c>
      <c r="Q396" s="7" t="s" ph="1">
        <v>1352</v>
      </c>
      <c r="R396" s="147" ph="1"/>
    </row>
    <row r="397" spans="1:25" ph="1">
      <c r="A397" s="6" ph="1">
        <v>369</v>
      </c>
      <c r="B397" s="23" t="s" ph="1">
        <v>2819</v>
      </c>
      <c r="C397" s="23" t="s" ph="1">
        <v>2819</v>
      </c>
      <c r="D397" s="23" ph="1"/>
      <c r="E397" s="23" ph="1"/>
      <c r="G397" s="7" t="s" ph="1">
        <v>1289</v>
      </c>
      <c r="I397" s="7" t="s" ph="1">
        <v>1353</v>
      </c>
      <c r="M397" s="14" t="str" ph="1">
        <f>IFERROR(INDEX([1]!_born[生没年],
MATCH(I397,[1]!_born[作],0)),"")</f>
        <v/>
      </c>
      <c r="N397" s="14" t="str" ph="1">
        <f>IFERROR(INDEX([1]!_born[生没年],
MATCH(K397,[1]!_born[作],0)),"")</f>
        <v/>
      </c>
      <c r="P397" s="7" t="s" ph="1">
        <v>1354</v>
      </c>
      <c r="R397" s="147" ph="1"/>
    </row>
    <row r="398" spans="1:25" s="8" customFormat="1" ph="1">
      <c r="A398" s="6" ph="1">
        <v>372</v>
      </c>
      <c r="B398" s="11" t="s" ph="1">
        <v>1283</v>
      </c>
      <c r="C398" s="11" t="s" ph="1">
        <v>1283</v>
      </c>
      <c r="G398" s="10" t="s" ph="1">
        <v>1332</v>
      </c>
      <c r="H398" s="11" ph="1"/>
      <c r="M398" s="9" t="str" ph="1">
        <f>IFERROR(INDEX([1]!_born[生没年],
MATCH(I398,[1]!_born[作],0)),"")</f>
        <v/>
      </c>
      <c r="N398" s="9" t="str" ph="1">
        <f>IFERROR(INDEX([1]!_born[生没年],
MATCH(K398,[1]!_born[作],0)),"")</f>
        <v/>
      </c>
      <c r="R398" s="146" ph="1"/>
      <c r="U398" s="12" ph="1"/>
      <c r="V398" s="13" ph="1"/>
      <c r="W398" s="13" ph="1"/>
    </row>
    <row r="399" spans="1:25" ht="25.5" ph="1">
      <c r="A399" s="6" ph="1">
        <v>373</v>
      </c>
      <c r="B399" s="23" t="s" ph="1">
        <v>2819</v>
      </c>
      <c r="C399" s="23" t="s" ph="1">
        <v>2819</v>
      </c>
      <c r="D399" s="23" ph="1"/>
      <c r="E399" s="23" ph="1"/>
      <c r="G399" s="7" t="s" ph="1">
        <v>1332</v>
      </c>
      <c r="H399" s="7" t="s" ph="1">
        <v>1333</v>
      </c>
      <c r="I399" s="7" t="s" ph="1">
        <v>11051</v>
      </c>
      <c r="M399" s="14" t="str" ph="1">
        <f>IFERROR(INDEX([1]!_born[生没年],
MATCH(I399,[1]!_born[作],0)),"")</f>
        <v/>
      </c>
      <c r="N399" s="14" t="str" ph="1">
        <f>IFERROR(INDEX([1]!_born[生没年],
MATCH(K399,[1]!_born[作],0)),"")</f>
        <v/>
      </c>
      <c r="Q399" s="7" t="s" ph="1">
        <v>1355</v>
      </c>
      <c r="R399" s="147" ph="1"/>
    </row>
    <row r="400" spans="1:25" ph="1">
      <c r="A400" s="6" ph="1">
        <v>374</v>
      </c>
      <c r="B400" s="23" t="s" ph="1">
        <v>2819</v>
      </c>
      <c r="C400" s="23" t="s" ph="1">
        <v>2819</v>
      </c>
      <c r="D400" s="23" ph="1"/>
      <c r="E400" s="23" ph="1"/>
      <c r="G400" s="7" t="s" ph="1">
        <v>1332</v>
      </c>
      <c r="H400" s="7" t="s" ph="1">
        <v>1333</v>
      </c>
      <c r="M400" s="14" t="str" ph="1">
        <f>IFERROR(INDEX([1]!_born[生没年],
MATCH(I400,[1]!_born[作],0)),"")</f>
        <v/>
      </c>
      <c r="N400" s="14" t="str" ph="1">
        <f>IFERROR(INDEX([1]!_born[生没年],
MATCH(K400,[1]!_born[作],0)),"")</f>
        <v/>
      </c>
      <c r="O400" s="7" t="s" ph="1">
        <v>3401</v>
      </c>
      <c r="Q400" s="7" t="s" ph="1">
        <v>1356</v>
      </c>
      <c r="R400" s="147" ph="1"/>
    </row>
    <row r="401" spans="1:25" ht="25.5" ph="1">
      <c r="A401" s="6" ph="1">
        <v>375</v>
      </c>
      <c r="B401" s="23" t="s" ph="1">
        <v>2819</v>
      </c>
      <c r="C401" s="23" t="s" ph="1">
        <v>2819</v>
      </c>
      <c r="D401" s="23" ph="1"/>
      <c r="E401" s="23" ph="1"/>
      <c r="G401" s="7" t="s" ph="1">
        <v>1332</v>
      </c>
      <c r="H401" s="7" t="s" ph="1">
        <v>1333</v>
      </c>
      <c r="I401" s="7" t="s" ph="1">
        <v>11052</v>
      </c>
      <c r="M401" s="14" t="str" ph="1">
        <f>IFERROR(INDEX([1]!_born[生没年],
MATCH(I401,[1]!_born[作],0)),"")</f>
        <v/>
      </c>
      <c r="N401" s="14" t="str" ph="1">
        <f>IFERROR(INDEX([1]!_born[生没年],
MATCH(K401,[1]!_born[作],0)),"")</f>
        <v/>
      </c>
      <c r="P401" s="7" t="s" ph="1">
        <v>1351</v>
      </c>
      <c r="Q401" s="7" t="s" ph="1">
        <v>1357</v>
      </c>
      <c r="R401" s="147" ph="1"/>
    </row>
    <row r="402" spans="1:25" ht="25.5" ph="1">
      <c r="A402" s="6" ph="1">
        <v>376</v>
      </c>
      <c r="B402" s="23" t="s" ph="1">
        <v>2819</v>
      </c>
      <c r="C402" s="23" t="s" ph="1">
        <v>2819</v>
      </c>
      <c r="D402" s="23" ph="1"/>
      <c r="E402" s="23" ph="1"/>
      <c r="G402" s="7" t="s" ph="1">
        <v>1332</v>
      </c>
      <c r="H402" s="7" t="s" ph="1">
        <v>1333</v>
      </c>
      <c r="I402" s="7" t="s" ph="1">
        <v>11053</v>
      </c>
      <c r="M402" s="14" t="str" ph="1">
        <f>IFERROR(INDEX([1]!_born[生没年],
MATCH(I402,[1]!_born[作],0)),"")</f>
        <v/>
      </c>
      <c r="N402" s="14" t="str" ph="1">
        <f>IFERROR(INDEX([1]!_born[生没年],
MATCH(K402,[1]!_born[作],0)),"")</f>
        <v/>
      </c>
      <c r="Q402" s="7" t="s" ph="1">
        <v>1358</v>
      </c>
      <c r="R402" s="147" ph="1"/>
    </row>
    <row r="403" spans="1:25" ph="1">
      <c r="A403" s="6" ph="1">
        <v>377</v>
      </c>
      <c r="B403" s="23" t="s" ph="1">
        <v>2819</v>
      </c>
      <c r="C403" s="23" t="s" ph="1">
        <v>2819</v>
      </c>
      <c r="D403" s="23" ph="1"/>
      <c r="E403" s="23" ph="1"/>
      <c r="G403" s="7" t="s" ph="1">
        <v>1332</v>
      </c>
      <c r="H403" s="7" t="s" ph="1">
        <v>1333</v>
      </c>
      <c r="I403" s="7" t="s" ph="1">
        <v>1095</v>
      </c>
      <c r="M403" s="14" t="str" ph="1">
        <f>IFERROR(INDEX([1]!_born[生没年],
MATCH(I403,[1]!_born[作],0)),"")</f>
        <v>1890~1976</v>
      </c>
      <c r="N403" s="14" t="str" ph="1">
        <f>IFERROR(INDEX([1]!_born[生没年],
MATCH(K403,[1]!_born[作],0)),"")</f>
        <v/>
      </c>
      <c r="P403" s="7" t="s" ph="1">
        <v>1338</v>
      </c>
      <c r="Q403" s="7" t="s" ph="1">
        <v>1359</v>
      </c>
      <c r="R403" s="147" ph="1"/>
    </row>
    <row r="404" spans="1:25" s="46" customFormat="1" ph="1">
      <c r="A404" s="44" ph="1">
        <v>378</v>
      </c>
      <c r="B404" s="45" t="s" ph="1">
        <v>2819</v>
      </c>
      <c r="C404" s="45" t="s" ph="1">
        <v>2819</v>
      </c>
      <c r="D404" s="45" ph="1"/>
      <c r="E404" s="45" ph="1"/>
      <c r="G404" s="46" t="s" ph="1">
        <v>1289</v>
      </c>
      <c r="I404" s="46" t="s" ph="1">
        <v>1360</v>
      </c>
      <c r="M404" s="161" t="str" ph="1">
        <f>IFERROR(INDEX([1]!_born[生没年],
MATCH(I404,[1]!_born[作],0)),"")</f>
        <v/>
      </c>
      <c r="N404" s="161" t="str" ph="1">
        <f>IFERROR(INDEX([1]!_born[生没年],
MATCH(K404,[1]!_born[作],0)),"")</f>
        <v/>
      </c>
      <c r="P404" s="46" t="s" ph="1">
        <v>1361</v>
      </c>
      <c r="R404" s="149" ph="1"/>
      <c r="U404" s="47" ph="1"/>
      <c r="V404" s="48" ph="1"/>
      <c r="W404" s="48" ph="1"/>
    </row>
    <row r="405" spans="1:25" ht="25.5" ph="1">
      <c r="A405" s="6" ph="1">
        <v>379</v>
      </c>
      <c r="B405" s="7" t="s" ph="1">
        <v>3123</v>
      </c>
      <c r="C405" s="7" t="s" ph="1">
        <v>3123</v>
      </c>
      <c r="G405" s="7" t="s" ph="1">
        <v>1323</v>
      </c>
      <c r="H405" s="7" t="s" ph="1">
        <v>1362</v>
      </c>
      <c r="I405" s="17" t="s" ph="1">
        <v>11054</v>
      </c>
      <c r="M405" s="14" t="str" ph="1">
        <f>IFERROR(INDEX([1]!_born[生没年],
MATCH(I405,[1]!_born[作],0)),"")</f>
        <v/>
      </c>
      <c r="N405" s="14" t="str" ph="1">
        <f>IFERROR(INDEX([1]!_born[生没年],
MATCH(K405,[1]!_born[作],0)),"")</f>
        <v/>
      </c>
      <c r="O405" s="17" t="s" ph="1">
        <v>1094</v>
      </c>
      <c r="R405" s="147" ph="1"/>
      <c r="S405" s="7" t="s" ph="1">
        <v>4025</v>
      </c>
    </row>
    <row r="406" spans="1:25" ht="25.5" ph="1">
      <c r="A406" s="6" ph="1">
        <v>380</v>
      </c>
      <c r="B406" s="7" t="s" ph="1">
        <v>3123</v>
      </c>
      <c r="C406" s="7" t="s" ph="1">
        <v>3123</v>
      </c>
      <c r="G406" s="7" t="s" ph="1">
        <v>1323</v>
      </c>
      <c r="H406" s="7" t="s" ph="1">
        <v>1362</v>
      </c>
      <c r="I406" s="17" t="s" ph="1">
        <v>11054</v>
      </c>
      <c r="M406" s="14" t="str" ph="1">
        <f>IFERROR(INDEX([1]!_born[生没年],
MATCH(I406,[1]!_born[作],0)),"")</f>
        <v/>
      </c>
      <c r="N406" s="14" t="str" ph="1">
        <f>IFERROR(INDEX([1]!_born[生没年],
MATCH(K406,[1]!_born[作],0)),"")</f>
        <v/>
      </c>
      <c r="O406" s="17" t="s" ph="1">
        <v>11055</v>
      </c>
      <c r="R406" s="147" ph="1"/>
      <c r="S406" s="7" t="s" ph="1">
        <v>4025</v>
      </c>
    </row>
    <row r="407" spans="1:25" ht="25.5" ph="1">
      <c r="A407" s="6" ph="1">
        <v>381</v>
      </c>
      <c r="B407" s="23" t="s" ph="1">
        <v>2819</v>
      </c>
      <c r="C407" s="23" t="s" ph="1">
        <v>2819</v>
      </c>
      <c r="D407" s="23" ph="1"/>
      <c r="E407" s="23" ph="1"/>
      <c r="F407" s="7" t="s" ph="1">
        <v>1363</v>
      </c>
      <c r="G407" s="7" t="s" ph="1">
        <v>1332</v>
      </c>
      <c r="H407" s="7" t="s" ph="1">
        <v>1333</v>
      </c>
      <c r="I407" s="7" t="s" ph="1">
        <v>11056</v>
      </c>
      <c r="M407" s="14" t="str" ph="1">
        <f>IFERROR(INDEX([1]!_born[生没年],
MATCH(I407,[1]!_born[作],0)),"")</f>
        <v/>
      </c>
      <c r="N407" s="14" t="str" ph="1">
        <f>IFERROR(INDEX([1]!_born[生没年],
MATCH(K407,[1]!_born[作],0)),"")</f>
        <v/>
      </c>
      <c r="O407" s="7" t="s" ph="1">
        <v>11057</v>
      </c>
      <c r="R407" s="147" ph="1"/>
      <c r="S407" s="7" t="s" ph="1">
        <v>11058</v>
      </c>
    </row>
    <row r="408" spans="1:25" ht="25.5" ph="1">
      <c r="A408" s="6" ph="1">
        <v>382</v>
      </c>
      <c r="B408" s="23" t="s" ph="1">
        <v>2819</v>
      </c>
      <c r="C408" s="23" t="s" ph="1">
        <v>2819</v>
      </c>
      <c r="D408" s="23" ph="1"/>
      <c r="E408" s="23" ph="1"/>
      <c r="F408" s="7" t="s" ph="1">
        <v>1364</v>
      </c>
      <c r="G408" s="7" t="s" ph="1">
        <v>1332</v>
      </c>
      <c r="H408" s="7" t="s" ph="1">
        <v>1333</v>
      </c>
      <c r="I408" s="7" t="s" ph="1">
        <v>11056</v>
      </c>
      <c r="M408" s="14" t="str" ph="1">
        <f>IFERROR(INDEX([1]!_born[生没年],
MATCH(I408,[1]!_born[作],0)),"")</f>
        <v/>
      </c>
      <c r="N408" s="14" t="str" ph="1">
        <f>IFERROR(INDEX([1]!_born[生没年],
MATCH(K408,[1]!_born[作],0)),"")</f>
        <v/>
      </c>
      <c r="O408" s="7" t="s" ph="1">
        <v>3811</v>
      </c>
      <c r="R408" s="147" ph="1"/>
      <c r="S408" s="7" t="s" ph="1">
        <v>11059</v>
      </c>
    </row>
    <row r="409" spans="1:25" ht="25.5" ph="1">
      <c r="A409" s="6" ph="1">
        <v>383</v>
      </c>
      <c r="B409" s="23" t="s" ph="1">
        <v>2819</v>
      </c>
      <c r="C409" s="23" t="s" ph="1">
        <v>2819</v>
      </c>
      <c r="D409" s="23" ph="1"/>
      <c r="E409" s="23" ph="1"/>
      <c r="F409" s="7" t="s" ph="1">
        <v>1363</v>
      </c>
      <c r="G409" s="7" t="s" ph="1">
        <v>1332</v>
      </c>
      <c r="H409" s="7" t="s" ph="1">
        <v>1333</v>
      </c>
      <c r="I409" s="17" t="s" ph="1">
        <v>11060</v>
      </c>
      <c r="M409" s="14" t="str" ph="1">
        <f>IFERROR(INDEX([1]!_born[生没年],
MATCH(I409,[1]!_born[作],0)),"")</f>
        <v/>
      </c>
      <c r="N409" s="14" t="str" ph="1">
        <f>IFERROR(INDEX([1]!_born[生没年],
MATCH(K409,[1]!_born[作],0)),"")</f>
        <v/>
      </c>
      <c r="O409" s="17" t="s" ph="1">
        <v>11061</v>
      </c>
      <c r="R409" s="147" ph="1"/>
    </row>
    <row r="410" spans="1:25" ht="25.5" ph="1">
      <c r="A410" s="6" ph="1">
        <v>384</v>
      </c>
      <c r="B410" s="23" t="s" ph="1">
        <v>1061</v>
      </c>
      <c r="C410" s="23" t="s" ph="1">
        <v>1365</v>
      </c>
      <c r="D410" s="23" ph="1"/>
      <c r="E410" s="23" ph="1"/>
      <c r="F410" s="7" t="s" ph="1">
        <v>1364</v>
      </c>
      <c r="G410" s="7" t="s" ph="1">
        <v>1332</v>
      </c>
      <c r="H410" s="7" t="s" ph="1">
        <v>1333</v>
      </c>
      <c r="I410" s="7" t="s" ph="1">
        <v>11056</v>
      </c>
      <c r="M410" s="14" t="str" ph="1">
        <f>IFERROR(INDEX([1]!_born[生没年],
MATCH(I410,[1]!_born[作],0)),"")</f>
        <v/>
      </c>
      <c r="N410" s="14" t="str" ph="1">
        <f>IFERROR(INDEX([1]!_born[生没年],
MATCH(K410,[1]!_born[作],0)),"")</f>
        <v/>
      </c>
      <c r="O410" s="7" t="s" ph="1">
        <v>11062</v>
      </c>
      <c r="R410" s="147" ph="1"/>
      <c r="S410" s="7" t="s" ph="1">
        <v>11063</v>
      </c>
    </row>
    <row r="411" spans="1:25" s="52" customFormat="1" ph="1">
      <c r="A411" s="49" ph="1">
        <v>505</v>
      </c>
      <c r="B411" s="50" t="s" ph="1">
        <v>1061</v>
      </c>
      <c r="C411" s="50" t="s" ph="1">
        <v>1365</v>
      </c>
      <c r="D411" s="51" ph="1"/>
      <c r="E411" s="51" ph="1"/>
      <c r="F411" s="52" t="s" ph="1">
        <v>1366</v>
      </c>
      <c r="G411" s="52" t="s" ph="1">
        <v>1289</v>
      </c>
      <c r="M411" s="132" t="str" ph="1">
        <f>IFERROR(INDEX([1]!_born[生没年],
MATCH(I411,[1]!_born[作],0)),"")</f>
        <v/>
      </c>
      <c r="N411" s="132" t="str" ph="1">
        <f>IFERROR(INDEX([1]!_born[生没年],
MATCH(K411,[1]!_born[作],0)),"")</f>
        <v/>
      </c>
      <c r="R411" s="150" ph="1"/>
      <c r="U411" s="53" ph="1"/>
      <c r="V411" s="54" ph="1"/>
      <c r="W411" s="54" ph="1"/>
    </row>
    <row r="412" spans="1:25" ht="25.5" ph="1">
      <c r="A412" s="6" ph="1">
        <v>385</v>
      </c>
      <c r="B412" s="7" t="s" ph="1">
        <v>3123</v>
      </c>
      <c r="C412" s="7" t="s" ph="1">
        <v>3123</v>
      </c>
      <c r="F412" s="7" t="s" ph="1">
        <v>1367</v>
      </c>
      <c r="G412" s="7" t="s" ph="1">
        <v>1323</v>
      </c>
      <c r="H412" s="7" t="s" ph="1">
        <v>1362</v>
      </c>
      <c r="I412" s="7" t="s" ph="1">
        <v>11064</v>
      </c>
      <c r="M412" s="14" t="str" ph="1">
        <f>IFERROR(INDEX([1]!_born[生没年],
MATCH(I412,[1]!_born[作],0)),"")</f>
        <v>1938~yyyy</v>
      </c>
      <c r="N412" s="14" t="str" ph="1">
        <f>IFERROR(INDEX([1]!_born[生没年],
MATCH(K412,[1]!_born[作],0)),"")</f>
        <v/>
      </c>
      <c r="O412" s="17" t="s" ph="1">
        <v>11065</v>
      </c>
      <c r="R412" s="147" ph="1"/>
    </row>
    <row r="413" spans="1:25" ht="25.5" ph="1">
      <c r="A413" s="6" ph="1">
        <v>486</v>
      </c>
      <c r="B413" s="7" t="s" ph="1">
        <v>1102</v>
      </c>
      <c r="C413" s="7" t="s" ph="1">
        <v>1102</v>
      </c>
      <c r="F413" s="7" t="s" ph="1">
        <v>1368</v>
      </c>
      <c r="G413" s="7" t="s" ph="1">
        <v>1369</v>
      </c>
      <c r="H413" s="7" t="s" ph="1">
        <v>1370</v>
      </c>
      <c r="I413" s="17" t="s" ph="1">
        <v>11066</v>
      </c>
      <c r="M413" s="14" t="str" ph="1">
        <f>IFERROR(INDEX([1]!_born[生没年],
MATCH(I413,[1]!_born[作],0)),"")</f>
        <v/>
      </c>
      <c r="N413" s="14" t="str" ph="1">
        <f>IFERROR(INDEX([1]!_born[生没年],
MATCH(K413,[1]!_born[作],0)),"")</f>
        <v/>
      </c>
      <c r="O413" s="17" t="s" ph="1">
        <v>3252</v>
      </c>
      <c r="P413" s="7" t="s" ph="1">
        <v>1371</v>
      </c>
      <c r="R413" s="147" ph="1"/>
      <c r="S413" s="7" t="s" ph="1">
        <v>11067</v>
      </c>
      <c r="T413" s="7" t="s" ph="1">
        <v>11068</v>
      </c>
      <c r="U413" s="15" t="s" ph="1">
        <v>1372</v>
      </c>
    </row>
    <row r="414" spans="1:25" s="56" customFormat="1" ht="25.5" ph="1">
      <c r="A414" s="55" ph="1">
        <v>386</v>
      </c>
      <c r="B414" s="56" t="s" ph="1">
        <v>3123</v>
      </c>
      <c r="C414" s="56" t="s" ph="1">
        <v>3123</v>
      </c>
      <c r="F414" s="56" t="s" ph="1">
        <v>1373</v>
      </c>
      <c r="G414" s="56" t="s" ph="1">
        <v>2427</v>
      </c>
      <c r="I414" s="56" t="s" ph="1">
        <v>11069</v>
      </c>
      <c r="M414" s="162" t="str" ph="1">
        <f>IFERROR(INDEX([1]!_born[生没年],
MATCH(I414,[1]!_born[作],0)),"")</f>
        <v/>
      </c>
      <c r="N414" s="162" t="str" ph="1">
        <f>IFERROR(INDEX([1]!_born[生没年],
MATCH(K414,[1]!_born[作],0)),"")</f>
        <v/>
      </c>
      <c r="O414" s="56" t="s" ph="1">
        <v>11070</v>
      </c>
      <c r="P414" s="46" t="s" ph="1">
        <v>1091</v>
      </c>
      <c r="R414" s="151" ph="1"/>
      <c r="S414" s="56" t="s" ph="1">
        <v>1043</v>
      </c>
      <c r="U414" s="57" ph="1"/>
      <c r="V414" s="58" ph="1"/>
      <c r="W414" s="58" ph="1"/>
      <c r="Y414" s="56" t="s" ph="1">
        <v>11071</v>
      </c>
    </row>
    <row r="415" spans="1:25" ht="25.5" ph="1">
      <c r="A415" s="6" ph="1">
        <v>391</v>
      </c>
      <c r="B415" s="23" t="s" ph="1">
        <v>2819</v>
      </c>
      <c r="C415" s="23" t="s" ph="1">
        <v>2819</v>
      </c>
      <c r="D415" s="23" ph="1"/>
      <c r="E415" s="23" ph="1"/>
      <c r="F415" s="7" t="s" ph="1">
        <v>1363</v>
      </c>
      <c r="G415" s="7" t="s" ph="1">
        <v>2484</v>
      </c>
      <c r="M415" s="14" t="str" ph="1">
        <f>IFERROR(INDEX([1]!_born[生没年],
MATCH(I415,[1]!_born[作],0)),"")</f>
        <v/>
      </c>
      <c r="N415" s="14" t="str" ph="1">
        <f>IFERROR(INDEX([1]!_born[生没年],
MATCH(K415,[1]!_born[作],0)),"")</f>
        <v/>
      </c>
      <c r="O415" s="7" t="s" ph="1">
        <v>11072</v>
      </c>
      <c r="P415" s="7" t="s" ph="1">
        <v>1374</v>
      </c>
      <c r="R415" s="147" ph="1"/>
      <c r="S415" s="7" t="s" ph="1">
        <v>1375</v>
      </c>
    </row>
    <row r="416" spans="1:25" s="56" customFormat="1" ht="25.5" ph="1">
      <c r="A416" s="55" ph="1">
        <v>392</v>
      </c>
      <c r="B416" s="59" t="s" ph="1">
        <v>2819</v>
      </c>
      <c r="C416" s="59" t="s" ph="1">
        <v>2819</v>
      </c>
      <c r="D416" s="59" ph="1"/>
      <c r="E416" s="59" ph="1"/>
      <c r="F416" s="56" t="s" ph="1">
        <v>1364</v>
      </c>
      <c r="G416" s="56" t="s" ph="1">
        <v>2484</v>
      </c>
      <c r="H416" s="56" t="s" ph="1">
        <v>1376</v>
      </c>
      <c r="M416" s="162" t="str" ph="1">
        <f>IFERROR(INDEX([1]!_born[生没年],
MATCH(I416,[1]!_born[作],0)),"")</f>
        <v/>
      </c>
      <c r="N416" s="162" t="str" ph="1">
        <f>IFERROR(INDEX([1]!_born[生没年],
MATCH(K416,[1]!_born[作],0)),"")</f>
        <v/>
      </c>
      <c r="O416" s="56" t="s" ph="1">
        <v>11073</v>
      </c>
      <c r="R416" s="151" ph="1"/>
      <c r="S416" s="56" t="s" ph="1">
        <v>1375</v>
      </c>
      <c r="U416" s="57" ph="1"/>
      <c r="V416" s="58" ph="1"/>
      <c r="W416" s="58" ph="1"/>
    </row>
    <row r="417" spans="1:25" ht="25.5" ph="1">
      <c r="A417" s="6" ph="1">
        <v>393</v>
      </c>
      <c r="B417" s="23" t="s" ph="1">
        <v>2819</v>
      </c>
      <c r="C417" s="23" t="s" ph="1">
        <v>2819</v>
      </c>
      <c r="D417" s="23" ph="1"/>
      <c r="E417" s="23" ph="1"/>
      <c r="G417" s="7" t="s" ph="1">
        <v>2484</v>
      </c>
      <c r="H417" s="7" t="s" ph="1">
        <v>1376</v>
      </c>
      <c r="I417" s="7" t="s" ph="1">
        <v>11074</v>
      </c>
      <c r="M417" s="14" t="str" ph="1">
        <f>IFERROR(INDEX([1]!_born[生没年],
MATCH(I417,[1]!_born[作],0)),"")</f>
        <v/>
      </c>
      <c r="N417" s="14" t="str" ph="1">
        <f>IFERROR(INDEX([1]!_born[生没年],
MATCH(K417,[1]!_born[作],0)),"")</f>
        <v/>
      </c>
      <c r="O417" s="17" t="s" ph="1">
        <v>1377</v>
      </c>
      <c r="R417" s="147" ph="1"/>
      <c r="S417" s="7" t="s" ph="1">
        <v>2812</v>
      </c>
    </row>
    <row r="418" spans="1:25" ht="25.5" ph="1">
      <c r="A418" s="6" ph="1">
        <v>394</v>
      </c>
      <c r="B418" s="23" t="s" ph="1">
        <v>2819</v>
      </c>
      <c r="C418" s="23" t="s" ph="1">
        <v>2819</v>
      </c>
      <c r="D418" s="23" ph="1"/>
      <c r="E418" s="23" ph="1"/>
      <c r="G418" s="7" t="s" ph="1">
        <v>6914</v>
      </c>
      <c r="M418" s="14" t="str" ph="1">
        <f>IFERROR(INDEX([1]!_born[生没年],
MATCH(I418,[1]!_born[作],0)),"")</f>
        <v/>
      </c>
      <c r="N418" s="14" t="str" ph="1">
        <f>IFERROR(INDEX([1]!_born[生没年],
MATCH(K418,[1]!_born[作],0)),"")</f>
        <v/>
      </c>
      <c r="O418" s="7" t="s" ph="1">
        <v>11075</v>
      </c>
      <c r="R418" s="147" ph="1"/>
      <c r="S418" s="7" t="s" ph="1">
        <v>2813</v>
      </c>
    </row>
    <row r="419" spans="1:25" ph="1">
      <c r="A419" s="6" ph="1">
        <v>395</v>
      </c>
      <c r="B419" s="23" t="s" ph="1">
        <v>2819</v>
      </c>
      <c r="C419" s="23" t="s" ph="1">
        <v>2819</v>
      </c>
      <c r="D419" s="23" ph="1"/>
      <c r="E419" s="23" ph="1"/>
      <c r="G419" s="7" t="s" ph="1">
        <v>2427</v>
      </c>
      <c r="I419" s="7" t="s" ph="1">
        <v>2804</v>
      </c>
      <c r="M419" s="14" t="str" ph="1">
        <f>IFERROR(INDEX([1]!_born[生没年],
MATCH(I419,[1]!_born[作],0)),"")</f>
        <v/>
      </c>
      <c r="N419" s="14" t="str" ph="1">
        <f>IFERROR(INDEX([1]!_born[生没年],
MATCH(K419,[1]!_born[作],0)),"")</f>
        <v/>
      </c>
      <c r="P419" s="7" t="s" ph="1">
        <v>3096</v>
      </c>
      <c r="R419" s="147" ph="1"/>
      <c r="S419" s="7" t="s" ph="1">
        <v>2814</v>
      </c>
    </row>
    <row r="420" spans="1:25" ht="25.5" ph="1">
      <c r="A420" s="6" ph="1">
        <v>396</v>
      </c>
      <c r="B420" s="23" t="s" ph="1">
        <v>2819</v>
      </c>
      <c r="C420" s="23" t="s" ph="1">
        <v>2819</v>
      </c>
      <c r="D420" s="23" ph="1"/>
      <c r="E420" s="23" ph="1"/>
      <c r="G420" s="7" t="s" ph="1">
        <v>2484</v>
      </c>
      <c r="H420" s="7" t="s" ph="1">
        <v>1376</v>
      </c>
      <c r="I420" s="7" t="s" ph="1">
        <v>11076</v>
      </c>
      <c r="M420" s="14" t="str" ph="1">
        <f>IFERROR(INDEX([1]!_born[生没年],
MATCH(I420,[1]!_born[作],0)),"")</f>
        <v/>
      </c>
      <c r="N420" s="14" t="str" ph="1">
        <f>IFERROR(INDEX([1]!_born[生没年],
MATCH(K420,[1]!_born[作],0)),"")</f>
        <v/>
      </c>
      <c r="O420" s="17" t="s" ph="1">
        <v>11077</v>
      </c>
      <c r="R420" s="147" ph="1"/>
      <c r="S420" s="7" t="s" ph="1">
        <v>2870</v>
      </c>
    </row>
    <row r="421" spans="1:25" ph="1">
      <c r="A421" s="6" ph="1">
        <v>397</v>
      </c>
      <c r="B421" s="23" t="s" ph="1">
        <v>2819</v>
      </c>
      <c r="C421" s="23" t="s" ph="1">
        <v>2819</v>
      </c>
      <c r="D421" s="23" ph="1"/>
      <c r="E421" s="23" ph="1"/>
      <c r="G421" s="7" t="s" ph="1">
        <v>2427</v>
      </c>
      <c r="I421" s="7" t="s" ph="1">
        <v>2871</v>
      </c>
      <c r="M421" s="14" t="str" ph="1">
        <f>IFERROR(INDEX([1]!_born[生没年],
MATCH(I421,[1]!_born[作],0)),"")</f>
        <v/>
      </c>
      <c r="N421" s="14" t="str" ph="1">
        <f>IFERROR(INDEX([1]!_born[生没年],
MATCH(K421,[1]!_born[作],0)),"")</f>
        <v/>
      </c>
      <c r="P421" s="7" t="s" ph="1">
        <v>2872</v>
      </c>
      <c r="R421" s="147" ph="1"/>
      <c r="S421" s="7" t="s" ph="1">
        <v>2694</v>
      </c>
    </row>
    <row r="422" spans="1:25" ht="25.5" ph="1">
      <c r="A422" s="6" ph="1">
        <v>398</v>
      </c>
      <c r="B422" s="23" t="s" ph="1">
        <v>2819</v>
      </c>
      <c r="C422" s="23" t="s" ph="1">
        <v>2819</v>
      </c>
      <c r="D422" s="23" ph="1"/>
      <c r="E422" s="23" ph="1"/>
      <c r="F422" s="7" t="s" ph="1">
        <v>1363</v>
      </c>
      <c r="G422" s="7" t="s" ph="1">
        <v>2484</v>
      </c>
      <c r="H422" s="7" t="s" ph="1">
        <v>1376</v>
      </c>
      <c r="M422" s="14" t="str" ph="1">
        <f>IFERROR(INDEX([1]!_born[生没年],
MATCH(I422,[1]!_born[作],0)),"")</f>
        <v/>
      </c>
      <c r="N422" s="14" t="str" ph="1">
        <f>IFERROR(INDEX([1]!_born[生没年],
MATCH(K422,[1]!_born[作],0)),"")</f>
        <v/>
      </c>
      <c r="O422" s="7" t="s" ph="1">
        <v>11078</v>
      </c>
      <c r="R422" s="147" ph="1"/>
    </row>
    <row r="423" spans="1:25" ht="25.5" ph="1">
      <c r="A423" s="6" ph="1">
        <v>398</v>
      </c>
      <c r="B423" s="23" t="s" ph="1">
        <v>2819</v>
      </c>
      <c r="C423" s="23" t="s" ph="1">
        <v>2819</v>
      </c>
      <c r="D423" s="23" ph="1"/>
      <c r="E423" s="23" ph="1"/>
      <c r="F423" s="7" t="s" ph="1">
        <v>1364</v>
      </c>
      <c r="G423" s="7" t="s" ph="1">
        <v>2484</v>
      </c>
      <c r="H423" s="7" t="s" ph="1">
        <v>1376</v>
      </c>
      <c r="M423" s="14" t="str" ph="1">
        <f>IFERROR(INDEX([1]!_born[生没年],
MATCH(I423,[1]!_born[作],0)),"")</f>
        <v/>
      </c>
      <c r="N423" s="14" t="str" ph="1">
        <f>IFERROR(INDEX([1]!_born[生没年],
MATCH(K423,[1]!_born[作],0)),"")</f>
        <v/>
      </c>
      <c r="O423" s="7" t="s" ph="1">
        <v>11079</v>
      </c>
      <c r="R423" s="147" ph="1"/>
    </row>
    <row r="424" spans="1:25" ht="25.5" ph="1">
      <c r="A424" s="6" ph="1">
        <v>398</v>
      </c>
      <c r="B424" s="23" t="s" ph="1">
        <v>2819</v>
      </c>
      <c r="C424" s="23" t="s" ph="1">
        <v>2819</v>
      </c>
      <c r="D424" s="23" ph="1"/>
      <c r="E424" s="23" ph="1"/>
      <c r="G424" s="7" t="s" ph="1">
        <v>2484</v>
      </c>
      <c r="H424" s="7" t="s" ph="1">
        <v>1376</v>
      </c>
      <c r="M424" s="14" t="str" ph="1">
        <f>IFERROR(INDEX([1]!_born[生没年],
MATCH(I424,[1]!_born[作],0)),"")</f>
        <v/>
      </c>
      <c r="N424" s="14" t="str" ph="1">
        <f>IFERROR(INDEX([1]!_born[生没年],
MATCH(K424,[1]!_born[作],0)),"")</f>
        <v/>
      </c>
      <c r="O424" s="7" t="s" ph="1">
        <v>11080</v>
      </c>
      <c r="R424" s="147" ph="1"/>
    </row>
    <row r="425" spans="1:25" ht="25.5" ph="1">
      <c r="A425" s="6" ph="1">
        <v>399</v>
      </c>
      <c r="B425" s="7" t="s" ph="1">
        <v>3123</v>
      </c>
      <c r="C425" s="7" t="s" ph="1">
        <v>3123</v>
      </c>
      <c r="G425" s="7" t="s" ph="1">
        <v>2484</v>
      </c>
      <c r="H425" s="7" t="s" ph="1">
        <v>1325</v>
      </c>
      <c r="M425" s="14" t="str" ph="1">
        <f>IFERROR(INDEX([1]!_born[生没年],
MATCH(I425,[1]!_born[作],0)),"")</f>
        <v/>
      </c>
      <c r="N425" s="14" t="str" ph="1">
        <f>IFERROR(INDEX([1]!_born[生没年],
MATCH(K425,[1]!_born[作],0)),"")</f>
        <v/>
      </c>
      <c r="O425" s="7" t="s" ph="1">
        <v>11081</v>
      </c>
      <c r="R425" s="147" ph="1"/>
      <c r="S425" s="7" t="s" ph="1">
        <v>1378</v>
      </c>
    </row>
    <row r="426" spans="1:25" ht="25.5" ph="1">
      <c r="A426" s="6" ph="1">
        <v>400</v>
      </c>
      <c r="B426" s="7" t="s" ph="1">
        <v>3123</v>
      </c>
      <c r="C426" s="7" t="s" ph="1">
        <v>3123</v>
      </c>
      <c r="G426" s="7" t="s" ph="1">
        <v>6914</v>
      </c>
      <c r="M426" s="14" t="str" ph="1">
        <f>IFERROR(INDEX([1]!_born[生没年],
MATCH(I426,[1]!_born[作],0)),"")</f>
        <v/>
      </c>
      <c r="N426" s="14" t="str" ph="1">
        <f>IFERROR(INDEX([1]!_born[生没年],
MATCH(K426,[1]!_born[作],0)),"")</f>
        <v/>
      </c>
      <c r="O426" s="7" t="s" ph="1">
        <v>11082</v>
      </c>
      <c r="R426" s="147" ph="1"/>
      <c r="S426" s="7" t="s" ph="1">
        <v>1379</v>
      </c>
    </row>
    <row r="427" spans="1:25" ph="1">
      <c r="A427" s="6" ph="1">
        <v>401</v>
      </c>
      <c r="B427" s="7" t="s" ph="1">
        <v>3123</v>
      </c>
      <c r="C427" s="7" t="s" ph="1">
        <v>3123</v>
      </c>
      <c r="G427" s="7" t="s" ph="1">
        <v>2427</v>
      </c>
      <c r="I427" s="7" t="s" ph="1">
        <v>1380</v>
      </c>
      <c r="M427" s="14" t="str" ph="1">
        <f>IFERROR(INDEX([1]!_born[生没年],
MATCH(I427,[1]!_born[作],0)),"")</f>
        <v/>
      </c>
      <c r="N427" s="14" t="str" ph="1">
        <f>IFERROR(INDEX([1]!_born[生没年],
MATCH(K427,[1]!_born[作],0)),"")</f>
        <v/>
      </c>
      <c r="P427" s="7" t="s" ph="1">
        <v>1381</v>
      </c>
      <c r="R427" s="147" ph="1"/>
      <c r="S427" s="7" t="s" ph="1">
        <v>1382</v>
      </c>
    </row>
    <row r="428" spans="1:25" ht="25.5" ph="1">
      <c r="A428" s="6" ph="1">
        <v>402</v>
      </c>
      <c r="B428" s="7" t="s" ph="1">
        <v>3123</v>
      </c>
      <c r="C428" s="7" t="s" ph="1">
        <v>3123</v>
      </c>
      <c r="G428" s="7" t="s" ph="1">
        <v>2484</v>
      </c>
      <c r="H428" s="7" t="s" ph="1">
        <v>3793</v>
      </c>
      <c r="M428" s="14" t="str" ph="1">
        <f>IFERROR(INDEX([1]!_born[生没年],
MATCH(I428,[1]!_born[作],0)),"")</f>
        <v/>
      </c>
      <c r="N428" s="14" t="str" ph="1">
        <f>IFERROR(INDEX([1]!_born[生没年],
MATCH(K428,[1]!_born[作],0)),"")</f>
        <v/>
      </c>
      <c r="O428" s="7" t="s" ph="1">
        <v>11083</v>
      </c>
      <c r="R428" s="147" ph="1"/>
      <c r="S428" s="7" t="s" ph="1">
        <v>2917</v>
      </c>
    </row>
    <row r="429" spans="1:25" ht="25.5" ph="1">
      <c r="A429" s="6" ph="1">
        <v>403</v>
      </c>
      <c r="B429" s="7" t="s" ph="1">
        <v>3123</v>
      </c>
      <c r="C429" s="7" t="s" ph="1">
        <v>3123</v>
      </c>
      <c r="G429" s="7" t="s" ph="1">
        <v>2484</v>
      </c>
      <c r="H429" s="7" t="s" ph="1">
        <v>3793</v>
      </c>
      <c r="M429" s="14" t="str" ph="1">
        <f>IFERROR(INDEX([1]!_born[生没年],
MATCH(I429,[1]!_born[作],0)),"")</f>
        <v/>
      </c>
      <c r="N429" s="14" t="str" ph="1">
        <f>IFERROR(INDEX([1]!_born[生没年],
MATCH(K429,[1]!_born[作],0)),"")</f>
        <v/>
      </c>
      <c r="O429" s="7" t="s" ph="1">
        <v>11084</v>
      </c>
      <c r="R429" s="147" ph="1"/>
      <c r="S429" s="7" t="s" ph="1">
        <v>2694</v>
      </c>
    </row>
    <row r="430" spans="1:25" ht="25.5" ph="1">
      <c r="A430" s="6" ph="1">
        <v>404</v>
      </c>
      <c r="B430" s="23" t="s" ph="1">
        <v>2819</v>
      </c>
      <c r="C430" s="23" t="s" ph="1">
        <v>2819</v>
      </c>
      <c r="D430" s="23" ph="1"/>
      <c r="E430" s="23" ph="1"/>
      <c r="G430" s="7" t="s" ph="1">
        <v>2484</v>
      </c>
      <c r="H430" s="7" t="s" ph="1">
        <v>1376</v>
      </c>
      <c r="I430" s="7" t="s" ph="1">
        <v>11085</v>
      </c>
      <c r="M430" s="14" t="str" ph="1">
        <f>IFERROR(INDEX([1]!_born[生没年],
MATCH(I430,[1]!_born[作],0)),"")</f>
        <v/>
      </c>
      <c r="N430" s="14" t="str" ph="1">
        <f>IFERROR(INDEX([1]!_born[生没年],
MATCH(K430,[1]!_born[作],0)),"")</f>
        <v/>
      </c>
      <c r="O430" s="7" t="s" ph="1">
        <v>11086</v>
      </c>
      <c r="R430" s="147" ph="1"/>
      <c r="S430" s="7" t="s" ph="1">
        <v>2812</v>
      </c>
    </row>
    <row r="431" spans="1:25" s="19" customFormat="1" ht="25.5" ph="1">
      <c r="A431" s="6" ph="1">
        <v>405</v>
      </c>
      <c r="B431" s="26" t="s" ph="1">
        <v>2819</v>
      </c>
      <c r="C431" s="26" t="s" ph="1">
        <v>2819</v>
      </c>
      <c r="D431" s="26" ph="1"/>
      <c r="E431" s="26" ph="1"/>
      <c r="F431" s="19" t="s" ph="1">
        <v>1318</v>
      </c>
      <c r="G431" s="19" t="s" ph="1">
        <v>2427</v>
      </c>
      <c r="I431" s="19" t="s" ph="1">
        <v>3106</v>
      </c>
      <c r="M431" s="20" t="str" ph="1">
        <f>IFERROR(INDEX([1]!_born[生没年],
MATCH(I431,[1]!_born[作],0)),"")</f>
        <v/>
      </c>
      <c r="N431" s="20" t="str" ph="1">
        <f>IFERROR(INDEX([1]!_born[生没年],
MATCH(K431,[1]!_born[作],0)),"")</f>
        <v/>
      </c>
      <c r="O431" s="19" t="s" ph="1">
        <v>11087</v>
      </c>
      <c r="R431" s="148" ph="1"/>
      <c r="S431" s="19" t="s" ph="1">
        <v>1383</v>
      </c>
      <c r="U431" s="21" ph="1"/>
      <c r="V431" s="22" ph="1"/>
      <c r="W431" s="22" ph="1"/>
      <c r="Y431" s="19" t="s" ph="1">
        <v>11024</v>
      </c>
    </row>
    <row r="432" spans="1:25" ph="1">
      <c r="A432" s="6" ph="1">
        <v>406</v>
      </c>
      <c r="B432" s="23" t="s" ph="1">
        <v>2819</v>
      </c>
      <c r="C432" s="23" t="s" ph="1">
        <v>2819</v>
      </c>
      <c r="D432" s="23" ph="1"/>
      <c r="E432" s="23" ph="1"/>
      <c r="G432" s="7" t="s" ph="1">
        <v>2427</v>
      </c>
      <c r="I432" s="7" t="s" ph="1">
        <v>1384</v>
      </c>
      <c r="M432" s="14" t="str" ph="1">
        <f>IFERROR(INDEX([1]!_born[生没年],
MATCH(I432,[1]!_born[作],0)),"")</f>
        <v/>
      </c>
      <c r="N432" s="14" t="str" ph="1">
        <f>IFERROR(INDEX([1]!_born[生没年],
MATCH(K432,[1]!_born[作],0)),"")</f>
        <v/>
      </c>
      <c r="P432" s="7" t="s" ph="1">
        <v>2873</v>
      </c>
      <c r="R432" s="147" ph="1"/>
      <c r="S432" s="7" t="s" ph="1">
        <v>2814</v>
      </c>
    </row>
    <row r="433" spans="1:25" ph="1">
      <c r="A433" s="6" ph="1">
        <v>407</v>
      </c>
      <c r="B433" s="7" t="s" ph="1">
        <v>3123</v>
      </c>
      <c r="C433" s="7" t="s" ph="1">
        <v>3123</v>
      </c>
      <c r="G433" s="7" t="s" ph="1">
        <v>2874</v>
      </c>
      <c r="M433" s="14" t="str" ph="1">
        <f>IFERROR(INDEX([1]!_born[生没年],
MATCH(I433,[1]!_born[作],0)),"")</f>
        <v/>
      </c>
      <c r="N433" s="14" t="str" ph="1">
        <f>IFERROR(INDEX([1]!_born[生没年],
MATCH(K433,[1]!_born[作],0)),"")</f>
        <v/>
      </c>
      <c r="O433" s="7" t="s" ph="1">
        <v>3107</v>
      </c>
      <c r="R433" s="147" ph="1"/>
    </row>
    <row r="434" spans="1:25" ht="25.5" ph="1">
      <c r="A434" s="6" ph="1">
        <v>408</v>
      </c>
      <c r="B434" s="23" t="s" ph="1">
        <v>2819</v>
      </c>
      <c r="C434" s="23" t="s" ph="1">
        <v>2819</v>
      </c>
      <c r="D434" s="23" ph="1"/>
      <c r="E434" s="23" ph="1"/>
      <c r="G434" s="7" t="s" ph="1">
        <v>2484</v>
      </c>
      <c r="M434" s="14" t="str" ph="1">
        <f>IFERROR(INDEX([1]!_born[生没年],
MATCH(I434,[1]!_born[作],0)),"")</f>
        <v/>
      </c>
      <c r="N434" s="14" t="str" ph="1">
        <f>IFERROR(INDEX([1]!_born[生没年],
MATCH(K434,[1]!_born[作],0)),"")</f>
        <v/>
      </c>
      <c r="O434" s="7" t="s" ph="1">
        <v>11088</v>
      </c>
      <c r="R434" s="147" ph="1"/>
      <c r="S434" s="7" t="s" ph="1">
        <v>2812</v>
      </c>
    </row>
    <row r="435" spans="1:25" ht="25.5" ph="1">
      <c r="A435" s="6" ph="1">
        <v>409</v>
      </c>
      <c r="B435" s="23" t="s" ph="1">
        <v>2819</v>
      </c>
      <c r="C435" s="23" t="s" ph="1">
        <v>2819</v>
      </c>
      <c r="D435" s="23" ph="1"/>
      <c r="E435" s="23" ph="1"/>
      <c r="G435" s="7" t="s" ph="1">
        <v>2484</v>
      </c>
      <c r="M435" s="14" t="str" ph="1">
        <f>IFERROR(INDEX([1]!_born[生没年],
MATCH(I435,[1]!_born[作],0)),"")</f>
        <v/>
      </c>
      <c r="N435" s="14" t="str" ph="1">
        <f>IFERROR(INDEX([1]!_born[生没年],
MATCH(K435,[1]!_born[作],0)),"")</f>
        <v/>
      </c>
      <c r="O435" s="7" t="s" ph="1">
        <v>10829</v>
      </c>
      <c r="R435" s="147" ph="1"/>
      <c r="S435" s="7" t="s" ph="1">
        <v>2813</v>
      </c>
    </row>
    <row r="436" spans="1:25" ht="25.5" ph="1">
      <c r="A436" s="6" ph="1">
        <v>410</v>
      </c>
      <c r="B436" s="23" t="s" ph="1">
        <v>2819</v>
      </c>
      <c r="C436" s="23" t="s" ph="1">
        <v>2819</v>
      </c>
      <c r="D436" s="23" ph="1"/>
      <c r="E436" s="23" ph="1"/>
      <c r="G436" s="7" t="s" ph="1">
        <v>1385</v>
      </c>
      <c r="M436" s="14" t="str" ph="1">
        <f>IFERROR(INDEX([1]!_born[生没年],
MATCH(I436,[1]!_born[作],0)),"")</f>
        <v/>
      </c>
      <c r="N436" s="14" t="str" ph="1">
        <f>IFERROR(INDEX([1]!_born[生没年],
MATCH(K436,[1]!_born[作],0)),"")</f>
        <v/>
      </c>
      <c r="O436" s="7" t="s" ph="1">
        <v>11089</v>
      </c>
      <c r="R436" s="147" ph="1"/>
      <c r="S436" s="7" t="s" ph="1">
        <v>2814</v>
      </c>
    </row>
    <row r="437" spans="1:25" s="19" customFormat="1" ht="25.5" ph="1">
      <c r="A437" s="6" ph="1">
        <v>411</v>
      </c>
      <c r="B437" s="26" t="s" ph="1">
        <v>2819</v>
      </c>
      <c r="C437" s="26" t="s" ph="1">
        <v>2819</v>
      </c>
      <c r="D437" s="26" ph="1"/>
      <c r="E437" s="26" ph="1"/>
      <c r="G437" s="19" t="s" ph="1">
        <v>2484</v>
      </c>
      <c r="I437" s="19" t="s" ph="1">
        <v>11090</v>
      </c>
      <c r="M437" s="20" t="str" ph="1">
        <f>IFERROR(INDEX([1]!_born[生没年],
MATCH(I437,[1]!_born[作],0)),"")</f>
        <v/>
      </c>
      <c r="N437" s="20" t="str" ph="1">
        <f>IFERROR(INDEX([1]!_born[生没年],
MATCH(K437,[1]!_born[作],0)),"")</f>
        <v/>
      </c>
      <c r="O437" s="19" t="s" ph="1">
        <v>11091</v>
      </c>
      <c r="R437" s="148" ph="1"/>
      <c r="S437" s="19" t="s" ph="1">
        <v>2812</v>
      </c>
      <c r="U437" s="21" ph="1"/>
      <c r="V437" s="22" ph="1"/>
      <c r="W437" s="22" ph="1"/>
    </row>
    <row r="438" spans="1:25" s="19" customFormat="1" ht="25.5" ph="1">
      <c r="A438" s="6" ph="1">
        <v>412</v>
      </c>
      <c r="B438" s="26" t="s" ph="1">
        <v>2819</v>
      </c>
      <c r="C438" s="26" t="s" ph="1">
        <v>2819</v>
      </c>
      <c r="D438" s="26" ph="1"/>
      <c r="E438" s="26" ph="1"/>
      <c r="G438" s="19" t="s" ph="1">
        <v>2484</v>
      </c>
      <c r="M438" s="20" t="str" ph="1">
        <f>IFERROR(INDEX([1]!_born[生没年],
MATCH(I438,[1]!_born[作],0)),"")</f>
        <v/>
      </c>
      <c r="N438" s="20" t="str" ph="1">
        <f>IFERROR(INDEX([1]!_born[生没年],
MATCH(K438,[1]!_born[作],0)),"")</f>
        <v/>
      </c>
      <c r="O438" s="19" t="s" ph="1">
        <v>11092</v>
      </c>
      <c r="R438" s="148" ph="1"/>
      <c r="S438" s="19" t="s" ph="1">
        <v>2813</v>
      </c>
      <c r="U438" s="21" ph="1"/>
      <c r="V438" s="22" ph="1"/>
      <c r="W438" s="22" ph="1"/>
    </row>
    <row r="439" spans="1:25" s="19" customFormat="1" ht="25.5" ph="1">
      <c r="A439" s="6" ph="1">
        <v>413</v>
      </c>
      <c r="B439" s="26" t="s" ph="1">
        <v>2819</v>
      </c>
      <c r="C439" s="26" t="s" ph="1">
        <v>2819</v>
      </c>
      <c r="D439" s="26" ph="1"/>
      <c r="E439" s="26" ph="1"/>
      <c r="F439" s="19" t="s" ph="1">
        <v>1318</v>
      </c>
      <c r="G439" s="19" t="s" ph="1">
        <v>1385</v>
      </c>
      <c r="M439" s="20" t="str" ph="1">
        <f>IFERROR(INDEX([1]!_born[生没年],
MATCH(I439,[1]!_born[作],0)),"")</f>
        <v/>
      </c>
      <c r="N439" s="20" t="str" ph="1">
        <f>IFERROR(INDEX([1]!_born[生没年],
MATCH(K439,[1]!_born[作],0)),"")</f>
        <v/>
      </c>
      <c r="O439" s="19" t="s" ph="1">
        <v>11093</v>
      </c>
      <c r="R439" s="148" ph="1"/>
      <c r="S439" s="19" t="s" ph="1">
        <v>2814</v>
      </c>
      <c r="U439" s="21" ph="1"/>
      <c r="V439" s="22" ph="1"/>
      <c r="W439" s="22" ph="1"/>
    </row>
    <row r="440" spans="1:25" ph="1">
      <c r="A440" s="6" ph="1">
        <v>414</v>
      </c>
      <c r="B440" s="23" t="s" ph="1">
        <v>2819</v>
      </c>
      <c r="C440" s="23" t="s" ph="1">
        <v>2819</v>
      </c>
      <c r="D440" s="23" ph="1"/>
      <c r="E440" s="23" ph="1"/>
      <c r="G440" s="7" t="s" ph="1">
        <v>2484</v>
      </c>
      <c r="M440" s="14" t="str" ph="1">
        <f>IFERROR(INDEX([1]!_born[生没年],
MATCH(I440,[1]!_born[作],0)),"")</f>
        <v/>
      </c>
      <c r="N440" s="14" t="str" ph="1">
        <f>IFERROR(INDEX([1]!_born[生没年],
MATCH(K440,[1]!_born[作],0)),"")</f>
        <v/>
      </c>
      <c r="O440" s="7" t="s" ph="1">
        <v>3957</v>
      </c>
      <c r="R440" s="147" ph="1"/>
      <c r="S440" s="7" t="s" ph="1">
        <v>1386</v>
      </c>
    </row>
    <row r="441" spans="1:25" ph="1">
      <c r="A441" s="6" ph="1">
        <v>415</v>
      </c>
      <c r="B441" s="23" t="s" ph="1">
        <v>2819</v>
      </c>
      <c r="C441" s="23" t="s" ph="1">
        <v>2819</v>
      </c>
      <c r="D441" s="23" ph="1"/>
      <c r="E441" s="23" ph="1"/>
      <c r="G441" s="7" t="s" ph="1">
        <v>2484</v>
      </c>
      <c r="M441" s="14" t="str" ph="1">
        <f>IFERROR(INDEX([1]!_born[生没年],
MATCH(I441,[1]!_born[作],0)),"")</f>
        <v/>
      </c>
      <c r="N441" s="14" t="str" ph="1">
        <f>IFERROR(INDEX([1]!_born[生没年],
MATCH(K441,[1]!_born[作],0)),"")</f>
        <v/>
      </c>
      <c r="O441" s="7" t="s" ph="1">
        <v>3660</v>
      </c>
      <c r="R441" s="147" ph="1"/>
      <c r="S441" s="7" t="s" ph="1">
        <v>1387</v>
      </c>
    </row>
    <row r="442" spans="1:25" ht="25.5" ph="1">
      <c r="A442" s="6" ph="1">
        <v>416</v>
      </c>
      <c r="B442" s="7" t="s" ph="1">
        <v>3123</v>
      </c>
      <c r="C442" s="7" t="s" ph="1">
        <v>3123</v>
      </c>
      <c r="G442" s="7" t="s" ph="1">
        <v>4136</v>
      </c>
      <c r="I442" s="17" t="s" ph="1">
        <v>11094</v>
      </c>
      <c r="M442" s="14" t="str" ph="1">
        <f>IFERROR(INDEX([1]!_born[生没年],
MATCH(I442,[1]!_born[作],0)),"")</f>
        <v/>
      </c>
      <c r="N442" s="14" t="str" ph="1">
        <f>IFERROR(INDEX([1]!_born[生没年],
MATCH(K442,[1]!_born[作],0)),"")</f>
        <v/>
      </c>
      <c r="O442" s="17" t="s" ph="1">
        <v>3052</v>
      </c>
      <c r="R442" s="147" ph="1"/>
    </row>
    <row r="443" spans="1:25" ht="25.5" ph="1">
      <c r="A443" s="6" ph="1">
        <v>417</v>
      </c>
      <c r="B443" s="23" t="s" ph="1">
        <v>2819</v>
      </c>
      <c r="C443" s="23" t="s" ph="1">
        <v>2819</v>
      </c>
      <c r="D443" s="23" ph="1"/>
      <c r="E443" s="23" ph="1"/>
      <c r="G443" s="7" t="s" ph="1">
        <v>1385</v>
      </c>
      <c r="I443" s="7" t="s" ph="1">
        <v>11095</v>
      </c>
      <c r="M443" s="14" t="str" ph="1">
        <f>IFERROR(INDEX([1]!_born[生没年],
MATCH(I443,[1]!_born[作],0)),"")</f>
        <v/>
      </c>
      <c r="N443" s="14" t="str" ph="1">
        <f>IFERROR(INDEX([1]!_born[生没年],
MATCH(K443,[1]!_born[作],0)),"")</f>
        <v/>
      </c>
      <c r="O443" s="7" t="s" ph="1">
        <v>3052</v>
      </c>
      <c r="P443" s="7" t="s" ph="1">
        <v>1388</v>
      </c>
      <c r="R443" s="147" ph="1"/>
      <c r="S443" s="7" t="s" ph="1">
        <v>1389</v>
      </c>
    </row>
    <row r="444" spans="1:25" ht="25.5" ph="1">
      <c r="A444" s="6" ph="1">
        <v>418</v>
      </c>
      <c r="B444" s="23" t="s" ph="1">
        <v>2819</v>
      </c>
      <c r="C444" s="23" t="s" ph="1">
        <v>2819</v>
      </c>
      <c r="D444" s="23" ph="1"/>
      <c r="E444" s="23" ph="1"/>
      <c r="G444" s="7" t="s" ph="1">
        <v>3792</v>
      </c>
      <c r="H444" s="7" t="s" ph="1">
        <v>1316</v>
      </c>
      <c r="M444" s="14" t="str" ph="1">
        <f>IFERROR(INDEX([1]!_born[生没年],
MATCH(I444,[1]!_born[作],0)),"")</f>
        <v/>
      </c>
      <c r="N444" s="14" t="str" ph="1">
        <f>IFERROR(INDEX([1]!_born[生没年],
MATCH(K444,[1]!_born[作],0)),"")</f>
        <v/>
      </c>
      <c r="O444" s="7" t="s" ph="1">
        <v>11096</v>
      </c>
      <c r="P444" s="7" t="s" ph="1">
        <v>1390</v>
      </c>
      <c r="R444" s="147" ph="1"/>
      <c r="S444" s="7" t="s" ph="1">
        <v>1383</v>
      </c>
    </row>
    <row r="445" spans="1:25" ht="25.5" ph="1">
      <c r="A445" s="6" ph="1">
        <v>419</v>
      </c>
      <c r="B445" s="23" t="s" ph="1">
        <v>2819</v>
      </c>
      <c r="C445" s="23" t="s" ph="1">
        <v>2819</v>
      </c>
      <c r="D445" s="23" ph="1"/>
      <c r="E445" s="23" ph="1"/>
      <c r="G445" s="7" t="s" ph="1">
        <v>2427</v>
      </c>
      <c r="M445" s="14" t="str" ph="1">
        <f>IFERROR(INDEX([1]!_born[生没年],
MATCH(I445,[1]!_born[作],0)),"")</f>
        <v/>
      </c>
      <c r="N445" s="14" t="str" ph="1">
        <f>IFERROR(INDEX([1]!_born[生没年],
MATCH(K445,[1]!_born[作],0)),"")</f>
        <v/>
      </c>
      <c r="O445" s="7" t="s" ph="1">
        <v>11097</v>
      </c>
      <c r="R445" s="147" ph="1"/>
      <c r="S445" s="7" t="s" ph="1">
        <v>1319</v>
      </c>
    </row>
    <row r="446" spans="1:25" ht="25.5" ph="1">
      <c r="A446" s="6" ph="1">
        <v>420</v>
      </c>
      <c r="B446" s="23" t="s" ph="1">
        <v>2819</v>
      </c>
      <c r="C446" s="23" t="s" ph="1">
        <v>2819</v>
      </c>
      <c r="D446" s="23" ph="1"/>
      <c r="E446" s="23" ph="1"/>
      <c r="G446" s="7" t="s" ph="1">
        <v>1385</v>
      </c>
      <c r="I446" s="7" t="s" ph="1">
        <v>11095</v>
      </c>
      <c r="M446" s="14" t="str" ph="1">
        <f>IFERROR(INDEX([1]!_born[生没年],
MATCH(I446,[1]!_born[作],0)),"")</f>
        <v/>
      </c>
      <c r="N446" s="14" t="str" ph="1">
        <f>IFERROR(INDEX([1]!_born[生没年],
MATCH(K446,[1]!_born[作],0)),"")</f>
        <v/>
      </c>
      <c r="O446" s="7" t="s" ph="1">
        <v>11098</v>
      </c>
      <c r="R446" s="147" ph="1"/>
      <c r="S446" s="7" t="s" ph="1">
        <v>2917</v>
      </c>
    </row>
    <row r="447" spans="1:25" s="19" customFormat="1" ht="25.5" ph="1">
      <c r="A447" s="18" ph="1">
        <v>421</v>
      </c>
      <c r="B447" s="26" t="s" ph="1">
        <v>2819</v>
      </c>
      <c r="C447" s="26" t="s" ph="1">
        <v>2819</v>
      </c>
      <c r="D447" s="26" ph="1"/>
      <c r="E447" s="26" ph="1"/>
      <c r="F447" s="19" t="s" ph="1">
        <v>1318</v>
      </c>
      <c r="G447" s="19" t="s" ph="1">
        <v>1385</v>
      </c>
      <c r="I447" s="19" t="s" ph="1">
        <v>11099</v>
      </c>
      <c r="M447" s="20" t="str" ph="1">
        <f>IFERROR(INDEX([1]!_born[生没年],
MATCH(I447,[1]!_born[作],0)),"")</f>
        <v/>
      </c>
      <c r="N447" s="20" t="str" ph="1">
        <f>IFERROR(INDEX([1]!_born[生没年],
MATCH(K447,[1]!_born[作],0)),"")</f>
        <v/>
      </c>
      <c r="O447" s="19" t="s" ph="1">
        <v>11100</v>
      </c>
      <c r="R447" s="148" ph="1"/>
      <c r="S447" s="19" t="s" ph="1">
        <v>1386</v>
      </c>
      <c r="U447" s="21" ph="1"/>
      <c r="V447" s="22" ph="1"/>
      <c r="W447" s="22" ph="1"/>
      <c r="Y447" s="19" t="s" ph="1">
        <v>11024</v>
      </c>
    </row>
    <row r="448" spans="1:25" ph="1">
      <c r="A448" s="6" ph="1">
        <v>422</v>
      </c>
      <c r="B448" s="23" t="s" ph="1">
        <v>2819</v>
      </c>
      <c r="C448" s="23" t="s" ph="1">
        <v>2819</v>
      </c>
      <c r="D448" s="23" ph="1"/>
      <c r="E448" s="23" ph="1"/>
      <c r="G448" s="7" t="s" ph="1">
        <v>2427</v>
      </c>
      <c r="I448" s="7" t="s" ph="1">
        <v>3759</v>
      </c>
      <c r="M448" s="14" t="str" ph="1">
        <f>IFERROR(INDEX([1]!_born[生没年],
MATCH(I448,[1]!_born[作],0)),"")</f>
        <v/>
      </c>
      <c r="N448" s="14" t="str" ph="1">
        <f>IFERROR(INDEX([1]!_born[生没年],
MATCH(K448,[1]!_born[作],0)),"")</f>
        <v/>
      </c>
      <c r="P448" s="7" t="s" ph="1">
        <v>3760</v>
      </c>
      <c r="R448" s="147" ph="1"/>
    </row>
    <row r="449" spans="1:30" s="8" customFormat="1" ht="25.5" ph="1">
      <c r="A449" s="6" ph="1">
        <v>425</v>
      </c>
      <c r="B449" s="11" t="s" ph="1">
        <v>1283</v>
      </c>
      <c r="C449" s="11" t="s" ph="1">
        <v>1283</v>
      </c>
      <c r="G449" s="10" t="s" ph="1">
        <v>6910</v>
      </c>
      <c r="H449" s="11" ph="1"/>
      <c r="I449" s="8" t="s" ph="1">
        <v>11101</v>
      </c>
      <c r="M449" s="9" t="str" ph="1">
        <f>IFERROR(INDEX([1]!_born[生没年],
MATCH(I449,[1]!_born[作],0)),"")</f>
        <v/>
      </c>
      <c r="N449" s="9" t="str" ph="1">
        <f>IFERROR(INDEX([1]!_born[生没年],
MATCH(K449,[1]!_born[作],0)),"")</f>
        <v/>
      </c>
      <c r="R449" s="146" ph="1"/>
      <c r="U449" s="12" ph="1"/>
      <c r="V449" s="13" ph="1"/>
      <c r="W449" s="13" ph="1"/>
    </row>
    <row r="450" spans="1:30" ht="25.5" ph="1">
      <c r="A450" s="6" ph="1">
        <v>427</v>
      </c>
      <c r="B450" s="23" t="s" ph="1">
        <v>2819</v>
      </c>
      <c r="C450" s="23" t="s" ph="1">
        <v>2819</v>
      </c>
      <c r="D450" s="23" ph="1"/>
      <c r="E450" s="23" ph="1"/>
      <c r="G450" s="7" t="s" ph="1">
        <v>6910</v>
      </c>
      <c r="I450" s="7" t="s" ph="1">
        <v>11102</v>
      </c>
      <c r="M450" s="14" t="str" ph="1">
        <f>IFERROR(INDEX([1]!_born[生没年],
MATCH(I450,[1]!_born[作],0)),"")</f>
        <v/>
      </c>
      <c r="N450" s="14" t="str" ph="1">
        <f>IFERROR(INDEX([1]!_born[生没年],
MATCH(K450,[1]!_born[作],0)),"")</f>
        <v/>
      </c>
      <c r="O450" s="7" t="s" ph="1">
        <v>11103</v>
      </c>
      <c r="R450" s="147" ph="1"/>
      <c r="S450" s="7" t="s" ph="1">
        <v>11104</v>
      </c>
      <c r="T450" s="7" t="s" ph="1">
        <v>11105</v>
      </c>
      <c r="Z450" s="7" t="s" ph="1">
        <v>11106</v>
      </c>
      <c r="AA450" s="7" t="s" ph="1">
        <v>3786</v>
      </c>
    </row>
    <row r="451" spans="1:30" ht="25.5" ph="1">
      <c r="A451" s="6" ph="1">
        <v>428</v>
      </c>
      <c r="B451" s="23" t="s" ph="1">
        <v>2819</v>
      </c>
      <c r="C451" s="23" t="s" ph="1">
        <v>2819</v>
      </c>
      <c r="D451" s="23" ph="1"/>
      <c r="E451" s="23" ph="1"/>
      <c r="G451" s="7" t="s" ph="1">
        <v>6910</v>
      </c>
      <c r="I451" s="7" t="s" ph="1">
        <v>3424</v>
      </c>
      <c r="M451" s="14" t="str" ph="1">
        <f>IFERROR(INDEX([1]!_born[生没年],
MATCH(I451,[1]!_born[作],0)),"")</f>
        <v>1924~</v>
      </c>
      <c r="N451" s="14" t="str" ph="1">
        <f>IFERROR(INDEX([1]!_born[生没年],
MATCH(K451,[1]!_born[作],0)),"")</f>
        <v/>
      </c>
      <c r="O451" s="7" t="s" ph="1">
        <v>11107</v>
      </c>
      <c r="R451" s="147" ph="1"/>
      <c r="S451" s="7" t="s" ph="1">
        <v>11108</v>
      </c>
      <c r="T451" s="7" t="s" ph="1">
        <v>11105</v>
      </c>
      <c r="AB451" s="7" t="s" ph="1">
        <v>11109</v>
      </c>
      <c r="AC451" s="7" t="s" ph="1">
        <v>8687</v>
      </c>
      <c r="AD451" s="7" t="s" ph="1">
        <v>11110</v>
      </c>
    </row>
    <row r="452" spans="1:30" ht="25.5" ph="1">
      <c r="A452" s="6" ph="1">
        <v>429</v>
      </c>
      <c r="B452" s="23" t="s" ph="1">
        <v>2819</v>
      </c>
      <c r="C452" s="23" t="s" ph="1">
        <v>2819</v>
      </c>
      <c r="D452" s="23" ph="1"/>
      <c r="E452" s="23" ph="1"/>
      <c r="G452" s="7" t="s" ph="1">
        <v>1343</v>
      </c>
      <c r="H452" s="7" t="s" ph="1">
        <v>1316</v>
      </c>
      <c r="I452" s="7" t="s" ph="1">
        <v>11111</v>
      </c>
      <c r="M452" s="14" t="str" ph="1">
        <f>IFERROR(INDEX([1]!_born[生没年],
MATCH(I452,[1]!_born[作],0)),"")</f>
        <v/>
      </c>
      <c r="N452" s="14" t="str" ph="1">
        <f>IFERROR(INDEX([1]!_born[生没年],
MATCH(K452,[1]!_born[作],0)),"")</f>
        <v/>
      </c>
      <c r="O452" s="7" t="s" ph="1">
        <v>11112</v>
      </c>
      <c r="P452" s="7" t="s" ph="1">
        <v>11113</v>
      </c>
      <c r="R452" s="147" ph="1"/>
      <c r="S452" s="7" t="s" ph="1">
        <v>1319</v>
      </c>
      <c r="T452" s="7" t="s" ph="1">
        <v>11105</v>
      </c>
    </row>
    <row r="453" spans="1:30" ht="25.5" ph="1">
      <c r="A453" s="6" ph="1">
        <v>430</v>
      </c>
      <c r="B453" s="23" t="s" ph="1">
        <v>2819</v>
      </c>
      <c r="C453" s="23" t="s" ph="1">
        <v>2819</v>
      </c>
      <c r="D453" s="23" ph="1"/>
      <c r="E453" s="23" ph="1"/>
      <c r="F453" s="7" t="s" ph="1">
        <v>1391</v>
      </c>
      <c r="G453" s="7" t="s" ph="1">
        <v>6910</v>
      </c>
      <c r="H453" s="7" t="s" ph="1">
        <v>1316</v>
      </c>
      <c r="I453" s="7" t="s" ph="1">
        <v>8085</v>
      </c>
      <c r="M453" s="14" t="str" ph="1">
        <f>IFERROR(INDEX([1]!_born[生没年],
MATCH(I453,[1]!_born[作],0)),"")</f>
        <v>1955~</v>
      </c>
      <c r="N453" s="14" t="str" ph="1">
        <f>IFERROR(INDEX([1]!_born[生没年],
MATCH(K453,[1]!_born[作],0)),"")</f>
        <v/>
      </c>
      <c r="O453" s="7" t="s" ph="1">
        <v>11114</v>
      </c>
      <c r="R453" s="147" ph="1"/>
      <c r="S453" s="7" t="s" ph="1">
        <v>11115</v>
      </c>
      <c r="Z453" s="7" t="s" ph="1">
        <v>11116</v>
      </c>
      <c r="AA453" s="7" t="s" ph="1">
        <v>11117</v>
      </c>
    </row>
    <row r="454" spans="1:30" ht="25.5" ph="1">
      <c r="A454" s="6" ph="1">
        <v>431</v>
      </c>
      <c r="B454" s="23" t="s" ph="1">
        <v>2819</v>
      </c>
      <c r="C454" s="23" t="s" ph="1">
        <v>2819</v>
      </c>
      <c r="D454" s="23" ph="1"/>
      <c r="E454" s="23" ph="1"/>
      <c r="F454" s="7" t="s" ph="1">
        <v>1391</v>
      </c>
      <c r="G454" s="7" t="s" ph="1">
        <v>3557</v>
      </c>
      <c r="I454" s="7" t="s" ph="1">
        <v>2599</v>
      </c>
      <c r="M454" s="14" t="str" ph="1">
        <f>IFERROR(INDEX([1]!_born[生没年],
MATCH(I454,[1]!_born[作],0)),"")</f>
        <v>1810~1856</v>
      </c>
      <c r="N454" s="14" t="str" ph="1">
        <f>IFERROR(INDEX([1]!_born[生没年],
MATCH(K454,[1]!_born[作],0)),"")</f>
        <v/>
      </c>
      <c r="O454" s="7" t="s" ph="1">
        <v>11118</v>
      </c>
      <c r="R454" s="147" ph="1"/>
      <c r="S454" s="7" t="s" ph="1">
        <v>11119</v>
      </c>
      <c r="AB454" s="7" t="s" ph="1">
        <v>11120</v>
      </c>
    </row>
    <row r="455" spans="1:30" ht="25.5" ph="1">
      <c r="A455" s="6" ph="1">
        <v>432</v>
      </c>
      <c r="B455" s="23" t="s" ph="1">
        <v>2819</v>
      </c>
      <c r="C455" s="23" t="s" ph="1">
        <v>2819</v>
      </c>
      <c r="D455" s="23" ph="1"/>
      <c r="E455" s="23" ph="1"/>
      <c r="G455" s="7" t="s" ph="1">
        <v>6910</v>
      </c>
      <c r="I455" s="7" t="s" ph="1">
        <v>11121</v>
      </c>
      <c r="M455" s="14" t="str" ph="1">
        <f>IFERROR(INDEX([1]!_born[生没年],
MATCH(I455,[1]!_born[作],0)),"")</f>
        <v/>
      </c>
      <c r="N455" s="14" t="str" ph="1">
        <f>IFERROR(INDEX([1]!_born[生没年],
MATCH(K455,[1]!_born[作],0)),"")</f>
        <v/>
      </c>
      <c r="O455" s="7" t="s" ph="1">
        <v>11122</v>
      </c>
      <c r="R455" s="147" ph="1"/>
      <c r="S455" s="7" t="s" ph="1">
        <v>11123</v>
      </c>
      <c r="Z455" s="7" t="s" ph="1">
        <v>11124</v>
      </c>
      <c r="AA455" s="7" t="s" ph="1">
        <v>11117</v>
      </c>
    </row>
    <row r="456" spans="1:30" ht="25.5" ph="1">
      <c r="A456" s="6" ph="1">
        <v>433</v>
      </c>
      <c r="B456" s="23" t="s" ph="1">
        <v>2819</v>
      </c>
      <c r="C456" s="23" t="s" ph="1">
        <v>2819</v>
      </c>
      <c r="D456" s="23" ph="1"/>
      <c r="E456" s="23" ph="1"/>
      <c r="G456" s="7" t="s" ph="1">
        <v>6910</v>
      </c>
      <c r="H456" s="7" t="s" ph="1">
        <v>1316</v>
      </c>
      <c r="I456" s="7" t="s" ph="1">
        <v>11125</v>
      </c>
      <c r="M456" s="14" t="str" ph="1">
        <f>IFERROR(INDEX([1]!_born[生没年],
MATCH(I456,[1]!_born[作],0)),"")</f>
        <v/>
      </c>
      <c r="N456" s="14" t="str" ph="1">
        <f>IFERROR(INDEX([1]!_born[生没年],
MATCH(K456,[1]!_born[作],0)),"")</f>
        <v/>
      </c>
      <c r="O456" s="7" t="s" ph="1">
        <v>11126</v>
      </c>
      <c r="R456" s="147" ph="1"/>
      <c r="S456" s="7" t="s" ph="1">
        <v>11127</v>
      </c>
      <c r="Z456" s="7" t="s" ph="1">
        <v>11124</v>
      </c>
      <c r="AA456" s="7" t="s" ph="1">
        <v>11117</v>
      </c>
    </row>
    <row r="457" spans="1:30" ht="25.5" ph="1">
      <c r="A457" s="6" ph="1">
        <v>434</v>
      </c>
      <c r="B457" s="23" t="s" ph="1">
        <v>2819</v>
      </c>
      <c r="C457" s="23" t="s" ph="1">
        <v>2819</v>
      </c>
      <c r="D457" s="23" ph="1"/>
      <c r="E457" s="23" ph="1"/>
      <c r="G457" s="7" t="s" ph="1">
        <v>6910</v>
      </c>
      <c r="H457" s="7" t="s" ph="1">
        <v>1316</v>
      </c>
      <c r="I457" s="7" t="s" ph="1">
        <v>11128</v>
      </c>
      <c r="M457" s="14" t="str" ph="1">
        <f>IFERROR(INDEX([1]!_born[生没年],
MATCH(I457,[1]!_born[作],0)),"")</f>
        <v/>
      </c>
      <c r="N457" s="14" t="str" ph="1">
        <f>IFERROR(INDEX([1]!_born[生没年],
MATCH(K457,[1]!_born[作],0)),"")</f>
        <v/>
      </c>
      <c r="O457" s="7" t="s" ph="1">
        <v>2777</v>
      </c>
      <c r="R457" s="147" ph="1"/>
      <c r="S457" s="7" t="s" ph="1">
        <v>11129</v>
      </c>
      <c r="Z457" s="7" t="s" ph="1">
        <v>11124</v>
      </c>
      <c r="AA457" s="7" t="s" ph="1">
        <v>11117</v>
      </c>
    </row>
    <row r="458" spans="1:30" ht="25.5" ph="1">
      <c r="A458" s="6" ph="1">
        <v>435</v>
      </c>
      <c r="B458" s="23" t="s" ph="1">
        <v>2819</v>
      </c>
      <c r="C458" s="23" t="s" ph="1">
        <v>2819</v>
      </c>
      <c r="D458" s="23" ph="1"/>
      <c r="E458" s="23" ph="1"/>
      <c r="G458" s="7" t="s" ph="1">
        <v>6910</v>
      </c>
      <c r="H458" s="7" t="s" ph="1">
        <v>1316</v>
      </c>
      <c r="I458" s="7" t="s" ph="1">
        <v>8087</v>
      </c>
      <c r="M458" s="14" t="str" ph="1">
        <f>IFERROR(INDEX([1]!_born[生没年],
MATCH(I458,[1]!_born[作],0)),"")</f>
        <v>1953~</v>
      </c>
      <c r="N458" s="14" t="str" ph="1">
        <f>IFERROR(INDEX([1]!_born[生没年],
MATCH(K458,[1]!_born[作],0)),"")</f>
        <v/>
      </c>
      <c r="O458" s="7" t="s" ph="1">
        <v>11130</v>
      </c>
      <c r="R458" s="147" ph="1"/>
      <c r="S458" s="7" t="s" ph="1">
        <v>11131</v>
      </c>
      <c r="Z458" s="7" t="s" ph="1">
        <v>11124</v>
      </c>
      <c r="AA458" s="7" t="s" ph="1">
        <v>11117</v>
      </c>
      <c r="AB458" s="7" t="s" ph="1">
        <v>11132</v>
      </c>
      <c r="AC458" s="7" t="s" ph="1">
        <v>11133</v>
      </c>
    </row>
    <row r="459" spans="1:30" ht="25.5" ph="1">
      <c r="A459" s="6" ph="1">
        <v>436</v>
      </c>
      <c r="B459" s="23" t="s" ph="1">
        <v>2819</v>
      </c>
      <c r="C459" s="23" t="s" ph="1">
        <v>2819</v>
      </c>
      <c r="D459" s="23" ph="1"/>
      <c r="E459" s="23" ph="1"/>
      <c r="G459" s="7" t="s" ph="1">
        <v>6910</v>
      </c>
      <c r="H459" s="7" t="s" ph="1">
        <v>1316</v>
      </c>
      <c r="I459" s="7" t="s" ph="1">
        <v>8687</v>
      </c>
      <c r="M459" s="14" t="str" ph="1">
        <f>IFERROR(INDEX([1]!_born[生没年],
MATCH(I459,[1]!_born[作],0)),"")</f>
        <v>1930~1996</v>
      </c>
      <c r="N459" s="14" t="str" ph="1">
        <f>IFERROR(INDEX([1]!_born[生没年],
MATCH(K459,[1]!_born[作],0)),"")</f>
        <v/>
      </c>
      <c r="O459" s="7" t="s" ph="1">
        <v>11134</v>
      </c>
      <c r="R459" s="147" ph="1"/>
      <c r="S459" s="7" t="s" ph="1">
        <v>11135</v>
      </c>
      <c r="AB459" s="7" t="s" ph="1">
        <v>11136</v>
      </c>
    </row>
    <row r="460" spans="1:30" ht="25.5" ph="1">
      <c r="A460" s="6" ph="1">
        <v>437</v>
      </c>
      <c r="B460" s="23" t="s" ph="1">
        <v>2819</v>
      </c>
      <c r="C460" s="23" t="s" ph="1">
        <v>2819</v>
      </c>
      <c r="D460" s="23" ph="1"/>
      <c r="E460" s="23" ph="1"/>
      <c r="G460" s="7" t="s" ph="1">
        <v>6910</v>
      </c>
      <c r="H460" s="7" t="s" ph="1">
        <v>1316</v>
      </c>
      <c r="I460" s="7" t="s" ph="1">
        <v>8085</v>
      </c>
      <c r="M460" s="14" t="str" ph="1">
        <f>IFERROR(INDEX([1]!_born[生没年],
MATCH(I460,[1]!_born[作],0)),"")</f>
        <v>1955~</v>
      </c>
      <c r="N460" s="14" t="str" ph="1">
        <f>IFERROR(INDEX([1]!_born[生没年],
MATCH(K460,[1]!_born[作],0)),"")</f>
        <v/>
      </c>
      <c r="O460" s="7" t="s" ph="1">
        <v>11137</v>
      </c>
      <c r="R460" s="147" ph="1"/>
      <c r="S460" s="7" t="s" ph="1">
        <v>11138</v>
      </c>
      <c r="Z460" s="7" t="s" ph="1">
        <v>11139</v>
      </c>
      <c r="AA460" s="7" t="s" ph="1">
        <v>11117</v>
      </c>
    </row>
    <row r="461" spans="1:30" ht="25.5" ph="1">
      <c r="A461" s="6" ph="1">
        <v>438</v>
      </c>
      <c r="B461" s="23" t="s" ph="1">
        <v>2819</v>
      </c>
      <c r="C461" s="23" t="s" ph="1">
        <v>2819</v>
      </c>
      <c r="D461" s="23" ph="1"/>
      <c r="E461" s="23" ph="1"/>
      <c r="G461" s="7" t="s" ph="1">
        <v>6910</v>
      </c>
      <c r="H461" s="7" t="s" ph="1">
        <v>1316</v>
      </c>
      <c r="I461" s="7" t="s" ph="1">
        <v>8103</v>
      </c>
      <c r="M461" s="14" t="str" ph="1">
        <f>IFERROR(INDEX([1]!_born[生没年],
MATCH(I461,[1]!_born[作],0)),"")</f>
        <v/>
      </c>
      <c r="N461" s="14" t="str" ph="1">
        <f>IFERROR(INDEX([1]!_born[生没年],
MATCH(K461,[1]!_born[作],0)),"")</f>
        <v/>
      </c>
      <c r="O461" s="7" t="s" ph="1">
        <v>11140</v>
      </c>
      <c r="R461" s="147" ph="1"/>
      <c r="S461" s="7" t="s" ph="1">
        <v>11141</v>
      </c>
      <c r="Z461" s="7" t="s" ph="1">
        <v>11139</v>
      </c>
      <c r="AA461" s="7" t="s" ph="1">
        <v>11117</v>
      </c>
      <c r="AB461" s="7" t="s" ph="1">
        <v>11142</v>
      </c>
    </row>
    <row r="462" spans="1:30" ht="25.5" ph="1">
      <c r="A462" s="6" ph="1">
        <v>439</v>
      </c>
      <c r="B462" s="23" t="s" ph="1">
        <v>2819</v>
      </c>
      <c r="C462" s="23" t="s" ph="1">
        <v>2819</v>
      </c>
      <c r="D462" s="23" ph="1"/>
      <c r="E462" s="23" ph="1"/>
      <c r="G462" s="7" t="s" ph="1">
        <v>6910</v>
      </c>
      <c r="H462" s="7" t="s" ph="1">
        <v>1316</v>
      </c>
      <c r="I462" s="7" t="s" ph="1">
        <v>11125</v>
      </c>
      <c r="M462" s="14" t="str" ph="1">
        <f>IFERROR(INDEX([1]!_born[生没年],
MATCH(I462,[1]!_born[作],0)),"")</f>
        <v/>
      </c>
      <c r="N462" s="14" t="str" ph="1">
        <f>IFERROR(INDEX([1]!_born[生没年],
MATCH(K462,[1]!_born[作],0)),"")</f>
        <v/>
      </c>
      <c r="O462" s="7" t="s" ph="1">
        <v>11143</v>
      </c>
      <c r="R462" s="147" ph="1"/>
      <c r="S462" s="7" t="s" ph="1">
        <v>11144</v>
      </c>
      <c r="Z462" s="7" t="s" ph="1">
        <v>11139</v>
      </c>
      <c r="AA462" s="7" t="s" ph="1">
        <v>11117</v>
      </c>
    </row>
    <row r="463" spans="1:30" ht="25.5" ph="1">
      <c r="A463" s="6" ph="1">
        <v>440</v>
      </c>
      <c r="B463" s="23" t="s" ph="1">
        <v>2819</v>
      </c>
      <c r="C463" s="23" t="s" ph="1">
        <v>2819</v>
      </c>
      <c r="D463" s="23" ph="1"/>
      <c r="E463" s="23" ph="1"/>
      <c r="G463" s="7" t="s" ph="1">
        <v>6910</v>
      </c>
      <c r="I463" s="7" t="s" ph="1">
        <v>11145</v>
      </c>
      <c r="M463" s="14" t="str" ph="1">
        <f>IFERROR(INDEX([1]!_born[生没年],
MATCH(I463,[1]!_born[作],0)),"")</f>
        <v/>
      </c>
      <c r="N463" s="14" t="str" ph="1">
        <f>IFERROR(INDEX([1]!_born[生没年],
MATCH(K463,[1]!_born[作],0)),"")</f>
        <v/>
      </c>
      <c r="O463" s="7" t="s" ph="1">
        <v>1093</v>
      </c>
      <c r="R463" s="147" ph="1"/>
      <c r="S463" s="7" t="s" ph="1">
        <v>11146</v>
      </c>
      <c r="Z463" s="7" t="s" ph="1">
        <v>11139</v>
      </c>
      <c r="AA463" s="7" t="s" ph="1">
        <v>11117</v>
      </c>
    </row>
    <row r="464" spans="1:30" ht="25.5" ph="1">
      <c r="A464" s="6" ph="1">
        <v>441</v>
      </c>
      <c r="B464" s="23" t="s" ph="1">
        <v>2819</v>
      </c>
      <c r="C464" s="23" t="s" ph="1">
        <v>2819</v>
      </c>
      <c r="D464" s="23" ph="1"/>
      <c r="E464" s="23" ph="1"/>
      <c r="G464" s="7" t="s" ph="1">
        <v>3792</v>
      </c>
      <c r="H464" s="7" t="s" ph="1">
        <v>11147</v>
      </c>
      <c r="I464" s="7" t="s" ph="1">
        <v>11148</v>
      </c>
      <c r="M464" s="14" t="str" ph="1">
        <f>IFERROR(INDEX([1]!_born[生没年],
MATCH(I464,[1]!_born[作],0)),"")</f>
        <v/>
      </c>
      <c r="N464" s="14" t="str" ph="1">
        <f>IFERROR(INDEX([1]!_born[生没年],
MATCH(K464,[1]!_born[作],0)),"")</f>
        <v/>
      </c>
      <c r="O464" s="7" t="s" ph="1">
        <v>11148</v>
      </c>
      <c r="R464" s="147" ph="1"/>
      <c r="S464" s="7" t="s" ph="1">
        <v>11149</v>
      </c>
    </row>
    <row r="465" spans="1:27" ht="25.5" ph="1">
      <c r="A465" s="6" ph="1">
        <v>442</v>
      </c>
      <c r="B465" s="23" t="s" ph="1">
        <v>2819</v>
      </c>
      <c r="C465" s="23" t="s" ph="1">
        <v>2819</v>
      </c>
      <c r="D465" s="23" ph="1"/>
      <c r="E465" s="23" ph="1"/>
      <c r="G465" s="7" t="s" ph="1">
        <v>3792</v>
      </c>
      <c r="I465" s="7" t="s" ph="1">
        <v>11150</v>
      </c>
      <c r="M465" s="14" t="str" ph="1">
        <f>IFERROR(INDEX([1]!_born[生没年],
MATCH(I465,[1]!_born[作],0)),"")</f>
        <v/>
      </c>
      <c r="N465" s="14" t="str" ph="1">
        <f>IFERROR(INDEX([1]!_born[生没年],
MATCH(K465,[1]!_born[作],0)),"")</f>
        <v/>
      </c>
      <c r="O465" s="7" t="s" ph="1">
        <v>11150</v>
      </c>
      <c r="R465" s="147" ph="1"/>
      <c r="S465" s="7" t="s" ph="1">
        <v>11151</v>
      </c>
    </row>
    <row r="466" spans="1:27" ht="25.5" ph="1">
      <c r="A466" s="6" ph="1">
        <v>443</v>
      </c>
      <c r="B466" s="23" t="s" ph="1">
        <v>2819</v>
      </c>
      <c r="C466" s="23" t="s" ph="1">
        <v>2819</v>
      </c>
      <c r="D466" s="23" ph="1"/>
      <c r="E466" s="23" ph="1"/>
      <c r="G466" s="7" t="s" ph="1">
        <v>6910</v>
      </c>
      <c r="I466" s="7" t="s" ph="1">
        <v>2903</v>
      </c>
      <c r="M466" s="14" t="str" ph="1">
        <f>IFERROR(INDEX([1]!_born[生没年],
MATCH(I466,[1]!_born[作],0)),"")</f>
        <v>1882~1971</v>
      </c>
      <c r="N466" s="14" t="str" ph="1">
        <f>IFERROR(INDEX([1]!_born[生没年],
MATCH(K466,[1]!_born[作],0)),"")</f>
        <v/>
      </c>
      <c r="O466" s="7" t="s" ph="1">
        <v>11152</v>
      </c>
      <c r="P466" s="7" t="s" ph="1">
        <v>1392</v>
      </c>
      <c r="R466" s="147" ph="1"/>
      <c r="S466" s="7" t="s" ph="1">
        <v>11153</v>
      </c>
      <c r="T466" s="7" t="s" ph="1">
        <v>3370</v>
      </c>
      <c r="U466" s="15" t="s" ph="1">
        <v>3907</v>
      </c>
    </row>
    <row r="467" spans="1:27" ht="25.5" ph="1">
      <c r="A467" s="6" ph="1">
        <v>444</v>
      </c>
      <c r="B467" s="23" t="s" ph="1">
        <v>2819</v>
      </c>
      <c r="C467" s="23" t="s" ph="1">
        <v>2819</v>
      </c>
      <c r="D467" s="23" ph="1"/>
      <c r="E467" s="23" ph="1"/>
      <c r="G467" s="7" t="s" ph="1">
        <v>1393</v>
      </c>
      <c r="H467" s="7" t="s" ph="1">
        <v>1376</v>
      </c>
      <c r="I467" s="7" t="s" ph="1">
        <v>3213</v>
      </c>
      <c r="M467" s="14" t="str" ph="1">
        <f>IFERROR(INDEX([1]!_born[生没年],
MATCH(I467,[1]!_born[作],0)),"")</f>
        <v>1862~1918</v>
      </c>
      <c r="N467" s="14" t="str" ph="1">
        <f>IFERROR(INDEX([1]!_born[生没年],
MATCH(K467,[1]!_born[作],0)),"")</f>
        <v/>
      </c>
      <c r="O467" s="7" t="s" ph="1">
        <v>8327</v>
      </c>
      <c r="R467" s="147" ph="1"/>
      <c r="S467" s="7" t="s" ph="1">
        <v>11154</v>
      </c>
      <c r="T467" s="7" t="s" ph="1">
        <v>3370</v>
      </c>
      <c r="U467" s="15" t="s" ph="1">
        <v>3907</v>
      </c>
    </row>
    <row r="468" spans="1:27" ht="25.5" ph="1">
      <c r="A468" s="6" ph="1">
        <v>445</v>
      </c>
      <c r="B468" s="23" t="s" ph="1">
        <v>2819</v>
      </c>
      <c r="C468" s="23" t="s" ph="1">
        <v>2819</v>
      </c>
      <c r="D468" s="23" ph="1"/>
      <c r="E468" s="23" ph="1"/>
      <c r="G468" s="7" t="s" ph="1">
        <v>6910</v>
      </c>
      <c r="H468" s="7" t="s" ph="1">
        <v>1376</v>
      </c>
      <c r="I468" s="7" t="s" ph="1">
        <v>3370</v>
      </c>
      <c r="M468" s="14" t="str" ph="1">
        <f>IFERROR(INDEX([1]!_born[生没年],
MATCH(I468,[1]!_born[作],0)),"")</f>
        <v>1925~</v>
      </c>
      <c r="N468" s="14" t="str" ph="1">
        <f>IFERROR(INDEX([1]!_born[生没年],
MATCH(K468,[1]!_born[作],0)),"")</f>
        <v/>
      </c>
      <c r="O468" s="7" t="s" ph="1">
        <v>11155</v>
      </c>
      <c r="P468" s="7" t="s" ph="1">
        <v>11156</v>
      </c>
      <c r="R468" s="147" ph="1"/>
      <c r="S468" s="7" t="s" ph="1">
        <v>11157</v>
      </c>
      <c r="T468" s="7" t="s" ph="1">
        <v>3370</v>
      </c>
      <c r="U468" s="15" t="s" ph="1">
        <v>3907</v>
      </c>
    </row>
    <row r="469" spans="1:27" ht="25.5" ph="1">
      <c r="A469" s="6" ph="1">
        <v>446</v>
      </c>
      <c r="B469" s="23" t="s" ph="1">
        <v>2819</v>
      </c>
      <c r="C469" s="23" t="s" ph="1">
        <v>2819</v>
      </c>
      <c r="D469" s="23" ph="1"/>
      <c r="E469" s="23" ph="1"/>
      <c r="G469" s="7" t="s" ph="1">
        <v>3792</v>
      </c>
      <c r="H469" s="7" t="s" ph="1">
        <v>11158</v>
      </c>
      <c r="M469" s="14" t="str" ph="1">
        <f>IFERROR(INDEX([1]!_born[生没年],
MATCH(I469,[1]!_born[作],0)),"")</f>
        <v/>
      </c>
      <c r="N469" s="14" t="str" ph="1">
        <f>IFERROR(INDEX([1]!_born[生没年],
MATCH(K469,[1]!_born[作],0)),"")</f>
        <v/>
      </c>
      <c r="O469" s="7" t="s" ph="1">
        <v>11159</v>
      </c>
      <c r="P469" s="7" t="s" ph="1">
        <v>1394</v>
      </c>
      <c r="R469" s="147" ph="1"/>
      <c r="S469" s="7" t="s" ph="1">
        <v>920</v>
      </c>
    </row>
    <row r="470" spans="1:27" ht="25.5" ph="1">
      <c r="A470" s="6" ph="1">
        <v>447</v>
      </c>
      <c r="B470" s="23" t="s" ph="1">
        <v>2819</v>
      </c>
      <c r="C470" s="23" t="s" ph="1">
        <v>2819</v>
      </c>
      <c r="D470" s="23" ph="1"/>
      <c r="E470" s="23" ph="1"/>
      <c r="G470" s="7" t="s" ph="1">
        <v>1289</v>
      </c>
      <c r="I470" s="7" t="s" ph="1">
        <v>11160</v>
      </c>
      <c r="M470" s="14" t="str" ph="1">
        <f>IFERROR(INDEX([1]!_born[生没年],
MATCH(I470,[1]!_born[作],0)),"")</f>
        <v/>
      </c>
      <c r="N470" s="14" t="str" ph="1">
        <f>IFERROR(INDEX([1]!_born[生没年],
MATCH(K470,[1]!_born[作],0)),"")</f>
        <v/>
      </c>
      <c r="O470" s="7" t="s" ph="1">
        <v>11160</v>
      </c>
      <c r="R470" s="147" ph="1"/>
      <c r="S470" s="7" t="s" ph="1">
        <v>1395</v>
      </c>
    </row>
    <row r="471" spans="1:27" ht="25.5" ph="1">
      <c r="A471" s="6" ph="1">
        <v>448</v>
      </c>
      <c r="B471" s="23" t="s" ph="1">
        <v>2819</v>
      </c>
      <c r="C471" s="23" t="s" ph="1">
        <v>2819</v>
      </c>
      <c r="D471" s="23" ph="1"/>
      <c r="E471" s="23" ph="1"/>
      <c r="G471" s="7" t="s" ph="1">
        <v>8081</v>
      </c>
      <c r="I471" s="7" t="s" ph="1">
        <v>11161</v>
      </c>
      <c r="M471" s="14" t="str" ph="1">
        <f>IFERROR(INDEX([1]!_born[生没年],
MATCH(I471,[1]!_born[作],0)),"")</f>
        <v/>
      </c>
      <c r="N471" s="14" t="str" ph="1">
        <f>IFERROR(INDEX([1]!_born[生没年],
MATCH(K471,[1]!_born[作],0)),"")</f>
        <v/>
      </c>
      <c r="O471" s="7" t="s" ph="1">
        <v>11161</v>
      </c>
      <c r="R471" s="147" ph="1"/>
      <c r="S471" s="7" t="s" ph="1">
        <v>1396</v>
      </c>
    </row>
    <row r="472" spans="1:27" ht="25.5" ph="1">
      <c r="A472" s="6" ph="1">
        <v>449</v>
      </c>
      <c r="B472" s="23" t="s" ph="1">
        <v>2819</v>
      </c>
      <c r="C472" s="23" t="s" ph="1">
        <v>2819</v>
      </c>
      <c r="D472" s="23" ph="1"/>
      <c r="E472" s="23" ph="1"/>
      <c r="G472" s="7" t="s" ph="1">
        <v>1343</v>
      </c>
      <c r="H472" s="7" t="s" ph="1">
        <v>1092</v>
      </c>
      <c r="M472" s="14" t="str" ph="1">
        <f>IFERROR(INDEX([1]!_born[生没年],
MATCH(I472,[1]!_born[作],0)),"")</f>
        <v/>
      </c>
      <c r="N472" s="14" t="str" ph="1">
        <f>IFERROR(INDEX([1]!_born[生没年],
MATCH(K472,[1]!_born[作],0)),"")</f>
        <v/>
      </c>
      <c r="O472" s="7" t="s" ph="1">
        <v>11162</v>
      </c>
      <c r="R472" s="147" ph="1"/>
      <c r="S472" s="7" t="s" ph="1">
        <v>1397</v>
      </c>
    </row>
    <row r="473" spans="1:27" ht="25.5" ph="1">
      <c r="A473" s="6" ph="1">
        <v>450</v>
      </c>
      <c r="B473" s="23" t="s" ph="1">
        <v>2819</v>
      </c>
      <c r="C473" s="23" t="s" ph="1">
        <v>2819</v>
      </c>
      <c r="D473" s="23" ph="1"/>
      <c r="E473" s="23" ph="1"/>
      <c r="G473" s="7" t="s" ph="1">
        <v>1398</v>
      </c>
      <c r="I473" s="7" t="s" ph="1">
        <v>11163</v>
      </c>
      <c r="M473" s="14" t="str" ph="1">
        <f>IFERROR(INDEX([1]!_born[生没年],
MATCH(I473,[1]!_born[作],0)),"")</f>
        <v/>
      </c>
      <c r="N473" s="14" t="str" ph="1">
        <f>IFERROR(INDEX([1]!_born[生没年],
MATCH(K473,[1]!_born[作],0)),"")</f>
        <v/>
      </c>
      <c r="O473" s="7" t="s" ph="1">
        <v>11164</v>
      </c>
      <c r="R473" s="147" ph="1"/>
      <c r="S473" s="7" t="s" ph="1">
        <v>1399</v>
      </c>
    </row>
    <row r="474" spans="1:27" s="8" customFormat="1" ph="1">
      <c r="A474" s="6" ph="1">
        <v>453</v>
      </c>
      <c r="B474" s="11" t="s" ph="1">
        <v>1283</v>
      </c>
      <c r="C474" s="11" t="s" ph="1">
        <v>1283</v>
      </c>
      <c r="G474" s="10" t="s" ph="1">
        <v>1393</v>
      </c>
      <c r="H474" s="11" ph="1"/>
      <c r="M474" s="9" t="str" ph="1">
        <f>IFERROR(INDEX([1]!_born[生没年],
MATCH(I474,[1]!_born[作],0)),"")</f>
        <v/>
      </c>
      <c r="N474" s="9" t="str" ph="1">
        <f>IFERROR(INDEX([1]!_born[生没年],
MATCH(K474,[1]!_born[作],0)),"")</f>
        <v/>
      </c>
      <c r="R474" s="146" ph="1"/>
      <c r="U474" s="12" ph="1"/>
      <c r="V474" s="13" ph="1"/>
      <c r="W474" s="13" ph="1"/>
    </row>
    <row r="475" spans="1:27" ph="1">
      <c r="A475" s="6" t="s" ph="1">
        <v>4428</v>
      </c>
      <c r="B475" s="23" t="s" ph="1">
        <v>4417</v>
      </c>
      <c r="C475" s="23" t="s" ph="1">
        <v>4417</v>
      </c>
      <c r="D475" s="23" ph="1"/>
      <c r="E475" s="23" ph="1"/>
      <c r="G475" s="7" t="s" ph="1">
        <v>3557</v>
      </c>
      <c r="I475" s="7" t="s" ph="1">
        <v>4418</v>
      </c>
      <c r="M475" s="14" t="str" ph="1">
        <f>IFERROR(INDEX([1]!_born[生没年],
MATCH(I475,[1]!_born[作],0)),"")</f>
        <v/>
      </c>
      <c r="N475" s="14" t="str" ph="1">
        <f>IFERROR(INDEX([1]!_born[生没年],
MATCH(K475,[1]!_born[作],0)),"")</f>
        <v/>
      </c>
      <c r="O475" s="7" t="s" ph="1">
        <v>4418</v>
      </c>
      <c r="R475" s="147" ph="1"/>
      <c r="T475" s="7" t="s" ph="1">
        <v>4427</v>
      </c>
      <c r="U475" s="15" ph="1">
        <v>43330</v>
      </c>
      <c r="W475" s="16" ph="1">
        <v>5065</v>
      </c>
      <c r="Z475" s="7" t="s" ph="1">
        <v>4425</v>
      </c>
      <c r="AA475" s="7" t="s" ph="1">
        <v>4426</v>
      </c>
    </row>
    <row r="476" spans="1:27" ht="25.5" ph="1">
      <c r="A476" s="6" ph="1">
        <v>454</v>
      </c>
      <c r="B476" s="23" t="s" ph="1">
        <v>2819</v>
      </c>
      <c r="C476" s="23" t="s" ph="1">
        <v>2819</v>
      </c>
      <c r="D476" s="23" ph="1"/>
      <c r="E476" s="23" ph="1"/>
      <c r="G476" s="7" t="s" ph="1">
        <v>6910</v>
      </c>
      <c r="I476" s="7" t="s" ph="1">
        <v>11165</v>
      </c>
      <c r="M476" s="14" t="str" ph="1">
        <f>IFERROR(INDEX([1]!_born[生没年],
MATCH(I476,[1]!_born[作],0)),"")</f>
        <v/>
      </c>
      <c r="N476" s="14" t="str" ph="1">
        <f>IFERROR(INDEX([1]!_born[生没年],
MATCH(K476,[1]!_born[作],0)),"")</f>
        <v/>
      </c>
      <c r="O476" s="7" t="s" ph="1">
        <v>11166</v>
      </c>
      <c r="R476" s="147" ph="1"/>
    </row>
    <row r="477" spans="1:27" ht="25.5" ph="1">
      <c r="A477" s="6" ph="1">
        <v>455</v>
      </c>
      <c r="B477" s="7" t="s" ph="1">
        <v>3123</v>
      </c>
      <c r="C477" s="7" t="s" ph="1">
        <v>3123</v>
      </c>
      <c r="G477" s="7" t="s" ph="1">
        <v>6910</v>
      </c>
      <c r="I477" s="7" t="s" ph="1">
        <v>2675</v>
      </c>
      <c r="M477" s="14" t="str" ph="1">
        <f>IFERROR(INDEX([1]!_born[生没年],
MATCH(I477,[1]!_born[作],0)),"")</f>
        <v>1874~1951</v>
      </c>
      <c r="N477" s="14" t="str" ph="1">
        <f>IFERROR(INDEX([1]!_born[生没年],
MATCH(K477,[1]!_born[作],0)),"")</f>
        <v/>
      </c>
      <c r="O477" s="7" t="s" ph="1">
        <v>11167</v>
      </c>
      <c r="R477" s="147" ph="1"/>
    </row>
    <row r="478" spans="1:27" ht="25.5" ph="1">
      <c r="A478" s="6" ph="1">
        <v>456</v>
      </c>
      <c r="B478" s="23" t="s" ph="1">
        <v>2819</v>
      </c>
      <c r="C478" s="23" t="s" ph="1">
        <v>2819</v>
      </c>
      <c r="D478" s="23" ph="1"/>
      <c r="E478" s="23" ph="1"/>
      <c r="G478" s="7" t="s" ph="1">
        <v>3557</v>
      </c>
      <c r="I478" s="7" t="s" ph="1">
        <v>2744</v>
      </c>
      <c r="M478" s="14" t="str" ph="1">
        <f>IFERROR(INDEX([1]!_born[生没年],
MATCH(I478,[1]!_born[作],0)),"")</f>
        <v>1860~1911</v>
      </c>
      <c r="N478" s="14" t="str" ph="1">
        <f>IFERROR(INDEX([1]!_born[生没年],
MATCH(K478,[1]!_born[作],0)),"")</f>
        <v/>
      </c>
      <c r="O478" s="7" t="s" ph="1">
        <v>8390</v>
      </c>
      <c r="R478" s="147" ph="1"/>
      <c r="Z478" s="7" t="s" ph="1">
        <v>11168</v>
      </c>
    </row>
    <row r="479" spans="1:27" ht="25.5" ph="1">
      <c r="A479" s="6" ph="1">
        <v>457</v>
      </c>
      <c r="B479" s="7" t="s" ph="1">
        <v>3123</v>
      </c>
      <c r="C479" s="7" t="s" ph="1">
        <v>3123</v>
      </c>
      <c r="G479" s="7" t="s" ph="1">
        <v>3557</v>
      </c>
      <c r="I479" s="7" t="s" ph="1">
        <v>4155</v>
      </c>
      <c r="M479" s="14" t="str" ph="1">
        <f>IFERROR(INDEX([1]!_born[生没年],
MATCH(I479,[1]!_born[作],0)),"")</f>
        <v>1813~1883</v>
      </c>
      <c r="N479" s="14" t="str" ph="1">
        <f>IFERROR(INDEX([1]!_born[生没年],
MATCH(K479,[1]!_born[作],0)),"")</f>
        <v/>
      </c>
      <c r="O479" s="7" t="s" ph="1">
        <v>11169</v>
      </c>
      <c r="R479" s="147" ph="1"/>
    </row>
    <row r="480" spans="1:27" s="19" customFormat="1" ht="25.5" ph="1">
      <c r="A480" s="18" ph="1">
        <v>458</v>
      </c>
      <c r="B480" s="19" t="s" ph="1">
        <v>3123</v>
      </c>
      <c r="C480" s="19" t="s" ph="1">
        <v>3123</v>
      </c>
      <c r="F480" s="19" t="s" ph="1">
        <v>1400</v>
      </c>
      <c r="G480" s="19" t="s" ph="1">
        <v>3792</v>
      </c>
      <c r="H480" s="19" t="s" ph="1">
        <v>1315</v>
      </c>
      <c r="M480" s="20" t="str" ph="1">
        <f>IFERROR(INDEX([1]!_born[生没年],
MATCH(I480,[1]!_born[作],0)),"")</f>
        <v/>
      </c>
      <c r="N480" s="20" t="str" ph="1">
        <f>IFERROR(INDEX([1]!_born[生没年],
MATCH(K480,[1]!_born[作],0)),"")</f>
        <v/>
      </c>
      <c r="O480" s="19" t="s" ph="1">
        <v>11170</v>
      </c>
      <c r="R480" s="148" ph="1"/>
      <c r="U480" s="21" ph="1"/>
      <c r="V480" s="22" ph="1"/>
      <c r="W480" s="22" ph="1"/>
    </row>
    <row r="481" spans="1:27" s="19" customFormat="1" ht="25.5" ph="1">
      <c r="A481" s="18" ph="1">
        <v>459</v>
      </c>
      <c r="B481" s="19" t="s" ph="1">
        <v>3123</v>
      </c>
      <c r="C481" s="19" t="s" ph="1">
        <v>3123</v>
      </c>
      <c r="F481" s="19" t="s" ph="1">
        <v>1400</v>
      </c>
      <c r="G481" s="19" t="s" ph="1">
        <v>3792</v>
      </c>
      <c r="H481" s="19" t="s" ph="1">
        <v>1315</v>
      </c>
      <c r="M481" s="20" t="str" ph="1">
        <f>IFERROR(INDEX([1]!_born[生没年],
MATCH(I481,[1]!_born[作],0)),"")</f>
        <v/>
      </c>
      <c r="N481" s="20" t="str" ph="1">
        <f>IFERROR(INDEX([1]!_born[生没年],
MATCH(K481,[1]!_born[作],0)),"")</f>
        <v/>
      </c>
      <c r="O481" s="19" t="s" ph="1">
        <v>11171</v>
      </c>
      <c r="R481" s="148" ph="1"/>
      <c r="U481" s="21" ph="1"/>
      <c r="V481" s="22" ph="1"/>
      <c r="W481" s="22" ph="1"/>
    </row>
    <row r="482" spans="1:27" ht="25.5" ph="1">
      <c r="A482" s="6" ph="1">
        <v>460</v>
      </c>
      <c r="B482" s="23" t="s" ph="1">
        <v>2819</v>
      </c>
      <c r="C482" s="23" t="s" ph="1">
        <v>2819</v>
      </c>
      <c r="D482" s="23" ph="1"/>
      <c r="E482" s="23" ph="1"/>
      <c r="G482" s="7" t="s" ph="1">
        <v>3557</v>
      </c>
      <c r="I482" s="7" t="s" ph="1">
        <v>3491</v>
      </c>
      <c r="M482" s="14" t="str" ph="1">
        <f>IFERROR(INDEX([1]!_born[生没年],
MATCH(I482,[1]!_born[作],0)),"")</f>
        <v>1756~1791</v>
      </c>
      <c r="N482" s="14" t="str" ph="1">
        <f>IFERROR(INDEX([1]!_born[生没年],
MATCH(K482,[1]!_born[作],0)),"")</f>
        <v/>
      </c>
      <c r="O482" s="7" t="s" ph="1">
        <v>11172</v>
      </c>
      <c r="R482" s="147" ph="1"/>
      <c r="Z482" s="7" t="s" ph="1">
        <v>3507</v>
      </c>
      <c r="AA482" s="7" t="s" ph="1">
        <v>3562</v>
      </c>
    </row>
    <row r="483" spans="1:27" ht="25.5" ph="1">
      <c r="A483" s="6" ph="1">
        <v>461</v>
      </c>
      <c r="B483" s="23" t="s" ph="1">
        <v>2819</v>
      </c>
      <c r="C483" s="23" t="s" ph="1">
        <v>2819</v>
      </c>
      <c r="D483" s="23" ph="1"/>
      <c r="E483" s="23" ph="1"/>
      <c r="F483" s="7" t="s" ph="1">
        <v>1391</v>
      </c>
      <c r="G483" s="7" t="s" ph="1">
        <v>2427</v>
      </c>
      <c r="M483" s="14" t="str" ph="1">
        <f>IFERROR(INDEX([1]!_born[生没年],
MATCH(I483,[1]!_born[作],0)),"")</f>
        <v/>
      </c>
      <c r="N483" s="14" t="str" ph="1">
        <f>IFERROR(INDEX([1]!_born[生没年],
MATCH(K483,[1]!_born[作],0)),"")</f>
        <v/>
      </c>
      <c r="O483" s="7" t="s" ph="1">
        <v>11173</v>
      </c>
      <c r="R483" s="147" ph="1"/>
      <c r="S483" s="7" t="s" ph="1">
        <v>2917</v>
      </c>
    </row>
    <row r="484" spans="1:27" ht="25.5" ph="1">
      <c r="A484" s="6" ph="1">
        <v>462</v>
      </c>
      <c r="B484" s="23" t="s" ph="1">
        <v>2819</v>
      </c>
      <c r="C484" s="23" t="s" ph="1">
        <v>2819</v>
      </c>
      <c r="D484" s="23" ph="1"/>
      <c r="E484" s="23" ph="1"/>
      <c r="G484" s="7" t="s" ph="1">
        <v>3557</v>
      </c>
      <c r="I484" s="7" t="s" ph="1">
        <v>3182</v>
      </c>
      <c r="M484" s="14" t="str" ph="1">
        <f>IFERROR(INDEX([1]!_born[生没年],
MATCH(I484,[1]!_born[作],0)),"")</f>
        <v>1732~1809</v>
      </c>
      <c r="N484" s="14" t="str" ph="1">
        <f>IFERROR(INDEX([1]!_born[生没年],
MATCH(K484,[1]!_born[作],0)),"")</f>
        <v/>
      </c>
      <c r="O484" s="7" t="s" ph="1">
        <v>11174</v>
      </c>
      <c r="R484" s="147" ph="1"/>
      <c r="S484" s="7" t="s" ph="1">
        <v>11175</v>
      </c>
    </row>
    <row r="485" spans="1:27" ht="25.5" ph="1">
      <c r="A485" s="6" ph="1">
        <v>463</v>
      </c>
      <c r="B485" s="23" t="s" ph="1">
        <v>2819</v>
      </c>
      <c r="C485" s="23" t="s" ph="1">
        <v>2819</v>
      </c>
      <c r="D485" s="23" ph="1"/>
      <c r="E485" s="23" ph="1"/>
      <c r="G485" s="7" t="s" ph="1">
        <v>3792</v>
      </c>
      <c r="H485" s="7" t="s" ph="1">
        <v>1316</v>
      </c>
      <c r="M485" s="14" t="str" ph="1">
        <f>IFERROR(INDEX([1]!_born[生没年],
MATCH(I485,[1]!_born[作],0)),"")</f>
        <v/>
      </c>
      <c r="N485" s="14" t="str" ph="1">
        <f>IFERROR(INDEX([1]!_born[生没年],
MATCH(K485,[1]!_born[作],0)),"")</f>
        <v/>
      </c>
      <c r="O485" s="7" t="s" ph="1">
        <v>11176</v>
      </c>
      <c r="P485" s="7" t="s" ph="1">
        <v>1390</v>
      </c>
      <c r="R485" s="147" ph="1"/>
      <c r="S485" s="7" t="s" ph="1">
        <v>1383</v>
      </c>
    </row>
    <row r="486" spans="1:27" s="19" customFormat="1" ht="25.5" ph="1">
      <c r="A486" s="18" ph="1">
        <v>464</v>
      </c>
      <c r="B486" s="26" t="s" ph="1">
        <v>2819</v>
      </c>
      <c r="C486" s="26" t="s" ph="1">
        <v>2819</v>
      </c>
      <c r="D486" s="26" ph="1"/>
      <c r="E486" s="26" ph="1"/>
      <c r="F486" s="19" t="s" ph="1">
        <v>1318</v>
      </c>
      <c r="G486" s="19" t="s" ph="1">
        <v>3557</v>
      </c>
      <c r="I486" s="19" t="s" ph="1">
        <v>3182</v>
      </c>
      <c r="K486" s="19" t="s" ph="1">
        <v>3491</v>
      </c>
      <c r="L486" s="19" t="s" ph="1">
        <v>11177</v>
      </c>
      <c r="M486" s="20" t="str" ph="1">
        <f>IFERROR(INDEX([1]!_born[生没年],
MATCH(I486,[1]!_born[作],0)),"")</f>
        <v>1732~1809</v>
      </c>
      <c r="N486" s="20" t="str" ph="1">
        <f>IFERROR(INDEX([1]!_born[生没年],
MATCH(K486,[1]!_born[作],0)),"")</f>
        <v>1756~1791</v>
      </c>
      <c r="O486" s="19" t="s" ph="1">
        <v>3954</v>
      </c>
      <c r="R486" s="148" ph="1"/>
      <c r="U486" s="21" ph="1"/>
      <c r="V486" s="22" ph="1"/>
      <c r="W486" s="22" ph="1"/>
    </row>
    <row r="487" spans="1:27" ht="25.5" ph="1">
      <c r="A487" s="6" ph="1">
        <v>465</v>
      </c>
      <c r="B487" s="23" t="s" ph="1">
        <v>2819</v>
      </c>
      <c r="C487" s="23" t="s" ph="1">
        <v>2819</v>
      </c>
      <c r="D487" s="23" ph="1"/>
      <c r="E487" s="23" ph="1"/>
      <c r="G487" s="7" t="s" ph="1">
        <v>3556</v>
      </c>
      <c r="I487" s="7" t="s" ph="1">
        <v>3955</v>
      </c>
      <c r="M487" s="14" t="str" ph="1">
        <f>IFERROR(INDEX([1]!_born[生没年],
MATCH(I487,[1]!_born[作],0)),"")</f>
        <v/>
      </c>
      <c r="N487" s="14" t="str" ph="1">
        <f>IFERROR(INDEX([1]!_born[生没年],
MATCH(K487,[1]!_born[作],0)),"")</f>
        <v/>
      </c>
      <c r="O487" s="7" t="s" ph="1">
        <v>11178</v>
      </c>
      <c r="R487" s="147" ph="1"/>
    </row>
    <row r="488" spans="1:27" ht="25.5" ph="1">
      <c r="A488" s="6" ph="1">
        <v>466</v>
      </c>
      <c r="B488" s="7" t="s" ph="1">
        <v>3123</v>
      </c>
      <c r="C488" s="7" t="s" ph="1">
        <v>3123</v>
      </c>
      <c r="G488" s="7" t="s" ph="1">
        <v>3557</v>
      </c>
      <c r="I488" s="7" t="s" ph="1">
        <v>11179</v>
      </c>
      <c r="M488" s="14" t="str" ph="1">
        <f>IFERROR(INDEX([1]!_born[生没年],
MATCH(I488,[1]!_born[作],0)),"")</f>
        <v/>
      </c>
      <c r="N488" s="14" t="str" ph="1">
        <f>IFERROR(INDEX([1]!_born[生没年],
MATCH(K488,[1]!_born[作],0)),"")</f>
        <v/>
      </c>
      <c r="O488" s="7" t="s" ph="1">
        <v>11180</v>
      </c>
      <c r="R488" s="147" ph="1"/>
    </row>
    <row r="489" spans="1:27" s="19" customFormat="1" ht="25.5" ph="1">
      <c r="A489" s="18" ph="1">
        <v>467</v>
      </c>
      <c r="B489" s="19" t="s" ph="1">
        <v>3123</v>
      </c>
      <c r="C489" s="19" t="s" ph="1">
        <v>3123</v>
      </c>
      <c r="F489" s="19" t="s" ph="1">
        <v>1400</v>
      </c>
      <c r="G489" s="19" t="s" ph="1">
        <v>3792</v>
      </c>
      <c r="I489" s="19" t="s" ph="1">
        <v>4028</v>
      </c>
      <c r="M489" s="20" t="str" ph="1">
        <f>IFERROR(INDEX([1]!_born[生没年],
MATCH(I489,[1]!_born[作],0)),"")</f>
        <v>1792~1868</v>
      </c>
      <c r="N489" s="20" t="str" ph="1">
        <f>IFERROR(INDEX([1]!_born[生没年],
MATCH(K489,[1]!_born[作],0)),"")</f>
        <v/>
      </c>
      <c r="O489" s="19" t="s" ph="1">
        <v>11181</v>
      </c>
      <c r="R489" s="148" ph="1"/>
      <c r="U489" s="21" ph="1"/>
      <c r="V489" s="22" ph="1"/>
      <c r="W489" s="22" ph="1"/>
    </row>
    <row r="490" spans="1:27" s="8" customFormat="1" ph="1">
      <c r="A490" s="6" ph="1">
        <v>470</v>
      </c>
      <c r="B490" s="11" t="s" ph="1">
        <v>1283</v>
      </c>
      <c r="C490" s="11" t="s" ph="1">
        <v>1401</v>
      </c>
      <c r="G490" s="10" t="s" ph="1">
        <v>1402</v>
      </c>
      <c r="H490" s="11" ph="1"/>
      <c r="M490" s="9" t="str" ph="1">
        <f>IFERROR(INDEX([1]!_born[生没年],
MATCH(I490,[1]!_born[作],0)),"")</f>
        <v/>
      </c>
      <c r="N490" s="9" t="str" ph="1">
        <f>IFERROR(INDEX([1]!_born[生没年],
MATCH(K490,[1]!_born[作],0)),"")</f>
        <v/>
      </c>
      <c r="R490" s="146" ph="1"/>
      <c r="U490" s="12" ph="1"/>
      <c r="V490" s="13" ph="1"/>
      <c r="W490" s="13" ph="1"/>
    </row>
    <row r="491" spans="1:27" ht="25.5" ph="1">
      <c r="A491" s="6" ph="1">
        <v>471</v>
      </c>
      <c r="B491" s="7" t="s" ph="1">
        <v>3123</v>
      </c>
      <c r="C491" s="7" t="s" ph="1">
        <v>3123</v>
      </c>
      <c r="G491" s="7" t="s" ph="1">
        <v>7278</v>
      </c>
      <c r="I491" s="7" t="s" ph="1">
        <v>3085</v>
      </c>
      <c r="M491" s="14" t="str" ph="1">
        <f>IFERROR(INDEX([1]!_born[生没年],
MATCH(I491,[1]!_born[作],0)),"")</f>
        <v/>
      </c>
      <c r="N491" s="14" t="str" ph="1">
        <f>IFERROR(INDEX([1]!_born[生没年],
MATCH(K491,[1]!_born[作],0)),"")</f>
        <v/>
      </c>
      <c r="O491" s="7" t="s" ph="1">
        <v>3084</v>
      </c>
      <c r="R491" s="147" ph="1"/>
      <c r="S491" s="7" t="s" ph="1">
        <v>2917</v>
      </c>
    </row>
    <row r="492" spans="1:27" ph="1">
      <c r="A492" s="6" ph="1">
        <v>472</v>
      </c>
      <c r="B492" s="7" t="s" ph="1">
        <v>3123</v>
      </c>
      <c r="C492" s="7" t="s" ph="1">
        <v>3123</v>
      </c>
      <c r="G492" s="7" t="s" ph="1">
        <v>2427</v>
      </c>
      <c r="I492" s="7" t="s" ph="1">
        <v>1403</v>
      </c>
      <c r="M492" s="14" t="str" ph="1">
        <f>IFERROR(INDEX([1]!_born[生没年],
MATCH(I492,[1]!_born[作],0)),"")</f>
        <v/>
      </c>
      <c r="N492" s="14" t="str" ph="1">
        <f>IFERROR(INDEX([1]!_born[生没年],
MATCH(K492,[1]!_born[作],0)),"")</f>
        <v/>
      </c>
      <c r="P492" s="7" t="s" ph="1">
        <v>2400</v>
      </c>
      <c r="R492" s="147" ph="1"/>
      <c r="S492" s="7" t="s" ph="1">
        <v>2694</v>
      </c>
    </row>
    <row r="493" spans="1:27" ht="25.5" ph="1">
      <c r="A493" s="6" ph="1">
        <v>473</v>
      </c>
      <c r="B493" s="23" t="s" ph="1">
        <v>2819</v>
      </c>
      <c r="C493" s="23" t="s" ph="1">
        <v>2819</v>
      </c>
      <c r="D493" s="23" ph="1"/>
      <c r="E493" s="23" ph="1"/>
      <c r="G493" s="7" t="s" ph="1">
        <v>7278</v>
      </c>
      <c r="I493" s="7" t="s" ph="1">
        <v>1404</v>
      </c>
      <c r="M493" s="14" t="str" ph="1">
        <f>IFERROR(INDEX([1]!_born[生没年],
MATCH(I493,[1]!_born[作],0)),"")</f>
        <v/>
      </c>
      <c r="N493" s="14" t="str" ph="1">
        <f>IFERROR(INDEX([1]!_born[生没年],
MATCH(K493,[1]!_born[作],0)),"")</f>
        <v/>
      </c>
      <c r="O493" s="7" t="s" ph="1">
        <v>11182</v>
      </c>
      <c r="R493" s="147" ph="1"/>
    </row>
    <row r="494" spans="1:27" s="19" customFormat="1" ht="25.5" ph="1">
      <c r="A494" s="18" ph="1">
        <v>474</v>
      </c>
      <c r="B494" s="26" t="s" ph="1">
        <v>2819</v>
      </c>
      <c r="C494" s="26" t="s" ph="1">
        <v>2819</v>
      </c>
      <c r="D494" s="26" ph="1"/>
      <c r="E494" s="26" ph="1"/>
      <c r="F494" s="19" t="s" ph="1">
        <v>1318</v>
      </c>
      <c r="G494" s="19" t="s" ph="1">
        <v>3557</v>
      </c>
      <c r="I494" s="19" t="s" ph="1">
        <v>2629</v>
      </c>
      <c r="M494" s="20" t="str" ph="1">
        <f>IFERROR(INDEX([1]!_born[生没年],
MATCH(I494,[1]!_born[作],0)),"")</f>
        <v>1864~1949</v>
      </c>
      <c r="N494" s="20" t="str" ph="1">
        <f>IFERROR(INDEX([1]!_born[生没年],
MATCH(K494,[1]!_born[作],0)),"")</f>
        <v/>
      </c>
      <c r="O494" s="19" t="s" ph="1">
        <v>11183</v>
      </c>
      <c r="R494" s="148" ph="1"/>
      <c r="U494" s="21" ph="1"/>
      <c r="V494" s="22" ph="1"/>
      <c r="W494" s="22" ph="1"/>
    </row>
    <row r="495" spans="1:27" ht="25.5" ph="1">
      <c r="A495" s="6" ph="1">
        <v>475</v>
      </c>
      <c r="B495" s="23" t="s" ph="1">
        <v>2819</v>
      </c>
      <c r="C495" s="23" t="s" ph="1">
        <v>2819</v>
      </c>
      <c r="D495" s="23" ph="1"/>
      <c r="E495" s="23" ph="1"/>
      <c r="G495" s="7" t="s" ph="1">
        <v>6914</v>
      </c>
      <c r="H495" s="7" t="s" ph="1">
        <v>1385</v>
      </c>
      <c r="I495" s="17" t="s" ph="1">
        <v>11184</v>
      </c>
      <c r="M495" s="14" t="str" ph="1">
        <f>IFERROR(INDEX([1]!_born[生没年],
MATCH(I495,[1]!_born[作],0)),"")</f>
        <v/>
      </c>
      <c r="N495" s="14" t="str" ph="1">
        <f>IFERROR(INDEX([1]!_born[生没年],
MATCH(K495,[1]!_born[作],0)),"")</f>
        <v/>
      </c>
      <c r="O495" s="17" t="s" ph="1">
        <v>11185</v>
      </c>
      <c r="R495" s="147" ph="1"/>
      <c r="S495" s="7" t="s" ph="1">
        <v>2917</v>
      </c>
    </row>
    <row r="496" spans="1:27" ht="25.5" ph="1">
      <c r="A496" s="6" ph="1">
        <v>476</v>
      </c>
      <c r="B496" s="23" t="s" ph="1">
        <v>2819</v>
      </c>
      <c r="C496" s="23" t="s" ph="1">
        <v>2819</v>
      </c>
      <c r="D496" s="23" ph="1"/>
      <c r="E496" s="23" ph="1"/>
      <c r="G496" s="7" t="s" ph="1">
        <v>6914</v>
      </c>
      <c r="H496" s="7" t="s" ph="1">
        <v>1393</v>
      </c>
      <c r="I496" s="7" t="s" ph="1">
        <v>11186</v>
      </c>
      <c r="M496" s="14" t="str" ph="1">
        <f>IFERROR(INDEX([1]!_born[生没年],
MATCH(I496,[1]!_born[作],0)),"")</f>
        <v/>
      </c>
      <c r="N496" s="14" t="str" ph="1">
        <f>IFERROR(INDEX([1]!_born[生没年],
MATCH(K496,[1]!_born[作],0)),"")</f>
        <v/>
      </c>
      <c r="O496" s="7" t="s" ph="1">
        <v>11187</v>
      </c>
      <c r="P496" s="7" t="s" ph="1">
        <v>3712</v>
      </c>
      <c r="R496" s="147" ph="1"/>
      <c r="S496" s="7" t="s" ph="1">
        <v>1387</v>
      </c>
    </row>
    <row r="497" spans="1:25" ht="25.5" ph="1">
      <c r="A497" s="6" ph="1">
        <v>477</v>
      </c>
      <c r="B497" s="23" t="s" ph="1">
        <v>2819</v>
      </c>
      <c r="C497" s="23" t="s" ph="1">
        <v>2819</v>
      </c>
      <c r="D497" s="23" ph="1"/>
      <c r="E497" s="23" ph="1"/>
      <c r="G497" s="7" t="s" ph="1">
        <v>6914</v>
      </c>
      <c r="H497" s="7" t="s" ph="1">
        <v>1385</v>
      </c>
      <c r="I497" s="17" t="s" ph="1">
        <v>11184</v>
      </c>
      <c r="M497" s="14" t="str" ph="1">
        <f>IFERROR(INDEX([1]!_born[生没年],
MATCH(I497,[1]!_born[作],0)),"")</f>
        <v/>
      </c>
      <c r="N497" s="14" t="str" ph="1">
        <f>IFERROR(INDEX([1]!_born[生没年],
MATCH(K497,[1]!_born[作],0)),"")</f>
        <v/>
      </c>
      <c r="O497" s="17" t="s" ph="1">
        <v>11188</v>
      </c>
      <c r="R497" s="147" ph="1"/>
      <c r="S497" s="7" t="s" ph="1">
        <v>2917</v>
      </c>
    </row>
    <row r="498" spans="1:25" ph="1">
      <c r="A498" s="6" ph="1">
        <v>478</v>
      </c>
      <c r="B498" s="23" t="s" ph="1">
        <v>2819</v>
      </c>
      <c r="C498" s="23" t="s" ph="1">
        <v>2819</v>
      </c>
      <c r="D498" s="23" ph="1"/>
      <c r="E498" s="23" ph="1"/>
      <c r="G498" s="7" t="s" ph="1">
        <v>2427</v>
      </c>
      <c r="I498" s="7" t="s" ph="1">
        <v>3713</v>
      </c>
      <c r="M498" s="14" t="str" ph="1">
        <f>IFERROR(INDEX([1]!_born[生没年],
MATCH(I498,[1]!_born[作],0)),"")</f>
        <v/>
      </c>
      <c r="N498" s="14" t="str" ph="1">
        <f>IFERROR(INDEX([1]!_born[生没年],
MATCH(K498,[1]!_born[作],0)),"")</f>
        <v/>
      </c>
      <c r="P498" s="7" t="s" ph="1">
        <v>3714</v>
      </c>
      <c r="R498" s="147" ph="1"/>
      <c r="S498" s="7" t="s" ph="1">
        <v>1387</v>
      </c>
    </row>
    <row r="499" spans="1:25" s="56" customFormat="1" ht="25.5" ph="1">
      <c r="A499" s="55" ph="1">
        <v>479</v>
      </c>
      <c r="B499" s="56" t="s" ph="1">
        <v>3715</v>
      </c>
      <c r="C499" s="56" t="s" ph="1">
        <v>3715</v>
      </c>
      <c r="F499" s="56" t="s" ph="1">
        <v>1318</v>
      </c>
      <c r="G499" s="56" t="s" ph="1">
        <v>1289</v>
      </c>
      <c r="I499" s="56" t="s" ph="1">
        <v>11189</v>
      </c>
      <c r="M499" s="162" t="str" ph="1">
        <f>IFERROR(INDEX([1]!_born[生没年],
MATCH(I499,[1]!_born[作],0)),"")</f>
        <v/>
      </c>
      <c r="N499" s="162" t="str" ph="1">
        <f>IFERROR(INDEX([1]!_born[生没年],
MATCH(K499,[1]!_born[作],0)),"")</f>
        <v/>
      </c>
      <c r="R499" s="151" ph="1"/>
      <c r="U499" s="57" ph="1"/>
      <c r="V499" s="58" ph="1"/>
      <c r="W499" s="58" ph="1"/>
      <c r="Y499" s="56" t="s" ph="1">
        <v>11024</v>
      </c>
    </row>
    <row r="500" spans="1:25" s="8" customFormat="1" ph="1">
      <c r="A500" s="6" ph="1">
        <v>482</v>
      </c>
      <c r="B500" s="11" t="s" ph="1">
        <v>1283</v>
      </c>
      <c r="C500" s="11" t="s" ph="1">
        <v>1283</v>
      </c>
      <c r="G500" s="10" t="s" ph="1">
        <v>1405</v>
      </c>
      <c r="H500" s="11" ph="1"/>
      <c r="M500" s="9" t="str" ph="1">
        <f>IFERROR(INDEX([1]!_born[生没年],
MATCH(I500,[1]!_born[作],0)),"")</f>
        <v/>
      </c>
      <c r="N500" s="9" t="str" ph="1">
        <f>IFERROR(INDEX([1]!_born[生没年],
MATCH(K500,[1]!_born[作],0)),"")</f>
        <v/>
      </c>
      <c r="R500" s="146" ph="1"/>
      <c r="U500" s="12" ph="1"/>
      <c r="V500" s="13" ph="1"/>
      <c r="W500" s="13" ph="1"/>
    </row>
    <row r="501" spans="1:25" ht="25.5" ph="1">
      <c r="A501" s="6" ph="1">
        <v>483</v>
      </c>
      <c r="B501" s="7" t="s" ph="1">
        <v>3123</v>
      </c>
      <c r="C501" s="7" t="s" ph="1">
        <v>3123</v>
      </c>
      <c r="G501" s="7" t="s" ph="1">
        <v>11190</v>
      </c>
      <c r="H501" s="7" t="s" ph="1">
        <v>1406</v>
      </c>
      <c r="I501" s="17" t="s" ph="1">
        <v>11191</v>
      </c>
      <c r="M501" s="14" t="str" ph="1">
        <f>IFERROR(INDEX([1]!_born[生没年],
MATCH(I501,[1]!_born[作],0)),"")</f>
        <v/>
      </c>
      <c r="N501" s="14" t="str" ph="1">
        <f>IFERROR(INDEX([1]!_born[生没年],
MATCH(K501,[1]!_born[作],0)),"")</f>
        <v/>
      </c>
      <c r="O501" s="17" t="s" ph="1">
        <v>11191</v>
      </c>
      <c r="R501" s="147" ph="1"/>
    </row>
    <row r="502" spans="1:25" ht="25.5" ph="1">
      <c r="A502" s="6" ph="1">
        <v>484</v>
      </c>
      <c r="B502" s="7" t="s" ph="1">
        <v>3123</v>
      </c>
      <c r="C502" s="7" t="s" ph="1">
        <v>3123</v>
      </c>
      <c r="G502" s="7" t="s" ph="1">
        <v>8029</v>
      </c>
      <c r="H502" s="7" t="s" ph="1">
        <v>1407</v>
      </c>
      <c r="I502" s="17" t="s" ph="1">
        <v>11192</v>
      </c>
      <c r="M502" s="14" t="str" ph="1">
        <f>IFERROR(INDEX([1]!_born[生没年],
MATCH(I502,[1]!_born[作],0)),"")</f>
        <v/>
      </c>
      <c r="N502" s="14" t="str" ph="1">
        <f>IFERROR(INDEX([1]!_born[生没年],
MATCH(K502,[1]!_born[作],0)),"")</f>
        <v/>
      </c>
      <c r="O502" s="17" t="s" ph="1">
        <v>11193</v>
      </c>
      <c r="R502" s="147" ph="1"/>
      <c r="S502" s="7" t="s" ph="1">
        <v>11194</v>
      </c>
    </row>
    <row r="503" spans="1:25" ht="25.5" ph="1">
      <c r="A503" s="6" ph="1">
        <v>485</v>
      </c>
      <c r="B503" s="23" t="s" ph="1">
        <v>2819</v>
      </c>
      <c r="C503" s="23" t="s" ph="1">
        <v>2819</v>
      </c>
      <c r="D503" s="23" ph="1"/>
      <c r="E503" s="23" ph="1"/>
      <c r="G503" s="7" t="s" ph="1">
        <v>1405</v>
      </c>
      <c r="I503" s="7" t="s" ph="1">
        <v>2988</v>
      </c>
      <c r="M503" s="14" t="str" ph="1">
        <f>IFERROR(INDEX([1]!_born[生没年],
MATCH(I503,[1]!_born[作],0)),"")</f>
        <v/>
      </c>
      <c r="N503" s="14" t="str" ph="1">
        <f>IFERROR(INDEX([1]!_born[生没年],
MATCH(K503,[1]!_born[作],0)),"")</f>
        <v/>
      </c>
      <c r="O503" s="7" t="s" ph="1">
        <v>11195</v>
      </c>
      <c r="R503" s="147" ph="1"/>
    </row>
    <row r="504" spans="1:25" ht="25.5" ph="1">
      <c r="A504" s="6" ph="1">
        <v>485</v>
      </c>
      <c r="B504" s="23" t="s" ph="1">
        <v>2819</v>
      </c>
      <c r="C504" s="23" t="s" ph="1">
        <v>2819</v>
      </c>
      <c r="D504" s="23" ph="1"/>
      <c r="E504" s="23" ph="1"/>
      <c r="G504" s="7" t="s" ph="1">
        <v>1405</v>
      </c>
      <c r="I504" s="7" t="s" ph="1">
        <v>2988</v>
      </c>
      <c r="M504" s="14" t="str" ph="1">
        <f>IFERROR(INDEX([1]!_born[生没年],
MATCH(I504,[1]!_born[作],0)),"")</f>
        <v/>
      </c>
      <c r="N504" s="14" t="str" ph="1">
        <f>IFERROR(INDEX([1]!_born[生没年],
MATCH(K504,[1]!_born[作],0)),"")</f>
        <v/>
      </c>
      <c r="O504" s="7" t="s" ph="1">
        <v>11195</v>
      </c>
      <c r="R504" s="147" ph="1"/>
    </row>
    <row r="505" spans="1:25" ht="25.5" ph="1">
      <c r="A505" s="6" ph="1">
        <v>485</v>
      </c>
      <c r="B505" s="23" t="s" ph="1">
        <v>2819</v>
      </c>
      <c r="C505" s="23" t="s" ph="1">
        <v>2819</v>
      </c>
      <c r="D505" s="23" ph="1"/>
      <c r="E505" s="23" ph="1"/>
      <c r="G505" s="7" t="s" ph="1">
        <v>1405</v>
      </c>
      <c r="I505" s="7" t="s" ph="1">
        <v>2988</v>
      </c>
      <c r="M505" s="14" t="str" ph="1">
        <f>IFERROR(INDEX([1]!_born[生没年],
MATCH(I505,[1]!_born[作],0)),"")</f>
        <v/>
      </c>
      <c r="N505" s="14" t="str" ph="1">
        <f>IFERROR(INDEX([1]!_born[生没年],
MATCH(K505,[1]!_born[作],0)),"")</f>
        <v/>
      </c>
      <c r="O505" s="7" t="s" ph="1">
        <v>11195</v>
      </c>
      <c r="R505" s="147" ph="1"/>
    </row>
    <row r="506" spans="1:25" ht="25.5" ph="1">
      <c r="A506" s="6" ph="1">
        <v>485</v>
      </c>
      <c r="B506" s="23" t="s" ph="1">
        <v>2819</v>
      </c>
      <c r="C506" s="23" t="s" ph="1">
        <v>2819</v>
      </c>
      <c r="D506" s="23" ph="1"/>
      <c r="E506" s="23" ph="1"/>
      <c r="G506" s="7" t="s" ph="1">
        <v>1405</v>
      </c>
      <c r="I506" s="7" t="s" ph="1">
        <v>2988</v>
      </c>
      <c r="M506" s="14" t="str" ph="1">
        <f>IFERROR(INDEX([1]!_born[生没年],
MATCH(I506,[1]!_born[作],0)),"")</f>
        <v/>
      </c>
      <c r="N506" s="14" t="str" ph="1">
        <f>IFERROR(INDEX([1]!_born[生没年],
MATCH(K506,[1]!_born[作],0)),"")</f>
        <v/>
      </c>
      <c r="O506" s="7" t="s" ph="1">
        <v>11195</v>
      </c>
      <c r="R506" s="147" ph="1"/>
    </row>
    <row r="507" spans="1:25" ht="25.5" ph="1">
      <c r="A507" s="6" ph="1">
        <v>485</v>
      </c>
      <c r="B507" s="23" t="s" ph="1">
        <v>2819</v>
      </c>
      <c r="C507" s="23" t="s" ph="1">
        <v>2819</v>
      </c>
      <c r="D507" s="23" ph="1"/>
      <c r="E507" s="23" ph="1"/>
      <c r="G507" s="7" t="s" ph="1">
        <v>1405</v>
      </c>
      <c r="I507" s="7" t="s" ph="1">
        <v>2988</v>
      </c>
      <c r="M507" s="14" t="str" ph="1">
        <f>IFERROR(INDEX([1]!_born[生没年],
MATCH(I507,[1]!_born[作],0)),"")</f>
        <v/>
      </c>
      <c r="N507" s="14" t="str" ph="1">
        <f>IFERROR(INDEX([1]!_born[生没年],
MATCH(K507,[1]!_born[作],0)),"")</f>
        <v/>
      </c>
      <c r="O507" s="7" t="s" ph="1">
        <v>11195</v>
      </c>
      <c r="R507" s="147" ph="1"/>
    </row>
    <row r="508" spans="1:25" ph="1">
      <c r="A508" s="6" ph="1">
        <v>485</v>
      </c>
      <c r="B508" s="23" t="s" ph="1">
        <v>2819</v>
      </c>
      <c r="C508" s="23" t="s" ph="1">
        <v>2819</v>
      </c>
      <c r="D508" s="23" ph="1"/>
      <c r="E508" s="23" ph="1"/>
      <c r="F508" s="7" t="s" ph="1">
        <v>1363</v>
      </c>
      <c r="G508" s="7" t="s" ph="1">
        <v>1405</v>
      </c>
      <c r="I508" s="7" t="s" ph="1">
        <v>2988</v>
      </c>
      <c r="M508" s="14" t="str" ph="1">
        <f>IFERROR(INDEX([1]!_born[生没年],
MATCH(I508,[1]!_born[作],0)),"")</f>
        <v/>
      </c>
      <c r="N508" s="14" t="str" ph="1">
        <f>IFERROR(INDEX([1]!_born[生没年],
MATCH(K508,[1]!_born[作],0)),"")</f>
        <v/>
      </c>
      <c r="O508" s="7" t="s" ph="1">
        <v>3813</v>
      </c>
      <c r="P508" s="7" t="s" ph="1">
        <v>1408</v>
      </c>
      <c r="Q508" s="7" t="s" ph="1">
        <v>1409</v>
      </c>
      <c r="R508" s="147" ph="1"/>
    </row>
    <row r="509" spans="1:25" ph="1">
      <c r="A509" s="6" ph="1">
        <v>485</v>
      </c>
      <c r="B509" s="23" t="s" ph="1">
        <v>2819</v>
      </c>
      <c r="C509" s="23" t="s" ph="1">
        <v>2819</v>
      </c>
      <c r="D509" s="23" ph="1"/>
      <c r="E509" s="23" ph="1"/>
      <c r="F509" s="7" t="s" ph="1">
        <v>1364</v>
      </c>
      <c r="G509" s="7" t="s" ph="1">
        <v>1405</v>
      </c>
      <c r="I509" s="7" t="s" ph="1">
        <v>2988</v>
      </c>
      <c r="M509" s="14" t="str" ph="1">
        <f>IFERROR(INDEX([1]!_born[生没年],
MATCH(I509,[1]!_born[作],0)),"")</f>
        <v/>
      </c>
      <c r="N509" s="14" t="str" ph="1">
        <f>IFERROR(INDEX([1]!_born[生没年],
MATCH(K509,[1]!_born[作],0)),"")</f>
        <v/>
      </c>
      <c r="O509" s="7" t="s" ph="1">
        <v>1410</v>
      </c>
      <c r="P509" s="7" t="s" ph="1">
        <v>1411</v>
      </c>
      <c r="Q509" s="7" t="s" ph="1">
        <v>1412</v>
      </c>
      <c r="R509" s="147" ph="1"/>
    </row>
    <row r="510" spans="1:25" ht="25.5" ph="1">
      <c r="A510" s="6" ph="1">
        <v>485</v>
      </c>
      <c r="B510" s="23" t="s" ph="1">
        <v>2819</v>
      </c>
      <c r="C510" s="23" t="s" ph="1">
        <v>2819</v>
      </c>
      <c r="D510" s="23" ph="1"/>
      <c r="E510" s="23" ph="1"/>
      <c r="F510" s="7" t="s" ph="1">
        <v>1366</v>
      </c>
      <c r="G510" s="7" t="s" ph="1">
        <v>1405</v>
      </c>
      <c r="I510" s="7" t="s" ph="1">
        <v>2988</v>
      </c>
      <c r="M510" s="14" t="str" ph="1">
        <f>IFERROR(INDEX([1]!_born[生没年],
MATCH(I510,[1]!_born[作],0)),"")</f>
        <v/>
      </c>
      <c r="N510" s="14" t="str" ph="1">
        <f>IFERROR(INDEX([1]!_born[生没年],
MATCH(K510,[1]!_born[作],0)),"")</f>
        <v/>
      </c>
      <c r="O510" s="7" t="s" ph="1">
        <v>11196</v>
      </c>
      <c r="R510" s="147" ph="1"/>
    </row>
    <row r="511" spans="1:25" ht="25.5" ph="1">
      <c r="A511" s="6" ph="1">
        <v>486</v>
      </c>
      <c r="B511" s="23" t="s" ph="1">
        <v>2819</v>
      </c>
      <c r="C511" s="23" t="s" ph="1">
        <v>2819</v>
      </c>
      <c r="D511" s="23" ph="1"/>
      <c r="E511" s="23" ph="1"/>
      <c r="F511" s="7" t="s" ph="1">
        <v>1413</v>
      </c>
      <c r="G511" s="7" t="s" ph="1">
        <v>1405</v>
      </c>
      <c r="I511" s="60" t="s" ph="1">
        <v>11197</v>
      </c>
      <c r="M511" s="14" t="str" ph="1">
        <f>IFERROR(INDEX([1]!_born[生没年],
MATCH(I511,[1]!_born[作],0)),"")</f>
        <v/>
      </c>
      <c r="N511" s="14" t="str" ph="1">
        <f>IFERROR(INDEX([1]!_born[生没年],
MATCH(K511,[1]!_born[作],0)),"")</f>
        <v/>
      </c>
      <c r="O511" s="7" t="s" ph="1">
        <v>11198</v>
      </c>
      <c r="P511" s="7" t="s" ph="1">
        <v>1334</v>
      </c>
      <c r="R511" s="147" ph="1"/>
      <c r="S511" s="7" t="s" ph="1">
        <v>11199</v>
      </c>
      <c r="T511" s="7" t="s" ph="1">
        <v>3772</v>
      </c>
      <c r="U511" s="15" t="s" ph="1">
        <v>1414</v>
      </c>
      <c r="Y511" s="7" t="s" ph="1">
        <v>11200</v>
      </c>
    </row>
    <row r="512" spans="1:25" ht="25.5" ph="1">
      <c r="A512" s="6" ph="1">
        <v>486</v>
      </c>
      <c r="B512" s="23" t="s" ph="1">
        <v>2819</v>
      </c>
      <c r="C512" s="23" t="s" ph="1">
        <v>2819</v>
      </c>
      <c r="D512" s="23" ph="1"/>
      <c r="E512" s="23" ph="1"/>
      <c r="F512" s="7" t="s" ph="1">
        <v>1415</v>
      </c>
      <c r="G512" s="7" t="s" ph="1">
        <v>1332</v>
      </c>
      <c r="H512" s="7" t="s" ph="1">
        <v>1333</v>
      </c>
      <c r="I512" s="61" t="s" ph="1">
        <v>11201</v>
      </c>
      <c r="M512" s="14" t="str" ph="1">
        <f>IFERROR(INDEX([1]!_born[生没年],
MATCH(I512,[1]!_born[作],0)),"")</f>
        <v/>
      </c>
      <c r="N512" s="14" t="str" ph="1">
        <f>IFERROR(INDEX([1]!_born[生没年],
MATCH(K512,[1]!_born[作],0)),"")</f>
        <v/>
      </c>
      <c r="O512" s="17" t="s" ph="1">
        <v>11202</v>
      </c>
      <c r="P512" s="7" t="s" ph="1">
        <v>1416</v>
      </c>
      <c r="R512" s="147" ph="1"/>
      <c r="S512" s="7" t="s" ph="1">
        <v>1417</v>
      </c>
      <c r="T512" s="7" t="s" ph="1">
        <v>3773</v>
      </c>
      <c r="U512" s="15" t="s" ph="1">
        <v>1414</v>
      </c>
    </row>
    <row r="513" spans="1:23" ht="25.5" ph="1">
      <c r="A513" s="6" ph="1">
        <v>486</v>
      </c>
      <c r="B513" s="23" t="s" ph="1">
        <v>2819</v>
      </c>
      <c r="C513" s="23" t="s" ph="1">
        <v>2819</v>
      </c>
      <c r="D513" s="23" ph="1"/>
      <c r="E513" s="23" ph="1"/>
      <c r="F513" s="7" t="s" ph="1">
        <v>1415</v>
      </c>
      <c r="G513" s="7" t="s" ph="1">
        <v>1405</v>
      </c>
      <c r="I513" s="7" t="s" ph="1">
        <v>2840</v>
      </c>
      <c r="M513" s="14" t="str" ph="1">
        <f>IFERROR(INDEX([1]!_born[生没年],
MATCH(I513,[1]!_born[作],0)),"")</f>
        <v/>
      </c>
      <c r="N513" s="14" t="str" ph="1">
        <f>IFERROR(INDEX([1]!_born[生没年],
MATCH(K513,[1]!_born[作],0)),"")</f>
        <v/>
      </c>
      <c r="O513" s="7" t="s" ph="1">
        <v>11203</v>
      </c>
      <c r="R513" s="147" ph="1"/>
    </row>
    <row r="514" spans="1:23" s="46" customFormat="1" ph="1">
      <c r="A514" s="44" ph="1">
        <v>486</v>
      </c>
      <c r="B514" s="45" t="s" ph="1">
        <v>2819</v>
      </c>
      <c r="C514" s="45" t="s" ph="1">
        <v>2819</v>
      </c>
      <c r="D514" s="45" ph="1"/>
      <c r="E514" s="45" ph="1"/>
      <c r="F514" s="46" t="s" ph="1">
        <v>1418</v>
      </c>
      <c r="G514" s="46" t="s" ph="1">
        <v>1289</v>
      </c>
      <c r="I514" s="46" t="s" ph="1">
        <v>1419</v>
      </c>
      <c r="M514" s="161" t="str" ph="1">
        <f>IFERROR(INDEX([1]!_born[生没年],
MATCH(I514,[1]!_born[作],0)),"")</f>
        <v/>
      </c>
      <c r="N514" s="161" t="str" ph="1">
        <f>IFERROR(INDEX([1]!_born[生没年],
MATCH(K514,[1]!_born[作],0)),"")</f>
        <v/>
      </c>
      <c r="P514" s="46" t="s" ph="1">
        <v>1419</v>
      </c>
      <c r="R514" s="149" ph="1"/>
      <c r="U514" s="47" ph="1"/>
      <c r="V514" s="48" ph="1"/>
      <c r="W514" s="48" ph="1"/>
    </row>
    <row r="515" spans="1:23" ph="1">
      <c r="A515" s="6" ph="1">
        <v>486</v>
      </c>
      <c r="B515" s="23" t="s" ph="1">
        <v>2819</v>
      </c>
      <c r="C515" s="23" t="s" ph="1">
        <v>2819</v>
      </c>
      <c r="D515" s="23" ph="1"/>
      <c r="E515" s="23" ph="1"/>
      <c r="F515" s="7" t="s" ph="1">
        <v>1363</v>
      </c>
      <c r="G515" s="7" t="s" ph="1">
        <v>1405</v>
      </c>
      <c r="I515" s="7" t="s" ph="1">
        <v>2840</v>
      </c>
      <c r="M515" s="14" t="str" ph="1">
        <f>IFERROR(INDEX([1]!_born[生没年],
MATCH(I515,[1]!_born[作],0)),"")</f>
        <v/>
      </c>
      <c r="N515" s="14" t="str" ph="1">
        <f>IFERROR(INDEX([1]!_born[生没年],
MATCH(K515,[1]!_born[作],0)),"")</f>
        <v/>
      </c>
      <c r="R515" s="147" ph="1"/>
    </row>
    <row r="516" spans="1:23" ht="25.5" ph="1">
      <c r="A516" s="6" ph="1">
        <v>486</v>
      </c>
      <c r="B516" s="23" t="s" ph="1">
        <v>2819</v>
      </c>
      <c r="C516" s="23" t="s" ph="1">
        <v>2819</v>
      </c>
      <c r="D516" s="23" ph="1"/>
      <c r="E516" s="23" ph="1"/>
      <c r="F516" s="7" t="s" ph="1">
        <v>1364</v>
      </c>
      <c r="G516" s="7" t="s" ph="1">
        <v>6914</v>
      </c>
      <c r="I516" s="7" t="s" ph="1">
        <v>11204</v>
      </c>
      <c r="M516" s="14" t="str" ph="1">
        <f>IFERROR(INDEX([1]!_born[生没年],
MATCH(I516,[1]!_born[作],0)),"")</f>
        <v/>
      </c>
      <c r="N516" s="14" t="str" ph="1">
        <f>IFERROR(INDEX([1]!_born[生没年],
MATCH(K516,[1]!_born[作],0)),"")</f>
        <v/>
      </c>
      <c r="O516" s="7" t="s" ph="1">
        <v>11205</v>
      </c>
      <c r="R516" s="147" ph="1"/>
    </row>
    <row r="517" spans="1:23" ph="1">
      <c r="A517" s="6" ph="1">
        <v>486</v>
      </c>
      <c r="B517" s="23" t="s" ph="1">
        <v>2819</v>
      </c>
      <c r="C517" s="23" t="s" ph="1">
        <v>2819</v>
      </c>
      <c r="D517" s="23" ph="1"/>
      <c r="E517" s="23" ph="1"/>
      <c r="F517" s="7" t="s" ph="1">
        <v>1366</v>
      </c>
      <c r="G517" s="7" t="s" ph="1">
        <v>1405</v>
      </c>
      <c r="I517" s="7" t="s" ph="1">
        <v>2840</v>
      </c>
      <c r="M517" s="14" t="str" ph="1">
        <f>IFERROR(INDEX([1]!_born[生没年],
MATCH(I517,[1]!_born[作],0)),"")</f>
        <v/>
      </c>
      <c r="N517" s="14" t="str" ph="1">
        <f>IFERROR(INDEX([1]!_born[生没年],
MATCH(K517,[1]!_born[作],0)),"")</f>
        <v/>
      </c>
      <c r="R517" s="147" ph="1"/>
    </row>
    <row r="518" spans="1:23" s="46" customFormat="1" ph="1">
      <c r="A518" s="44" ph="1">
        <v>486</v>
      </c>
      <c r="B518" s="45" t="s" ph="1">
        <v>2819</v>
      </c>
      <c r="C518" s="45" t="s" ph="1">
        <v>2819</v>
      </c>
      <c r="D518" s="45" ph="1"/>
      <c r="E518" s="45" ph="1"/>
      <c r="F518" s="46" t="s" ph="1">
        <v>1413</v>
      </c>
      <c r="G518" s="46" t="s" ph="1">
        <v>1289</v>
      </c>
      <c r="I518" s="46" t="s" ph="1">
        <v>1419</v>
      </c>
      <c r="M518" s="161" t="str" ph="1">
        <f>IFERROR(INDEX([1]!_born[生没年],
MATCH(I518,[1]!_born[作],0)),"")</f>
        <v/>
      </c>
      <c r="N518" s="161" t="str" ph="1">
        <f>IFERROR(INDEX([1]!_born[生没年],
MATCH(K518,[1]!_born[作],0)),"")</f>
        <v/>
      </c>
      <c r="R518" s="149" ph="1"/>
      <c r="U518" s="47" ph="1"/>
      <c r="V518" s="48" ph="1"/>
      <c r="W518" s="48" ph="1"/>
    </row>
    <row r="519" spans="1:23" ht="25.5" ph="1">
      <c r="A519" s="6" ph="1">
        <v>486</v>
      </c>
      <c r="B519" s="23" t="s" ph="1">
        <v>2819</v>
      </c>
      <c r="C519" s="23" t="s" ph="1">
        <v>2819</v>
      </c>
      <c r="D519" s="23" ph="1"/>
      <c r="E519" s="23" ph="1"/>
      <c r="G519" s="7" t="s" ph="1">
        <v>1405</v>
      </c>
      <c r="I519" s="17" t="s" ph="1">
        <v>11206</v>
      </c>
      <c r="M519" s="14" t="str" ph="1">
        <f>IFERROR(INDEX([1]!_born[生没年],
MATCH(I519,[1]!_born[作],0)),"")</f>
        <v/>
      </c>
      <c r="N519" s="14" t="str" ph="1">
        <f>IFERROR(INDEX([1]!_born[生没年],
MATCH(K519,[1]!_born[作],0)),"")</f>
        <v/>
      </c>
      <c r="O519" s="7" t="s" ph="1">
        <v>11207</v>
      </c>
      <c r="R519" s="147" ph="1"/>
    </row>
    <row r="520" spans="1:23" ht="25.5" ph="1">
      <c r="A520" s="6" ph="1">
        <v>486</v>
      </c>
      <c r="B520" s="23" t="s" ph="1">
        <v>2819</v>
      </c>
      <c r="C520" s="23" t="s" ph="1">
        <v>2819</v>
      </c>
      <c r="D520" s="23" ph="1"/>
      <c r="E520" s="23" ph="1"/>
      <c r="G520" s="7" t="s" ph="1">
        <v>1405</v>
      </c>
      <c r="I520" s="17" t="s" ph="1">
        <v>11208</v>
      </c>
      <c r="M520" s="14" t="str" ph="1">
        <f>IFERROR(INDEX([1]!_born[生没年],
MATCH(I520,[1]!_born[作],0)),"")</f>
        <v/>
      </c>
      <c r="N520" s="14" t="str" ph="1">
        <f>IFERROR(INDEX([1]!_born[生没年],
MATCH(K520,[1]!_born[作],0)),"")</f>
        <v/>
      </c>
      <c r="O520" s="7" t="s" ph="1">
        <v>11207</v>
      </c>
      <c r="R520" s="147" ph="1"/>
    </row>
    <row r="521" spans="1:23" ht="25.5" ph="1">
      <c r="A521" s="6" ph="1">
        <v>487</v>
      </c>
      <c r="B521" s="23" t="s" ph="1">
        <v>2819</v>
      </c>
      <c r="C521" s="23" t="s" ph="1">
        <v>2819</v>
      </c>
      <c r="D521" s="23" ph="1"/>
      <c r="E521" s="23" ph="1"/>
      <c r="G521" s="7" t="s" ph="1">
        <v>1405</v>
      </c>
      <c r="I521" s="7" t="s" ph="1">
        <v>11209</v>
      </c>
      <c r="M521" s="14" t="str" ph="1">
        <f>IFERROR(INDEX([1]!_born[生没年],
MATCH(I521,[1]!_born[作],0)),"")</f>
        <v/>
      </c>
      <c r="N521" s="14" t="str" ph="1">
        <f>IFERROR(INDEX([1]!_born[生没年],
MATCH(K521,[1]!_born[作],0)),"")</f>
        <v/>
      </c>
      <c r="O521" s="7" t="s" ph="1">
        <v>11195</v>
      </c>
      <c r="R521" s="147" ph="1"/>
    </row>
    <row r="522" spans="1:23" ht="25.5" ph="1">
      <c r="A522" s="6" ph="1">
        <v>488</v>
      </c>
      <c r="B522" s="23" t="s" ph="1">
        <v>2819</v>
      </c>
      <c r="C522" s="23" t="s" ph="1">
        <v>2819</v>
      </c>
      <c r="D522" s="23" ph="1"/>
      <c r="E522" s="23" ph="1"/>
      <c r="G522" s="7" t="s" ph="1">
        <v>1405</v>
      </c>
      <c r="I522" s="7" t="s" ph="1">
        <v>11210</v>
      </c>
      <c r="M522" s="14" t="str" ph="1">
        <f>IFERROR(INDEX([1]!_born[生没年],
MATCH(I522,[1]!_born[作],0)),"")</f>
        <v/>
      </c>
      <c r="N522" s="14" t="str" ph="1">
        <f>IFERROR(INDEX([1]!_born[生没年],
MATCH(K522,[1]!_born[作],0)),"")</f>
        <v/>
      </c>
      <c r="O522" s="7" t="s" ph="1">
        <v>11195</v>
      </c>
      <c r="R522" s="147" ph="1"/>
    </row>
    <row r="523" spans="1:23" s="8" customFormat="1" ph="1">
      <c r="A523" s="6" ph="1">
        <v>491</v>
      </c>
      <c r="B523" s="11" t="s" ph="1">
        <v>1283</v>
      </c>
      <c r="C523" s="11" t="s" ph="1">
        <v>1283</v>
      </c>
      <c r="G523" s="10" t="s" ph="1">
        <v>1316</v>
      </c>
      <c r="H523" s="11" ph="1"/>
      <c r="M523" s="9" t="str" ph="1">
        <f>IFERROR(INDEX([1]!_born[生没年],
MATCH(I523,[1]!_born[作],0)),"")</f>
        <v/>
      </c>
      <c r="N523" s="9" t="str" ph="1">
        <f>IFERROR(INDEX([1]!_born[生没年],
MATCH(K523,[1]!_born[作],0)),"")</f>
        <v/>
      </c>
      <c r="R523" s="146" ph="1"/>
      <c r="U523" s="12" ph="1"/>
      <c r="V523" s="13" ph="1"/>
      <c r="W523" s="13" ph="1"/>
    </row>
    <row r="524" spans="1:23" ht="25.5" ph="1">
      <c r="A524" s="6" ph="1">
        <v>492</v>
      </c>
      <c r="B524" s="7" t="s" ph="1">
        <v>3123</v>
      </c>
      <c r="C524" s="7" t="s" ph="1">
        <v>3123</v>
      </c>
      <c r="G524" s="7" t="s" ph="1">
        <v>7437</v>
      </c>
      <c r="I524" s="7" t="s" ph="1">
        <v>11211</v>
      </c>
      <c r="M524" s="14" t="str" ph="1">
        <f>IFERROR(INDEX([1]!_born[生没年],
MATCH(I524,[1]!_born[作],0)),"")</f>
        <v/>
      </c>
      <c r="N524" s="14" t="str" ph="1">
        <f>IFERROR(INDEX([1]!_born[生没年],
MATCH(K524,[1]!_born[作],0)),"")</f>
        <v/>
      </c>
      <c r="O524" s="7" t="s" ph="1">
        <v>11212</v>
      </c>
      <c r="R524" s="147" ph="1"/>
      <c r="S524" s="7" t="s" ph="1">
        <v>2917</v>
      </c>
    </row>
    <row r="525" spans="1:23" ht="25.5" ph="1">
      <c r="A525" s="6" ph="1">
        <v>493</v>
      </c>
      <c r="B525" s="7" t="s" ph="1">
        <v>3123</v>
      </c>
      <c r="C525" s="7" t="s" ph="1">
        <v>3123</v>
      </c>
      <c r="G525" s="7" t="s" ph="1">
        <v>7437</v>
      </c>
      <c r="I525" s="7" t="s" ph="1">
        <v>11211</v>
      </c>
      <c r="M525" s="14" t="str" ph="1">
        <f>IFERROR(INDEX([1]!_born[生没年],
MATCH(I525,[1]!_born[作],0)),"")</f>
        <v/>
      </c>
      <c r="N525" s="14" t="str" ph="1">
        <f>IFERROR(INDEX([1]!_born[生没年],
MATCH(K525,[1]!_born[作],0)),"")</f>
        <v/>
      </c>
      <c r="O525" s="7" t="s" ph="1">
        <v>11213</v>
      </c>
      <c r="R525" s="147" ph="1"/>
      <c r="S525" s="7" t="s" ph="1">
        <v>2694</v>
      </c>
    </row>
    <row r="526" spans="1:23" ht="25.5" ph="1">
      <c r="A526" s="6" ph="1">
        <v>494</v>
      </c>
      <c r="B526" s="7" t="s" ph="1">
        <v>3123</v>
      </c>
      <c r="C526" s="7" t="s" ph="1">
        <v>3123</v>
      </c>
      <c r="G526" s="7" t="s" ph="1">
        <v>7437</v>
      </c>
      <c r="I526" s="7" t="s" ph="1">
        <v>11211</v>
      </c>
      <c r="M526" s="14" t="str" ph="1">
        <f>IFERROR(INDEX([1]!_born[生没年],
MATCH(I526,[1]!_born[作],0)),"")</f>
        <v/>
      </c>
      <c r="N526" s="14" t="str" ph="1">
        <f>IFERROR(INDEX([1]!_born[生没年],
MATCH(K526,[1]!_born[作],0)),"")</f>
        <v/>
      </c>
      <c r="O526" s="7" t="s" ph="1">
        <v>1420</v>
      </c>
      <c r="R526" s="147" ph="1"/>
      <c r="S526" s="7" t="s" ph="1">
        <v>1421</v>
      </c>
    </row>
    <row r="527" spans="1:23" ht="25.5" ph="1">
      <c r="A527" s="6" ph="1">
        <v>495</v>
      </c>
      <c r="B527" s="7" t="s" ph="1">
        <v>3123</v>
      </c>
      <c r="C527" s="7" t="s" ph="1">
        <v>3123</v>
      </c>
      <c r="G527" s="7" t="s" ph="1">
        <v>3557</v>
      </c>
      <c r="I527" s="7" t="s" ph="1">
        <v>11214</v>
      </c>
      <c r="M527" s="14" t="str" ph="1">
        <f>IFERROR(INDEX([1]!_born[生没年],
MATCH(I527,[1]!_born[作],0)),"")</f>
        <v/>
      </c>
      <c r="N527" s="14" t="str" ph="1">
        <f>IFERROR(INDEX([1]!_born[生没年],
MATCH(K527,[1]!_born[作],0)),"")</f>
        <v/>
      </c>
      <c r="O527" s="7" t="s" ph="1">
        <v>11215</v>
      </c>
      <c r="R527" s="147" ph="1"/>
      <c r="S527" s="7" t="s" ph="1">
        <v>1422</v>
      </c>
    </row>
    <row r="528" spans="1:23" ht="25.5" ph="1">
      <c r="A528" s="6" ph="1">
        <v>496</v>
      </c>
      <c r="B528" s="7" t="s" ph="1">
        <v>3123</v>
      </c>
      <c r="C528" s="7" t="s" ph="1">
        <v>3123</v>
      </c>
      <c r="G528" s="7" t="s" ph="1">
        <v>1284</v>
      </c>
      <c r="M528" s="14" t="str" ph="1">
        <f>IFERROR(INDEX([1]!_born[生没年],
MATCH(I528,[1]!_born[作],0)),"")</f>
        <v/>
      </c>
      <c r="N528" s="14" t="str" ph="1">
        <f>IFERROR(INDEX([1]!_born[生没年],
MATCH(K528,[1]!_born[作],0)),"")</f>
        <v/>
      </c>
      <c r="O528" s="7" t="s" ph="1">
        <v>11216</v>
      </c>
      <c r="P528" s="7" t="s" ph="1">
        <v>1423</v>
      </c>
      <c r="R528" s="147" ph="1"/>
      <c r="S528" s="7" t="s" ph="1">
        <v>1424</v>
      </c>
    </row>
    <row r="529" spans="1:25" ht="25.5" ph="1">
      <c r="A529" s="6" ph="1">
        <v>497</v>
      </c>
      <c r="B529" s="7" t="s" ph="1">
        <v>3123</v>
      </c>
      <c r="C529" s="7" t="s" ph="1">
        <v>3123</v>
      </c>
      <c r="G529" s="7" t="s" ph="1">
        <v>1425</v>
      </c>
      <c r="H529" s="7" t="s" ph="1">
        <v>1315</v>
      </c>
      <c r="I529" s="7" t="s" ph="1">
        <v>11111</v>
      </c>
      <c r="M529" s="14" t="str" ph="1">
        <f>IFERROR(INDEX([1]!_born[生没年],
MATCH(I529,[1]!_born[作],0)),"")</f>
        <v/>
      </c>
      <c r="N529" s="14" t="str" ph="1">
        <f>IFERROR(INDEX([1]!_born[生没年],
MATCH(K529,[1]!_born[作],0)),"")</f>
        <v/>
      </c>
      <c r="O529" s="7" t="s" ph="1">
        <v>11217</v>
      </c>
      <c r="P529" s="7" t="s" ph="1">
        <v>1426</v>
      </c>
      <c r="R529" s="147" ph="1"/>
      <c r="S529" s="7" t="s" ph="1">
        <v>1427</v>
      </c>
    </row>
    <row r="530" spans="1:25" ht="25.5" ph="1">
      <c r="A530" s="6" ph="1">
        <v>498</v>
      </c>
      <c r="B530" s="23" t="s" ph="1">
        <v>2819</v>
      </c>
      <c r="C530" s="23" t="s" ph="1">
        <v>2819</v>
      </c>
      <c r="D530" s="23" ph="1"/>
      <c r="E530" s="23" ph="1"/>
      <c r="G530" s="7" t="s" ph="1">
        <v>7437</v>
      </c>
      <c r="I530" s="7" t="s" ph="1">
        <v>11211</v>
      </c>
      <c r="M530" s="14" t="str" ph="1">
        <f>IFERROR(INDEX([1]!_born[生没年],
MATCH(I530,[1]!_born[作],0)),"")</f>
        <v/>
      </c>
      <c r="N530" s="14" t="str" ph="1">
        <f>IFERROR(INDEX([1]!_born[生没年],
MATCH(K530,[1]!_born[作],0)),"")</f>
        <v/>
      </c>
      <c r="O530" s="7" t="s" ph="1">
        <v>11218</v>
      </c>
      <c r="R530" s="147" ph="1"/>
    </row>
    <row r="531" spans="1:25" s="19" customFormat="1" ht="25.5" ph="1">
      <c r="A531" s="18" ph="1">
        <v>499</v>
      </c>
      <c r="B531" s="26" t="s" ph="1">
        <v>2819</v>
      </c>
      <c r="C531" s="26" t="s" ph="1">
        <v>2819</v>
      </c>
      <c r="D531" s="26" ph="1"/>
      <c r="E531" s="26" ph="1"/>
      <c r="F531" s="19" t="s" ph="1">
        <v>1318</v>
      </c>
      <c r="G531" s="19" t="s" ph="1">
        <v>8807</v>
      </c>
      <c r="M531" s="20" t="str" ph="1">
        <f>IFERROR(INDEX([1]!_born[生没年],
MATCH(I531,[1]!_born[作],0)),"")</f>
        <v/>
      </c>
      <c r="N531" s="20" t="str" ph="1">
        <f>IFERROR(INDEX([1]!_born[生没年],
MATCH(K531,[1]!_born[作],0)),"")</f>
        <v/>
      </c>
      <c r="O531" s="19" t="s" ph="1">
        <v>11219</v>
      </c>
      <c r="R531" s="148" ph="1"/>
      <c r="U531" s="21" ph="1"/>
      <c r="V531" s="22" ph="1"/>
      <c r="W531" s="22" ph="1"/>
      <c r="Y531" s="19" t="s" ph="1">
        <v>11024</v>
      </c>
    </row>
    <row r="532" spans="1:25" s="19" customFormat="1" ht="25.5" ph="1">
      <c r="A532" s="18" ph="1">
        <v>500</v>
      </c>
      <c r="B532" s="26" t="s" ph="1">
        <v>2819</v>
      </c>
      <c r="C532" s="26" t="s" ph="1">
        <v>2819</v>
      </c>
      <c r="D532" s="26" ph="1"/>
      <c r="E532" s="26" ph="1"/>
      <c r="F532" s="19" t="s" ph="1">
        <v>1318</v>
      </c>
      <c r="G532" s="19" t="s" ph="1">
        <v>2754</v>
      </c>
      <c r="M532" s="20" t="str" ph="1">
        <f>IFERROR(INDEX([1]!_born[生没年],
MATCH(I532,[1]!_born[作],0)),"")</f>
        <v/>
      </c>
      <c r="N532" s="20" t="str" ph="1">
        <f>IFERROR(INDEX([1]!_born[生没年],
MATCH(K532,[1]!_born[作],0)),"")</f>
        <v/>
      </c>
      <c r="O532" s="19" t="s" ph="1">
        <v>11220</v>
      </c>
      <c r="R532" s="148" ph="1"/>
      <c r="S532" s="19" t="s" ph="1">
        <v>8589</v>
      </c>
      <c r="U532" s="21" ph="1"/>
      <c r="V532" s="22" ph="1"/>
      <c r="W532" s="22" ph="1"/>
      <c r="Y532" s="19" t="s" ph="1">
        <v>11024</v>
      </c>
    </row>
    <row r="533" spans="1:25" ht="25.5" ph="1">
      <c r="A533" s="6" ph="1">
        <v>501</v>
      </c>
      <c r="B533" s="23" t="s" ph="1">
        <v>2819</v>
      </c>
      <c r="C533" s="23" t="s" ph="1">
        <v>2819</v>
      </c>
      <c r="D533" s="23" ph="1"/>
      <c r="E533" s="23" ph="1"/>
      <c r="G533" s="7" t="s" ph="1">
        <v>2427</v>
      </c>
      <c r="I533" s="7" t="s" ph="1">
        <v>11221</v>
      </c>
      <c r="M533" s="14" t="str" ph="1">
        <f>IFERROR(INDEX([1]!_born[生没年],
MATCH(I533,[1]!_born[作],0)),"")</f>
        <v/>
      </c>
      <c r="N533" s="14" t="str" ph="1">
        <f>IFERROR(INDEX([1]!_born[生没年],
MATCH(K533,[1]!_born[作],0)),"")</f>
        <v/>
      </c>
      <c r="R533" s="147" ph="1"/>
    </row>
    <row r="534" spans="1:25" ht="25.5" ph="1">
      <c r="A534" s="6" ph="1">
        <v>502</v>
      </c>
      <c r="B534" s="23" t="s" ph="1">
        <v>2819</v>
      </c>
      <c r="C534" s="23" t="s" ph="1">
        <v>2819</v>
      </c>
      <c r="D534" s="23" ph="1"/>
      <c r="E534" s="23" ph="1"/>
      <c r="G534" s="7" t="s" ph="1">
        <v>2427</v>
      </c>
      <c r="I534" s="7" t="s" ph="1">
        <v>11222</v>
      </c>
      <c r="M534" s="14" t="str" ph="1">
        <f>IFERROR(INDEX([1]!_born[生没年],
MATCH(I534,[1]!_born[作],0)),"")</f>
        <v/>
      </c>
      <c r="N534" s="14" t="str" ph="1">
        <f>IFERROR(INDEX([1]!_born[生没年],
MATCH(K534,[1]!_born[作],0)),"")</f>
        <v/>
      </c>
      <c r="R534" s="147" ph="1"/>
    </row>
    <row r="535" spans="1:25" ht="25.5" ph="1">
      <c r="A535" s="6" ph="1">
        <v>503</v>
      </c>
      <c r="B535" s="23" t="s" ph="1">
        <v>2819</v>
      </c>
      <c r="C535" s="23" t="s" ph="1">
        <v>2819</v>
      </c>
      <c r="D535" s="23" ph="1"/>
      <c r="E535" s="23" ph="1"/>
      <c r="G535" s="7" t="s" ph="1">
        <v>2427</v>
      </c>
      <c r="I535" s="7" t="s" ph="1">
        <v>11223</v>
      </c>
      <c r="M535" s="14" t="str" ph="1">
        <f>IFERROR(INDEX([1]!_born[生没年],
MATCH(I535,[1]!_born[作],0)),"")</f>
        <v/>
      </c>
      <c r="N535" s="14" t="str" ph="1">
        <f>IFERROR(INDEX([1]!_born[生没年],
MATCH(K535,[1]!_born[作],0)),"")</f>
        <v/>
      </c>
      <c r="R535" s="147" ph="1"/>
    </row>
    <row r="536" spans="1:25" ht="25.5" ph="1">
      <c r="A536" s="6" ph="1">
        <v>504</v>
      </c>
      <c r="B536" s="23" t="s" ph="1">
        <v>2819</v>
      </c>
      <c r="C536" s="23" t="s" ph="1">
        <v>2819</v>
      </c>
      <c r="D536" s="23" ph="1"/>
      <c r="E536" s="23" ph="1"/>
      <c r="G536" s="7" t="s" ph="1">
        <v>2427</v>
      </c>
      <c r="I536" s="7" t="s" ph="1">
        <v>11224</v>
      </c>
      <c r="M536" s="14" t="str" ph="1">
        <f>IFERROR(INDEX([1]!_born[生没年],
MATCH(I536,[1]!_born[作],0)),"")</f>
        <v/>
      </c>
      <c r="N536" s="14" t="str" ph="1">
        <f>IFERROR(INDEX([1]!_born[生没年],
MATCH(K536,[1]!_born[作],0)),"")</f>
        <v/>
      </c>
      <c r="R536" s="147" ph="1"/>
    </row>
    <row r="537" spans="1:25" ph="1">
      <c r="A537" s="6" ph="1">
        <v>505</v>
      </c>
      <c r="B537" s="23" t="s" ph="1">
        <v>2819</v>
      </c>
      <c r="C537" s="23" t="s" ph="1">
        <v>2819</v>
      </c>
      <c r="D537" s="23" ph="1"/>
      <c r="E537" s="23" ph="1"/>
      <c r="G537" s="7" t="s" ph="1">
        <v>2427</v>
      </c>
      <c r="I537" s="7" t="s" ph="1">
        <v>3956</v>
      </c>
      <c r="M537" s="14" t="str" ph="1">
        <f>IFERROR(INDEX([1]!_born[生没年],
MATCH(I537,[1]!_born[作],0)),"")</f>
        <v/>
      </c>
      <c r="N537" s="14" t="str" ph="1">
        <f>IFERROR(INDEX([1]!_born[生没年],
MATCH(K537,[1]!_born[作],0)),"")</f>
        <v/>
      </c>
      <c r="R537" s="147" ph="1"/>
    </row>
    <row r="538" spans="1:25" s="8" customFormat="1" ht="25.5" ph="1">
      <c r="A538" s="6" ph="1">
        <v>1406</v>
      </c>
      <c r="B538" s="7" t="s" ph="1">
        <v>10497</v>
      </c>
      <c r="C538" s="7" t="s" ph="1">
        <v>10497</v>
      </c>
      <c r="G538" s="11" t="s" ph="1">
        <v>1428</v>
      </c>
      <c r="H538" s="11" ph="1"/>
      <c r="M538" s="9" t="str" ph="1">
        <f>IFERROR(INDEX([1]!_born[生没年],
MATCH(I538,[1]!_born[作],0)),"")</f>
        <v/>
      </c>
      <c r="N538" s="9" t="str" ph="1">
        <f>IFERROR(INDEX([1]!_born[生没年],
MATCH(K538,[1]!_born[作],0)),"")</f>
        <v/>
      </c>
      <c r="R538" s="146" ph="1"/>
      <c r="U538" s="12" ph="1"/>
      <c r="V538" s="13" ph="1"/>
      <c r="W538" s="13" ph="1"/>
    </row>
    <row r="1487" spans="1:23" ph="1">
      <c r="A1487" s="6"/>
      <c r="U1487" s="15"/>
      <c r="V1487" s="16"/>
      <c r="W1487" s="16"/>
    </row>
    <row r="1488" spans="1:23" ph="1">
      <c r="A1488" s="6"/>
      <c r="U1488" s="15"/>
      <c r="V1488" s="16"/>
      <c r="W1488" s="16"/>
    </row>
    <row r="1489" spans="1:23" ph="1">
      <c r="A1489" s="6"/>
      <c r="U1489" s="15"/>
      <c r="V1489" s="16"/>
      <c r="W1489" s="16"/>
    </row>
    <row r="1490" spans="1:23" ph="1">
      <c r="A1490" s="6"/>
      <c r="U1490" s="15"/>
      <c r="V1490" s="16"/>
      <c r="W1490" s="16"/>
    </row>
    <row r="1491" spans="1:23" ph="1">
      <c r="A1491" s="6"/>
      <c r="U1491" s="15"/>
      <c r="V1491" s="16"/>
      <c r="W1491" s="16"/>
    </row>
    <row r="1492" spans="1:23" ph="1">
      <c r="A1492" s="6"/>
      <c r="U1492" s="15"/>
      <c r="V1492" s="16"/>
      <c r="W1492" s="16"/>
    </row>
    <row r="1493" spans="1:23" ph="1">
      <c r="A1493" s="6"/>
      <c r="U1493" s="15"/>
      <c r="V1493" s="16"/>
      <c r="W1493" s="16"/>
    </row>
    <row r="1494" spans="1:23" ph="1">
      <c r="A1494" s="6"/>
      <c r="U1494" s="15"/>
      <c r="V1494" s="16"/>
      <c r="W1494" s="16"/>
    </row>
    <row r="1495" spans="1:23" ph="1">
      <c r="A1495" s="6"/>
      <c r="U1495" s="15"/>
      <c r="V1495" s="16"/>
      <c r="W1495" s="16"/>
    </row>
    <row r="1496" spans="1:23" ph="1">
      <c r="A1496" s="6"/>
      <c r="U1496" s="15"/>
      <c r="V1496" s="16"/>
      <c r="W1496" s="16"/>
    </row>
    <row r="1497" spans="1:23" ph="1">
      <c r="A1497" s="6"/>
      <c r="U1497" s="15"/>
      <c r="V1497" s="16"/>
      <c r="W1497" s="16"/>
    </row>
    <row r="1498" spans="1:23" ph="1">
      <c r="A1498" s="6"/>
      <c r="U1498" s="15"/>
      <c r="V1498" s="16"/>
      <c r="W1498" s="16"/>
    </row>
    <row r="1499" spans="1:23" ph="1">
      <c r="A1499" s="6"/>
      <c r="U1499" s="15"/>
      <c r="V1499" s="16"/>
      <c r="W1499" s="16"/>
    </row>
    <row r="1500" spans="1:23" ph="1">
      <c r="A1500" s="6"/>
      <c r="U1500" s="15"/>
      <c r="V1500" s="16"/>
      <c r="W1500" s="16"/>
    </row>
    <row r="1501" spans="1:23" ph="1">
      <c r="A1501" s="6"/>
      <c r="U1501" s="15"/>
      <c r="V1501" s="16"/>
      <c r="W1501" s="16"/>
    </row>
    <row r="1502" spans="1:23" ph="1">
      <c r="A1502" s="6"/>
      <c r="U1502" s="15"/>
      <c r="V1502" s="16"/>
      <c r="W1502" s="16"/>
    </row>
    <row r="1503" spans="1:23" ph="1">
      <c r="A1503" s="6"/>
      <c r="U1503" s="15"/>
      <c r="V1503" s="16"/>
      <c r="W1503" s="16"/>
    </row>
    <row r="1504" spans="1:23" ph="1">
      <c r="A1504" s="6"/>
      <c r="U1504" s="15"/>
      <c r="V1504" s="16"/>
      <c r="W1504" s="16"/>
    </row>
    <row r="1505" spans="1:23" ph="1">
      <c r="A1505" s="6"/>
      <c r="U1505" s="15"/>
      <c r="V1505" s="16"/>
      <c r="W1505" s="16"/>
    </row>
    <row r="1506" spans="1:23" ph="1">
      <c r="A1506" s="6"/>
      <c r="U1506" s="15"/>
      <c r="V1506" s="16"/>
      <c r="W1506" s="16"/>
    </row>
    <row r="1507" spans="1:23" ph="1">
      <c r="A1507" s="6"/>
      <c r="U1507" s="15"/>
      <c r="V1507" s="16"/>
      <c r="W1507" s="16"/>
    </row>
    <row r="1508" spans="1:23" ph="1">
      <c r="A1508" s="6"/>
      <c r="U1508" s="15"/>
      <c r="V1508" s="16"/>
      <c r="W1508" s="16"/>
    </row>
    <row r="1509" spans="1:23" ph="1">
      <c r="A1509" s="6"/>
      <c r="U1509" s="15"/>
      <c r="V1509" s="16"/>
      <c r="W1509" s="16"/>
    </row>
    <row r="1510" spans="1:23" ph="1">
      <c r="A1510" s="6"/>
      <c r="U1510" s="15"/>
      <c r="V1510" s="16"/>
      <c r="W1510" s="16"/>
    </row>
    <row r="1511" spans="1:23" ph="1">
      <c r="A1511" s="6"/>
      <c r="U1511" s="15"/>
      <c r="V1511" s="16"/>
      <c r="W1511" s="16"/>
    </row>
    <row r="1512" spans="1:23" ph="1">
      <c r="A1512" s="6"/>
      <c r="U1512" s="15"/>
      <c r="V1512" s="16"/>
      <c r="W1512" s="16"/>
    </row>
    <row r="1513" spans="1:23" ph="1">
      <c r="A1513" s="6"/>
      <c r="U1513" s="15"/>
      <c r="V1513" s="16"/>
      <c r="W1513" s="16"/>
    </row>
    <row r="1514" spans="1:23" ph="1">
      <c r="A1514" s="6"/>
      <c r="U1514" s="15"/>
      <c r="V1514" s="16"/>
      <c r="W1514" s="16"/>
    </row>
    <row r="1515" spans="1:23" ph="1">
      <c r="A1515" s="6"/>
      <c r="U1515" s="15"/>
      <c r="V1515" s="16"/>
      <c r="W1515" s="16"/>
    </row>
    <row r="1516" spans="1:23" ph="1">
      <c r="A1516" s="6"/>
      <c r="U1516" s="15"/>
      <c r="V1516" s="16"/>
      <c r="W1516" s="16"/>
    </row>
    <row r="1517" spans="1:23" ph="1">
      <c r="A1517" s="6"/>
      <c r="U1517" s="15"/>
      <c r="V1517" s="16"/>
      <c r="W1517" s="16"/>
    </row>
    <row r="1518" spans="1:23" ph="1">
      <c r="A1518" s="6"/>
      <c r="U1518" s="15"/>
      <c r="V1518" s="16"/>
      <c r="W1518" s="16"/>
    </row>
    <row r="1519" spans="1:23" ph="1">
      <c r="A1519" s="6"/>
      <c r="U1519" s="15"/>
      <c r="V1519" s="16"/>
      <c r="W1519" s="16"/>
    </row>
    <row r="1520" spans="1:23" ph="1">
      <c r="A1520" s="6"/>
      <c r="U1520" s="15"/>
      <c r="V1520" s="16"/>
      <c r="W1520" s="16"/>
    </row>
    <row r="1521" spans="1:23" ph="1">
      <c r="A1521" s="6"/>
      <c r="U1521" s="15"/>
      <c r="V1521" s="16"/>
      <c r="W1521" s="16"/>
    </row>
    <row r="1522" spans="1:23" ph="1">
      <c r="A1522" s="6"/>
      <c r="U1522" s="15"/>
      <c r="V1522" s="16"/>
      <c r="W1522" s="16"/>
    </row>
    <row r="1523" spans="1:23" ph="1">
      <c r="A1523" s="6"/>
      <c r="U1523" s="15"/>
      <c r="V1523" s="16"/>
      <c r="W1523" s="16"/>
    </row>
    <row r="1524" spans="1:23" ph="1">
      <c r="A1524" s="6"/>
      <c r="U1524" s="15"/>
      <c r="V1524" s="16"/>
      <c r="W1524" s="16"/>
    </row>
    <row r="1525" spans="1:23" ph="1">
      <c r="A1525" s="6"/>
      <c r="U1525" s="15"/>
      <c r="V1525" s="16"/>
      <c r="W1525" s="16"/>
    </row>
    <row r="1526" spans="1:23" ph="1">
      <c r="A1526" s="6"/>
      <c r="U1526" s="15"/>
      <c r="V1526" s="16"/>
      <c r="W1526" s="16"/>
    </row>
    <row r="1527" spans="1:23" ph="1">
      <c r="A1527" s="6"/>
      <c r="U1527" s="15"/>
      <c r="V1527" s="16"/>
      <c r="W1527" s="16"/>
    </row>
    <row r="1528" spans="1:23" ph="1">
      <c r="A1528" s="6"/>
      <c r="U1528" s="15"/>
      <c r="V1528" s="16"/>
      <c r="W1528" s="16"/>
    </row>
    <row r="1529" spans="1:23" ph="1">
      <c r="A1529" s="6"/>
      <c r="U1529" s="15"/>
      <c r="V1529" s="16"/>
      <c r="W1529" s="16"/>
    </row>
    <row r="1530" spans="1:23" ph="1">
      <c r="A1530" s="6"/>
      <c r="U1530" s="15"/>
      <c r="V1530" s="16"/>
      <c r="W1530" s="16"/>
    </row>
    <row r="1531" spans="1:23" ph="1">
      <c r="A1531" s="6"/>
      <c r="U1531" s="15"/>
      <c r="V1531" s="16"/>
      <c r="W1531" s="16"/>
    </row>
    <row r="1532" spans="1:23" ph="1">
      <c r="A1532" s="6"/>
      <c r="U1532" s="15"/>
      <c r="V1532" s="16"/>
      <c r="W1532" s="16"/>
    </row>
    <row r="1533" spans="1:23" ph="1">
      <c r="A1533" s="6"/>
      <c r="U1533" s="15"/>
      <c r="V1533" s="16"/>
      <c r="W1533" s="16"/>
    </row>
    <row r="1534" spans="1:23" ph="1">
      <c r="A1534" s="6"/>
      <c r="U1534" s="15"/>
      <c r="V1534" s="16"/>
      <c r="W1534" s="16"/>
    </row>
    <row r="1535" spans="1:23" ph="1">
      <c r="A1535" s="6"/>
      <c r="U1535" s="15"/>
      <c r="V1535" s="16"/>
      <c r="W1535" s="16"/>
    </row>
    <row r="1536" spans="1:23" ph="1">
      <c r="A1536" s="6"/>
      <c r="U1536" s="15"/>
      <c r="V1536" s="16"/>
      <c r="W1536" s="16"/>
    </row>
    <row r="1537" spans="1:23" ph="1">
      <c r="A1537" s="6"/>
      <c r="U1537" s="15"/>
      <c r="V1537" s="16"/>
      <c r="W1537" s="16"/>
    </row>
    <row r="1538" spans="1:23" ph="1">
      <c r="A1538" s="6"/>
      <c r="U1538" s="15"/>
      <c r="V1538" s="16"/>
      <c r="W1538" s="16"/>
    </row>
    <row r="1539" spans="1:23" ph="1">
      <c r="A1539" s="6"/>
      <c r="U1539" s="15"/>
      <c r="V1539" s="16"/>
      <c r="W1539" s="16"/>
    </row>
    <row r="1540" spans="1:23" ph="1">
      <c r="A1540" s="6"/>
      <c r="U1540" s="15"/>
      <c r="V1540" s="16"/>
      <c r="W1540" s="16"/>
    </row>
    <row r="1541" spans="1:23" ph="1">
      <c r="A1541" s="6"/>
      <c r="U1541" s="15"/>
      <c r="V1541" s="16"/>
      <c r="W1541" s="16"/>
    </row>
    <row r="1542" spans="1:23" ph="1">
      <c r="A1542" s="6"/>
      <c r="U1542" s="15"/>
      <c r="V1542" s="16"/>
      <c r="W1542" s="16"/>
    </row>
    <row r="1543" spans="1:23" ph="1">
      <c r="A1543" s="6"/>
      <c r="U1543" s="15"/>
      <c r="V1543" s="16"/>
      <c r="W1543" s="16"/>
    </row>
    <row r="1544" spans="1:23" ph="1">
      <c r="A1544" s="6"/>
      <c r="U1544" s="15"/>
      <c r="V1544" s="16"/>
      <c r="W1544" s="16"/>
    </row>
    <row r="1545" spans="1:23" ph="1">
      <c r="A1545" s="6"/>
      <c r="U1545" s="15"/>
      <c r="V1545" s="16"/>
      <c r="W1545" s="16"/>
    </row>
  </sheetData>
  <autoFilter ref="A1:AI1" xr:uid="{6A6099AD-A394-4610-90CD-AC7E5D6DA5EC}"/>
  <phoneticPr fontId="1"/>
  <hyperlinks>
    <hyperlink ref="I110" r:id="rId1" xr:uid="{DEAD7C66-C523-4701-83B3-A64122491041}"/>
    <hyperlink ref="O110" r:id="rId2" display="帰還/Crosstalk at 駒場寮ホール" xr:uid="{F30D85B2-8521-4346-B9F3-A3B398CEE6C8}"/>
    <hyperlink ref="O111" r:id="rId3" xr:uid="{52AC4736-D95A-4532-8059-F044A6CFA0B5}"/>
    <hyperlink ref="I111" r:id="rId4" xr:uid="{73257C29-8E18-4AF2-9729-777475602EDD}"/>
    <hyperlink ref="O112" r:id="rId5" xr:uid="{2F9BF12F-C942-4A66-9D77-7A7BF04DFD35}"/>
    <hyperlink ref="I113" r:id="rId6" display="東京オーケストラ/高橋秀樹参加" xr:uid="{576664A9-4E7D-4E68-AA78-000CF3D6FEA3}"/>
    <hyperlink ref="I122:I124" r:id="rId7" display="「宝船」" xr:uid="{2B181341-B04C-4395-8F4C-301A8CBCCA2D}"/>
    <hyperlink ref="I124" r:id="rId8" xr:uid="{69498D69-E1A5-4705-B2ED-3AD78E781832}"/>
    <hyperlink ref="O122:O124" r:id="rId9" display="「宝船」デモビデオ" xr:uid="{0B128502-E0C6-43C3-9957-95AE777231B6}"/>
    <hyperlink ref="O114" r:id="rId10" xr:uid="{36FF78ED-8F46-4477-B7C1-848B918D3CAA}"/>
    <hyperlink ref="O115" r:id="rId11" xr:uid="{2C1542D6-ED27-4D2E-8ED2-965E81E7DFAA}"/>
    <hyperlink ref="O117" r:id="rId12" xr:uid="{3A5D8A4D-78FF-4670-932A-CFA66FB87118}"/>
    <hyperlink ref="O118:O121" r:id="rId13" display="伝説の舞台裏（総出演）" xr:uid="{21346443-54A5-47CC-8EE7-DEF4961DF21D}"/>
    <hyperlink ref="I116" r:id="rId14" xr:uid="{7A40C81D-2FC0-4D9B-85F6-4F75CB0E790B}"/>
    <hyperlink ref="O116" r:id="rId15" display="高橋秀樹テレビ出演の記録" xr:uid="{BBF7BB03-1CCA-49B8-BD45-894D5B67E7AC}"/>
    <hyperlink ref="I127" r:id="rId16" xr:uid="{622CC239-905F-45B7-985F-B383D11C7AE8}"/>
    <hyperlink ref="O127" r:id="rId17" display="詩のパフォーマンス" xr:uid="{20CDB319-A3BF-4E4A-A1F5-B7FF678D5B38}"/>
    <hyperlink ref="I129" r:id="rId18" xr:uid="{D656C947-C90D-4905-8298-AE9F7441ACCE}"/>
    <hyperlink ref="O129" r:id="rId19" xr:uid="{EA7142E1-4A38-4EEF-A5D8-37A481FB419A}"/>
    <hyperlink ref="I131" r:id="rId20" xr:uid="{15FFBCC2-2B35-4B53-8C63-42FD0127B152}"/>
    <hyperlink ref="O131" r:id="rId21" xr:uid="{25CAB77A-6479-40F2-AC74-94BA61A0DF95}"/>
    <hyperlink ref="I284" r:id="rId22" xr:uid="{C46C5A7B-BF0B-4F38-BBF7-F3F0EF4A9789}"/>
    <hyperlink ref="O284" r:id="rId23" xr:uid="{529C8249-E6A8-4783-AEDC-AE62EEAD63C2}"/>
    <hyperlink ref="O287" r:id="rId24" display="幸福を売る男avec真弓at曼荼羅Ⅱ" xr:uid="{D21737CB-559F-473B-9142-AE86D247FD3D}"/>
    <hyperlink ref="I287" r:id="rId25" xr:uid="{F49550EB-0B29-46AF-B2A1-9E1CDB8C1108}"/>
    <hyperlink ref="I303" r:id="rId26" xr:uid="{D7A648E0-33AD-4025-89B8-401B4E869F8A}"/>
    <hyperlink ref="I301" r:id="rId27" xr:uid="{E159FBEB-D2DE-4D6C-AE80-3E81166A2617}"/>
    <hyperlink ref="I298:I299" r:id="rId28" display="高橋秀樹" xr:uid="{F5F27363-A327-41E3-B4F2-B8BA19CF1572}"/>
    <hyperlink ref="I288:O288" r:id="rId29" display="高橋秀樹avec真弓･かぢ" xr:uid="{B31BBE6E-4867-413E-8884-A9FE579E585D}"/>
    <hyperlink ref="I290:O291" r:id="rId30" display="高橋秀樹" xr:uid="{D84545CC-F782-46FE-96C8-1F6A82252198}"/>
    <hyperlink ref="I298" r:id="rId31" xr:uid="{559F77F3-A303-4AAB-BEA9-E886185BBB9F}"/>
    <hyperlink ref="O298:O301" r:id="rId32" display="ずんずん合唱団(本番･舞台裏･ギャルソン)" xr:uid="{DDB5C15B-16A4-48D9-BDBF-790D13680A20}"/>
    <hyperlink ref="I300" r:id="rId33" xr:uid="{E2E792A0-9BF0-41E5-B292-5B707B8861EC}"/>
    <hyperlink ref="O303" r:id="rId34" display="サイパン" xr:uid="{4041B34C-CEC4-4558-A678-20E89906BD3C}"/>
    <hyperlink ref="O288" r:id="rId35" xr:uid="{F30243ED-42E1-4924-B6BB-949620649D7D}"/>
    <hyperlink ref="I286:O286" r:id="rId36" display="高橋秀樹avec川元光一･富塚研二" xr:uid="{F6F2233E-3AB7-43EE-AC91-1628438BAAB7}"/>
    <hyperlink ref="I281" r:id="rId37" xr:uid="{05FD0977-ECDB-41F1-8849-DE3F05EE4E83}"/>
    <hyperlink ref="O281" r:id="rId38" xr:uid="{0CBF10D6-E244-443C-ABF8-28162F2D2A02}"/>
    <hyperlink ref="I289:O289" r:id="rId39" display="高橋秀樹" xr:uid="{BF2FC1CA-BF31-4627-A462-67B394D1F89B}"/>
    <hyperlink ref="I283:O283" r:id="rId40" display="ぼんとらぼるし" xr:uid="{6BD0B7AE-5FCC-4B1D-906C-3B29723EC946}"/>
    <hyperlink ref="O279" r:id="rId41" xr:uid="{25320E31-2B65-4EFB-9039-5EFAECA5BBBB}"/>
    <hyperlink ref="I279" r:id="rId42" xr:uid="{59E09D07-593A-4595-AE46-01D842C3235A}"/>
    <hyperlink ref="I277" r:id="rId43" display="伊藤洋子&amp;羽沙里祐美子" xr:uid="{38250836-FF03-4F18-B07B-A7CE1503C6ED}"/>
    <hyperlink ref="I276" r:id="rId44" display="伊藤洋子&amp;高橋秀樹" xr:uid="{2BFB2D43-7B30-4D28-BDA9-879733016851}"/>
    <hyperlink ref="Y135" r:id="rId45" xr:uid="{D3C7CBB1-F74F-4B68-8BC7-544D24ACE6E5}"/>
    <hyperlink ref="I135" r:id="rId46" display="万城目純+&quot;SHIN PING&quot; art vision/小堀夏世、高橋 秀樹、根来由佳、野口 加津美、平野 晶広、万城目純、若尾伊佐子、佐野 友" xr:uid="{B96BFBE8-53B0-4683-9ADC-870D7071318C}"/>
    <hyperlink ref="O135" r:id="rId47" xr:uid="{36592279-1E5F-4243-95F3-6296675262F2}"/>
    <hyperlink ref="L288" r:id="rId48" display="高橋秀樹avec真弓･かぢ" xr:uid="{DDD54013-FFBB-4291-8C61-FD30D6DE3F17}"/>
    <hyperlink ref="L290:L291" r:id="rId49" display="高橋秀樹" xr:uid="{3A8952D7-F036-4500-96F0-36866DB7D59E}"/>
    <hyperlink ref="L286" r:id="rId50" display="高橋秀樹avec川元光一･富塚研二" xr:uid="{6B8E82FA-E544-4DB3-9B79-BF1396B639C6}"/>
    <hyperlink ref="L289" r:id="rId51" display="高橋秀樹" xr:uid="{F16740C6-B1D1-4B32-803D-3998663BC2D8}"/>
    <hyperlink ref="L283" r:id="rId52" display="ぼんとらぼるし" xr:uid="{0AFEABD5-8735-472C-8223-5D3421D2A71F}"/>
  </hyperlinks>
  <pageMargins left="0.78700000000000003" right="0.78700000000000003" top="0.98399999999999999" bottom="0.98399999999999999" header="0.51200000000000001" footer="0.51200000000000001"/>
  <pageSetup paperSize="9" orientation="portrait" verticalDpi="0" r:id="rId53"/>
  <headerFooter alignWithMargins="0"/>
  <ignoredErrors>
    <ignoredError sqref="E230 E274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7F5C56-8F10-4B07-AA0A-BD68CCB3106F}">
  <sheetPr codeName="Sheet7"/>
  <dimension ref="A1:AI1009"/>
  <sheetViews>
    <sheetView topLeftCell="C1" workbookViewId="0">
      <pane ySplit="1" topLeftCell="A2" activePane="bottomLeft" state="frozen"/>
      <selection sqref="A1:IV65536"/>
      <selection pane="bottomLeft" activeCell="O4" sqref="O4"/>
    </sheetView>
  </sheetViews>
  <sheetFormatPr defaultRowHeight="22.5"/>
  <cols>
    <col min="1" max="1" width="7.375" style="6" bestFit="1" customWidth="1" phonetic="1"/>
    <col min="2" max="2" width="4.125" style="7" hidden="1" customWidth="1" phonetic="1"/>
    <col min="3" max="5" width="4.125" style="7" customWidth="1" phonetic="1"/>
    <col min="6" max="6" width="1.625" style="7" customWidth="1" phonetic="1"/>
    <col min="7" max="8" width="5.625" style="7" customWidth="1" phonetic="1"/>
    <col min="9" max="9" width="20.625" style="7" customWidth="1" phonetic="1"/>
    <col min="10" max="10" width="4.625" style="7" customWidth="1" phonetic="1"/>
    <col min="11" max="11" width="5.625" style="7" customWidth="1" phonetic="1"/>
    <col min="12" max="12" width="4.625" style="7" customWidth="1" phonetic="1"/>
    <col min="13" max="13" width="10.375" style="7" customWidth="1" phonetic="1"/>
    <col min="14" max="14" width="5.125" style="7" customWidth="1" phonetic="1"/>
    <col min="15" max="15" width="25.625" style="7" customWidth="1" phonetic="1"/>
    <col min="16" max="17" width="4.625" style="7" customWidth="1" phonetic="1"/>
    <col min="18" max="18" width="16.125" style="7" bestFit="1" customWidth="1" phonetic="1"/>
    <col min="19" max="20" width="9" style="7" phonetic="1"/>
    <col min="21" max="21" width="16.125" style="15" bestFit="1" customWidth="1" phonetic="1"/>
    <col min="22" max="23" width="9" style="6" phonetic="1"/>
    <col min="24" max="16384" width="9" style="7" phonetic="1"/>
  </cols>
  <sheetData>
    <row r="1" spans="1:35" s="2" customFormat="1" ht="25.5" ph="1">
      <c r="A1" s="1" t="s" ph="1">
        <v>11239</v>
      </c>
      <c r="B1" s="2" t="s" ph="1">
        <v>11232</v>
      </c>
      <c r="C1" s="2" t="s" ph="1">
        <v>3554</v>
      </c>
      <c r="D1" s="3" t="s" ph="1">
        <v>6895</v>
      </c>
      <c r="E1" s="2" t="s" ph="1">
        <v>6894</v>
      </c>
      <c r="F1" s="2" t="s" ph="1">
        <v>2914</v>
      </c>
      <c r="G1" s="2" t="s" ph="1">
        <v>6896</v>
      </c>
      <c r="H1" s="2" t="s" ph="1">
        <v>6897</v>
      </c>
      <c r="I1" s="2" t="s" ph="1">
        <v>6898</v>
      </c>
      <c r="J1" s="2" t="s" ph="1">
        <v>3625</v>
      </c>
      <c r="K1" s="2" t="s" ph="1">
        <v>6899</v>
      </c>
      <c r="L1" s="2" t="s" ph="1">
        <v>3391</v>
      </c>
      <c r="M1" s="3" t="s" ph="1">
        <v>6900</v>
      </c>
      <c r="N1" s="3" t="s" ph="1">
        <v>6901</v>
      </c>
      <c r="O1" s="2" t="s" ph="1">
        <v>3497</v>
      </c>
      <c r="P1" s="2" t="s" ph="1">
        <v>2912</v>
      </c>
      <c r="Q1" s="2" t="s" ph="1">
        <v>2916</v>
      </c>
      <c r="R1" s="145" t="s" ph="1">
        <v>11240</v>
      </c>
      <c r="S1" s="2" t="s" ph="1">
        <v>3496</v>
      </c>
      <c r="T1" s="2" t="s" ph="1">
        <v>2649</v>
      </c>
      <c r="U1" s="4" t="s" ph="1">
        <v>6902</v>
      </c>
      <c r="V1" s="2" t="s" ph="1">
        <v>6903</v>
      </c>
      <c r="W1" s="2" t="s" ph="1">
        <v>6904</v>
      </c>
      <c r="X1" s="2" t="s" ph="1">
        <v>11241</v>
      </c>
      <c r="Y1" s="2" t="s" ph="1">
        <v>6905</v>
      </c>
      <c r="Z1" s="2" t="s" ph="1">
        <v>6906</v>
      </c>
      <c r="AA1" s="2" t="s" ph="1">
        <v>2913</v>
      </c>
      <c r="AB1" s="2" t="s" ph="1">
        <v>2915</v>
      </c>
      <c r="AC1" s="2" t="s" ph="1">
        <v>11242</v>
      </c>
      <c r="AD1" s="2" t="s" ph="1">
        <v>11243</v>
      </c>
      <c r="AE1" s="2" t="s" ph="1">
        <v>11244</v>
      </c>
      <c r="AF1" s="2" t="s" ph="1">
        <v>11245</v>
      </c>
      <c r="AG1" s="2" t="s" ph="1">
        <v>11246</v>
      </c>
      <c r="AH1" s="2" t="s" ph="1">
        <v>11247</v>
      </c>
      <c r="AI1" s="2" t="s" ph="1">
        <v>11248</v>
      </c>
    </row>
    <row r="2" spans="1:35" s="8" customFormat="1" ht="25.5" ph="1">
      <c r="A2" s="6" ph="1">
        <v>1</v>
      </c>
      <c r="B2" s="7" t="s" ph="1">
        <v>10003</v>
      </c>
      <c r="C2" s="7" t="s" ph="1">
        <v>10003</v>
      </c>
      <c r="G2" s="10" t="s" ph="1">
        <v>4242</v>
      </c>
      <c r="H2" s="11" ph="1"/>
      <c r="M2" s="9" t="str" ph="1">
        <f>IFERROR(INDEX([1]!_born[生没年],
MATCH(I2,[1]!_born[作],0)),"")</f>
        <v/>
      </c>
      <c r="N2" s="9" t="str" ph="1">
        <f>IFERROR(INDEX([1]!_born[生没年],
MATCH(K2,[1]!_born[作],0)),"")</f>
        <v/>
      </c>
      <c r="R2" s="146" ph="1"/>
      <c r="U2" s="12" ph="1"/>
      <c r="V2" s="131" ph="1"/>
      <c r="W2" s="131" ph="1"/>
    </row>
    <row r="3" spans="1:35" s="8" customFormat="1" ph="1">
      <c r="A3" s="6" ph="1">
        <v>238</v>
      </c>
      <c r="B3" s="11" t="s" ph="1">
        <v>3214</v>
      </c>
      <c r="C3" s="11" t="s" ph="1">
        <v>3214</v>
      </c>
      <c r="G3" s="10" t="s" ph="1">
        <v>3311</v>
      </c>
      <c r="H3" s="11" ph="1"/>
      <c r="M3" s="9" t="str" ph="1">
        <f>IFERROR(INDEX([1]!_born[生没年],
MATCH(I3,[1]!_born[作],0)),"")</f>
        <v/>
      </c>
      <c r="N3" s="9" t="str" ph="1">
        <f>IFERROR(INDEX([1]!_born[生没年],
MATCH(K3,[1]!_born[作],0)),"")</f>
        <v/>
      </c>
      <c r="R3" s="146" ph="1"/>
      <c r="U3" s="12" ph="1"/>
      <c r="V3" s="131" ph="1"/>
      <c r="W3" s="131" ph="1"/>
    </row>
    <row r="4" spans="1:35" ht="25.5" ph="1">
      <c r="A4" s="6" ph="1">
        <v>239</v>
      </c>
      <c r="B4" s="7" t="s" ph="1">
        <v>3214</v>
      </c>
      <c r="C4" s="7" t="s" ph="1">
        <v>3214</v>
      </c>
      <c r="G4" s="7" t="s" ph="1">
        <v>3311</v>
      </c>
      <c r="I4" s="7" t="s" ph="1">
        <v>2981</v>
      </c>
      <c r="M4" s="14" t="str" ph="1">
        <f>IFERROR(INDEX([1]!_born[生没年],
MATCH(I4,[1]!_born[作],0)),"")</f>
        <v>1840~1875</v>
      </c>
      <c r="N4" s="14" t="str" ph="1">
        <f>IFERROR(INDEX([1]!_born[生没年],
MATCH(K4,[1]!_born[作],0)),"")</f>
        <v/>
      </c>
      <c r="O4" s="7" t="s" ph="1">
        <v>10004</v>
      </c>
      <c r="R4" s="147" ph="1"/>
    </row>
    <row r="5" spans="1:35" s="8" customFormat="1" ph="1">
      <c r="A5" s="6" ph="1">
        <v>508</v>
      </c>
      <c r="B5" s="11" t="s" ph="1">
        <v>2043</v>
      </c>
      <c r="C5" s="11" t="s" ph="1">
        <v>3316</v>
      </c>
      <c r="G5" s="10" t="s" ph="1">
        <v>3280</v>
      </c>
      <c r="H5" s="11" ph="1"/>
      <c r="M5" s="9" t="str" ph="1">
        <f>IFERROR(INDEX([1]!_born[生没年],
MATCH(I5,[1]!_born[作],0)),"")</f>
        <v/>
      </c>
      <c r="N5" s="9" t="str" ph="1">
        <f>IFERROR(INDEX([1]!_born[生没年],
MATCH(K5,[1]!_born[作],0)),"")</f>
        <v/>
      </c>
      <c r="R5" s="146" ph="1"/>
      <c r="U5" s="12" ph="1"/>
      <c r="V5" s="131" ph="1"/>
      <c r="W5" s="131" ph="1"/>
    </row>
    <row r="6" spans="1:35" s="46" customFormat="1" ht="25.5" ph="1">
      <c r="A6" s="44" ph="1">
        <v>819</v>
      </c>
      <c r="B6" s="46" t="s" ph="1">
        <v>3580</v>
      </c>
      <c r="C6" s="46" t="s" ph="1">
        <v>3580</v>
      </c>
      <c r="F6" s="46" t="s" ph="1">
        <v>1363</v>
      </c>
      <c r="G6" s="46" t="s" ph="1">
        <v>1343</v>
      </c>
      <c r="H6" s="46" t="s" ph="1">
        <v>3254</v>
      </c>
      <c r="I6" s="46" t="s" ph="1">
        <v>2356</v>
      </c>
      <c r="M6" s="161" t="str" ph="1">
        <f>IFERROR(INDEX([1]!_born[生没年],
MATCH(I6,[1]!_born[作],0)),"")</f>
        <v/>
      </c>
      <c r="N6" s="161" t="str" ph="1">
        <f>IFERROR(INDEX([1]!_born[生没年],
MATCH(K6,[1]!_born[作],0)),"")</f>
        <v/>
      </c>
      <c r="O6" s="46" t="s" ph="1">
        <v>9014</v>
      </c>
      <c r="P6" s="46" t="s" ph="1">
        <v>2846</v>
      </c>
      <c r="Q6" s="46" t="s" ph="1">
        <v>2847</v>
      </c>
      <c r="R6" s="149" ph="1"/>
      <c r="S6" s="46" t="s" ph="1">
        <v>3594</v>
      </c>
      <c r="T6" s="46" t="s" ph="1">
        <v>2999</v>
      </c>
      <c r="U6" s="47" ph="1"/>
      <c r="V6" s="44" ph="1"/>
      <c r="W6" s="44" ph="1"/>
    </row>
    <row r="7" spans="1:35" s="46" customFormat="1" ht="25.5" ph="1">
      <c r="A7" s="44" ph="1">
        <v>820</v>
      </c>
      <c r="B7" s="46" t="s" ph="1">
        <v>3580</v>
      </c>
      <c r="C7" s="46" t="s" ph="1">
        <v>3580</v>
      </c>
      <c r="F7" s="46" t="s" ph="1">
        <v>1363</v>
      </c>
      <c r="G7" s="46" t="s" ph="1">
        <v>1343</v>
      </c>
      <c r="H7" s="46" t="s" ph="1">
        <v>4026</v>
      </c>
      <c r="I7" s="46" t="s" ph="1">
        <v>2356</v>
      </c>
      <c r="M7" s="161" t="str" ph="1">
        <f>IFERROR(INDEX([1]!_born[生没年],
MATCH(I7,[1]!_born[作],0)),"")</f>
        <v/>
      </c>
      <c r="N7" s="161" t="str" ph="1">
        <f>IFERROR(INDEX([1]!_born[生没年],
MATCH(K7,[1]!_born[作],0)),"")</f>
        <v/>
      </c>
      <c r="O7" s="46" t="s" ph="1">
        <v>9015</v>
      </c>
      <c r="P7" s="46" t="s" ph="1">
        <v>2848</v>
      </c>
      <c r="Q7" s="46" t="s" ph="1">
        <v>2849</v>
      </c>
      <c r="R7" s="149" ph="1"/>
      <c r="S7" s="46" t="s" ph="1">
        <v>3594</v>
      </c>
      <c r="T7" s="46" t="s" ph="1">
        <v>2999</v>
      </c>
      <c r="U7" s="47" ph="1"/>
      <c r="V7" s="44" ph="1"/>
      <c r="W7" s="44" ph="1"/>
    </row>
    <row r="8" spans="1:35" s="46" customFormat="1" ht="25.5" ph="1">
      <c r="A8" s="44" ph="1">
        <v>821</v>
      </c>
      <c r="B8" s="46" t="s" ph="1">
        <v>3580</v>
      </c>
      <c r="C8" s="46" t="s" ph="1">
        <v>3580</v>
      </c>
      <c r="F8" s="46" t="s" ph="1">
        <v>1363</v>
      </c>
      <c r="G8" s="46" t="s" ph="1">
        <v>1343</v>
      </c>
      <c r="H8" s="46" t="s" ph="1">
        <v>3029</v>
      </c>
      <c r="I8" s="46" t="s" ph="1">
        <v>2356</v>
      </c>
      <c r="M8" s="161" t="str" ph="1">
        <f>IFERROR(INDEX([1]!_born[生没年],
MATCH(I8,[1]!_born[作],0)),"")</f>
        <v/>
      </c>
      <c r="N8" s="161" t="str" ph="1">
        <f>IFERROR(INDEX([1]!_born[生没年],
MATCH(K8,[1]!_born[作],0)),"")</f>
        <v/>
      </c>
      <c r="O8" s="46" t="s" ph="1">
        <v>9017</v>
      </c>
      <c r="P8" s="46" t="s" ph="1">
        <v>2850</v>
      </c>
      <c r="Q8" s="46" t="s" ph="1">
        <v>2452</v>
      </c>
      <c r="R8" s="149" ph="1"/>
      <c r="S8" s="46" t="s" ph="1">
        <v>3594</v>
      </c>
      <c r="T8" s="46" t="s" ph="1">
        <v>2999</v>
      </c>
      <c r="U8" s="47" ph="1"/>
      <c r="V8" s="44" ph="1"/>
      <c r="W8" s="44" ph="1"/>
    </row>
    <row r="9" spans="1:35" s="46" customFormat="1" ht="25.5" ph="1">
      <c r="A9" s="44" ph="1">
        <v>822</v>
      </c>
      <c r="B9" s="46" t="s" ph="1">
        <v>3580</v>
      </c>
      <c r="C9" s="46" t="s" ph="1">
        <v>3580</v>
      </c>
      <c r="F9" s="46" t="s" ph="1">
        <v>1363</v>
      </c>
      <c r="G9" s="46" t="s" ph="1">
        <v>1343</v>
      </c>
      <c r="H9" s="46" t="s" ph="1">
        <v>2647</v>
      </c>
      <c r="I9" s="46" t="s" ph="1">
        <v>2356</v>
      </c>
      <c r="M9" s="161" t="str" ph="1">
        <f>IFERROR(INDEX([1]!_born[生没年],
MATCH(I9,[1]!_born[作],0)),"")</f>
        <v/>
      </c>
      <c r="N9" s="161" t="str" ph="1">
        <f>IFERROR(INDEX([1]!_born[生没年],
MATCH(K9,[1]!_born[作],0)),"")</f>
        <v/>
      </c>
      <c r="O9" s="46" t="s" ph="1">
        <v>9019</v>
      </c>
      <c r="P9" s="46" t="s" ph="1">
        <v>2453</v>
      </c>
      <c r="Q9" s="46" t="s" ph="1">
        <v>2454</v>
      </c>
      <c r="R9" s="149" ph="1"/>
      <c r="S9" s="46" t="s" ph="1">
        <v>3594</v>
      </c>
      <c r="T9" s="46" t="s" ph="1">
        <v>2999</v>
      </c>
      <c r="U9" s="47" ph="1"/>
      <c r="V9" s="44" ph="1"/>
      <c r="W9" s="44" ph="1"/>
    </row>
    <row r="10" spans="1:35" s="46" customFormat="1" ph="1">
      <c r="A10" s="44" ph="1">
        <v>823</v>
      </c>
      <c r="B10" s="46" t="s" ph="1">
        <v>3580</v>
      </c>
      <c r="C10" s="46" t="s" ph="1">
        <v>3580</v>
      </c>
      <c r="F10" s="46" t="s" ph="1">
        <v>1363</v>
      </c>
      <c r="G10" s="46" t="s" ph="1">
        <v>1289</v>
      </c>
      <c r="I10" s="46" t="s" ph="1">
        <v>1686</v>
      </c>
      <c r="M10" s="161" t="str" ph="1">
        <f>IFERROR(INDEX([1]!_born[生没年],
MATCH(I10,[1]!_born[作],0)),"")</f>
        <v/>
      </c>
      <c r="N10" s="161" t="str" ph="1">
        <f>IFERROR(INDEX([1]!_born[生没年],
MATCH(K10,[1]!_born[作],0)),"")</f>
        <v/>
      </c>
      <c r="P10" s="46" t="s" ph="1">
        <v>2455</v>
      </c>
      <c r="R10" s="149" ph="1"/>
      <c r="U10" s="47" ph="1"/>
      <c r="V10" s="44" ph="1"/>
      <c r="W10" s="44" ph="1"/>
    </row>
    <row r="11" spans="1:35" s="46" customFormat="1" ht="25.5" ph="1">
      <c r="A11" s="44" ph="1">
        <v>824</v>
      </c>
      <c r="B11" s="46" t="s" ph="1">
        <v>3580</v>
      </c>
      <c r="C11" s="46" t="s" ph="1">
        <v>3580</v>
      </c>
      <c r="F11" s="46" t="s" ph="1">
        <v>1364</v>
      </c>
      <c r="G11" s="46" t="s" ph="1">
        <v>1343</v>
      </c>
      <c r="H11" s="46" t="s" ph="1">
        <v>2648</v>
      </c>
      <c r="I11" s="46" t="s" ph="1">
        <v>2356</v>
      </c>
      <c r="M11" s="161" t="str" ph="1">
        <f>IFERROR(INDEX([1]!_born[生没年],
MATCH(I11,[1]!_born[作],0)),"")</f>
        <v/>
      </c>
      <c r="N11" s="161" t="str" ph="1">
        <f>IFERROR(INDEX([1]!_born[生没年],
MATCH(K11,[1]!_born[作],0)),"")</f>
        <v/>
      </c>
      <c r="O11" s="46" t="s" ph="1">
        <v>9021</v>
      </c>
      <c r="P11" s="46" t="s" ph="1">
        <v>2456</v>
      </c>
      <c r="Q11" s="46" t="s" ph="1">
        <v>2852</v>
      </c>
      <c r="R11" s="149" ph="1"/>
      <c r="S11" s="46" t="s" ph="1">
        <v>3594</v>
      </c>
      <c r="T11" s="46" t="s" ph="1">
        <v>2999</v>
      </c>
      <c r="U11" s="47" ph="1"/>
      <c r="V11" s="44" ph="1"/>
      <c r="W11" s="44" ph="1"/>
    </row>
    <row r="12" spans="1:35" s="46" customFormat="1" ht="25.5" ph="1">
      <c r="A12" s="44" ph="1">
        <v>825</v>
      </c>
      <c r="B12" s="46" t="s" ph="1">
        <v>3580</v>
      </c>
      <c r="C12" s="46" t="s" ph="1">
        <v>3580</v>
      </c>
      <c r="F12" s="46" t="s" ph="1">
        <v>1364</v>
      </c>
      <c r="G12" s="46" t="s" ph="1">
        <v>1343</v>
      </c>
      <c r="H12" s="46" t="s" ph="1">
        <v>2798</v>
      </c>
      <c r="I12" s="46" t="s" ph="1">
        <v>2356</v>
      </c>
      <c r="M12" s="161" t="str" ph="1">
        <f>IFERROR(INDEX([1]!_born[生没年],
MATCH(I12,[1]!_born[作],0)),"")</f>
        <v/>
      </c>
      <c r="N12" s="161" t="str" ph="1">
        <f>IFERROR(INDEX([1]!_born[生没年],
MATCH(K12,[1]!_born[作],0)),"")</f>
        <v/>
      </c>
      <c r="O12" s="46" t="s" ph="1">
        <v>9023</v>
      </c>
      <c r="P12" s="46" t="s" ph="1">
        <v>2853</v>
      </c>
      <c r="Q12" s="46" t="s" ph="1">
        <v>2854</v>
      </c>
      <c r="R12" s="149" ph="1"/>
      <c r="S12" s="46" t="s" ph="1">
        <v>3594</v>
      </c>
      <c r="T12" s="46" t="s" ph="1">
        <v>2999</v>
      </c>
      <c r="U12" s="47" ph="1"/>
      <c r="V12" s="44" ph="1"/>
      <c r="W12" s="44" ph="1"/>
    </row>
    <row r="13" spans="1:35" s="46" customFormat="1" ht="25.5" ph="1">
      <c r="A13" s="44" ph="1">
        <v>826</v>
      </c>
      <c r="B13" s="46" t="s" ph="1">
        <v>3580</v>
      </c>
      <c r="C13" s="46" t="s" ph="1">
        <v>3580</v>
      </c>
      <c r="F13" s="46" t="s" ph="1">
        <v>1364</v>
      </c>
      <c r="G13" s="46" t="s" ph="1">
        <v>1343</v>
      </c>
      <c r="H13" s="46" t="s" ph="1">
        <v>2423</v>
      </c>
      <c r="I13" s="46" t="s" ph="1">
        <v>2356</v>
      </c>
      <c r="M13" s="161" t="str" ph="1">
        <f>IFERROR(INDEX([1]!_born[生没年],
MATCH(I13,[1]!_born[作],0)),"")</f>
        <v/>
      </c>
      <c r="N13" s="161" t="str" ph="1">
        <f>IFERROR(INDEX([1]!_born[生没年],
MATCH(K13,[1]!_born[作],0)),"")</f>
        <v/>
      </c>
      <c r="O13" s="46" t="s" ph="1">
        <v>9025</v>
      </c>
      <c r="P13" s="46" t="s" ph="1">
        <v>2855</v>
      </c>
      <c r="Q13" s="46" t="s" ph="1">
        <v>2856</v>
      </c>
      <c r="R13" s="149" ph="1"/>
      <c r="S13" s="46" t="s" ph="1">
        <v>3594</v>
      </c>
      <c r="T13" s="46" t="s" ph="1">
        <v>2999</v>
      </c>
      <c r="U13" s="47" ph="1"/>
      <c r="V13" s="44" ph="1"/>
      <c r="W13" s="44" ph="1"/>
    </row>
    <row r="14" spans="1:35" s="46" customFormat="1" ht="25.5" ph="1">
      <c r="A14" s="44" ph="1">
        <v>827</v>
      </c>
      <c r="B14" s="46" t="s" ph="1">
        <v>3580</v>
      </c>
      <c r="C14" s="46" t="s" ph="1">
        <v>3580</v>
      </c>
      <c r="F14" s="46" t="s" ph="1">
        <v>1364</v>
      </c>
      <c r="G14" s="46" t="s" ph="1">
        <v>1343</v>
      </c>
      <c r="H14" s="46" t="s" ph="1">
        <v>3088</v>
      </c>
      <c r="I14" s="46" t="s" ph="1">
        <v>2356</v>
      </c>
      <c r="M14" s="161" t="str" ph="1">
        <f>IFERROR(INDEX([1]!_born[生没年],
MATCH(I14,[1]!_born[作],0)),"")</f>
        <v/>
      </c>
      <c r="N14" s="161" t="str" ph="1">
        <f>IFERROR(INDEX([1]!_born[生没年],
MATCH(K14,[1]!_born[作],0)),"")</f>
        <v/>
      </c>
      <c r="O14" s="46" t="s" ph="1">
        <v>9027</v>
      </c>
      <c r="P14" s="46" t="s" ph="1">
        <v>2820</v>
      </c>
      <c r="Q14" s="46" t="s" ph="1">
        <v>1687</v>
      </c>
      <c r="R14" s="149" ph="1"/>
      <c r="S14" s="46" t="s" ph="1">
        <v>3594</v>
      </c>
      <c r="T14" s="46" t="s" ph="1">
        <v>2999</v>
      </c>
      <c r="U14" s="47" ph="1"/>
      <c r="V14" s="44" ph="1"/>
      <c r="W14" s="44" ph="1"/>
    </row>
    <row r="15" spans="1:35" s="46" customFormat="1" ht="25.5" ph="1">
      <c r="A15" s="44" ph="1">
        <v>828</v>
      </c>
      <c r="B15" s="46" t="s" ph="1">
        <v>3580</v>
      </c>
      <c r="C15" s="46" t="s" ph="1">
        <v>3580</v>
      </c>
      <c r="F15" s="46" t="s" ph="1">
        <v>1366</v>
      </c>
      <c r="G15" s="46" t="s" ph="1">
        <v>1343</v>
      </c>
      <c r="H15" s="46" t="s" ph="1">
        <v>9033</v>
      </c>
      <c r="I15" s="46" t="s" ph="1">
        <v>2356</v>
      </c>
      <c r="M15" s="161" t="str" ph="1">
        <f>IFERROR(INDEX([1]!_born[生没年],
MATCH(I15,[1]!_born[作],0)),"")</f>
        <v/>
      </c>
      <c r="N15" s="161" t="str" ph="1">
        <f>IFERROR(INDEX([1]!_born[生没年],
MATCH(K15,[1]!_born[作],0)),"")</f>
        <v/>
      </c>
      <c r="O15" s="46" t="s" ph="1">
        <v>9034</v>
      </c>
      <c r="P15" s="46" t="s" ph="1">
        <v>4113</v>
      </c>
      <c r="Q15" s="46" t="s" ph="1">
        <v>2753</v>
      </c>
      <c r="R15" s="149" ph="1"/>
      <c r="S15" s="46" t="s" ph="1">
        <v>9032</v>
      </c>
      <c r="T15" s="46" t="s" ph="1">
        <v>3061</v>
      </c>
      <c r="U15" s="47" ph="1"/>
      <c r="V15" s="44" ph="1"/>
      <c r="W15" s="44" ph="1"/>
    </row>
    <row r="16" spans="1:35" s="46" customFormat="1" ht="25.5" ph="1">
      <c r="A16" s="44" ph="1">
        <v>829</v>
      </c>
      <c r="B16" s="46" t="s" ph="1">
        <v>3580</v>
      </c>
      <c r="C16" s="46" t="s" ph="1">
        <v>3580</v>
      </c>
      <c r="F16" s="46" t="s" ph="1">
        <v>1366</v>
      </c>
      <c r="G16" s="46" t="s" ph="1">
        <v>1343</v>
      </c>
      <c r="H16" s="46" t="s" ph="1">
        <v>8900</v>
      </c>
      <c r="I16" s="46" t="s" ph="1">
        <v>2356</v>
      </c>
      <c r="M16" s="161" t="str" ph="1">
        <f>IFERROR(INDEX([1]!_born[生没年],
MATCH(I16,[1]!_born[作],0)),"")</f>
        <v/>
      </c>
      <c r="N16" s="161" t="str" ph="1">
        <f>IFERROR(INDEX([1]!_born[生没年],
MATCH(K16,[1]!_born[作],0)),"")</f>
        <v/>
      </c>
      <c r="O16" s="46" t="s" ph="1">
        <v>9035</v>
      </c>
      <c r="P16" s="46" t="s" ph="1">
        <v>2945</v>
      </c>
      <c r="Q16" s="46" t="s" ph="1">
        <v>2946</v>
      </c>
      <c r="R16" s="149" ph="1"/>
      <c r="S16" s="46" t="s" ph="1">
        <v>9032</v>
      </c>
      <c r="T16" s="46" t="s" ph="1">
        <v>3061</v>
      </c>
      <c r="U16" s="47" ph="1"/>
      <c r="V16" s="44" ph="1"/>
      <c r="W16" s="44" ph="1"/>
    </row>
    <row r="17" spans="1:25" s="46" customFormat="1" ht="25.5" ph="1">
      <c r="A17" s="44" ph="1">
        <v>830</v>
      </c>
      <c r="B17" s="46" t="s" ph="1">
        <v>3580</v>
      </c>
      <c r="C17" s="46" t="s" ph="1">
        <v>3580</v>
      </c>
      <c r="F17" s="46" t="s" ph="1">
        <v>1366</v>
      </c>
      <c r="G17" s="46" t="s" ph="1">
        <v>1343</v>
      </c>
      <c r="H17" s="46" t="s" ph="1">
        <v>8931</v>
      </c>
      <c r="I17" s="46" t="s" ph="1">
        <v>2356</v>
      </c>
      <c r="M17" s="161" t="str" ph="1">
        <f>IFERROR(INDEX([1]!_born[生没年],
MATCH(I17,[1]!_born[作],0)),"")</f>
        <v/>
      </c>
      <c r="N17" s="161" t="str" ph="1">
        <f>IFERROR(INDEX([1]!_born[生没年],
MATCH(K17,[1]!_born[作],0)),"")</f>
        <v/>
      </c>
      <c r="O17" s="46" t="s" ph="1">
        <v>9036</v>
      </c>
      <c r="P17" s="46" t="s" ph="1">
        <v>2947</v>
      </c>
      <c r="R17" s="149" ph="1"/>
      <c r="S17" s="46" t="s" ph="1">
        <v>9032</v>
      </c>
      <c r="T17" s="46" t="s" ph="1">
        <v>3061</v>
      </c>
      <c r="U17" s="47" ph="1"/>
      <c r="V17" s="44" ph="1"/>
      <c r="W17" s="44" ph="1"/>
    </row>
    <row r="18" spans="1:25" s="46" customFormat="1" ht="25.5" ph="1">
      <c r="A18" s="44" ph="1">
        <v>831</v>
      </c>
      <c r="B18" s="46" t="s" ph="1">
        <v>3580</v>
      </c>
      <c r="C18" s="46" t="s" ph="1">
        <v>3580</v>
      </c>
      <c r="F18" s="46" t="s" ph="1">
        <v>1413</v>
      </c>
      <c r="G18" s="46" t="s" ph="1">
        <v>1343</v>
      </c>
      <c r="H18" s="46" t="s" ph="1">
        <v>9039</v>
      </c>
      <c r="I18" s="46" t="s" ph="1">
        <v>2356</v>
      </c>
      <c r="M18" s="161" t="str" ph="1">
        <f>IFERROR(INDEX([1]!_born[生没年],
MATCH(I18,[1]!_born[作],0)),"")</f>
        <v/>
      </c>
      <c r="N18" s="161" t="str" ph="1">
        <f>IFERROR(INDEX([1]!_born[生没年],
MATCH(K18,[1]!_born[作],0)),"")</f>
        <v/>
      </c>
      <c r="O18" s="46" t="s" ph="1">
        <v>10005</v>
      </c>
      <c r="P18" s="46" t="s" ph="1">
        <v>2948</v>
      </c>
      <c r="Q18" s="46" t="s" ph="1">
        <v>2949</v>
      </c>
      <c r="R18" s="149" ph="1"/>
      <c r="S18" s="46" t="s" ph="1">
        <v>9032</v>
      </c>
      <c r="T18" s="46" t="s" ph="1">
        <v>3061</v>
      </c>
      <c r="U18" s="47" ph="1"/>
      <c r="V18" s="44" ph="1"/>
      <c r="W18" s="44" ph="1"/>
    </row>
    <row r="19" spans="1:25" s="46" customFormat="1" ht="25.5" ph="1">
      <c r="A19" s="44" ph="1">
        <v>832</v>
      </c>
      <c r="B19" s="46" t="s" ph="1">
        <v>3580</v>
      </c>
      <c r="C19" s="46" t="s" ph="1">
        <v>3580</v>
      </c>
      <c r="F19" s="46" t="s" ph="1">
        <v>1413</v>
      </c>
      <c r="G19" s="46" t="s" ph="1">
        <v>1343</v>
      </c>
      <c r="H19" s="46" t="s" ph="1">
        <v>9041</v>
      </c>
      <c r="I19" s="46" t="s" ph="1">
        <v>2356</v>
      </c>
      <c r="M19" s="161" t="str" ph="1">
        <f>IFERROR(INDEX([1]!_born[生没年],
MATCH(I19,[1]!_born[作],0)),"")</f>
        <v/>
      </c>
      <c r="N19" s="161" t="str" ph="1">
        <f>IFERROR(INDEX([1]!_born[生没年],
MATCH(K19,[1]!_born[作],0)),"")</f>
        <v/>
      </c>
      <c r="O19" s="46" t="s" ph="1">
        <v>10006</v>
      </c>
      <c r="P19" s="46" t="s" ph="1">
        <v>2950</v>
      </c>
      <c r="Q19" s="46" t="s" ph="1">
        <v>1688</v>
      </c>
      <c r="R19" s="149" ph="1"/>
      <c r="S19" s="46" t="s" ph="1">
        <v>9032</v>
      </c>
      <c r="T19" s="46" t="s" ph="1">
        <v>3061</v>
      </c>
      <c r="U19" s="47" ph="1"/>
      <c r="V19" s="44" ph="1"/>
      <c r="W19" s="44" ph="1"/>
    </row>
    <row r="20" spans="1:25" s="46" customFormat="1" ht="25.5" ph="1">
      <c r="A20" s="44" ph="1">
        <v>833</v>
      </c>
      <c r="B20" s="46" t="s" ph="1">
        <v>3580</v>
      </c>
      <c r="C20" s="46" t="s" ph="1">
        <v>3580</v>
      </c>
      <c r="F20" s="46" t="s" ph="1">
        <v>1413</v>
      </c>
      <c r="G20" s="46" t="s" ph="1">
        <v>1343</v>
      </c>
      <c r="H20" s="46" t="s" ph="1">
        <v>9046</v>
      </c>
      <c r="I20" s="46" t="s" ph="1">
        <v>2356</v>
      </c>
      <c r="M20" s="161" t="str" ph="1">
        <f>IFERROR(INDEX([1]!_born[生没年],
MATCH(I20,[1]!_born[作],0)),"")</f>
        <v/>
      </c>
      <c r="N20" s="161" t="str" ph="1">
        <f>IFERROR(INDEX([1]!_born[生没年],
MATCH(K20,[1]!_born[作],0)),"")</f>
        <v/>
      </c>
      <c r="O20" s="46" t="s" ph="1">
        <v>10007</v>
      </c>
      <c r="P20" s="46" t="s" ph="1">
        <v>3865</v>
      </c>
      <c r="Q20" s="46" t="s" ph="1">
        <v>3866</v>
      </c>
      <c r="R20" s="149" ph="1"/>
      <c r="S20" s="46" t="s" ph="1">
        <v>9032</v>
      </c>
      <c r="T20" s="46" t="s" ph="1">
        <v>3061</v>
      </c>
      <c r="U20" s="47" ph="1"/>
      <c r="V20" s="44" ph="1"/>
      <c r="W20" s="44" ph="1"/>
    </row>
    <row r="21" spans="1:25" s="46" customFormat="1" ht="25.5" ph="1">
      <c r="A21" s="44" ph="1">
        <v>834</v>
      </c>
      <c r="B21" s="46" t="s" ph="1">
        <v>3580</v>
      </c>
      <c r="C21" s="46" t="s" ph="1">
        <v>3580</v>
      </c>
      <c r="F21" s="46" t="s" ph="1">
        <v>1415</v>
      </c>
      <c r="G21" s="46" t="s" ph="1">
        <v>1343</v>
      </c>
      <c r="H21" s="46" t="s" ph="1">
        <v>9051</v>
      </c>
      <c r="I21" s="46" t="s" ph="1">
        <v>2356</v>
      </c>
      <c r="M21" s="161" t="str" ph="1">
        <f>IFERROR(INDEX([1]!_born[生没年],
MATCH(I21,[1]!_born[作],0)),"")</f>
        <v/>
      </c>
      <c r="N21" s="161" t="str" ph="1">
        <f>IFERROR(INDEX([1]!_born[生没年],
MATCH(K21,[1]!_born[作],0)),"")</f>
        <v/>
      </c>
      <c r="O21" s="46" t="s" ph="1">
        <v>9052</v>
      </c>
      <c r="P21" s="46" t="s" ph="1">
        <v>4075</v>
      </c>
      <c r="Q21" s="46" t="s" ph="1">
        <v>4076</v>
      </c>
      <c r="R21" s="149" ph="1"/>
      <c r="S21" s="46" t="s" ph="1">
        <v>9032</v>
      </c>
      <c r="T21" s="46" t="s" ph="1">
        <v>3061</v>
      </c>
      <c r="U21" s="47" ph="1"/>
      <c r="V21" s="44" ph="1"/>
      <c r="W21" s="44" ph="1"/>
    </row>
    <row r="22" spans="1:25" s="46" customFormat="1" ht="25.5" ph="1">
      <c r="A22" s="44" ph="1">
        <v>835</v>
      </c>
      <c r="B22" s="46" t="s" ph="1">
        <v>3580</v>
      </c>
      <c r="C22" s="46" t="s" ph="1">
        <v>3580</v>
      </c>
      <c r="F22" s="46" t="s" ph="1">
        <v>1415</v>
      </c>
      <c r="G22" s="46" t="s" ph="1">
        <v>1343</v>
      </c>
      <c r="H22" s="46" t="s" ph="1">
        <v>7786</v>
      </c>
      <c r="I22" s="46" t="s" ph="1">
        <v>2356</v>
      </c>
      <c r="M22" s="161" t="str" ph="1">
        <f>IFERROR(INDEX([1]!_born[生没年],
MATCH(I22,[1]!_born[作],0)),"")</f>
        <v/>
      </c>
      <c r="N22" s="161" t="str" ph="1">
        <f>IFERROR(INDEX([1]!_born[生没年],
MATCH(K22,[1]!_born[作],0)),"")</f>
        <v/>
      </c>
      <c r="O22" s="46" t="s" ph="1">
        <v>9056</v>
      </c>
      <c r="P22" s="46" t="s" ph="1">
        <v>4077</v>
      </c>
      <c r="Q22" s="46" t="s" ph="1">
        <v>3895</v>
      </c>
      <c r="R22" s="149" ph="1"/>
      <c r="S22" s="46" t="s" ph="1">
        <v>9032</v>
      </c>
      <c r="T22" s="46" t="s" ph="1">
        <v>3061</v>
      </c>
      <c r="U22" s="47" ph="1"/>
      <c r="V22" s="44" ph="1"/>
      <c r="W22" s="44" ph="1"/>
    </row>
    <row r="23" spans="1:25" s="46" customFormat="1" ht="25.5" ph="1">
      <c r="A23" s="44" ph="1">
        <v>836</v>
      </c>
      <c r="B23" s="46" t="s" ph="1">
        <v>3580</v>
      </c>
      <c r="C23" s="46" t="s" ph="1">
        <v>3580</v>
      </c>
      <c r="F23" s="46" t="s" ph="1">
        <v>1415</v>
      </c>
      <c r="G23" s="46" t="s" ph="1">
        <v>1343</v>
      </c>
      <c r="H23" s="46" t="s" ph="1">
        <v>9053</v>
      </c>
      <c r="I23" s="46" t="s" ph="1">
        <v>2356</v>
      </c>
      <c r="M23" s="161" t="str" ph="1">
        <f>IFERROR(INDEX([1]!_born[生没年],
MATCH(I23,[1]!_born[作],0)),"")</f>
        <v/>
      </c>
      <c r="N23" s="161" t="str" ph="1">
        <f>IFERROR(INDEX([1]!_born[生没年],
MATCH(K23,[1]!_born[作],0)),"")</f>
        <v/>
      </c>
      <c r="O23" s="46" t="s" ph="1">
        <v>9055</v>
      </c>
      <c r="P23" s="46" t="s" ph="1">
        <v>3896</v>
      </c>
      <c r="Q23" s="46" t="s" ph="1">
        <v>3897</v>
      </c>
      <c r="R23" s="149" ph="1"/>
      <c r="S23" s="46" t="s" ph="1">
        <v>9032</v>
      </c>
      <c r="T23" s="46" t="s" ph="1">
        <v>3061</v>
      </c>
      <c r="U23" s="47" ph="1"/>
      <c r="V23" s="44" ph="1"/>
      <c r="W23" s="44" ph="1"/>
    </row>
    <row r="24" spans="1:25" s="46" customFormat="1" ht="25.5" ph="1">
      <c r="A24" s="44" ph="1">
        <v>837</v>
      </c>
      <c r="B24" s="46" t="s" ph="1">
        <v>3580</v>
      </c>
      <c r="C24" s="46" t="s" ph="1">
        <v>3580</v>
      </c>
      <c r="F24" s="46" t="s" ph="1">
        <v>1418</v>
      </c>
      <c r="G24" s="46" t="s" ph="1">
        <v>1343</v>
      </c>
      <c r="I24" s="46" t="s" ph="1">
        <v>4173</v>
      </c>
      <c r="M24" s="161" t="str" ph="1">
        <f>IFERROR(INDEX([1]!_born[生没年],
MATCH(I24,[1]!_born[作],0)),"")</f>
        <v/>
      </c>
      <c r="N24" s="161" t="str" ph="1">
        <f>IFERROR(INDEX([1]!_born[生没年],
MATCH(K24,[1]!_born[作],0)),"")</f>
        <v/>
      </c>
      <c r="O24" s="46" t="s" ph="1">
        <v>3602</v>
      </c>
      <c r="P24" s="46" t="s" ph="1">
        <v>3898</v>
      </c>
      <c r="R24" s="149" ph="1"/>
      <c r="S24" s="46" t="s" ph="1">
        <v>4174</v>
      </c>
      <c r="T24" s="46" t="s" ph="1">
        <v>4175</v>
      </c>
      <c r="U24" s="47" ph="1"/>
      <c r="V24" s="44" ph="1"/>
      <c r="W24" s="44" ph="1"/>
      <c r="Y24" s="46" t="s" ph="1">
        <v>9060</v>
      </c>
    </row>
    <row r="25" spans="1:25" s="46" customFormat="1" ht="25.5" ph="1">
      <c r="A25" s="44" ph="1">
        <v>838</v>
      </c>
      <c r="B25" s="46" t="s" ph="1">
        <v>3580</v>
      </c>
      <c r="C25" s="46" t="s" ph="1">
        <v>3580</v>
      </c>
      <c r="F25" s="46" t="s" ph="1">
        <v>1418</v>
      </c>
      <c r="G25" s="46" t="s" ph="1">
        <v>1343</v>
      </c>
      <c r="H25" s="46" t="s" ph="1">
        <v>9061</v>
      </c>
      <c r="I25" s="46" t="s" ph="1">
        <v>2356</v>
      </c>
      <c r="M25" s="161" t="str" ph="1">
        <f>IFERROR(INDEX([1]!_born[生没年],
MATCH(I25,[1]!_born[作],0)),"")</f>
        <v/>
      </c>
      <c r="N25" s="161" t="str" ph="1">
        <f>IFERROR(INDEX([1]!_born[生没年],
MATCH(K25,[1]!_born[作],0)),"")</f>
        <v/>
      </c>
      <c r="O25" s="46" t="s" ph="1">
        <v>3605</v>
      </c>
      <c r="R25" s="149" ph="1"/>
      <c r="S25" s="46" t="s" ph="1">
        <v>9063</v>
      </c>
      <c r="T25" s="46" t="s" ph="1">
        <v>9064</v>
      </c>
      <c r="U25" s="47" ph="1"/>
      <c r="V25" s="44" ph="1"/>
      <c r="W25" s="44" ph="1"/>
    </row>
    <row r="26" spans="1:25" s="46" customFormat="1" ht="25.5" ph="1">
      <c r="A26" s="44" ph="1">
        <v>838</v>
      </c>
      <c r="B26" s="46" t="s" ph="1">
        <v>3580</v>
      </c>
      <c r="C26" s="46" t="s" ph="1">
        <v>3580</v>
      </c>
      <c r="F26" s="46" t="s" ph="1">
        <v>1418</v>
      </c>
      <c r="G26" s="46" t="s" ph="1">
        <v>1343</v>
      </c>
      <c r="H26" s="46" t="s" ph="1">
        <v>9061</v>
      </c>
      <c r="I26" s="46" t="s" ph="1">
        <v>3837</v>
      </c>
      <c r="M26" s="161" t="str" ph="1">
        <f>IFERROR(INDEX([1]!_born[生没年],
MATCH(I26,[1]!_born[作],0)),"")</f>
        <v/>
      </c>
      <c r="N26" s="161" t="str" ph="1">
        <f>IFERROR(INDEX([1]!_born[生没年],
MATCH(K26,[1]!_born[作],0)),"")</f>
        <v/>
      </c>
      <c r="O26" s="46" t="s" ph="1">
        <v>9068</v>
      </c>
      <c r="R26" s="149" ph="1"/>
      <c r="S26" s="46" t="s" ph="1">
        <v>9069</v>
      </c>
      <c r="T26" s="46" t="s" ph="1">
        <v>9064</v>
      </c>
      <c r="U26" s="47" ph="1"/>
      <c r="V26" s="44" ph="1"/>
      <c r="W26" s="44" ph="1"/>
      <c r="Y26" s="46" t="s" ph="1">
        <v>9067</v>
      </c>
    </row>
    <row r="27" spans="1:25" s="46" customFormat="1" ht="25.5" ph="1">
      <c r="A27" s="44" ph="1">
        <v>839</v>
      </c>
      <c r="B27" s="46" t="s" ph="1">
        <v>3580</v>
      </c>
      <c r="C27" s="46" t="s" ph="1">
        <v>3580</v>
      </c>
      <c r="F27" s="46" t="s" ph="1">
        <v>1418</v>
      </c>
      <c r="G27" s="46" t="s" ph="1">
        <v>1289</v>
      </c>
      <c r="H27" s="46" t="s" ph="1">
        <v>9057</v>
      </c>
      <c r="M27" s="161" t="str" ph="1">
        <f>IFERROR(INDEX([1]!_born[生没年],
MATCH(I27,[1]!_born[作],0)),"")</f>
        <v/>
      </c>
      <c r="N27" s="161" t="str" ph="1">
        <f>IFERROR(INDEX([1]!_born[生没年],
MATCH(K27,[1]!_born[作],0)),"")</f>
        <v/>
      </c>
      <c r="O27" s="46" t="s" ph="1">
        <v>9058</v>
      </c>
      <c r="R27" s="149" ph="1"/>
      <c r="S27" s="46" t="s" ph="1">
        <v>9032</v>
      </c>
      <c r="T27" s="46" t="s" ph="1">
        <v>3061</v>
      </c>
      <c r="U27" s="47" ph="1"/>
      <c r="V27" s="44" ph="1"/>
      <c r="W27" s="44" ph="1"/>
    </row>
    <row r="28" spans="1:25" s="46" customFormat="1" ht="25.5" ph="1">
      <c r="A28" s="44" ph="1">
        <v>659</v>
      </c>
      <c r="B28" s="46" t="s" ph="1">
        <v>3580</v>
      </c>
      <c r="C28" s="46" t="s" ph="1">
        <v>3580</v>
      </c>
      <c r="F28" s="46" t="s" ph="1">
        <v>1363</v>
      </c>
      <c r="G28" s="46" t="s" ph="1">
        <v>1343</v>
      </c>
      <c r="H28" s="46" t="s" ph="1">
        <v>7795</v>
      </c>
      <c r="I28" s="46" t="s" ph="1">
        <v>2356</v>
      </c>
      <c r="M28" s="161" t="str" ph="1">
        <f>IFERROR(INDEX([1]!_born[生没年],
MATCH(I28,[1]!_born[作],0)),"")</f>
        <v/>
      </c>
      <c r="N28" s="161" t="str" ph="1">
        <f>IFERROR(INDEX([1]!_born[生没年],
MATCH(K28,[1]!_born[作],0)),"")</f>
        <v/>
      </c>
      <c r="O28" s="46" t="s" ph="1">
        <v>8819</v>
      </c>
      <c r="P28" s="46" t="s" ph="1">
        <v>1689</v>
      </c>
      <c r="Q28" s="46" t="s" ph="1">
        <v>1690</v>
      </c>
      <c r="R28" s="149" ph="1"/>
      <c r="S28" s="46" t="s" ph="1">
        <v>3979</v>
      </c>
      <c r="T28" s="46" t="s" ph="1">
        <v>3482</v>
      </c>
      <c r="U28" s="47" ph="1"/>
      <c r="V28" s="44" ph="1"/>
      <c r="W28" s="44" ph="1"/>
    </row>
    <row r="29" spans="1:25" s="46" customFormat="1" ht="25.5" ph="1">
      <c r="A29" s="44" ph="1">
        <v>660</v>
      </c>
      <c r="B29" s="46" t="s" ph="1">
        <v>3580</v>
      </c>
      <c r="C29" s="46" t="s" ph="1">
        <v>3580</v>
      </c>
      <c r="F29" s="46" t="s" ph="1">
        <v>1363</v>
      </c>
      <c r="G29" s="46" t="s" ph="1">
        <v>1343</v>
      </c>
      <c r="H29" s="46" t="s" ph="1">
        <v>7795</v>
      </c>
      <c r="I29" s="46" t="s" ph="1">
        <v>2356</v>
      </c>
      <c r="M29" s="161" t="str" ph="1">
        <f>IFERROR(INDEX([1]!_born[生没年],
MATCH(I29,[1]!_born[作],0)),"")</f>
        <v/>
      </c>
      <c r="N29" s="161" t="str" ph="1">
        <f>IFERROR(INDEX([1]!_born[生没年],
MATCH(K29,[1]!_born[作],0)),"")</f>
        <v/>
      </c>
      <c r="O29" s="46" t="s" ph="1">
        <v>8821</v>
      </c>
      <c r="P29" s="46" t="s" ph="1">
        <v>1691</v>
      </c>
      <c r="Q29" s="46" t="s" ph="1">
        <v>1692</v>
      </c>
      <c r="R29" s="149" ph="1"/>
      <c r="S29" s="46" t="s" ph="1">
        <v>2701</v>
      </c>
      <c r="T29" s="46" t="s" ph="1">
        <v>3482</v>
      </c>
      <c r="U29" s="47" ph="1"/>
      <c r="V29" s="44" ph="1"/>
      <c r="W29" s="44" ph="1"/>
    </row>
    <row r="30" spans="1:25" s="56" customFormat="1" ht="25.5" ph="1">
      <c r="A30" s="55" ph="1">
        <v>661</v>
      </c>
      <c r="B30" s="56" t="s" ph="1">
        <v>3580</v>
      </c>
      <c r="C30" s="56" t="s" ph="1">
        <v>3580</v>
      </c>
      <c r="F30" s="56" t="s" ph="1">
        <v>1363</v>
      </c>
      <c r="G30" s="56" t="s" ph="1">
        <v>1289</v>
      </c>
      <c r="H30" s="56" t="s" ph="1">
        <v>10008</v>
      </c>
      <c r="M30" s="162" t="str" ph="1">
        <f>IFERROR(INDEX([1]!_born[生没年],
MATCH(I30,[1]!_born[作],0)),"")</f>
        <v/>
      </c>
      <c r="N30" s="162" t="str" ph="1">
        <f>IFERROR(INDEX([1]!_born[生没年],
MATCH(K30,[1]!_born[作],0)),"")</f>
        <v/>
      </c>
      <c r="O30" s="56" t="s" ph="1">
        <v>10009</v>
      </c>
      <c r="P30" s="56" t="s" ph="1">
        <v>4186</v>
      </c>
      <c r="Q30" s="56" t="s" ph="1">
        <v>4187</v>
      </c>
      <c r="R30" s="151" ph="1"/>
      <c r="S30" s="56" t="s" ph="1">
        <v>3978</v>
      </c>
      <c r="T30" s="56" t="s" ph="1">
        <v>3482</v>
      </c>
      <c r="U30" s="57" ph="1"/>
      <c r="V30" s="55" ph="1"/>
      <c r="W30" s="55" ph="1"/>
    </row>
    <row r="31" spans="1:25" s="56" customFormat="1" ph="1">
      <c r="A31" s="55" ph="1">
        <v>662</v>
      </c>
      <c r="B31" s="56" t="s" ph="1">
        <v>3580</v>
      </c>
      <c r="C31" s="56" t="s" ph="1">
        <v>3580</v>
      </c>
      <c r="F31" s="56" t="s" ph="1">
        <v>1363</v>
      </c>
      <c r="G31" s="56" t="s" ph="1">
        <v>1289</v>
      </c>
      <c r="I31" s="56" t="s" ph="1">
        <v>1353</v>
      </c>
      <c r="M31" s="162" t="str" ph="1">
        <f>IFERROR(INDEX([1]!_born[生没年],
MATCH(I31,[1]!_born[作],0)),"")</f>
        <v/>
      </c>
      <c r="N31" s="162" t="str" ph="1">
        <f>IFERROR(INDEX([1]!_born[生没年],
MATCH(K31,[1]!_born[作],0)),"")</f>
        <v/>
      </c>
      <c r="P31" s="56" t="s" ph="1">
        <v>4188</v>
      </c>
      <c r="Q31" s="56" ph="1">
        <v>8450</v>
      </c>
      <c r="R31" s="151" ph="1"/>
      <c r="U31" s="57" ph="1"/>
      <c r="V31" s="55" ph="1"/>
      <c r="W31" s="55" ph="1"/>
    </row>
    <row r="32" spans="1:25" s="46" customFormat="1" ht="25.5" ph="1">
      <c r="A32" s="44" ph="1">
        <v>663</v>
      </c>
      <c r="B32" s="46" t="s" ph="1">
        <v>3580</v>
      </c>
      <c r="C32" s="46" t="s" ph="1">
        <v>3580</v>
      </c>
      <c r="F32" s="46" t="s" ph="1">
        <v>1364</v>
      </c>
      <c r="G32" s="46" t="s" ph="1">
        <v>1343</v>
      </c>
      <c r="H32" s="46" t="s" ph="1">
        <v>7795</v>
      </c>
      <c r="M32" s="161" t="str" ph="1">
        <f>IFERROR(INDEX([1]!_born[生没年],
MATCH(I32,[1]!_born[作],0)),"")</f>
        <v/>
      </c>
      <c r="N32" s="161" t="str" ph="1">
        <f>IFERROR(INDEX([1]!_born[生没年],
MATCH(K32,[1]!_born[作],0)),"")</f>
        <v/>
      </c>
      <c r="O32" s="46" t="s" ph="1">
        <v>8823</v>
      </c>
      <c r="P32" s="46" t="s" ph="1">
        <v>1693</v>
      </c>
      <c r="Q32" s="46" t="s" ph="1">
        <v>1694</v>
      </c>
      <c r="R32" s="149" ph="1"/>
      <c r="S32" s="46" t="s" ph="1">
        <v>3511</v>
      </c>
      <c r="T32" s="46" t="s" ph="1">
        <v>3482</v>
      </c>
      <c r="U32" s="47" ph="1"/>
      <c r="V32" s="44" ph="1"/>
      <c r="W32" s="44" ph="1"/>
    </row>
    <row r="33" spans="1:25" s="46" customFormat="1" ht="25.5" ph="1">
      <c r="A33" s="44" ph="1">
        <v>664</v>
      </c>
      <c r="B33" s="46" t="s" ph="1">
        <v>3580</v>
      </c>
      <c r="C33" s="46" t="s" ph="1">
        <v>3580</v>
      </c>
      <c r="F33" s="46" t="s" ph="1">
        <v>1364</v>
      </c>
      <c r="G33" s="46" t="s" ph="1">
        <v>1343</v>
      </c>
      <c r="H33" s="46" t="s" ph="1">
        <v>8824</v>
      </c>
      <c r="I33" s="46" t="s" ph="1">
        <v>8825</v>
      </c>
      <c r="M33" s="161" t="str" ph="1">
        <f>IFERROR(INDEX([1]!_born[生没年],
MATCH(I33,[1]!_born[作],0)),"")</f>
        <v/>
      </c>
      <c r="N33" s="161" t="str" ph="1">
        <f>IFERROR(INDEX([1]!_born[生没年],
MATCH(K33,[1]!_born[作],0)),"")</f>
        <v/>
      </c>
      <c r="O33" s="46" t="s" ph="1">
        <v>8826</v>
      </c>
      <c r="P33" s="46" t="s" ph="1">
        <v>1695</v>
      </c>
      <c r="Q33" s="46" t="s" ph="1">
        <v>1696</v>
      </c>
      <c r="R33" s="149" ph="1"/>
      <c r="S33" s="46" t="s" ph="1">
        <v>3797</v>
      </c>
      <c r="T33" s="46" t="s" ph="1">
        <v>3482</v>
      </c>
      <c r="U33" s="47" ph="1"/>
      <c r="V33" s="44" ph="1"/>
      <c r="W33" s="44" ph="1"/>
    </row>
    <row r="34" spans="1:25" s="46" customFormat="1" ht="25.5" ph="1">
      <c r="A34" s="44" ph="1">
        <v>665</v>
      </c>
      <c r="B34" s="46" t="s" ph="1">
        <v>3580</v>
      </c>
      <c r="C34" s="46" t="s" ph="1">
        <v>3580</v>
      </c>
      <c r="F34" s="46" t="s" ph="1">
        <v>1364</v>
      </c>
      <c r="G34" s="46" t="s" ph="1">
        <v>1343</v>
      </c>
      <c r="H34" s="46" t="s" ph="1">
        <v>8828</v>
      </c>
      <c r="M34" s="161" t="str" ph="1">
        <f>IFERROR(INDEX([1]!_born[生没年],
MATCH(I34,[1]!_born[作],0)),"")</f>
        <v/>
      </c>
      <c r="N34" s="161" t="str" ph="1">
        <f>IFERROR(INDEX([1]!_born[生没年],
MATCH(K34,[1]!_born[作],0)),"")</f>
        <v/>
      </c>
      <c r="O34" s="46" t="s" ph="1">
        <v>8829</v>
      </c>
      <c r="P34" s="46" t="s" ph="1">
        <v>1697</v>
      </c>
      <c r="Q34" s="46" t="s" ph="1">
        <v>1698</v>
      </c>
      <c r="R34" s="149" ph="1"/>
      <c r="S34" s="46" t="s" ph="1">
        <v>3511</v>
      </c>
      <c r="T34" s="46" t="s" ph="1">
        <v>3482</v>
      </c>
      <c r="U34" s="47" ph="1"/>
      <c r="V34" s="44" ph="1"/>
      <c r="W34" s="44" ph="1"/>
    </row>
    <row r="35" spans="1:25" s="46" customFormat="1" ph="1">
      <c r="A35" s="44" ph="1">
        <v>666</v>
      </c>
      <c r="B35" s="46" t="s" ph="1">
        <v>3580</v>
      </c>
      <c r="C35" s="46" t="s" ph="1">
        <v>3580</v>
      </c>
      <c r="F35" s="46" t="s" ph="1">
        <v>1366</v>
      </c>
      <c r="G35" s="46" t="s" ph="1">
        <v>1289</v>
      </c>
      <c r="I35" s="46" t="s" ph="1">
        <v>1699</v>
      </c>
      <c r="M35" s="161" t="str" ph="1">
        <f>IFERROR(INDEX([1]!_born[生没年],
MATCH(I35,[1]!_born[作],0)),"")</f>
        <v/>
      </c>
      <c r="N35" s="161" t="str" ph="1">
        <f>IFERROR(INDEX([1]!_born[生没年],
MATCH(K35,[1]!_born[作],0)),"")</f>
        <v/>
      </c>
      <c r="P35" s="46" t="s" ph="1">
        <v>1700</v>
      </c>
      <c r="R35" s="149" ph="1"/>
      <c r="U35" s="47" ph="1"/>
      <c r="V35" s="44" ph="1"/>
      <c r="W35" s="44" ph="1"/>
    </row>
    <row r="36" spans="1:25" s="46" customFormat="1" ph="1">
      <c r="A36" s="44" ph="1">
        <v>667</v>
      </c>
      <c r="B36" s="46" t="s" ph="1">
        <v>3580</v>
      </c>
      <c r="C36" s="46" t="s" ph="1">
        <v>3580</v>
      </c>
      <c r="F36" s="46" t="s" ph="1">
        <v>3502</v>
      </c>
      <c r="G36" s="46" t="s" ph="1">
        <v>1289</v>
      </c>
      <c r="I36" s="46" t="s" ph="1">
        <v>1699</v>
      </c>
      <c r="M36" s="161" t="str" ph="1">
        <f>IFERROR(INDEX([1]!_born[生没年],
MATCH(I36,[1]!_born[作],0)),"")</f>
        <v/>
      </c>
      <c r="N36" s="161" t="str" ph="1">
        <f>IFERROR(INDEX([1]!_born[生没年],
MATCH(K36,[1]!_born[作],0)),"")</f>
        <v/>
      </c>
      <c r="P36" s="46" t="s" ph="1">
        <v>1700</v>
      </c>
      <c r="R36" s="149" ph="1"/>
      <c r="U36" s="47" ph="1"/>
      <c r="V36" s="44" ph="1"/>
      <c r="W36" s="44" ph="1"/>
    </row>
    <row r="37" spans="1:25" s="46" customFormat="1" ph="1">
      <c r="A37" s="44" ph="1">
        <v>668</v>
      </c>
      <c r="B37" s="46" t="s" ph="1">
        <v>3580</v>
      </c>
      <c r="C37" s="46" t="s" ph="1">
        <v>3580</v>
      </c>
      <c r="F37" s="46" t="s" ph="1">
        <v>3503</v>
      </c>
      <c r="G37" s="46" t="s" ph="1">
        <v>1289</v>
      </c>
      <c r="I37" s="46" t="s" ph="1">
        <v>1699</v>
      </c>
      <c r="M37" s="161" t="str" ph="1">
        <f>IFERROR(INDEX([1]!_born[生没年],
MATCH(I37,[1]!_born[作],0)),"")</f>
        <v/>
      </c>
      <c r="N37" s="161" t="str" ph="1">
        <f>IFERROR(INDEX([1]!_born[生没年],
MATCH(K37,[1]!_born[作],0)),"")</f>
        <v/>
      </c>
      <c r="P37" s="46" t="s" ph="1">
        <v>1700</v>
      </c>
      <c r="R37" s="149" ph="1"/>
      <c r="U37" s="47" ph="1"/>
      <c r="V37" s="44" ph="1"/>
      <c r="W37" s="44" ph="1"/>
    </row>
    <row r="38" spans="1:25" s="46" customFormat="1" ph="1">
      <c r="A38" s="44" ph="1">
        <v>669</v>
      </c>
      <c r="B38" s="46" t="s" ph="1">
        <v>3580</v>
      </c>
      <c r="C38" s="46" t="s" ph="1">
        <v>3580</v>
      </c>
      <c r="F38" s="46" t="s" ph="1">
        <v>3504</v>
      </c>
      <c r="G38" s="46" t="s" ph="1">
        <v>1289</v>
      </c>
      <c r="I38" s="46" t="s" ph="1">
        <v>1699</v>
      </c>
      <c r="M38" s="161" t="str" ph="1">
        <f>IFERROR(INDEX([1]!_born[生没年],
MATCH(I38,[1]!_born[作],0)),"")</f>
        <v/>
      </c>
      <c r="N38" s="161" t="str" ph="1">
        <f>IFERROR(INDEX([1]!_born[生没年],
MATCH(K38,[1]!_born[作],0)),"")</f>
        <v/>
      </c>
      <c r="P38" s="46" t="s" ph="1">
        <v>1700</v>
      </c>
      <c r="R38" s="149" ph="1"/>
      <c r="U38" s="47" ph="1"/>
      <c r="V38" s="44" ph="1"/>
      <c r="W38" s="44" ph="1"/>
    </row>
    <row r="39" spans="1:25" s="46" customFormat="1" ht="25.5" ph="1">
      <c r="A39" s="44" ph="1">
        <v>670</v>
      </c>
      <c r="B39" s="46" t="s" ph="1">
        <v>3580</v>
      </c>
      <c r="C39" s="46" t="s" ph="1">
        <v>3580</v>
      </c>
      <c r="F39" s="46" t="s" ph="1">
        <v>1363</v>
      </c>
      <c r="G39" s="46" t="s" ph="1">
        <v>1343</v>
      </c>
      <c r="H39" s="46" t="s" ph="1">
        <v>8824</v>
      </c>
      <c r="M39" s="161" t="str" ph="1">
        <f>IFERROR(INDEX([1]!_born[生没年],
MATCH(I39,[1]!_born[作],0)),"")</f>
        <v/>
      </c>
      <c r="N39" s="161" t="str" ph="1">
        <f>IFERROR(INDEX([1]!_born[生没年],
MATCH(K39,[1]!_born[作],0)),"")</f>
        <v/>
      </c>
      <c r="O39" s="46" t="s" ph="1">
        <v>8881</v>
      </c>
      <c r="P39" s="46" t="s" ph="1">
        <v>1701</v>
      </c>
      <c r="Q39" s="46" t="s" ph="1">
        <v>1702</v>
      </c>
      <c r="R39" s="149" ph="1"/>
      <c r="S39" s="46" t="s" ph="1">
        <v>3977</v>
      </c>
      <c r="T39" s="46" t="s" ph="1">
        <v>3482</v>
      </c>
      <c r="U39" s="47" ph="1"/>
      <c r="V39" s="44" ph="1"/>
      <c r="W39" s="44" ph="1"/>
    </row>
    <row r="40" spans="1:25" s="46" customFormat="1" ht="25.5" ph="1">
      <c r="A40" s="44" ph="1">
        <v>671</v>
      </c>
      <c r="B40" s="46" t="s" ph="1">
        <v>3580</v>
      </c>
      <c r="C40" s="46" t="s" ph="1">
        <v>3580</v>
      </c>
      <c r="F40" s="46" t="s" ph="1">
        <v>1363</v>
      </c>
      <c r="G40" s="46" t="s" ph="1">
        <v>1343</v>
      </c>
      <c r="H40" s="46" t="s" ph="1">
        <v>8874</v>
      </c>
      <c r="M40" s="161" t="str" ph="1">
        <f>IFERROR(INDEX([1]!_born[生没年],
MATCH(I40,[1]!_born[作],0)),"")</f>
        <v/>
      </c>
      <c r="N40" s="161" t="str" ph="1">
        <f>IFERROR(INDEX([1]!_born[生没年],
MATCH(K40,[1]!_born[作],0)),"")</f>
        <v/>
      </c>
      <c r="O40" s="46" t="s" ph="1">
        <v>8876</v>
      </c>
      <c r="P40" s="46" t="s" ph="1">
        <v>1703</v>
      </c>
      <c r="Q40" s="46" t="s" ph="1">
        <v>1704</v>
      </c>
      <c r="R40" s="149" ph="1"/>
      <c r="S40" s="46" t="s" ph="1">
        <v>3511</v>
      </c>
      <c r="T40" s="46" t="s" ph="1">
        <v>3482</v>
      </c>
      <c r="U40" s="47" ph="1"/>
      <c r="V40" s="44" ph="1"/>
      <c r="W40" s="44" ph="1"/>
    </row>
    <row r="41" spans="1:25" s="46" customFormat="1" ht="25.5" ph="1">
      <c r="A41" s="44" ph="1">
        <v>672</v>
      </c>
      <c r="B41" s="46" t="s" ph="1">
        <v>3580</v>
      </c>
      <c r="C41" s="46" t="s" ph="1">
        <v>3580</v>
      </c>
      <c r="F41" s="46" t="s" ph="1">
        <v>1363</v>
      </c>
      <c r="G41" s="46" t="s" ph="1">
        <v>1343</v>
      </c>
      <c r="H41" s="46" t="s" ph="1">
        <v>7790</v>
      </c>
      <c r="M41" s="161" t="str" ph="1">
        <f>IFERROR(INDEX([1]!_born[生没年],
MATCH(I41,[1]!_born[作],0)),"")</f>
        <v/>
      </c>
      <c r="N41" s="161" t="str" ph="1">
        <f>IFERROR(INDEX([1]!_born[生没年],
MATCH(K41,[1]!_born[作],0)),"")</f>
        <v/>
      </c>
      <c r="O41" s="46" t="s" ph="1">
        <v>10010</v>
      </c>
      <c r="P41" s="46" t="s" ph="1">
        <v>1482</v>
      </c>
      <c r="Q41" s="46" t="s" ph="1">
        <v>1483</v>
      </c>
      <c r="R41" s="149" ph="1"/>
      <c r="S41" s="46" t="s" ph="1">
        <v>3511</v>
      </c>
      <c r="T41" s="46" t="s" ph="1">
        <v>3482</v>
      </c>
      <c r="U41" s="47" ph="1"/>
      <c r="V41" s="44" ph="1"/>
      <c r="W41" s="44" ph="1"/>
    </row>
    <row r="42" spans="1:25" s="46" customFormat="1" ht="25.5" ph="1">
      <c r="A42" s="44" ph="1">
        <v>673</v>
      </c>
      <c r="B42" s="46" t="s" ph="1">
        <v>3580</v>
      </c>
      <c r="C42" s="46" t="s" ph="1">
        <v>3580</v>
      </c>
      <c r="F42" s="46" t="s" ph="1">
        <v>1364</v>
      </c>
      <c r="G42" s="46" t="s" ph="1">
        <v>1343</v>
      </c>
      <c r="H42" s="46" t="s" ph="1">
        <v>8852</v>
      </c>
      <c r="M42" s="161" t="str" ph="1">
        <f>IFERROR(INDEX([1]!_born[生没年],
MATCH(I42,[1]!_born[作],0)),"")</f>
        <v/>
      </c>
      <c r="N42" s="161" t="str" ph="1">
        <f>IFERROR(INDEX([1]!_born[生没年],
MATCH(K42,[1]!_born[作],0)),"")</f>
        <v/>
      </c>
      <c r="O42" s="46" t="s" ph="1">
        <v>8853</v>
      </c>
      <c r="P42" s="46" t="s" ph="1">
        <v>1705</v>
      </c>
      <c r="Q42" s="46" t="s" ph="1">
        <v>1706</v>
      </c>
      <c r="R42" s="149" ph="1"/>
      <c r="S42" s="46" t="s" ph="1">
        <v>3523</v>
      </c>
      <c r="T42" s="46" t="s" ph="1">
        <v>3482</v>
      </c>
      <c r="U42" s="47" ph="1"/>
      <c r="V42" s="44" ph="1"/>
      <c r="W42" s="44" ph="1"/>
    </row>
    <row r="43" spans="1:25" s="46" customFormat="1" ht="25.5" ph="1">
      <c r="A43" s="44" ph="1">
        <v>674</v>
      </c>
      <c r="B43" s="46" t="s" ph="1">
        <v>3580</v>
      </c>
      <c r="C43" s="46" t="s" ph="1">
        <v>3580</v>
      </c>
      <c r="F43" s="46" t="s" ph="1">
        <v>1364</v>
      </c>
      <c r="G43" s="46" t="s" ph="1">
        <v>1343</v>
      </c>
      <c r="H43" s="46" t="s" ph="1">
        <v>8854</v>
      </c>
      <c r="M43" s="161" t="str" ph="1">
        <f>IFERROR(INDEX([1]!_born[生没年],
MATCH(I43,[1]!_born[作],0)),"")</f>
        <v/>
      </c>
      <c r="N43" s="161" t="str" ph="1">
        <f>IFERROR(INDEX([1]!_born[生没年],
MATCH(K43,[1]!_born[作],0)),"")</f>
        <v/>
      </c>
      <c r="O43" s="46" t="s" ph="1">
        <v>8855</v>
      </c>
      <c r="P43" s="46" t="s" ph="1">
        <v>1701</v>
      </c>
      <c r="Q43" s="46" t="s" ph="1">
        <v>1707</v>
      </c>
      <c r="R43" s="149" ph="1"/>
      <c r="S43" s="46" t="s" ph="1">
        <v>3790</v>
      </c>
      <c r="T43" s="46" t="s" ph="1">
        <v>3482</v>
      </c>
      <c r="U43" s="47" ph="1"/>
      <c r="V43" s="44" ph="1"/>
      <c r="W43" s="44" ph="1"/>
    </row>
    <row r="44" spans="1:25" s="46" customFormat="1" ht="25.5" ph="1">
      <c r="A44" s="44" ph="1">
        <v>675</v>
      </c>
      <c r="B44" s="46" t="s" ph="1">
        <v>3580</v>
      </c>
      <c r="C44" s="46" t="s" ph="1">
        <v>3580</v>
      </c>
      <c r="F44" s="46" t="s" ph="1">
        <v>1364</v>
      </c>
      <c r="G44" s="46" t="s" ph="1">
        <v>1343</v>
      </c>
      <c r="H44" s="46" t="s" ph="1">
        <v>8848</v>
      </c>
      <c r="M44" s="161" t="str" ph="1">
        <f>IFERROR(INDEX([1]!_born[生没年],
MATCH(I44,[1]!_born[作],0)),"")</f>
        <v/>
      </c>
      <c r="N44" s="161" t="str" ph="1">
        <f>IFERROR(INDEX([1]!_born[生没年],
MATCH(K44,[1]!_born[作],0)),"")</f>
        <v/>
      </c>
      <c r="O44" s="46" t="s" ph="1">
        <v>8856</v>
      </c>
      <c r="P44" s="46" t="s" ph="1">
        <v>1708</v>
      </c>
      <c r="Q44" s="46" t="s" ph="1">
        <v>1709</v>
      </c>
      <c r="R44" s="149" ph="1"/>
      <c r="S44" s="46" t="s" ph="1">
        <v>3791</v>
      </c>
      <c r="T44" s="46" t="s" ph="1">
        <v>3482</v>
      </c>
      <c r="U44" s="47" ph="1"/>
      <c r="V44" s="44" ph="1"/>
      <c r="W44" s="44" ph="1"/>
    </row>
    <row r="45" spans="1:25" s="46" customFormat="1" ht="25.5" ph="1">
      <c r="A45" s="44" ph="1">
        <v>676</v>
      </c>
      <c r="B45" s="46" t="s" ph="1">
        <v>3580</v>
      </c>
      <c r="C45" s="46" t="s" ph="1">
        <v>3580</v>
      </c>
      <c r="F45" s="46" t="s" ph="1">
        <v>1366</v>
      </c>
      <c r="G45" s="46" t="s" ph="1">
        <v>1343</v>
      </c>
      <c r="H45" s="46" t="s" ph="1">
        <v>8852</v>
      </c>
      <c r="M45" s="161" t="str" ph="1">
        <f>IFERROR(INDEX([1]!_born[生没年],
MATCH(I45,[1]!_born[作],0)),"")</f>
        <v/>
      </c>
      <c r="N45" s="161" t="str" ph="1">
        <f>IFERROR(INDEX([1]!_born[生没年],
MATCH(K45,[1]!_born[作],0)),"")</f>
        <v/>
      </c>
      <c r="O45" s="46" t="s" ph="1">
        <v>8926</v>
      </c>
      <c r="P45" s="46" t="s" ph="1">
        <v>1486</v>
      </c>
      <c r="Q45" s="46" t="s" ph="1">
        <v>1487</v>
      </c>
      <c r="R45" s="149" ph="1"/>
      <c r="S45" s="46" t="s" ph="1">
        <v>2549</v>
      </c>
      <c r="T45" s="46" t="s" ph="1">
        <v>3482</v>
      </c>
      <c r="U45" s="47" ph="1"/>
      <c r="V45" s="44" ph="1"/>
      <c r="W45" s="44" ph="1"/>
    </row>
    <row r="46" spans="1:25" s="46" customFormat="1" ht="25.5" ph="1">
      <c r="A46" s="44" ph="1">
        <v>677</v>
      </c>
      <c r="B46" s="46" t="s" ph="1">
        <v>3580</v>
      </c>
      <c r="C46" s="46" t="s" ph="1">
        <v>3580</v>
      </c>
      <c r="F46" s="46" t="s" ph="1">
        <v>1366</v>
      </c>
      <c r="G46" s="46" t="s" ph="1">
        <v>1343</v>
      </c>
      <c r="H46" s="46" t="s" ph="1">
        <v>8891</v>
      </c>
      <c r="I46" s="46" t="s" ph="1">
        <v>2825</v>
      </c>
      <c r="M46" s="161" t="str" ph="1">
        <f>IFERROR(INDEX([1]!_born[生没年],
MATCH(I46,[1]!_born[作],0)),"")</f>
        <v/>
      </c>
      <c r="N46" s="161" t="str" ph="1">
        <f>IFERROR(INDEX([1]!_born[生没年],
MATCH(K46,[1]!_born[作],0)),"")</f>
        <v/>
      </c>
      <c r="O46" s="46" t="s" ph="1">
        <v>8928</v>
      </c>
      <c r="P46" s="46" t="s" ph="1">
        <v>1710</v>
      </c>
      <c r="Q46" s="46" t="s" ph="1">
        <v>1711</v>
      </c>
      <c r="R46" s="149" ph="1"/>
      <c r="S46" s="46" t="s" ph="1">
        <v>2550</v>
      </c>
      <c r="T46" s="46" t="s" ph="1">
        <v>3482</v>
      </c>
      <c r="U46" s="47" ph="1"/>
      <c r="V46" s="44" ph="1"/>
      <c r="W46" s="44" ph="1"/>
    </row>
    <row r="47" spans="1:25" s="46" customFormat="1" ht="25.5" ph="1">
      <c r="A47" s="44" ph="1">
        <v>678</v>
      </c>
      <c r="B47" s="46" t="s" ph="1">
        <v>3580</v>
      </c>
      <c r="C47" s="46" t="s" ph="1">
        <v>3580</v>
      </c>
      <c r="F47" s="46" t="s" ph="1">
        <v>1366</v>
      </c>
      <c r="G47" s="46" t="s" ph="1">
        <v>1343</v>
      </c>
      <c r="H47" s="46" t="s" ph="1">
        <v>8891</v>
      </c>
      <c r="I47" s="46" t="s" ph="1">
        <v>1128</v>
      </c>
      <c r="M47" s="161" t="str" ph="1">
        <f>IFERROR(INDEX([1]!_born[生没年],
MATCH(I47,[1]!_born[作],0)),"")</f>
        <v/>
      </c>
      <c r="N47" s="161" t="str" ph="1">
        <f>IFERROR(INDEX([1]!_born[生没年],
MATCH(K47,[1]!_born[作],0)),"")</f>
        <v/>
      </c>
      <c r="O47" s="46" t="s" ph="1">
        <v>8930</v>
      </c>
      <c r="P47" s="46" t="s" ph="1">
        <v>1713</v>
      </c>
      <c r="Q47" s="46" t="s" ph="1">
        <v>1714</v>
      </c>
      <c r="R47" s="149" ph="1"/>
      <c r="S47" s="46" t="s" ph="1">
        <v>2551</v>
      </c>
      <c r="T47" s="46" t="s" ph="1">
        <v>3482</v>
      </c>
      <c r="U47" s="47" ph="1"/>
      <c r="V47" s="44" ph="1"/>
      <c r="W47" s="44" ph="1"/>
      <c r="Y47" s="46" t="s" ph="1">
        <v>1712</v>
      </c>
    </row>
    <row r="48" spans="1:25" s="46" customFormat="1" ht="25.5" ph="1">
      <c r="A48" s="44" ph="1">
        <v>679</v>
      </c>
      <c r="B48" s="46" t="s" ph="1">
        <v>3580</v>
      </c>
      <c r="C48" s="46" t="s" ph="1">
        <v>3580</v>
      </c>
      <c r="F48" s="46" t="s" ph="1">
        <v>1413</v>
      </c>
      <c r="G48" s="46" t="s" ph="1">
        <v>1343</v>
      </c>
      <c r="H48" s="46" t="s" ph="1">
        <v>8910</v>
      </c>
      <c r="M48" s="161" t="str" ph="1">
        <f>IFERROR(INDEX([1]!_born[生没年],
MATCH(I48,[1]!_born[作],0)),"")</f>
        <v/>
      </c>
      <c r="N48" s="161" t="str" ph="1">
        <f>IFERROR(INDEX([1]!_born[生没年],
MATCH(K48,[1]!_born[作],0)),"")</f>
        <v/>
      </c>
      <c r="O48" s="46" t="s" ph="1">
        <v>8911</v>
      </c>
      <c r="P48" s="46" t="s" ph="1">
        <v>1715</v>
      </c>
      <c r="R48" s="149" ph="1"/>
      <c r="S48" s="46" t="s" ph="1">
        <v>3415</v>
      </c>
      <c r="T48" s="46" t="s" ph="1">
        <v>3482</v>
      </c>
      <c r="U48" s="47" ph="1"/>
      <c r="V48" s="44" ph="1"/>
      <c r="W48" s="44" ph="1"/>
    </row>
    <row r="49" spans="1:25" s="46" customFormat="1" ht="25.5" ph="1">
      <c r="A49" s="44" ph="1">
        <v>680</v>
      </c>
      <c r="B49" s="46" t="s" ph="1">
        <v>3580</v>
      </c>
      <c r="C49" s="46" t="s" ph="1">
        <v>3580</v>
      </c>
      <c r="F49" s="46" t="s" ph="1">
        <v>1413</v>
      </c>
      <c r="G49" s="46" t="s" ph="1">
        <v>1343</v>
      </c>
      <c r="H49" s="46" t="s" ph="1">
        <v>8912</v>
      </c>
      <c r="M49" s="161" t="str" ph="1">
        <f>IFERROR(INDEX([1]!_born[生没年],
MATCH(I49,[1]!_born[作],0)),"")</f>
        <v/>
      </c>
      <c r="N49" s="161" t="str" ph="1">
        <f>IFERROR(INDEX([1]!_born[生没年],
MATCH(K49,[1]!_born[作],0)),"")</f>
        <v/>
      </c>
      <c r="O49" s="46" t="s" ph="1">
        <v>8913</v>
      </c>
      <c r="P49" s="46" t="s" ph="1">
        <v>1716</v>
      </c>
      <c r="Q49" s="46" t="s" ph="1">
        <v>1717</v>
      </c>
      <c r="R49" s="149" ph="1"/>
      <c r="S49" s="46" t="s" ph="1">
        <v>3416</v>
      </c>
      <c r="T49" s="46" t="s" ph="1">
        <v>3482</v>
      </c>
      <c r="U49" s="47" ph="1"/>
      <c r="V49" s="44" ph="1"/>
      <c r="W49" s="44" ph="1"/>
    </row>
    <row r="50" spans="1:25" s="46" customFormat="1" ht="25.5" ph="1">
      <c r="A50" s="44" ph="1">
        <v>681</v>
      </c>
      <c r="B50" s="46" t="s" ph="1">
        <v>3580</v>
      </c>
      <c r="C50" s="46" t="s" ph="1">
        <v>3580</v>
      </c>
      <c r="F50" s="46" t="s" ph="1">
        <v>1413</v>
      </c>
      <c r="G50" s="46" t="s" ph="1">
        <v>1343</v>
      </c>
      <c r="H50" s="46" t="s" ph="1">
        <v>10011</v>
      </c>
      <c r="I50" s="46" t="s" ph="1">
        <v>4191</v>
      </c>
      <c r="M50" s="161" t="str" ph="1">
        <f>IFERROR(INDEX([1]!_born[生没年],
MATCH(I50,[1]!_born[作],0)),"")</f>
        <v/>
      </c>
      <c r="N50" s="161" t="str" ph="1">
        <f>IFERROR(INDEX([1]!_born[生没年],
MATCH(K50,[1]!_born[作],0)),"")</f>
        <v/>
      </c>
      <c r="O50" s="46" t="s" ph="1">
        <v>8919</v>
      </c>
      <c r="P50" s="46" t="s" ph="1">
        <v>1718</v>
      </c>
      <c r="Q50" s="46" t="s" ph="1">
        <v>1719</v>
      </c>
      <c r="R50" s="149" ph="1"/>
      <c r="S50" s="46" t="s" ph="1">
        <v>3511</v>
      </c>
      <c r="T50" s="46" t="s" ph="1">
        <v>3482</v>
      </c>
      <c r="U50" s="47" ph="1"/>
      <c r="V50" s="44" ph="1"/>
      <c r="W50" s="44" ph="1"/>
    </row>
    <row r="51" spans="1:25" s="46" customFormat="1" ht="25.5" ph="1">
      <c r="A51" s="44" ph="1">
        <v>682</v>
      </c>
      <c r="B51" s="46" t="s" ph="1">
        <v>3580</v>
      </c>
      <c r="C51" s="46" t="s" ph="1">
        <v>3580</v>
      </c>
      <c r="F51" s="46" t="s" ph="1">
        <v>1415</v>
      </c>
      <c r="G51" s="46" t="s" ph="1">
        <v>1343</v>
      </c>
      <c r="H51" s="46" t="s" ph="1">
        <v>8013</v>
      </c>
      <c r="M51" s="161" t="str" ph="1">
        <f>IFERROR(INDEX([1]!_born[生没年],
MATCH(I51,[1]!_born[作],0)),"")</f>
        <v/>
      </c>
      <c r="N51" s="161" t="str" ph="1">
        <f>IFERROR(INDEX([1]!_born[生没年],
MATCH(K51,[1]!_born[作],0)),"")</f>
        <v/>
      </c>
      <c r="O51" s="46" t="s" ph="1">
        <v>8847</v>
      </c>
      <c r="P51" s="46" t="s" ph="1">
        <v>1720</v>
      </c>
      <c r="Q51" s="46" t="s" ph="1">
        <v>1721</v>
      </c>
      <c r="R51" s="149" ph="1"/>
      <c r="S51" s="46" t="s" ph="1">
        <v>3553</v>
      </c>
      <c r="T51" s="46" t="s" ph="1">
        <v>3482</v>
      </c>
      <c r="U51" s="47" ph="1"/>
      <c r="V51" s="44" ph="1"/>
      <c r="W51" s="44" ph="1"/>
    </row>
    <row r="52" spans="1:25" s="46" customFormat="1" ht="25.5" ph="1">
      <c r="A52" s="44" ph="1">
        <v>683</v>
      </c>
      <c r="B52" s="46" t="s" ph="1">
        <v>3580</v>
      </c>
      <c r="C52" s="46" t="s" ph="1">
        <v>3580</v>
      </c>
      <c r="F52" s="46" t="s" ph="1">
        <v>1415</v>
      </c>
      <c r="G52" s="46" t="s" ph="1">
        <v>1343</v>
      </c>
      <c r="H52" s="46" t="s" ph="1">
        <v>8848</v>
      </c>
      <c r="M52" s="161" t="str" ph="1">
        <f>IFERROR(INDEX([1]!_born[生没年],
MATCH(I52,[1]!_born[作],0)),"")</f>
        <v/>
      </c>
      <c r="N52" s="161" t="str" ph="1">
        <f>IFERROR(INDEX([1]!_born[生没年],
MATCH(K52,[1]!_born[作],0)),"")</f>
        <v/>
      </c>
      <c r="O52" s="46" t="s" ph="1">
        <v>8849</v>
      </c>
      <c r="P52" s="46" t="s" ph="1">
        <v>1722</v>
      </c>
      <c r="Q52" s="46" t="s" ph="1">
        <v>1723</v>
      </c>
      <c r="R52" s="149" ph="1"/>
      <c r="S52" s="46" t="s" ph="1">
        <v>3816</v>
      </c>
      <c r="T52" s="46" t="s" ph="1">
        <v>3482</v>
      </c>
      <c r="U52" s="47" ph="1"/>
      <c r="V52" s="44" ph="1"/>
      <c r="W52" s="44" ph="1"/>
    </row>
    <row r="53" spans="1:25" s="46" customFormat="1" ht="25.5" ph="1">
      <c r="A53" s="44" ph="1">
        <v>684</v>
      </c>
      <c r="B53" s="46" t="s" ph="1">
        <v>3580</v>
      </c>
      <c r="C53" s="46" t="s" ph="1">
        <v>3580</v>
      </c>
      <c r="F53" s="46" t="s" ph="1">
        <v>1415</v>
      </c>
      <c r="G53" s="46" t="s" ph="1">
        <v>1343</v>
      </c>
      <c r="H53" s="46" t="s" ph="1">
        <v>8850</v>
      </c>
      <c r="M53" s="161" t="str" ph="1">
        <f>IFERROR(INDEX([1]!_born[生没年],
MATCH(I53,[1]!_born[作],0)),"")</f>
        <v/>
      </c>
      <c r="N53" s="161" t="str" ph="1">
        <f>IFERROR(INDEX([1]!_born[生没年],
MATCH(K53,[1]!_born[作],0)),"")</f>
        <v/>
      </c>
      <c r="O53" s="46" t="s" ph="1">
        <v>8851</v>
      </c>
      <c r="P53" s="46" t="s" ph="1">
        <v>1724</v>
      </c>
      <c r="Q53" s="46" t="s" ph="1">
        <v>1725</v>
      </c>
      <c r="R53" s="149" ph="1"/>
      <c r="S53" s="46" t="s" ph="1">
        <v>3977</v>
      </c>
      <c r="T53" s="46" t="s" ph="1">
        <v>3482</v>
      </c>
      <c r="U53" s="47" ph="1"/>
      <c r="V53" s="44" ph="1"/>
      <c r="W53" s="44" ph="1"/>
    </row>
    <row r="54" spans="1:25" s="46" customFormat="1" ht="25.5" ph="1">
      <c r="A54" s="44" ph="1">
        <v>685</v>
      </c>
      <c r="B54" s="46" t="s" ph="1">
        <v>3580</v>
      </c>
      <c r="C54" s="46" t="s" ph="1">
        <v>3580</v>
      </c>
      <c r="F54" s="46" t="s" ph="1">
        <v>1418</v>
      </c>
      <c r="G54" s="46" t="s" ph="1">
        <v>1343</v>
      </c>
      <c r="H54" s="46" t="s" ph="1">
        <v>8931</v>
      </c>
      <c r="M54" s="161" t="str" ph="1">
        <f>IFERROR(INDEX([1]!_born[生没年],
MATCH(I54,[1]!_born[作],0)),"")</f>
        <v/>
      </c>
      <c r="N54" s="161" t="str" ph="1">
        <f>IFERROR(INDEX([1]!_born[生没年],
MATCH(K54,[1]!_born[作],0)),"")</f>
        <v/>
      </c>
      <c r="O54" s="46" t="s" ph="1">
        <v>8932</v>
      </c>
      <c r="P54" s="46" t="s" ph="1">
        <v>1726</v>
      </c>
      <c r="Q54" s="46" t="s" ph="1">
        <v>2829</v>
      </c>
      <c r="R54" s="149" ph="1"/>
      <c r="S54" s="46" t="s" ph="1">
        <v>3978</v>
      </c>
      <c r="T54" s="46" t="s" ph="1">
        <v>3482</v>
      </c>
      <c r="U54" s="47" ph="1"/>
      <c r="V54" s="44" ph="1"/>
      <c r="W54" s="44" ph="1"/>
    </row>
    <row r="55" spans="1:25" s="46" customFormat="1" ht="25.5" ph="1">
      <c r="A55" s="44" ph="1">
        <v>686</v>
      </c>
      <c r="B55" s="46" t="s" ph="1">
        <v>3580</v>
      </c>
      <c r="C55" s="46" t="s" ph="1">
        <v>3580</v>
      </c>
      <c r="F55" s="46" t="s" ph="1">
        <v>1418</v>
      </c>
      <c r="G55" s="46" t="s" ph="1">
        <v>1343</v>
      </c>
      <c r="H55" s="46" t="s" ph="1">
        <v>8848</v>
      </c>
      <c r="M55" s="161" t="str" ph="1">
        <f>IFERROR(INDEX([1]!_born[生没年],
MATCH(I55,[1]!_born[作],0)),"")</f>
        <v/>
      </c>
      <c r="N55" s="161" t="str" ph="1">
        <f>IFERROR(INDEX([1]!_born[生没年],
MATCH(K55,[1]!_born[作],0)),"")</f>
        <v/>
      </c>
      <c r="O55" s="46" t="s" ph="1">
        <v>8925</v>
      </c>
      <c r="P55" s="46" t="s" ph="1">
        <v>1484</v>
      </c>
      <c r="R55" s="149" ph="1"/>
      <c r="S55" s="46" t="s" ph="1">
        <v>3817</v>
      </c>
      <c r="T55" s="46" t="s" ph="1">
        <v>3482</v>
      </c>
      <c r="U55" s="47" ph="1"/>
      <c r="V55" s="44" ph="1"/>
      <c r="W55" s="44" ph="1"/>
      <c r="Y55" s="46" t="s" ph="1">
        <v>8924</v>
      </c>
    </row>
    <row r="56" spans="1:25" s="46" customFormat="1" ht="25.5" ph="1">
      <c r="A56" s="44" ph="1">
        <v>687</v>
      </c>
      <c r="B56" s="46" t="s" ph="1">
        <v>3580</v>
      </c>
      <c r="C56" s="46" t="s" ph="1">
        <v>3580</v>
      </c>
      <c r="F56" s="46" t="s" ph="1">
        <v>1418</v>
      </c>
      <c r="G56" s="46" t="s" ph="1">
        <v>1343</v>
      </c>
      <c r="H56" s="46" t="s" ph="1">
        <v>8848</v>
      </c>
      <c r="M56" s="161" t="str" ph="1">
        <f>IFERROR(INDEX([1]!_born[生没年],
MATCH(I56,[1]!_born[作],0)),"")</f>
        <v/>
      </c>
      <c r="N56" s="161" t="str" ph="1">
        <f>IFERROR(INDEX([1]!_born[生没年],
MATCH(K56,[1]!_born[作],0)),"")</f>
        <v/>
      </c>
      <c r="O56" s="46" t="s" ph="1">
        <v>8934</v>
      </c>
      <c r="P56" s="46" t="s" ph="1">
        <v>1727</v>
      </c>
      <c r="R56" s="149" ph="1"/>
      <c r="S56" s="46" t="s" ph="1">
        <v>3510</v>
      </c>
      <c r="T56" s="46" t="s" ph="1">
        <v>3482</v>
      </c>
      <c r="U56" s="47" ph="1"/>
      <c r="V56" s="44" ph="1"/>
      <c r="W56" s="44" ph="1"/>
    </row>
    <row r="57" spans="1:25" s="46" customFormat="1" ht="25.5" ph="1">
      <c r="A57" s="44" ph="1">
        <v>688</v>
      </c>
      <c r="B57" s="46" t="s" ph="1">
        <v>3580</v>
      </c>
      <c r="C57" s="46" t="s" ph="1">
        <v>3580</v>
      </c>
      <c r="F57" s="46" t="s" ph="1">
        <v>1363</v>
      </c>
      <c r="G57" s="46" t="s" ph="1">
        <v>1343</v>
      </c>
      <c r="H57" s="46" t="s" ph="1">
        <v>8832</v>
      </c>
      <c r="M57" s="161" t="str" ph="1">
        <f>IFERROR(INDEX([1]!_born[生没年],
MATCH(I57,[1]!_born[作],0)),"")</f>
        <v/>
      </c>
      <c r="N57" s="161" t="str" ph="1">
        <f>IFERROR(INDEX([1]!_born[生没年],
MATCH(K57,[1]!_born[作],0)),"")</f>
        <v/>
      </c>
      <c r="O57" s="46" t="s" ph="1">
        <v>8833</v>
      </c>
      <c r="P57" s="46" t="s" ph="1">
        <v>1728</v>
      </c>
      <c r="Q57" s="46" t="s" ph="1">
        <v>1729</v>
      </c>
      <c r="R57" s="149" ph="1"/>
      <c r="S57" s="46" t="s" ph="1">
        <v>4227</v>
      </c>
      <c r="T57" s="46" t="s" ph="1">
        <v>2999</v>
      </c>
      <c r="U57" s="47" ph="1"/>
      <c r="V57" s="44" ph="1"/>
      <c r="W57" s="44" ph="1"/>
    </row>
    <row r="58" spans="1:25" s="46" customFormat="1" ht="25.5" ph="1">
      <c r="A58" s="44" ph="1">
        <v>689</v>
      </c>
      <c r="B58" s="46" t="s" ph="1">
        <v>3580</v>
      </c>
      <c r="C58" s="46" t="s" ph="1">
        <v>3580</v>
      </c>
      <c r="F58" s="46" t="s" ph="1">
        <v>1363</v>
      </c>
      <c r="G58" s="46" t="s" ph="1">
        <v>1343</v>
      </c>
      <c r="H58" s="46" t="s" ph="1">
        <v>8837</v>
      </c>
      <c r="I58" s="46" t="s" ph="1">
        <v>8838</v>
      </c>
      <c r="M58" s="161" t="str" ph="1">
        <f>IFERROR(INDEX([1]!_born[生没年],
MATCH(I58,[1]!_born[作],0)),"")</f>
        <v/>
      </c>
      <c r="N58" s="161" t="str" ph="1">
        <f>IFERROR(INDEX([1]!_born[生没年],
MATCH(K58,[1]!_born[作],0)),"")</f>
        <v/>
      </c>
      <c r="O58" s="46" t="s" ph="1">
        <v>8839</v>
      </c>
      <c r="P58" s="46" t="s" ph="1">
        <v>1730</v>
      </c>
      <c r="Q58" s="46" t="s" ph="1">
        <v>3000</v>
      </c>
      <c r="R58" s="149" ph="1"/>
      <c r="S58" s="46" t="s" ph="1">
        <v>3863</v>
      </c>
      <c r="T58" s="46" t="s" ph="1">
        <v>2999</v>
      </c>
      <c r="U58" s="47" ph="1"/>
      <c r="V58" s="44" ph="1"/>
      <c r="W58" s="44" ph="1"/>
      <c r="Y58" s="46" t="s" ph="1">
        <v>8840</v>
      </c>
    </row>
    <row r="59" spans="1:25" s="46" customFormat="1" ht="25.5" ph="1">
      <c r="A59" s="44" ph="1">
        <v>690</v>
      </c>
      <c r="B59" s="46" t="s" ph="1">
        <v>3580</v>
      </c>
      <c r="C59" s="46" t="s" ph="1">
        <v>3580</v>
      </c>
      <c r="F59" s="46" t="s" ph="1">
        <v>1363</v>
      </c>
      <c r="G59" s="46" t="s" ph="1">
        <v>1289</v>
      </c>
      <c r="H59" s="46" t="s" ph="1">
        <v>7732</v>
      </c>
      <c r="I59" s="46" t="s" ph="1">
        <v>3971</v>
      </c>
      <c r="M59" s="161" t="str" ph="1">
        <f>IFERROR(INDEX([1]!_born[生没年],
MATCH(I59,[1]!_born[作],0)),"")</f>
        <v/>
      </c>
      <c r="N59" s="161" t="str" ph="1">
        <f>IFERROR(INDEX([1]!_born[生没年],
MATCH(K59,[1]!_born[作],0)),"")</f>
        <v/>
      </c>
      <c r="O59" s="46" t="s" ph="1">
        <v>8841</v>
      </c>
      <c r="P59" s="46" t="s" ph="1">
        <v>3001</v>
      </c>
      <c r="Q59" s="46" t="s" ph="1">
        <v>3002</v>
      </c>
      <c r="R59" s="149" ph="1"/>
      <c r="S59" s="46" t="s" ph="1">
        <v>2686</v>
      </c>
      <c r="T59" s="46" t="s" ph="1">
        <v>2999</v>
      </c>
      <c r="U59" s="47" ph="1"/>
      <c r="V59" s="44" ph="1"/>
      <c r="W59" s="44" ph="1"/>
      <c r="Y59" s="46" t="s" ph="1">
        <v>8820</v>
      </c>
    </row>
    <row r="60" spans="1:25" s="46" customFormat="1" ph="1">
      <c r="A60" s="44" ph="1">
        <v>691</v>
      </c>
      <c r="B60" s="46" t="s" ph="1">
        <v>3580</v>
      </c>
      <c r="C60" s="46" t="s" ph="1">
        <v>3580</v>
      </c>
      <c r="F60" s="46" t="s" ph="1">
        <v>1363</v>
      </c>
      <c r="G60" s="46" t="s" ph="1">
        <v>1289</v>
      </c>
      <c r="I60" s="46" t="s" ph="1">
        <v>1731</v>
      </c>
      <c r="M60" s="161" t="str" ph="1">
        <f>IFERROR(INDEX([1]!_born[生没年],
MATCH(I60,[1]!_born[作],0)),"")</f>
        <v/>
      </c>
      <c r="N60" s="161" t="str" ph="1">
        <f>IFERROR(INDEX([1]!_born[生没年],
MATCH(K60,[1]!_born[作],0)),"")</f>
        <v/>
      </c>
      <c r="P60" s="46" t="s" ph="1">
        <v>2402</v>
      </c>
      <c r="R60" s="149" ph="1"/>
      <c r="U60" s="47" ph="1"/>
      <c r="V60" s="44" ph="1"/>
      <c r="W60" s="44" ph="1"/>
    </row>
    <row r="61" spans="1:25" s="46" customFormat="1" ht="25.5" ph="1">
      <c r="A61" s="44" ph="1">
        <v>692</v>
      </c>
      <c r="B61" s="46" t="s" ph="1">
        <v>3580</v>
      </c>
      <c r="C61" s="46" t="s" ph="1">
        <v>3580</v>
      </c>
      <c r="F61" s="46" t="s" ph="1">
        <v>1364</v>
      </c>
      <c r="G61" s="46" t="s" ph="1">
        <v>1343</v>
      </c>
      <c r="H61" s="46" t="s" ph="1">
        <v>8885</v>
      </c>
      <c r="I61" s="46" t="s" ph="1">
        <v>2782</v>
      </c>
      <c r="M61" s="161" t="str" ph="1">
        <f>IFERROR(INDEX([1]!_born[生没年],
MATCH(I61,[1]!_born[作],0)),"")</f>
        <v/>
      </c>
      <c r="N61" s="161" t="str" ph="1">
        <f>IFERROR(INDEX([1]!_born[生没年],
MATCH(K61,[1]!_born[作],0)),"")</f>
        <v/>
      </c>
      <c r="O61" s="46" t="s" ph="1">
        <v>8886</v>
      </c>
      <c r="P61" s="46" t="s" ph="1">
        <v>1732</v>
      </c>
      <c r="Q61" s="46" t="s" ph="1">
        <v>1733</v>
      </c>
      <c r="R61" s="149" ph="1"/>
      <c r="S61" s="46" t="s" ph="1">
        <v>2343</v>
      </c>
      <c r="T61" s="46" t="s" ph="1">
        <v>2999</v>
      </c>
      <c r="U61" s="47" ph="1"/>
      <c r="V61" s="44" ph="1"/>
      <c r="W61" s="44" ph="1"/>
      <c r="Y61" s="46" t="s" ph="1">
        <v>8887</v>
      </c>
    </row>
    <row r="62" spans="1:25" s="46" customFormat="1" ht="25.5" ph="1">
      <c r="A62" s="44" ph="1">
        <v>693</v>
      </c>
      <c r="B62" s="46" t="s" ph="1">
        <v>3580</v>
      </c>
      <c r="C62" s="46" t="s" ph="1">
        <v>3580</v>
      </c>
      <c r="F62" s="46" t="s" ph="1">
        <v>1364</v>
      </c>
      <c r="G62" s="46" t="s" ph="1">
        <v>1343</v>
      </c>
      <c r="H62" s="46" t="s" ph="1">
        <v>8857</v>
      </c>
      <c r="I62" s="46" t="s" ph="1">
        <v>8888</v>
      </c>
      <c r="M62" s="161" t="str" ph="1">
        <f>IFERROR(INDEX([1]!_born[生没年],
MATCH(I62,[1]!_born[作],0)),"")</f>
        <v/>
      </c>
      <c r="N62" s="161" t="str" ph="1">
        <f>IFERROR(INDEX([1]!_born[生没年],
MATCH(K62,[1]!_born[作],0)),"")</f>
        <v/>
      </c>
      <c r="O62" s="46" t="s" ph="1">
        <v>8889</v>
      </c>
      <c r="P62" s="46" t="s" ph="1">
        <v>1734</v>
      </c>
      <c r="Q62" s="46" t="s" ph="1">
        <v>1735</v>
      </c>
      <c r="R62" s="149" ph="1"/>
      <c r="S62" s="46" t="s" ph="1">
        <v>3529</v>
      </c>
      <c r="T62" s="46" t="s" ph="1">
        <v>2999</v>
      </c>
      <c r="U62" s="47" ph="1"/>
      <c r="V62" s="44" ph="1"/>
      <c r="W62" s="44" ph="1"/>
    </row>
    <row r="63" spans="1:25" s="46" customFormat="1" ht="25.5" ph="1">
      <c r="A63" s="44" ph="1">
        <v>694</v>
      </c>
      <c r="B63" s="46" t="s" ph="1">
        <v>3580</v>
      </c>
      <c r="C63" s="46" t="s" ph="1">
        <v>3580</v>
      </c>
      <c r="F63" s="46" t="s" ph="1">
        <v>1364</v>
      </c>
      <c r="G63" s="46" t="s" ph="1">
        <v>1343</v>
      </c>
      <c r="H63" s="46" t="s" ph="1">
        <v>8891</v>
      </c>
      <c r="I63" s="46" t="s" ph="1">
        <v>8892</v>
      </c>
      <c r="M63" s="161" t="str" ph="1">
        <f>IFERROR(INDEX([1]!_born[生没年],
MATCH(I63,[1]!_born[作],0)),"")</f>
        <v/>
      </c>
      <c r="N63" s="161" t="str" ph="1">
        <f>IFERROR(INDEX([1]!_born[生没年],
MATCH(K63,[1]!_born[作],0)),"")</f>
        <v/>
      </c>
      <c r="O63" s="46" t="s" ph="1">
        <v>8893</v>
      </c>
      <c r="P63" s="46" t="s" ph="1">
        <v>1736</v>
      </c>
      <c r="R63" s="149" ph="1"/>
      <c r="S63" s="46" t="s" ph="1">
        <v>3739</v>
      </c>
      <c r="T63" s="46" t="s" ph="1">
        <v>2999</v>
      </c>
      <c r="U63" s="47" ph="1"/>
      <c r="V63" s="44" ph="1"/>
      <c r="W63" s="44" ph="1"/>
      <c r="Y63" s="46" t="s" ph="1">
        <v>8894</v>
      </c>
    </row>
    <row r="64" spans="1:25" s="46" customFormat="1" ph="1">
      <c r="A64" s="44" ph="1">
        <v>695</v>
      </c>
      <c r="B64" s="46" t="s" ph="1">
        <v>3580</v>
      </c>
      <c r="C64" s="46" t="s" ph="1">
        <v>3580</v>
      </c>
      <c r="F64" s="46" t="s" ph="1">
        <v>1364</v>
      </c>
      <c r="G64" s="46" t="s" ph="1">
        <v>1289</v>
      </c>
      <c r="I64" s="46" t="s" ph="1">
        <v>1737</v>
      </c>
      <c r="M64" s="161" t="str" ph="1">
        <f>IFERROR(INDEX([1]!_born[生没年],
MATCH(I64,[1]!_born[作],0)),"")</f>
        <v/>
      </c>
      <c r="N64" s="161" t="str" ph="1">
        <f>IFERROR(INDEX([1]!_born[生没年],
MATCH(K64,[1]!_born[作],0)),"")</f>
        <v/>
      </c>
      <c r="P64" s="46" t="s" ph="1">
        <v>1738</v>
      </c>
      <c r="R64" s="149" ph="1"/>
      <c r="U64" s="47" ph="1"/>
      <c r="V64" s="44" ph="1"/>
      <c r="W64" s="44" ph="1"/>
    </row>
    <row r="65" spans="1:25" s="46" customFormat="1" ht="25.5" ph="1">
      <c r="A65" s="44" ph="1">
        <v>696</v>
      </c>
      <c r="B65" s="46" t="s" ph="1">
        <v>3580</v>
      </c>
      <c r="C65" s="46" t="s" ph="1">
        <v>3580</v>
      </c>
      <c r="F65" s="46" t="s" ph="1">
        <v>1366</v>
      </c>
      <c r="G65" s="46" t="s" ph="1">
        <v>1343</v>
      </c>
      <c r="H65" s="46" t="s" ph="1">
        <v>8842</v>
      </c>
      <c r="M65" s="161" t="str" ph="1">
        <f>IFERROR(INDEX([1]!_born[生没年],
MATCH(I65,[1]!_born[作],0)),"")</f>
        <v/>
      </c>
      <c r="N65" s="161" t="str" ph="1">
        <f>IFERROR(INDEX([1]!_born[生没年],
MATCH(K65,[1]!_born[作],0)),"")</f>
        <v/>
      </c>
      <c r="O65" s="46" t="s" ph="1">
        <v>8882</v>
      </c>
      <c r="P65" s="46" t="s" ph="1">
        <v>1739</v>
      </c>
      <c r="Q65" s="46" t="s" ph="1">
        <v>1740</v>
      </c>
      <c r="R65" s="149" ph="1"/>
      <c r="S65" s="46" t="s" ph="1">
        <v>3739</v>
      </c>
      <c r="T65" s="46" t="s" ph="1">
        <v>2999</v>
      </c>
      <c r="U65" s="47" ph="1"/>
      <c r="V65" s="44" ph="1"/>
      <c r="W65" s="44" ph="1"/>
    </row>
    <row r="66" spans="1:25" s="46" customFormat="1" ht="25.5" ph="1">
      <c r="A66" s="44" ph="1">
        <v>697</v>
      </c>
      <c r="B66" s="46" t="s" ph="1">
        <v>3580</v>
      </c>
      <c r="C66" s="46" t="s" ph="1">
        <v>3580</v>
      </c>
      <c r="F66" s="46" t="s" ph="1">
        <v>1366</v>
      </c>
      <c r="G66" s="46" t="s" ph="1">
        <v>1343</v>
      </c>
      <c r="H66" s="46" t="s" ph="1">
        <v>8013</v>
      </c>
      <c r="M66" s="161" t="str" ph="1">
        <f>IFERROR(INDEX([1]!_born[生没年],
MATCH(I66,[1]!_born[作],0)),"")</f>
        <v/>
      </c>
      <c r="N66" s="161" t="str" ph="1">
        <f>IFERROR(INDEX([1]!_born[生没年],
MATCH(K66,[1]!_born[作],0)),"")</f>
        <v/>
      </c>
      <c r="O66" s="46" t="s" ph="1">
        <v>8884</v>
      </c>
      <c r="P66" s="46" t="s" ph="1">
        <v>1720</v>
      </c>
      <c r="Q66" s="46" t="s" ph="1">
        <v>1741</v>
      </c>
      <c r="R66" s="149" ph="1"/>
      <c r="S66" s="46" t="s" ph="1">
        <v>4228</v>
      </c>
      <c r="T66" s="46" t="s" ph="1">
        <v>2999</v>
      </c>
      <c r="U66" s="47" ph="1"/>
      <c r="V66" s="44" ph="1"/>
      <c r="W66" s="44" ph="1"/>
    </row>
    <row r="67" spans="1:25" s="46" customFormat="1" ht="25.5" ph="1">
      <c r="A67" s="44" ph="1">
        <v>698</v>
      </c>
      <c r="B67" s="46" t="s" ph="1">
        <v>3580</v>
      </c>
      <c r="C67" s="46" t="s" ph="1">
        <v>3580</v>
      </c>
      <c r="F67" s="46" t="s" ph="1">
        <v>1366</v>
      </c>
      <c r="G67" s="46" t="s" ph="1">
        <v>1343</v>
      </c>
      <c r="H67" s="46" t="s" ph="1">
        <v>8828</v>
      </c>
      <c r="M67" s="161" t="str" ph="1">
        <f>IFERROR(INDEX([1]!_born[生没年],
MATCH(I67,[1]!_born[作],0)),"")</f>
        <v/>
      </c>
      <c r="N67" s="161" t="str" ph="1">
        <f>IFERROR(INDEX([1]!_born[生没年],
MATCH(K67,[1]!_born[作],0)),"")</f>
        <v/>
      </c>
      <c r="O67" s="46" t="s" ph="1">
        <v>8883</v>
      </c>
      <c r="P67" s="46" t="s" ph="1">
        <v>1742</v>
      </c>
      <c r="R67" s="149" ph="1"/>
      <c r="S67" s="46" t="s" ph="1">
        <v>2608</v>
      </c>
      <c r="T67" s="46" t="s" ph="1">
        <v>2999</v>
      </c>
      <c r="U67" s="47" ph="1"/>
      <c r="V67" s="44" ph="1"/>
      <c r="W67" s="44" ph="1"/>
      <c r="Y67" s="46" t="s" ph="1">
        <v>8831</v>
      </c>
    </row>
    <row r="68" spans="1:25" s="46" customFormat="1" ht="25.5" ph="1">
      <c r="A68" s="44" ph="1">
        <v>699</v>
      </c>
      <c r="B68" s="46" t="s" ph="1">
        <v>3580</v>
      </c>
      <c r="C68" s="46" t="s" ph="1">
        <v>3580</v>
      </c>
      <c r="F68" s="46" t="s" ph="1">
        <v>1413</v>
      </c>
      <c r="G68" s="46" t="s" ph="1">
        <v>1343</v>
      </c>
      <c r="H68" s="46" t="s" ph="1">
        <v>8013</v>
      </c>
      <c r="M68" s="161" t="str" ph="1">
        <f>IFERROR(INDEX([1]!_born[生没年],
MATCH(I68,[1]!_born[作],0)),"")</f>
        <v/>
      </c>
      <c r="N68" s="161" t="str" ph="1">
        <f>IFERROR(INDEX([1]!_born[生没年],
MATCH(K68,[1]!_born[作],0)),"")</f>
        <v/>
      </c>
      <c r="O68" s="46" t="s" ph="1">
        <v>8860</v>
      </c>
      <c r="P68" s="46" t="s" ph="1">
        <v>1743</v>
      </c>
      <c r="Q68" s="46" t="s" ph="1">
        <v>1744</v>
      </c>
      <c r="R68" s="149" ph="1"/>
      <c r="S68" s="46" t="s" ph="1">
        <v>3054</v>
      </c>
      <c r="T68" s="46" t="s" ph="1">
        <v>2999</v>
      </c>
      <c r="U68" s="47" ph="1"/>
      <c r="V68" s="44" ph="1"/>
      <c r="W68" s="44" ph="1"/>
    </row>
    <row r="69" spans="1:25" s="46" customFormat="1" ht="25.5" ph="1">
      <c r="A69" s="44" ph="1">
        <v>700</v>
      </c>
      <c r="B69" s="46" t="s" ph="1">
        <v>3580</v>
      </c>
      <c r="C69" s="46" t="s" ph="1">
        <v>3580</v>
      </c>
      <c r="F69" s="46" t="s" ph="1">
        <v>1413</v>
      </c>
      <c r="G69" s="46" t="s" ph="1">
        <v>1343</v>
      </c>
      <c r="H69" s="46" t="s" ph="1">
        <v>8861</v>
      </c>
      <c r="M69" s="161" t="str" ph="1">
        <f>IFERROR(INDEX([1]!_born[生没年],
MATCH(I69,[1]!_born[作],0)),"")</f>
        <v/>
      </c>
      <c r="N69" s="161" t="str" ph="1">
        <f>IFERROR(INDEX([1]!_born[生没年],
MATCH(K69,[1]!_born[作],0)),"")</f>
        <v/>
      </c>
      <c r="O69" s="46" t="s" ph="1">
        <v>8862</v>
      </c>
      <c r="P69" s="46" t="s" ph="1">
        <v>1745</v>
      </c>
      <c r="R69" s="149" ph="1"/>
      <c r="S69" s="46" t="s" ph="1">
        <v>3056</v>
      </c>
      <c r="T69" s="46" t="s" ph="1">
        <v>2999</v>
      </c>
      <c r="U69" s="47" ph="1"/>
      <c r="V69" s="44" ph="1"/>
      <c r="W69" s="44" ph="1"/>
    </row>
    <row r="70" spans="1:25" s="46" customFormat="1" ht="25.5" ph="1">
      <c r="A70" s="44" ph="1">
        <v>701</v>
      </c>
      <c r="B70" s="46" t="s" ph="1">
        <v>3580</v>
      </c>
      <c r="C70" s="46" t="s" ph="1">
        <v>3580</v>
      </c>
      <c r="F70" s="46" t="s" ph="1">
        <v>1413</v>
      </c>
      <c r="G70" s="46" t="s" ph="1">
        <v>1343</v>
      </c>
      <c r="H70" s="46" t="s" ph="1">
        <v>8866</v>
      </c>
      <c r="I70" s="46" t="s" ph="1">
        <v>3396</v>
      </c>
      <c r="M70" s="161" t="str" ph="1">
        <f>IFERROR(INDEX([1]!_born[生没年],
MATCH(I70,[1]!_born[作],0)),"")</f>
        <v/>
      </c>
      <c r="N70" s="161" t="str" ph="1">
        <f>IFERROR(INDEX([1]!_born[生没年],
MATCH(K70,[1]!_born[作],0)),"")</f>
        <v/>
      </c>
      <c r="O70" s="46" t="s" ph="1">
        <v>8867</v>
      </c>
      <c r="P70" s="46" t="s" ph="1">
        <v>1746</v>
      </c>
      <c r="Q70" s="46" t="s" ph="1">
        <v>1747</v>
      </c>
      <c r="R70" s="149" ph="1"/>
      <c r="S70" s="46" t="s" ph="1">
        <v>2335</v>
      </c>
      <c r="T70" s="46" t="s" ph="1">
        <v>2999</v>
      </c>
      <c r="U70" s="47" ph="1"/>
      <c r="V70" s="44" ph="1"/>
      <c r="W70" s="44" ph="1"/>
    </row>
    <row r="71" spans="1:25" s="46" customFormat="1" ht="25.5" ph="1">
      <c r="A71" s="44" ph="1">
        <v>702</v>
      </c>
      <c r="B71" s="46" t="s" ph="1">
        <v>3580</v>
      </c>
      <c r="C71" s="46" t="s" ph="1">
        <v>3580</v>
      </c>
      <c r="F71" s="46" t="s" ph="1">
        <v>1415</v>
      </c>
      <c r="G71" s="46" t="s" ph="1">
        <v>1343</v>
      </c>
      <c r="H71" s="46" t="s" ph="1">
        <v>10011</v>
      </c>
      <c r="I71" s="46" t="s" ph="1">
        <v>4191</v>
      </c>
      <c r="M71" s="161" t="str" ph="1">
        <f>IFERROR(INDEX([1]!_born[生没年],
MATCH(I71,[1]!_born[作],0)),"")</f>
        <v/>
      </c>
      <c r="N71" s="161" t="str" ph="1">
        <f>IFERROR(INDEX([1]!_born[生没年],
MATCH(K71,[1]!_born[作],0)),"")</f>
        <v/>
      </c>
      <c r="O71" s="46" t="s" ph="1">
        <v>8843</v>
      </c>
      <c r="P71" s="46" t="s" ph="1">
        <v>1748</v>
      </c>
      <c r="Q71" s="46" t="s" ph="1">
        <v>1749</v>
      </c>
      <c r="R71" s="149" ph="1"/>
      <c r="S71" s="46" t="s" ph="1">
        <v>2279</v>
      </c>
      <c r="T71" s="46" t="s" ph="1">
        <v>2999</v>
      </c>
      <c r="U71" s="47" ph="1"/>
      <c r="V71" s="44" ph="1"/>
      <c r="W71" s="44" ph="1"/>
      <c r="Y71" s="46" t="s" ph="1">
        <v>8844</v>
      </c>
    </row>
    <row r="72" spans="1:25" s="46" customFormat="1" ht="25.5" ph="1">
      <c r="A72" s="44" ph="1">
        <v>703</v>
      </c>
      <c r="B72" s="46" t="s" ph="1">
        <v>3580</v>
      </c>
      <c r="C72" s="46" t="s" ph="1">
        <v>3580</v>
      </c>
      <c r="F72" s="46" t="s" ph="1">
        <v>1415</v>
      </c>
      <c r="G72" s="46" t="s" ph="1">
        <v>1343</v>
      </c>
      <c r="H72" s="46" t="s" ph="1">
        <v>8845</v>
      </c>
      <c r="I72" s="46" t="s" ph="1">
        <v>8846</v>
      </c>
      <c r="M72" s="161" t="str" ph="1">
        <f>IFERROR(INDEX([1]!_born[生没年],
MATCH(I72,[1]!_born[作],0)),"")</f>
        <v/>
      </c>
      <c r="N72" s="161" t="str" ph="1">
        <f>IFERROR(INDEX([1]!_born[生没年],
MATCH(K72,[1]!_born[作],0)),"")</f>
        <v/>
      </c>
      <c r="O72" s="46" t="s" ph="1">
        <v>3221</v>
      </c>
      <c r="P72" s="46" t="s" ph="1">
        <v>1750</v>
      </c>
      <c r="R72" s="149" ph="1"/>
      <c r="S72" s="46" t="s" ph="1">
        <v>3532</v>
      </c>
      <c r="T72" s="46" t="s" ph="1">
        <v>2999</v>
      </c>
      <c r="U72" s="47" ph="1"/>
      <c r="V72" s="44" ph="1"/>
      <c r="W72" s="44" ph="1"/>
    </row>
    <row r="73" spans="1:25" s="46" customFormat="1" ht="25.5" ph="1">
      <c r="A73" s="44" ph="1">
        <v>704</v>
      </c>
      <c r="B73" s="46" t="s" ph="1">
        <v>3580</v>
      </c>
      <c r="C73" s="46" t="s" ph="1">
        <v>3580</v>
      </c>
      <c r="F73" s="46" t="s" ph="1">
        <v>1415</v>
      </c>
      <c r="G73" s="46" t="s" ph="1">
        <v>1343</v>
      </c>
      <c r="H73" s="46" t="s" ph="1">
        <v>8845</v>
      </c>
      <c r="I73" s="46" t="s" ph="1">
        <v>8846</v>
      </c>
      <c r="M73" s="161" t="str" ph="1">
        <f>IFERROR(INDEX([1]!_born[生没年],
MATCH(I73,[1]!_born[作],0)),"")</f>
        <v/>
      </c>
      <c r="N73" s="161" t="str" ph="1">
        <f>IFERROR(INDEX([1]!_born[生没年],
MATCH(K73,[1]!_born[作],0)),"")</f>
        <v/>
      </c>
      <c r="O73" s="46" t="s" ph="1">
        <v>3225</v>
      </c>
      <c r="P73" s="46" t="s" ph="1">
        <v>1751</v>
      </c>
      <c r="Q73" s="46" t="s" ph="1">
        <v>1752</v>
      </c>
      <c r="R73" s="149" ph="1"/>
      <c r="S73" s="46" t="s" ph="1">
        <v>2334</v>
      </c>
      <c r="T73" s="46" t="s" ph="1">
        <v>2999</v>
      </c>
      <c r="U73" s="47" ph="1"/>
      <c r="V73" s="44" ph="1"/>
      <c r="W73" s="44" ph="1"/>
      <c r="Y73" s="46" t="s" ph="1">
        <v>8820</v>
      </c>
    </row>
    <row r="74" spans="1:25" s="46" customFormat="1" ph="1">
      <c r="A74" s="44" ph="1">
        <v>705</v>
      </c>
      <c r="B74" s="46" t="s" ph="1">
        <v>3580</v>
      </c>
      <c r="C74" s="46" t="s" ph="1">
        <v>3580</v>
      </c>
      <c r="F74" s="46" t="s" ph="1">
        <v>1415</v>
      </c>
      <c r="G74" s="46" t="s" ph="1">
        <v>1289</v>
      </c>
      <c r="I74" s="46" t="s" ph="1">
        <v>1753</v>
      </c>
      <c r="M74" s="161" t="str" ph="1">
        <f>IFERROR(INDEX([1]!_born[生没年],
MATCH(I74,[1]!_born[作],0)),"")</f>
        <v/>
      </c>
      <c r="N74" s="161" t="str" ph="1">
        <f>IFERROR(INDEX([1]!_born[生没年],
MATCH(K74,[1]!_born[作],0)),"")</f>
        <v/>
      </c>
      <c r="P74" s="46" t="s" ph="1">
        <v>1351</v>
      </c>
      <c r="R74" s="149" ph="1"/>
      <c r="U74" s="47" ph="1"/>
      <c r="V74" s="44" ph="1"/>
      <c r="W74" s="44" ph="1"/>
    </row>
    <row r="75" spans="1:25" s="46" customFormat="1" ht="25.5" ph="1">
      <c r="A75" s="44" ph="1">
        <v>706</v>
      </c>
      <c r="B75" s="46" t="s" ph="1">
        <v>3580</v>
      </c>
      <c r="C75" s="46" t="s" ph="1">
        <v>3580</v>
      </c>
      <c r="F75" s="46" t="s" ph="1">
        <v>1418</v>
      </c>
      <c r="G75" s="46" t="s" ph="1">
        <v>1343</v>
      </c>
      <c r="H75" s="46" t="s" ph="1">
        <v>7732</v>
      </c>
      <c r="I75" s="46" t="s" ph="1">
        <v>3971</v>
      </c>
      <c r="M75" s="161" t="str" ph="1">
        <f>IFERROR(INDEX([1]!_born[生没年],
MATCH(I75,[1]!_born[作],0)),"")</f>
        <v/>
      </c>
      <c r="N75" s="161" t="str" ph="1">
        <f>IFERROR(INDEX([1]!_born[生没年],
MATCH(K75,[1]!_born[作],0)),"")</f>
        <v/>
      </c>
      <c r="O75" s="46" t="s" ph="1">
        <v>8841</v>
      </c>
      <c r="P75" s="46" t="s" ph="1">
        <v>1754</v>
      </c>
      <c r="Q75" s="46" t="s" ph="1">
        <v>1755</v>
      </c>
      <c r="R75" s="149" ph="1"/>
      <c r="S75" s="46" t="s" ph="1">
        <v>2686</v>
      </c>
      <c r="T75" s="46" t="s" ph="1">
        <v>2999</v>
      </c>
      <c r="U75" s="47" ph="1"/>
      <c r="V75" s="44" ph="1"/>
      <c r="W75" s="44" ph="1"/>
    </row>
    <row r="76" spans="1:25" s="46" customFormat="1" ht="25.5" ph="1">
      <c r="A76" s="44" ph="1">
        <v>707</v>
      </c>
      <c r="B76" s="46" t="s" ph="1">
        <v>3580</v>
      </c>
      <c r="C76" s="46" t="s" ph="1">
        <v>3580</v>
      </c>
      <c r="F76" s="46" t="s" ph="1">
        <v>1418</v>
      </c>
      <c r="G76" s="46" t="s" ph="1">
        <v>1343</v>
      </c>
      <c r="H76" s="46" t="s" ph="1">
        <v>8857</v>
      </c>
      <c r="I76" s="46" t="s" ph="1">
        <v>2781</v>
      </c>
      <c r="M76" s="161" t="str" ph="1">
        <f>IFERROR(INDEX([1]!_born[生没年],
MATCH(I76,[1]!_born[作],0)),"")</f>
        <v/>
      </c>
      <c r="N76" s="161" t="str" ph="1">
        <f>IFERROR(INDEX([1]!_born[生没年],
MATCH(K76,[1]!_born[作],0)),"")</f>
        <v/>
      </c>
      <c r="O76" s="46" t="s" ph="1">
        <v>8858</v>
      </c>
      <c r="P76" s="46" t="s" ph="1">
        <v>1756</v>
      </c>
      <c r="Q76" s="46" t="s" ph="1">
        <v>1757</v>
      </c>
      <c r="R76" s="149" ph="1"/>
      <c r="S76" s="46" t="s" ph="1">
        <v>3055</v>
      </c>
      <c r="T76" s="46" t="s" ph="1">
        <v>2999</v>
      </c>
      <c r="U76" s="47" ph="1"/>
      <c r="V76" s="44" ph="1"/>
      <c r="W76" s="44" ph="1"/>
      <c r="Y76" s="46" t="s" ph="1">
        <v>8859</v>
      </c>
    </row>
    <row r="77" spans="1:25" s="46" customFormat="1" ht="25.5" ph="1">
      <c r="A77" s="44" ph="1">
        <v>708</v>
      </c>
      <c r="B77" s="46" t="s" ph="1">
        <v>3580</v>
      </c>
      <c r="C77" s="46" t="s" ph="1">
        <v>3580</v>
      </c>
      <c r="F77" s="46" t="s" ph="1">
        <v>1418</v>
      </c>
      <c r="G77" s="46" t="s" ph="1">
        <v>1343</v>
      </c>
      <c r="H77" s="46" t="s" ph="1">
        <v>7031</v>
      </c>
      <c r="I77" s="46" t="s" ph="1">
        <v>8879</v>
      </c>
      <c r="M77" s="161" t="str" ph="1">
        <f>IFERROR(INDEX([1]!_born[生没年],
MATCH(I77,[1]!_born[作],0)),"")</f>
        <v/>
      </c>
      <c r="N77" s="161" t="str" ph="1">
        <f>IFERROR(INDEX([1]!_born[生没年],
MATCH(K77,[1]!_born[作],0)),"")</f>
        <v/>
      </c>
      <c r="O77" s="46" t="s" ph="1">
        <v>8880</v>
      </c>
      <c r="P77" s="46" t="s" ph="1">
        <v>1758</v>
      </c>
      <c r="Q77" s="46" t="s" ph="1">
        <v>1759</v>
      </c>
      <c r="R77" s="149" ph="1"/>
      <c r="S77" s="46" t="s" ph="1">
        <v>4192</v>
      </c>
      <c r="T77" s="46" t="s" ph="1">
        <v>2999</v>
      </c>
      <c r="U77" s="47" ph="1"/>
      <c r="V77" s="44" ph="1"/>
      <c r="W77" s="44" ph="1"/>
    </row>
    <row r="78" spans="1:25" s="46" customFormat="1" ph="1">
      <c r="A78" s="44" ph="1">
        <v>709</v>
      </c>
      <c r="B78" s="46" t="s" ph="1">
        <v>3580</v>
      </c>
      <c r="C78" s="46" t="s" ph="1">
        <v>3580</v>
      </c>
      <c r="F78" s="46" t="s" ph="1">
        <v>1418</v>
      </c>
      <c r="G78" s="46" t="s" ph="1">
        <v>1343</v>
      </c>
      <c r="I78" s="46" t="s" ph="1">
        <v>1760</v>
      </c>
      <c r="M78" s="161" t="str" ph="1">
        <f>IFERROR(INDEX([1]!_born[生没年],
MATCH(I78,[1]!_born[作],0)),"")</f>
        <v/>
      </c>
      <c r="N78" s="161" t="str" ph="1">
        <f>IFERROR(INDEX([1]!_born[生没年],
MATCH(K78,[1]!_born[作],0)),"")</f>
        <v/>
      </c>
      <c r="P78" s="46" t="s" ph="1">
        <v>1761</v>
      </c>
      <c r="R78" s="149" ph="1"/>
      <c r="U78" s="47" ph="1"/>
      <c r="V78" s="44" ph="1"/>
      <c r="W78" s="44" ph="1"/>
    </row>
    <row r="79" spans="1:25" s="46" customFormat="1" ht="25.5" ph="1">
      <c r="A79" s="44" ph="1">
        <v>710</v>
      </c>
      <c r="B79" s="46" t="s" ph="1">
        <v>3580</v>
      </c>
      <c r="C79" s="46" t="s" ph="1">
        <v>3580</v>
      </c>
      <c r="F79" s="46" t="s" ph="1">
        <v>1363</v>
      </c>
      <c r="G79" s="46" t="s" ph="1">
        <v>1343</v>
      </c>
      <c r="H79" s="46" t="s" ph="1">
        <v>7025</v>
      </c>
      <c r="M79" s="161" t="str" ph="1">
        <f>IFERROR(INDEX([1]!_born[生没年],
MATCH(I79,[1]!_born[作],0)),"")</f>
        <v/>
      </c>
      <c r="N79" s="161" t="str" ph="1">
        <f>IFERROR(INDEX([1]!_born[生没年],
MATCH(K79,[1]!_born[作],0)),"")</f>
        <v/>
      </c>
      <c r="O79" s="46" t="s" ph="1">
        <v>8936</v>
      </c>
      <c r="P79" s="46" t="s" ph="1">
        <v>1762</v>
      </c>
      <c r="Q79" s="46" t="s" ph="1">
        <v>1342</v>
      </c>
      <c r="R79" s="149" ph="1"/>
      <c r="T79" s="46" t="s" ph="1">
        <v>2999</v>
      </c>
      <c r="U79" s="47" ph="1"/>
      <c r="V79" s="44" ph="1"/>
      <c r="W79" s="44" ph="1"/>
      <c r="Y79" s="46" t="s" ph="1">
        <v>8937</v>
      </c>
    </row>
    <row r="80" spans="1:25" s="46" customFormat="1" ht="25.5" ph="1">
      <c r="A80" s="44" ph="1">
        <v>711</v>
      </c>
      <c r="B80" s="46" t="s" ph="1">
        <v>3580</v>
      </c>
      <c r="C80" s="46" t="s" ph="1">
        <v>3580</v>
      </c>
      <c r="F80" s="46" t="s" ph="1">
        <v>1363</v>
      </c>
      <c r="G80" s="46" t="s" ph="1">
        <v>1343</v>
      </c>
      <c r="H80" s="46" t="s" ph="1">
        <v>7025</v>
      </c>
      <c r="M80" s="161" t="str" ph="1">
        <f>IFERROR(INDEX([1]!_born[生没年],
MATCH(I80,[1]!_born[作],0)),"")</f>
        <v/>
      </c>
      <c r="N80" s="161" t="str" ph="1">
        <f>IFERROR(INDEX([1]!_born[生没年],
MATCH(K80,[1]!_born[作],0)),"")</f>
        <v/>
      </c>
      <c r="O80" s="46" t="s" ph="1">
        <v>8938</v>
      </c>
      <c r="P80" s="46" t="s" ph="1">
        <v>1763</v>
      </c>
      <c r="Q80" s="46" t="s" ph="1">
        <v>1764</v>
      </c>
      <c r="R80" s="149" ph="1"/>
      <c r="T80" s="46" t="s" ph="1">
        <v>2999</v>
      </c>
      <c r="U80" s="47" ph="1"/>
      <c r="V80" s="44" ph="1"/>
      <c r="W80" s="44" ph="1"/>
      <c r="Y80" s="46" t="s" ph="1">
        <v>8939</v>
      </c>
    </row>
    <row r="81" spans="1:25" s="46" customFormat="1" ht="25.5" ph="1">
      <c r="A81" s="44" ph="1">
        <v>712</v>
      </c>
      <c r="B81" s="46" t="s" ph="1">
        <v>3580</v>
      </c>
      <c r="C81" s="46" t="s" ph="1">
        <v>3580</v>
      </c>
      <c r="F81" s="46" t="s" ph="1">
        <v>1363</v>
      </c>
      <c r="G81" s="46" t="s" ph="1">
        <v>1343</v>
      </c>
      <c r="H81" s="46" t="s" ph="1">
        <v>8943</v>
      </c>
      <c r="I81" s="46" t="s" ph="1">
        <v>8944</v>
      </c>
      <c r="M81" s="161" t="str" ph="1">
        <f>IFERROR(INDEX([1]!_born[生没年],
MATCH(I81,[1]!_born[作],0)),"")</f>
        <v/>
      </c>
      <c r="N81" s="161" t="str" ph="1">
        <f>IFERROR(INDEX([1]!_born[生没年],
MATCH(K81,[1]!_born[作],0)),"")</f>
        <v/>
      </c>
      <c r="O81" s="46" t="s" ph="1">
        <v>8945</v>
      </c>
      <c r="P81" s="46" t="s" ph="1">
        <v>1765</v>
      </c>
      <c r="Q81" s="46" t="s" ph="1">
        <v>1766</v>
      </c>
      <c r="R81" s="149" ph="1"/>
      <c r="T81" s="46" t="s" ph="1">
        <v>2999</v>
      </c>
      <c r="U81" s="47" ph="1"/>
      <c r="V81" s="44" ph="1"/>
      <c r="W81" s="44" ph="1"/>
      <c r="Y81" s="46" t="s" ph="1">
        <v>8946</v>
      </c>
    </row>
    <row r="82" spans="1:25" s="46" customFormat="1" ph="1">
      <c r="A82" s="44" ph="1">
        <v>713</v>
      </c>
      <c r="B82" s="46" t="s" ph="1">
        <v>3580</v>
      </c>
      <c r="C82" s="46" t="s" ph="1">
        <v>3580</v>
      </c>
      <c r="F82" s="46" t="s" ph="1">
        <v>1363</v>
      </c>
      <c r="G82" s="46" t="s" ph="1">
        <v>1289</v>
      </c>
      <c r="I82" s="46" t="s" ph="1">
        <v>1767</v>
      </c>
      <c r="M82" s="161" t="str" ph="1">
        <f>IFERROR(INDEX([1]!_born[生没年],
MATCH(I82,[1]!_born[作],0)),"")</f>
        <v/>
      </c>
      <c r="N82" s="161" t="str" ph="1">
        <f>IFERROR(INDEX([1]!_born[生没年],
MATCH(K82,[1]!_born[作],0)),"")</f>
        <v/>
      </c>
      <c r="P82" s="46" t="s" ph="1">
        <v>1768</v>
      </c>
      <c r="R82" s="149" ph="1"/>
      <c r="U82" s="47" ph="1"/>
      <c r="V82" s="44" ph="1"/>
      <c r="W82" s="44" ph="1"/>
    </row>
    <row r="83" spans="1:25" s="46" customFormat="1" ht="25.5" ph="1">
      <c r="A83" s="44" ph="1">
        <v>714</v>
      </c>
      <c r="B83" s="46" t="s" ph="1">
        <v>3580</v>
      </c>
      <c r="C83" s="46" t="s" ph="1">
        <v>3580</v>
      </c>
      <c r="F83" s="46" t="s" ph="1">
        <v>1364</v>
      </c>
      <c r="G83" s="46" t="s" ph="1">
        <v>1343</v>
      </c>
      <c r="H83" s="46" t="s" ph="1">
        <v>7025</v>
      </c>
      <c r="M83" s="161" t="str" ph="1">
        <f>IFERROR(INDEX([1]!_born[生没年],
MATCH(I83,[1]!_born[作],0)),"")</f>
        <v/>
      </c>
      <c r="N83" s="161" t="str" ph="1">
        <f>IFERROR(INDEX([1]!_born[生没年],
MATCH(K83,[1]!_born[作],0)),"")</f>
        <v/>
      </c>
      <c r="O83" s="46" t="s" ph="1">
        <v>8940</v>
      </c>
      <c r="P83" s="46" t="s" ph="1">
        <v>1769</v>
      </c>
      <c r="Q83" s="46" t="s" ph="1">
        <v>1770</v>
      </c>
      <c r="R83" s="149" ph="1"/>
      <c r="T83" s="46" t="s" ph="1">
        <v>2999</v>
      </c>
      <c r="U83" s="47" ph="1"/>
      <c r="V83" s="44" ph="1"/>
      <c r="W83" s="44" ph="1"/>
      <c r="Y83" s="46" t="s" ph="1">
        <v>8941</v>
      </c>
    </row>
    <row r="84" spans="1:25" s="46" customFormat="1" ph="1">
      <c r="A84" s="44" ph="1">
        <v>715</v>
      </c>
      <c r="B84" s="46" t="s" ph="1">
        <v>3580</v>
      </c>
      <c r="C84" s="46" t="s" ph="1">
        <v>3580</v>
      </c>
      <c r="F84" s="46" t="s" ph="1">
        <v>1364</v>
      </c>
      <c r="G84" s="46" t="s" ph="1">
        <v>1289</v>
      </c>
      <c r="M84" s="161" t="str" ph="1">
        <f>IFERROR(INDEX([1]!_born[生没年],
MATCH(I84,[1]!_born[作],0)),"")</f>
        <v/>
      </c>
      <c r="N84" s="161" t="str" ph="1">
        <f>IFERROR(INDEX([1]!_born[生没年],
MATCH(K84,[1]!_born[作],0)),"")</f>
        <v/>
      </c>
      <c r="R84" s="149" ph="1"/>
      <c r="U84" s="47" ph="1"/>
      <c r="V84" s="44" ph="1"/>
      <c r="W84" s="44" ph="1"/>
    </row>
    <row r="85" spans="1:25" s="46" customFormat="1" ht="25.5" ph="1">
      <c r="A85" s="44" ph="1">
        <v>716</v>
      </c>
      <c r="B85" s="46" t="s" ph="1">
        <v>3580</v>
      </c>
      <c r="C85" s="46" t="s" ph="1">
        <v>3580</v>
      </c>
      <c r="F85" s="46" t="s" ph="1">
        <v>1366</v>
      </c>
      <c r="G85" s="46" t="s" ph="1">
        <v>1343</v>
      </c>
      <c r="H85" s="46" t="s" ph="1">
        <v>8895</v>
      </c>
      <c r="M85" s="161" t="str" ph="1">
        <f>IFERROR(INDEX([1]!_born[生没年],
MATCH(I85,[1]!_born[作],0)),"")</f>
        <v/>
      </c>
      <c r="N85" s="161" t="str" ph="1">
        <f>IFERROR(INDEX([1]!_born[生没年],
MATCH(K85,[1]!_born[作],0)),"")</f>
        <v/>
      </c>
      <c r="O85" s="46" t="s" ph="1">
        <v>8949</v>
      </c>
      <c r="P85" s="46" t="s" ph="1">
        <v>1771</v>
      </c>
      <c r="R85" s="149" ph="1"/>
      <c r="T85" s="46" t="s" ph="1">
        <v>2999</v>
      </c>
      <c r="U85" s="47" ph="1"/>
      <c r="V85" s="44" ph="1"/>
      <c r="W85" s="44" ph="1"/>
      <c r="Y85" s="46" t="s" ph="1">
        <v>8950</v>
      </c>
    </row>
    <row r="86" spans="1:25" s="46" customFormat="1" ht="25.5" ph="1">
      <c r="A86" s="44" ph="1">
        <v>717</v>
      </c>
      <c r="B86" s="46" t="s" ph="1">
        <v>3580</v>
      </c>
      <c r="C86" s="46" t="s" ph="1">
        <v>3580</v>
      </c>
      <c r="F86" s="46" t="s" ph="1">
        <v>1366</v>
      </c>
      <c r="G86" s="46" t="s" ph="1">
        <v>1343</v>
      </c>
      <c r="H86" s="46" t="s" ph="1">
        <v>8895</v>
      </c>
      <c r="M86" s="161" t="str" ph="1">
        <f>IFERROR(INDEX([1]!_born[生没年],
MATCH(I86,[1]!_born[作],0)),"")</f>
        <v/>
      </c>
      <c r="N86" s="161" t="str" ph="1">
        <f>IFERROR(INDEX([1]!_born[生没年],
MATCH(K86,[1]!_born[作],0)),"")</f>
        <v/>
      </c>
      <c r="O86" s="46" t="s" ph="1">
        <v>8951</v>
      </c>
      <c r="P86" s="46" t="s" ph="1">
        <v>1772</v>
      </c>
      <c r="R86" s="149" ph="1"/>
      <c r="T86" s="46" t="s" ph="1">
        <v>2999</v>
      </c>
      <c r="U86" s="47" ph="1"/>
      <c r="V86" s="44" ph="1"/>
      <c r="W86" s="44" ph="1"/>
      <c r="Y86" s="46" t="s" ph="1">
        <v>8952</v>
      </c>
    </row>
    <row r="87" spans="1:25" s="46" customFormat="1" ht="25.5" ph="1">
      <c r="A87" s="44" ph="1">
        <v>718</v>
      </c>
      <c r="B87" s="46" t="s" ph="1">
        <v>3580</v>
      </c>
      <c r="C87" s="46" t="s" ph="1">
        <v>3580</v>
      </c>
      <c r="F87" s="46" t="s" ph="1">
        <v>1366</v>
      </c>
      <c r="G87" s="46" t="s" ph="1">
        <v>1343</v>
      </c>
      <c r="H87" s="46" t="s" ph="1">
        <v>8895</v>
      </c>
      <c r="M87" s="161" t="str" ph="1">
        <f>IFERROR(INDEX([1]!_born[生没年],
MATCH(I87,[1]!_born[作],0)),"")</f>
        <v/>
      </c>
      <c r="N87" s="161" t="str" ph="1">
        <f>IFERROR(INDEX([1]!_born[生没年],
MATCH(K87,[1]!_born[作],0)),"")</f>
        <v/>
      </c>
      <c r="O87" s="46" t="s" ph="1">
        <v>8953</v>
      </c>
      <c r="P87" s="46" t="s" ph="1">
        <v>1773</v>
      </c>
      <c r="R87" s="149" ph="1"/>
      <c r="T87" s="46" t="s" ph="1">
        <v>2999</v>
      </c>
      <c r="U87" s="47" ph="1"/>
      <c r="V87" s="44" ph="1"/>
      <c r="W87" s="44" ph="1"/>
      <c r="Y87" s="46" t="s" ph="1">
        <v>8954</v>
      </c>
    </row>
    <row r="88" spans="1:25" s="46" customFormat="1" ht="25.5" ph="1">
      <c r="A88" s="44" ph="1">
        <v>719</v>
      </c>
      <c r="B88" s="46" t="s" ph="1">
        <v>3580</v>
      </c>
      <c r="C88" s="46" t="s" ph="1">
        <v>3580</v>
      </c>
      <c r="F88" s="46" t="s" ph="1">
        <v>1413</v>
      </c>
      <c r="G88" s="46" t="s" ph="1">
        <v>1343</v>
      </c>
      <c r="H88" s="46" t="s" ph="1">
        <v>8895</v>
      </c>
      <c r="M88" s="161" t="str" ph="1">
        <f>IFERROR(INDEX([1]!_born[生没年],
MATCH(I88,[1]!_born[作],0)),"")</f>
        <v/>
      </c>
      <c r="N88" s="161" t="str" ph="1">
        <f>IFERROR(INDEX([1]!_born[生没年],
MATCH(K88,[1]!_born[作],0)),"")</f>
        <v/>
      </c>
      <c r="O88" s="46" t="s" ph="1">
        <v>8956</v>
      </c>
      <c r="P88" s="46" t="s" ph="1">
        <v>1774</v>
      </c>
      <c r="Q88" s="46" t="s" ph="1">
        <v>1775</v>
      </c>
      <c r="R88" s="149" ph="1"/>
      <c r="T88" s="46" t="s" ph="1">
        <v>2999</v>
      </c>
      <c r="U88" s="47" ph="1"/>
      <c r="V88" s="44" ph="1"/>
      <c r="W88" s="44" ph="1"/>
      <c r="Y88" s="46" t="s" ph="1">
        <v>8957</v>
      </c>
    </row>
    <row r="89" spans="1:25" s="46" customFormat="1" ht="25.5" ph="1">
      <c r="A89" s="44" ph="1">
        <v>720</v>
      </c>
      <c r="B89" s="46" t="s" ph="1">
        <v>3580</v>
      </c>
      <c r="C89" s="46" t="s" ph="1">
        <v>3580</v>
      </c>
      <c r="F89" s="46" t="s" ph="1">
        <v>1413</v>
      </c>
      <c r="G89" s="46" t="s" ph="1">
        <v>1343</v>
      </c>
      <c r="H89" s="46" t="s" ph="1">
        <v>8895</v>
      </c>
      <c r="M89" s="161" t="str" ph="1">
        <f>IFERROR(INDEX([1]!_born[生没年],
MATCH(I89,[1]!_born[作],0)),"")</f>
        <v/>
      </c>
      <c r="N89" s="161" t="str" ph="1">
        <f>IFERROR(INDEX([1]!_born[生没年],
MATCH(K89,[1]!_born[作],0)),"")</f>
        <v/>
      </c>
      <c r="O89" s="46" t="s" ph="1">
        <v>8958</v>
      </c>
      <c r="P89" s="46" t="s" ph="1">
        <v>1776</v>
      </c>
      <c r="Q89" s="46" t="s" ph="1">
        <v>1777</v>
      </c>
      <c r="R89" s="149" ph="1"/>
      <c r="T89" s="46" t="s" ph="1">
        <v>2999</v>
      </c>
      <c r="U89" s="47" ph="1"/>
      <c r="V89" s="44" ph="1"/>
      <c r="W89" s="44" ph="1"/>
      <c r="Y89" s="46" t="s" ph="1">
        <v>8959</v>
      </c>
    </row>
    <row r="90" spans="1:25" s="46" customFormat="1" ht="25.5" ph="1">
      <c r="A90" s="44" ph="1">
        <v>721</v>
      </c>
      <c r="B90" s="46" t="s" ph="1">
        <v>3580</v>
      </c>
      <c r="C90" s="46" t="s" ph="1">
        <v>3580</v>
      </c>
      <c r="F90" s="46" t="s" ph="1">
        <v>1413</v>
      </c>
      <c r="G90" s="46" t="s" ph="1">
        <v>1343</v>
      </c>
      <c r="H90" s="46" t="s" ph="1">
        <v>8895</v>
      </c>
      <c r="M90" s="161" t="str" ph="1">
        <f>IFERROR(INDEX([1]!_born[生没年],
MATCH(I90,[1]!_born[作],0)),"")</f>
        <v/>
      </c>
      <c r="N90" s="161" t="str" ph="1">
        <f>IFERROR(INDEX([1]!_born[生没年],
MATCH(K90,[1]!_born[作],0)),"")</f>
        <v/>
      </c>
      <c r="O90" s="46" t="s" ph="1">
        <v>8896</v>
      </c>
      <c r="P90" s="46" t="s" ph="1">
        <v>1778</v>
      </c>
      <c r="R90" s="149" ph="1"/>
      <c r="T90" s="46" t="s" ph="1">
        <v>2999</v>
      </c>
      <c r="U90" s="47" ph="1"/>
      <c r="V90" s="44" ph="1"/>
      <c r="W90" s="44" ph="1"/>
      <c r="Y90" s="46" t="s" ph="1">
        <v>8897</v>
      </c>
    </row>
    <row r="91" spans="1:25" s="46" customFormat="1" ht="25.5" ph="1">
      <c r="A91" s="44" ph="1">
        <v>722</v>
      </c>
      <c r="B91" s="46" t="s" ph="1">
        <v>3580</v>
      </c>
      <c r="C91" s="46" t="s" ph="1">
        <v>3580</v>
      </c>
      <c r="F91" s="46" t="s" ph="1">
        <v>1415</v>
      </c>
      <c r="G91" s="46" t="s" ph="1">
        <v>1343</v>
      </c>
      <c r="H91" s="46" t="s" ph="1">
        <v>8990</v>
      </c>
      <c r="M91" s="161" t="str" ph="1">
        <f>IFERROR(INDEX([1]!_born[生没年],
MATCH(I91,[1]!_born[作],0)),"")</f>
        <v/>
      </c>
      <c r="N91" s="161" t="str" ph="1">
        <f>IFERROR(INDEX([1]!_born[生没年],
MATCH(K91,[1]!_born[作],0)),"")</f>
        <v/>
      </c>
      <c r="O91" s="46" t="s" ph="1">
        <v>8991</v>
      </c>
      <c r="P91" s="46" t="s" ph="1">
        <v>1779</v>
      </c>
      <c r="Q91" s="46" t="s" ph="1">
        <v>1780</v>
      </c>
      <c r="R91" s="149" ph="1"/>
      <c r="T91" s="46" t="s" ph="1">
        <v>2999</v>
      </c>
      <c r="U91" s="47" ph="1"/>
      <c r="V91" s="44" ph="1"/>
      <c r="W91" s="44" ph="1"/>
      <c r="Y91" s="46" t="s" ph="1">
        <v>11272</v>
      </c>
    </row>
    <row r="92" spans="1:25" s="46" customFormat="1" ht="25.5" ph="1">
      <c r="A92" s="46" t="s" ph="1">
        <v>782</v>
      </c>
      <c r="B92" s="46" t="s" ph="1">
        <v>3580</v>
      </c>
      <c r="C92" s="46" t="s" ph="1">
        <v>3580</v>
      </c>
      <c r="F92" s="46" t="s" ph="1">
        <v>1415</v>
      </c>
      <c r="G92" s="46" t="s" ph="1">
        <v>1343</v>
      </c>
      <c r="H92" s="46" t="s" ph="1">
        <v>7790</v>
      </c>
      <c r="M92" s="161" t="str" ph="1">
        <f>IFERROR(INDEX([1]!_born[生没年],
MATCH(I92,[1]!_born[作],0)),"")</f>
        <v/>
      </c>
      <c r="N92" s="161" t="str" ph="1">
        <f>IFERROR(INDEX([1]!_born[生没年],
MATCH(K92,[1]!_born[作],0)),"")</f>
        <v/>
      </c>
      <c r="O92" s="46" t="s" ph="1">
        <v>8996</v>
      </c>
      <c r="P92" s="46" t="s" ph="1">
        <v>1781</v>
      </c>
      <c r="R92" s="149" ph="1"/>
      <c r="T92" s="46" t="s" ph="1">
        <v>2999</v>
      </c>
      <c r="U92" s="47" ph="1"/>
      <c r="V92" s="44" ph="1"/>
      <c r="W92" s="44" ph="1"/>
      <c r="Y92" s="46" t="s" ph="1">
        <v>8997</v>
      </c>
    </row>
    <row r="93" spans="1:25" s="46" customFormat="1" ht="25.5" ph="1">
      <c r="A93" s="46" t="s" ph="1">
        <v>3457</v>
      </c>
      <c r="B93" s="46" t="s" ph="1">
        <v>3580</v>
      </c>
      <c r="C93" s="46" t="s" ph="1">
        <v>3580</v>
      </c>
      <c r="F93" s="46" t="s" ph="1">
        <v>1415</v>
      </c>
      <c r="G93" s="46" t="s" ph="1">
        <v>1343</v>
      </c>
      <c r="H93" s="46" t="s" ph="1">
        <v>7790</v>
      </c>
      <c r="M93" s="161" t="str" ph="1">
        <f>IFERROR(INDEX([1]!_born[生没年],
MATCH(I93,[1]!_born[作],0)),"")</f>
        <v/>
      </c>
      <c r="N93" s="161" t="str" ph="1">
        <f>IFERROR(INDEX([1]!_born[生没年],
MATCH(K93,[1]!_born[作],0)),"")</f>
        <v/>
      </c>
      <c r="O93" s="46" t="s" ph="1">
        <v>8998</v>
      </c>
      <c r="P93" s="46" t="s" ph="1">
        <v>1782</v>
      </c>
      <c r="R93" s="149" ph="1"/>
      <c r="T93" s="46" t="s" ph="1">
        <v>2999</v>
      </c>
      <c r="U93" s="47" ph="1"/>
      <c r="V93" s="44" ph="1"/>
      <c r="W93" s="44" ph="1"/>
      <c r="Y93" s="46" t="s" ph="1">
        <v>8999</v>
      </c>
    </row>
    <row r="94" spans="1:25" s="46" customFormat="1" ht="25.5" ph="1">
      <c r="A94" s="44" ph="1">
        <v>725</v>
      </c>
      <c r="B94" s="46" t="s" ph="1">
        <v>3580</v>
      </c>
      <c r="C94" s="46" t="s" ph="1">
        <v>3580</v>
      </c>
      <c r="F94" s="46" t="s" ph="1">
        <v>1418</v>
      </c>
      <c r="G94" s="46" t="s" ph="1">
        <v>1343</v>
      </c>
      <c r="H94" s="46" t="s" ph="1">
        <v>7031</v>
      </c>
      <c r="I94" s="46" t="s" ph="1">
        <v>8972</v>
      </c>
      <c r="M94" s="161" t="str" ph="1">
        <f>IFERROR(INDEX([1]!_born[生没年],
MATCH(I94,[1]!_born[作],0)),"")</f>
        <v/>
      </c>
      <c r="N94" s="161" t="str" ph="1">
        <f>IFERROR(INDEX([1]!_born[生没年],
MATCH(K94,[1]!_born[作],0)),"")</f>
        <v/>
      </c>
      <c r="O94" s="46" t="s" ph="1">
        <v>8973</v>
      </c>
      <c r="P94" s="46" t="s" ph="1">
        <v>1783</v>
      </c>
      <c r="Q94" s="46" t="s" ph="1">
        <v>1784</v>
      </c>
      <c r="R94" s="149" ph="1"/>
      <c r="T94" s="46" t="s" ph="1">
        <v>2999</v>
      </c>
      <c r="U94" s="47" ph="1"/>
      <c r="V94" s="44" ph="1"/>
      <c r="W94" s="44" ph="1"/>
      <c r="Y94" s="46" t="s" ph="1">
        <v>11300</v>
      </c>
    </row>
    <row r="95" spans="1:25" s="46" customFormat="1" ht="25.5" ph="1">
      <c r="A95" s="44" ph="1">
        <v>726</v>
      </c>
      <c r="B95" s="46" t="s" ph="1">
        <v>3580</v>
      </c>
      <c r="C95" s="46" t="s" ph="1">
        <v>3580</v>
      </c>
      <c r="F95" s="46" t="s" ph="1">
        <v>1418</v>
      </c>
      <c r="G95" s="46" t="s" ph="1">
        <v>1343</v>
      </c>
      <c r="H95" s="46" t="s" ph="1">
        <v>7031</v>
      </c>
      <c r="I95" s="46" t="s" ph="1">
        <v>8962</v>
      </c>
      <c r="M95" s="161" t="str" ph="1">
        <f>IFERROR(INDEX([1]!_born[生没年],
MATCH(I95,[1]!_born[作],0)),"")</f>
        <v/>
      </c>
      <c r="N95" s="161" t="str" ph="1">
        <f>IFERROR(INDEX([1]!_born[生没年],
MATCH(K95,[1]!_born[作],0)),"")</f>
        <v/>
      </c>
      <c r="O95" s="46" t="s" ph="1">
        <v>8963</v>
      </c>
      <c r="P95" s="46" t="s" ph="1">
        <v>1785</v>
      </c>
      <c r="Q95" s="46" t="s" ph="1">
        <v>1786</v>
      </c>
      <c r="R95" s="149" ph="1"/>
      <c r="T95" s="46" t="s" ph="1">
        <v>2999</v>
      </c>
      <c r="U95" s="47" ph="1"/>
      <c r="V95" s="44" ph="1"/>
      <c r="W95" s="44" ph="1"/>
      <c r="Y95" s="46" t="s" ph="1">
        <v>11301</v>
      </c>
    </row>
    <row r="96" spans="1:25" s="46" customFormat="1" ht="25.5" ph="1">
      <c r="A96" s="44" ph="1">
        <v>727</v>
      </c>
      <c r="B96" s="46" t="s" ph="1">
        <v>3580</v>
      </c>
      <c r="C96" s="46" t="s" ph="1">
        <v>3580</v>
      </c>
      <c r="F96" s="46" t="s" ph="1">
        <v>1418</v>
      </c>
      <c r="G96" s="46" t="s" ph="1">
        <v>1343</v>
      </c>
      <c r="H96" s="46" t="s" ph="1">
        <v>7031</v>
      </c>
      <c r="M96" s="161" t="str" ph="1">
        <f>IFERROR(INDEX([1]!_born[生没年],
MATCH(I96,[1]!_born[作],0)),"")</f>
        <v/>
      </c>
      <c r="N96" s="161" t="str" ph="1">
        <f>IFERROR(INDEX([1]!_born[生没年],
MATCH(K96,[1]!_born[作],0)),"")</f>
        <v/>
      </c>
      <c r="O96" s="46" t="s" ph="1">
        <v>8986</v>
      </c>
      <c r="P96" s="46" t="s" ph="1">
        <v>1785</v>
      </c>
      <c r="R96" s="149" ph="1"/>
      <c r="T96" s="46" t="s" ph="1">
        <v>2999</v>
      </c>
      <c r="U96" s="47" ph="1"/>
      <c r="V96" s="44" ph="1"/>
      <c r="W96" s="44" ph="1"/>
      <c r="Y96" s="46" t="s" ph="1">
        <v>11302</v>
      </c>
    </row>
    <row r="97" spans="1:25" s="46" customFormat="1" ht="25.5" ph="1">
      <c r="A97" s="44" ph="1">
        <v>728</v>
      </c>
      <c r="B97" s="46" t="s" ph="1">
        <v>3580</v>
      </c>
      <c r="C97" s="46" t="s" ph="1">
        <v>3580</v>
      </c>
      <c r="F97" s="46" t="s" ph="1">
        <v>1363</v>
      </c>
      <c r="G97" s="46" t="s" ph="1">
        <v>1343</v>
      </c>
      <c r="H97" s="46" t="s" ph="1">
        <v>8824</v>
      </c>
      <c r="I97" s="46" t="s" ph="1">
        <v>8907</v>
      </c>
      <c r="M97" s="161" t="str" ph="1">
        <f>IFERROR(INDEX([1]!_born[生没年],
MATCH(I97,[1]!_born[作],0)),"")</f>
        <v/>
      </c>
      <c r="N97" s="161" t="str" ph="1">
        <f>IFERROR(INDEX([1]!_born[生没年],
MATCH(K97,[1]!_born[作],0)),"")</f>
        <v/>
      </c>
      <c r="O97" s="46" t="s" ph="1">
        <v>8908</v>
      </c>
      <c r="P97" s="46" t="s" ph="1">
        <v>1787</v>
      </c>
      <c r="Q97" s="46" t="s" ph="1">
        <v>1788</v>
      </c>
      <c r="R97" s="149" ph="1"/>
      <c r="S97" s="46" t="s" ph="1">
        <v>3352</v>
      </c>
      <c r="T97" s="46" t="s" ph="1">
        <v>2999</v>
      </c>
      <c r="U97" s="47" ph="1"/>
      <c r="V97" s="44" ph="1"/>
      <c r="W97" s="44" ph="1"/>
      <c r="Y97" s="46" t="s" ph="1">
        <v>8909</v>
      </c>
    </row>
    <row r="98" spans="1:25" s="46" customFormat="1" ht="25.5" ph="1">
      <c r="A98" s="44" ph="1">
        <v>729</v>
      </c>
      <c r="B98" s="46" t="s" ph="1">
        <v>3580</v>
      </c>
      <c r="C98" s="46" t="s" ph="1">
        <v>3580</v>
      </c>
      <c r="F98" s="46" t="s" ph="1">
        <v>1363</v>
      </c>
      <c r="G98" s="46" t="s" ph="1">
        <v>1343</v>
      </c>
      <c r="H98" s="46" t="s" ph="1">
        <v>9146</v>
      </c>
      <c r="I98" s="46" t="s" ph="1">
        <v>3804</v>
      </c>
      <c r="M98" s="161" t="str" ph="1">
        <f>IFERROR(INDEX([1]!_born[生没年],
MATCH(I98,[1]!_born[作],0)),"")</f>
        <v/>
      </c>
      <c r="N98" s="161" t="str" ph="1">
        <f>IFERROR(INDEX([1]!_born[生没年],
MATCH(K98,[1]!_born[作],0)),"")</f>
        <v/>
      </c>
      <c r="O98" s="46" t="s" ph="1">
        <v>9148</v>
      </c>
      <c r="P98" s="46" t="s" ph="1">
        <v>1789</v>
      </c>
      <c r="Q98" s="46" t="s" ph="1">
        <v>1790</v>
      </c>
      <c r="R98" s="149" ph="1"/>
      <c r="S98" s="46" t="s" ph="1">
        <v>3351</v>
      </c>
      <c r="T98" s="46" t="s" ph="1">
        <v>2999</v>
      </c>
      <c r="U98" s="47" ph="1"/>
      <c r="V98" s="44" ph="1"/>
      <c r="W98" s="44" ph="1"/>
      <c r="Y98" s="46" t="s" ph="1">
        <v>9147</v>
      </c>
    </row>
    <row r="99" spans="1:25" s="46" customFormat="1" ht="25.5" ph="1">
      <c r="A99" s="44" ph="1">
        <v>730</v>
      </c>
      <c r="B99" s="46" t="s" ph="1">
        <v>3580</v>
      </c>
      <c r="C99" s="46" t="s" ph="1">
        <v>3580</v>
      </c>
      <c r="F99" s="46" t="s" ph="1">
        <v>1363</v>
      </c>
      <c r="G99" s="46" t="s" ph="1">
        <v>1343</v>
      </c>
      <c r="H99" s="46" t="s" ph="1">
        <v>7790</v>
      </c>
      <c r="M99" s="161" t="str" ph="1">
        <f>IFERROR(INDEX([1]!_born[生没年],
MATCH(I99,[1]!_born[作],0)),"")</f>
        <v/>
      </c>
      <c r="N99" s="161" t="str" ph="1">
        <f>IFERROR(INDEX([1]!_born[生没年],
MATCH(K99,[1]!_born[作],0)),"")</f>
        <v/>
      </c>
      <c r="O99" s="46" t="s" ph="1">
        <v>9082</v>
      </c>
      <c r="P99" s="46" t="s" ph="1">
        <v>1792</v>
      </c>
      <c r="Q99" s="46" t="s" ph="1">
        <v>1793</v>
      </c>
      <c r="R99" s="149" ph="1"/>
      <c r="S99" s="46" t="s" ph="1">
        <v>3350</v>
      </c>
      <c r="T99" s="46" t="s" ph="1">
        <v>2999</v>
      </c>
      <c r="U99" s="47" ph="1"/>
      <c r="V99" s="44" ph="1"/>
      <c r="W99" s="44" ph="1"/>
      <c r="Y99" s="46" t="s" ph="1">
        <v>1791</v>
      </c>
    </row>
    <row r="100" spans="1:25" s="46" customFormat="1" ht="25.5" ph="1">
      <c r="A100" s="44" ph="1">
        <v>731</v>
      </c>
      <c r="B100" s="46" t="s" ph="1">
        <v>3580</v>
      </c>
      <c r="C100" s="46" t="s" ph="1">
        <v>3580</v>
      </c>
      <c r="F100" s="46" t="s" ph="1">
        <v>1364</v>
      </c>
      <c r="G100" s="46" t="s" ph="1">
        <v>1343</v>
      </c>
      <c r="H100" s="46" t="s" ph="1">
        <v>8834</v>
      </c>
      <c r="M100" s="161" t="str" ph="1">
        <f>IFERROR(INDEX([1]!_born[生没年],
MATCH(I100,[1]!_born[作],0)),"")</f>
        <v/>
      </c>
      <c r="N100" s="161" t="str" ph="1">
        <f>IFERROR(INDEX([1]!_born[生没年],
MATCH(K100,[1]!_born[作],0)),"")</f>
        <v/>
      </c>
      <c r="O100" s="46" t="s" ph="1">
        <v>8836</v>
      </c>
      <c r="P100" s="46" t="s" ph="1">
        <v>1769</v>
      </c>
      <c r="Q100" s="46" t="s" ph="1">
        <v>1770</v>
      </c>
      <c r="R100" s="149" ph="1"/>
      <c r="S100" s="46" t="s" ph="1">
        <v>2342</v>
      </c>
      <c r="T100" s="46" t="s" ph="1">
        <v>2999</v>
      </c>
      <c r="U100" s="47" ph="1"/>
      <c r="V100" s="44" ph="1"/>
      <c r="W100" s="44" ph="1"/>
      <c r="Y100" s="46" t="s" ph="1">
        <v>8863</v>
      </c>
    </row>
    <row r="101" spans="1:25" s="46" customFormat="1" ht="25.5" ph="1">
      <c r="A101" s="44" ph="1">
        <v>732</v>
      </c>
      <c r="B101" s="46" t="s" ph="1">
        <v>3580</v>
      </c>
      <c r="C101" s="46" t="s" ph="1">
        <v>3580</v>
      </c>
      <c r="F101" s="46" t="s" ph="1">
        <v>1364</v>
      </c>
      <c r="G101" s="46" t="s" ph="1">
        <v>1343</v>
      </c>
      <c r="H101" s="46" t="s" ph="1">
        <v>7031</v>
      </c>
      <c r="I101" s="46" t="s" ph="1">
        <v>8870</v>
      </c>
      <c r="M101" s="161" t="str" ph="1">
        <f>IFERROR(INDEX([1]!_born[生没年],
MATCH(I101,[1]!_born[作],0)),"")</f>
        <v/>
      </c>
      <c r="N101" s="161" t="str" ph="1">
        <f>IFERROR(INDEX([1]!_born[生没年],
MATCH(K101,[1]!_born[作],0)),"")</f>
        <v/>
      </c>
      <c r="O101" s="46" t="s" ph="1">
        <v>8871</v>
      </c>
      <c r="P101" s="46" t="s" ph="1">
        <v>1794</v>
      </c>
      <c r="Q101" s="46" t="s" ph="1">
        <v>1795</v>
      </c>
      <c r="R101" s="149" ph="1"/>
      <c r="S101" s="46" t="s" ph="1">
        <v>3802</v>
      </c>
      <c r="T101" s="46" t="s" ph="1">
        <v>2999</v>
      </c>
      <c r="U101" s="47" ph="1"/>
      <c r="V101" s="44" ph="1"/>
      <c r="W101" s="44" ph="1"/>
    </row>
    <row r="102" spans="1:25" s="46" customFormat="1" ht="25.5" ph="1">
      <c r="A102" s="44" ph="1">
        <v>733</v>
      </c>
      <c r="B102" s="46" t="s" ph="1">
        <v>3580</v>
      </c>
      <c r="C102" s="46" t="s" ph="1">
        <v>3580</v>
      </c>
      <c r="F102" s="46" t="s" ph="1">
        <v>1364</v>
      </c>
      <c r="G102" s="46" t="s" ph="1">
        <v>1343</v>
      </c>
      <c r="H102" s="46" t="s" ph="1">
        <v>7031</v>
      </c>
      <c r="I102" s="46" t="s" ph="1">
        <v>8872</v>
      </c>
      <c r="M102" s="161" t="str" ph="1">
        <f>IFERROR(INDEX([1]!_born[生没年],
MATCH(I102,[1]!_born[作],0)),"")</f>
        <v/>
      </c>
      <c r="N102" s="161" t="str" ph="1">
        <f>IFERROR(INDEX([1]!_born[生没年],
MATCH(K102,[1]!_born[作],0)),"")</f>
        <v/>
      </c>
      <c r="O102" s="46" t="s" ph="1">
        <v>8873</v>
      </c>
      <c r="P102" s="46" t="s" ph="1">
        <v>1796</v>
      </c>
      <c r="Q102" s="46" t="s" ph="1">
        <v>1797</v>
      </c>
      <c r="R102" s="149" ph="1"/>
      <c r="S102" s="46" t="s" ph="1">
        <v>2796</v>
      </c>
      <c r="T102" s="46" t="s" ph="1">
        <v>2999</v>
      </c>
      <c r="U102" s="47" ph="1"/>
      <c r="V102" s="44" ph="1"/>
      <c r="W102" s="44" ph="1"/>
    </row>
    <row r="103" spans="1:25" s="46" customFormat="1" ht="25.5" ph="1">
      <c r="A103" s="44" ph="1">
        <v>734</v>
      </c>
      <c r="B103" s="46" t="s" ph="1">
        <v>3580</v>
      </c>
      <c r="C103" s="46" t="s" ph="1">
        <v>3580</v>
      </c>
      <c r="F103" s="46" t="s" ph="1">
        <v>1366</v>
      </c>
      <c r="G103" s="46" t="s" ph="1">
        <v>1343</v>
      </c>
      <c r="H103" s="46" t="s" ph="1">
        <v>7790</v>
      </c>
      <c r="I103" s="46" t="s" ph="1">
        <v>8978</v>
      </c>
      <c r="M103" s="161" t="str" ph="1">
        <f>IFERROR(INDEX([1]!_born[生没年],
MATCH(I103,[1]!_born[作],0)),"")</f>
        <v/>
      </c>
      <c r="N103" s="161" t="str" ph="1">
        <f>IFERROR(INDEX([1]!_born[生没年],
MATCH(K103,[1]!_born[作],0)),"")</f>
        <v/>
      </c>
      <c r="O103" s="46" t="s" ph="1">
        <v>8979</v>
      </c>
      <c r="P103" s="46" t="s" ph="1">
        <v>1798</v>
      </c>
      <c r="Q103" s="46" t="s" ph="1">
        <v>1799</v>
      </c>
      <c r="R103" s="149" ph="1"/>
      <c r="S103" s="46" t="s" ph="1">
        <v>4214</v>
      </c>
      <c r="T103" s="46" t="s" ph="1">
        <v>2999</v>
      </c>
      <c r="U103" s="47" ph="1"/>
      <c r="V103" s="44" ph="1"/>
      <c r="W103" s="44" ph="1"/>
      <c r="Y103" s="46" t="s" ph="1">
        <v>11270</v>
      </c>
    </row>
    <row r="104" spans="1:25" s="46" customFormat="1" ht="25.5" ph="1">
      <c r="A104" s="44" ph="1">
        <v>735</v>
      </c>
      <c r="B104" s="46" t="s" ph="1">
        <v>3580</v>
      </c>
      <c r="C104" s="46" t="s" ph="1">
        <v>3580</v>
      </c>
      <c r="F104" s="46" t="s" ph="1">
        <v>1366</v>
      </c>
      <c r="G104" s="46" t="s" ph="1">
        <v>1343</v>
      </c>
      <c r="H104" s="46" t="s" ph="1">
        <v>7790</v>
      </c>
      <c r="M104" s="161" t="str" ph="1">
        <f>IFERROR(INDEX([1]!_born[生没年],
MATCH(I104,[1]!_born[作],0)),"")</f>
        <v/>
      </c>
      <c r="N104" s="161" t="str" ph="1">
        <f>IFERROR(INDEX([1]!_born[生没年],
MATCH(K104,[1]!_born[作],0)),"")</f>
        <v/>
      </c>
      <c r="O104" s="46" t="s" ph="1">
        <v>8981</v>
      </c>
      <c r="P104" s="46" t="s" ph="1">
        <v>1800</v>
      </c>
      <c r="Q104" s="46" t="s" ph="1">
        <v>1801</v>
      </c>
      <c r="R104" s="149" ph="1"/>
      <c r="S104" s="46" t="s" ph="1">
        <v>3852</v>
      </c>
      <c r="T104" s="46" t="s" ph="1">
        <v>2999</v>
      </c>
      <c r="U104" s="47" ph="1"/>
      <c r="V104" s="44" ph="1"/>
      <c r="W104" s="44" ph="1"/>
    </row>
    <row r="105" spans="1:25" s="46" customFormat="1" ht="25.5" ph="1">
      <c r="A105" s="44" ph="1">
        <v>736</v>
      </c>
      <c r="B105" s="46" t="s" ph="1">
        <v>3580</v>
      </c>
      <c r="C105" s="46" t="s" ph="1">
        <v>3580</v>
      </c>
      <c r="F105" s="46" t="s" ph="1">
        <v>1366</v>
      </c>
      <c r="G105" s="46" t="s" ph="1">
        <v>1343</v>
      </c>
      <c r="H105" s="46" t="s" ph="1">
        <v>8891</v>
      </c>
      <c r="I105" s="46" t="s" ph="1">
        <v>8903</v>
      </c>
      <c r="M105" s="161" t="str" ph="1">
        <f>IFERROR(INDEX([1]!_born[生没年],
MATCH(I105,[1]!_born[作],0)),"")</f>
        <v/>
      </c>
      <c r="N105" s="161" t="str" ph="1">
        <f>IFERROR(INDEX([1]!_born[生没年],
MATCH(K105,[1]!_born[作],0)),"")</f>
        <v/>
      </c>
      <c r="O105" s="46" t="s" ph="1">
        <v>8904</v>
      </c>
      <c r="P105" s="46" t="s" ph="1">
        <v>1802</v>
      </c>
      <c r="R105" s="149" ph="1"/>
      <c r="S105" s="46" t="s" ph="1">
        <v>3739</v>
      </c>
      <c r="T105" s="46" t="s" ph="1">
        <v>2999</v>
      </c>
      <c r="U105" s="47" ph="1"/>
      <c r="V105" s="44" ph="1"/>
      <c r="W105" s="44" ph="1"/>
      <c r="Y105" s="46" t="s" ph="1">
        <v>8905</v>
      </c>
    </row>
    <row r="106" spans="1:25" s="46" customFormat="1" ht="25.5" ph="1">
      <c r="A106" s="44" ph="1">
        <v>737</v>
      </c>
      <c r="B106" s="46" t="s" ph="1">
        <v>3580</v>
      </c>
      <c r="C106" s="46" t="s" ph="1">
        <v>3580</v>
      </c>
      <c r="F106" s="46" t="s" ph="1">
        <v>1413</v>
      </c>
      <c r="G106" s="46" t="s" ph="1">
        <v>1343</v>
      </c>
      <c r="H106" s="46" t="s" ph="1">
        <v>8868</v>
      </c>
      <c r="M106" s="161" t="str" ph="1">
        <f>IFERROR(INDEX([1]!_born[生没年],
MATCH(I106,[1]!_born[作],0)),"")</f>
        <v/>
      </c>
      <c r="N106" s="161" t="str" ph="1">
        <f>IFERROR(INDEX([1]!_born[生没年],
MATCH(K106,[1]!_born[作],0)),"")</f>
        <v/>
      </c>
      <c r="O106" s="46" t="s" ph="1">
        <v>8869</v>
      </c>
      <c r="P106" s="46" t="s" ph="1">
        <v>1785</v>
      </c>
      <c r="Q106" s="46" t="s" ph="1">
        <v>1803</v>
      </c>
      <c r="R106" s="149" ph="1"/>
      <c r="S106" s="46" t="s" ph="1">
        <v>3737</v>
      </c>
      <c r="T106" s="46" t="s" ph="1">
        <v>2999</v>
      </c>
      <c r="U106" s="47" ph="1"/>
      <c r="V106" s="44" ph="1"/>
      <c r="W106" s="44" ph="1"/>
    </row>
    <row r="107" spans="1:25" s="46" customFormat="1" ht="25.5" ph="1">
      <c r="A107" s="44" ph="1">
        <v>738</v>
      </c>
      <c r="B107" s="46" t="s" ph="1">
        <v>3580</v>
      </c>
      <c r="C107" s="46" t="s" ph="1">
        <v>3580</v>
      </c>
      <c r="F107" s="46" t="s" ph="1">
        <v>1413</v>
      </c>
      <c r="G107" s="46" t="s" ph="1">
        <v>1343</v>
      </c>
      <c r="H107" s="46" t="s" ph="1">
        <v>8868</v>
      </c>
      <c r="M107" s="161" t="str" ph="1">
        <f>IFERROR(INDEX([1]!_born[生没年],
MATCH(I107,[1]!_born[作],0)),"")</f>
        <v/>
      </c>
      <c r="N107" s="161" t="str" ph="1">
        <f>IFERROR(INDEX([1]!_born[生没年],
MATCH(K107,[1]!_born[作],0)),"")</f>
        <v/>
      </c>
      <c r="O107" s="46" t="s" ph="1">
        <v>8899</v>
      </c>
      <c r="P107" s="46" t="s" ph="1">
        <v>1804</v>
      </c>
      <c r="Q107" s="46" t="s" ph="1">
        <v>1805</v>
      </c>
      <c r="R107" s="149" ph="1"/>
      <c r="S107" s="46" t="s" ph="1">
        <v>3354</v>
      </c>
      <c r="T107" s="46" t="s" ph="1">
        <v>2999</v>
      </c>
      <c r="U107" s="47" ph="1"/>
      <c r="V107" s="44" ph="1"/>
      <c r="W107" s="44" ph="1"/>
    </row>
    <row r="108" spans="1:25" s="46" customFormat="1" ht="25.5" ph="1">
      <c r="A108" s="44" ph="1">
        <v>739</v>
      </c>
      <c r="B108" s="46" t="s" ph="1">
        <v>3580</v>
      </c>
      <c r="C108" s="46" t="s" ph="1">
        <v>3580</v>
      </c>
      <c r="F108" s="46" t="s" ph="1">
        <v>1413</v>
      </c>
      <c r="G108" s="46" t="s" ph="1">
        <v>1343</v>
      </c>
      <c r="H108" s="46" t="s" ph="1">
        <v>8982</v>
      </c>
      <c r="I108" s="46" t="s" ph="1">
        <v>8983</v>
      </c>
      <c r="M108" s="161" t="str" ph="1">
        <f>IFERROR(INDEX([1]!_born[生没年],
MATCH(I108,[1]!_born[作],0)),"")</f>
        <v/>
      </c>
      <c r="N108" s="161" t="str" ph="1">
        <f>IFERROR(INDEX([1]!_born[生没年],
MATCH(K108,[1]!_born[作],0)),"")</f>
        <v/>
      </c>
      <c r="O108" s="46" t="s" ph="1">
        <v>8984</v>
      </c>
      <c r="P108" s="46" t="s" ph="1">
        <v>1806</v>
      </c>
      <c r="Q108" s="46" t="s" ph="1">
        <v>1807</v>
      </c>
      <c r="R108" s="149" ph="1"/>
      <c r="S108" s="46" t="s" ph="1">
        <v>3739</v>
      </c>
      <c r="T108" s="46" t="s" ph="1">
        <v>2999</v>
      </c>
      <c r="U108" s="47" ph="1"/>
      <c r="V108" s="44" ph="1"/>
      <c r="W108" s="44" ph="1"/>
      <c r="Y108" s="46" t="s" ph="1">
        <v>8985</v>
      </c>
    </row>
    <row r="109" spans="1:25" s="46" customFormat="1" ht="25.5" ph="1">
      <c r="A109" s="44" ph="1">
        <v>740</v>
      </c>
      <c r="B109" s="46" t="s" ph="1">
        <v>3580</v>
      </c>
      <c r="C109" s="46" t="s" ph="1">
        <v>3580</v>
      </c>
      <c r="F109" s="46" t="s" ph="1">
        <v>1415</v>
      </c>
      <c r="G109" s="46" t="s" ph="1">
        <v>1343</v>
      </c>
      <c r="H109" s="46" t="s" ph="1">
        <v>9000</v>
      </c>
      <c r="M109" s="161" t="str" ph="1">
        <f>IFERROR(INDEX([1]!_born[生没年],
MATCH(I109,[1]!_born[作],0)),"")</f>
        <v/>
      </c>
      <c r="N109" s="161" t="str" ph="1">
        <f>IFERROR(INDEX([1]!_born[生没年],
MATCH(K109,[1]!_born[作],0)),"")</f>
        <v/>
      </c>
      <c r="O109" s="46" t="s" ph="1">
        <v>9001</v>
      </c>
      <c r="P109" s="46" t="s" ph="1">
        <v>1808</v>
      </c>
      <c r="Q109" s="46" t="s" ph="1">
        <v>1809</v>
      </c>
      <c r="R109" s="149" ph="1"/>
      <c r="T109" s="46" t="s" ph="1">
        <v>2421</v>
      </c>
      <c r="U109" s="47" ph="1"/>
      <c r="V109" s="44" ph="1"/>
      <c r="W109" s="44" ph="1"/>
    </row>
    <row r="110" spans="1:25" s="46" customFormat="1" ht="25.5" ph="1">
      <c r="A110" s="44" ph="1">
        <v>741</v>
      </c>
      <c r="B110" s="46" t="s" ph="1">
        <v>3580</v>
      </c>
      <c r="C110" s="46" t="s" ph="1">
        <v>3580</v>
      </c>
      <c r="F110" s="46" t="s" ph="1">
        <v>1415</v>
      </c>
      <c r="G110" s="46" t="s" ph="1">
        <v>1343</v>
      </c>
      <c r="H110" s="46" t="s" ph="1">
        <v>9000</v>
      </c>
      <c r="M110" s="161" t="str" ph="1">
        <f>IFERROR(INDEX([1]!_born[生没年],
MATCH(I110,[1]!_born[作],0)),"")</f>
        <v/>
      </c>
      <c r="N110" s="161" t="str" ph="1">
        <f>IFERROR(INDEX([1]!_born[生没年],
MATCH(K110,[1]!_born[作],0)),"")</f>
        <v/>
      </c>
      <c r="O110" s="46" t="s" ph="1">
        <v>9002</v>
      </c>
      <c r="P110" s="46" t="s" ph="1">
        <v>1810</v>
      </c>
      <c r="Q110" s="46" t="s" ph="1">
        <v>1811</v>
      </c>
      <c r="R110" s="149" ph="1"/>
      <c r="T110" s="46" t="s" ph="1">
        <v>2421</v>
      </c>
      <c r="U110" s="47" ph="1"/>
      <c r="V110" s="44" ph="1"/>
      <c r="W110" s="44" ph="1"/>
    </row>
    <row r="111" spans="1:25" s="46" customFormat="1" ht="25.5" ph="1">
      <c r="A111" s="44" ph="1">
        <v>742</v>
      </c>
      <c r="B111" s="46" t="s" ph="1">
        <v>3580</v>
      </c>
      <c r="C111" s="46" t="s" ph="1">
        <v>3580</v>
      </c>
      <c r="F111" s="46" t="s" ph="1">
        <v>1415</v>
      </c>
      <c r="G111" s="46" t="s" ph="1">
        <v>1343</v>
      </c>
      <c r="H111" s="46" t="s" ph="1">
        <v>8824</v>
      </c>
      <c r="I111" s="46" t="s" ph="1">
        <v>9003</v>
      </c>
      <c r="M111" s="161" t="str" ph="1">
        <f>IFERROR(INDEX([1]!_born[生没年],
MATCH(I111,[1]!_born[作],0)),"")</f>
        <v/>
      </c>
      <c r="N111" s="161" t="str" ph="1">
        <f>IFERROR(INDEX([1]!_born[生没年],
MATCH(K111,[1]!_born[作],0)),"")</f>
        <v/>
      </c>
      <c r="O111" s="46" t="s" ph="1">
        <v>9005</v>
      </c>
      <c r="P111" s="46" t="s" ph="1">
        <v>1812</v>
      </c>
      <c r="R111" s="149" ph="1"/>
      <c r="S111" s="46" t="s" ph="1">
        <v>3739</v>
      </c>
      <c r="T111" s="46" t="s" ph="1">
        <v>2999</v>
      </c>
      <c r="U111" s="47" ph="1"/>
      <c r="V111" s="44" ph="1"/>
      <c r="W111" s="44" ph="1"/>
      <c r="Y111" s="46" t="s" ph="1">
        <v>11276</v>
      </c>
    </row>
    <row r="112" spans="1:25" s="46" customFormat="1" ht="25.5" ph="1">
      <c r="A112" s="44" ph="1">
        <v>743</v>
      </c>
      <c r="B112" s="46" t="s" ph="1">
        <v>3580</v>
      </c>
      <c r="C112" s="46" t="s" ph="1">
        <v>3580</v>
      </c>
      <c r="F112" s="46" t="s" ph="1">
        <v>1418</v>
      </c>
      <c r="G112" s="46" t="s" ph="1">
        <v>1343</v>
      </c>
      <c r="H112" s="46" t="s" ph="1">
        <v>9000</v>
      </c>
      <c r="M112" s="161" t="str" ph="1">
        <f>IFERROR(INDEX([1]!_born[生没年],
MATCH(I112,[1]!_born[作],0)),"")</f>
        <v/>
      </c>
      <c r="N112" s="161" t="str" ph="1">
        <f>IFERROR(INDEX([1]!_born[生没年],
MATCH(K112,[1]!_born[作],0)),"")</f>
        <v/>
      </c>
      <c r="O112" s="46" t="s" ph="1">
        <v>9008</v>
      </c>
      <c r="P112" s="46" t="s" ph="1">
        <v>1813</v>
      </c>
      <c r="Q112" s="46" t="s" ph="1">
        <v>1814</v>
      </c>
      <c r="R112" s="149" ph="1"/>
      <c r="T112" s="46" t="s" ph="1">
        <v>2421</v>
      </c>
      <c r="U112" s="47" ph="1"/>
      <c r="V112" s="44" ph="1"/>
      <c r="W112" s="44" ph="1"/>
    </row>
    <row r="113" spans="1:25" s="46" customFormat="1" ht="25.5" ph="1">
      <c r="A113" s="44" ph="1">
        <v>744</v>
      </c>
      <c r="B113" s="46" t="s" ph="1">
        <v>3580</v>
      </c>
      <c r="C113" s="46" t="s" ph="1">
        <v>3580</v>
      </c>
      <c r="F113" s="46" t="s" ph="1">
        <v>1418</v>
      </c>
      <c r="G113" s="46" t="s" ph="1">
        <v>1343</v>
      </c>
      <c r="H113" s="46" t="s" ph="1">
        <v>8824</v>
      </c>
      <c r="I113" s="46" t="s" ph="1">
        <v>9003</v>
      </c>
      <c r="M113" s="161" t="str" ph="1">
        <f>IFERROR(INDEX([1]!_born[生没年],
MATCH(I113,[1]!_born[作],0)),"")</f>
        <v/>
      </c>
      <c r="N113" s="161" t="str" ph="1">
        <f>IFERROR(INDEX([1]!_born[生没年],
MATCH(K113,[1]!_born[作],0)),"")</f>
        <v/>
      </c>
      <c r="O113" s="46" t="s" ph="1">
        <v>9004</v>
      </c>
      <c r="P113" s="46" t="s" ph="1">
        <v>1815</v>
      </c>
      <c r="Q113" s="46" t="s" ph="1">
        <v>1816</v>
      </c>
      <c r="R113" s="149" ph="1"/>
      <c r="S113" s="46" t="s" ph="1">
        <v>3353</v>
      </c>
      <c r="T113" s="46" t="s" ph="1">
        <v>2999</v>
      </c>
      <c r="U113" s="47" ph="1"/>
      <c r="V113" s="44" ph="1"/>
      <c r="W113" s="44" ph="1"/>
      <c r="Y113" s="46" t="s" ph="1">
        <v>11303</v>
      </c>
    </row>
    <row r="114" spans="1:25" s="46" customFormat="1" ph="1">
      <c r="A114" s="44" ph="1">
        <v>745</v>
      </c>
      <c r="B114" s="46" t="s" ph="1">
        <v>3580</v>
      </c>
      <c r="C114" s="46" t="s" ph="1">
        <v>3580</v>
      </c>
      <c r="F114" s="46" t="s" ph="1">
        <v>1418</v>
      </c>
      <c r="G114" s="46" t="s" ph="1">
        <v>1289</v>
      </c>
      <c r="I114" s="46" t="s" ph="1">
        <v>1753</v>
      </c>
      <c r="M114" s="161" t="str" ph="1">
        <f>IFERROR(INDEX([1]!_born[生没年],
MATCH(I114,[1]!_born[作],0)),"")</f>
        <v/>
      </c>
      <c r="N114" s="161" t="str" ph="1">
        <f>IFERROR(INDEX([1]!_born[生没年],
MATCH(K114,[1]!_born[作],0)),"")</f>
        <v/>
      </c>
      <c r="P114" s="46" t="s" ph="1">
        <v>1351</v>
      </c>
      <c r="R114" s="149" ph="1"/>
      <c r="U114" s="47" ph="1"/>
      <c r="V114" s="44" ph="1"/>
      <c r="W114" s="44" ph="1"/>
    </row>
    <row r="115" spans="1:25" s="46" customFormat="1" ht="25.5" ph="1">
      <c r="A115" s="44" ph="1">
        <v>746</v>
      </c>
      <c r="B115" s="46" t="s" ph="1">
        <v>3580</v>
      </c>
      <c r="C115" s="46" t="s" ph="1">
        <v>3580</v>
      </c>
      <c r="F115" s="46" t="s" ph="1">
        <v>1363</v>
      </c>
      <c r="G115" s="46" t="s" ph="1">
        <v>1343</v>
      </c>
      <c r="H115" s="46" t="s" ph="1">
        <v>8848</v>
      </c>
      <c r="M115" s="161" t="str" ph="1">
        <f>IFERROR(INDEX([1]!_born[生没年],
MATCH(I115,[1]!_born[作],0)),"")</f>
        <v/>
      </c>
      <c r="N115" s="161" t="str" ph="1">
        <f>IFERROR(INDEX([1]!_born[生没年],
MATCH(K115,[1]!_born[作],0)),"")</f>
        <v/>
      </c>
      <c r="O115" s="46" t="s" ph="1">
        <v>9037</v>
      </c>
      <c r="P115" s="46" t="s" ph="1">
        <v>1817</v>
      </c>
      <c r="Q115" s="46" t="s" ph="1">
        <v>1818</v>
      </c>
      <c r="R115" s="149" ph="1"/>
      <c r="U115" s="47" ph="1"/>
      <c r="V115" s="44" ph="1"/>
      <c r="W115" s="44" ph="1"/>
      <c r="Y115" s="46" t="s" ph="1">
        <v>9038</v>
      </c>
    </row>
    <row r="116" spans="1:25" s="46" customFormat="1" ph="1">
      <c r="A116" s="44" ph="1">
        <v>747</v>
      </c>
      <c r="B116" s="46" t="s" ph="1">
        <v>3580</v>
      </c>
      <c r="C116" s="46" t="s" ph="1">
        <v>3580</v>
      </c>
      <c r="F116" s="46" t="s" ph="1">
        <v>1363</v>
      </c>
      <c r="G116" s="46" t="s" ph="1">
        <v>1289</v>
      </c>
      <c r="I116" s="46" t="s" ph="1">
        <v>1819</v>
      </c>
      <c r="M116" s="161" t="str" ph="1">
        <f>IFERROR(INDEX([1]!_born[生没年],
MATCH(I116,[1]!_born[作],0)),"")</f>
        <v/>
      </c>
      <c r="N116" s="161" t="str" ph="1">
        <f>IFERROR(INDEX([1]!_born[生没年],
MATCH(K116,[1]!_born[作],0)),"")</f>
        <v/>
      </c>
      <c r="P116" s="46" t="s" ph="1">
        <v>1394</v>
      </c>
      <c r="R116" s="149" ph="1"/>
      <c r="U116" s="47" ph="1"/>
      <c r="V116" s="44" ph="1"/>
      <c r="W116" s="44" ph="1"/>
    </row>
    <row r="117" spans="1:25" s="46" customFormat="1" ht="25.5" ph="1">
      <c r="A117" s="44" ph="1">
        <v>748</v>
      </c>
      <c r="B117" s="46" t="s" ph="1">
        <v>3580</v>
      </c>
      <c r="C117" s="46" t="s" ph="1">
        <v>3580</v>
      </c>
      <c r="F117" s="46" t="s" ph="1">
        <v>1364</v>
      </c>
      <c r="G117" s="46" t="s" ph="1">
        <v>1343</v>
      </c>
      <c r="H117" s="46" t="s" ph="1">
        <v>8960</v>
      </c>
      <c r="M117" s="161" t="str" ph="1">
        <f>IFERROR(INDEX([1]!_born[生没年],
MATCH(I117,[1]!_born[作],0)),"")</f>
        <v/>
      </c>
      <c r="N117" s="161" t="str" ph="1">
        <f>IFERROR(INDEX([1]!_born[生没年],
MATCH(K117,[1]!_born[作],0)),"")</f>
        <v/>
      </c>
      <c r="O117" s="46" t="s" ph="1">
        <v>8961</v>
      </c>
      <c r="P117" s="46" t="s" ph="1">
        <v>1820</v>
      </c>
      <c r="Q117" s="46" t="s" ph="1">
        <v>1409</v>
      </c>
      <c r="R117" s="149" ph="1"/>
      <c r="T117" s="46" t="s" ph="1">
        <v>2999</v>
      </c>
      <c r="U117" s="47" ph="1"/>
      <c r="V117" s="44" ph="1"/>
      <c r="W117" s="44" ph="1"/>
      <c r="Y117" s="46" t="s" ph="1">
        <v>11266</v>
      </c>
    </row>
    <row r="118" spans="1:25" s="46" customFormat="1" ht="25.5" ph="1">
      <c r="A118" s="44" ph="1">
        <v>749</v>
      </c>
      <c r="B118" s="46" t="s" ph="1">
        <v>3580</v>
      </c>
      <c r="C118" s="46" t="s" ph="1">
        <v>3580</v>
      </c>
      <c r="F118" s="46" t="s" ph="1">
        <v>1364</v>
      </c>
      <c r="G118" s="46" t="s" ph="1">
        <v>1343</v>
      </c>
      <c r="H118" s="46" t="s" ph="1">
        <v>8964</v>
      </c>
      <c r="M118" s="161" t="str" ph="1">
        <f>IFERROR(INDEX([1]!_born[生没年],
MATCH(I118,[1]!_born[作],0)),"")</f>
        <v/>
      </c>
      <c r="N118" s="161" t="str" ph="1">
        <f>IFERROR(INDEX([1]!_born[生没年],
MATCH(K118,[1]!_born[作],0)),"")</f>
        <v/>
      </c>
      <c r="O118" s="46" t="s" ph="1">
        <v>10012</v>
      </c>
      <c r="P118" s="46" t="s" ph="1">
        <v>1821</v>
      </c>
      <c r="Q118" s="46" t="s" ph="1">
        <v>1822</v>
      </c>
      <c r="R118" s="149" ph="1"/>
      <c r="T118" s="46" t="s" ph="1">
        <v>2999</v>
      </c>
      <c r="U118" s="47" ph="1"/>
      <c r="V118" s="44" ph="1"/>
      <c r="W118" s="44" ph="1"/>
      <c r="Y118" s="46" t="s" ph="1">
        <v>8966</v>
      </c>
    </row>
    <row r="119" spans="1:25" s="46" customFormat="1" ht="25.5" ph="1">
      <c r="A119" s="44" ph="1">
        <v>750</v>
      </c>
      <c r="B119" s="46" t="s" ph="1">
        <v>3580</v>
      </c>
      <c r="C119" s="46" t="s" ph="1">
        <v>3580</v>
      </c>
      <c r="F119" s="46" t="s" ph="1">
        <v>1364</v>
      </c>
      <c r="G119" s="46" t="s" ph="1">
        <v>1343</v>
      </c>
      <c r="H119" s="46" t="s" ph="1">
        <v>8969</v>
      </c>
      <c r="M119" s="161" t="str" ph="1">
        <f>IFERROR(INDEX([1]!_born[生没年],
MATCH(I119,[1]!_born[作],0)),"")</f>
        <v/>
      </c>
      <c r="N119" s="161" t="str" ph="1">
        <f>IFERROR(INDEX([1]!_born[生没年],
MATCH(K119,[1]!_born[作],0)),"")</f>
        <v/>
      </c>
      <c r="O119" s="46" t="s" ph="1">
        <v>8970</v>
      </c>
      <c r="P119" s="46" t="s" ph="1">
        <v>1823</v>
      </c>
      <c r="Q119" s="46" t="s" ph="1">
        <v>1764</v>
      </c>
      <c r="R119" s="149" ph="1"/>
      <c r="T119" s="46" t="s" ph="1">
        <v>2999</v>
      </c>
      <c r="U119" s="47" ph="1"/>
      <c r="V119" s="44" ph="1"/>
      <c r="W119" s="44" ph="1"/>
      <c r="Y119" s="46" t="s" ph="1">
        <v>8971</v>
      </c>
    </row>
    <row r="120" spans="1:25" s="46" customFormat="1" ph="1">
      <c r="A120" s="44" ph="1">
        <v>751</v>
      </c>
      <c r="B120" s="46" t="s" ph="1">
        <v>3580</v>
      </c>
      <c r="C120" s="46" t="s" ph="1">
        <v>3580</v>
      </c>
      <c r="F120" s="46" t="s" ph="1">
        <v>1364</v>
      </c>
      <c r="G120" s="46" t="s" ph="1">
        <v>1289</v>
      </c>
      <c r="I120" s="46" t="s" ph="1">
        <v>1824</v>
      </c>
      <c r="M120" s="161" t="str" ph="1">
        <f>IFERROR(INDEX([1]!_born[生没年],
MATCH(I120,[1]!_born[作],0)),"")</f>
        <v/>
      </c>
      <c r="N120" s="161" t="str" ph="1">
        <f>IFERROR(INDEX([1]!_born[生没年],
MATCH(K120,[1]!_born[作],0)),"")</f>
        <v/>
      </c>
      <c r="P120" s="46" t="s" ph="1">
        <v>1825</v>
      </c>
      <c r="R120" s="149" ph="1"/>
      <c r="U120" s="47" ph="1"/>
      <c r="V120" s="44" ph="1"/>
      <c r="W120" s="44" ph="1"/>
    </row>
    <row r="121" spans="1:25" s="46" customFormat="1" ht="25.5" ph="1">
      <c r="A121" s="44" ph="1">
        <v>752</v>
      </c>
      <c r="B121" s="46" t="s" ph="1">
        <v>3580</v>
      </c>
      <c r="C121" s="46" t="s" ph="1">
        <v>3580</v>
      </c>
      <c r="F121" s="46" t="s" ph="1">
        <v>1366</v>
      </c>
      <c r="G121" s="46" t="s" ph="1">
        <v>1343</v>
      </c>
      <c r="H121" s="46" t="s" ph="1">
        <v>8964</v>
      </c>
      <c r="M121" s="161" t="str" ph="1">
        <f>IFERROR(INDEX([1]!_born[生没年],
MATCH(I121,[1]!_born[作],0)),"")</f>
        <v/>
      </c>
      <c r="N121" s="161" t="str" ph="1">
        <f>IFERROR(INDEX([1]!_born[生没年],
MATCH(K121,[1]!_born[作],0)),"")</f>
        <v/>
      </c>
      <c r="O121" s="46" t="s" ph="1">
        <v>10013</v>
      </c>
      <c r="P121" s="46" t="s" ph="1">
        <v>1826</v>
      </c>
      <c r="Q121" s="46" t="s" ph="1">
        <v>1827</v>
      </c>
      <c r="R121" s="149" ph="1"/>
      <c r="U121" s="47" ph="1"/>
      <c r="V121" s="44" ph="1"/>
      <c r="W121" s="44" ph="1"/>
      <c r="Y121" s="46" t="s" ph="1">
        <v>8968</v>
      </c>
    </row>
    <row r="122" spans="1:25" s="46" customFormat="1" ph="1">
      <c r="A122" s="44" ph="1">
        <v>753</v>
      </c>
      <c r="B122" s="46" t="s" ph="1">
        <v>3580</v>
      </c>
      <c r="C122" s="46" t="s" ph="1">
        <v>3580</v>
      </c>
      <c r="F122" s="46" t="s" ph="1">
        <v>1366</v>
      </c>
      <c r="G122" s="46" t="s" ph="1">
        <v>1289</v>
      </c>
      <c r="I122" s="46" t="s" ph="1">
        <v>1828</v>
      </c>
      <c r="M122" s="161" t="str" ph="1">
        <f>IFERROR(INDEX([1]!_born[生没年],
MATCH(I122,[1]!_born[作],0)),"")</f>
        <v/>
      </c>
      <c r="N122" s="161" t="str" ph="1">
        <f>IFERROR(INDEX([1]!_born[生没年],
MATCH(K122,[1]!_born[作],0)),"")</f>
        <v/>
      </c>
      <c r="P122" s="46" t="s" ph="1">
        <v>1829</v>
      </c>
      <c r="R122" s="149" ph="1"/>
      <c r="U122" s="47" ph="1"/>
      <c r="V122" s="44" ph="1"/>
      <c r="W122" s="44" ph="1"/>
    </row>
    <row r="123" spans="1:25" s="46" customFormat="1" ht="25.5" ph="1">
      <c r="A123" s="44" ph="1">
        <v>754</v>
      </c>
      <c r="B123" s="46" t="s" ph="1">
        <v>3580</v>
      </c>
      <c r="C123" s="46" t="s" ph="1">
        <v>3580</v>
      </c>
      <c r="F123" s="46" t="s" ph="1">
        <v>1413</v>
      </c>
      <c r="G123" s="46" t="s" ph="1">
        <v>1343</v>
      </c>
      <c r="H123" s="46" t="s" ph="1">
        <v>9010</v>
      </c>
      <c r="M123" s="161" t="str" ph="1">
        <f>IFERROR(INDEX([1]!_born[生没年],
MATCH(I123,[1]!_born[作],0)),"")</f>
        <v/>
      </c>
      <c r="N123" s="161" t="str" ph="1">
        <f>IFERROR(INDEX([1]!_born[生没年],
MATCH(K123,[1]!_born[作],0)),"")</f>
        <v/>
      </c>
      <c r="O123" s="46" t="s" ph="1">
        <v>9013</v>
      </c>
      <c r="P123" s="46" t="s" ph="1">
        <v>1830</v>
      </c>
      <c r="Q123" s="46" t="s" ph="1">
        <v>1831</v>
      </c>
      <c r="R123" s="149" ph="1"/>
      <c r="U123" s="47" ph="1"/>
      <c r="V123" s="44" ph="1"/>
      <c r="W123" s="44" ph="1"/>
      <c r="Y123" s="46" t="s" ph="1">
        <v>11304</v>
      </c>
    </row>
    <row r="124" spans="1:25" s="46" customFormat="1" ht="25.5" ph="1">
      <c r="A124" s="44" ph="1">
        <v>755</v>
      </c>
      <c r="B124" s="46" t="s" ph="1">
        <v>3580</v>
      </c>
      <c r="C124" s="46" t="s" ph="1">
        <v>3580</v>
      </c>
      <c r="F124" s="46" t="s" ph="1">
        <v>1413</v>
      </c>
      <c r="G124" s="46" t="s" ph="1">
        <v>1343</v>
      </c>
      <c r="H124" s="46" t="s" ph="1">
        <v>9072</v>
      </c>
      <c r="M124" s="161" t="str" ph="1">
        <f>IFERROR(INDEX([1]!_born[生没年],
MATCH(I124,[1]!_born[作],0)),"")</f>
        <v/>
      </c>
      <c r="N124" s="161" t="str" ph="1">
        <f>IFERROR(INDEX([1]!_born[生没年],
MATCH(K124,[1]!_born[作],0)),"")</f>
        <v/>
      </c>
      <c r="O124" s="46" t="s" ph="1">
        <v>9073</v>
      </c>
      <c r="P124" s="46" t="s" ph="1">
        <v>1832</v>
      </c>
      <c r="R124" s="149" ph="1"/>
      <c r="T124" s="46" t="s" ph="1">
        <v>7799</v>
      </c>
      <c r="U124" s="47" ph="1"/>
      <c r="V124" s="44" ph="1"/>
      <c r="W124" s="44" ph="1"/>
    </row>
    <row r="125" spans="1:25" s="46" customFormat="1" ht="25.5" ph="1">
      <c r="A125" s="44" ph="1">
        <v>756</v>
      </c>
      <c r="B125" s="46" t="s" ph="1">
        <v>3580</v>
      </c>
      <c r="C125" s="46" t="s" ph="1">
        <v>3580</v>
      </c>
      <c r="F125" s="46" t="s" ph="1">
        <v>1415</v>
      </c>
      <c r="G125" s="46" t="s" ph="1">
        <v>1343</v>
      </c>
      <c r="H125" s="46" t="s" ph="1">
        <v>9010</v>
      </c>
      <c r="M125" s="161" t="str" ph="1">
        <f>IFERROR(INDEX([1]!_born[生没年],
MATCH(I125,[1]!_born[作],0)),"")</f>
        <v/>
      </c>
      <c r="N125" s="161" t="str" ph="1">
        <f>IFERROR(INDEX([1]!_born[生没年],
MATCH(K125,[1]!_born[作],0)),"")</f>
        <v/>
      </c>
      <c r="O125" s="46" t="s" ph="1">
        <v>9011</v>
      </c>
      <c r="P125" s="46" t="s" ph="1">
        <v>1833</v>
      </c>
      <c r="Q125" s="46" t="s" ph="1">
        <v>1834</v>
      </c>
      <c r="R125" s="149" ph="1"/>
      <c r="U125" s="47" ph="1"/>
      <c r="V125" s="44" ph="1"/>
      <c r="W125" s="44" ph="1"/>
      <c r="Y125" s="46" t="s" ph="1">
        <v>11305</v>
      </c>
    </row>
    <row r="126" spans="1:25" s="46" customFormat="1" ht="25.5" ph="1">
      <c r="A126" s="44" ph="1">
        <v>757</v>
      </c>
      <c r="B126" s="46" t="s" ph="1">
        <v>3580</v>
      </c>
      <c r="C126" s="46" t="s" ph="1">
        <v>3580</v>
      </c>
      <c r="F126" s="46" t="s" ph="1">
        <v>1415</v>
      </c>
      <c r="G126" s="46" t="s" ph="1">
        <v>1343</v>
      </c>
      <c r="H126" s="46" t="s" ph="1">
        <v>9072</v>
      </c>
      <c r="M126" s="161" t="str" ph="1">
        <f>IFERROR(INDEX([1]!_born[生没年],
MATCH(I126,[1]!_born[作],0)),"")</f>
        <v/>
      </c>
      <c r="N126" s="161" t="str" ph="1">
        <f>IFERROR(INDEX([1]!_born[生没年],
MATCH(K126,[1]!_born[作],0)),"")</f>
        <v/>
      </c>
      <c r="O126" s="46" t="s" ph="1">
        <v>9074</v>
      </c>
      <c r="P126" s="46" t="s" ph="1">
        <v>1835</v>
      </c>
      <c r="R126" s="149" ph="1"/>
      <c r="T126" s="46" t="s" ph="1">
        <v>7799</v>
      </c>
      <c r="U126" s="47" ph="1"/>
      <c r="V126" s="44" ph="1"/>
      <c r="W126" s="44" ph="1"/>
    </row>
    <row r="127" spans="1:25" s="46" customFormat="1" ht="25.5" ph="1">
      <c r="A127" s="44" ph="1">
        <v>758</v>
      </c>
      <c r="B127" s="46" t="s" ph="1">
        <v>3580</v>
      </c>
      <c r="C127" s="46" t="s" ph="1">
        <v>3580</v>
      </c>
      <c r="F127" s="46" t="s" ph="1">
        <v>1418</v>
      </c>
      <c r="G127" s="46" t="s" ph="1">
        <v>1343</v>
      </c>
      <c r="H127" s="46" t="s" ph="1">
        <v>8877</v>
      </c>
      <c r="M127" s="161" t="str" ph="1">
        <f>IFERROR(INDEX([1]!_born[生没年],
MATCH(I127,[1]!_born[作],0)),"")</f>
        <v/>
      </c>
      <c r="N127" s="161" t="str" ph="1">
        <f>IFERROR(INDEX([1]!_born[生没年],
MATCH(K127,[1]!_born[作],0)),"")</f>
        <v/>
      </c>
      <c r="O127" s="46" t="s" ph="1">
        <v>8878</v>
      </c>
      <c r="P127" s="46" t="s" ph="1">
        <v>1836</v>
      </c>
      <c r="Q127" s="46" t="s" ph="1">
        <v>1837</v>
      </c>
      <c r="R127" s="149" ph="1"/>
      <c r="U127" s="47" ph="1"/>
      <c r="V127" s="44" ph="1"/>
      <c r="W127" s="44" ph="1"/>
      <c r="Y127" s="46" t="s" ph="1">
        <v>11306</v>
      </c>
    </row>
    <row r="128" spans="1:25" s="46" customFormat="1" ph="1">
      <c r="A128" s="44" ph="1">
        <v>759</v>
      </c>
      <c r="B128" s="46" t="s" ph="1">
        <v>3580</v>
      </c>
      <c r="C128" s="46" t="s" ph="1">
        <v>3580</v>
      </c>
      <c r="F128" s="46" t="s" ph="1">
        <v>1418</v>
      </c>
      <c r="G128" s="46" t="s" ph="1">
        <v>1289</v>
      </c>
      <c r="I128" s="46" t="s" ph="1">
        <v>1838</v>
      </c>
      <c r="M128" s="161" t="str" ph="1">
        <f>IFERROR(INDEX([1]!_born[生没年],
MATCH(I128,[1]!_born[作],0)),"")</f>
        <v/>
      </c>
      <c r="N128" s="161" t="str" ph="1">
        <f>IFERROR(INDEX([1]!_born[生没年],
MATCH(K128,[1]!_born[作],0)),"")</f>
        <v/>
      </c>
      <c r="P128" s="46" t="s" ph="1">
        <v>1350</v>
      </c>
      <c r="R128" s="149" ph="1"/>
      <c r="U128" s="47" ph="1"/>
      <c r="V128" s="44" ph="1"/>
      <c r="W128" s="44" ph="1"/>
    </row>
    <row r="129" spans="1:23" s="46" customFormat="1" ht="25.5" ph="1">
      <c r="A129" s="44" ph="1">
        <v>760</v>
      </c>
      <c r="B129" s="46" t="s" ph="1">
        <v>3580</v>
      </c>
      <c r="C129" s="46" t="s" ph="1">
        <v>3580</v>
      </c>
      <c r="F129" s="46" t="s" ph="1">
        <v>1363</v>
      </c>
      <c r="G129" s="46" t="s" ph="1">
        <v>1343</v>
      </c>
      <c r="H129" s="46" t="s" ph="1">
        <v>8914</v>
      </c>
      <c r="I129" s="46" t="s" ph="1">
        <v>9092</v>
      </c>
      <c r="M129" s="161" t="str" ph="1">
        <f>IFERROR(INDEX([1]!_born[生没年],
MATCH(I129,[1]!_born[作],0)),"")</f>
        <v/>
      </c>
      <c r="N129" s="161" t="str" ph="1">
        <f>IFERROR(INDEX([1]!_born[生没年],
MATCH(K129,[1]!_born[作],0)),"")</f>
        <v/>
      </c>
      <c r="O129" s="46" t="s" ph="1">
        <v>9093</v>
      </c>
      <c r="P129" s="46" t="s" ph="1">
        <v>1839</v>
      </c>
      <c r="Q129" s="46" t="s" ph="1">
        <v>1840</v>
      </c>
      <c r="R129" s="149" ph="1"/>
      <c r="T129" s="46" t="s" ph="1">
        <v>7799</v>
      </c>
      <c r="U129" s="47" ph="1"/>
      <c r="V129" s="44" ph="1"/>
      <c r="W129" s="44" ph="1"/>
    </row>
    <row r="130" spans="1:23" s="46" customFormat="1" ht="25.5" ph="1">
      <c r="A130" s="44" ph="1">
        <v>761</v>
      </c>
      <c r="B130" s="46" t="s" ph="1">
        <v>3580</v>
      </c>
      <c r="C130" s="46" t="s" ph="1">
        <v>3580</v>
      </c>
      <c r="F130" s="46" t="s" ph="1">
        <v>1363</v>
      </c>
      <c r="G130" s="46" t="s" ph="1">
        <v>1343</v>
      </c>
      <c r="H130" s="46" t="s" ph="1">
        <v>7790</v>
      </c>
      <c r="I130" s="46" t="s" ph="1">
        <v>8947</v>
      </c>
      <c r="M130" s="161" t="str" ph="1">
        <f>IFERROR(INDEX([1]!_born[生没年],
MATCH(I130,[1]!_born[作],0)),"")</f>
        <v/>
      </c>
      <c r="N130" s="161" t="str" ph="1">
        <f>IFERROR(INDEX([1]!_born[生没年],
MATCH(K130,[1]!_born[作],0)),"")</f>
        <v/>
      </c>
      <c r="O130" s="46" t="s" ph="1">
        <v>8948</v>
      </c>
      <c r="P130" s="46" t="s" ph="1">
        <v>1841</v>
      </c>
      <c r="Q130" s="46" t="s" ph="1">
        <v>1842</v>
      </c>
      <c r="R130" s="149" ph="1"/>
      <c r="T130" s="46" t="s" ph="1">
        <v>7799</v>
      </c>
      <c r="U130" s="47" ph="1"/>
      <c r="V130" s="44" ph="1"/>
      <c r="W130" s="44" ph="1"/>
    </row>
    <row r="131" spans="1:23" s="46" customFormat="1" ht="25.5" ph="1">
      <c r="A131" s="44" ph="1">
        <v>762</v>
      </c>
      <c r="B131" s="46" t="s" ph="1">
        <v>3580</v>
      </c>
      <c r="C131" s="46" t="s" ph="1">
        <v>3580</v>
      </c>
      <c r="F131" s="46" t="s" ph="1">
        <v>1364</v>
      </c>
      <c r="G131" s="46" t="s" ph="1">
        <v>1343</v>
      </c>
      <c r="H131" s="46" t="s" ph="1">
        <v>9097</v>
      </c>
      <c r="I131" s="46" t="s" ph="1">
        <v>9098</v>
      </c>
      <c r="M131" s="161" t="str" ph="1">
        <f>IFERROR(INDEX([1]!_born[生没年],
MATCH(I131,[1]!_born[作],0)),"")</f>
        <v/>
      </c>
      <c r="N131" s="161" t="str" ph="1">
        <f>IFERROR(INDEX([1]!_born[生没年],
MATCH(K131,[1]!_born[作],0)),"")</f>
        <v/>
      </c>
      <c r="O131" s="137" t="s" ph="1">
        <v>9099</v>
      </c>
      <c r="P131" s="46" t="s" ph="1">
        <v>1843</v>
      </c>
      <c r="Q131" s="46" t="s" ph="1">
        <v>1844</v>
      </c>
      <c r="R131" s="149" ph="1"/>
      <c r="S131" s="46" t="s" ph="1">
        <v>9100</v>
      </c>
      <c r="T131" s="46" t="s" ph="1">
        <v>7799</v>
      </c>
      <c r="U131" s="47" ph="1"/>
      <c r="V131" s="44" ph="1"/>
      <c r="W131" s="44" ph="1"/>
    </row>
    <row r="132" spans="1:23" s="46" customFormat="1" ht="25.5" ph="1">
      <c r="A132" s="44" ph="1">
        <v>763</v>
      </c>
      <c r="B132" s="46" t="s" ph="1">
        <v>3580</v>
      </c>
      <c r="C132" s="46" t="s" ph="1">
        <v>3580</v>
      </c>
      <c r="F132" s="46" t="s" ph="1">
        <v>1364</v>
      </c>
      <c r="G132" s="46" t="s" ph="1">
        <v>1343</v>
      </c>
      <c r="H132" s="46" t="s" ph="1">
        <v>7790</v>
      </c>
      <c r="I132" s="46" t="s" ph="1">
        <v>9094</v>
      </c>
      <c r="M132" s="161" t="str" ph="1">
        <f>IFERROR(INDEX([1]!_born[生没年],
MATCH(I132,[1]!_born[作],0)),"")</f>
        <v/>
      </c>
      <c r="N132" s="161" t="str" ph="1">
        <f>IFERROR(INDEX([1]!_born[生没年],
MATCH(K132,[1]!_born[作],0)),"")</f>
        <v/>
      </c>
      <c r="O132" s="46" t="s" ph="1">
        <v>9094</v>
      </c>
      <c r="P132" s="46" t="s" ph="1">
        <v>1845</v>
      </c>
      <c r="Q132" s="46" t="s" ph="1">
        <v>1846</v>
      </c>
      <c r="R132" s="149" ph="1"/>
      <c r="U132" s="47" ph="1"/>
      <c r="V132" s="44" ph="1"/>
      <c r="W132" s="44" ph="1"/>
    </row>
    <row r="133" spans="1:23" s="46" customFormat="1" ht="25.5" ph="1">
      <c r="A133" s="44" ph="1">
        <v>764</v>
      </c>
      <c r="B133" s="46" t="s" ph="1">
        <v>3580</v>
      </c>
      <c r="C133" s="46" t="s" ph="1">
        <v>3580</v>
      </c>
      <c r="F133" s="46" t="s" ph="1">
        <v>1366</v>
      </c>
      <c r="G133" s="46" t="s" ph="1">
        <v>1343</v>
      </c>
      <c r="H133" s="46" t="s" ph="1">
        <v>9111</v>
      </c>
      <c r="I133" s="46" t="s" ph="1">
        <v>2597</v>
      </c>
      <c r="M133" s="161" t="str" ph="1">
        <f>IFERROR(INDEX([1]!_born[生没年],
MATCH(I133,[1]!_born[作],0)),"")</f>
        <v/>
      </c>
      <c r="N133" s="161" t="str" ph="1">
        <f>IFERROR(INDEX([1]!_born[生没年],
MATCH(K133,[1]!_born[作],0)),"")</f>
        <v/>
      </c>
      <c r="O133" s="46" t="s" ph="1">
        <v>9112</v>
      </c>
      <c r="P133" s="46" t="s" ph="1">
        <v>1847</v>
      </c>
      <c r="R133" s="149" ph="1"/>
      <c r="S133" s="46" t="s" ph="1">
        <v>2937</v>
      </c>
      <c r="T133" s="46" t="s" ph="1">
        <v>3973</v>
      </c>
      <c r="U133" s="47" ph="1"/>
      <c r="V133" s="44" ph="1"/>
      <c r="W133" s="44" ph="1"/>
    </row>
    <row r="134" spans="1:23" s="46" customFormat="1" ht="25.5" ph="1">
      <c r="A134" s="44" ph="1">
        <v>765</v>
      </c>
      <c r="B134" s="46" t="s" ph="1">
        <v>3580</v>
      </c>
      <c r="C134" s="46" t="s" ph="1">
        <v>3580</v>
      </c>
      <c r="F134" s="46" t="s" ph="1">
        <v>1366</v>
      </c>
      <c r="G134" s="46" t="s" ph="1">
        <v>1343</v>
      </c>
      <c r="H134" s="46" t="s" ph="1">
        <v>9095</v>
      </c>
      <c r="I134" s="46" t="s" ph="1">
        <v>9096</v>
      </c>
      <c r="M134" s="161" t="str" ph="1">
        <f>IFERROR(INDEX([1]!_born[生没年],
MATCH(I134,[1]!_born[作],0)),"")</f>
        <v/>
      </c>
      <c r="N134" s="161" t="str" ph="1">
        <f>IFERROR(INDEX([1]!_born[生没年],
MATCH(K134,[1]!_born[作],0)),"")</f>
        <v/>
      </c>
      <c r="O134" s="46" t="s" ph="1">
        <v>3691</v>
      </c>
      <c r="P134" s="46" t="s" ph="1">
        <v>1848</v>
      </c>
      <c r="R134" s="149" ph="1"/>
      <c r="U134" s="47" ph="1"/>
      <c r="V134" s="44" ph="1"/>
      <c r="W134" s="44" ph="1"/>
    </row>
    <row r="135" spans="1:23" s="46" customFormat="1" ph="1">
      <c r="A135" s="44" ph="1">
        <v>766</v>
      </c>
      <c r="B135" s="46" t="s" ph="1">
        <v>3580</v>
      </c>
      <c r="C135" s="46" t="s" ph="1">
        <v>3580</v>
      </c>
      <c r="F135" s="46" t="s" ph="1">
        <v>1366</v>
      </c>
      <c r="G135" s="46" t="s" ph="1">
        <v>1289</v>
      </c>
      <c r="I135" s="46" t="s" ph="1">
        <v>1849</v>
      </c>
      <c r="M135" s="161" t="str" ph="1">
        <f>IFERROR(INDEX([1]!_born[生没年],
MATCH(I135,[1]!_born[作],0)),"")</f>
        <v/>
      </c>
      <c r="N135" s="161" t="str" ph="1">
        <f>IFERROR(INDEX([1]!_born[生没年],
MATCH(K135,[1]!_born[作],0)),"")</f>
        <v/>
      </c>
      <c r="P135" s="46" t="s" ph="1">
        <v>1317</v>
      </c>
      <c r="R135" s="149" ph="1"/>
      <c r="U135" s="47" ph="1"/>
      <c r="V135" s="44" ph="1"/>
      <c r="W135" s="44" ph="1"/>
    </row>
    <row r="136" spans="1:23" s="46" customFormat="1" ht="25.5" ph="1">
      <c r="A136" s="44" ph="1">
        <v>767</v>
      </c>
      <c r="B136" s="46" t="s" ph="1">
        <v>3580</v>
      </c>
      <c r="C136" s="46" t="s" ph="1">
        <v>3580</v>
      </c>
      <c r="F136" s="46" t="s" ph="1">
        <v>1413</v>
      </c>
      <c r="G136" s="46" t="s" ph="1">
        <v>1343</v>
      </c>
      <c r="H136" s="46" t="s" ph="1">
        <v>3008</v>
      </c>
      <c r="I136" s="46" t="s" ph="1">
        <v>2717</v>
      </c>
      <c r="M136" s="161" t="str" ph="1">
        <f>IFERROR(INDEX([1]!_born[生没年],
MATCH(I136,[1]!_born[作],0)),"")</f>
        <v/>
      </c>
      <c r="N136" s="161" t="str" ph="1">
        <f>IFERROR(INDEX([1]!_born[生没年],
MATCH(K136,[1]!_born[作],0)),"")</f>
        <v/>
      </c>
      <c r="O136" s="46" t="s" ph="1">
        <v>9091</v>
      </c>
      <c r="P136" s="46" t="s" ph="1">
        <v>1850</v>
      </c>
      <c r="R136" s="149" ph="1"/>
      <c r="T136" s="46" t="s" ph="1">
        <v>2718</v>
      </c>
      <c r="U136" s="47" ph="1"/>
      <c r="V136" s="44" ph="1"/>
      <c r="W136" s="44" ph="1"/>
    </row>
    <row r="137" spans="1:23" s="46" customFormat="1" ph="1">
      <c r="A137" s="44" ph="1">
        <v>768</v>
      </c>
      <c r="B137" s="46" t="s" ph="1">
        <v>3580</v>
      </c>
      <c r="C137" s="46" t="s" ph="1">
        <v>3580</v>
      </c>
      <c r="F137" s="46" t="s" ph="1">
        <v>1413</v>
      </c>
      <c r="G137" s="46" t="s" ph="1">
        <v>1289</v>
      </c>
      <c r="I137" s="46" t="s" ph="1">
        <v>1851</v>
      </c>
      <c r="M137" s="161" t="str" ph="1">
        <f>IFERROR(INDEX([1]!_born[生没年],
MATCH(I137,[1]!_born[作],0)),"")</f>
        <v/>
      </c>
      <c r="N137" s="161" t="str" ph="1">
        <f>IFERROR(INDEX([1]!_born[生没年],
MATCH(K137,[1]!_born[作],0)),"")</f>
        <v/>
      </c>
      <c r="P137" s="46" t="s" ph="1">
        <v>1852</v>
      </c>
      <c r="R137" s="149" ph="1"/>
      <c r="U137" s="47" ph="1"/>
      <c r="V137" s="44" ph="1"/>
      <c r="W137" s="44" ph="1"/>
    </row>
    <row r="138" spans="1:23" s="46" customFormat="1" ht="25.5" ph="1">
      <c r="A138" s="44" ph="1">
        <v>769</v>
      </c>
      <c r="B138" s="46" t="s" ph="1">
        <v>3580</v>
      </c>
      <c r="C138" s="46" t="s" ph="1">
        <v>3580</v>
      </c>
      <c r="F138" s="46" t="s" ph="1">
        <v>1415</v>
      </c>
      <c r="G138" s="46" t="s" ph="1">
        <v>1343</v>
      </c>
      <c r="H138" s="46" t="s" ph="1">
        <v>8845</v>
      </c>
      <c r="I138" s="46" t="s" ph="1">
        <v>9103</v>
      </c>
      <c r="M138" s="161" t="str" ph="1">
        <f>IFERROR(INDEX([1]!_born[生没年],
MATCH(I138,[1]!_born[作],0)),"")</f>
        <v/>
      </c>
      <c r="N138" s="161" t="str" ph="1">
        <f>IFERROR(INDEX([1]!_born[生没年],
MATCH(K138,[1]!_born[作],0)),"")</f>
        <v/>
      </c>
      <c r="O138" s="46" t="s" ph="1">
        <v>9104</v>
      </c>
      <c r="P138" s="46" t="s" ph="1">
        <v>1853</v>
      </c>
      <c r="R138" s="149" ph="1"/>
      <c r="S138" s="46" t="s" ph="1">
        <v>9103</v>
      </c>
      <c r="T138" s="46" t="s" ph="1">
        <v>2512</v>
      </c>
      <c r="U138" s="47" ph="1"/>
      <c r="V138" s="44" ph="1"/>
      <c r="W138" s="44" ph="1"/>
    </row>
    <row r="139" spans="1:23" s="46" customFormat="1" ht="25.5" ph="1">
      <c r="A139" s="44" ph="1">
        <v>770</v>
      </c>
      <c r="B139" s="46" t="s" ph="1">
        <v>3580</v>
      </c>
      <c r="C139" s="46" t="s" ph="1">
        <v>3580</v>
      </c>
      <c r="F139" s="46" t="s" ph="1">
        <v>1415</v>
      </c>
      <c r="G139" s="46" t="s" ph="1">
        <v>1343</v>
      </c>
      <c r="H139" s="46" t="s" ph="1">
        <v>8891</v>
      </c>
      <c r="I139" s="46" t="s" ph="1">
        <v>3953</v>
      </c>
      <c r="M139" s="161" t="str" ph="1">
        <f>IFERROR(INDEX([1]!_born[生没年],
MATCH(I139,[1]!_born[作],0)),"")</f>
        <v/>
      </c>
      <c r="N139" s="161" t="str" ph="1">
        <f>IFERROR(INDEX([1]!_born[生没年],
MATCH(K139,[1]!_born[作],0)),"")</f>
        <v/>
      </c>
      <c r="O139" s="46" t="s" ph="1">
        <v>9086</v>
      </c>
      <c r="P139" s="46" t="s" ph="1">
        <v>1854</v>
      </c>
      <c r="R139" s="149" ph="1"/>
      <c r="S139" s="46" t="s" ph="1">
        <v>2936</v>
      </c>
      <c r="T139" s="46" t="s" ph="1">
        <v>7799</v>
      </c>
      <c r="U139" s="47" ph="1"/>
      <c r="V139" s="44" ph="1"/>
      <c r="W139" s="44" ph="1"/>
    </row>
    <row r="140" spans="1:23" s="46" customFormat="1" ht="25.5" ph="1">
      <c r="A140" s="44" ph="1">
        <v>771</v>
      </c>
      <c r="B140" s="46" t="s" ph="1">
        <v>3580</v>
      </c>
      <c r="C140" s="46" t="s" ph="1">
        <v>3580</v>
      </c>
      <c r="F140" s="46" t="s" ph="1">
        <v>1418</v>
      </c>
      <c r="G140" s="46" t="s" ph="1">
        <v>1343</v>
      </c>
      <c r="H140" s="46" t="s" ph="1">
        <v>7770</v>
      </c>
      <c r="M140" s="161" t="str" ph="1">
        <f>IFERROR(INDEX([1]!_born[生没年],
MATCH(I140,[1]!_born[作],0)),"")</f>
        <v/>
      </c>
      <c r="N140" s="161" t="str" ph="1">
        <f>IFERROR(INDEX([1]!_born[生没年],
MATCH(K140,[1]!_born[作],0)),"")</f>
        <v/>
      </c>
      <c r="O140" s="46" t="s" ph="1">
        <v>9107</v>
      </c>
      <c r="P140" s="46" t="s" ph="1">
        <v>1855</v>
      </c>
      <c r="Q140" s="46" t="s" ph="1">
        <v>1856</v>
      </c>
      <c r="R140" s="149" ph="1"/>
      <c r="U140" s="47" ph="1"/>
      <c r="V140" s="44" ph="1"/>
      <c r="W140" s="44" ph="1"/>
    </row>
    <row r="141" spans="1:23" s="46" customFormat="1" ph="1">
      <c r="A141" s="44" ph="1">
        <v>772</v>
      </c>
      <c r="B141" s="46" t="s" ph="1">
        <v>3580</v>
      </c>
      <c r="C141" s="46" t="s" ph="1">
        <v>3580</v>
      </c>
      <c r="F141" s="46" t="s" ph="1">
        <v>1418</v>
      </c>
      <c r="G141" s="46" t="s" ph="1">
        <v>1289</v>
      </c>
      <c r="I141" s="46" t="s" ph="1">
        <v>1857</v>
      </c>
      <c r="M141" s="161" t="str" ph="1">
        <f>IFERROR(INDEX([1]!_born[生没年],
MATCH(I141,[1]!_born[作],0)),"")</f>
        <v/>
      </c>
      <c r="N141" s="161" t="str" ph="1">
        <f>IFERROR(INDEX([1]!_born[生没年],
MATCH(K141,[1]!_born[作],0)),"")</f>
        <v/>
      </c>
      <c r="P141" s="46" t="s" ph="1">
        <v>1839</v>
      </c>
      <c r="R141" s="149" ph="1"/>
      <c r="U141" s="47" ph="1"/>
      <c r="V141" s="44" ph="1"/>
      <c r="W141" s="44" ph="1"/>
    </row>
    <row r="142" spans="1:23" s="46" customFormat="1" ht="25.5" ph="1">
      <c r="A142" s="44" ph="1">
        <v>773</v>
      </c>
      <c r="B142" s="46" t="s" ph="1">
        <v>3580</v>
      </c>
      <c r="C142" s="46" t="s" ph="1">
        <v>3580</v>
      </c>
      <c r="F142" s="46" t="s" ph="1">
        <v>1363</v>
      </c>
      <c r="G142" s="46" t="s" ph="1">
        <v>1343</v>
      </c>
      <c r="H142" s="46" t="s" ph="1">
        <v>7845</v>
      </c>
      <c r="I142" s="46" t="s" ph="1">
        <v>4140</v>
      </c>
      <c r="M142" s="161" t="str" ph="1">
        <f>IFERROR(INDEX([1]!_born[生没年],
MATCH(I142,[1]!_born[作],0)),"")</f>
        <v/>
      </c>
      <c r="N142" s="161" t="str" ph="1">
        <f>IFERROR(INDEX([1]!_born[生没年],
MATCH(K142,[1]!_born[作],0)),"")</f>
        <v/>
      </c>
      <c r="O142" s="46" t="s" ph="1">
        <v>9155</v>
      </c>
      <c r="P142" s="46" t="s" ph="1">
        <v>1858</v>
      </c>
      <c r="Q142" s="46" t="s" ph="1">
        <v>1859</v>
      </c>
      <c r="R142" s="149" ph="1"/>
      <c r="S142" s="46" t="s" ph="1">
        <v>1860</v>
      </c>
      <c r="T142" s="46" t="s" ph="1">
        <v>4139</v>
      </c>
      <c r="U142" s="47" ph="1"/>
      <c r="V142" s="44" ph="1"/>
      <c r="W142" s="44" ph="1"/>
    </row>
    <row r="143" spans="1:23" s="46" customFormat="1" ht="25.5" ph="1">
      <c r="A143" s="44" ph="1">
        <v>774</v>
      </c>
      <c r="B143" s="46" t="s" ph="1">
        <v>3580</v>
      </c>
      <c r="C143" s="46" t="s" ph="1">
        <v>3580</v>
      </c>
      <c r="F143" s="46" t="s" ph="1">
        <v>1363</v>
      </c>
      <c r="G143" s="46" t="s" ph="1">
        <v>1343</v>
      </c>
      <c r="H143" s="46" t="s" ph="1">
        <v>8845</v>
      </c>
      <c r="I143" s="46" t="s" ph="1">
        <v>2857</v>
      </c>
      <c r="M143" s="161" t="str" ph="1">
        <f>IFERROR(INDEX([1]!_born[生没年],
MATCH(I143,[1]!_born[作],0)),"")</f>
        <v/>
      </c>
      <c r="N143" s="161" t="str" ph="1">
        <f>IFERROR(INDEX([1]!_born[生没年],
MATCH(K143,[1]!_born[作],0)),"")</f>
        <v/>
      </c>
      <c r="O143" s="46" t="s" ph="1">
        <v>3985</v>
      </c>
      <c r="P143" s="46" t="s" ph="1">
        <v>1861</v>
      </c>
      <c r="Q143" s="46" t="s" ph="1">
        <v>1862</v>
      </c>
      <c r="R143" s="149" ph="1"/>
      <c r="S143" s="46" t="s" ph="1">
        <v>3608</v>
      </c>
      <c r="T143" s="46" t="s" ph="1">
        <v>3607</v>
      </c>
      <c r="U143" s="47" ph="1"/>
      <c r="V143" s="44" ph="1"/>
      <c r="W143" s="44" ph="1"/>
    </row>
    <row r="144" spans="1:23" s="46" customFormat="1" ht="25.5" ph="1">
      <c r="A144" s="44" ph="1">
        <v>775</v>
      </c>
      <c r="B144" s="46" t="s" ph="1">
        <v>3580</v>
      </c>
      <c r="C144" s="46" t="s" ph="1">
        <v>3580</v>
      </c>
      <c r="F144" s="46" t="s" ph="1">
        <v>1363</v>
      </c>
      <c r="G144" s="46" t="s" ph="1">
        <v>1343</v>
      </c>
      <c r="H144" s="46" t="s" ph="1">
        <v>9156</v>
      </c>
      <c r="I144" s="46" t="s" ph="1">
        <v>3609</v>
      </c>
      <c r="M144" s="161" t="str" ph="1">
        <f>IFERROR(INDEX([1]!_born[生没年],
MATCH(I144,[1]!_born[作],0)),"")</f>
        <v/>
      </c>
      <c r="N144" s="161" t="str" ph="1">
        <f>IFERROR(INDEX([1]!_born[生没年],
MATCH(K144,[1]!_born[作],0)),"")</f>
        <v/>
      </c>
      <c r="O144" s="46" t="s" ph="1">
        <v>9157</v>
      </c>
      <c r="P144" s="46" t="s" ph="1">
        <v>1863</v>
      </c>
      <c r="Q144" s="46" t="s" ph="1">
        <v>1864</v>
      </c>
      <c r="R144" s="149" ph="1"/>
      <c r="S144" s="46" t="s" ph="1">
        <v>3851</v>
      </c>
      <c r="T144" s="46" t="s" ph="1">
        <v>3973</v>
      </c>
      <c r="U144" s="47" ph="1"/>
      <c r="V144" s="44" ph="1"/>
      <c r="W144" s="44" ph="1"/>
    </row>
    <row r="145" spans="1:25" s="46" customFormat="1" ph="1">
      <c r="A145" s="44" ph="1">
        <v>776</v>
      </c>
      <c r="B145" s="46" t="s" ph="1">
        <v>3580</v>
      </c>
      <c r="C145" s="46" t="s" ph="1">
        <v>3580</v>
      </c>
      <c r="F145" s="46" t="s" ph="1">
        <v>1363</v>
      </c>
      <c r="G145" s="46" t="s" ph="1">
        <v>1289</v>
      </c>
      <c r="I145" s="46" t="s" ph="1">
        <v>1865</v>
      </c>
      <c r="M145" s="161" t="str" ph="1">
        <f>IFERROR(INDEX([1]!_born[生没年],
MATCH(I145,[1]!_born[作],0)),"")</f>
        <v/>
      </c>
      <c r="N145" s="161" t="str" ph="1">
        <f>IFERROR(INDEX([1]!_born[生没年],
MATCH(K145,[1]!_born[作],0)),"")</f>
        <v/>
      </c>
      <c r="P145" s="46" t="s" ph="1">
        <v>1866</v>
      </c>
      <c r="R145" s="149" ph="1"/>
      <c r="U145" s="47" ph="1"/>
      <c r="V145" s="44" ph="1"/>
      <c r="W145" s="44" ph="1"/>
    </row>
    <row r="146" spans="1:25" s="46" customFormat="1" ht="25.5" ph="1">
      <c r="A146" s="44" ph="1">
        <v>777</v>
      </c>
      <c r="B146" s="46" t="s" ph="1">
        <v>3580</v>
      </c>
      <c r="C146" s="46" t="s" ph="1">
        <v>3580</v>
      </c>
      <c r="F146" s="46" t="s" ph="1">
        <v>1364</v>
      </c>
      <c r="G146" s="46" t="s" ph="1">
        <v>1343</v>
      </c>
      <c r="H146" s="46" t="s" ph="1">
        <v>7790</v>
      </c>
      <c r="M146" s="161" t="str" ph="1">
        <f>IFERROR(INDEX([1]!_born[生没年],
MATCH(I146,[1]!_born[作],0)),"")</f>
        <v/>
      </c>
      <c r="N146" s="161" t="str" ph="1">
        <f>IFERROR(INDEX([1]!_born[生没年],
MATCH(K146,[1]!_born[作],0)),"")</f>
        <v/>
      </c>
      <c r="O146" s="46" t="s" ph="1">
        <v>8987</v>
      </c>
      <c r="P146" s="46" t="s" ph="1">
        <v>1867</v>
      </c>
      <c r="Q146" s="46" t="s" ph="1">
        <v>1868</v>
      </c>
      <c r="R146" s="149" ph="1"/>
      <c r="S146" s="46" t="s" ph="1">
        <v>3864</v>
      </c>
      <c r="T146" s="46" t="s" ph="1">
        <v>2999</v>
      </c>
      <c r="U146" s="47" ph="1"/>
      <c r="V146" s="44" ph="1"/>
      <c r="W146" s="44" ph="1"/>
      <c r="Y146" s="46" t="s" ph="1">
        <v>771</v>
      </c>
    </row>
    <row r="147" spans="1:25" s="46" customFormat="1" ht="25.5" ph="1">
      <c r="A147" s="44" ph="1">
        <v>778</v>
      </c>
      <c r="B147" s="46" t="s" ph="1">
        <v>3580</v>
      </c>
      <c r="C147" s="46" t="s" ph="1">
        <v>3580</v>
      </c>
      <c r="F147" s="46" t="s" ph="1">
        <v>1364</v>
      </c>
      <c r="G147" s="46" t="s" ph="1">
        <v>1343</v>
      </c>
      <c r="H147" s="46" t="s" ph="1">
        <v>8824</v>
      </c>
      <c r="I147" s="46" t="s" ph="1">
        <v>8920</v>
      </c>
      <c r="M147" s="161" t="str" ph="1">
        <f>IFERROR(INDEX([1]!_born[生没年],
MATCH(I147,[1]!_born[作],0)),"")</f>
        <v/>
      </c>
      <c r="N147" s="161" t="str" ph="1">
        <f>IFERROR(INDEX([1]!_born[生没年],
MATCH(K147,[1]!_born[作],0)),"")</f>
        <v/>
      </c>
      <c r="O147" s="46" t="s" ph="1">
        <v>10014</v>
      </c>
      <c r="P147" s="46" t="s" ph="1">
        <v>1479</v>
      </c>
      <c r="Q147" s="46" t="s" ph="1">
        <v>1480</v>
      </c>
      <c r="R147" s="149" ph="1"/>
      <c r="S147" s="46" t="s" ph="1">
        <v>4226</v>
      </c>
      <c r="T147" s="46" t="s" ph="1">
        <v>2999</v>
      </c>
      <c r="U147" s="47" ph="1"/>
      <c r="V147" s="44" ph="1"/>
      <c r="W147" s="44" ph="1"/>
      <c r="Y147" s="46" t="s" ph="1">
        <v>1869</v>
      </c>
    </row>
    <row r="148" spans="1:25" s="46" customFormat="1" ph="1">
      <c r="A148" s="44" ph="1">
        <v>779</v>
      </c>
      <c r="B148" s="46" t="s" ph="1">
        <v>3580</v>
      </c>
      <c r="C148" s="46" t="s" ph="1">
        <v>3580</v>
      </c>
      <c r="F148" s="46" t="s" ph="1">
        <v>1364</v>
      </c>
      <c r="G148" s="46" t="s" ph="1">
        <v>1289</v>
      </c>
      <c r="I148" s="46" t="s" ph="1">
        <v>1870</v>
      </c>
      <c r="M148" s="161" t="str" ph="1">
        <f>IFERROR(INDEX([1]!_born[生没年],
MATCH(I148,[1]!_born[作],0)),"")</f>
        <v/>
      </c>
      <c r="N148" s="161" t="str" ph="1">
        <f>IFERROR(INDEX([1]!_born[生没年],
MATCH(K148,[1]!_born[作],0)),"")</f>
        <v/>
      </c>
      <c r="P148" s="46" t="s" ph="1">
        <v>1871</v>
      </c>
      <c r="R148" s="149" ph="1"/>
      <c r="U148" s="47" ph="1"/>
      <c r="V148" s="44" ph="1"/>
      <c r="W148" s="44" ph="1"/>
    </row>
    <row r="149" spans="1:25" s="46" customFormat="1" ht="25.5" ph="1">
      <c r="A149" s="44" ph="1">
        <v>780</v>
      </c>
      <c r="B149" s="46" t="s" ph="1">
        <v>3580</v>
      </c>
      <c r="C149" s="46" t="s" ph="1">
        <v>3580</v>
      </c>
      <c r="F149" s="46" t="s" ph="1">
        <v>1366</v>
      </c>
      <c r="G149" s="46" t="s" ph="1">
        <v>1343</v>
      </c>
      <c r="H149" s="46" t="s" ph="1">
        <v>10015</v>
      </c>
      <c r="I149" s="46" t="s" ph="1">
        <v>3689</v>
      </c>
      <c r="M149" s="161" t="str" ph="1">
        <f>IFERROR(INDEX([1]!_born[生没年],
MATCH(I149,[1]!_born[作],0)),"")</f>
        <v/>
      </c>
      <c r="N149" s="161" t="str" ph="1">
        <f>IFERROR(INDEX([1]!_born[生没年],
MATCH(K149,[1]!_born[作],0)),"")</f>
        <v/>
      </c>
      <c r="O149" s="46" t="s" ph="1">
        <v>8974</v>
      </c>
      <c r="P149" s="46" t="s" ph="1">
        <v>1872</v>
      </c>
      <c r="Q149" s="46" t="s" ph="1">
        <v>1873</v>
      </c>
      <c r="R149" s="149" ph="1"/>
      <c r="S149" s="46" t="s" ph="1">
        <v>3355</v>
      </c>
      <c r="T149" s="46" t="s" ph="1">
        <v>2999</v>
      </c>
      <c r="U149" s="47" ph="1"/>
      <c r="V149" s="44" ph="1"/>
      <c r="W149" s="44" ph="1"/>
    </row>
    <row r="150" spans="1:25" s="46" customFormat="1" ht="25.5" ph="1">
      <c r="A150" s="44" ph="1">
        <v>781</v>
      </c>
      <c r="B150" s="46" t="s" ph="1">
        <v>3580</v>
      </c>
      <c r="C150" s="46" t="s" ph="1">
        <v>3580</v>
      </c>
      <c r="F150" s="46" t="s" ph="1">
        <v>1366</v>
      </c>
      <c r="G150" s="46" t="s" ph="1">
        <v>1343</v>
      </c>
      <c r="H150" s="46" t="s" ph="1">
        <v>10016</v>
      </c>
      <c r="I150" s="46" t="s" ph="1">
        <v>3455</v>
      </c>
      <c r="M150" s="161" t="str" ph="1">
        <f>IFERROR(INDEX([1]!_born[生没年],
MATCH(I150,[1]!_born[作],0)),"")</f>
        <v/>
      </c>
      <c r="N150" s="161" t="str" ph="1">
        <f>IFERROR(INDEX([1]!_born[生没年],
MATCH(K150,[1]!_born[作],0)),"")</f>
        <v/>
      </c>
      <c r="O150" s="46" t="s" ph="1">
        <v>10017</v>
      </c>
      <c r="P150" s="46" t="s" ph="1">
        <v>1875</v>
      </c>
      <c r="R150" s="149" ph="1"/>
      <c r="S150" s="46" t="s" ph="1">
        <v>3356</v>
      </c>
      <c r="T150" s="46" t="s" ph="1">
        <v>2999</v>
      </c>
      <c r="U150" s="47" ph="1"/>
      <c r="V150" s="44" ph="1"/>
      <c r="W150" s="44" ph="1"/>
      <c r="Y150" s="46" t="s" ph="1">
        <v>1874</v>
      </c>
    </row>
    <row r="151" spans="1:25" s="46" customFormat="1" ph="1">
      <c r="A151" s="44" ph="1">
        <v>782</v>
      </c>
      <c r="B151" s="46" t="s" ph="1">
        <v>3580</v>
      </c>
      <c r="C151" s="46" t="s" ph="1">
        <v>3580</v>
      </c>
      <c r="F151" s="46" t="s" ph="1">
        <v>1366</v>
      </c>
      <c r="G151" s="46" t="s" ph="1">
        <v>1289</v>
      </c>
      <c r="I151" s="46" t="s" ph="1">
        <v>1876</v>
      </c>
      <c r="M151" s="161" t="str" ph="1">
        <f>IFERROR(INDEX([1]!_born[生没年],
MATCH(I151,[1]!_born[作],0)),"")</f>
        <v/>
      </c>
      <c r="N151" s="161" t="str" ph="1">
        <f>IFERROR(INDEX([1]!_born[生没年],
MATCH(K151,[1]!_born[作],0)),"")</f>
        <v/>
      </c>
      <c r="P151" s="46" t="s" ph="1">
        <v>1877</v>
      </c>
      <c r="R151" s="149" ph="1"/>
      <c r="U151" s="47" ph="1"/>
      <c r="V151" s="44" ph="1"/>
      <c r="W151" s="44" ph="1"/>
    </row>
    <row r="152" spans="1:25" s="46" customFormat="1" ht="25.5" ph="1">
      <c r="A152" s="44" ph="1">
        <v>783</v>
      </c>
      <c r="B152" s="46" t="s" ph="1">
        <v>3580</v>
      </c>
      <c r="C152" s="46" t="s" ph="1">
        <v>3580</v>
      </c>
      <c r="F152" s="46" t="s" ph="1">
        <v>1413</v>
      </c>
      <c r="G152" s="46" t="s" ph="1">
        <v>1878</v>
      </c>
      <c r="H152" s="46" t="s" ph="1">
        <v>6969</v>
      </c>
      <c r="I152" s="46" t="s" ph="1">
        <v>9114</v>
      </c>
      <c r="M152" s="161" t="str" ph="1">
        <f>IFERROR(INDEX([1]!_born[生没年],
MATCH(I152,[1]!_born[作],0)),"")</f>
        <v/>
      </c>
      <c r="N152" s="161" t="str" ph="1">
        <f>IFERROR(INDEX([1]!_born[生没年],
MATCH(K152,[1]!_born[作],0)),"")</f>
        <v/>
      </c>
      <c r="O152" s="46" t="s" ph="1">
        <v>9115</v>
      </c>
      <c r="P152" s="46" t="s" ph="1">
        <v>1879</v>
      </c>
      <c r="Q152" s="46" t="s" ph="1">
        <v>600</v>
      </c>
      <c r="R152" s="149" ph="1"/>
      <c r="T152" s="46" t="s" ph="1">
        <v>7799</v>
      </c>
      <c r="U152" s="47" ph="1"/>
      <c r="V152" s="44" ph="1"/>
      <c r="W152" s="44" ph="1"/>
    </row>
    <row r="153" spans="1:25" s="46" customFormat="1" ht="25.5" ph="1">
      <c r="A153" s="44" ph="1">
        <v>784</v>
      </c>
      <c r="B153" s="46" t="s" ph="1">
        <v>3580</v>
      </c>
      <c r="C153" s="46" t="s" ph="1">
        <v>3580</v>
      </c>
      <c r="F153" s="46" t="s" ph="1">
        <v>1413</v>
      </c>
      <c r="G153" s="46" t="s" ph="1">
        <v>1343</v>
      </c>
      <c r="H153" s="46" t="s" ph="1">
        <v>3972</v>
      </c>
      <c r="I153" s="46" t="s" ph="1">
        <v>2356</v>
      </c>
      <c r="M153" s="161" t="str" ph="1">
        <f>IFERROR(INDEX([1]!_born[生没年],
MATCH(I153,[1]!_born[作],0)),"")</f>
        <v/>
      </c>
      <c r="N153" s="161" t="str" ph="1">
        <f>IFERROR(INDEX([1]!_born[生没年],
MATCH(K153,[1]!_born[作],0)),"")</f>
        <v/>
      </c>
      <c r="O153" s="46" t="s" ph="1">
        <v>10018</v>
      </c>
      <c r="P153" s="46" t="s" ph="1">
        <v>1880</v>
      </c>
      <c r="Q153" s="46" t="s" ph="1">
        <v>1881</v>
      </c>
      <c r="R153" s="149" ph="1"/>
      <c r="S153" s="46" t="s" ph="1">
        <v>9110</v>
      </c>
      <c r="T153" s="46" t="s" ph="1">
        <v>9110</v>
      </c>
      <c r="U153" s="47" ph="1"/>
      <c r="V153" s="44" ph="1"/>
      <c r="W153" s="44" ph="1"/>
    </row>
    <row r="154" spans="1:25" s="46" customFormat="1" ph="1">
      <c r="A154" s="44" ph="1">
        <v>785</v>
      </c>
      <c r="B154" s="46" t="s" ph="1">
        <v>3580</v>
      </c>
      <c r="C154" s="46" t="s" ph="1">
        <v>3580</v>
      </c>
      <c r="F154" s="46" t="s" ph="1">
        <v>1413</v>
      </c>
      <c r="G154" s="46" t="s" ph="1">
        <v>1289</v>
      </c>
      <c r="I154" s="46" t="s" ph="1">
        <v>1882</v>
      </c>
      <c r="M154" s="161" t="str" ph="1">
        <f>IFERROR(INDEX([1]!_born[生没年],
MATCH(I154,[1]!_born[作],0)),"")</f>
        <v/>
      </c>
      <c r="N154" s="161" t="str" ph="1">
        <f>IFERROR(INDEX([1]!_born[生没年],
MATCH(K154,[1]!_born[作],0)),"")</f>
        <v/>
      </c>
      <c r="P154" s="46" t="s" ph="1">
        <v>1883</v>
      </c>
      <c r="R154" s="149" ph="1"/>
      <c r="U154" s="47" ph="1"/>
      <c r="V154" s="44" ph="1"/>
      <c r="W154" s="44" ph="1"/>
    </row>
    <row r="155" spans="1:25" s="46" customFormat="1" ht="25.5" ph="1">
      <c r="A155" s="44" ph="1">
        <v>786</v>
      </c>
      <c r="B155" s="46" t="s" ph="1">
        <v>3580</v>
      </c>
      <c r="C155" s="46" t="s" ph="1">
        <v>3580</v>
      </c>
      <c r="F155" s="46" t="s" ph="1">
        <v>1415</v>
      </c>
      <c r="G155" s="46" t="s" ph="1">
        <v>1343</v>
      </c>
      <c r="H155" s="46" t="s" ph="1">
        <v>9117</v>
      </c>
      <c r="I155" s="46" t="s" ph="1">
        <v>9118</v>
      </c>
      <c r="M155" s="161" t="str" ph="1">
        <f>IFERROR(INDEX([1]!_born[生没年],
MATCH(I155,[1]!_born[作],0)),"")</f>
        <v/>
      </c>
      <c r="N155" s="161" t="str" ph="1">
        <f>IFERROR(INDEX([1]!_born[生没年],
MATCH(K155,[1]!_born[作],0)),"")</f>
        <v/>
      </c>
      <c r="O155" s="46" t="s" ph="1">
        <v>9119</v>
      </c>
      <c r="P155" s="46" t="s" ph="1">
        <v>1884</v>
      </c>
      <c r="Q155" s="46" t="s" ph="1">
        <v>1885</v>
      </c>
      <c r="R155" s="149" ph="1"/>
      <c r="S155" s="46" t="s" ph="1">
        <v>9118</v>
      </c>
      <c r="T155" s="46" t="s" ph="1">
        <v>8918</v>
      </c>
      <c r="U155" s="47" ph="1"/>
      <c r="V155" s="44" ph="1"/>
      <c r="W155" s="44" ph="1"/>
    </row>
    <row r="156" spans="1:25" s="46" customFormat="1" ht="25.5" ph="1">
      <c r="A156" s="44" ph="1">
        <v>787</v>
      </c>
      <c r="B156" s="46" t="s" ph="1">
        <v>3580</v>
      </c>
      <c r="C156" s="46" t="s" ph="1">
        <v>3580</v>
      </c>
      <c r="F156" s="46" t="s" ph="1">
        <v>1415</v>
      </c>
      <c r="G156" s="46" t="s" ph="1">
        <v>1343</v>
      </c>
      <c r="H156" s="46" t="s" ph="1">
        <v>8992</v>
      </c>
      <c r="I156" s="46" t="s" ph="1">
        <v>8993</v>
      </c>
      <c r="M156" s="161" t="str" ph="1">
        <f>IFERROR(INDEX([1]!_born[生没年],
MATCH(I156,[1]!_born[作],0)),"")</f>
        <v/>
      </c>
      <c r="N156" s="161" t="str" ph="1">
        <f>IFERROR(INDEX([1]!_born[生没年],
MATCH(K156,[1]!_born[作],0)),"")</f>
        <v/>
      </c>
      <c r="O156" s="46" t="s" ph="1">
        <v>8995</v>
      </c>
      <c r="P156" s="46" t="s" ph="1">
        <v>1886</v>
      </c>
      <c r="Q156" s="46" t="s" ph="1">
        <v>1887</v>
      </c>
      <c r="R156" s="149" ph="1"/>
      <c r="S156" s="46" t="s" ph="1">
        <v>8993</v>
      </c>
      <c r="T156" s="46" t="s" ph="1">
        <v>8918</v>
      </c>
      <c r="U156" s="47" ph="1"/>
      <c r="V156" s="44" ph="1"/>
      <c r="W156" s="44" ph="1"/>
    </row>
    <row r="157" spans="1:25" s="46" customFormat="1" ht="25.5" ph="1">
      <c r="A157" s="44" ph="1">
        <v>788</v>
      </c>
      <c r="B157" s="46" t="s" ph="1">
        <v>3580</v>
      </c>
      <c r="C157" s="46" t="s" ph="1">
        <v>3580</v>
      </c>
      <c r="F157" s="46" t="s" ph="1">
        <v>1415</v>
      </c>
      <c r="G157" s="46" t="s" ph="1">
        <v>1343</v>
      </c>
      <c r="H157" s="46" t="s" ph="1">
        <v>8914</v>
      </c>
      <c r="I157" s="46" t="s" ph="1">
        <v>8915</v>
      </c>
      <c r="M157" s="161" t="str" ph="1">
        <f>IFERROR(INDEX([1]!_born[生没年],
MATCH(I157,[1]!_born[作],0)),"")</f>
        <v/>
      </c>
      <c r="N157" s="161" t="str" ph="1">
        <f>IFERROR(INDEX([1]!_born[生没年],
MATCH(K157,[1]!_born[作],0)),"")</f>
        <v/>
      </c>
      <c r="O157" s="46" t="s" ph="1">
        <v>8917</v>
      </c>
      <c r="P157" s="46" t="s" ph="1">
        <v>1888</v>
      </c>
      <c r="Q157" s="46" t="s" ph="1">
        <v>1889</v>
      </c>
      <c r="R157" s="149" ph="1"/>
      <c r="S157" s="46" t="s" ph="1">
        <v>8915</v>
      </c>
      <c r="T157" s="46" t="s" ph="1">
        <v>8918</v>
      </c>
      <c r="U157" s="47" ph="1"/>
      <c r="V157" s="44" ph="1"/>
      <c r="W157" s="44" ph="1"/>
    </row>
    <row r="158" spans="1:25" s="46" customFormat="1" ht="25.5" ph="1">
      <c r="A158" s="44" ph="1">
        <v>789</v>
      </c>
      <c r="B158" s="46" t="s" ph="1">
        <v>3580</v>
      </c>
      <c r="C158" s="46" t="s" ph="1">
        <v>3580</v>
      </c>
      <c r="F158" s="46" t="s" ph="1">
        <v>1415</v>
      </c>
      <c r="G158" s="46" t="s" ph="1">
        <v>1343</v>
      </c>
      <c r="H158" s="46" t="s" ph="1">
        <v>9123</v>
      </c>
      <c r="I158" s="46" t="s" ph="1">
        <v>9124</v>
      </c>
      <c r="M158" s="161" t="str" ph="1">
        <f>IFERROR(INDEX([1]!_born[生没年],
MATCH(I158,[1]!_born[作],0)),"")</f>
        <v/>
      </c>
      <c r="N158" s="161" t="str" ph="1">
        <f>IFERROR(INDEX([1]!_born[生没年],
MATCH(K158,[1]!_born[作],0)),"")</f>
        <v/>
      </c>
      <c r="O158" s="46" t="s" ph="1">
        <v>9125</v>
      </c>
      <c r="P158" s="46" t="s" ph="1">
        <v>1890</v>
      </c>
      <c r="R158" s="149" ph="1"/>
      <c r="S158" s="46" t="s" ph="1">
        <v>9124</v>
      </c>
      <c r="T158" s="46" t="s" ph="1">
        <v>8918</v>
      </c>
      <c r="U158" s="47" ph="1"/>
      <c r="V158" s="44" ph="1"/>
      <c r="W158" s="44" ph="1"/>
    </row>
    <row r="159" spans="1:25" s="46" customFormat="1" ph="1">
      <c r="A159" s="44" ph="1">
        <v>790</v>
      </c>
      <c r="B159" s="46" t="s" ph="1">
        <v>3580</v>
      </c>
      <c r="C159" s="46" t="s" ph="1">
        <v>3580</v>
      </c>
      <c r="F159" s="46" t="s" ph="1">
        <v>1418</v>
      </c>
      <c r="G159" s="46" t="s" ph="1">
        <v>1289</v>
      </c>
      <c r="M159" s="161" t="str" ph="1">
        <f>IFERROR(INDEX([1]!_born[生没年],
MATCH(I159,[1]!_born[作],0)),"")</f>
        <v/>
      </c>
      <c r="N159" s="161" t="str" ph="1">
        <f>IFERROR(INDEX([1]!_born[生没年],
MATCH(K159,[1]!_born[作],0)),"")</f>
        <v/>
      </c>
      <c r="R159" s="149" ph="1"/>
      <c r="U159" s="47" ph="1"/>
      <c r="V159" s="44" ph="1"/>
      <c r="W159" s="44" ph="1"/>
    </row>
    <row r="160" spans="1:25" s="46" customFormat="1" ht="25.5" ph="1">
      <c r="A160" s="44" ph="1">
        <v>840</v>
      </c>
      <c r="B160" s="46" t="s" ph="1">
        <v>3580</v>
      </c>
      <c r="C160" s="46" t="s" ph="1">
        <v>3580</v>
      </c>
      <c r="F160" s="46" t="s" ph="1">
        <v>1363</v>
      </c>
      <c r="G160" s="46" t="s" ph="1">
        <v>1343</v>
      </c>
      <c r="H160" s="46" t="s" ph="1">
        <v>10019</v>
      </c>
      <c r="I160" s="46" t="s" ph="1">
        <v>2898</v>
      </c>
      <c r="M160" s="161" t="str" ph="1">
        <f>IFERROR(INDEX([1]!_born[生没年],
MATCH(I160,[1]!_born[作],0)),"")</f>
        <v/>
      </c>
      <c r="N160" s="161" t="str" ph="1">
        <f>IFERROR(INDEX([1]!_born[生没年],
MATCH(K160,[1]!_born[作],0)),"")</f>
        <v/>
      </c>
      <c r="O160" s="46" t="s" ph="1">
        <v>10020</v>
      </c>
      <c r="P160" s="46" t="s" ph="1">
        <v>1891</v>
      </c>
      <c r="R160" s="149" ph="1"/>
      <c r="S160" s="46" t="s" ph="1">
        <v>2715</v>
      </c>
      <c r="T160" s="46" t="s" ph="1">
        <v>2714</v>
      </c>
      <c r="U160" s="47" ph="1"/>
      <c r="V160" s="44" ph="1"/>
      <c r="W160" s="44" ph="1"/>
    </row>
    <row r="161" spans="1:25" s="46" customFormat="1" ht="25.5" ph="1">
      <c r="A161" s="44" ph="1">
        <v>841</v>
      </c>
      <c r="B161" s="46" t="s" ph="1">
        <v>3580</v>
      </c>
      <c r="C161" s="46" t="s" ph="1">
        <v>3580</v>
      </c>
      <c r="F161" s="46" t="s" ph="1">
        <v>1363</v>
      </c>
      <c r="G161" s="46" t="s" ph="1">
        <v>1343</v>
      </c>
      <c r="H161" s="46" t="s" ph="1">
        <v>10021</v>
      </c>
      <c r="I161" s="138" t="s" ph="1">
        <v>2666</v>
      </c>
      <c r="J161" s="138" ph="1"/>
      <c r="M161" s="161" t="str" ph="1">
        <f>IFERROR(INDEX([1]!_born[生没年],
MATCH(I161,[1]!_born[作],0)),"")</f>
        <v>1938~1980</v>
      </c>
      <c r="N161" s="161" t="str" ph="1">
        <f>IFERROR(INDEX([1]!_born[生没年],
MATCH(K161,[1]!_born[作],0)),"")</f>
        <v/>
      </c>
      <c r="O161" s="46" t="s" ph="1">
        <v>9077</v>
      </c>
      <c r="P161" s="46" t="s" ph="1">
        <v>4148</v>
      </c>
      <c r="Q161" s="46" t="s" ph="1">
        <v>4149</v>
      </c>
      <c r="R161" s="149" ph="1"/>
      <c r="T161" s="46" t="s" ph="1">
        <v>2842</v>
      </c>
      <c r="U161" s="47" ph="1"/>
      <c r="V161" s="44" ph="1"/>
      <c r="W161" s="44" ph="1"/>
    </row>
    <row r="162" spans="1:25" s="46" customFormat="1" ht="25.5" ph="1">
      <c r="A162" s="44" ph="1">
        <v>842</v>
      </c>
      <c r="B162" s="46" t="s" ph="1">
        <v>3580</v>
      </c>
      <c r="C162" s="46" t="s" ph="1">
        <v>3580</v>
      </c>
      <c r="F162" s="46" t="s" ph="1">
        <v>1363</v>
      </c>
      <c r="G162" s="46" t="s" ph="1">
        <v>1343</v>
      </c>
      <c r="H162" s="46" t="s" ph="1">
        <v>3524</v>
      </c>
      <c r="I162" s="46" t="s" ph="1">
        <v>2356</v>
      </c>
      <c r="M162" s="161" t="str" ph="1">
        <f>IFERROR(INDEX([1]!_born[生没年],
MATCH(I162,[1]!_born[作],0)),"")</f>
        <v/>
      </c>
      <c r="N162" s="161" t="str" ph="1">
        <f>IFERROR(INDEX([1]!_born[生没年],
MATCH(K162,[1]!_born[作],0)),"")</f>
        <v/>
      </c>
      <c r="O162" s="46" t="s" ph="1">
        <v>9078</v>
      </c>
      <c r="P162" s="46" t="s" ph="1">
        <v>3318</v>
      </c>
      <c r="R162" s="149" ph="1"/>
      <c r="S162" s="46" t="s" ph="1">
        <v>9079</v>
      </c>
      <c r="T162" s="46" t="s" ph="1">
        <v>3482</v>
      </c>
      <c r="U162" s="47" ph="1"/>
      <c r="V162" s="44" ph="1"/>
      <c r="W162" s="44" ph="1"/>
    </row>
    <row r="163" spans="1:25" s="46" customFormat="1" ht="25.5" ph="1">
      <c r="A163" s="44" ph="1">
        <v>843</v>
      </c>
      <c r="B163" s="46" t="s" ph="1">
        <v>3580</v>
      </c>
      <c r="C163" s="46" t="s" ph="1">
        <v>3580</v>
      </c>
      <c r="F163" s="46" t="s" ph="1">
        <v>1364</v>
      </c>
      <c r="G163" s="46" t="s" ph="1">
        <v>1343</v>
      </c>
      <c r="H163" s="46" t="s" ph="1">
        <v>10022</v>
      </c>
      <c r="I163" s="46" t="s" ph="1">
        <v>2356</v>
      </c>
      <c r="M163" s="161" t="str" ph="1">
        <f>IFERROR(INDEX([1]!_born[生没年],
MATCH(I163,[1]!_born[作],0)),"")</f>
        <v/>
      </c>
      <c r="N163" s="161" t="str" ph="1">
        <f>IFERROR(INDEX([1]!_born[生没年],
MATCH(K163,[1]!_born[作],0)),"")</f>
        <v/>
      </c>
      <c r="O163" s="46" t="s" ph="1">
        <v>3885</v>
      </c>
      <c r="P163" s="46" t="s" ph="1">
        <v>3319</v>
      </c>
      <c r="Q163" s="46" t="s" ph="1">
        <v>2725</v>
      </c>
      <c r="R163" s="149" ph="1"/>
      <c r="T163" s="46" t="s" ph="1">
        <v>2845</v>
      </c>
      <c r="U163" s="47" ph="1"/>
      <c r="V163" s="44" ph="1"/>
      <c r="W163" s="44" ph="1"/>
    </row>
    <row r="164" spans="1:25" s="46" customFormat="1" ht="25.5" ph="1">
      <c r="A164" s="44" ph="1">
        <v>844</v>
      </c>
      <c r="B164" s="46" t="s" ph="1">
        <v>3580</v>
      </c>
      <c r="C164" s="46" t="s" ph="1">
        <v>3580</v>
      </c>
      <c r="F164" s="46" t="s" ph="1">
        <v>1364</v>
      </c>
      <c r="G164" s="46" t="s" ph="1">
        <v>1343</v>
      </c>
      <c r="H164" s="46" t="s" ph="1">
        <v>10022</v>
      </c>
      <c r="I164" s="46" t="s" ph="1">
        <v>2356</v>
      </c>
      <c r="M164" s="161" t="str" ph="1">
        <f>IFERROR(INDEX([1]!_born[生没年],
MATCH(I164,[1]!_born[作],0)),"")</f>
        <v/>
      </c>
      <c r="N164" s="161" t="str" ph="1">
        <f>IFERROR(INDEX([1]!_born[生没年],
MATCH(K164,[1]!_born[作],0)),"")</f>
        <v/>
      </c>
      <c r="O164" s="46" t="s" ph="1">
        <v>2485</v>
      </c>
      <c r="P164" s="46" t="s" ph="1">
        <v>2726</v>
      </c>
      <c r="Q164" s="46" t="s" ph="1">
        <v>2727</v>
      </c>
      <c r="R164" s="149" ph="1"/>
      <c r="T164" s="46" t="s" ph="1">
        <v>3919</v>
      </c>
      <c r="U164" s="47" ph="1"/>
      <c r="V164" s="44" ph="1"/>
      <c r="W164" s="44" ph="1"/>
    </row>
    <row r="165" spans="1:25" s="46" customFormat="1" ht="25.5" ph="1">
      <c r="A165" s="44" ph="1">
        <v>845</v>
      </c>
      <c r="B165" s="46" t="s" ph="1">
        <v>3580</v>
      </c>
      <c r="C165" s="46" t="s" ph="1">
        <v>3580</v>
      </c>
      <c r="F165" s="46" t="s" ph="1">
        <v>1364</v>
      </c>
      <c r="G165" s="46" t="s" ph="1">
        <v>1343</v>
      </c>
      <c r="H165" s="46" t="s" ph="1">
        <v>9087</v>
      </c>
      <c r="I165" s="46" t="s" ph="1">
        <v>2844</v>
      </c>
      <c r="M165" s="161" t="str" ph="1">
        <f>IFERROR(INDEX([1]!_born[生没年],
MATCH(I165,[1]!_born[作],0)),"")</f>
        <v/>
      </c>
      <c r="N165" s="161" t="str" ph="1">
        <f>IFERROR(INDEX([1]!_born[生没年],
MATCH(K165,[1]!_born[作],0)),"")</f>
        <v/>
      </c>
      <c r="O165" s="46" t="s" ph="1">
        <v>2952</v>
      </c>
      <c r="P165" s="46" t="s" ph="1">
        <v>2728</v>
      </c>
      <c r="Q165" s="46" t="s" ph="1">
        <v>2702</v>
      </c>
      <c r="R165" s="149" ph="1"/>
      <c r="T165" s="46" t="s" ph="1">
        <v>2843</v>
      </c>
      <c r="U165" s="47" ph="1"/>
      <c r="V165" s="44" ph="1"/>
      <c r="W165" s="44" ph="1"/>
      <c r="Y165" s="46" t="s" ph="1">
        <v>9067</v>
      </c>
    </row>
    <row r="166" spans="1:25" s="46" customFormat="1" ht="25.5" ph="1">
      <c r="A166" s="44" ph="1">
        <v>846</v>
      </c>
      <c r="B166" s="46" t="s" ph="1">
        <v>3580</v>
      </c>
      <c r="C166" s="46" t="s" ph="1">
        <v>3580</v>
      </c>
      <c r="F166" s="46" t="s" ph="1">
        <v>1364</v>
      </c>
      <c r="G166" s="46" t="s" ph="1">
        <v>1343</v>
      </c>
      <c r="H166" s="46" t="s" ph="1">
        <v>10021</v>
      </c>
      <c r="I166" s="46" t="s" ph="1">
        <v>3094</v>
      </c>
      <c r="M166" s="161" t="str" ph="1">
        <f>IFERROR(INDEX([1]!_born[生没年],
MATCH(I166,[1]!_born[作],0)),"")</f>
        <v/>
      </c>
      <c r="N166" s="161" t="str" ph="1">
        <f>IFERROR(INDEX([1]!_born[生没年],
MATCH(K166,[1]!_born[作],0)),"")</f>
        <v/>
      </c>
      <c r="O166" s="46" t="s" ph="1">
        <v>2665</v>
      </c>
      <c r="P166" s="46" t="s" ph="1">
        <v>2703</v>
      </c>
      <c r="R166" s="149" ph="1"/>
      <c r="S166" s="46" t="s" ph="1">
        <v>3095</v>
      </c>
      <c r="T166" s="46" t="s" ph="1">
        <v>4175</v>
      </c>
      <c r="U166" s="47" ph="1"/>
      <c r="V166" s="44" ph="1"/>
      <c r="W166" s="44" ph="1"/>
      <c r="Y166" s="46" t="s" ph="1">
        <v>9059</v>
      </c>
    </row>
    <row r="167" spans="1:25" s="46" customFormat="1" ht="25.5" ph="1">
      <c r="A167" s="44" ph="1">
        <v>847</v>
      </c>
      <c r="B167" s="46" t="s" ph="1">
        <v>3580</v>
      </c>
      <c r="C167" s="46" t="s" ph="1">
        <v>3580</v>
      </c>
      <c r="F167" s="46" t="s" ph="1">
        <v>1366</v>
      </c>
      <c r="G167" s="46" t="s" ph="1">
        <v>1343</v>
      </c>
      <c r="H167" s="46" t="s" ph="1">
        <v>8827</v>
      </c>
      <c r="I167" s="46" t="s" ph="1">
        <v>1892</v>
      </c>
      <c r="M167" s="161" t="str" ph="1">
        <f>IFERROR(INDEX([1]!_born[生没年],
MATCH(I167,[1]!_born[作],0)),"")</f>
        <v/>
      </c>
      <c r="N167" s="161" t="str" ph="1">
        <f>IFERROR(INDEX([1]!_born[生没年],
MATCH(K167,[1]!_born[作],0)),"")</f>
        <v/>
      </c>
      <c r="O167" s="46" t="s" ph="1">
        <v>3128</v>
      </c>
      <c r="P167" s="46" t="s" ph="1">
        <v>2704</v>
      </c>
      <c r="Q167" s="46" t="s" ph="1">
        <v>2705</v>
      </c>
      <c r="R167" s="149" ph="1"/>
      <c r="T167" s="46" t="s" ph="1">
        <v>3093</v>
      </c>
      <c r="U167" s="47" ph="1"/>
      <c r="V167" s="44" ph="1"/>
      <c r="W167" s="44" ph="1"/>
    </row>
    <row r="168" spans="1:25" s="46" customFormat="1" ht="25.5" ph="1">
      <c r="A168" s="44" ph="1">
        <v>848</v>
      </c>
      <c r="B168" s="46" t="s" ph="1">
        <v>3580</v>
      </c>
      <c r="C168" s="46" t="s" ph="1">
        <v>3580</v>
      </c>
      <c r="F168" s="46" t="s" ph="1">
        <v>1366</v>
      </c>
      <c r="G168" s="46" t="s" ph="1">
        <v>1343</v>
      </c>
      <c r="I168" s="46" t="s" ph="1">
        <v>2356</v>
      </c>
      <c r="M168" s="161" t="str" ph="1">
        <f>IFERROR(INDEX([1]!_born[生没年],
MATCH(I168,[1]!_born[作],0)),"")</f>
        <v/>
      </c>
      <c r="N168" s="161" t="str" ph="1">
        <f>IFERROR(INDEX([1]!_born[生没年],
MATCH(K168,[1]!_born[作],0)),"")</f>
        <v/>
      </c>
      <c r="O168" s="46" t="s" ph="1">
        <v>9071</v>
      </c>
      <c r="P168" s="46" t="s" ph="1">
        <v>2706</v>
      </c>
      <c r="Q168" s="46" t="s" ph="1">
        <v>2707</v>
      </c>
      <c r="R168" s="149" ph="1"/>
      <c r="S168" s="46" t="s" ph="1">
        <v>1893</v>
      </c>
      <c r="T168" s="46" t="s" ph="1">
        <v>3092</v>
      </c>
      <c r="U168" s="47" ph="1"/>
      <c r="V168" s="44" ph="1"/>
      <c r="W168" s="44" ph="1"/>
    </row>
    <row r="169" spans="1:25" s="46" customFormat="1" ht="25.5" ph="1">
      <c r="A169" s="44" ph="1">
        <v>849</v>
      </c>
      <c r="B169" s="46" t="s" ph="1">
        <v>3580</v>
      </c>
      <c r="C169" s="46" t="s" ph="1">
        <v>3580</v>
      </c>
      <c r="F169" s="46" t="s" ph="1">
        <v>1366</v>
      </c>
      <c r="G169" s="46" t="s" ph="1">
        <v>1343</v>
      </c>
      <c r="H169" s="46" t="s" ph="1">
        <v>10023</v>
      </c>
      <c r="I169" s="46" t="s" ph="1">
        <v>3836</v>
      </c>
      <c r="M169" s="161" t="str" ph="1">
        <f>IFERROR(INDEX([1]!_born[生没年],
MATCH(I169,[1]!_born[作],0)),"")</f>
        <v/>
      </c>
      <c r="N169" s="161" t="str" ph="1">
        <f>IFERROR(INDEX([1]!_born[生没年],
MATCH(K169,[1]!_born[作],0)),"")</f>
        <v/>
      </c>
      <c r="O169" s="46" t="s" ph="1">
        <v>8901</v>
      </c>
      <c r="P169" s="46" t="s" ph="1">
        <v>1845</v>
      </c>
      <c r="Q169" s="46" t="s" ph="1">
        <v>1894</v>
      </c>
      <c r="R169" s="149" ph="1"/>
      <c r="T169" s="46" t="s" ph="1">
        <v>4147</v>
      </c>
      <c r="U169" s="47" ph="1"/>
      <c r="V169" s="44" ph="1"/>
      <c r="W169" s="44" ph="1"/>
      <c r="Y169" s="46" t="s" ph="1">
        <v>8902</v>
      </c>
    </row>
    <row r="170" spans="1:25" s="46" customFormat="1" ph="1">
      <c r="A170" s="44" ph="1">
        <v>850</v>
      </c>
      <c r="B170" s="46" t="s" ph="1">
        <v>3580</v>
      </c>
      <c r="C170" s="46" t="s" ph="1">
        <v>3580</v>
      </c>
      <c r="F170" s="46" t="s" ph="1">
        <v>1366</v>
      </c>
      <c r="G170" s="46" t="s" ph="1">
        <v>1289</v>
      </c>
      <c r="I170" s="46" t="s" ph="1">
        <v>1353</v>
      </c>
      <c r="M170" s="161" t="str" ph="1">
        <f>IFERROR(INDEX([1]!_born[生没年],
MATCH(I170,[1]!_born[作],0)),"")</f>
        <v/>
      </c>
      <c r="N170" s="161" t="str" ph="1">
        <f>IFERROR(INDEX([1]!_born[生没年],
MATCH(K170,[1]!_born[作],0)),"")</f>
        <v/>
      </c>
      <c r="P170" s="46" t="s" ph="1">
        <v>1354</v>
      </c>
      <c r="R170" s="149" ph="1"/>
      <c r="U170" s="47" ph="1"/>
      <c r="V170" s="44" ph="1"/>
      <c r="W170" s="44" ph="1"/>
    </row>
    <row r="171" spans="1:25" s="46" customFormat="1" ht="25.5" ph="1">
      <c r="A171" s="44" ph="1">
        <v>851</v>
      </c>
      <c r="B171" s="46" t="s" ph="1">
        <v>3580</v>
      </c>
      <c r="C171" s="46" t="s" ph="1">
        <v>3580</v>
      </c>
      <c r="F171" s="46" t="s" ph="1">
        <v>1413</v>
      </c>
      <c r="G171" s="46" t="s" ph="1">
        <v>1343</v>
      </c>
      <c r="H171" s="46" t="s" ph="1">
        <v>2627</v>
      </c>
      <c r="I171" s="46" t="s" ph="1">
        <v>2356</v>
      </c>
      <c r="M171" s="161" t="str" ph="1">
        <f>IFERROR(INDEX([1]!_born[生没年],
MATCH(I171,[1]!_born[作],0)),"")</f>
        <v/>
      </c>
      <c r="N171" s="161" t="str" ph="1">
        <f>IFERROR(INDEX([1]!_born[生没年],
MATCH(K171,[1]!_born[作],0)),"")</f>
        <v/>
      </c>
      <c r="O171" s="46" t="s" ph="1">
        <v>9142</v>
      </c>
      <c r="P171" s="46" t="s" ph="1">
        <v>2708</v>
      </c>
      <c r="Q171" s="46" t="s" ph="1">
        <v>2709</v>
      </c>
      <c r="R171" s="149" ph="1"/>
      <c r="T171" s="46" t="s" ph="1">
        <v>1895</v>
      </c>
      <c r="U171" s="47" ph="1"/>
      <c r="V171" s="44" ph="1"/>
      <c r="W171" s="44" ph="1"/>
    </row>
    <row r="172" spans="1:25" s="46" customFormat="1" ph="1">
      <c r="A172" s="44" ph="1">
        <v>852</v>
      </c>
      <c r="B172" s="46" t="s" ph="1">
        <v>3580</v>
      </c>
      <c r="C172" s="46" t="s" ph="1">
        <v>3580</v>
      </c>
      <c r="F172" s="46" t="s" ph="1">
        <v>1413</v>
      </c>
      <c r="G172" s="46" t="s" ph="1">
        <v>1343</v>
      </c>
      <c r="H172" s="46" t="s" ph="1">
        <v>2627</v>
      </c>
      <c r="I172" s="46" t="s" ph="1">
        <v>2356</v>
      </c>
      <c r="M172" s="161" t="str" ph="1">
        <f>IFERROR(INDEX([1]!_born[生没年],
MATCH(I172,[1]!_born[作],0)),"")</f>
        <v/>
      </c>
      <c r="N172" s="161" t="str" ph="1">
        <f>IFERROR(INDEX([1]!_born[生没年],
MATCH(K172,[1]!_born[作],0)),"")</f>
        <v/>
      </c>
      <c r="O172" s="46" t="s" ph="1">
        <v>2839</v>
      </c>
      <c r="P172" s="46" t="s" ph="1">
        <v>3822</v>
      </c>
      <c r="Q172" s="46" t="s" ph="1">
        <v>3823</v>
      </c>
      <c r="R172" s="149" ph="1"/>
      <c r="T172" s="46" t="s" ph="1">
        <v>1895</v>
      </c>
      <c r="U172" s="47" ph="1"/>
      <c r="V172" s="44" ph="1"/>
      <c r="W172" s="44" ph="1"/>
    </row>
    <row r="173" spans="1:25" s="46" customFormat="1" ht="25.5" ph="1">
      <c r="A173" s="44" ph="1">
        <v>853</v>
      </c>
      <c r="B173" s="46" t="s" ph="1">
        <v>3580</v>
      </c>
      <c r="C173" s="46" t="s" ph="1">
        <v>3580</v>
      </c>
      <c r="F173" s="46" t="s" ph="1">
        <v>1413</v>
      </c>
      <c r="G173" s="46" t="s" ph="1">
        <v>1343</v>
      </c>
      <c r="H173" s="46" t="s" ph="1">
        <v>2628</v>
      </c>
      <c r="I173" s="46" t="s" ph="1">
        <v>9143</v>
      </c>
      <c r="M173" s="161" t="str" ph="1">
        <f>IFERROR(INDEX([1]!_born[生没年],
MATCH(I173,[1]!_born[作],0)),"")</f>
        <v/>
      </c>
      <c r="N173" s="161" t="str" ph="1">
        <f>IFERROR(INDEX([1]!_born[生没年],
MATCH(K173,[1]!_born[作],0)),"")</f>
        <v/>
      </c>
      <c r="O173" s="46" t="s" ph="1">
        <v>9144</v>
      </c>
      <c r="P173" s="46" t="s" ph="1">
        <v>3824</v>
      </c>
      <c r="R173" s="149" ph="1"/>
      <c r="S173" s="46" t="s" ph="1">
        <v>2457</v>
      </c>
      <c r="T173" s="46" t="s" ph="1">
        <v>9145</v>
      </c>
      <c r="U173" s="47" ph="1"/>
      <c r="V173" s="44" ph="1"/>
      <c r="W173" s="44" ph="1"/>
    </row>
    <row r="174" spans="1:25" s="46" customFormat="1" ph="1">
      <c r="A174" s="44" ph="1">
        <v>854</v>
      </c>
      <c r="B174" s="46" t="s" ph="1">
        <v>3580</v>
      </c>
      <c r="C174" s="46" t="s" ph="1">
        <v>3580</v>
      </c>
      <c r="F174" s="46" t="s" ph="1">
        <v>1415</v>
      </c>
      <c r="G174" s="46" t="s" ph="1">
        <v>1343</v>
      </c>
      <c r="H174" s="46" t="s" ph="1">
        <v>2630</v>
      </c>
      <c r="I174" s="46" t="s" ph="1">
        <v>4151</v>
      </c>
      <c r="M174" s="161" t="str" ph="1">
        <f>IFERROR(INDEX([1]!_born[生没年],
MATCH(I174,[1]!_born[作],0)),"")</f>
        <v/>
      </c>
      <c r="N174" s="161" t="str" ph="1">
        <f>IFERROR(INDEX([1]!_born[生没年],
MATCH(K174,[1]!_born[作],0)),"")</f>
        <v/>
      </c>
      <c r="O174" s="46" t="s" ph="1">
        <v>3089</v>
      </c>
      <c r="P174" s="46" t="s" ph="1">
        <v>3703</v>
      </c>
      <c r="Q174" s="46" t="s" ph="1">
        <v>3704</v>
      </c>
      <c r="R174" s="149" ph="1"/>
      <c r="T174" s="46" t="s" ph="1">
        <v>3141</v>
      </c>
      <c r="U174" s="47" ph="1"/>
      <c r="V174" s="44" ph="1"/>
      <c r="W174" s="44" ph="1"/>
    </row>
    <row r="175" spans="1:25" s="46" customFormat="1" ph="1">
      <c r="A175" s="44" ph="1">
        <v>855</v>
      </c>
      <c r="B175" s="46" t="s" ph="1">
        <v>3580</v>
      </c>
      <c r="C175" s="46" t="s" ph="1">
        <v>3580</v>
      </c>
      <c r="F175" s="46" t="s" ph="1">
        <v>1415</v>
      </c>
      <c r="G175" s="46" t="s" ph="1">
        <v>1343</v>
      </c>
      <c r="H175" s="46" t="s" ph="1">
        <v>2630</v>
      </c>
      <c r="I175" s="46" t="s" ph="1">
        <v>4151</v>
      </c>
      <c r="M175" s="161" t="str" ph="1">
        <f>IFERROR(INDEX([1]!_born[生没年],
MATCH(I175,[1]!_born[作],0)),"")</f>
        <v/>
      </c>
      <c r="N175" s="161" t="str" ph="1">
        <f>IFERROR(INDEX([1]!_born[生没年],
MATCH(K175,[1]!_born[作],0)),"")</f>
        <v/>
      </c>
      <c r="O175" s="46" t="s" ph="1">
        <v>3090</v>
      </c>
      <c r="P175" s="46" t="s" ph="1">
        <v>3705</v>
      </c>
      <c r="Q175" s="46" t="s" ph="1">
        <v>3706</v>
      </c>
      <c r="R175" s="149" ph="1"/>
      <c r="S175" s="46" t="s" ph="1">
        <v>1896</v>
      </c>
      <c r="T175" s="46" t="s" ph="1">
        <v>3091</v>
      </c>
      <c r="U175" s="47" ph="1"/>
      <c r="V175" s="44" ph="1"/>
      <c r="W175" s="44" ph="1"/>
    </row>
    <row r="176" spans="1:25" s="46" customFormat="1" ht="25.5" ph="1">
      <c r="A176" s="44" ph="1">
        <v>856</v>
      </c>
      <c r="B176" s="46" t="s" ph="1">
        <v>3580</v>
      </c>
      <c r="C176" s="46" t="s" ph="1">
        <v>3580</v>
      </c>
      <c r="F176" s="46" t="s" ph="1">
        <v>1415</v>
      </c>
      <c r="G176" s="46" t="s" ph="1">
        <v>1343</v>
      </c>
      <c r="H176" s="46" t="s" ph="1">
        <v>8900</v>
      </c>
      <c r="I176" s="46" t="s" ph="1">
        <v>2356</v>
      </c>
      <c r="M176" s="161" t="str" ph="1">
        <f>IFERROR(INDEX([1]!_born[生没年],
MATCH(I176,[1]!_born[作],0)),"")</f>
        <v/>
      </c>
      <c r="N176" s="161" t="str" ph="1">
        <f>IFERROR(INDEX([1]!_born[生没年],
MATCH(K176,[1]!_born[作],0)),"")</f>
        <v/>
      </c>
      <c r="O176" s="46" t="s" ph="1">
        <v>9076</v>
      </c>
      <c r="P176" s="46" t="s" ph="1">
        <v>2600</v>
      </c>
      <c r="Q176" s="46" t="s" ph="1">
        <v>2601</v>
      </c>
      <c r="R176" s="149" ph="1"/>
      <c r="S176" s="46" t="s" ph="1">
        <v>2762</v>
      </c>
      <c r="T176" s="46" t="s" ph="1">
        <v>2614</v>
      </c>
      <c r="U176" s="47" ph="1"/>
      <c r="V176" s="44" ph="1"/>
      <c r="W176" s="44" ph="1"/>
    </row>
    <row r="177" spans="1:25" s="46" customFormat="1" ht="25.5" ph="1">
      <c r="A177" s="44" ph="1">
        <v>857</v>
      </c>
      <c r="B177" s="46" t="s" ph="1">
        <v>3580</v>
      </c>
      <c r="C177" s="46" t="s" ph="1">
        <v>3580</v>
      </c>
      <c r="F177" s="46" t="s" ph="1">
        <v>1415</v>
      </c>
      <c r="G177" s="46" t="s" ph="1">
        <v>1343</v>
      </c>
      <c r="H177" s="46" t="s" ph="1">
        <v>9150</v>
      </c>
      <c r="I177" s="46" t="s" ph="1">
        <v>3609</v>
      </c>
      <c r="M177" s="161" t="str" ph="1">
        <f>IFERROR(INDEX([1]!_born[生没年],
MATCH(I177,[1]!_born[作],0)),"")</f>
        <v/>
      </c>
      <c r="N177" s="161" t="str" ph="1">
        <f>IFERROR(INDEX([1]!_born[生没年],
MATCH(K177,[1]!_born[作],0)),"")</f>
        <v/>
      </c>
      <c r="O177" s="46" t="s" ph="1">
        <v>2574</v>
      </c>
      <c r="P177" s="46" t="s" ph="1">
        <v>2602</v>
      </c>
      <c r="R177" s="149" ph="1"/>
      <c r="S177" s="46" t="s" ph="1">
        <v>3576</v>
      </c>
      <c r="T177" s="46" t="s" ph="1">
        <v>3973</v>
      </c>
      <c r="U177" s="47" ph="1"/>
      <c r="V177" s="44" ph="1"/>
      <c r="W177" s="44" ph="1"/>
    </row>
    <row r="178" spans="1:25" s="46" customFormat="1" ht="25.5" ph="1">
      <c r="A178" s="44" ph="1">
        <v>858</v>
      </c>
      <c r="B178" s="46" t="s" ph="1">
        <v>3580</v>
      </c>
      <c r="C178" s="46" t="s" ph="1">
        <v>3580</v>
      </c>
      <c r="F178" s="46" t="s" ph="1">
        <v>1418</v>
      </c>
      <c r="G178" s="46" t="s" ph="1">
        <v>1343</v>
      </c>
      <c r="H178" s="46" t="s" ph="1">
        <v>8900</v>
      </c>
      <c r="I178" s="46" t="s" ph="1">
        <v>2356</v>
      </c>
      <c r="M178" s="161" t="str" ph="1">
        <f>IFERROR(INDEX([1]!_born[生没年],
MATCH(I178,[1]!_born[作],0)),"")</f>
        <v/>
      </c>
      <c r="N178" s="161" t="str" ph="1">
        <f>IFERROR(INDEX([1]!_born[生没年],
MATCH(K178,[1]!_born[作],0)),"")</f>
        <v/>
      </c>
      <c r="O178" s="46" t="s" ph="1">
        <v>2811</v>
      </c>
      <c r="P178" s="46" t="s" ph="1">
        <v>2603</v>
      </c>
      <c r="Q178" s="46" t="s" ph="1">
        <v>2604</v>
      </c>
      <c r="R178" s="149" ph="1"/>
      <c r="T178" s="46" t="s" ph="1">
        <v>3332</v>
      </c>
      <c r="U178" s="47" ph="1"/>
      <c r="V178" s="44" ph="1"/>
      <c r="W178" s="44" ph="1"/>
    </row>
    <row r="179" spans="1:25" s="46" customFormat="1" ht="25.5" ph="1">
      <c r="A179" s="44" ph="1">
        <v>859</v>
      </c>
      <c r="B179" s="46" t="s" ph="1">
        <v>3580</v>
      </c>
      <c r="C179" s="46" t="s" ph="1">
        <v>3580</v>
      </c>
      <c r="F179" s="46" t="s" ph="1">
        <v>1418</v>
      </c>
      <c r="G179" s="46" t="s" ph="1">
        <v>1343</v>
      </c>
      <c r="H179" s="46" t="s" ph="1">
        <v>9090</v>
      </c>
      <c r="I179" s="46" t="s" ph="1">
        <v>2356</v>
      </c>
      <c r="M179" s="161" t="str" ph="1">
        <f>IFERROR(INDEX([1]!_born[生没年],
MATCH(I179,[1]!_born[作],0)),"")</f>
        <v/>
      </c>
      <c r="N179" s="161" t="str" ph="1">
        <f>IFERROR(INDEX([1]!_born[生没年],
MATCH(K179,[1]!_born[作],0)),"")</f>
        <v/>
      </c>
      <c r="O179" s="46" t="s" ph="1">
        <v>4138</v>
      </c>
      <c r="P179" s="46" t="s" ph="1">
        <v>2605</v>
      </c>
      <c r="R179" s="149" ph="1"/>
      <c r="S179" s="46" t="s" ph="1">
        <v>1897</v>
      </c>
      <c r="T179" s="46" t="s" ph="1">
        <v>4137</v>
      </c>
      <c r="U179" s="47" ph="1"/>
      <c r="V179" s="44" ph="1"/>
      <c r="W179" s="44" ph="1"/>
    </row>
    <row r="180" spans="1:25" s="46" customFormat="1" ht="25.5" ph="1">
      <c r="A180" s="44" ph="1">
        <v>860</v>
      </c>
      <c r="B180" s="46" t="s" ph="1">
        <v>3580</v>
      </c>
      <c r="C180" s="46" t="s" ph="1">
        <v>3580</v>
      </c>
      <c r="F180" s="46" t="s" ph="1">
        <v>1418</v>
      </c>
      <c r="G180" s="46" t="s" ph="1">
        <v>1343</v>
      </c>
      <c r="H180" s="46" t="s" ph="1">
        <v>9105</v>
      </c>
      <c r="I180" s="46" t="s" ph="1">
        <v>9106</v>
      </c>
      <c r="M180" s="161" t="str" ph="1">
        <f>IFERROR(INDEX([1]!_born[生没年],
MATCH(I180,[1]!_born[作],0)),"")</f>
        <v/>
      </c>
      <c r="N180" s="161" t="str" ph="1">
        <f>IFERROR(INDEX([1]!_born[生没年],
MATCH(K180,[1]!_born[作],0)),"")</f>
        <v/>
      </c>
      <c r="O180" s="46" t="s" ph="1">
        <v>3068</v>
      </c>
      <c r="P180" s="46" t="s" ph="1">
        <v>1898</v>
      </c>
      <c r="Q180" s="46" t="s" ph="1">
        <v>1899</v>
      </c>
      <c r="R180" s="149" ph="1"/>
      <c r="U180" s="47" ph="1"/>
      <c r="V180" s="44" ph="1"/>
      <c r="W180" s="44" ph="1"/>
    </row>
    <row r="181" spans="1:25" s="46" customFormat="1" ht="25.5" ph="1">
      <c r="A181" s="44" ph="1">
        <v>644</v>
      </c>
      <c r="B181" s="46" t="s" ph="1">
        <v>3580</v>
      </c>
      <c r="C181" s="46" t="s" ph="1">
        <v>3580</v>
      </c>
      <c r="F181" s="46" t="s" ph="1">
        <v>1363</v>
      </c>
      <c r="G181" s="46" t="s" ph="1">
        <v>1343</v>
      </c>
      <c r="H181" s="46" t="s" ph="1">
        <v>9172</v>
      </c>
      <c r="I181" s="46" t="s" ph="1">
        <v>2356</v>
      </c>
      <c r="M181" s="161" t="str" ph="1">
        <f>IFERROR(INDEX([1]!_born[生没年],
MATCH(I181,[1]!_born[作],0)),"")</f>
        <v/>
      </c>
      <c r="N181" s="161" t="str" ph="1">
        <f>IFERROR(INDEX([1]!_born[生没年],
MATCH(K181,[1]!_born[作],0)),"")</f>
        <v/>
      </c>
      <c r="O181" s="46" t="s" ph="1">
        <v>9173</v>
      </c>
      <c r="R181" s="149" ph="1"/>
      <c r="S181" s="46" t="s" ph="1">
        <v>9169</v>
      </c>
      <c r="U181" s="47" ph="1">
        <v>33853</v>
      </c>
      <c r="W181" s="44" ph="1"/>
    </row>
    <row r="182" spans="1:25" s="46" customFormat="1" ht="25.5" ph="1">
      <c r="A182" s="44" ph="1">
        <v>645</v>
      </c>
      <c r="B182" s="46" t="s" ph="1">
        <v>3580</v>
      </c>
      <c r="C182" s="46" t="s" ph="1">
        <v>3580</v>
      </c>
      <c r="F182" s="46" t="s" ph="1">
        <v>1363</v>
      </c>
      <c r="G182" s="46" t="s" ph="1">
        <v>1343</v>
      </c>
      <c r="H182" s="46" t="s" ph="1">
        <v>6977</v>
      </c>
      <c r="I182" s="46" t="s" ph="1">
        <v>2356</v>
      </c>
      <c r="M182" s="161" t="str" ph="1">
        <f>IFERROR(INDEX([1]!_born[生没年],
MATCH(I182,[1]!_born[作],0)),"")</f>
        <v/>
      </c>
      <c r="N182" s="161" t="str" ph="1">
        <f>IFERROR(INDEX([1]!_born[生没年],
MATCH(K182,[1]!_born[作],0)),"")</f>
        <v/>
      </c>
      <c r="O182" s="46" t="s" ph="1">
        <v>9174</v>
      </c>
      <c r="R182" s="149" ph="1"/>
      <c r="S182" s="46" t="s" ph="1">
        <v>9169</v>
      </c>
      <c r="U182" s="47" ph="1">
        <v>33867</v>
      </c>
      <c r="W182" s="44" ph="1"/>
    </row>
    <row r="183" spans="1:25" s="46" customFormat="1" ht="25.5" ph="1">
      <c r="A183" s="44" ph="1">
        <v>646</v>
      </c>
      <c r="B183" s="46" t="s" ph="1">
        <v>3580</v>
      </c>
      <c r="C183" s="46" t="s" ph="1">
        <v>3580</v>
      </c>
      <c r="F183" s="46" t="s" ph="1">
        <v>1364</v>
      </c>
      <c r="G183" s="46" t="s" ph="1">
        <v>1343</v>
      </c>
      <c r="H183" s="46" t="s" ph="1">
        <v>9175</v>
      </c>
      <c r="I183" s="46" t="s" ph="1">
        <v>2356</v>
      </c>
      <c r="M183" s="161" t="str" ph="1">
        <f>IFERROR(INDEX([1]!_born[生没年],
MATCH(I183,[1]!_born[作],0)),"")</f>
        <v/>
      </c>
      <c r="N183" s="161" t="str" ph="1">
        <f>IFERROR(INDEX([1]!_born[生没年],
MATCH(K183,[1]!_born[作],0)),"")</f>
        <v/>
      </c>
      <c r="O183" s="46" t="s" ph="1">
        <v>9176</v>
      </c>
      <c r="Q183" s="46" t="s" ph="1">
        <v>1900</v>
      </c>
      <c r="R183" s="149" ph="1"/>
      <c r="S183" s="46" t="s" ph="1">
        <v>9169</v>
      </c>
      <c r="U183" s="47" ph="1">
        <v>33888</v>
      </c>
      <c r="W183" s="44" ph="1"/>
    </row>
    <row r="184" spans="1:25" s="46" customFormat="1" ht="25.5" ph="1">
      <c r="A184" s="44" ph="1">
        <v>647</v>
      </c>
      <c r="B184" s="46" t="s" ph="1">
        <v>3580</v>
      </c>
      <c r="C184" s="46" t="s" ph="1">
        <v>3580</v>
      </c>
      <c r="F184" s="46" t="s" ph="1">
        <v>2357</v>
      </c>
      <c r="G184" s="46" t="s" ph="1">
        <v>1289</v>
      </c>
      <c r="I184" s="46" t="s" ph="1">
        <v>10024</v>
      </c>
      <c r="M184" s="161" t="str" ph="1">
        <f>IFERROR(INDEX([1]!_born[生没年],
MATCH(I184,[1]!_born[作],0)),"")</f>
        <v/>
      </c>
      <c r="N184" s="161" t="str" ph="1">
        <f>IFERROR(INDEX([1]!_born[生没年],
MATCH(K184,[1]!_born[作],0)),"")</f>
        <v/>
      </c>
      <c r="O184" s="46" t="s" ph="1">
        <v>10024</v>
      </c>
      <c r="R184" s="149" ph="1"/>
      <c r="S184" s="46" t="s" ph="1">
        <v>9169</v>
      </c>
      <c r="U184" s="47" ph="1"/>
      <c r="W184" s="44" ph="1"/>
    </row>
    <row r="185" spans="1:25" s="46" customFormat="1" ht="25.5" ph="1">
      <c r="A185" s="44" ph="1">
        <v>648</v>
      </c>
      <c r="B185" s="46" t="s" ph="1">
        <v>3580</v>
      </c>
      <c r="C185" s="46" t="s" ph="1">
        <v>3580</v>
      </c>
      <c r="F185" s="46" t="s" ph="1">
        <v>1364</v>
      </c>
      <c r="G185" s="46" t="s" ph="1">
        <v>1343</v>
      </c>
      <c r="H185" s="46" t="s" ph="1">
        <v>9177</v>
      </c>
      <c r="I185" s="46" t="s" ph="1">
        <v>2356</v>
      </c>
      <c r="M185" s="161" t="str" ph="1">
        <f>IFERROR(INDEX([1]!_born[生没年],
MATCH(I185,[1]!_born[作],0)),"")</f>
        <v/>
      </c>
      <c r="N185" s="161" t="str" ph="1">
        <f>IFERROR(INDEX([1]!_born[生没年],
MATCH(K185,[1]!_born[作],0)),"")</f>
        <v/>
      </c>
      <c r="O185" s="46" t="s" ph="1">
        <v>9178</v>
      </c>
      <c r="R185" s="149" ph="1"/>
      <c r="S185" s="46" t="s" ph="1">
        <v>9169</v>
      </c>
      <c r="U185" s="47" ph="1">
        <v>33895</v>
      </c>
      <c r="W185" s="44" ph="1"/>
    </row>
    <row r="186" spans="1:25" s="46" customFormat="1" ht="25.5" ph="1">
      <c r="A186" s="44" ph="1">
        <v>649</v>
      </c>
      <c r="B186" s="46" t="s" ph="1">
        <v>3580</v>
      </c>
      <c r="C186" s="46" t="s" ph="1">
        <v>3580</v>
      </c>
      <c r="F186" s="46" t="s" ph="1">
        <v>1366</v>
      </c>
      <c r="G186" s="46" t="s" ph="1">
        <v>1343</v>
      </c>
      <c r="H186" s="46" t="s" ph="1">
        <v>8975</v>
      </c>
      <c r="I186" s="46" t="s" ph="1">
        <v>9179</v>
      </c>
      <c r="M186" s="161" t="str" ph="1">
        <f>IFERROR(INDEX([1]!_born[生没年],
MATCH(I186,[1]!_born[作],0)),"")</f>
        <v/>
      </c>
      <c r="N186" s="161" t="str" ph="1">
        <f>IFERROR(INDEX([1]!_born[生没年],
MATCH(K186,[1]!_born[作],0)),"")</f>
        <v/>
      </c>
      <c r="O186" s="46" t="s" ph="1">
        <v>9181</v>
      </c>
      <c r="R186" s="149" ph="1"/>
      <c r="S186" s="46" t="s" ph="1">
        <v>9169</v>
      </c>
      <c r="U186" s="47" ph="1">
        <v>33902</v>
      </c>
      <c r="W186" s="44" ph="1"/>
    </row>
    <row r="187" spans="1:25" s="46" customFormat="1" ht="25.5" ph="1">
      <c r="A187" s="44" ph="1">
        <v>650</v>
      </c>
      <c r="B187" s="46" t="s" ph="1">
        <v>3580</v>
      </c>
      <c r="C187" s="46" t="s" ph="1">
        <v>3580</v>
      </c>
      <c r="F187" s="46" t="s" ph="1">
        <v>1366</v>
      </c>
      <c r="G187" s="46" t="s" ph="1">
        <v>1343</v>
      </c>
      <c r="I187" s="46" t="s" ph="1">
        <v>2356</v>
      </c>
      <c r="M187" s="161" t="str" ph="1">
        <f>IFERROR(INDEX([1]!_born[生没年],
MATCH(I187,[1]!_born[作],0)),"")</f>
        <v/>
      </c>
      <c r="N187" s="161" t="str" ph="1">
        <f>IFERROR(INDEX([1]!_born[生没年],
MATCH(K187,[1]!_born[作],0)),"")</f>
        <v/>
      </c>
      <c r="O187" s="46" t="s" ph="1">
        <v>9168</v>
      </c>
      <c r="R187" s="149" ph="1"/>
      <c r="S187" s="46" t="s" ph="1">
        <v>9169</v>
      </c>
      <c r="U187" s="47" ph="1">
        <v>33916</v>
      </c>
      <c r="W187" s="44" ph="1"/>
    </row>
    <row r="188" spans="1:25" s="46" customFormat="1" ht="25.5" ph="1">
      <c r="A188" s="44" ph="1">
        <v>651</v>
      </c>
      <c r="B188" s="46" t="s" ph="1">
        <v>3580</v>
      </c>
      <c r="C188" s="46" t="s" ph="1">
        <v>3580</v>
      </c>
      <c r="F188" s="46" t="s" ph="1">
        <v>1413</v>
      </c>
      <c r="G188" s="46" t="s" ph="1">
        <v>1343</v>
      </c>
      <c r="H188" s="46" t="s" ph="1">
        <v>3458</v>
      </c>
      <c r="I188" s="46" t="s" ph="1">
        <v>2356</v>
      </c>
      <c r="M188" s="161" t="str" ph="1">
        <f>IFERROR(INDEX([1]!_born[生没年],
MATCH(I188,[1]!_born[作],0)),"")</f>
        <v/>
      </c>
      <c r="N188" s="161" t="str" ph="1">
        <f>IFERROR(INDEX([1]!_born[生没年],
MATCH(K188,[1]!_born[作],0)),"")</f>
        <v/>
      </c>
      <c r="O188" s="46" t="s" ph="1">
        <v>9185</v>
      </c>
      <c r="R188" s="149" ph="1"/>
      <c r="S188" s="46" t="s" ph="1">
        <v>9169</v>
      </c>
      <c r="U188" s="47" ph="1">
        <v>33923</v>
      </c>
      <c r="W188" s="44" ph="1"/>
    </row>
    <row r="189" spans="1:25" s="46" customFormat="1" ht="25.5" ph="1">
      <c r="A189" s="44" ph="1">
        <v>652</v>
      </c>
      <c r="B189" s="46" t="s" ph="1">
        <v>3580</v>
      </c>
      <c r="C189" s="46" t="s" ph="1">
        <v>3580</v>
      </c>
      <c r="F189" s="46" t="s" ph="1">
        <v>1413</v>
      </c>
      <c r="G189" s="46" t="s" ph="1">
        <v>1343</v>
      </c>
      <c r="H189" s="46" t="s" ph="1">
        <v>9186</v>
      </c>
      <c r="I189" s="46" t="s" ph="1">
        <v>2356</v>
      </c>
      <c r="M189" s="161" t="str" ph="1">
        <f>IFERROR(INDEX([1]!_born[生没年],
MATCH(I189,[1]!_born[作],0)),"")</f>
        <v/>
      </c>
      <c r="N189" s="161" t="str" ph="1">
        <f>IFERROR(INDEX([1]!_born[生没年],
MATCH(K189,[1]!_born[作],0)),"")</f>
        <v/>
      </c>
      <c r="O189" s="46" t="s" ph="1">
        <v>9188</v>
      </c>
      <c r="R189" s="149" ph="1"/>
      <c r="S189" s="46" t="s" ph="1">
        <v>9169</v>
      </c>
      <c r="U189" s="47" ph="1">
        <v>33930</v>
      </c>
      <c r="W189" s="44" ph="1"/>
      <c r="Y189" s="46" t="s" ph="1">
        <v>10025</v>
      </c>
    </row>
    <row r="190" spans="1:25" s="46" customFormat="1" ht="25.5" ph="1">
      <c r="A190" s="44" ph="1">
        <v>653</v>
      </c>
      <c r="B190" s="46" t="s" ph="1">
        <v>3580</v>
      </c>
      <c r="C190" s="46" t="s" ph="1">
        <v>3580</v>
      </c>
      <c r="F190" s="46" t="s" ph="1">
        <v>1415</v>
      </c>
      <c r="G190" s="46" t="s" ph="1">
        <v>1343</v>
      </c>
      <c r="H190" s="46" t="s" ph="1">
        <v>9189</v>
      </c>
      <c r="I190" s="46" t="s" ph="1">
        <v>2356</v>
      </c>
      <c r="M190" s="161" t="str" ph="1">
        <f>IFERROR(INDEX([1]!_born[生没年],
MATCH(I190,[1]!_born[作],0)),"")</f>
        <v/>
      </c>
      <c r="N190" s="161" t="str" ph="1">
        <f>IFERROR(INDEX([1]!_born[生没年],
MATCH(K190,[1]!_born[作],0)),"")</f>
        <v/>
      </c>
      <c r="O190" s="46" t="s" ph="1">
        <v>9190</v>
      </c>
      <c r="R190" s="149" ph="1"/>
      <c r="S190" s="46" t="s" ph="1">
        <v>9169</v>
      </c>
      <c r="U190" s="47" ph="1">
        <v>33986</v>
      </c>
      <c r="W190" s="44" ph="1"/>
    </row>
    <row r="191" spans="1:25" s="46" customFormat="1" ht="25.5" ph="1">
      <c r="A191" s="44" ph="1">
        <v>654</v>
      </c>
      <c r="B191" s="46" t="s" ph="1">
        <v>3580</v>
      </c>
      <c r="C191" s="46" t="s" ph="1">
        <v>3580</v>
      </c>
      <c r="F191" s="46" t="s" ph="1">
        <v>1415</v>
      </c>
      <c r="G191" s="46" t="s" ph="1">
        <v>1343</v>
      </c>
      <c r="H191" s="46" t="s" ph="1">
        <v>9191</v>
      </c>
      <c r="I191" s="46" t="s" ph="1">
        <v>2356</v>
      </c>
      <c r="M191" s="161" t="str" ph="1">
        <f>IFERROR(INDEX([1]!_born[生没年],
MATCH(I191,[1]!_born[作],0)),"")</f>
        <v/>
      </c>
      <c r="N191" s="161" t="str" ph="1">
        <f>IFERROR(INDEX([1]!_born[生没年],
MATCH(K191,[1]!_born[作],0)),"")</f>
        <v/>
      </c>
      <c r="O191" s="46" t="s" ph="1">
        <v>3253</v>
      </c>
      <c r="R191" s="149" ph="1"/>
      <c r="S191" s="46" t="s" ph="1">
        <v>9169</v>
      </c>
      <c r="U191" s="47" ph="1">
        <v>33993</v>
      </c>
      <c r="W191" s="44" ph="1"/>
    </row>
    <row r="192" spans="1:25" s="46" customFormat="1" ht="25.5" ph="1">
      <c r="A192" s="44" ph="1">
        <v>655</v>
      </c>
      <c r="B192" s="46" t="s" ph="1">
        <v>3580</v>
      </c>
      <c r="C192" s="46" t="s" ph="1">
        <v>3580</v>
      </c>
      <c r="F192" s="46" t="s" ph="1">
        <v>1418</v>
      </c>
      <c r="G192" s="46" t="s" ph="1">
        <v>1343</v>
      </c>
      <c r="H192" s="46" t="s" ph="1">
        <v>9192</v>
      </c>
      <c r="I192" s="46" t="s" ph="1">
        <v>2356</v>
      </c>
      <c r="M192" s="161" t="str" ph="1">
        <f>IFERROR(INDEX([1]!_born[生没年],
MATCH(I192,[1]!_born[作],0)),"")</f>
        <v/>
      </c>
      <c r="N192" s="161" t="str" ph="1">
        <f>IFERROR(INDEX([1]!_born[生没年],
MATCH(K192,[1]!_born[作],0)),"")</f>
        <v/>
      </c>
      <c r="O192" s="46" t="s" ph="1">
        <v>9193</v>
      </c>
      <c r="R192" s="149" ph="1"/>
      <c r="S192" s="46" t="s" ph="1">
        <v>9169</v>
      </c>
      <c r="U192" s="47" ph="1">
        <v>34000</v>
      </c>
      <c r="W192" s="44" ph="1"/>
      <c r="Y192" s="46" t="s" ph="1">
        <v>9194</v>
      </c>
    </row>
    <row r="193" spans="1:25" s="46" customFormat="1" ht="25.5" ph="1">
      <c r="A193" s="44" ph="1">
        <v>656</v>
      </c>
      <c r="B193" s="46" t="s" ph="1">
        <v>3580</v>
      </c>
      <c r="C193" s="46" t="s" ph="1">
        <v>3580</v>
      </c>
      <c r="F193" s="46" t="s" ph="1">
        <v>1418</v>
      </c>
      <c r="G193" s="46" t="s" ph="1">
        <v>1343</v>
      </c>
      <c r="H193" s="46" t="s" ph="1">
        <v>9195</v>
      </c>
      <c r="I193" s="46" t="s" ph="1">
        <v>2356</v>
      </c>
      <c r="M193" s="161" t="str" ph="1">
        <f>IFERROR(INDEX([1]!_born[生没年],
MATCH(I193,[1]!_born[作],0)),"")</f>
        <v/>
      </c>
      <c r="N193" s="161" t="str" ph="1">
        <f>IFERROR(INDEX([1]!_born[生没年],
MATCH(K193,[1]!_born[作],0)),"")</f>
        <v/>
      </c>
      <c r="O193" s="46" t="s" ph="1">
        <v>9196</v>
      </c>
      <c r="R193" s="149" ph="1"/>
      <c r="S193" s="46" t="s" ph="1">
        <v>9169</v>
      </c>
      <c r="U193" s="47" t="s" ph="1">
        <v>4071</v>
      </c>
      <c r="W193" s="44" ph="1"/>
    </row>
    <row r="194" spans="1:25" s="56" customFormat="1" ht="25.5" ph="1">
      <c r="A194" s="55" ph="1">
        <v>657</v>
      </c>
      <c r="B194" s="56" t="s" ph="1">
        <v>3580</v>
      </c>
      <c r="C194" s="56" t="s" ph="1">
        <v>3580</v>
      </c>
      <c r="F194" s="56" t="s" ph="1">
        <v>1318</v>
      </c>
      <c r="G194" s="56" t="s" ph="1">
        <v>1343</v>
      </c>
      <c r="I194" s="56" t="s" ph="1">
        <v>2356</v>
      </c>
      <c r="M194" s="162" t="str" ph="1">
        <f>IFERROR(INDEX([1]!_born[生没年],
MATCH(I194,[1]!_born[作],0)),"")</f>
        <v/>
      </c>
      <c r="N194" s="162" t="str" ph="1">
        <f>IFERROR(INDEX([1]!_born[生没年],
MATCH(K194,[1]!_born[作],0)),"")</f>
        <v/>
      </c>
      <c r="R194" s="149" ph="1"/>
      <c r="S194" s="46" t="s" ph="1">
        <v>9169</v>
      </c>
      <c r="U194" s="57" t="s" ph="1">
        <v>4176</v>
      </c>
      <c r="W194" s="55" ph="1"/>
    </row>
    <row r="195" spans="1:25" s="46" customFormat="1" ht="25.5" ph="1">
      <c r="A195" s="44" ph="1">
        <v>658</v>
      </c>
      <c r="B195" s="46" t="s" ph="1">
        <v>3580</v>
      </c>
      <c r="C195" s="46" t="s" ph="1">
        <v>3580</v>
      </c>
      <c r="F195" s="46" t="s" ph="1">
        <v>1391</v>
      </c>
      <c r="G195" s="46" t="s" ph="1">
        <v>1343</v>
      </c>
      <c r="M195" s="161" t="str" ph="1">
        <f>IFERROR(INDEX([1]!_born[生没年],
MATCH(I195,[1]!_born[作],0)),"")</f>
        <v/>
      </c>
      <c r="N195" s="161" t="str" ph="1">
        <f>IFERROR(INDEX([1]!_born[生没年],
MATCH(K195,[1]!_born[作],0)),"")</f>
        <v/>
      </c>
      <c r="R195" s="149" ph="1"/>
      <c r="S195" s="46" t="s" ph="1">
        <v>9169</v>
      </c>
      <c r="U195" s="47" t="s" ph="1">
        <v>4177</v>
      </c>
      <c r="W195" s="44" ph="1"/>
    </row>
    <row r="196" spans="1:25" s="46" customFormat="1" ht="25.5" ph="1">
      <c r="A196" s="44" ph="1">
        <v>611</v>
      </c>
      <c r="B196" s="46" t="s" ph="1">
        <v>3580</v>
      </c>
      <c r="C196" s="46" t="s" ph="1">
        <v>3580</v>
      </c>
      <c r="F196" s="46" t="s" ph="1">
        <v>1363</v>
      </c>
      <c r="G196" s="46" t="s" ph="1">
        <v>1343</v>
      </c>
      <c r="H196" s="46" t="s" ph="1">
        <v>2747</v>
      </c>
      <c r="I196" s="46" t="s" ph="1">
        <v>2356</v>
      </c>
      <c r="M196" s="161" t="str" ph="1">
        <f>IFERROR(INDEX([1]!_born[生没年],
MATCH(I196,[1]!_born[作],0)),"")</f>
        <v/>
      </c>
      <c r="N196" s="161" t="str" ph="1">
        <f>IFERROR(INDEX([1]!_born[生没年],
MATCH(K196,[1]!_born[作],0)),"")</f>
        <v/>
      </c>
      <c r="O196" s="46" t="s" ph="1">
        <v>9197</v>
      </c>
      <c r="R196" s="149" ph="1"/>
      <c r="S196" s="46" t="s" ph="1">
        <v>10026</v>
      </c>
      <c r="U196" s="47" ph="1">
        <v>34021</v>
      </c>
      <c r="V196" s="44" ph="1"/>
      <c r="W196" s="44" ph="1"/>
    </row>
    <row r="197" spans="1:25" s="46" customFormat="1" ht="25.5" ph="1">
      <c r="A197" s="44" ph="1">
        <v>612</v>
      </c>
      <c r="B197" s="46" t="s" ph="1">
        <v>3580</v>
      </c>
      <c r="C197" s="46" t="s" ph="1">
        <v>3580</v>
      </c>
      <c r="F197" s="46" t="s" ph="1">
        <v>1363</v>
      </c>
      <c r="G197" s="46" t="s" ph="1">
        <v>1343</v>
      </c>
      <c r="H197" s="46" t="s" ph="1">
        <v>3736</v>
      </c>
      <c r="I197" s="46" t="s" ph="1">
        <v>2356</v>
      </c>
      <c r="M197" s="161" t="str" ph="1">
        <f>IFERROR(INDEX([1]!_born[生没年],
MATCH(I197,[1]!_born[作],0)),"")</f>
        <v/>
      </c>
      <c r="N197" s="161" t="str" ph="1">
        <f>IFERROR(INDEX([1]!_born[生没年],
MATCH(K197,[1]!_born[作],0)),"")</f>
        <v/>
      </c>
      <c r="O197" s="46" t="s" ph="1">
        <v>9198</v>
      </c>
      <c r="R197" s="149" ph="1"/>
      <c r="S197" s="46" t="s" ph="1">
        <v>10026</v>
      </c>
      <c r="U197" s="47" ph="1">
        <v>34028</v>
      </c>
      <c r="V197" s="44" ph="1"/>
      <c r="W197" s="44" ph="1"/>
      <c r="Y197" s="46" t="s" ph="1">
        <v>9376</v>
      </c>
    </row>
    <row r="198" spans="1:25" s="46" customFormat="1" ht="25.5" ph="1">
      <c r="A198" s="44" ph="1">
        <v>613</v>
      </c>
      <c r="B198" s="46" t="s" ph="1">
        <v>3580</v>
      </c>
      <c r="C198" s="46" t="s" ph="1">
        <v>3580</v>
      </c>
      <c r="F198" s="46" t="s" ph="1">
        <v>1363</v>
      </c>
      <c r="G198" s="46" t="s" ph="1">
        <v>1343</v>
      </c>
      <c r="H198" s="46" t="s" ph="1">
        <v>3735</v>
      </c>
      <c r="I198" s="46" t="s" ph="1">
        <v>2356</v>
      </c>
      <c r="M198" s="161" t="str" ph="1">
        <f>IFERROR(INDEX([1]!_born[生没年],
MATCH(I198,[1]!_born[作],0)),"")</f>
        <v/>
      </c>
      <c r="N198" s="161" t="str" ph="1">
        <f>IFERROR(INDEX([1]!_born[生没年],
MATCH(K198,[1]!_born[作],0)),"")</f>
        <v/>
      </c>
      <c r="O198" s="46" t="s" ph="1">
        <v>9248</v>
      </c>
      <c r="R198" s="149" ph="1"/>
      <c r="S198" s="46" t="s" ph="1">
        <v>10026</v>
      </c>
      <c r="U198" s="47" ph="1">
        <v>34252</v>
      </c>
      <c r="V198" s="44" ph="1"/>
      <c r="W198" s="44" ph="1"/>
      <c r="Y198" s="46" t="s" ph="1">
        <v>10027</v>
      </c>
    </row>
    <row r="199" spans="1:25" s="56" customFormat="1" ht="25.5" ph="1">
      <c r="A199" s="55" ph="1">
        <v>614</v>
      </c>
      <c r="B199" s="56" t="s" ph="1">
        <v>3580</v>
      </c>
      <c r="C199" s="56" t="s" ph="1">
        <v>3580</v>
      </c>
      <c r="F199" s="56" t="s" ph="1">
        <v>1318</v>
      </c>
      <c r="G199" s="56" t="s" ph="1">
        <v>1343</v>
      </c>
      <c r="H199" s="56" t="s" ph="1">
        <v>9200</v>
      </c>
      <c r="I199" s="56" t="s" ph="1">
        <v>2356</v>
      </c>
      <c r="M199" s="162" t="str" ph="1">
        <f>IFERROR(INDEX([1]!_born[生没年],
MATCH(I199,[1]!_born[作],0)),"")</f>
        <v/>
      </c>
      <c r="N199" s="162" t="str" ph="1">
        <f>IFERROR(INDEX([1]!_born[生没年],
MATCH(K199,[1]!_born[作],0)),"")</f>
        <v/>
      </c>
      <c r="O199" s="56" t="s" ph="1">
        <v>9201</v>
      </c>
      <c r="R199" s="149" ph="1"/>
      <c r="S199" s="46" t="s" ph="1">
        <v>10026</v>
      </c>
      <c r="U199" s="57" t="s" ph="1">
        <v>4072</v>
      </c>
      <c r="V199" s="55" ph="1"/>
      <c r="W199" s="55" ph="1"/>
      <c r="Y199" s="56" t="s" ph="1">
        <v>9249</v>
      </c>
    </row>
    <row r="200" spans="1:25" s="46" customFormat="1" ht="25.5" ph="1">
      <c r="A200" s="44" ph="1">
        <v>615</v>
      </c>
      <c r="B200" s="46" t="s" ph="1">
        <v>3580</v>
      </c>
      <c r="C200" s="46" t="s" ph="1">
        <v>3580</v>
      </c>
      <c r="F200" s="46" t="s" ph="1">
        <v>1364</v>
      </c>
      <c r="G200" s="46" t="s" ph="1">
        <v>1343</v>
      </c>
      <c r="H200" s="46" t="s" ph="1">
        <v>9203</v>
      </c>
      <c r="I200" s="46" t="s" ph="1">
        <v>2356</v>
      </c>
      <c r="M200" s="161" t="str" ph="1">
        <f>IFERROR(INDEX([1]!_born[生没年],
MATCH(I200,[1]!_born[作],0)),"")</f>
        <v/>
      </c>
      <c r="N200" s="161" t="str" ph="1">
        <f>IFERROR(INDEX([1]!_born[生没年],
MATCH(K200,[1]!_born[作],0)),"")</f>
        <v/>
      </c>
      <c r="O200" s="46" t="s" ph="1">
        <v>9204</v>
      </c>
      <c r="R200" s="149" ph="1"/>
      <c r="S200" s="46" t="s" ph="1">
        <v>10026</v>
      </c>
      <c r="U200" s="47" ph="1">
        <v>34070</v>
      </c>
      <c r="V200" s="44" ph="1"/>
      <c r="W200" s="44" ph="1"/>
    </row>
    <row r="201" spans="1:25" s="46" customFormat="1" ht="25.5" ph="1">
      <c r="A201" s="44" ph="1">
        <v>616</v>
      </c>
      <c r="B201" s="46" t="s" ph="1">
        <v>3580</v>
      </c>
      <c r="C201" s="46" t="s" ph="1">
        <v>3580</v>
      </c>
      <c r="F201" s="46" t="s" ph="1">
        <v>1364</v>
      </c>
      <c r="G201" s="46" t="s" ph="1">
        <v>1343</v>
      </c>
      <c r="H201" s="46" t="s" ph="1">
        <v>9205</v>
      </c>
      <c r="I201" s="46" t="s" ph="1">
        <v>2356</v>
      </c>
      <c r="M201" s="161" t="str" ph="1">
        <f>IFERROR(INDEX([1]!_born[生没年],
MATCH(I201,[1]!_born[作],0)),"")</f>
        <v/>
      </c>
      <c r="N201" s="161" t="str" ph="1">
        <f>IFERROR(INDEX([1]!_born[生没年],
MATCH(K201,[1]!_born[作],0)),"")</f>
        <v/>
      </c>
      <c r="O201" s="46" t="s" ph="1">
        <v>9206</v>
      </c>
      <c r="R201" s="149" ph="1"/>
      <c r="S201" s="46" t="s" ph="1">
        <v>10026</v>
      </c>
      <c r="U201" s="47" ph="1">
        <v>34077</v>
      </c>
      <c r="V201" s="44" ph="1"/>
      <c r="W201" s="44" ph="1"/>
    </row>
    <row r="202" spans="1:25" s="56" customFormat="1" ht="25.5" ph="1">
      <c r="A202" s="55" ph="1">
        <v>617</v>
      </c>
      <c r="B202" s="56" t="s" ph="1">
        <v>3580</v>
      </c>
      <c r="C202" s="56" t="s" ph="1">
        <v>3580</v>
      </c>
      <c r="F202" s="56" t="s" ph="1">
        <v>1318</v>
      </c>
      <c r="G202" s="56" t="s" ph="1">
        <v>1343</v>
      </c>
      <c r="H202" s="56" t="s" ph="1">
        <v>3976</v>
      </c>
      <c r="I202" s="56" t="s" ph="1">
        <v>2356</v>
      </c>
      <c r="M202" s="162" t="str" ph="1">
        <f>IFERROR(INDEX([1]!_born[生没年],
MATCH(I202,[1]!_born[作],0)),"")</f>
        <v/>
      </c>
      <c r="N202" s="162" t="str" ph="1">
        <f>IFERROR(INDEX([1]!_born[生没年],
MATCH(K202,[1]!_born[作],0)),"")</f>
        <v/>
      </c>
      <c r="O202" s="56" t="s" ph="1">
        <v>9207</v>
      </c>
      <c r="R202" s="149" ph="1"/>
      <c r="S202" s="46" t="s" ph="1">
        <v>10026</v>
      </c>
      <c r="U202" s="57" ph="1">
        <v>34084</v>
      </c>
      <c r="V202" s="55" ph="1"/>
      <c r="W202" s="55" ph="1"/>
      <c r="X202" s="46" ph="1"/>
      <c r="Y202" s="46" t="s" ph="1">
        <v>9208</v>
      </c>
    </row>
    <row r="203" spans="1:25" s="56" customFormat="1" ht="25.5" ph="1">
      <c r="A203" s="55" ph="1">
        <v>618</v>
      </c>
      <c r="B203" s="56" t="s" ph="1">
        <v>3580</v>
      </c>
      <c r="C203" s="56" t="s" ph="1">
        <v>3580</v>
      </c>
      <c r="F203" s="56" t="s" ph="1">
        <v>1318</v>
      </c>
      <c r="G203" s="56" t="s" ph="1">
        <v>1343</v>
      </c>
      <c r="H203" s="56" t="s" ph="1">
        <v>9209</v>
      </c>
      <c r="I203" s="56" t="s" ph="1">
        <v>9210</v>
      </c>
      <c r="M203" s="162" t="str" ph="1">
        <f>IFERROR(INDEX([1]!_born[生没年],
MATCH(I203,[1]!_born[作],0)),"")</f>
        <v/>
      </c>
      <c r="N203" s="162" t="str" ph="1">
        <f>IFERROR(INDEX([1]!_born[生没年],
MATCH(K203,[1]!_born[作],0)),"")</f>
        <v/>
      </c>
      <c r="O203" s="56" t="s" ph="1">
        <v>9210</v>
      </c>
      <c r="R203" s="149" ph="1"/>
      <c r="S203" s="46" t="s" ph="1">
        <v>10026</v>
      </c>
      <c r="U203" s="57" ph="1">
        <v>34091</v>
      </c>
      <c r="V203" s="55" ph="1"/>
      <c r="W203" s="55" ph="1"/>
    </row>
    <row r="204" spans="1:25" s="56" customFormat="1" ht="25.5" ph="1">
      <c r="A204" s="55" ph="1">
        <v>619</v>
      </c>
      <c r="B204" s="56" t="s" ph="1">
        <v>3580</v>
      </c>
      <c r="C204" s="56" t="s" ph="1">
        <v>3580</v>
      </c>
      <c r="F204" s="56" t="s" ph="1">
        <v>1318</v>
      </c>
      <c r="G204" s="56" t="s" ph="1">
        <v>1343</v>
      </c>
      <c r="H204" s="56" t="s" ph="1">
        <v>3104</v>
      </c>
      <c r="I204" s="56" t="s" ph="1">
        <v>2356</v>
      </c>
      <c r="M204" s="162" t="str" ph="1">
        <f>IFERROR(INDEX([1]!_born[生没年],
MATCH(I204,[1]!_born[作],0)),"")</f>
        <v/>
      </c>
      <c r="N204" s="162" t="str" ph="1">
        <f>IFERROR(INDEX([1]!_born[生没年],
MATCH(K204,[1]!_born[作],0)),"")</f>
        <v/>
      </c>
      <c r="O204" s="56" t="s" ph="1">
        <v>2748</v>
      </c>
      <c r="R204" s="149" ph="1"/>
      <c r="S204" s="46" t="s" ph="1">
        <v>10026</v>
      </c>
      <c r="U204" s="57" ph="1">
        <v>34098</v>
      </c>
      <c r="V204" s="55" ph="1"/>
      <c r="W204" s="55" ph="1"/>
    </row>
    <row r="205" spans="1:25" s="46" customFormat="1" ht="25.5" ph="1">
      <c r="A205" s="44" ph="1">
        <v>620</v>
      </c>
      <c r="B205" s="46" t="s" ph="1">
        <v>3580</v>
      </c>
      <c r="C205" s="46" t="s" ph="1">
        <v>3580</v>
      </c>
      <c r="F205" s="46" t="s" ph="1">
        <v>1364</v>
      </c>
      <c r="G205" s="46" t="s" ph="1">
        <v>1343</v>
      </c>
      <c r="H205" s="46" t="s" ph="1">
        <v>9049</v>
      </c>
      <c r="I205" s="46" t="s" ph="1">
        <v>2356</v>
      </c>
      <c r="M205" s="161" t="str" ph="1">
        <f>IFERROR(INDEX([1]!_born[生没年],
MATCH(I205,[1]!_born[作],0)),"")</f>
        <v/>
      </c>
      <c r="N205" s="161" t="str" ph="1">
        <f>IFERROR(INDEX([1]!_born[生没年],
MATCH(K205,[1]!_born[作],0)),"")</f>
        <v/>
      </c>
      <c r="O205" s="46" t="s" ph="1">
        <v>9211</v>
      </c>
      <c r="R205" s="149" ph="1"/>
      <c r="S205" s="46" t="s" ph="1">
        <v>10026</v>
      </c>
      <c r="U205" s="47" ph="1">
        <v>34133</v>
      </c>
      <c r="V205" s="44" ph="1"/>
      <c r="W205" s="44" ph="1"/>
    </row>
    <row r="206" spans="1:25" s="46" customFormat="1" ht="25.5" ph="1">
      <c r="A206" s="44" ph="1">
        <v>617</v>
      </c>
      <c r="B206" s="46" t="s" ph="1">
        <v>3580</v>
      </c>
      <c r="C206" s="46" t="s" ph="1">
        <v>3580</v>
      </c>
      <c r="F206" s="46" t="s" ph="1">
        <v>1364</v>
      </c>
      <c r="G206" s="46" t="s" ph="1">
        <v>1343</v>
      </c>
      <c r="H206" s="46" t="s" ph="1">
        <v>3976</v>
      </c>
      <c r="I206" s="46" t="s" ph="1">
        <v>2356</v>
      </c>
      <c r="M206" s="161" t="str" ph="1">
        <f>IFERROR(INDEX([1]!_born[生没年],
MATCH(I206,[1]!_born[作],0)),"")</f>
        <v/>
      </c>
      <c r="N206" s="161" t="str" ph="1">
        <f>IFERROR(INDEX([1]!_born[生没年],
MATCH(K206,[1]!_born[作],0)),"")</f>
        <v/>
      </c>
      <c r="O206" s="46" t="s" ph="1">
        <v>9213</v>
      </c>
      <c r="R206" s="149" ph="1"/>
      <c r="S206" s="46" t="s" ph="1">
        <v>10026</v>
      </c>
      <c r="U206" s="47" ph="1">
        <v>34084</v>
      </c>
      <c r="V206" s="44" ph="1"/>
      <c r="W206" s="44" ph="1"/>
      <c r="Y206" s="46" t="s" ph="1">
        <v>9208</v>
      </c>
    </row>
    <row r="207" spans="1:25" s="46" customFormat="1" ht="25.5" ph="1">
      <c r="A207" s="44" ph="1">
        <v>621</v>
      </c>
      <c r="B207" s="46" t="s" ph="1">
        <v>3580</v>
      </c>
      <c r="C207" s="46" t="s" ph="1">
        <v>3580</v>
      </c>
      <c r="F207" s="46" t="s" ph="1">
        <v>1366</v>
      </c>
      <c r="G207" s="46" t="s" ph="1">
        <v>1343</v>
      </c>
      <c r="H207" s="46" t="s" ph="1">
        <v>9214</v>
      </c>
      <c r="I207" s="46" t="s" ph="1">
        <v>2356</v>
      </c>
      <c r="M207" s="161" t="str" ph="1">
        <f>IFERROR(INDEX([1]!_born[生没年],
MATCH(I207,[1]!_born[作],0)),"")</f>
        <v/>
      </c>
      <c r="N207" s="161" t="str" ph="1">
        <f>IFERROR(INDEX([1]!_born[生没年],
MATCH(K207,[1]!_born[作],0)),"")</f>
        <v/>
      </c>
      <c r="O207" s="46" t="s" ph="1">
        <v>9215</v>
      </c>
      <c r="R207" s="149" ph="1"/>
      <c r="S207" s="46" t="s" ph="1">
        <v>10026</v>
      </c>
      <c r="U207" s="47" ph="1">
        <v>34105</v>
      </c>
      <c r="V207" s="44" ph="1"/>
      <c r="W207" s="44" ph="1"/>
      <c r="Y207" s="46" t="s" ph="1">
        <v>9216</v>
      </c>
    </row>
    <row r="208" spans="1:25" s="56" customFormat="1" ht="25.5" ph="1">
      <c r="A208" s="55" ph="1">
        <v>622</v>
      </c>
      <c r="B208" s="56" t="s" ph="1">
        <v>3580</v>
      </c>
      <c r="C208" s="56" t="s" ph="1">
        <v>3580</v>
      </c>
      <c r="F208" s="56" t="s" ph="1">
        <v>1318</v>
      </c>
      <c r="G208" s="56" t="s" ph="1">
        <v>1343</v>
      </c>
      <c r="H208" s="56" t="s" ph="1">
        <v>9217</v>
      </c>
      <c r="I208" s="56" t="s" ph="1">
        <v>2356</v>
      </c>
      <c r="M208" s="162" t="str" ph="1">
        <f>IFERROR(INDEX([1]!_born[生没年],
MATCH(I208,[1]!_born[作],0)),"")</f>
        <v/>
      </c>
      <c r="N208" s="162" t="str" ph="1">
        <f>IFERROR(INDEX([1]!_born[生没年],
MATCH(K208,[1]!_born[作],0)),"")</f>
        <v/>
      </c>
      <c r="O208" s="56" t="s" ph="1">
        <v>9218</v>
      </c>
      <c r="R208" s="149" ph="1"/>
      <c r="S208" s="46" t="s" ph="1">
        <v>10026</v>
      </c>
      <c r="U208" s="57" ph="1">
        <v>34112</v>
      </c>
      <c r="V208" s="55" ph="1"/>
      <c r="W208" s="55" ph="1"/>
    </row>
    <row r="209" spans="1:28" s="46" customFormat="1" ht="25.5" ph="1">
      <c r="A209" s="44" ph="1">
        <v>623</v>
      </c>
      <c r="B209" s="46" t="s" ph="1">
        <v>3580</v>
      </c>
      <c r="C209" s="46" t="s" ph="1">
        <v>3580</v>
      </c>
      <c r="F209" s="46" t="s" ph="1">
        <v>1366</v>
      </c>
      <c r="G209" s="46" t="s" ph="1">
        <v>1343</v>
      </c>
      <c r="H209" s="46" t="s" ph="1">
        <v>9219</v>
      </c>
      <c r="I209" s="46" t="s" ph="1">
        <v>2356</v>
      </c>
      <c r="M209" s="161" t="str" ph="1">
        <f>IFERROR(INDEX([1]!_born[生没年],
MATCH(I209,[1]!_born[作],0)),"")</f>
        <v/>
      </c>
      <c r="N209" s="161" t="str" ph="1">
        <f>IFERROR(INDEX([1]!_born[生没年],
MATCH(K209,[1]!_born[作],0)),"")</f>
        <v/>
      </c>
      <c r="O209" s="46" t="s" ph="1">
        <v>9220</v>
      </c>
      <c r="R209" s="149" ph="1"/>
      <c r="S209" s="46" t="s" ph="1">
        <v>10026</v>
      </c>
      <c r="U209" s="47" ph="1">
        <v>34119</v>
      </c>
      <c r="V209" s="44" ph="1"/>
      <c r="W209" s="44" ph="1"/>
    </row>
    <row r="210" spans="1:28" s="56" customFormat="1" ht="25.5" ph="1">
      <c r="A210" s="55" ph="1">
        <v>624</v>
      </c>
      <c r="B210" s="56" t="s" ph="1">
        <v>3580</v>
      </c>
      <c r="C210" s="56" t="s" ph="1">
        <v>3580</v>
      </c>
      <c r="F210" s="56" t="s" ph="1">
        <v>1318</v>
      </c>
      <c r="G210" s="56" t="s" ph="1">
        <v>1343</v>
      </c>
      <c r="H210" s="56" t="s" ph="1">
        <v>9221</v>
      </c>
      <c r="I210" s="56" t="s" ph="1">
        <v>2356</v>
      </c>
      <c r="M210" s="162" t="str" ph="1">
        <f>IFERROR(INDEX([1]!_born[生没年],
MATCH(I210,[1]!_born[作],0)),"")</f>
        <v/>
      </c>
      <c r="N210" s="162" t="str" ph="1">
        <f>IFERROR(INDEX([1]!_born[生没年],
MATCH(K210,[1]!_born[作],0)),"")</f>
        <v/>
      </c>
      <c r="O210" s="56" t="s" ph="1">
        <v>9222</v>
      </c>
      <c r="R210" s="149" ph="1"/>
      <c r="S210" s="46" t="s" ph="1">
        <v>10026</v>
      </c>
      <c r="U210" s="57" t="s" ph="1">
        <v>4072</v>
      </c>
      <c r="V210" s="55" ph="1"/>
      <c r="W210" s="55" ph="1"/>
    </row>
    <row r="211" spans="1:28" s="56" customFormat="1" ht="25.5" ph="1">
      <c r="A211" s="55" ph="1">
        <v>625</v>
      </c>
      <c r="B211" s="56" t="s" ph="1">
        <v>3580</v>
      </c>
      <c r="C211" s="56" t="s" ph="1">
        <v>3580</v>
      </c>
      <c r="F211" s="56" t="s" ph="1">
        <v>1318</v>
      </c>
      <c r="G211" s="56" t="s" ph="1">
        <v>1343</v>
      </c>
      <c r="H211" s="56" t="s" ph="1">
        <v>9223</v>
      </c>
      <c r="I211" s="56" t="s" ph="1">
        <v>2356</v>
      </c>
      <c r="M211" s="162" t="str" ph="1">
        <f>IFERROR(INDEX([1]!_born[生没年],
MATCH(I211,[1]!_born[作],0)),"")</f>
        <v/>
      </c>
      <c r="N211" s="162" t="str" ph="1">
        <f>IFERROR(INDEX([1]!_born[生没年],
MATCH(K211,[1]!_born[作],0)),"")</f>
        <v/>
      </c>
      <c r="O211" s="56" t="s" ph="1">
        <v>9224</v>
      </c>
      <c r="R211" s="149" ph="1"/>
      <c r="S211" s="46" t="s" ph="1">
        <v>10026</v>
      </c>
      <c r="U211" s="57" ph="1">
        <v>34140</v>
      </c>
      <c r="V211" s="55" ph="1"/>
      <c r="W211" s="55" ph="1"/>
    </row>
    <row r="212" spans="1:28" s="46" customFormat="1" ht="25.5" ph="1">
      <c r="A212" s="44" ph="1">
        <v>626</v>
      </c>
      <c r="B212" s="46" t="s" ph="1">
        <v>3580</v>
      </c>
      <c r="C212" s="46" t="s" ph="1">
        <v>3580</v>
      </c>
      <c r="F212" s="46" t="s" ph="1">
        <v>1366</v>
      </c>
      <c r="G212" s="46" t="s" ph="1">
        <v>1343</v>
      </c>
      <c r="H212" s="46" t="s" ph="1">
        <v>9084</v>
      </c>
      <c r="I212" s="46" t="s" ph="1">
        <v>2356</v>
      </c>
      <c r="M212" s="161" t="str" ph="1">
        <f>IFERROR(INDEX([1]!_born[生没年],
MATCH(I212,[1]!_born[作],0)),"")</f>
        <v/>
      </c>
      <c r="N212" s="161" t="str" ph="1">
        <f>IFERROR(INDEX([1]!_born[生没年],
MATCH(K212,[1]!_born[作],0)),"")</f>
        <v/>
      </c>
      <c r="O212" s="46" t="s" ph="1">
        <v>4064</v>
      </c>
      <c r="R212" s="149" ph="1"/>
      <c r="S212" s="46" t="s" ph="1">
        <v>10026</v>
      </c>
      <c r="U212" s="47" ph="1">
        <v>34147</v>
      </c>
      <c r="V212" s="44" ph="1"/>
      <c r="W212" s="44" ph="1"/>
    </row>
    <row r="213" spans="1:28" ht="25.5" ph="1">
      <c r="A213" s="6" ph="1">
        <v>627</v>
      </c>
      <c r="B213" s="7" t="s" ph="1">
        <v>3580</v>
      </c>
      <c r="C213" s="7" t="s" ph="1">
        <v>3580</v>
      </c>
      <c r="F213" s="7" t="s" ph="1">
        <v>1366</v>
      </c>
      <c r="G213" s="7" t="s" ph="1">
        <v>8081</v>
      </c>
      <c r="I213" s="7" t="s" ph="1">
        <v>2675</v>
      </c>
      <c r="M213" s="14" t="str" ph="1">
        <f>IFERROR(INDEX([1]!_born[生没年],
MATCH(I213,[1]!_born[作],0)),"")</f>
        <v>1874~1951</v>
      </c>
      <c r="N213" s="14" t="str" ph="1">
        <f>IFERROR(INDEX([1]!_born[生没年],
MATCH(K213,[1]!_born[作],0)),"")</f>
        <v/>
      </c>
      <c r="O213" s="7" t="s" ph="1">
        <v>10028</v>
      </c>
      <c r="Q213" s="7" t="s" ph="1">
        <v>1901</v>
      </c>
      <c r="R213" s="147" ph="1"/>
      <c r="S213" s="7" t="s" ph="1">
        <v>10026</v>
      </c>
      <c r="Z213" s="7" t="s" ph="1">
        <v>10029</v>
      </c>
      <c r="AA213" s="7" t="s" ph="1">
        <v>10030</v>
      </c>
      <c r="AB213" s="7" t="s" ph="1">
        <v>10031</v>
      </c>
    </row>
    <row r="214" spans="1:28" s="56" customFormat="1" ht="25.5" ph="1">
      <c r="A214" s="55" ph="1">
        <v>628</v>
      </c>
      <c r="B214" s="56" t="s" ph="1">
        <v>3580</v>
      </c>
      <c r="C214" s="56" t="s" ph="1">
        <v>3580</v>
      </c>
      <c r="F214" s="56" t="s" ph="1">
        <v>1318</v>
      </c>
      <c r="G214" s="56" t="s" ph="1">
        <v>1343</v>
      </c>
      <c r="H214" s="56" t="s" ph="1">
        <v>9227</v>
      </c>
      <c r="I214" s="56" t="s" ph="1">
        <v>2356</v>
      </c>
      <c r="M214" s="162" t="str" ph="1">
        <f>IFERROR(INDEX([1]!_born[生没年],
MATCH(I214,[1]!_born[作],0)),"")</f>
        <v/>
      </c>
      <c r="N214" s="162" t="str" ph="1">
        <f>IFERROR(INDEX([1]!_born[生没年],
MATCH(K214,[1]!_born[作],0)),"")</f>
        <v/>
      </c>
      <c r="O214" s="56" t="s" ph="1">
        <v>9228</v>
      </c>
      <c r="R214" s="149" ph="1"/>
      <c r="S214" s="46" t="s" ph="1">
        <v>10026</v>
      </c>
      <c r="U214" s="57" t="s" ph="1">
        <v>4072</v>
      </c>
      <c r="V214" s="55" ph="1"/>
      <c r="W214" s="55" ph="1"/>
    </row>
    <row r="215" spans="1:28" s="46" customFormat="1" ht="25.5" ph="1">
      <c r="A215" s="44" ph="1">
        <v>629</v>
      </c>
      <c r="B215" s="46" t="s" ph="1">
        <v>3580</v>
      </c>
      <c r="C215" s="46" t="s" ph="1">
        <v>3580</v>
      </c>
      <c r="F215" s="46" t="s" ph="1">
        <v>1413</v>
      </c>
      <c r="G215" s="46" t="s" ph="1">
        <v>1343</v>
      </c>
      <c r="H215" s="46" t="s" ph="1">
        <v>3661</v>
      </c>
      <c r="I215" s="46" t="s" ph="1">
        <v>2356</v>
      </c>
      <c r="M215" s="161" t="str" ph="1">
        <f>IFERROR(INDEX([1]!_born[生没年],
MATCH(I215,[1]!_born[作],0)),"")</f>
        <v/>
      </c>
      <c r="N215" s="161" t="str" ph="1">
        <f>IFERROR(INDEX([1]!_born[生没年],
MATCH(K215,[1]!_born[作],0)),"")</f>
        <v/>
      </c>
      <c r="O215" s="46" t="s" ph="1">
        <v>9229</v>
      </c>
      <c r="R215" s="149" ph="1"/>
      <c r="S215" s="46" t="s" ph="1">
        <v>10026</v>
      </c>
      <c r="U215" s="47" ph="1">
        <v>34161</v>
      </c>
      <c r="V215" s="44" ph="1"/>
      <c r="W215" s="44" ph="1"/>
    </row>
    <row r="216" spans="1:28" s="46" customFormat="1" ht="25.5" ph="1">
      <c r="A216" s="44" ph="1">
        <v>630</v>
      </c>
      <c r="B216" s="46" t="s" ph="1">
        <v>3580</v>
      </c>
      <c r="C216" s="46" t="s" ph="1">
        <v>3580</v>
      </c>
      <c r="F216" s="46" t="s" ph="1">
        <v>1413</v>
      </c>
      <c r="G216" s="46" t="s" ph="1">
        <v>1343</v>
      </c>
      <c r="H216" s="46" t="s" ph="1">
        <v>9230</v>
      </c>
      <c r="I216" s="46" t="s" ph="1">
        <v>2356</v>
      </c>
      <c r="M216" s="161" t="str" ph="1">
        <f>IFERROR(INDEX([1]!_born[生没年],
MATCH(I216,[1]!_born[作],0)),"")</f>
        <v/>
      </c>
      <c r="N216" s="161" t="str" ph="1">
        <f>IFERROR(INDEX([1]!_born[生没年],
MATCH(K216,[1]!_born[作],0)),"")</f>
        <v/>
      </c>
      <c r="O216" s="46" t="s" ph="1">
        <v>9231</v>
      </c>
      <c r="R216" s="149" ph="1"/>
      <c r="S216" s="46" t="s" ph="1">
        <v>10026</v>
      </c>
      <c r="U216" s="47" ph="1">
        <v>34168</v>
      </c>
      <c r="V216" s="44" ph="1"/>
      <c r="W216" s="44" ph="1"/>
    </row>
    <row r="217" spans="1:28" s="46" customFormat="1" ht="25.5" ph="1">
      <c r="A217" s="44" ph="1">
        <v>631</v>
      </c>
      <c r="B217" s="46" t="s" ph="1">
        <v>3580</v>
      </c>
      <c r="C217" s="46" t="s" ph="1">
        <v>3580</v>
      </c>
      <c r="F217" s="46" t="s" ph="1">
        <v>1413</v>
      </c>
      <c r="G217" s="46" t="s" ph="1">
        <v>1343</v>
      </c>
      <c r="H217" s="46" t="s" ph="1">
        <v>8824</v>
      </c>
      <c r="I217" s="46" t="s" ph="1">
        <v>2356</v>
      </c>
      <c r="M217" s="161" t="str" ph="1">
        <f>IFERROR(INDEX([1]!_born[生没年],
MATCH(I217,[1]!_born[作],0)),"")</f>
        <v/>
      </c>
      <c r="N217" s="161" t="str" ph="1">
        <f>IFERROR(INDEX([1]!_born[生没年],
MATCH(K217,[1]!_born[作],0)),"")</f>
        <v/>
      </c>
      <c r="O217" s="46" t="s" ph="1">
        <v>9232</v>
      </c>
      <c r="R217" s="149" ph="1"/>
      <c r="S217" s="46" t="s" ph="1">
        <v>10026</v>
      </c>
      <c r="U217" s="47" t="s" ph="1">
        <v>4072</v>
      </c>
      <c r="V217" s="44" ph="1"/>
      <c r="W217" s="44" ph="1"/>
    </row>
    <row r="218" spans="1:28" s="46" customFormat="1" ht="25.5" ph="1">
      <c r="A218" s="44" ph="1">
        <v>632</v>
      </c>
      <c r="B218" s="46" t="s" ph="1">
        <v>3580</v>
      </c>
      <c r="C218" s="46" t="s" ph="1">
        <v>3580</v>
      </c>
      <c r="F218" s="46" t="s" ph="1">
        <v>1415</v>
      </c>
      <c r="G218" s="46" t="s" ph="1">
        <v>1343</v>
      </c>
      <c r="H218" s="46" t="s" ph="1">
        <v>9233</v>
      </c>
      <c r="I218" s="46" t="s" ph="1">
        <v>2356</v>
      </c>
      <c r="M218" s="161" t="str" ph="1">
        <f>IFERROR(INDEX([1]!_born[生没年],
MATCH(I218,[1]!_born[作],0)),"")</f>
        <v/>
      </c>
      <c r="N218" s="161" t="str" ph="1">
        <f>IFERROR(INDEX([1]!_born[生没年],
MATCH(K218,[1]!_born[作],0)),"")</f>
        <v/>
      </c>
      <c r="O218" s="46" t="s" ph="1">
        <v>9234</v>
      </c>
      <c r="R218" s="149" ph="1"/>
      <c r="S218" s="46" t="s" ph="1">
        <v>10026</v>
      </c>
      <c r="U218" s="47" ph="1">
        <v>34182</v>
      </c>
      <c r="V218" s="44" ph="1"/>
      <c r="W218" s="44" ph="1"/>
    </row>
    <row r="219" spans="1:28" s="56" customFormat="1" ht="25.5" ph="1">
      <c r="A219" s="55" ph="1">
        <v>633</v>
      </c>
      <c r="B219" s="56" t="s" ph="1">
        <v>3580</v>
      </c>
      <c r="C219" s="56" t="s" ph="1">
        <v>3580</v>
      </c>
      <c r="F219" s="56" t="s" ph="1">
        <v>1318</v>
      </c>
      <c r="G219" s="56" t="s" ph="1">
        <v>1343</v>
      </c>
      <c r="H219" s="56" t="s" ph="1">
        <v>9235</v>
      </c>
      <c r="I219" s="56" t="s" ph="1">
        <v>2356</v>
      </c>
      <c r="M219" s="162" t="str" ph="1">
        <f>IFERROR(INDEX([1]!_born[生没年],
MATCH(I219,[1]!_born[作],0)),"")</f>
        <v/>
      </c>
      <c r="N219" s="162" t="str" ph="1">
        <f>IFERROR(INDEX([1]!_born[生没年],
MATCH(K219,[1]!_born[作],0)),"")</f>
        <v/>
      </c>
      <c r="O219" s="56" t="s" ph="1">
        <v>9236</v>
      </c>
      <c r="R219" s="149" ph="1"/>
      <c r="S219" s="46" t="s" ph="1">
        <v>10026</v>
      </c>
      <c r="U219" s="57" ph="1">
        <v>34189</v>
      </c>
      <c r="V219" s="55" ph="1"/>
      <c r="W219" s="55" ph="1"/>
    </row>
    <row r="220" spans="1:28" s="56" customFormat="1" ht="25.5" ph="1">
      <c r="A220" s="55" ph="1">
        <v>634</v>
      </c>
      <c r="B220" s="56" t="s" ph="1">
        <v>3580</v>
      </c>
      <c r="C220" s="56" t="s" ph="1">
        <v>3580</v>
      </c>
      <c r="F220" s="56" t="s" ph="1">
        <v>1318</v>
      </c>
      <c r="G220" s="56" t="s" ph="1">
        <v>1343</v>
      </c>
      <c r="H220" s="56" t="s" ph="1">
        <v>9237</v>
      </c>
      <c r="I220" s="56" t="s" ph="1">
        <v>2356</v>
      </c>
      <c r="M220" s="162" t="str" ph="1">
        <f>IFERROR(INDEX([1]!_born[生没年],
MATCH(I220,[1]!_born[作],0)),"")</f>
        <v/>
      </c>
      <c r="N220" s="162" t="str" ph="1">
        <f>IFERROR(INDEX([1]!_born[生没年],
MATCH(K220,[1]!_born[作],0)),"")</f>
        <v/>
      </c>
      <c r="O220" s="56" t="s" ph="1">
        <v>9238</v>
      </c>
      <c r="R220" s="149" ph="1"/>
      <c r="S220" s="46" t="s" ph="1">
        <v>10026</v>
      </c>
      <c r="U220" s="57" ph="1">
        <v>34203</v>
      </c>
      <c r="V220" s="55" ph="1"/>
      <c r="W220" s="55" ph="1"/>
    </row>
    <row r="221" spans="1:28" s="56" customFormat="1" ht="25.5" ph="1">
      <c r="A221" s="55" ph="1">
        <v>635</v>
      </c>
      <c r="B221" s="56" t="s" ph="1">
        <v>3580</v>
      </c>
      <c r="C221" s="56" t="s" ph="1">
        <v>3580</v>
      </c>
      <c r="F221" s="56" t="s" ph="1">
        <v>1318</v>
      </c>
      <c r="G221" s="56" t="s" ph="1">
        <v>1343</v>
      </c>
      <c r="H221" s="56" t="s" ph="1">
        <v>9239</v>
      </c>
      <c r="I221" s="56" t="s" ph="1">
        <v>2356</v>
      </c>
      <c r="M221" s="162" t="str" ph="1">
        <f>IFERROR(INDEX([1]!_born[生没年],
MATCH(I221,[1]!_born[作],0)),"")</f>
        <v/>
      </c>
      <c r="N221" s="162" t="str" ph="1">
        <f>IFERROR(INDEX([1]!_born[生没年],
MATCH(K221,[1]!_born[作],0)),"")</f>
        <v/>
      </c>
      <c r="O221" s="56" t="s" ph="1">
        <v>9240</v>
      </c>
      <c r="R221" s="149" ph="1"/>
      <c r="S221" s="46" t="s" ph="1">
        <v>10026</v>
      </c>
      <c r="U221" s="57" ph="1">
        <v>34224</v>
      </c>
      <c r="V221" s="55" ph="1"/>
      <c r="W221" s="55" ph="1"/>
    </row>
    <row r="222" spans="1:28" s="46" customFormat="1" ht="25.5" ph="1">
      <c r="A222" s="44" ph="1">
        <v>636</v>
      </c>
      <c r="B222" s="46" t="s" ph="1">
        <v>3580</v>
      </c>
      <c r="C222" s="46" t="s" ph="1">
        <v>3580</v>
      </c>
      <c r="F222" s="46" t="s" ph="1">
        <v>1415</v>
      </c>
      <c r="G222" s="46" t="s" ph="1">
        <v>1343</v>
      </c>
      <c r="H222" s="46" t="s" ph="1">
        <v>10032</v>
      </c>
      <c r="I222" s="46" t="s" ph="1">
        <v>2356</v>
      </c>
      <c r="M222" s="161" t="str" ph="1">
        <f>IFERROR(INDEX([1]!_born[生没年],
MATCH(I222,[1]!_born[作],0)),"")</f>
        <v/>
      </c>
      <c r="N222" s="161" t="str" ph="1">
        <f>IFERROR(INDEX([1]!_born[生没年],
MATCH(K222,[1]!_born[作],0)),"")</f>
        <v/>
      </c>
      <c r="O222" s="46" t="s" ph="1">
        <v>9242</v>
      </c>
      <c r="R222" s="149" ph="1"/>
      <c r="S222" s="46" t="s" ph="1">
        <v>10026</v>
      </c>
      <c r="U222" s="47" ph="1">
        <v>34224</v>
      </c>
      <c r="V222" s="44" ph="1"/>
      <c r="W222" s="44" ph="1"/>
    </row>
    <row r="223" spans="1:28" s="56" customFormat="1" ht="25.5" ph="1">
      <c r="A223" s="55" ph="1">
        <v>637</v>
      </c>
      <c r="B223" s="56" t="s" ph="1">
        <v>3580</v>
      </c>
      <c r="C223" s="56" t="s" ph="1">
        <v>3580</v>
      </c>
      <c r="F223" s="56" t="s" ph="1">
        <v>1318</v>
      </c>
      <c r="G223" s="56" t="s" ph="1">
        <v>1343</v>
      </c>
      <c r="H223" s="56" t="s" ph="1">
        <v>3735</v>
      </c>
      <c r="I223" s="56" t="s" ph="1">
        <v>9243</v>
      </c>
      <c r="M223" s="162" t="str" ph="1">
        <f>IFERROR(INDEX([1]!_born[生没年],
MATCH(I223,[1]!_born[作],0)),"")</f>
        <v/>
      </c>
      <c r="N223" s="162" t="str" ph="1">
        <f>IFERROR(INDEX([1]!_born[生没年],
MATCH(K223,[1]!_born[作],0)),"")</f>
        <v/>
      </c>
      <c r="O223" s="56" t="s" ph="1">
        <v>9244</v>
      </c>
      <c r="R223" s="149" ph="1"/>
      <c r="S223" s="46" t="s" ph="1">
        <v>10026</v>
      </c>
      <c r="U223" s="57" t="s" ph="1">
        <v>4072</v>
      </c>
      <c r="V223" s="55" ph="1"/>
      <c r="W223" s="55" ph="1"/>
    </row>
    <row r="224" spans="1:28" s="56" customFormat="1" ht="25.5" ph="1">
      <c r="A224" s="55" ph="1">
        <v>638</v>
      </c>
      <c r="B224" s="56" t="s" ph="1">
        <v>3580</v>
      </c>
      <c r="C224" s="56" t="s" ph="1">
        <v>3580</v>
      </c>
      <c r="F224" s="56" t="s" ph="1">
        <v>1318</v>
      </c>
      <c r="G224" s="56" t="s" ph="1">
        <v>1343</v>
      </c>
      <c r="H224" s="56" t="s" ph="1">
        <v>9245</v>
      </c>
      <c r="I224" s="56" t="s" ph="1">
        <v>2356</v>
      </c>
      <c r="M224" s="162" t="str" ph="1">
        <f>IFERROR(INDEX([1]!_born[生没年],
MATCH(I224,[1]!_born[作],0)),"")</f>
        <v/>
      </c>
      <c r="N224" s="162" t="str" ph="1">
        <f>IFERROR(INDEX([1]!_born[生没年],
MATCH(K224,[1]!_born[作],0)),"")</f>
        <v/>
      </c>
      <c r="O224" s="56" t="s" ph="1">
        <v>9246</v>
      </c>
      <c r="R224" s="149" ph="1"/>
      <c r="S224" s="46" t="s" ph="1">
        <v>10026</v>
      </c>
      <c r="U224" s="57" ph="1">
        <v>34238</v>
      </c>
      <c r="V224" s="55" ph="1"/>
      <c r="W224" s="55" ph="1"/>
    </row>
    <row r="225" spans="1:25" s="56" customFormat="1" ht="25.5" ph="1">
      <c r="A225" s="55" ph="1">
        <v>639</v>
      </c>
      <c r="B225" s="56" t="s" ph="1">
        <v>3580</v>
      </c>
      <c r="C225" s="56" t="s" ph="1">
        <v>3580</v>
      </c>
      <c r="F225" s="56" t="s" ph="1">
        <v>1318</v>
      </c>
      <c r="G225" s="56" t="s" ph="1">
        <v>1902</v>
      </c>
      <c r="I225" s="56" t="s" ph="1">
        <v>2356</v>
      </c>
      <c r="M225" s="162" t="str" ph="1">
        <f>IFERROR(INDEX([1]!_born[生没年],
MATCH(I225,[1]!_born[作],0)),"")</f>
        <v/>
      </c>
      <c r="N225" s="162" t="str" ph="1">
        <f>IFERROR(INDEX([1]!_born[生没年],
MATCH(K225,[1]!_born[作],0)),"")</f>
        <v/>
      </c>
      <c r="O225" s="56" t="s" ph="1">
        <v>9247</v>
      </c>
      <c r="R225" s="151" ph="1"/>
      <c r="S225" s="56" t="s" ph="1">
        <v>10033</v>
      </c>
      <c r="U225" s="57" ph="1">
        <v>34245</v>
      </c>
      <c r="V225" s="55" ph="1"/>
      <c r="W225" s="55" ph="1"/>
    </row>
    <row r="226" spans="1:25" s="46" customFormat="1" ht="25.5" ph="1">
      <c r="A226" s="44" ph="1">
        <v>640</v>
      </c>
      <c r="B226" s="46" t="s" ph="1">
        <v>3580</v>
      </c>
      <c r="C226" s="46" t="s" ph="1">
        <v>3580</v>
      </c>
      <c r="F226" s="46" t="s" ph="1">
        <v>1415</v>
      </c>
      <c r="G226" s="46" t="s" ph="1">
        <v>1343</v>
      </c>
      <c r="H226" s="46" t="s" ph="1">
        <v>9250</v>
      </c>
      <c r="I226" s="46" t="s" ph="1">
        <v>2356</v>
      </c>
      <c r="M226" s="161" t="str" ph="1">
        <f>IFERROR(INDEX([1]!_born[生没年],
MATCH(I226,[1]!_born[作],0)),"")</f>
        <v/>
      </c>
      <c r="N226" s="161" t="str" ph="1">
        <f>IFERROR(INDEX([1]!_born[生没年],
MATCH(K226,[1]!_born[作],0)),"")</f>
        <v/>
      </c>
      <c r="O226" s="46" t="s" ph="1">
        <v>9251</v>
      </c>
      <c r="R226" s="149" ph="1"/>
      <c r="S226" s="46" t="s" ph="1">
        <v>10026</v>
      </c>
      <c r="U226" s="47" ph="1">
        <v>34259</v>
      </c>
      <c r="V226" s="44" ph="1"/>
      <c r="W226" s="44" ph="1"/>
      <c r="Y226" s="46" t="s" ph="1">
        <v>10034</v>
      </c>
    </row>
    <row r="227" spans="1:25" s="46" customFormat="1" ht="25.5" ph="1">
      <c r="A227" s="44" ph="1">
        <v>641</v>
      </c>
      <c r="B227" s="46" t="s" ph="1">
        <v>3580</v>
      </c>
      <c r="C227" s="46" t="s" ph="1">
        <v>3580</v>
      </c>
      <c r="F227" s="46" t="s" ph="1">
        <v>1418</v>
      </c>
      <c r="G227" s="46" t="s" ph="1">
        <v>1343</v>
      </c>
      <c r="H227" s="46" t="s" ph="1">
        <v>7788</v>
      </c>
      <c r="I227" s="46" t="s" ph="1">
        <v>2356</v>
      </c>
      <c r="M227" s="161" t="str" ph="1">
        <f>IFERROR(INDEX([1]!_born[生没年],
MATCH(I227,[1]!_born[作],0)),"")</f>
        <v/>
      </c>
      <c r="N227" s="161" t="str" ph="1">
        <f>IFERROR(INDEX([1]!_born[生没年],
MATCH(K227,[1]!_born[作],0)),"")</f>
        <v/>
      </c>
      <c r="O227" s="46" t="s" ph="1">
        <v>3795</v>
      </c>
      <c r="R227" s="149" ph="1"/>
      <c r="S227" s="46" t="s" ph="1">
        <v>10026</v>
      </c>
      <c r="U227" s="47" ph="1">
        <v>34266</v>
      </c>
      <c r="V227" s="44" ph="1"/>
      <c r="W227" s="44" ph="1"/>
    </row>
    <row r="228" spans="1:25" s="46" customFormat="1" ht="25.5" ph="1">
      <c r="A228" s="44" ph="1">
        <v>642</v>
      </c>
      <c r="B228" s="46" t="s" ph="1">
        <v>3580</v>
      </c>
      <c r="C228" s="46" t="s" ph="1">
        <v>3580</v>
      </c>
      <c r="F228" s="46" t="s" ph="1">
        <v>1418</v>
      </c>
      <c r="G228" s="46" t="s" ph="1">
        <v>1343</v>
      </c>
      <c r="H228" s="46" t="s" ph="1">
        <v>9252</v>
      </c>
      <c r="I228" s="46" t="s" ph="1">
        <v>2356</v>
      </c>
      <c r="M228" s="161" t="str" ph="1">
        <f>IFERROR(INDEX([1]!_born[生没年],
MATCH(I228,[1]!_born[作],0)),"")</f>
        <v/>
      </c>
      <c r="N228" s="161" t="str" ph="1">
        <f>IFERROR(INDEX([1]!_born[生没年],
MATCH(K228,[1]!_born[作],0)),"")</f>
        <v/>
      </c>
      <c r="O228" s="46" t="s" ph="1">
        <v>9253</v>
      </c>
      <c r="R228" s="149" ph="1"/>
      <c r="S228" s="46" t="s" ph="1">
        <v>10026</v>
      </c>
      <c r="U228" s="47" ph="1">
        <v>34273</v>
      </c>
      <c r="V228" s="44" ph="1"/>
      <c r="W228" s="44" ph="1"/>
    </row>
    <row r="229" spans="1:25" s="46" customFormat="1" ht="25.5" ph="1">
      <c r="A229" s="44" ph="1">
        <v>643</v>
      </c>
      <c r="B229" s="46" t="s" ph="1">
        <v>3580</v>
      </c>
      <c r="C229" s="46" t="s" ph="1">
        <v>3580</v>
      </c>
      <c r="F229" s="46" t="s" ph="1">
        <v>1418</v>
      </c>
      <c r="G229" s="46" t="s" ph="1">
        <v>1343</v>
      </c>
      <c r="H229" s="46" t="s" ph="1">
        <v>9255</v>
      </c>
      <c r="I229" s="46" t="s" ph="1">
        <v>2356</v>
      </c>
      <c r="M229" s="161" t="str" ph="1">
        <f>IFERROR(INDEX([1]!_born[生没年],
MATCH(I229,[1]!_born[作],0)),"")</f>
        <v/>
      </c>
      <c r="N229" s="161" t="str" ph="1">
        <f>IFERROR(INDEX([1]!_born[生没年],
MATCH(K229,[1]!_born[作],0)),"")</f>
        <v/>
      </c>
      <c r="O229" s="46" t="s" ph="1">
        <v>9256</v>
      </c>
      <c r="R229" s="149" ph="1"/>
      <c r="S229" s="46" t="s" ph="1">
        <v>10026</v>
      </c>
      <c r="U229" s="47" ph="1">
        <v>34280</v>
      </c>
      <c r="V229" s="44" ph="1"/>
      <c r="W229" s="44" ph="1"/>
    </row>
    <row r="230" spans="1:25" ht="25.5" ph="1">
      <c r="A230" s="6" ph="1">
        <v>584</v>
      </c>
      <c r="B230" s="7" t="s" ph="1">
        <v>3580</v>
      </c>
      <c r="C230" s="7" t="s" ph="1">
        <v>3580</v>
      </c>
      <c r="F230" s="7" t="s" ph="1">
        <v>1363</v>
      </c>
      <c r="G230" s="7" t="s" ph="1">
        <v>7437</v>
      </c>
      <c r="I230" s="7" t="s" ph="1">
        <v>10035</v>
      </c>
      <c r="M230" s="14" t="str" ph="1">
        <f>IFERROR(INDEX([1]!_born[生没年],
MATCH(I230,[1]!_born[作],0)),"")</f>
        <v/>
      </c>
      <c r="N230" s="14" t="str" ph="1">
        <f>IFERROR(INDEX([1]!_born[生没年],
MATCH(K230,[1]!_born[作],0)),"")</f>
        <v/>
      </c>
      <c r="O230" s="17" t="s" ph="1">
        <v>10036</v>
      </c>
      <c r="R230" s="147" ph="1"/>
      <c r="Y230" s="7" t="s" ph="1">
        <v>10037</v>
      </c>
    </row>
    <row r="231" spans="1:25" ht="25.5" ph="1">
      <c r="A231" s="6" ph="1">
        <v>585</v>
      </c>
      <c r="B231" s="7" t="s" ph="1">
        <v>3580</v>
      </c>
      <c r="C231" s="7" t="s" ph="1">
        <v>3580</v>
      </c>
      <c r="F231" s="7" t="s" ph="1">
        <v>1364</v>
      </c>
      <c r="G231" s="7" t="s" ph="1">
        <v>7437</v>
      </c>
      <c r="I231" s="7" t="s" ph="1">
        <v>2356</v>
      </c>
      <c r="M231" s="14" t="str" ph="1">
        <f>IFERROR(INDEX([1]!_born[生没年],
MATCH(I231,[1]!_born[作],0)),"")</f>
        <v/>
      </c>
      <c r="N231" s="14" t="str" ph="1">
        <f>IFERROR(INDEX([1]!_born[生没年],
MATCH(K231,[1]!_born[作],0)),"")</f>
        <v/>
      </c>
      <c r="O231" s="7" t="s" ph="1">
        <v>3578</v>
      </c>
      <c r="R231" s="147" ph="1"/>
      <c r="Y231" s="7" t="s" ph="1">
        <v>10037</v>
      </c>
    </row>
    <row r="232" spans="1:25" ht="25.5" ph="1">
      <c r="A232" s="6" ph="1">
        <v>586</v>
      </c>
      <c r="B232" s="7" t="s" ph="1">
        <v>3580</v>
      </c>
      <c r="C232" s="7" t="s" ph="1">
        <v>3580</v>
      </c>
      <c r="F232" s="7" t="s" ph="1">
        <v>1366</v>
      </c>
      <c r="G232" s="7" t="s" ph="1">
        <v>7437</v>
      </c>
      <c r="I232" s="7" t="s" ph="1">
        <v>2356</v>
      </c>
      <c r="M232" s="14" t="str" ph="1">
        <f>IFERROR(INDEX([1]!_born[生没年],
MATCH(I232,[1]!_born[作],0)),"")</f>
        <v/>
      </c>
      <c r="N232" s="14" t="str" ph="1">
        <f>IFERROR(INDEX([1]!_born[生没年],
MATCH(K232,[1]!_born[作],0)),"")</f>
        <v/>
      </c>
      <c r="O232" s="7" t="s" ph="1">
        <v>3579</v>
      </c>
      <c r="R232" s="147" ph="1"/>
      <c r="Y232" s="7" t="s" ph="1">
        <v>10037</v>
      </c>
    </row>
    <row r="233" spans="1:25" s="46" customFormat="1" ht="25.5" ph="1">
      <c r="A233" s="44" ph="1">
        <v>587</v>
      </c>
      <c r="B233" s="46" t="s" ph="1">
        <v>3580</v>
      </c>
      <c r="C233" s="46" t="s" ph="1">
        <v>3580</v>
      </c>
      <c r="F233" s="46" t="s" ph="1">
        <v>1413</v>
      </c>
      <c r="G233" s="46" t="s" ph="1">
        <v>1343</v>
      </c>
      <c r="H233" s="46" t="s" ph="1">
        <v>7732</v>
      </c>
      <c r="I233" s="46" t="s" ph="1">
        <v>2356</v>
      </c>
      <c r="M233" s="161" t="str" ph="1">
        <f>IFERROR(INDEX([1]!_born[生没年],
MATCH(I233,[1]!_born[作],0)),"")</f>
        <v/>
      </c>
      <c r="N233" s="161" t="str" ph="1">
        <f>IFERROR(INDEX([1]!_born[生没年],
MATCH(K233,[1]!_born[作],0)),"")</f>
        <v/>
      </c>
      <c r="O233" s="46" t="s" ph="1">
        <v>9285</v>
      </c>
      <c r="R233" s="149" ph="1"/>
      <c r="S233" s="46" t="s" ph="1">
        <v>10038</v>
      </c>
      <c r="U233" s="47" ph="1">
        <v>34406</v>
      </c>
      <c r="V233" s="44" ph="1"/>
      <c r="W233" s="44" ph="1"/>
      <c r="Y233" s="46" t="s" ph="1">
        <v>10039</v>
      </c>
    </row>
    <row r="234" spans="1:25" s="46" customFormat="1" ht="25.5" ph="1">
      <c r="A234" s="44" ph="1">
        <v>588</v>
      </c>
      <c r="B234" s="46" t="s" ph="1">
        <v>3580</v>
      </c>
      <c r="C234" s="46" t="s" ph="1">
        <v>3580</v>
      </c>
      <c r="F234" s="46" t="s" ph="1">
        <v>1413</v>
      </c>
      <c r="G234" s="46" t="s" ph="1">
        <v>1343</v>
      </c>
      <c r="H234" s="46" t="s" ph="1">
        <v>9287</v>
      </c>
      <c r="I234" s="46" t="s" ph="1">
        <v>2356</v>
      </c>
      <c r="M234" s="161" t="str" ph="1">
        <f>IFERROR(INDEX([1]!_born[生没年],
MATCH(I234,[1]!_born[作],0)),"")</f>
        <v/>
      </c>
      <c r="N234" s="161" t="str" ph="1">
        <f>IFERROR(INDEX([1]!_born[生没年],
MATCH(K234,[1]!_born[作],0)),"")</f>
        <v/>
      </c>
      <c r="O234" s="46" t="s" ph="1">
        <v>9288</v>
      </c>
      <c r="R234" s="149" ph="1"/>
      <c r="S234" s="46" t="s" ph="1">
        <v>10038</v>
      </c>
      <c r="U234" s="47" ph="1">
        <v>34413</v>
      </c>
      <c r="V234" s="44" ph="1"/>
      <c r="W234" s="44" ph="1"/>
    </row>
    <row r="235" spans="1:25" s="56" customFormat="1" ht="25.5" ph="1">
      <c r="A235" s="55" ph="1">
        <v>607</v>
      </c>
      <c r="B235" s="56" t="s" ph="1">
        <v>3580</v>
      </c>
      <c r="C235" s="56" t="s" ph="1">
        <v>3580</v>
      </c>
      <c r="F235" s="56" t="s" ph="1">
        <v>1318</v>
      </c>
      <c r="G235" s="56" t="s" ph="1">
        <v>1343</v>
      </c>
      <c r="H235" s="56" t="s" ph="1">
        <v>9289</v>
      </c>
      <c r="I235" s="56" t="s" ph="1">
        <v>2356</v>
      </c>
      <c r="M235" s="162" t="str" ph="1">
        <f>IFERROR(INDEX([1]!_born[生没年],
MATCH(I235,[1]!_born[作],0)),"")</f>
        <v/>
      </c>
      <c r="N235" s="162" t="str" ph="1">
        <f>IFERROR(INDEX([1]!_born[生没年],
MATCH(K235,[1]!_born[作],0)),"")</f>
        <v/>
      </c>
      <c r="O235" s="56" t="s" ph="1">
        <v>9290</v>
      </c>
      <c r="R235" s="149" ph="1"/>
      <c r="S235" s="46" t="s" ph="1">
        <v>10038</v>
      </c>
      <c r="U235" s="57" ph="1">
        <v>34420</v>
      </c>
      <c r="V235" s="55" ph="1"/>
      <c r="W235" s="55" ph="1"/>
    </row>
    <row r="236" spans="1:25" s="46" customFormat="1" ht="25.5" ph="1">
      <c r="A236" s="44" ph="1">
        <v>589</v>
      </c>
      <c r="B236" s="46" t="s" ph="1">
        <v>3580</v>
      </c>
      <c r="C236" s="46" t="s" ph="1">
        <v>3580</v>
      </c>
      <c r="F236" s="46" t="s" ph="1">
        <v>1413</v>
      </c>
      <c r="G236" s="46" t="s" ph="1">
        <v>1343</v>
      </c>
      <c r="H236" s="46" t="s" ph="1">
        <v>7732</v>
      </c>
      <c r="I236" s="46" t="s" ph="1">
        <v>2356</v>
      </c>
      <c r="M236" s="161" t="str" ph="1">
        <f>IFERROR(INDEX([1]!_born[生没年],
MATCH(I236,[1]!_born[作],0)),"")</f>
        <v/>
      </c>
      <c r="N236" s="161" t="str" ph="1">
        <f>IFERROR(INDEX([1]!_born[生没年],
MATCH(K236,[1]!_born[作],0)),"")</f>
        <v/>
      </c>
      <c r="O236" s="46" t="s" ph="1">
        <v>9291</v>
      </c>
      <c r="R236" s="149" ph="1"/>
      <c r="S236" s="46" t="s" ph="1">
        <v>10038</v>
      </c>
      <c r="U236" s="47" ph="1">
        <v>34427</v>
      </c>
      <c r="V236" s="44" ph="1"/>
      <c r="W236" s="44" ph="1"/>
    </row>
    <row r="237" spans="1:25" s="46" customFormat="1" ht="25.5" ph="1">
      <c r="A237" s="44" ph="1">
        <v>590</v>
      </c>
      <c r="B237" s="46" t="s" ph="1">
        <v>3580</v>
      </c>
      <c r="C237" s="46" t="s" ph="1">
        <v>3580</v>
      </c>
      <c r="F237" s="46" t="s" ph="1">
        <v>1413</v>
      </c>
      <c r="G237" s="46" t="s" ph="1">
        <v>1343</v>
      </c>
      <c r="H237" s="46" t="s" ph="1">
        <v>9292</v>
      </c>
      <c r="I237" s="46" t="s" ph="1">
        <v>2356</v>
      </c>
      <c r="M237" s="161" t="str" ph="1">
        <f>IFERROR(INDEX([1]!_born[生没年],
MATCH(I237,[1]!_born[作],0)),"")</f>
        <v/>
      </c>
      <c r="N237" s="161" t="str" ph="1">
        <f>IFERROR(INDEX([1]!_born[生没年],
MATCH(K237,[1]!_born[作],0)),"")</f>
        <v/>
      </c>
      <c r="O237" s="46" t="s" ph="1">
        <v>10040</v>
      </c>
      <c r="R237" s="149" ph="1"/>
      <c r="S237" s="46" t="s" ph="1">
        <v>10038</v>
      </c>
      <c r="U237" s="47" t="s" ph="1">
        <v>4074</v>
      </c>
      <c r="V237" s="44" ph="1"/>
      <c r="W237" s="44" ph="1"/>
    </row>
    <row r="238" spans="1:25" s="46" customFormat="1" ht="25.5" ph="1">
      <c r="A238" s="44" ph="1">
        <v>586</v>
      </c>
      <c r="B238" s="46" t="s" ph="1">
        <v>3580</v>
      </c>
      <c r="C238" s="46" t="s" ph="1">
        <v>3580</v>
      </c>
      <c r="F238" s="46" t="s" ph="1">
        <v>1413</v>
      </c>
      <c r="G238" s="46" t="s" ph="1">
        <v>6914</v>
      </c>
      <c r="I238" s="46" t="s" ph="1">
        <v>10041</v>
      </c>
      <c r="M238" s="161" t="str" ph="1">
        <f>IFERROR(INDEX([1]!_born[生没年],
MATCH(I238,[1]!_born[作],0)),"")</f>
        <v/>
      </c>
      <c r="N238" s="161" t="str" ph="1">
        <f>IFERROR(INDEX([1]!_born[生没年],
MATCH(K238,[1]!_born[作],0)),"")</f>
        <v/>
      </c>
      <c r="O238" s="46" t="s" ph="1">
        <v>10042</v>
      </c>
      <c r="R238" s="149" ph="1"/>
      <c r="U238" s="47" ph="1"/>
      <c r="V238" s="44" ph="1"/>
      <c r="W238" s="44" ph="1"/>
    </row>
    <row r="239" spans="1:25" s="56" customFormat="1" ht="25.5" ph="1">
      <c r="A239" s="55" ph="1">
        <v>599</v>
      </c>
      <c r="B239" s="56" t="s" ph="1">
        <v>3580</v>
      </c>
      <c r="C239" s="56" t="s" ph="1">
        <v>3580</v>
      </c>
      <c r="F239" s="56" t="s" ph="1">
        <v>1318</v>
      </c>
      <c r="G239" s="56" t="s" ph="1">
        <v>1343</v>
      </c>
      <c r="H239" s="56" t="s" ph="1">
        <v>9257</v>
      </c>
      <c r="I239" s="56" t="s" ph="1">
        <v>2356</v>
      </c>
      <c r="M239" s="162" t="str" ph="1">
        <f>IFERROR(INDEX([1]!_born[生没年],
MATCH(I239,[1]!_born[作],0)),"")</f>
        <v/>
      </c>
      <c r="N239" s="162" t="str" ph="1">
        <f>IFERROR(INDEX([1]!_born[生没年],
MATCH(K239,[1]!_born[作],0)),"")</f>
        <v/>
      </c>
      <c r="O239" s="56" t="s" ph="1">
        <v>9258</v>
      </c>
      <c r="R239" s="149" ph="1"/>
      <c r="S239" s="46" t="s" ph="1">
        <v>10038</v>
      </c>
      <c r="U239" s="57" ph="1">
        <v>34287</v>
      </c>
      <c r="V239" s="55" ph="1"/>
      <c r="W239" s="55" ph="1"/>
    </row>
    <row r="240" spans="1:25" s="46" customFormat="1" ht="25.5" ph="1">
      <c r="A240" s="44" ph="1">
        <v>591</v>
      </c>
      <c r="B240" s="46" t="s" ph="1">
        <v>3580</v>
      </c>
      <c r="C240" s="46" t="s" ph="1">
        <v>3580</v>
      </c>
      <c r="F240" s="46" t="s" ph="1">
        <v>1415</v>
      </c>
      <c r="G240" s="46" t="s" ph="1">
        <v>1902</v>
      </c>
      <c r="H240" s="46" t="s" ph="1">
        <v>3726</v>
      </c>
      <c r="I240" s="46" t="s" ph="1">
        <v>2356</v>
      </c>
      <c r="M240" s="161" t="str" ph="1">
        <f>IFERROR(INDEX([1]!_born[生没年],
MATCH(I240,[1]!_born[作],0)),"")</f>
        <v/>
      </c>
      <c r="N240" s="161" t="str" ph="1">
        <f>IFERROR(INDEX([1]!_born[生没年],
MATCH(K240,[1]!_born[作],0)),"")</f>
        <v/>
      </c>
      <c r="O240" s="46" t="s" ph="1">
        <v>9259</v>
      </c>
      <c r="R240" s="149" ph="1"/>
      <c r="S240" s="46" t="s" ph="1">
        <v>10038</v>
      </c>
      <c r="U240" s="47" ph="1">
        <v>34294</v>
      </c>
      <c r="V240" s="44" ph="1"/>
      <c r="W240" s="44" ph="1"/>
    </row>
    <row r="241" spans="1:29" s="56" customFormat="1" ht="25.5" ph="1">
      <c r="A241" s="55" ph="1">
        <v>600</v>
      </c>
      <c r="B241" s="56" t="s" ph="1">
        <v>3580</v>
      </c>
      <c r="C241" s="56" t="s" ph="1">
        <v>3580</v>
      </c>
      <c r="F241" s="56" t="s" ph="1">
        <v>1318</v>
      </c>
      <c r="G241" s="56" t="s" ph="1">
        <v>1343</v>
      </c>
      <c r="H241" s="56" t="s" ph="1">
        <v>9260</v>
      </c>
      <c r="I241" s="56" t="s" ph="1">
        <v>9261</v>
      </c>
      <c r="M241" s="162" t="str" ph="1">
        <f>IFERROR(INDEX([1]!_born[生没年],
MATCH(I241,[1]!_born[作],0)),"")</f>
        <v/>
      </c>
      <c r="N241" s="162" t="str" ph="1">
        <f>IFERROR(INDEX([1]!_born[生没年],
MATCH(K241,[1]!_born[作],0)),"")</f>
        <v/>
      </c>
      <c r="O241" s="56" t="s" ph="1">
        <v>9261</v>
      </c>
      <c r="R241" s="149" ph="1"/>
      <c r="S241" s="46" t="s" ph="1">
        <v>10038</v>
      </c>
      <c r="U241" s="57" ph="1">
        <v>34301</v>
      </c>
      <c r="V241" s="55" ph="1"/>
      <c r="W241" s="55" ph="1"/>
    </row>
    <row r="242" spans="1:29" s="56" customFormat="1" ht="25.5" ph="1">
      <c r="A242" s="55" ph="1">
        <v>601</v>
      </c>
      <c r="B242" s="56" t="s" ph="1">
        <v>3580</v>
      </c>
      <c r="C242" s="56" t="s" ph="1">
        <v>3580</v>
      </c>
      <c r="F242" s="56" t="s" ph="1">
        <v>1318</v>
      </c>
      <c r="G242" s="56" t="s" ph="1">
        <v>1343</v>
      </c>
      <c r="H242" s="56" t="s" ph="1">
        <v>9262</v>
      </c>
      <c r="I242" s="56" t="s" ph="1">
        <v>2356</v>
      </c>
      <c r="M242" s="162" t="str" ph="1">
        <f>IFERROR(INDEX([1]!_born[生没年],
MATCH(I242,[1]!_born[作],0)),"")</f>
        <v/>
      </c>
      <c r="N242" s="162" t="str" ph="1">
        <f>IFERROR(INDEX([1]!_born[生没年],
MATCH(K242,[1]!_born[作],0)),"")</f>
        <v/>
      </c>
      <c r="O242" s="56" t="s" ph="1">
        <v>9263</v>
      </c>
      <c r="R242" s="149" ph="1"/>
      <c r="S242" s="46" t="s" ph="1">
        <v>10038</v>
      </c>
      <c r="U242" s="57" ph="1">
        <v>34308</v>
      </c>
      <c r="V242" s="55" ph="1"/>
      <c r="W242" s="55" ph="1"/>
    </row>
    <row r="243" spans="1:29" s="56" customFormat="1" ht="25.5" ph="1">
      <c r="A243" s="55" ph="1">
        <v>602</v>
      </c>
      <c r="B243" s="56" t="s" ph="1">
        <v>3580</v>
      </c>
      <c r="C243" s="56" t="s" ph="1">
        <v>3580</v>
      </c>
      <c r="F243" s="56" t="s" ph="1">
        <v>1318</v>
      </c>
      <c r="G243" s="56" t="s" ph="1">
        <v>1343</v>
      </c>
      <c r="H243" s="56" t="s" ph="1">
        <v>9264</v>
      </c>
      <c r="I243" s="56" t="s" ph="1">
        <v>9265</v>
      </c>
      <c r="M243" s="162" t="str" ph="1">
        <f>IFERROR(INDEX([1]!_born[生没年],
MATCH(I243,[1]!_born[作],0)),"")</f>
        <v/>
      </c>
      <c r="N243" s="162" t="str" ph="1">
        <f>IFERROR(INDEX([1]!_born[生没年],
MATCH(K243,[1]!_born[作],0)),"")</f>
        <v/>
      </c>
      <c r="O243" s="56" t="s" ph="1">
        <v>9266</v>
      </c>
      <c r="R243" s="149" ph="1"/>
      <c r="S243" s="46" t="s" ph="1">
        <v>10038</v>
      </c>
      <c r="U243" s="57" ph="1">
        <v>34315</v>
      </c>
      <c r="V243" s="55" ph="1"/>
      <c r="W243" s="55" ph="1"/>
    </row>
    <row r="244" spans="1:29" s="46" customFormat="1" ht="25.5" ph="1">
      <c r="A244" s="44" ph="1">
        <v>592</v>
      </c>
      <c r="B244" s="46" t="s" ph="1">
        <v>3580</v>
      </c>
      <c r="C244" s="46" t="s" ph="1">
        <v>3580</v>
      </c>
      <c r="F244" s="46" t="s" ph="1">
        <v>1415</v>
      </c>
      <c r="G244" s="46" t="s" ph="1">
        <v>1343</v>
      </c>
      <c r="H244" s="46" t="s" ph="1">
        <v>9267</v>
      </c>
      <c r="I244" s="46" t="s" ph="1">
        <v>2356</v>
      </c>
      <c r="M244" s="161" t="str" ph="1">
        <f>IFERROR(INDEX([1]!_born[生没年],
MATCH(I244,[1]!_born[作],0)),"")</f>
        <v/>
      </c>
      <c r="N244" s="161" t="str" ph="1">
        <f>IFERROR(INDEX([1]!_born[生没年],
MATCH(K244,[1]!_born[作],0)),"")</f>
        <v/>
      </c>
      <c r="O244" s="46" t="s" ph="1">
        <v>9268</v>
      </c>
      <c r="R244" s="149" ph="1"/>
      <c r="S244" s="46" t="s" ph="1">
        <v>10038</v>
      </c>
      <c r="U244" s="47" ph="1">
        <v>34322</v>
      </c>
      <c r="V244" s="44" ph="1"/>
      <c r="W244" s="44" ph="1"/>
    </row>
    <row r="245" spans="1:29" s="56" customFormat="1" ht="25.5" ph="1">
      <c r="A245" s="55" ph="1">
        <v>603</v>
      </c>
      <c r="B245" s="56" t="s" ph="1">
        <v>3580</v>
      </c>
      <c r="C245" s="56" t="s" ph="1">
        <v>3580</v>
      </c>
      <c r="F245" s="56" t="s" ph="1">
        <v>1318</v>
      </c>
      <c r="G245" s="56" t="s" ph="1">
        <v>1343</v>
      </c>
      <c r="H245" s="56" t="s" ph="1">
        <v>9269</v>
      </c>
      <c r="I245" s="56" t="s" ph="1">
        <v>2356</v>
      </c>
      <c r="M245" s="162" t="str" ph="1">
        <f>IFERROR(INDEX([1]!_born[生没年],
MATCH(I245,[1]!_born[作],0)),"")</f>
        <v/>
      </c>
      <c r="N245" s="162" t="str" ph="1">
        <f>IFERROR(INDEX([1]!_born[生没年],
MATCH(K245,[1]!_born[作],0)),"")</f>
        <v/>
      </c>
      <c r="O245" s="56" t="s" ph="1">
        <v>9270</v>
      </c>
      <c r="R245" s="149" ph="1"/>
      <c r="S245" s="46" t="s" ph="1">
        <v>10038</v>
      </c>
      <c r="U245" s="57" ph="1">
        <v>34329</v>
      </c>
      <c r="V245" s="55" ph="1"/>
      <c r="W245" s="55" ph="1"/>
    </row>
    <row r="246" spans="1:29" s="56" customFormat="1" ht="25.5" ph="1">
      <c r="A246" s="55" ph="1">
        <v>604</v>
      </c>
      <c r="B246" s="56" t="s" ph="1">
        <v>3580</v>
      </c>
      <c r="C246" s="56" t="s" ph="1">
        <v>3580</v>
      </c>
      <c r="F246" s="56" t="s" ph="1">
        <v>1318</v>
      </c>
      <c r="G246" s="56" t="s" ph="1">
        <v>1343</v>
      </c>
      <c r="H246" s="56" t="s" ph="1">
        <v>9271</v>
      </c>
      <c r="I246" s="56" t="s" ph="1">
        <v>2356</v>
      </c>
      <c r="M246" s="162" t="str" ph="1">
        <f>IFERROR(INDEX([1]!_born[生没年],
MATCH(I246,[1]!_born[作],0)),"")</f>
        <v/>
      </c>
      <c r="N246" s="162" t="str" ph="1">
        <f>IFERROR(INDEX([1]!_born[生没年],
MATCH(K246,[1]!_born[作],0)),"")</f>
        <v/>
      </c>
      <c r="O246" s="56" t="s" ph="1">
        <v>9272</v>
      </c>
      <c r="R246" s="149" ph="1"/>
      <c r="S246" s="46" t="s" ph="1">
        <v>10038</v>
      </c>
      <c r="U246" s="57" ph="1">
        <v>34343</v>
      </c>
      <c r="V246" s="55" ph="1"/>
      <c r="W246" s="55" ph="1"/>
    </row>
    <row r="247" spans="1:29" s="56" customFormat="1" ht="25.5" ph="1">
      <c r="A247" s="55" ph="1">
        <v>605</v>
      </c>
      <c r="B247" s="56" t="s" ph="1">
        <v>3580</v>
      </c>
      <c r="C247" s="56" t="s" ph="1">
        <v>3580</v>
      </c>
      <c r="F247" s="56" t="s" ph="1">
        <v>1318</v>
      </c>
      <c r="G247" s="56" t="s" ph="1">
        <v>1343</v>
      </c>
      <c r="H247" s="56" t="s" ph="1">
        <v>9262</v>
      </c>
      <c r="I247" s="56" t="s" ph="1">
        <v>2356</v>
      </c>
      <c r="M247" s="162" t="str" ph="1">
        <f>IFERROR(INDEX([1]!_born[生没年],
MATCH(I247,[1]!_born[作],0)),"")</f>
        <v/>
      </c>
      <c r="N247" s="162" t="str" ph="1">
        <f>IFERROR(INDEX([1]!_born[生没年],
MATCH(K247,[1]!_born[作],0)),"")</f>
        <v/>
      </c>
      <c r="O247" s="56" t="s" ph="1">
        <v>9273</v>
      </c>
      <c r="R247" s="149" ph="1"/>
      <c r="S247" s="46" t="s" ph="1">
        <v>10038</v>
      </c>
      <c r="U247" s="57" ph="1">
        <v>34350</v>
      </c>
      <c r="V247" s="55" ph="1"/>
      <c r="W247" s="55" ph="1"/>
    </row>
    <row r="248" spans="1:29" s="46" customFormat="1" ht="25.5" ph="1">
      <c r="A248" s="44" ph="1">
        <v>593</v>
      </c>
      <c r="B248" s="46" t="s" ph="1">
        <v>3580</v>
      </c>
      <c r="C248" s="46" t="s" ph="1">
        <v>3580</v>
      </c>
      <c r="F248" s="46" t="s" ph="1">
        <v>1415</v>
      </c>
      <c r="G248" s="46" t="s" ph="1">
        <v>1343</v>
      </c>
      <c r="H248" s="46" t="s" ph="1">
        <v>9274</v>
      </c>
      <c r="I248" s="46" t="s" ph="1">
        <v>2356</v>
      </c>
      <c r="M248" s="161" t="str" ph="1">
        <f>IFERROR(INDEX([1]!_born[生没年],
MATCH(I248,[1]!_born[作],0)),"")</f>
        <v/>
      </c>
      <c r="N248" s="161" t="str" ph="1">
        <f>IFERROR(INDEX([1]!_born[生没年],
MATCH(K248,[1]!_born[作],0)),"")</f>
        <v/>
      </c>
      <c r="O248" s="46" t="s" ph="1">
        <v>9275</v>
      </c>
      <c r="R248" s="149" ph="1"/>
      <c r="S248" s="46" t="s" ph="1">
        <v>10038</v>
      </c>
      <c r="U248" s="47" ph="1">
        <v>34357</v>
      </c>
      <c r="V248" s="44" ph="1"/>
      <c r="W248" s="44" ph="1"/>
    </row>
    <row r="249" spans="1:29" s="56" customFormat="1" ht="25.5" ph="1">
      <c r="A249" s="55" ph="1">
        <v>606</v>
      </c>
      <c r="B249" s="56" t="s" ph="1">
        <v>3580</v>
      </c>
      <c r="C249" s="56" t="s" ph="1">
        <v>3580</v>
      </c>
      <c r="F249" s="56" t="s" ph="1">
        <v>1318</v>
      </c>
      <c r="G249" s="56" t="s" ph="1">
        <v>1343</v>
      </c>
      <c r="H249" s="56" t="s" ph="1">
        <v>3735</v>
      </c>
      <c r="I249" s="56" t="s" ph="1">
        <v>2356</v>
      </c>
      <c r="M249" s="162" t="str" ph="1">
        <f>IFERROR(INDEX([1]!_born[生没年],
MATCH(I249,[1]!_born[作],0)),"")</f>
        <v/>
      </c>
      <c r="N249" s="162" t="str" ph="1">
        <f>IFERROR(INDEX([1]!_born[生没年],
MATCH(K249,[1]!_born[作],0)),"")</f>
        <v/>
      </c>
      <c r="O249" s="56" t="s" ph="1">
        <v>9276</v>
      </c>
      <c r="R249" s="149" ph="1"/>
      <c r="S249" s="46" t="s" ph="1">
        <v>10038</v>
      </c>
      <c r="U249" s="57" ph="1">
        <v>34364</v>
      </c>
      <c r="V249" s="55" ph="1"/>
      <c r="W249" s="55" ph="1"/>
    </row>
    <row r="250" spans="1:29" s="46" customFormat="1" ht="25.5" ph="1">
      <c r="A250" s="44" ph="1">
        <v>594</v>
      </c>
      <c r="B250" s="46" t="s" ph="1">
        <v>3580</v>
      </c>
      <c r="C250" s="46" t="s" ph="1">
        <v>3580</v>
      </c>
      <c r="F250" s="46" t="s" ph="1">
        <v>1415</v>
      </c>
      <c r="G250" s="46" t="s" ph="1">
        <v>1343</v>
      </c>
      <c r="H250" s="46" t="s" ph="1">
        <v>9277</v>
      </c>
      <c r="I250" s="46" t="s" ph="1">
        <v>2356</v>
      </c>
      <c r="M250" s="161" t="str" ph="1">
        <f>IFERROR(INDEX([1]!_born[生没年],
MATCH(I250,[1]!_born[作],0)),"")</f>
        <v/>
      </c>
      <c r="N250" s="161" t="str" ph="1">
        <f>IFERROR(INDEX([1]!_born[生没年],
MATCH(K250,[1]!_born[作],0)),"")</f>
        <v/>
      </c>
      <c r="O250" s="46" t="s" ph="1">
        <v>9278</v>
      </c>
      <c r="R250" s="149" ph="1"/>
      <c r="S250" s="46" t="s" ph="1">
        <v>10038</v>
      </c>
      <c r="U250" s="47" ph="1">
        <v>34371</v>
      </c>
      <c r="V250" s="44" ph="1"/>
      <c r="W250" s="44" ph="1"/>
    </row>
    <row r="251" spans="1:29" s="46" customFormat="1" ht="25.5" ph="1">
      <c r="A251" s="44" ph="1">
        <v>595</v>
      </c>
      <c r="B251" s="46" t="s" ph="1">
        <v>3580</v>
      </c>
      <c r="C251" s="46" t="s" ph="1">
        <v>3580</v>
      </c>
      <c r="F251" s="46" t="s" ph="1">
        <v>1418</v>
      </c>
      <c r="G251" s="46" t="s" ph="1">
        <v>1343</v>
      </c>
      <c r="H251" s="46" t="s" ph="1">
        <v>9279</v>
      </c>
      <c r="I251" s="46" t="s" ph="1">
        <v>2356</v>
      </c>
      <c r="M251" s="161" t="str" ph="1">
        <f>IFERROR(INDEX([1]!_born[生没年],
MATCH(I251,[1]!_born[作],0)),"")</f>
        <v/>
      </c>
      <c r="N251" s="161" t="str" ph="1">
        <f>IFERROR(INDEX([1]!_born[生没年],
MATCH(K251,[1]!_born[作],0)),"")</f>
        <v/>
      </c>
      <c r="O251" s="46" t="s" ph="1">
        <v>9280</v>
      </c>
      <c r="R251" s="149" ph="1"/>
      <c r="S251" s="46" t="s" ph="1">
        <v>10038</v>
      </c>
      <c r="U251" s="47" ph="1">
        <v>34378</v>
      </c>
      <c r="V251" s="44" ph="1"/>
      <c r="W251" s="44" ph="1"/>
    </row>
    <row r="252" spans="1:29" s="46" customFormat="1" ht="25.5" ph="1">
      <c r="A252" s="44" ph="1">
        <v>596</v>
      </c>
      <c r="B252" s="46" t="s" ph="1">
        <v>3580</v>
      </c>
      <c r="C252" s="46" t="s" ph="1">
        <v>3580</v>
      </c>
      <c r="F252" s="46" t="s" ph="1">
        <v>1418</v>
      </c>
      <c r="G252" s="46" t="s" ph="1">
        <v>1343</v>
      </c>
      <c r="H252" s="46" t="s" ph="1">
        <v>2472</v>
      </c>
      <c r="I252" s="46" t="s" ph="1">
        <v>2356</v>
      </c>
      <c r="M252" s="161" t="str" ph="1">
        <f>IFERROR(INDEX([1]!_born[生没年],
MATCH(I252,[1]!_born[作],0)),"")</f>
        <v/>
      </c>
      <c r="N252" s="161" t="str" ph="1">
        <f>IFERROR(INDEX([1]!_born[生没年],
MATCH(K252,[1]!_born[作],0)),"")</f>
        <v/>
      </c>
      <c r="O252" s="46" t="s" ph="1">
        <v>9281</v>
      </c>
      <c r="R252" s="149" ph="1"/>
      <c r="S252" s="46" t="s" ph="1">
        <v>10038</v>
      </c>
      <c r="U252" s="47" t="s" ph="1">
        <v>4073</v>
      </c>
      <c r="V252" s="44" ph="1"/>
      <c r="W252" s="44" ph="1"/>
    </row>
    <row r="253" spans="1:29" s="46" customFormat="1" ht="25.5" ph="1">
      <c r="A253" s="44" ph="1">
        <v>597</v>
      </c>
      <c r="B253" s="46" t="s" ph="1">
        <v>3580</v>
      </c>
      <c r="C253" s="46" t="s" ph="1">
        <v>3580</v>
      </c>
      <c r="F253" s="46" t="s" ph="1">
        <v>1418</v>
      </c>
      <c r="G253" s="46" t="s" ph="1">
        <v>1343</v>
      </c>
      <c r="H253" s="46" t="s" ph="1">
        <v>9282</v>
      </c>
      <c r="I253" s="46" t="s" ph="1">
        <v>2356</v>
      </c>
      <c r="M253" s="161" t="str" ph="1">
        <f>IFERROR(INDEX([1]!_born[生没年],
MATCH(I253,[1]!_born[作],0)),"")</f>
        <v/>
      </c>
      <c r="N253" s="161" t="str" ph="1">
        <f>IFERROR(INDEX([1]!_born[生没年],
MATCH(K253,[1]!_born[作],0)),"")</f>
        <v/>
      </c>
      <c r="O253" s="46" t="s" ph="1">
        <v>9283</v>
      </c>
      <c r="R253" s="149" ph="1"/>
      <c r="S253" s="46" t="s" ph="1">
        <v>10038</v>
      </c>
      <c r="U253" s="47" ph="1">
        <v>34392</v>
      </c>
      <c r="V253" s="44" ph="1"/>
      <c r="W253" s="44" ph="1"/>
    </row>
    <row r="254" spans="1:29" s="46" customFormat="1" ht="25.5" ph="1">
      <c r="A254" s="44" ph="1">
        <v>598</v>
      </c>
      <c r="B254" s="46" t="s" ph="1">
        <v>3580</v>
      </c>
      <c r="C254" s="46" t="s" ph="1">
        <v>3580</v>
      </c>
      <c r="F254" s="46" t="s" ph="1">
        <v>1418</v>
      </c>
      <c r="G254" s="46" t="s" ph="1">
        <v>1902</v>
      </c>
      <c r="H254" s="46" t="s" ph="1">
        <v>7034</v>
      </c>
      <c r="I254" s="46" t="s" ph="1">
        <v>2356</v>
      </c>
      <c r="M254" s="161" t="str" ph="1">
        <f>IFERROR(INDEX([1]!_born[生没年],
MATCH(I254,[1]!_born[作],0)),"")</f>
        <v/>
      </c>
      <c r="N254" s="161" t="str" ph="1">
        <f>IFERROR(INDEX([1]!_born[生没年],
MATCH(K254,[1]!_born[作],0)),"")</f>
        <v/>
      </c>
      <c r="O254" s="46" t="s" ph="1">
        <v>9284</v>
      </c>
      <c r="R254" s="149" ph="1"/>
      <c r="S254" s="46" t="s" ph="1">
        <v>10038</v>
      </c>
      <c r="U254" s="47" ph="1">
        <v>34399</v>
      </c>
      <c r="V254" s="44" ph="1"/>
      <c r="W254" s="44" ph="1"/>
      <c r="AB254" s="46" t="s" ph="1">
        <v>2767</v>
      </c>
      <c r="AC254" s="46" t="s" ph="1">
        <v>1903</v>
      </c>
    </row>
    <row r="255" spans="1:29" s="56" customFormat="1" ht="25.5" ph="1">
      <c r="A255" s="55" ph="1">
        <v>608</v>
      </c>
      <c r="B255" s="56" t="s" ph="1">
        <v>3580</v>
      </c>
      <c r="C255" s="56" t="s" ph="1">
        <v>3580</v>
      </c>
      <c r="F255" s="56" t="s" ph="1">
        <v>1318</v>
      </c>
      <c r="G255" s="56" t="s" ph="1">
        <v>1343</v>
      </c>
      <c r="H255" s="56" t="s" ph="1">
        <v>9298</v>
      </c>
      <c r="I255" s="56" t="s" ph="1">
        <v>2356</v>
      </c>
      <c r="M255" s="162" t="str" ph="1">
        <f>IFERROR(INDEX([1]!_born[生没年],
MATCH(I255,[1]!_born[作],0)),"")</f>
        <v/>
      </c>
      <c r="N255" s="162" t="str" ph="1">
        <f>IFERROR(INDEX([1]!_born[生没年],
MATCH(K255,[1]!_born[作],0)),"")</f>
        <v/>
      </c>
      <c r="O255" s="56" t="s" ph="1">
        <v>9299</v>
      </c>
      <c r="R255" s="149" ph="1"/>
      <c r="S255" s="46" t="s" ph="1">
        <v>10038</v>
      </c>
      <c r="U255" s="57" ph="1">
        <v>34441</v>
      </c>
      <c r="V255" s="55" ph="1"/>
      <c r="W255" s="55" ph="1"/>
    </row>
    <row r="256" spans="1:29" s="56" customFormat="1" ht="25.5" ph="1">
      <c r="A256" s="55" ph="1">
        <v>609</v>
      </c>
      <c r="B256" s="56" t="s" ph="1">
        <v>3580</v>
      </c>
      <c r="C256" s="56" t="s" ph="1">
        <v>3580</v>
      </c>
      <c r="F256" s="56" t="s" ph="1">
        <v>1318</v>
      </c>
      <c r="G256" s="56" t="s" ph="1">
        <v>1343</v>
      </c>
      <c r="H256" s="56" t="s" ph="1">
        <v>9300</v>
      </c>
      <c r="I256" s="56" t="s" ph="1">
        <v>2356</v>
      </c>
      <c r="M256" s="162" t="str" ph="1">
        <f>IFERROR(INDEX([1]!_born[生没年],
MATCH(I256,[1]!_born[作],0)),"")</f>
        <v/>
      </c>
      <c r="N256" s="162" t="str" ph="1">
        <f>IFERROR(INDEX([1]!_born[生没年],
MATCH(K256,[1]!_born[作],0)),"")</f>
        <v/>
      </c>
      <c r="O256" s="56" t="s" ph="1">
        <v>9301</v>
      </c>
      <c r="R256" s="149" ph="1"/>
      <c r="S256" s="46" t="s" ph="1">
        <v>10038</v>
      </c>
      <c r="U256" s="57" ph="1">
        <v>34448</v>
      </c>
      <c r="V256" s="55" ph="1"/>
      <c r="W256" s="55" ph="1"/>
    </row>
    <row r="257" spans="1:25" s="56" customFormat="1" ht="25.5" ph="1">
      <c r="A257" s="55" ph="1">
        <v>610</v>
      </c>
      <c r="B257" s="56" t="s" ph="1">
        <v>3580</v>
      </c>
      <c r="C257" s="56" t="s" ph="1">
        <v>3580</v>
      </c>
      <c r="F257" s="56" t="s" ph="1">
        <v>1318</v>
      </c>
      <c r="G257" s="56" t="s" ph="1">
        <v>1343</v>
      </c>
      <c r="H257" s="56" t="s" ph="1">
        <v>9302</v>
      </c>
      <c r="I257" s="56" t="s" ph="1">
        <v>2356</v>
      </c>
      <c r="M257" s="162" t="str" ph="1">
        <f>IFERROR(INDEX([1]!_born[生没年],
MATCH(I257,[1]!_born[作],0)),"")</f>
        <v/>
      </c>
      <c r="N257" s="162" t="str" ph="1">
        <f>IFERROR(INDEX([1]!_born[生没年],
MATCH(K257,[1]!_born[作],0)),"")</f>
        <v/>
      </c>
      <c r="O257" s="56" t="s" ph="1">
        <v>9303</v>
      </c>
      <c r="R257" s="149" ph="1"/>
      <c r="S257" s="46" t="s" ph="1">
        <v>10038</v>
      </c>
      <c r="U257" s="57" ph="1">
        <v>34455</v>
      </c>
      <c r="V257" s="55" ph="1"/>
      <c r="W257" s="55" ph="1"/>
    </row>
    <row r="258" spans="1:25" s="56" customFormat="1" ht="25.5" ph="1">
      <c r="A258" s="55" ph="1">
        <v>646</v>
      </c>
      <c r="B258" s="56" t="s" ph="1">
        <v>3580</v>
      </c>
      <c r="C258" s="56" t="s" ph="1">
        <v>3580</v>
      </c>
      <c r="F258" s="56" t="s" ph="1">
        <v>1318</v>
      </c>
      <c r="G258" s="56" t="s" ph="1">
        <v>1343</v>
      </c>
      <c r="H258" s="56" t="s" ph="1">
        <v>9304</v>
      </c>
      <c r="I258" s="56" t="s" ph="1">
        <v>2356</v>
      </c>
      <c r="M258" s="162" t="str" ph="1">
        <f>IFERROR(INDEX([1]!_born[生没年],
MATCH(I258,[1]!_born[作],0)),"")</f>
        <v/>
      </c>
      <c r="N258" s="162" t="str" ph="1">
        <f>IFERROR(INDEX([1]!_born[生没年],
MATCH(K258,[1]!_born[作],0)),"")</f>
        <v/>
      </c>
      <c r="O258" s="56" t="s" ph="1">
        <v>9305</v>
      </c>
      <c r="R258" s="151" ph="1"/>
      <c r="S258" s="56" t="s" ph="1">
        <v>10043</v>
      </c>
      <c r="U258" s="57" ph="1">
        <v>34462</v>
      </c>
      <c r="W258" s="55" ph="1"/>
    </row>
    <row r="259" spans="1:25" s="46" customFormat="1" ht="25.5" ph="1">
      <c r="A259" s="44" ph="1">
        <v>537</v>
      </c>
      <c r="B259" s="46" t="s" ph="1">
        <v>3580</v>
      </c>
      <c r="C259" s="46" t="s" ph="1">
        <v>3580</v>
      </c>
      <c r="F259" s="46" t="s" ph="1">
        <v>10044</v>
      </c>
      <c r="G259" s="46" t="s" ph="1">
        <v>1343</v>
      </c>
      <c r="H259" s="46" t="s" ph="1">
        <v>9306</v>
      </c>
      <c r="I259" s="46" t="s" ph="1">
        <v>2356</v>
      </c>
      <c r="M259" s="161" t="str" ph="1">
        <f>IFERROR(INDEX([1]!_born[生没年],
MATCH(I259,[1]!_born[作],0)),"")</f>
        <v/>
      </c>
      <c r="N259" s="161" t="str" ph="1">
        <f>IFERROR(INDEX([1]!_born[生没年],
MATCH(K259,[1]!_born[作],0)),"")</f>
        <v/>
      </c>
      <c r="O259" s="46" t="s" ph="1">
        <v>9308</v>
      </c>
      <c r="R259" s="149" ph="1"/>
      <c r="S259" s="46" t="s" ph="1">
        <v>10045</v>
      </c>
      <c r="U259" s="47" ph="1">
        <v>34469</v>
      </c>
      <c r="V259" s="44" ph="1"/>
      <c r="W259" s="44" ph="1"/>
      <c r="Y259" s="46" t="s" ph="1">
        <v>9307</v>
      </c>
    </row>
    <row r="260" spans="1:25" s="56" customFormat="1" ht="25.5" ph="1">
      <c r="A260" s="55" ph="1">
        <v>568</v>
      </c>
      <c r="B260" s="56" t="s" ph="1">
        <v>3580</v>
      </c>
      <c r="C260" s="56" t="s" ph="1">
        <v>3580</v>
      </c>
      <c r="F260" s="56" t="s" ph="1">
        <v>1318</v>
      </c>
      <c r="G260" s="56" t="s" ph="1">
        <v>1343</v>
      </c>
      <c r="H260" s="56" t="s" ph="1">
        <v>9309</v>
      </c>
      <c r="I260" s="56" t="s" ph="1">
        <v>2356</v>
      </c>
      <c r="M260" s="162" t="str" ph="1">
        <f>IFERROR(INDEX([1]!_born[生没年],
MATCH(I260,[1]!_born[作],0)),"")</f>
        <v/>
      </c>
      <c r="N260" s="162" t="str" ph="1">
        <f>IFERROR(INDEX([1]!_born[生没年],
MATCH(K260,[1]!_born[作],0)),"")</f>
        <v/>
      </c>
      <c r="O260" s="56" t="s" ph="1">
        <v>9310</v>
      </c>
      <c r="R260" s="149" ph="1"/>
      <c r="S260" s="46" t="s" ph="1">
        <v>10045</v>
      </c>
      <c r="U260" s="57" ph="1">
        <v>34476</v>
      </c>
      <c r="V260" s="55" ph="1"/>
      <c r="W260" s="55" ph="1"/>
    </row>
    <row r="261" spans="1:25" s="56" customFormat="1" ht="25.5" ph="1">
      <c r="A261" s="55" ph="1">
        <v>569</v>
      </c>
      <c r="B261" s="56" t="s" ph="1">
        <v>3580</v>
      </c>
      <c r="C261" s="56" t="s" ph="1">
        <v>3580</v>
      </c>
      <c r="F261" s="56" t="s" ph="1">
        <v>1318</v>
      </c>
      <c r="G261" s="56" t="s" ph="1">
        <v>1343</v>
      </c>
      <c r="H261" s="56" t="s" ph="1">
        <v>9311</v>
      </c>
      <c r="I261" s="56" t="s" ph="1">
        <v>2356</v>
      </c>
      <c r="M261" s="162" t="str" ph="1">
        <f>IFERROR(INDEX([1]!_born[生没年],
MATCH(I261,[1]!_born[作],0)),"")</f>
        <v/>
      </c>
      <c r="N261" s="162" t="str" ph="1">
        <f>IFERROR(INDEX([1]!_born[生没年],
MATCH(K261,[1]!_born[作],0)),"")</f>
        <v/>
      </c>
      <c r="O261" s="56" t="s" ph="1">
        <v>10046</v>
      </c>
      <c r="R261" s="149" ph="1"/>
      <c r="S261" s="46" t="s" ph="1">
        <v>10045</v>
      </c>
      <c r="U261" s="57" ph="1">
        <v>34483</v>
      </c>
      <c r="V261" s="55" ph="1"/>
      <c r="W261" s="55" ph="1"/>
    </row>
    <row r="262" spans="1:25" s="46" customFormat="1" ht="25.5" ph="1">
      <c r="A262" s="44" ph="1">
        <v>538</v>
      </c>
      <c r="B262" s="46" t="s" ph="1">
        <v>3580</v>
      </c>
      <c r="C262" s="46" t="s" ph="1">
        <v>3580</v>
      </c>
      <c r="F262" s="46" ph="1">
        <v>1</v>
      </c>
      <c r="G262" s="46" t="s" ph="1">
        <v>1343</v>
      </c>
      <c r="H262" s="46" t="s" ph="1">
        <v>9313</v>
      </c>
      <c r="I262" s="46" t="s" ph="1">
        <v>2356</v>
      </c>
      <c r="M262" s="161" t="str" ph="1">
        <f>IFERROR(INDEX([1]!_born[生没年],
MATCH(I262,[1]!_born[作],0)),"")</f>
        <v/>
      </c>
      <c r="N262" s="161" t="str" ph="1">
        <f>IFERROR(INDEX([1]!_born[生没年],
MATCH(K262,[1]!_born[作],0)),"")</f>
        <v/>
      </c>
      <c r="O262" s="46" t="s" ph="1">
        <v>9315</v>
      </c>
      <c r="R262" s="149" ph="1"/>
      <c r="S262" s="46" t="s" ph="1">
        <v>10045</v>
      </c>
      <c r="U262" s="47" ph="1">
        <v>34490</v>
      </c>
      <c r="V262" s="44" ph="1"/>
      <c r="W262" s="44" ph="1"/>
    </row>
    <row r="263" spans="1:25" s="56" customFormat="1" ht="25.5" ph="1">
      <c r="A263" s="55" ph="1">
        <v>570</v>
      </c>
      <c r="B263" s="56" t="s" ph="1">
        <v>3580</v>
      </c>
      <c r="C263" s="56" t="s" ph="1">
        <v>3580</v>
      </c>
      <c r="F263" s="56" t="s" ph="1">
        <v>1318</v>
      </c>
      <c r="G263" s="56" t="s" ph="1">
        <v>1343</v>
      </c>
      <c r="H263" s="56" t="s" ph="1">
        <v>9317</v>
      </c>
      <c r="I263" s="56" t="s" ph="1">
        <v>2356</v>
      </c>
      <c r="M263" s="162" t="str" ph="1">
        <f>IFERROR(INDEX([1]!_born[生没年],
MATCH(I263,[1]!_born[作],0)),"")</f>
        <v/>
      </c>
      <c r="N263" s="162" t="str" ph="1">
        <f>IFERROR(INDEX([1]!_born[生没年],
MATCH(K263,[1]!_born[作],0)),"")</f>
        <v/>
      </c>
      <c r="O263" s="56" t="s" ph="1">
        <v>9318</v>
      </c>
      <c r="R263" s="149" ph="1"/>
      <c r="S263" s="46" t="s" ph="1">
        <v>10045</v>
      </c>
      <c r="U263" s="57" ph="1">
        <v>34497</v>
      </c>
      <c r="V263" s="55" ph="1"/>
      <c r="W263" s="55" ph="1"/>
    </row>
    <row r="264" spans="1:25" s="46" customFormat="1" ht="25.5" ph="1">
      <c r="A264" s="44" ph="1">
        <v>539</v>
      </c>
      <c r="B264" s="46" t="s" ph="1">
        <v>3580</v>
      </c>
      <c r="C264" s="46" t="s" ph="1">
        <v>3580</v>
      </c>
      <c r="F264" s="46" ph="1">
        <v>1</v>
      </c>
      <c r="G264" s="46" t="s" ph="1">
        <v>1343</v>
      </c>
      <c r="H264" s="46" t="s" ph="1">
        <v>9319</v>
      </c>
      <c r="I264" s="46" t="s" ph="1">
        <v>2356</v>
      </c>
      <c r="M264" s="161" t="str" ph="1">
        <f>IFERROR(INDEX([1]!_born[生没年],
MATCH(I264,[1]!_born[作],0)),"")</f>
        <v/>
      </c>
      <c r="N264" s="161" t="str" ph="1">
        <f>IFERROR(INDEX([1]!_born[生没年],
MATCH(K264,[1]!_born[作],0)),"")</f>
        <v/>
      </c>
      <c r="O264" s="46" t="s" ph="1">
        <v>9320</v>
      </c>
      <c r="R264" s="149" ph="1"/>
      <c r="S264" s="46" t="s" ph="1">
        <v>10045</v>
      </c>
      <c r="U264" s="47" ph="1">
        <v>34504</v>
      </c>
      <c r="V264" s="44" ph="1"/>
      <c r="W264" s="44" ph="1"/>
    </row>
    <row r="265" spans="1:25" ht="25.5" ph="1">
      <c r="A265" s="6" ph="1">
        <v>540</v>
      </c>
      <c r="B265" s="7" t="s" ph="1">
        <v>3580</v>
      </c>
      <c r="C265" s="7" t="s" ph="1">
        <v>3580</v>
      </c>
      <c r="F265" s="7" ph="1">
        <v>1</v>
      </c>
      <c r="G265" s="7" t="s" ph="1">
        <v>8081</v>
      </c>
      <c r="I265" s="139" t="s" ph="1">
        <v>10047</v>
      </c>
      <c r="J265" s="139" ph="1"/>
      <c r="M265" s="14" t="str" ph="1">
        <f>IFERROR(INDEX([1]!_born[生没年],
MATCH(I265,[1]!_born[作],0)),"")</f>
        <v/>
      </c>
      <c r="N265" s="14" t="str" ph="1">
        <f>IFERROR(INDEX([1]!_born[生没年],
MATCH(K265,[1]!_born[作],0)),"")</f>
        <v/>
      </c>
      <c r="O265" s="139" t="s" ph="1">
        <v>10048</v>
      </c>
      <c r="R265" s="147" ph="1"/>
      <c r="S265" s="7" t="s" ph="1">
        <v>10045</v>
      </c>
      <c r="U265" s="15" ph="1">
        <v>34504</v>
      </c>
    </row>
    <row r="266" spans="1:25" s="56" customFormat="1" ht="25.5" ph="1">
      <c r="A266" s="55" ph="1">
        <v>571</v>
      </c>
      <c r="B266" s="56" t="s" ph="1">
        <v>3580</v>
      </c>
      <c r="C266" s="56" t="s" ph="1">
        <v>3580</v>
      </c>
      <c r="F266" s="56" t="s" ph="1">
        <v>1318</v>
      </c>
      <c r="G266" s="56" t="s" ph="1">
        <v>1343</v>
      </c>
      <c r="H266" s="56" t="s" ph="1">
        <v>2747</v>
      </c>
      <c r="I266" s="56" t="s" ph="1">
        <v>10049</v>
      </c>
      <c r="M266" s="162" t="str" ph="1">
        <f>IFERROR(INDEX([1]!_born[生没年],
MATCH(I266,[1]!_born[作],0)),"")</f>
        <v/>
      </c>
      <c r="N266" s="162" t="str" ph="1">
        <f>IFERROR(INDEX([1]!_born[生没年],
MATCH(K266,[1]!_born[作],0)),"")</f>
        <v/>
      </c>
      <c r="O266" s="56" t="s" ph="1">
        <v>9322</v>
      </c>
      <c r="R266" s="151" ph="1"/>
      <c r="S266" s="56" t="s" ph="1">
        <v>10043</v>
      </c>
      <c r="U266" s="57" ph="1">
        <v>34511</v>
      </c>
      <c r="V266" s="55" ph="1"/>
      <c r="W266" s="55" ph="1"/>
    </row>
    <row r="267" spans="1:25" s="46" customFormat="1" ht="25.5" ph="1">
      <c r="A267" s="44" ph="1">
        <v>541</v>
      </c>
      <c r="B267" s="46" t="s" ph="1">
        <v>3580</v>
      </c>
      <c r="C267" s="46" t="s" ph="1">
        <v>3580</v>
      </c>
      <c r="F267" s="46" t="s" ph="1">
        <v>10050</v>
      </c>
      <c r="G267" s="46" t="s" ph="1">
        <v>1343</v>
      </c>
      <c r="H267" s="46" t="s" ph="1">
        <v>9323</v>
      </c>
      <c r="I267" s="46" t="s" ph="1">
        <v>2356</v>
      </c>
      <c r="M267" s="161" t="str" ph="1">
        <f>IFERROR(INDEX([1]!_born[生没年],
MATCH(I267,[1]!_born[作],0)),"")</f>
        <v/>
      </c>
      <c r="N267" s="161" t="str" ph="1">
        <f>IFERROR(INDEX([1]!_born[生没年],
MATCH(K267,[1]!_born[作],0)),"")</f>
        <v/>
      </c>
      <c r="O267" s="46" t="s" ph="1">
        <v>9324</v>
      </c>
      <c r="R267" s="149" ph="1"/>
      <c r="S267" s="46" t="s" ph="1">
        <v>10045</v>
      </c>
      <c r="U267" s="47" ph="1">
        <v>34527</v>
      </c>
      <c r="V267" s="44" ph="1"/>
      <c r="W267" s="44" ph="1"/>
    </row>
    <row r="268" spans="1:25" s="56" customFormat="1" ht="25.5" ph="1">
      <c r="A268" s="55" ph="1">
        <v>572</v>
      </c>
      <c r="B268" s="56" t="s" ph="1">
        <v>3580</v>
      </c>
      <c r="C268" s="56" t="s" ph="1">
        <v>3580</v>
      </c>
      <c r="F268" s="56" t="s" ph="1">
        <v>1318</v>
      </c>
      <c r="G268" s="56" t="s" ph="1">
        <v>1343</v>
      </c>
      <c r="H268" s="56" t="s" ph="1">
        <v>9325</v>
      </c>
      <c r="I268" s="56" t="s" ph="1">
        <v>2356</v>
      </c>
      <c r="M268" s="162" t="str" ph="1">
        <f>IFERROR(INDEX([1]!_born[生没年],
MATCH(I268,[1]!_born[作],0)),"")</f>
        <v/>
      </c>
      <c r="N268" s="162" t="str" ph="1">
        <f>IFERROR(INDEX([1]!_born[生没年],
MATCH(K268,[1]!_born[作],0)),"")</f>
        <v/>
      </c>
      <c r="O268" s="56" t="s" ph="1">
        <v>9326</v>
      </c>
      <c r="R268" s="151" ph="1"/>
      <c r="S268" s="56" t="s" ph="1">
        <v>10043</v>
      </c>
      <c r="U268" s="57" ph="1">
        <v>34534</v>
      </c>
      <c r="V268" s="55" ph="1"/>
      <c r="W268" s="55" ph="1"/>
    </row>
    <row r="269" spans="1:25" s="46" customFormat="1" ht="25.5" ph="1">
      <c r="A269" s="44" ph="1">
        <v>542</v>
      </c>
      <c r="B269" s="46" t="s" ph="1">
        <v>3580</v>
      </c>
      <c r="C269" s="46" t="s" ph="1">
        <v>3580</v>
      </c>
      <c r="F269" s="46" t="s" ph="1">
        <v>10050</v>
      </c>
      <c r="G269" s="46" t="s" ph="1">
        <v>1343</v>
      </c>
      <c r="H269" s="46" t="s" ph="1">
        <v>9327</v>
      </c>
      <c r="I269" s="46" t="s" ph="1">
        <v>2356</v>
      </c>
      <c r="M269" s="161" t="str" ph="1">
        <f>IFERROR(INDEX([1]!_born[生没年],
MATCH(I269,[1]!_born[作],0)),"")</f>
        <v/>
      </c>
      <c r="N269" s="161" t="str" ph="1">
        <f>IFERROR(INDEX([1]!_born[生没年],
MATCH(K269,[1]!_born[作],0)),"")</f>
        <v/>
      </c>
      <c r="O269" s="46" t="s" ph="1">
        <v>9329</v>
      </c>
      <c r="R269" s="149" ph="1"/>
      <c r="S269" s="46" t="s" ph="1">
        <v>10045</v>
      </c>
      <c r="U269" s="47" ph="1">
        <v>34539</v>
      </c>
      <c r="V269" s="44" ph="1"/>
      <c r="W269" s="44" ph="1"/>
      <c r="Y269" s="46" t="s" ph="1">
        <v>9331</v>
      </c>
    </row>
    <row r="270" spans="1:25" s="46" customFormat="1" ht="25.5" ph="1">
      <c r="A270" s="44" ph="1">
        <v>543</v>
      </c>
      <c r="B270" s="46" t="s" ph="1">
        <v>3580</v>
      </c>
      <c r="C270" s="46" t="s" ph="1">
        <v>3580</v>
      </c>
      <c r="F270" s="46" t="s" ph="1">
        <v>1364</v>
      </c>
      <c r="G270" s="46" t="s" ph="1">
        <v>1343</v>
      </c>
      <c r="H270" s="46" t="s" ph="1">
        <v>8013</v>
      </c>
      <c r="I270" s="46" t="s" ph="1">
        <v>9332</v>
      </c>
      <c r="M270" s="161" t="str" ph="1">
        <f>IFERROR(INDEX([1]!_born[生没年],
MATCH(I270,[1]!_born[作],0)),"")</f>
        <v/>
      </c>
      <c r="N270" s="161" t="str" ph="1">
        <f>IFERROR(INDEX([1]!_born[生没年],
MATCH(K270,[1]!_born[作],0)),"")</f>
        <v/>
      </c>
      <c r="O270" s="46" t="s" ph="1">
        <v>9333</v>
      </c>
      <c r="R270" s="149" ph="1"/>
      <c r="S270" s="46" t="s" ph="1">
        <v>10045</v>
      </c>
      <c r="U270" s="47" ph="1">
        <v>34546</v>
      </c>
      <c r="V270" s="44" ph="1"/>
      <c r="W270" s="44" ph="1"/>
    </row>
    <row r="271" spans="1:25" s="46" customFormat="1" ht="25.5" ph="1">
      <c r="A271" s="44" ph="1">
        <v>544</v>
      </c>
      <c r="B271" s="46" t="s" ph="1">
        <v>3580</v>
      </c>
      <c r="C271" s="46" t="s" ph="1">
        <v>3580</v>
      </c>
      <c r="F271" s="46" t="s" ph="1">
        <v>1364</v>
      </c>
      <c r="G271" s="46" t="s" ph="1">
        <v>1343</v>
      </c>
      <c r="H271" s="46" t="s" ph="1">
        <v>9334</v>
      </c>
      <c r="I271" s="46" t="s" ph="1">
        <v>2356</v>
      </c>
      <c r="M271" s="161" t="str" ph="1">
        <f>IFERROR(INDEX([1]!_born[生没年],
MATCH(I271,[1]!_born[作],0)),"")</f>
        <v/>
      </c>
      <c r="N271" s="161" t="str" ph="1">
        <f>IFERROR(INDEX([1]!_born[生没年],
MATCH(K271,[1]!_born[作],0)),"")</f>
        <v/>
      </c>
      <c r="O271" s="46" t="s" ph="1">
        <v>9335</v>
      </c>
      <c r="R271" s="149" ph="1"/>
      <c r="S271" s="46" t="s" ph="1">
        <v>10045</v>
      </c>
      <c r="U271" s="47" t="s" ph="1">
        <v>3932</v>
      </c>
      <c r="V271" s="44" ph="1"/>
      <c r="W271" s="44" ph="1"/>
    </row>
    <row r="272" spans="1:25" s="46" customFormat="1" ht="25.5" ph="1">
      <c r="A272" s="44" ph="1">
        <v>545</v>
      </c>
      <c r="B272" s="46" t="s" ph="1">
        <v>3580</v>
      </c>
      <c r="C272" s="46" t="s" ph="1">
        <v>3580</v>
      </c>
      <c r="F272" s="46" t="s" ph="1">
        <v>1364</v>
      </c>
      <c r="G272" s="46" t="s" ph="1">
        <v>1343</v>
      </c>
      <c r="H272" s="46" t="s" ph="1">
        <v>7052</v>
      </c>
      <c r="I272" s="46" t="s" ph="1">
        <v>2356</v>
      </c>
      <c r="M272" s="161" t="str" ph="1">
        <f>IFERROR(INDEX([1]!_born[生没年],
MATCH(I272,[1]!_born[作],0)),"")</f>
        <v/>
      </c>
      <c r="N272" s="161" t="str" ph="1">
        <f>IFERROR(INDEX([1]!_born[生没年],
MATCH(K272,[1]!_born[作],0)),"")</f>
        <v/>
      </c>
      <c r="O272" s="46" t="s" ph="1">
        <v>9336</v>
      </c>
      <c r="R272" s="149" ph="1"/>
      <c r="S272" s="46" t="s" ph="1">
        <v>10045</v>
      </c>
      <c r="U272" s="47" t="s" ph="1">
        <v>3933</v>
      </c>
      <c r="V272" s="44" ph="1"/>
      <c r="W272" s="44" ph="1"/>
    </row>
    <row r="273" spans="1:23" s="46" customFormat="1" ht="25.5" ph="1">
      <c r="A273" s="44" ph="1">
        <v>546</v>
      </c>
      <c r="B273" s="46" t="s" ph="1">
        <v>3580</v>
      </c>
      <c r="C273" s="46" t="s" ph="1">
        <v>3580</v>
      </c>
      <c r="F273" s="46" t="s" ph="1">
        <v>1366</v>
      </c>
      <c r="G273" s="46" t="s" ph="1">
        <v>1343</v>
      </c>
      <c r="H273" s="46" t="s" ph="1">
        <v>9337</v>
      </c>
      <c r="I273" s="46" t="s" ph="1">
        <v>2356</v>
      </c>
      <c r="M273" s="161" t="str" ph="1">
        <f>IFERROR(INDEX([1]!_born[生没年],
MATCH(I273,[1]!_born[作],0)),"")</f>
        <v/>
      </c>
      <c r="N273" s="161" t="str" ph="1">
        <f>IFERROR(INDEX([1]!_born[生没年],
MATCH(K273,[1]!_born[作],0)),"")</f>
        <v/>
      </c>
      <c r="O273" s="46" t="s" ph="1">
        <v>9338</v>
      </c>
      <c r="R273" s="149" ph="1"/>
      <c r="S273" s="46" t="s" ph="1">
        <v>10045</v>
      </c>
      <c r="U273" s="47" ph="1">
        <v>34567</v>
      </c>
      <c r="V273" s="44" ph="1"/>
      <c r="W273" s="44" ph="1"/>
    </row>
    <row r="274" spans="1:23" s="46" customFormat="1" ht="25.5" ph="1">
      <c r="A274" s="44" ph="1">
        <v>547</v>
      </c>
      <c r="B274" s="46" t="s" ph="1">
        <v>3580</v>
      </c>
      <c r="C274" s="46" t="s" ph="1">
        <v>3580</v>
      </c>
      <c r="F274" s="46" t="s" ph="1">
        <v>1366</v>
      </c>
      <c r="G274" s="46" t="s" ph="1">
        <v>1343</v>
      </c>
      <c r="H274" s="46" t="s" ph="1">
        <v>9339</v>
      </c>
      <c r="I274" s="46" t="s" ph="1">
        <v>2356</v>
      </c>
      <c r="M274" s="161" t="str" ph="1">
        <f>IFERROR(INDEX([1]!_born[生没年],
MATCH(I274,[1]!_born[作],0)),"")</f>
        <v/>
      </c>
      <c r="N274" s="161" t="str" ph="1">
        <f>IFERROR(INDEX([1]!_born[生没年],
MATCH(K274,[1]!_born[作],0)),"")</f>
        <v/>
      </c>
      <c r="O274" s="46" t="s" ph="1">
        <v>9340</v>
      </c>
      <c r="R274" s="149" ph="1"/>
      <c r="S274" s="46" t="s" ph="1">
        <v>10045</v>
      </c>
      <c r="U274" s="47" ph="1">
        <v>34574</v>
      </c>
      <c r="V274" s="44" ph="1"/>
      <c r="W274" s="44" ph="1"/>
    </row>
    <row r="275" spans="1:23" s="56" customFormat="1" ht="25.5" ph="1">
      <c r="A275" s="55" ph="1">
        <v>573</v>
      </c>
      <c r="B275" s="56" t="s" ph="1">
        <v>3580</v>
      </c>
      <c r="C275" s="56" t="s" ph="1">
        <v>3580</v>
      </c>
      <c r="F275" s="56" t="s" ph="1">
        <v>1318</v>
      </c>
      <c r="G275" s="56" t="s" ph="1">
        <v>1343</v>
      </c>
      <c r="H275" s="56" t="s" ph="1">
        <v>9341</v>
      </c>
      <c r="I275" s="56" t="s" ph="1">
        <v>2356</v>
      </c>
      <c r="M275" s="162" t="str" ph="1">
        <f>IFERROR(INDEX([1]!_born[生没年],
MATCH(I275,[1]!_born[作],0)),"")</f>
        <v/>
      </c>
      <c r="N275" s="162" t="str" ph="1">
        <f>IFERROR(INDEX([1]!_born[生没年],
MATCH(K275,[1]!_born[作],0)),"")</f>
        <v/>
      </c>
      <c r="O275" s="56" t="s" ph="1">
        <v>9342</v>
      </c>
      <c r="R275" s="151" ph="1"/>
      <c r="S275" s="56" t="s" ph="1">
        <v>10043</v>
      </c>
      <c r="U275" s="57" ph="1">
        <v>34581</v>
      </c>
      <c r="V275" s="55" ph="1"/>
      <c r="W275" s="55" ph="1"/>
    </row>
    <row r="276" spans="1:23" s="56" customFormat="1" ht="25.5" ph="1">
      <c r="A276" s="55" ph="1">
        <v>574</v>
      </c>
      <c r="B276" s="56" t="s" ph="1">
        <v>3580</v>
      </c>
      <c r="C276" s="56" t="s" ph="1">
        <v>3580</v>
      </c>
      <c r="F276" s="56" t="s" ph="1">
        <v>1318</v>
      </c>
      <c r="G276" s="56" t="s" ph="1">
        <v>1343</v>
      </c>
      <c r="H276" s="56" t="s" ph="1">
        <v>9343</v>
      </c>
      <c r="I276" s="56" t="s" ph="1">
        <v>2356</v>
      </c>
      <c r="M276" s="162" t="str" ph="1">
        <f>IFERROR(INDEX([1]!_born[生没年],
MATCH(I276,[1]!_born[作],0)),"")</f>
        <v/>
      </c>
      <c r="N276" s="162" t="str" ph="1">
        <f>IFERROR(INDEX([1]!_born[生没年],
MATCH(K276,[1]!_born[作],0)),"")</f>
        <v/>
      </c>
      <c r="O276" s="56" t="s" ph="1">
        <v>9344</v>
      </c>
      <c r="R276" s="151" ph="1"/>
      <c r="S276" s="56" t="s" ph="1">
        <v>10043</v>
      </c>
      <c r="U276" s="57" ph="1">
        <v>34588</v>
      </c>
      <c r="V276" s="55" ph="1"/>
      <c r="W276" s="55" ph="1"/>
    </row>
    <row r="277" spans="1:23" s="56" customFormat="1" ht="25.5" ph="1">
      <c r="A277" s="55" ph="1">
        <v>575</v>
      </c>
      <c r="B277" s="56" t="s" ph="1">
        <v>3580</v>
      </c>
      <c r="C277" s="56" t="s" ph="1">
        <v>3580</v>
      </c>
      <c r="F277" s="56" t="s" ph="1">
        <v>1318</v>
      </c>
      <c r="G277" s="56" t="s" ph="1">
        <v>1343</v>
      </c>
      <c r="H277" s="56" t="s" ph="1">
        <v>9217</v>
      </c>
      <c r="I277" s="56" t="s" ph="1">
        <v>2356</v>
      </c>
      <c r="M277" s="162" t="str" ph="1">
        <f>IFERROR(INDEX([1]!_born[生没年],
MATCH(I277,[1]!_born[作],0)),"")</f>
        <v/>
      </c>
      <c r="N277" s="162" t="str" ph="1">
        <f>IFERROR(INDEX([1]!_born[生没年],
MATCH(K277,[1]!_born[作],0)),"")</f>
        <v/>
      </c>
      <c r="O277" s="56" t="s" ph="1">
        <v>9345</v>
      </c>
      <c r="R277" s="151" ph="1"/>
      <c r="S277" s="56" t="s" ph="1">
        <v>10043</v>
      </c>
      <c r="U277" s="57" ph="1">
        <v>34595</v>
      </c>
      <c r="V277" s="55" ph="1"/>
      <c r="W277" s="55" ph="1"/>
    </row>
    <row r="278" spans="1:23" s="46" customFormat="1" ht="25.5" ph="1">
      <c r="A278" s="44" ph="1">
        <v>548</v>
      </c>
      <c r="B278" s="46" t="s" ph="1">
        <v>3580</v>
      </c>
      <c r="C278" s="46" t="s" ph="1">
        <v>3580</v>
      </c>
      <c r="F278" s="46" t="s" ph="1">
        <v>1366</v>
      </c>
      <c r="G278" s="46" t="s" ph="1">
        <v>1343</v>
      </c>
      <c r="H278" s="46" t="s" ph="1">
        <v>9346</v>
      </c>
      <c r="I278" s="46" t="s" ph="1">
        <v>2356</v>
      </c>
      <c r="M278" s="161" t="str" ph="1">
        <f>IFERROR(INDEX([1]!_born[生没年],
MATCH(I278,[1]!_born[作],0)),"")</f>
        <v/>
      </c>
      <c r="N278" s="161" t="str" ph="1">
        <f>IFERROR(INDEX([1]!_born[生没年],
MATCH(K278,[1]!_born[作],0)),"")</f>
        <v/>
      </c>
      <c r="O278" s="46" t="s" ph="1">
        <v>9347</v>
      </c>
      <c r="R278" s="149" ph="1"/>
      <c r="S278" s="46" t="s" ph="1">
        <v>10045</v>
      </c>
      <c r="U278" s="47" ph="1">
        <v>34602</v>
      </c>
      <c r="V278" s="44" ph="1"/>
      <c r="W278" s="44" ph="1"/>
    </row>
    <row r="279" spans="1:23" s="56" customFormat="1" ht="25.5" ph="1">
      <c r="A279" s="55" ph="1">
        <v>576</v>
      </c>
      <c r="B279" s="56" t="s" ph="1">
        <v>3580</v>
      </c>
      <c r="C279" s="56" t="s" ph="1">
        <v>3580</v>
      </c>
      <c r="F279" s="56" t="s" ph="1">
        <v>1318</v>
      </c>
      <c r="G279" s="56" t="s" ph="1">
        <v>1343</v>
      </c>
      <c r="H279" s="56" t="s" ph="1">
        <v>9348</v>
      </c>
      <c r="I279" s="56" t="s" ph="1">
        <v>2356</v>
      </c>
      <c r="M279" s="162" t="str" ph="1">
        <f>IFERROR(INDEX([1]!_born[生没年],
MATCH(I279,[1]!_born[作],0)),"")</f>
        <v/>
      </c>
      <c r="N279" s="162" t="str" ph="1">
        <f>IFERROR(INDEX([1]!_born[生没年],
MATCH(K279,[1]!_born[作],0)),"")</f>
        <v/>
      </c>
      <c r="O279" s="56" t="s" ph="1">
        <v>9349</v>
      </c>
      <c r="R279" s="151" ph="1"/>
      <c r="S279" s="56" t="s" ph="1">
        <v>10043</v>
      </c>
      <c r="U279" s="57" ph="1">
        <v>34609</v>
      </c>
      <c r="V279" s="55" ph="1"/>
      <c r="W279" s="55" ph="1"/>
    </row>
    <row r="280" spans="1:23" s="56" customFormat="1" ht="25.5" ph="1">
      <c r="A280" s="55" ph="1">
        <v>577</v>
      </c>
      <c r="B280" s="56" t="s" ph="1">
        <v>3580</v>
      </c>
      <c r="C280" s="56" t="s" ph="1">
        <v>3580</v>
      </c>
      <c r="F280" s="56" t="s" ph="1">
        <v>1318</v>
      </c>
      <c r="G280" s="56" t="s" ph="1">
        <v>1343</v>
      </c>
      <c r="H280" s="56" t="s" ph="1">
        <v>9350</v>
      </c>
      <c r="I280" s="56" t="s" ph="1">
        <v>2356</v>
      </c>
      <c r="M280" s="162" t="str" ph="1">
        <f>IFERROR(INDEX([1]!_born[生没年],
MATCH(I280,[1]!_born[作],0)),"")</f>
        <v/>
      </c>
      <c r="N280" s="162" t="str" ph="1">
        <f>IFERROR(INDEX([1]!_born[生没年],
MATCH(K280,[1]!_born[作],0)),"")</f>
        <v/>
      </c>
      <c r="O280" s="56" t="s" ph="1">
        <v>10051</v>
      </c>
      <c r="R280" s="151" ph="1"/>
      <c r="S280" s="56" t="s" ph="1">
        <v>10043</v>
      </c>
      <c r="U280" s="57" ph="1">
        <v>34616</v>
      </c>
      <c r="V280" s="55" ph="1"/>
      <c r="W280" s="55" ph="1"/>
    </row>
    <row r="281" spans="1:23" s="56" customFormat="1" ht="25.5" ph="1">
      <c r="A281" s="55" ph="1">
        <v>578</v>
      </c>
      <c r="B281" s="56" t="s" ph="1">
        <v>3580</v>
      </c>
      <c r="C281" s="56" t="s" ph="1">
        <v>3580</v>
      </c>
      <c r="F281" s="56" t="s" ph="1">
        <v>1318</v>
      </c>
      <c r="G281" s="56" t="s" ph="1">
        <v>1343</v>
      </c>
      <c r="H281" s="56" t="s" ph="1">
        <v>9352</v>
      </c>
      <c r="I281" s="56" t="s" ph="1">
        <v>2356</v>
      </c>
      <c r="M281" s="162" t="str" ph="1">
        <f>IFERROR(INDEX([1]!_born[生没年],
MATCH(I281,[1]!_born[作],0)),"")</f>
        <v/>
      </c>
      <c r="N281" s="162" t="str" ph="1">
        <f>IFERROR(INDEX([1]!_born[生没年],
MATCH(K281,[1]!_born[作],0)),"")</f>
        <v/>
      </c>
      <c r="O281" s="56" t="s" ph="1">
        <v>9353</v>
      </c>
      <c r="R281" s="151" ph="1"/>
      <c r="S281" s="56" t="s" ph="1">
        <v>10043</v>
      </c>
      <c r="U281" s="57" ph="1">
        <v>34623</v>
      </c>
      <c r="V281" s="55" ph="1"/>
      <c r="W281" s="55" ph="1"/>
    </row>
    <row r="282" spans="1:23" s="56" customFormat="1" ht="25.5" ph="1">
      <c r="A282" s="55" ph="1">
        <v>549</v>
      </c>
      <c r="B282" s="56" t="s" ph="1">
        <v>3580</v>
      </c>
      <c r="C282" s="56" t="s" ph="1">
        <v>3580</v>
      </c>
      <c r="F282" s="56" t="s" ph="1">
        <v>1366</v>
      </c>
      <c r="G282" s="56" t="s" ph="1">
        <v>1343</v>
      </c>
      <c r="H282" s="56" t="s" ph="1">
        <v>9354</v>
      </c>
      <c r="I282" s="56" t="s" ph="1">
        <v>2356</v>
      </c>
      <c r="M282" s="162" t="str" ph="1">
        <f>IFERROR(INDEX([1]!_born[生没年],
MATCH(I282,[1]!_born[作],0)),"")</f>
        <v/>
      </c>
      <c r="N282" s="162" t="str" ph="1">
        <f>IFERROR(INDEX([1]!_born[生没年],
MATCH(K282,[1]!_born[作],0)),"")</f>
        <v/>
      </c>
      <c r="O282" s="56" t="s" ph="1">
        <v>9355</v>
      </c>
      <c r="R282" s="151" ph="1"/>
      <c r="S282" s="56" t="s" ph="1">
        <v>10043</v>
      </c>
      <c r="U282" s="57" ph="1">
        <v>34630</v>
      </c>
      <c r="V282" s="55" ph="1"/>
      <c r="W282" s="55" ph="1"/>
    </row>
    <row r="283" spans="1:23" s="46" customFormat="1" ht="25.5" ph="1">
      <c r="A283" s="44" ph="1">
        <v>550</v>
      </c>
      <c r="B283" s="46" t="s" ph="1">
        <v>3580</v>
      </c>
      <c r="C283" s="46" t="s" ph="1">
        <v>3580</v>
      </c>
      <c r="F283" s="46" t="s" ph="1">
        <v>1366</v>
      </c>
      <c r="G283" s="46" t="s" ph="1">
        <v>1343</v>
      </c>
      <c r="H283" s="46" t="s" ph="1">
        <v>9356</v>
      </c>
      <c r="I283" s="46" t="s" ph="1">
        <v>2356</v>
      </c>
      <c r="M283" s="161" t="str" ph="1">
        <f>IFERROR(INDEX([1]!_born[生没年],
MATCH(I283,[1]!_born[作],0)),"")</f>
        <v/>
      </c>
      <c r="N283" s="161" t="str" ph="1">
        <f>IFERROR(INDEX([1]!_born[生没年],
MATCH(K283,[1]!_born[作],0)),"")</f>
        <v/>
      </c>
      <c r="O283" s="46" t="s" ph="1">
        <v>9357</v>
      </c>
      <c r="R283" s="149" ph="1"/>
      <c r="S283" s="46" t="s" ph="1">
        <v>10045</v>
      </c>
      <c r="U283" s="47" ph="1">
        <v>34637</v>
      </c>
      <c r="V283" s="44" ph="1"/>
      <c r="W283" s="44" ph="1"/>
    </row>
    <row r="284" spans="1:23" s="46" customFormat="1" ht="25.5" ph="1">
      <c r="A284" s="44" ph="1">
        <v>551</v>
      </c>
      <c r="B284" s="46" t="s" ph="1">
        <v>3580</v>
      </c>
      <c r="C284" s="46" t="s" ph="1">
        <v>3580</v>
      </c>
      <c r="F284" s="46" t="s" ph="1">
        <v>1413</v>
      </c>
      <c r="G284" s="46" t="s" ph="1">
        <v>1343</v>
      </c>
      <c r="H284" s="46" t="s" ph="1">
        <v>9358</v>
      </c>
      <c r="I284" s="46" t="s" ph="1">
        <v>2356</v>
      </c>
      <c r="M284" s="161" t="str" ph="1">
        <f>IFERROR(INDEX([1]!_born[生没年],
MATCH(I284,[1]!_born[作],0)),"")</f>
        <v/>
      </c>
      <c r="N284" s="161" t="str" ph="1">
        <f>IFERROR(INDEX([1]!_born[生没年],
MATCH(K284,[1]!_born[作],0)),"")</f>
        <v/>
      </c>
      <c r="O284" s="46" t="s" ph="1">
        <v>9359</v>
      </c>
      <c r="R284" s="149" ph="1"/>
      <c r="S284" s="46" t="s" ph="1">
        <v>10045</v>
      </c>
      <c r="U284" s="47" ph="1">
        <v>34644</v>
      </c>
      <c r="V284" s="44" ph="1"/>
      <c r="W284" s="44" ph="1"/>
    </row>
    <row r="285" spans="1:23" s="46" customFormat="1" ht="25.5" ph="1">
      <c r="A285" s="44" ph="1">
        <v>552</v>
      </c>
      <c r="B285" s="46" t="s" ph="1">
        <v>3580</v>
      </c>
      <c r="C285" s="46" t="s" ph="1">
        <v>3580</v>
      </c>
      <c r="F285" s="46" t="s" ph="1">
        <v>1413</v>
      </c>
      <c r="G285" s="46" t="s" ph="1">
        <v>1343</v>
      </c>
      <c r="H285" s="46" t="s" ph="1">
        <v>9360</v>
      </c>
      <c r="I285" s="46" t="s" ph="1">
        <v>2356</v>
      </c>
      <c r="M285" s="161" t="str" ph="1">
        <f>IFERROR(INDEX([1]!_born[生没年],
MATCH(I285,[1]!_born[作],0)),"")</f>
        <v/>
      </c>
      <c r="N285" s="161" t="str" ph="1">
        <f>IFERROR(INDEX([1]!_born[生没年],
MATCH(K285,[1]!_born[作],0)),"")</f>
        <v/>
      </c>
      <c r="O285" s="46" t="s" ph="1">
        <v>9362</v>
      </c>
      <c r="R285" s="149" ph="1"/>
      <c r="S285" s="46" t="s" ph="1">
        <v>10045</v>
      </c>
      <c r="U285" s="47" t="s" ph="1">
        <v>3934</v>
      </c>
      <c r="V285" s="44" ph="1"/>
      <c r="W285" s="44" ph="1"/>
    </row>
    <row r="286" spans="1:23" s="56" customFormat="1" ht="25.5" ph="1">
      <c r="A286" s="55" ph="1">
        <v>579</v>
      </c>
      <c r="B286" s="56" t="s" ph="1">
        <v>3580</v>
      </c>
      <c r="C286" s="56" t="s" ph="1">
        <v>3580</v>
      </c>
      <c r="F286" s="56" t="s" ph="1">
        <v>1318</v>
      </c>
      <c r="G286" s="56" t="s" ph="1">
        <v>1343</v>
      </c>
      <c r="H286" s="56" t="s" ph="1">
        <v>9364</v>
      </c>
      <c r="I286" s="56" t="s" ph="1">
        <v>2356</v>
      </c>
      <c r="M286" s="162" t="str" ph="1">
        <f>IFERROR(INDEX([1]!_born[生没年],
MATCH(I286,[1]!_born[作],0)),"")</f>
        <v/>
      </c>
      <c r="N286" s="162" t="str" ph="1">
        <f>IFERROR(INDEX([1]!_born[生没年],
MATCH(K286,[1]!_born[作],0)),"")</f>
        <v/>
      </c>
      <c r="O286" s="56" t="s" ph="1">
        <v>9365</v>
      </c>
      <c r="R286" s="149" ph="1"/>
      <c r="S286" s="46" t="s" ph="1">
        <v>10045</v>
      </c>
      <c r="U286" s="57" ph="1">
        <v>34658</v>
      </c>
      <c r="V286" s="55" ph="1"/>
      <c r="W286" s="55" ph="1"/>
    </row>
    <row r="287" spans="1:23" s="56" customFormat="1" ht="25.5" ph="1">
      <c r="A287" s="55" ph="1">
        <v>580</v>
      </c>
      <c r="B287" s="56" t="s" ph="1">
        <v>3580</v>
      </c>
      <c r="C287" s="56" t="s" ph="1">
        <v>3580</v>
      </c>
      <c r="F287" s="56" t="s" ph="1">
        <v>1318</v>
      </c>
      <c r="G287" s="56" t="s" ph="1">
        <v>1343</v>
      </c>
      <c r="H287" s="56" t="s" ph="1">
        <v>9366</v>
      </c>
      <c r="I287" s="56" t="s" ph="1">
        <v>2356</v>
      </c>
      <c r="M287" s="162" t="str" ph="1">
        <f>IFERROR(INDEX([1]!_born[生没年],
MATCH(I287,[1]!_born[作],0)),"")</f>
        <v/>
      </c>
      <c r="N287" s="162" t="str" ph="1">
        <f>IFERROR(INDEX([1]!_born[生没年],
MATCH(K287,[1]!_born[作],0)),"")</f>
        <v/>
      </c>
      <c r="O287" s="56" t="s" ph="1">
        <v>9367</v>
      </c>
      <c r="R287" s="149" ph="1"/>
      <c r="S287" s="46" t="s" ph="1">
        <v>10045</v>
      </c>
      <c r="U287" s="57" ph="1">
        <v>34665</v>
      </c>
      <c r="V287" s="55" ph="1"/>
      <c r="W287" s="55" ph="1"/>
    </row>
    <row r="288" spans="1:23" s="56" customFormat="1" ht="25.5" ph="1">
      <c r="A288" s="55" ph="1">
        <v>581</v>
      </c>
      <c r="B288" s="56" t="s" ph="1">
        <v>3580</v>
      </c>
      <c r="C288" s="56" t="s" ph="1">
        <v>3580</v>
      </c>
      <c r="F288" s="56" t="s" ph="1">
        <v>1318</v>
      </c>
      <c r="G288" s="56" t="s" ph="1">
        <v>1343</v>
      </c>
      <c r="I288" s="56" t="s" ph="1">
        <v>2356</v>
      </c>
      <c r="M288" s="162" t="str" ph="1">
        <f>IFERROR(INDEX([1]!_born[生没年],
MATCH(I288,[1]!_born[作],0)),"")</f>
        <v/>
      </c>
      <c r="N288" s="162" t="str" ph="1">
        <f>IFERROR(INDEX([1]!_born[生没年],
MATCH(K288,[1]!_born[作],0)),"")</f>
        <v/>
      </c>
      <c r="O288" s="56" t="s" ph="1">
        <v>9368</v>
      </c>
      <c r="R288" s="149" ph="1"/>
      <c r="S288" s="46" t="s" ph="1">
        <v>10045</v>
      </c>
      <c r="U288" s="57" ph="1">
        <v>34672</v>
      </c>
      <c r="V288" s="55" ph="1"/>
      <c r="W288" s="55" ph="1"/>
    </row>
    <row r="289" spans="1:25" s="56" customFormat="1" ht="25.5" ph="1">
      <c r="A289" s="55" ph="1">
        <v>582</v>
      </c>
      <c r="B289" s="56" t="s" ph="1">
        <v>3580</v>
      </c>
      <c r="C289" s="56" t="s" ph="1">
        <v>3580</v>
      </c>
      <c r="F289" s="56" t="s" ph="1">
        <v>1318</v>
      </c>
      <c r="G289" s="56" t="s" ph="1">
        <v>1343</v>
      </c>
      <c r="H289" s="56" t="s" ph="1">
        <v>9369</v>
      </c>
      <c r="I289" s="56" t="s" ph="1">
        <v>2356</v>
      </c>
      <c r="M289" s="162" t="str" ph="1">
        <f>IFERROR(INDEX([1]!_born[生没年],
MATCH(I289,[1]!_born[作],0)),"")</f>
        <v/>
      </c>
      <c r="N289" s="162" t="str" ph="1">
        <f>IFERROR(INDEX([1]!_born[生没年],
MATCH(K289,[1]!_born[作],0)),"")</f>
        <v/>
      </c>
      <c r="O289" s="56" t="s" ph="1">
        <v>9370</v>
      </c>
      <c r="R289" s="149" ph="1"/>
      <c r="S289" s="46" t="s" ph="1">
        <v>10045</v>
      </c>
      <c r="U289" s="57" ph="1">
        <v>34679</v>
      </c>
      <c r="V289" s="55" ph="1"/>
      <c r="W289" s="55" ph="1"/>
    </row>
    <row r="290" spans="1:25" s="46" customFormat="1" ht="25.5" ph="1">
      <c r="A290" s="44" ph="1">
        <v>553</v>
      </c>
      <c r="B290" s="46" t="s" ph="1">
        <v>3580</v>
      </c>
      <c r="C290" s="46" t="s" ph="1">
        <v>3580</v>
      </c>
      <c r="F290" s="46" t="s" ph="1">
        <v>1413</v>
      </c>
      <c r="G290" s="46" t="s" ph="1">
        <v>1343</v>
      </c>
      <c r="H290" s="46" t="s" ph="1">
        <v>9371</v>
      </c>
      <c r="I290" s="46" t="s" ph="1">
        <v>10052</v>
      </c>
      <c r="M290" s="161" t="str" ph="1">
        <f>IFERROR(INDEX([1]!_born[生没年],
MATCH(I290,[1]!_born[作],0)),"")</f>
        <v/>
      </c>
      <c r="N290" s="161" t="str" ph="1">
        <f>IFERROR(INDEX([1]!_born[生没年],
MATCH(K290,[1]!_born[作],0)),"")</f>
        <v/>
      </c>
      <c r="O290" s="46" t="s" ph="1">
        <v>10053</v>
      </c>
      <c r="R290" s="149" ph="1"/>
      <c r="S290" s="46" t="s" ph="1">
        <v>10045</v>
      </c>
      <c r="U290" s="47" ph="1">
        <v>34686</v>
      </c>
      <c r="V290" s="44" ph="1"/>
      <c r="W290" s="44" ph="1"/>
    </row>
    <row r="291" spans="1:25" s="46" customFormat="1" ht="25.5" ph="1">
      <c r="A291" s="44" ph="1">
        <v>554</v>
      </c>
      <c r="B291" s="46" t="s" ph="1">
        <v>3580</v>
      </c>
      <c r="C291" s="46" t="s" ph="1">
        <v>3580</v>
      </c>
      <c r="F291" s="46" t="s" ph="1">
        <v>1413</v>
      </c>
      <c r="G291" s="46" t="s" ph="1">
        <v>1343</v>
      </c>
      <c r="H291" s="46" t="s" ph="1">
        <v>6951</v>
      </c>
      <c r="I291" s="46" t="s" ph="1">
        <v>2356</v>
      </c>
      <c r="M291" s="161" t="str" ph="1">
        <f>IFERROR(INDEX([1]!_born[生没年],
MATCH(I291,[1]!_born[作],0)),"")</f>
        <v/>
      </c>
      <c r="N291" s="161" t="str" ph="1">
        <f>IFERROR(INDEX([1]!_born[生没年],
MATCH(K291,[1]!_born[作],0)),"")</f>
        <v/>
      </c>
      <c r="O291" s="46" t="s" ph="1">
        <v>9375</v>
      </c>
      <c r="R291" s="149" ph="1"/>
      <c r="S291" s="46" t="s" ph="1">
        <v>10045</v>
      </c>
      <c r="U291" s="47" ph="1">
        <v>34693</v>
      </c>
      <c r="V291" s="44" ph="1"/>
      <c r="W291" s="44" ph="1"/>
      <c r="Y291" s="46" t="s" ph="1">
        <v>9376</v>
      </c>
    </row>
    <row r="292" spans="1:25" s="46" customFormat="1" ht="25.5" ph="1">
      <c r="A292" s="44" ph="1">
        <v>555</v>
      </c>
      <c r="B292" s="46" t="s" ph="1">
        <v>3580</v>
      </c>
      <c r="C292" s="46" t="s" ph="1">
        <v>3580</v>
      </c>
      <c r="F292" s="46" t="s" ph="1">
        <v>1415</v>
      </c>
      <c r="G292" s="46" t="s" ph="1">
        <v>1343</v>
      </c>
      <c r="H292" s="46" t="s" ph="1">
        <v>9377</v>
      </c>
      <c r="I292" s="46" t="s" ph="1">
        <v>2356</v>
      </c>
      <c r="M292" s="161" t="str" ph="1">
        <f>IFERROR(INDEX([1]!_born[生没年],
MATCH(I292,[1]!_born[作],0)),"")</f>
        <v/>
      </c>
      <c r="N292" s="161" t="str" ph="1">
        <f>IFERROR(INDEX([1]!_born[生没年],
MATCH(K292,[1]!_born[作],0)),"")</f>
        <v/>
      </c>
      <c r="O292" s="46" t="s" ph="1">
        <v>10054</v>
      </c>
      <c r="R292" s="149" ph="1"/>
      <c r="S292" s="46" t="s" ph="1">
        <v>10045</v>
      </c>
      <c r="U292" s="47" ph="1">
        <v>34707</v>
      </c>
      <c r="V292" s="44" ph="1"/>
      <c r="W292" s="44" ph="1"/>
      <c r="Y292" s="46" t="s" ph="1">
        <v>10055</v>
      </c>
    </row>
    <row r="293" spans="1:25" s="56" customFormat="1" ht="25.5" ph="1">
      <c r="A293" s="55" ph="1">
        <v>560</v>
      </c>
      <c r="B293" s="56" t="s" ph="1">
        <v>3580</v>
      </c>
      <c r="C293" s="56" t="s" ph="1">
        <v>3580</v>
      </c>
      <c r="F293" s="56" t="s" ph="1">
        <v>1318</v>
      </c>
      <c r="G293" s="56" t="s" ph="1">
        <v>1343</v>
      </c>
      <c r="H293" s="56" t="s" ph="1">
        <v>9380</v>
      </c>
      <c r="I293" s="56" t="s" ph="1">
        <v>2356</v>
      </c>
      <c r="M293" s="162" t="str" ph="1">
        <f>IFERROR(INDEX([1]!_born[生没年],
MATCH(I293,[1]!_born[作],0)),"")</f>
        <v/>
      </c>
      <c r="N293" s="162" t="str" ph="1">
        <f>IFERROR(INDEX([1]!_born[生没年],
MATCH(K293,[1]!_born[作],0)),"")</f>
        <v/>
      </c>
      <c r="O293" s="56" t="s" ph="1">
        <v>9381</v>
      </c>
      <c r="R293" s="149" ph="1"/>
      <c r="S293" s="46" t="s" ph="1">
        <v>10045</v>
      </c>
      <c r="U293" s="57" ph="1">
        <v>34714</v>
      </c>
      <c r="V293" s="55" ph="1"/>
      <c r="W293" s="55" ph="1"/>
    </row>
    <row r="294" spans="1:25" s="56" customFormat="1" ht="25.5" ph="1">
      <c r="A294" s="55" ph="1">
        <v>561</v>
      </c>
      <c r="B294" s="56" t="s" ph="1">
        <v>3580</v>
      </c>
      <c r="C294" s="56" t="s" ph="1">
        <v>3580</v>
      </c>
      <c r="F294" s="56" t="s" ph="1">
        <v>1318</v>
      </c>
      <c r="G294" s="56" t="s" ph="1">
        <v>1343</v>
      </c>
      <c r="I294" s="56" t="s" ph="1">
        <v>2356</v>
      </c>
      <c r="M294" s="162" t="str" ph="1">
        <f>IFERROR(INDEX([1]!_born[生没年],
MATCH(I294,[1]!_born[作],0)),"")</f>
        <v/>
      </c>
      <c r="N294" s="162" t="str" ph="1">
        <f>IFERROR(INDEX([1]!_born[生没年],
MATCH(K294,[1]!_born[作],0)),"")</f>
        <v/>
      </c>
      <c r="O294" s="56" t="s" ph="1">
        <v>9382</v>
      </c>
      <c r="R294" s="149" ph="1"/>
      <c r="S294" s="46" t="s" ph="1">
        <v>10045</v>
      </c>
      <c r="U294" s="57" ph="1">
        <v>34726</v>
      </c>
      <c r="V294" s="55" ph="1"/>
      <c r="W294" s="55" ph="1"/>
    </row>
    <row r="295" spans="1:25" s="56" customFormat="1" ht="25.5" ph="1">
      <c r="A295" s="55" ph="1">
        <v>562</v>
      </c>
      <c r="B295" s="56" t="s" ph="1">
        <v>3580</v>
      </c>
      <c r="C295" s="56" t="s" ph="1">
        <v>3580</v>
      </c>
      <c r="F295" s="56" t="s" ph="1">
        <v>1318</v>
      </c>
      <c r="G295" s="56" t="s" ph="1">
        <v>1343</v>
      </c>
      <c r="H295" s="56" t="s" ph="1">
        <v>9383</v>
      </c>
      <c r="I295" s="56" t="s" ph="1">
        <v>2356</v>
      </c>
      <c r="M295" s="162" t="str" ph="1">
        <f>IFERROR(INDEX([1]!_born[生没年],
MATCH(I295,[1]!_born[作],0)),"")</f>
        <v/>
      </c>
      <c r="N295" s="162" t="str" ph="1">
        <f>IFERROR(INDEX([1]!_born[生没年],
MATCH(K295,[1]!_born[作],0)),"")</f>
        <v/>
      </c>
      <c r="O295" s="56" t="s" ph="1">
        <v>10056</v>
      </c>
      <c r="R295" s="149" ph="1"/>
      <c r="S295" s="46" t="s" ph="1">
        <v>10045</v>
      </c>
      <c r="U295" s="57" ph="1">
        <v>34735</v>
      </c>
      <c r="V295" s="55" ph="1"/>
      <c r="W295" s="55" ph="1"/>
    </row>
    <row r="296" spans="1:25" s="46" customFormat="1" ht="25.5" ph="1">
      <c r="A296" s="44" ph="1">
        <v>556</v>
      </c>
      <c r="B296" s="46" t="s" ph="1">
        <v>3580</v>
      </c>
      <c r="C296" s="46" t="s" ph="1">
        <v>3580</v>
      </c>
      <c r="F296" s="46" t="s" ph="1">
        <v>1415</v>
      </c>
      <c r="G296" s="46" t="s" ph="1">
        <v>1343</v>
      </c>
      <c r="H296" s="46" t="s" ph="1">
        <v>8891</v>
      </c>
      <c r="I296" s="46" t="s" ph="1">
        <v>2356</v>
      </c>
      <c r="M296" s="161" t="str" ph="1">
        <f>IFERROR(INDEX([1]!_born[生没年],
MATCH(I296,[1]!_born[作],0)),"")</f>
        <v/>
      </c>
      <c r="N296" s="161" t="str" ph="1">
        <f>IFERROR(INDEX([1]!_born[生没年],
MATCH(K296,[1]!_born[作],0)),"")</f>
        <v/>
      </c>
      <c r="O296" s="46" t="s" ph="1">
        <v>9385</v>
      </c>
      <c r="R296" s="149" ph="1"/>
      <c r="S296" s="46" t="s" ph="1">
        <v>10045</v>
      </c>
      <c r="T296" s="46" t="s" ph="1">
        <v>1904</v>
      </c>
      <c r="U296" s="47" ph="1">
        <v>34966</v>
      </c>
      <c r="V296" s="44" ph="1"/>
      <c r="W296" s="44" ph="1"/>
      <c r="Y296" s="46" t="s" ph="1">
        <v>9386</v>
      </c>
    </row>
    <row r="297" spans="1:25" s="46" customFormat="1" ht="25.5" ph="1">
      <c r="A297" s="44" ph="1">
        <v>557</v>
      </c>
      <c r="B297" s="46" t="s" ph="1">
        <v>3580</v>
      </c>
      <c r="C297" s="46" t="s" ph="1">
        <v>3580</v>
      </c>
      <c r="F297" s="46" t="s" ph="1">
        <v>1415</v>
      </c>
      <c r="G297" s="46" t="s" ph="1">
        <v>1343</v>
      </c>
      <c r="H297" s="46" t="s" ph="1">
        <v>9387</v>
      </c>
      <c r="I297" s="46" t="s" ph="1">
        <v>2356</v>
      </c>
      <c r="M297" s="161" t="str" ph="1">
        <f>IFERROR(INDEX([1]!_born[生没年],
MATCH(I297,[1]!_born[作],0)),"")</f>
        <v/>
      </c>
      <c r="N297" s="161" t="str" ph="1">
        <f>IFERROR(INDEX([1]!_born[生没年],
MATCH(K297,[1]!_born[作],0)),"")</f>
        <v/>
      </c>
      <c r="O297" s="46" t="s" ph="1">
        <v>9388</v>
      </c>
      <c r="R297" s="149" ph="1"/>
      <c r="S297" s="46" t="s" ph="1">
        <v>10045</v>
      </c>
      <c r="U297" s="47" ph="1">
        <v>34973</v>
      </c>
      <c r="V297" s="44" ph="1"/>
      <c r="W297" s="44" ph="1"/>
    </row>
    <row r="298" spans="1:25" s="46" customFormat="1" ht="25.5" ph="1">
      <c r="A298" s="44" ph="1">
        <v>558</v>
      </c>
      <c r="B298" s="46" t="s" ph="1">
        <v>3580</v>
      </c>
      <c r="C298" s="46" t="s" ph="1">
        <v>3580</v>
      </c>
      <c r="F298" s="46" t="s" ph="1">
        <v>1415</v>
      </c>
      <c r="G298" s="46" t="s" ph="1">
        <v>1343</v>
      </c>
      <c r="H298" s="46" t="s" ph="1">
        <v>9389</v>
      </c>
      <c r="I298" s="46" t="s" ph="1">
        <v>2356</v>
      </c>
      <c r="M298" s="161" t="str" ph="1">
        <f>IFERROR(INDEX([1]!_born[生没年],
MATCH(I298,[1]!_born[作],0)),"")</f>
        <v/>
      </c>
      <c r="N298" s="161" t="str" ph="1">
        <f>IFERROR(INDEX([1]!_born[生没年],
MATCH(K298,[1]!_born[作],0)),"")</f>
        <v/>
      </c>
      <c r="O298" s="46" t="s" ph="1">
        <v>9390</v>
      </c>
      <c r="R298" s="149" ph="1"/>
      <c r="S298" s="46" t="s" ph="1">
        <v>10045</v>
      </c>
      <c r="U298" s="47" ph="1">
        <v>34980</v>
      </c>
      <c r="V298" s="44" ph="1"/>
      <c r="W298" s="44" ph="1"/>
    </row>
    <row r="299" spans="1:25" s="46" customFormat="1" ht="25.5" ph="1">
      <c r="A299" s="44" ph="1">
        <v>559</v>
      </c>
      <c r="B299" s="46" t="s" ph="1">
        <v>3580</v>
      </c>
      <c r="C299" s="46" t="s" ph="1">
        <v>3580</v>
      </c>
      <c r="F299" s="46" t="s" ph="1">
        <v>1415</v>
      </c>
      <c r="G299" s="46" t="s" ph="1">
        <v>1343</v>
      </c>
      <c r="H299" s="46" t="s" ph="1">
        <v>10057</v>
      </c>
      <c r="I299" s="46" t="s" ph="1">
        <v>2356</v>
      </c>
      <c r="M299" s="161" t="str" ph="1">
        <f>IFERROR(INDEX([1]!_born[生没年],
MATCH(I299,[1]!_born[作],0)),"")</f>
        <v/>
      </c>
      <c r="N299" s="161" t="str" ph="1">
        <f>IFERROR(INDEX([1]!_born[生没年],
MATCH(K299,[1]!_born[作],0)),"")</f>
        <v/>
      </c>
      <c r="O299" s="46" t="s" ph="1">
        <v>9392</v>
      </c>
      <c r="R299" s="149" ph="1"/>
      <c r="S299" s="46" t="s" ph="1">
        <v>10045</v>
      </c>
      <c r="U299" s="47" t="s" ph="1">
        <v>3935</v>
      </c>
      <c r="V299" s="44" ph="1"/>
      <c r="W299" s="44" ph="1"/>
    </row>
    <row r="300" spans="1:25" s="46" customFormat="1" ht="25.5" ph="1">
      <c r="A300" s="44" ph="1">
        <v>563</v>
      </c>
      <c r="B300" s="46" t="s" ph="1">
        <v>3580</v>
      </c>
      <c r="C300" s="46" t="s" ph="1">
        <v>3580</v>
      </c>
      <c r="F300" s="46" t="s" ph="1">
        <v>1418</v>
      </c>
      <c r="G300" s="46" t="s" ph="1">
        <v>1343</v>
      </c>
      <c r="H300" s="46" t="s" ph="1">
        <v>9393</v>
      </c>
      <c r="I300" s="46" t="s" ph="1">
        <v>2356</v>
      </c>
      <c r="M300" s="161" t="str" ph="1">
        <f>IFERROR(INDEX([1]!_born[生没年],
MATCH(I300,[1]!_born[作],0)),"")</f>
        <v/>
      </c>
      <c r="N300" s="161" t="str" ph="1">
        <f>IFERROR(INDEX([1]!_born[生没年],
MATCH(K300,[1]!_born[作],0)),"")</f>
        <v/>
      </c>
      <c r="O300" s="46" t="s" ph="1">
        <v>9394</v>
      </c>
      <c r="R300" s="149" ph="1"/>
      <c r="S300" s="46" t="s" ph="1">
        <v>10045</v>
      </c>
      <c r="U300" s="47" ph="1">
        <v>34742</v>
      </c>
      <c r="V300" s="44" ph="1"/>
      <c r="W300" s="44" ph="1"/>
    </row>
    <row r="301" spans="1:25" s="46" customFormat="1" ht="25.5" ph="1">
      <c r="A301" s="44" ph="1">
        <v>564</v>
      </c>
      <c r="B301" s="46" t="s" ph="1">
        <v>3580</v>
      </c>
      <c r="C301" s="46" t="s" ph="1">
        <v>3580</v>
      </c>
      <c r="F301" s="46" t="s" ph="1">
        <v>1418</v>
      </c>
      <c r="G301" s="46" t="s" ph="1">
        <v>1343</v>
      </c>
      <c r="H301" s="46" t="s" ph="1">
        <v>9395</v>
      </c>
      <c r="I301" s="46" t="s" ph="1">
        <v>2356</v>
      </c>
      <c r="M301" s="161" t="str" ph="1">
        <f>IFERROR(INDEX([1]!_born[生没年],
MATCH(I301,[1]!_born[作],0)),"")</f>
        <v/>
      </c>
      <c r="N301" s="161" t="str" ph="1">
        <f>IFERROR(INDEX([1]!_born[生没年],
MATCH(K301,[1]!_born[作],0)),"")</f>
        <v/>
      </c>
      <c r="O301" s="46" t="s" ph="1">
        <v>9396</v>
      </c>
      <c r="R301" s="149" ph="1"/>
      <c r="S301" s="46" t="s" ph="1">
        <v>10045</v>
      </c>
      <c r="U301" s="47" ph="1">
        <v>34749</v>
      </c>
      <c r="V301" s="44" ph="1"/>
      <c r="W301" s="44" ph="1"/>
    </row>
    <row r="302" spans="1:25" s="46" customFormat="1" ht="25.5" ph="1">
      <c r="A302" s="44" ph="1">
        <v>565</v>
      </c>
      <c r="B302" s="46" t="s" ph="1">
        <v>3580</v>
      </c>
      <c r="C302" s="46" t="s" ph="1">
        <v>3580</v>
      </c>
      <c r="F302" s="46" t="s" ph="1">
        <v>1418</v>
      </c>
      <c r="G302" s="46" t="s" ph="1">
        <v>1343</v>
      </c>
      <c r="H302" s="46" t="s" ph="1">
        <v>6951</v>
      </c>
      <c r="I302" s="46" t="s" ph="1">
        <v>2356</v>
      </c>
      <c r="M302" s="161" t="str" ph="1">
        <f>IFERROR(INDEX([1]!_born[生没年],
MATCH(I302,[1]!_born[作],0)),"")</f>
        <v/>
      </c>
      <c r="N302" s="161" t="str" ph="1">
        <f>IFERROR(INDEX([1]!_born[生没年],
MATCH(K302,[1]!_born[作],0)),"")</f>
        <v/>
      </c>
      <c r="O302" s="46" t="s" ph="1">
        <v>9397</v>
      </c>
      <c r="R302" s="149" ph="1"/>
      <c r="S302" s="46" t="s" ph="1">
        <v>10045</v>
      </c>
      <c r="U302" s="47" ph="1">
        <v>34756</v>
      </c>
      <c r="V302" s="44" ph="1"/>
      <c r="W302" s="44" ph="1"/>
    </row>
    <row r="303" spans="1:25" s="46" customFormat="1" ht="25.5" ph="1">
      <c r="A303" s="44" ph="1">
        <v>566</v>
      </c>
      <c r="B303" s="46" t="s" ph="1">
        <v>3580</v>
      </c>
      <c r="C303" s="46" t="s" ph="1">
        <v>3580</v>
      </c>
      <c r="F303" s="46" t="s" ph="1">
        <v>1418</v>
      </c>
      <c r="G303" s="46" t="s" ph="1">
        <v>1343</v>
      </c>
      <c r="H303" s="46" t="s" ph="1">
        <v>7034</v>
      </c>
      <c r="I303" s="46" t="s" ph="1">
        <v>2356</v>
      </c>
      <c r="M303" s="161" t="str" ph="1">
        <f>IFERROR(INDEX([1]!_born[生没年],
MATCH(I303,[1]!_born[作],0)),"")</f>
        <v/>
      </c>
      <c r="N303" s="161" t="str" ph="1">
        <f>IFERROR(INDEX([1]!_born[生没年],
MATCH(K303,[1]!_born[作],0)),"")</f>
        <v/>
      </c>
      <c r="O303" s="46" t="s" ph="1">
        <v>9399</v>
      </c>
      <c r="R303" s="149" ph="1"/>
      <c r="S303" s="46" t="s" ph="1">
        <v>10045</v>
      </c>
      <c r="U303" s="47" ph="1">
        <v>34763</v>
      </c>
      <c r="V303" s="44" ph="1"/>
      <c r="W303" s="44" ph="1"/>
    </row>
    <row r="304" spans="1:25" s="56" customFormat="1" ht="25.5" ph="1">
      <c r="A304" s="55" ph="1">
        <v>583</v>
      </c>
      <c r="B304" s="56" t="s" ph="1">
        <v>3580</v>
      </c>
      <c r="C304" s="56" t="s" ph="1">
        <v>3580</v>
      </c>
      <c r="F304" s="56" t="s" ph="1">
        <v>1318</v>
      </c>
      <c r="G304" s="56" t="s" ph="1">
        <v>1343</v>
      </c>
      <c r="H304" s="56" t="s" ph="1">
        <v>9401</v>
      </c>
      <c r="I304" s="56" t="s" ph="1">
        <v>2356</v>
      </c>
      <c r="M304" s="162" t="str" ph="1">
        <f>IFERROR(INDEX([1]!_born[生没年],
MATCH(I304,[1]!_born[作],0)),"")</f>
        <v/>
      </c>
      <c r="N304" s="162" t="str" ph="1">
        <f>IFERROR(INDEX([1]!_born[生没年],
MATCH(K304,[1]!_born[作],0)),"")</f>
        <v/>
      </c>
      <c r="O304" s="56" t="s" ph="1">
        <v>9402</v>
      </c>
      <c r="R304" s="149" ph="1"/>
      <c r="S304" s="46" t="s" ph="1">
        <v>10058</v>
      </c>
      <c r="U304" s="57" ph="1">
        <v>34770</v>
      </c>
      <c r="V304" s="55" ph="1"/>
      <c r="W304" s="55" ph="1"/>
    </row>
    <row r="305" spans="1:26" s="56" customFormat="1" ht="25.5" ph="1">
      <c r="A305" s="55" ph="1">
        <v>536</v>
      </c>
      <c r="B305" s="59" t="s" ph="1">
        <v>2819</v>
      </c>
      <c r="C305" s="59" t="s" ph="1">
        <v>2819</v>
      </c>
      <c r="D305" s="59" ph="1"/>
      <c r="E305" s="59" ph="1"/>
      <c r="F305" s="56" t="s" ph="1">
        <v>1318</v>
      </c>
      <c r="G305" s="56" t="s" ph="1">
        <v>3557</v>
      </c>
      <c r="I305" s="56" t="s" ph="1">
        <v>2981</v>
      </c>
      <c r="M305" s="162" t="str" ph="1">
        <f>IFERROR(INDEX([1]!_born[生没年],
MATCH(I305,[1]!_born[作],0)),"")</f>
        <v>1840~1875</v>
      </c>
      <c r="N305" s="162" t="str" ph="1">
        <f>IFERROR(INDEX([1]!_born[生没年],
MATCH(K305,[1]!_born[作],0)),"")</f>
        <v/>
      </c>
      <c r="O305" s="56" t="s" ph="1">
        <v>9403</v>
      </c>
      <c r="R305" s="151" ph="1"/>
      <c r="S305" s="56" t="s" ph="1">
        <v>10059</v>
      </c>
      <c r="U305" s="57" ph="1"/>
      <c r="V305" s="55" ph="1"/>
      <c r="W305" s="55" ph="1"/>
      <c r="Z305" s="56" t="s" ph="1">
        <v>9404</v>
      </c>
    </row>
    <row r="306" spans="1:26" s="46" customFormat="1" ht="25.5" ph="1">
      <c r="A306" s="44" ph="1">
        <v>510</v>
      </c>
      <c r="B306" s="46" t="s" ph="1">
        <v>3580</v>
      </c>
      <c r="C306" s="46" t="s" ph="1">
        <v>3580</v>
      </c>
      <c r="F306" s="46" ph="1">
        <v>1</v>
      </c>
      <c r="G306" s="46" t="s" ph="1">
        <v>1343</v>
      </c>
      <c r="H306" s="46" t="s" ph="1">
        <v>6950</v>
      </c>
      <c r="I306" s="46" t="s" ph="1">
        <v>2356</v>
      </c>
      <c r="M306" s="161" t="str" ph="1">
        <f>IFERROR(INDEX([1]!_born[生没年],
MATCH(I306,[1]!_born[作],0)),"")</f>
        <v/>
      </c>
      <c r="N306" s="161" t="str" ph="1">
        <f>IFERROR(INDEX([1]!_born[生没年],
MATCH(K306,[1]!_born[作],0)),"")</f>
        <v/>
      </c>
      <c r="O306" s="46" t="s" ph="1">
        <v>9405</v>
      </c>
      <c r="R306" s="149" ph="1"/>
      <c r="S306" s="46" t="s" ph="1">
        <v>10060</v>
      </c>
      <c r="U306" s="47" ph="1">
        <v>34777</v>
      </c>
      <c r="V306" s="44" ph="1"/>
      <c r="W306" s="44" ph="1"/>
      <c r="Y306" s="46" t="s" ph="1">
        <v>9406</v>
      </c>
    </row>
    <row r="307" spans="1:26" s="56" customFormat="1" ht="25.5" ph="1">
      <c r="A307" s="55" ph="1">
        <v>511</v>
      </c>
      <c r="B307" s="56" t="s" ph="1">
        <v>3580</v>
      </c>
      <c r="C307" s="56" t="s" ph="1">
        <v>3580</v>
      </c>
      <c r="F307" s="56" t="s" ph="1">
        <v>1318</v>
      </c>
      <c r="G307" s="56" t="s" ph="1">
        <v>1343</v>
      </c>
      <c r="H307" s="56" t="s" ph="1">
        <v>9407</v>
      </c>
      <c r="I307" s="56" t="s" ph="1">
        <v>2356</v>
      </c>
      <c r="M307" s="162" t="str" ph="1">
        <f>IFERROR(INDEX([1]!_born[生没年],
MATCH(I307,[1]!_born[作],0)),"")</f>
        <v/>
      </c>
      <c r="N307" s="162" t="str" ph="1">
        <f>IFERROR(INDEX([1]!_born[生没年],
MATCH(K307,[1]!_born[作],0)),"")</f>
        <v/>
      </c>
      <c r="O307" s="56" t="s" ph="1">
        <v>9408</v>
      </c>
      <c r="R307" s="151" ph="1"/>
      <c r="S307" s="56" t="s" ph="1">
        <v>10059</v>
      </c>
      <c r="U307" s="57" ph="1">
        <v>34784</v>
      </c>
      <c r="V307" s="55" ph="1"/>
      <c r="W307" s="55" ph="1"/>
    </row>
    <row r="308" spans="1:26" s="56" customFormat="1" ht="25.5" ph="1">
      <c r="A308" s="55" ph="1">
        <v>512</v>
      </c>
      <c r="B308" s="56" t="s" ph="1">
        <v>3580</v>
      </c>
      <c r="C308" s="56" t="s" ph="1">
        <v>3580</v>
      </c>
      <c r="F308" s="56" t="s" ph="1">
        <v>1318</v>
      </c>
      <c r="G308" s="56" t="s" ph="1">
        <v>1343</v>
      </c>
      <c r="H308" s="56" t="s" ph="1">
        <v>9383</v>
      </c>
      <c r="I308" s="56" t="s" ph="1">
        <v>2356</v>
      </c>
      <c r="M308" s="162" t="str" ph="1">
        <f>IFERROR(INDEX([1]!_born[生没年],
MATCH(I308,[1]!_born[作],0)),"")</f>
        <v/>
      </c>
      <c r="N308" s="162" t="str" ph="1">
        <f>IFERROR(INDEX([1]!_born[生没年],
MATCH(K308,[1]!_born[作],0)),"")</f>
        <v/>
      </c>
      <c r="O308" s="56" t="s" ph="1">
        <v>9409</v>
      </c>
      <c r="R308" s="151" ph="1"/>
      <c r="S308" s="56" t="s" ph="1">
        <v>10059</v>
      </c>
      <c r="U308" s="57" ph="1">
        <v>34791</v>
      </c>
      <c r="V308" s="55" ph="1"/>
      <c r="W308" s="55" ph="1"/>
    </row>
    <row r="309" spans="1:26" s="46" customFormat="1" ht="25.5" ph="1">
      <c r="A309" s="44" ph="1">
        <v>513</v>
      </c>
      <c r="B309" s="46" t="s" ph="1">
        <v>3580</v>
      </c>
      <c r="C309" s="46" t="s" ph="1">
        <v>3580</v>
      </c>
      <c r="F309" s="46" ph="1">
        <v>1</v>
      </c>
      <c r="G309" s="46" t="s" ph="1">
        <v>1343</v>
      </c>
      <c r="H309" s="46" t="s" ph="1">
        <v>9410</v>
      </c>
      <c r="I309" s="46" t="s" ph="1">
        <v>2356</v>
      </c>
      <c r="M309" s="161" t="str" ph="1">
        <f>IFERROR(INDEX([1]!_born[生没年],
MATCH(I309,[1]!_born[作],0)),"")</f>
        <v/>
      </c>
      <c r="N309" s="161" t="str" ph="1">
        <f>IFERROR(INDEX([1]!_born[生没年],
MATCH(K309,[1]!_born[作],0)),"")</f>
        <v/>
      </c>
      <c r="O309" s="46" t="s" ph="1">
        <v>9411</v>
      </c>
      <c r="R309" s="149" ph="1"/>
      <c r="S309" s="46" t="s" ph="1">
        <v>10060</v>
      </c>
      <c r="U309" s="47" ph="1">
        <v>34798</v>
      </c>
      <c r="V309" s="44" ph="1"/>
      <c r="W309" s="44" ph="1"/>
    </row>
    <row r="310" spans="1:26" s="46" customFormat="1" ht="25.5" ph="1">
      <c r="A310" s="44" ph="1">
        <v>514</v>
      </c>
      <c r="B310" s="46" t="s" ph="1">
        <v>3580</v>
      </c>
      <c r="C310" s="46" t="s" ph="1">
        <v>3580</v>
      </c>
      <c r="F310" s="46" ph="1">
        <v>1</v>
      </c>
      <c r="G310" s="46" t="s" ph="1">
        <v>1343</v>
      </c>
      <c r="H310" s="46" t="s" ph="1">
        <v>6951</v>
      </c>
      <c r="I310" s="46" t="s" ph="1">
        <v>2356</v>
      </c>
      <c r="M310" s="161" t="str" ph="1">
        <f>IFERROR(INDEX([1]!_born[生没年],
MATCH(I310,[1]!_born[作],0)),"")</f>
        <v/>
      </c>
      <c r="N310" s="161" t="str" ph="1">
        <f>IFERROR(INDEX([1]!_born[生没年],
MATCH(K310,[1]!_born[作],0)),"")</f>
        <v/>
      </c>
      <c r="O310" s="46" t="s" ph="1">
        <v>9412</v>
      </c>
      <c r="R310" s="149" ph="1"/>
      <c r="S310" s="46" t="s" ph="1">
        <v>10060</v>
      </c>
      <c r="U310" s="47" ph="1">
        <v>34805</v>
      </c>
      <c r="V310" s="44" ph="1"/>
      <c r="W310" s="44" ph="1"/>
      <c r="Y310" s="46" t="s" ph="1">
        <v>9414</v>
      </c>
    </row>
    <row r="311" spans="1:26" s="46" customFormat="1" ht="25.5" ph="1">
      <c r="A311" s="44" ph="1">
        <v>515</v>
      </c>
      <c r="B311" s="46" t="s" ph="1">
        <v>3580</v>
      </c>
      <c r="C311" s="46" t="s" ph="1">
        <v>3580</v>
      </c>
      <c r="F311" s="46" ph="1">
        <v>1</v>
      </c>
      <c r="G311" s="46" t="s" ph="1">
        <v>1343</v>
      </c>
      <c r="H311" s="46" t="s" ph="1">
        <v>8891</v>
      </c>
      <c r="I311" s="46" t="s" ph="1">
        <v>2356</v>
      </c>
      <c r="M311" s="161" t="str" ph="1">
        <f>IFERROR(INDEX([1]!_born[生没年],
MATCH(I311,[1]!_born[作],0)),"")</f>
        <v/>
      </c>
      <c r="N311" s="161" t="str" ph="1">
        <f>IFERROR(INDEX([1]!_born[生没年],
MATCH(K311,[1]!_born[作],0)),"")</f>
        <v/>
      </c>
      <c r="O311" s="46" t="s" ph="1">
        <v>9415</v>
      </c>
      <c r="R311" s="149" ph="1"/>
      <c r="S311" s="46" t="s" ph="1">
        <v>10060</v>
      </c>
      <c r="U311" s="47" ph="1">
        <v>34812</v>
      </c>
      <c r="V311" s="44" ph="1"/>
      <c r="W311" s="44" ph="1"/>
      <c r="Y311" s="46" t="s" ph="1">
        <v>9416</v>
      </c>
    </row>
    <row r="312" spans="1:26" s="46" customFormat="1" ht="25.5" ph="1">
      <c r="A312" s="44" ph="1">
        <v>516</v>
      </c>
      <c r="B312" s="46" t="s" ph="1">
        <v>3580</v>
      </c>
      <c r="C312" s="46" t="s" ph="1">
        <v>3580</v>
      </c>
      <c r="F312" s="46" ph="1">
        <v>2</v>
      </c>
      <c r="G312" s="46" t="s" ph="1">
        <v>1343</v>
      </c>
      <c r="H312" s="46" t="s" ph="1">
        <v>9417</v>
      </c>
      <c r="I312" s="46" t="s" ph="1">
        <v>2356</v>
      </c>
      <c r="M312" s="161" t="str" ph="1">
        <f>IFERROR(INDEX([1]!_born[生没年],
MATCH(I312,[1]!_born[作],0)),"")</f>
        <v/>
      </c>
      <c r="N312" s="161" t="str" ph="1">
        <f>IFERROR(INDEX([1]!_born[生没年],
MATCH(K312,[1]!_born[作],0)),"")</f>
        <v/>
      </c>
      <c r="O312" s="46" t="s" ph="1">
        <v>9418</v>
      </c>
      <c r="R312" s="149" ph="1"/>
      <c r="S312" s="46" t="s" ph="1">
        <v>10060</v>
      </c>
      <c r="U312" s="47" ph="1">
        <v>34819</v>
      </c>
      <c r="V312" s="44" ph="1"/>
      <c r="W312" s="44" ph="1"/>
    </row>
    <row r="313" spans="1:26" s="56" customFormat="1" ht="25.5" ph="1">
      <c r="A313" s="55" ph="1">
        <v>532</v>
      </c>
      <c r="B313" s="56" t="s" ph="1">
        <v>3580</v>
      </c>
      <c r="C313" s="56" t="s" ph="1">
        <v>3580</v>
      </c>
      <c r="F313" s="56" t="s" ph="1">
        <v>1318</v>
      </c>
      <c r="G313" s="56" t="s" ph="1">
        <v>1343</v>
      </c>
      <c r="H313" s="56" t="s" ph="1">
        <v>1905</v>
      </c>
      <c r="I313" s="56" t="s" ph="1">
        <v>1905</v>
      </c>
      <c r="M313" s="162" t="str" ph="1">
        <f>IFERROR(INDEX([1]!_born[生没年],
MATCH(I313,[1]!_born[作],0)),"")</f>
        <v/>
      </c>
      <c r="N313" s="162" t="str" ph="1">
        <f>IFERROR(INDEX([1]!_born[生没年],
MATCH(K313,[1]!_born[作],0)),"")</f>
        <v/>
      </c>
      <c r="O313" s="56" t="s" ph="1">
        <v>9419</v>
      </c>
      <c r="R313" s="151" ph="1"/>
      <c r="S313" s="56" t="s" ph="1">
        <v>10059</v>
      </c>
      <c r="U313" s="57" ph="1"/>
      <c r="V313" s="55" ph="1"/>
      <c r="W313" s="55" ph="1"/>
    </row>
    <row r="314" spans="1:26" s="46" customFormat="1" ht="25.5" ph="1">
      <c r="A314" s="44" ph="1">
        <v>517</v>
      </c>
      <c r="B314" s="46" t="s" ph="1">
        <v>3580</v>
      </c>
      <c r="C314" s="46" t="s" ph="1">
        <v>3580</v>
      </c>
      <c r="F314" s="46" ph="1">
        <v>2</v>
      </c>
      <c r="G314" s="46" t="s" ph="1">
        <v>1343</v>
      </c>
      <c r="H314" s="46" t="s" ph="1">
        <v>9420</v>
      </c>
      <c r="I314" s="46" t="s" ph="1">
        <v>2356</v>
      </c>
      <c r="M314" s="161" t="str" ph="1">
        <f>IFERROR(INDEX([1]!_born[生没年],
MATCH(I314,[1]!_born[作],0)),"")</f>
        <v/>
      </c>
      <c r="N314" s="161" t="str" ph="1">
        <f>IFERROR(INDEX([1]!_born[生没年],
MATCH(K314,[1]!_born[作],0)),"")</f>
        <v/>
      </c>
      <c r="O314" s="46" t="s" ph="1">
        <v>10061</v>
      </c>
      <c r="R314" s="149" ph="1"/>
      <c r="S314" s="46" t="s" ph="1">
        <v>10060</v>
      </c>
      <c r="U314" s="47" ph="1">
        <v>34847</v>
      </c>
      <c r="V314" s="44" ph="1"/>
      <c r="W314" s="44" ph="1"/>
    </row>
    <row r="315" spans="1:26" s="46" customFormat="1" ht="25.5" ph="1">
      <c r="A315" s="44" ph="1">
        <v>518</v>
      </c>
      <c r="B315" s="46" t="s" ph="1">
        <v>3580</v>
      </c>
      <c r="C315" s="46" t="s" ph="1">
        <v>3580</v>
      </c>
      <c r="F315" s="46" ph="1">
        <v>2</v>
      </c>
      <c r="G315" s="46" t="s" ph="1">
        <v>1343</v>
      </c>
      <c r="H315" s="46" t="s" ph="1">
        <v>9422</v>
      </c>
      <c r="I315" s="46" t="s" ph="1">
        <v>2356</v>
      </c>
      <c r="M315" s="161" t="str" ph="1">
        <f>IFERROR(INDEX([1]!_born[生没年],
MATCH(I315,[1]!_born[作],0)),"")</f>
        <v/>
      </c>
      <c r="N315" s="161" t="str" ph="1">
        <f>IFERROR(INDEX([1]!_born[生没年],
MATCH(K315,[1]!_born[作],0)),"")</f>
        <v/>
      </c>
      <c r="O315" s="46" t="s" ph="1">
        <v>9423</v>
      </c>
      <c r="R315" s="149" ph="1"/>
      <c r="S315" s="46" t="s" ph="1">
        <v>10060</v>
      </c>
      <c r="U315" s="47" ph="1">
        <v>34854</v>
      </c>
      <c r="V315" s="44" ph="1"/>
      <c r="W315" s="44" ph="1"/>
    </row>
    <row r="316" spans="1:26" s="46" customFormat="1" ht="25.5" ph="1">
      <c r="A316" s="44" ph="1">
        <v>519</v>
      </c>
      <c r="B316" s="46" t="s" ph="1">
        <v>3580</v>
      </c>
      <c r="C316" s="46" t="s" ph="1">
        <v>3580</v>
      </c>
      <c r="F316" s="46" ph="1">
        <v>2</v>
      </c>
      <c r="G316" s="46" t="s" ph="1">
        <v>1343</v>
      </c>
      <c r="H316" s="46" t="s" ph="1">
        <v>9425</v>
      </c>
      <c r="I316" s="46" t="s" ph="1">
        <v>2356</v>
      </c>
      <c r="M316" s="161" t="str" ph="1">
        <f>IFERROR(INDEX([1]!_born[生没年],
MATCH(I316,[1]!_born[作],0)),"")</f>
        <v/>
      </c>
      <c r="N316" s="161" t="str" ph="1">
        <f>IFERROR(INDEX([1]!_born[生没年],
MATCH(K316,[1]!_born[作],0)),"")</f>
        <v/>
      </c>
      <c r="O316" s="46" t="s" ph="1">
        <v>9426</v>
      </c>
      <c r="R316" s="149" ph="1"/>
      <c r="S316" s="46" t="s" ph="1">
        <v>10060</v>
      </c>
      <c r="U316" s="47" ph="1">
        <v>34861</v>
      </c>
      <c r="V316" s="44" ph="1"/>
      <c r="W316" s="44" ph="1"/>
      <c r="Y316" s="46" t="s" ph="1">
        <v>11307</v>
      </c>
    </row>
    <row r="317" spans="1:26" s="46" customFormat="1" ht="25.5" ph="1">
      <c r="A317" s="44" ph="1">
        <v>520</v>
      </c>
      <c r="B317" s="46" t="s" ph="1">
        <v>3580</v>
      </c>
      <c r="C317" s="46" t="s" ph="1">
        <v>3580</v>
      </c>
      <c r="F317" s="46" ph="1">
        <v>3</v>
      </c>
      <c r="G317" s="46" t="s" ph="1">
        <v>1343</v>
      </c>
      <c r="H317" s="46" t="s" ph="1">
        <v>9428</v>
      </c>
      <c r="I317" s="46" t="s" ph="1">
        <v>2356</v>
      </c>
      <c r="M317" s="161" t="str" ph="1">
        <f>IFERROR(INDEX([1]!_born[生没年],
MATCH(I317,[1]!_born[作],0)),"")</f>
        <v/>
      </c>
      <c r="N317" s="161" t="str" ph="1">
        <f>IFERROR(INDEX([1]!_born[生没年],
MATCH(K317,[1]!_born[作],0)),"")</f>
        <v/>
      </c>
      <c r="O317" s="46" t="s" ph="1">
        <v>9430</v>
      </c>
      <c r="R317" s="149" ph="1"/>
      <c r="S317" s="46" t="s" ph="1">
        <v>10060</v>
      </c>
      <c r="U317" s="47" ph="1">
        <v>34868</v>
      </c>
      <c r="V317" s="44" ph="1"/>
      <c r="W317" s="44" ph="1"/>
    </row>
    <row r="318" spans="1:26" s="46" customFormat="1" ht="25.5" ph="1">
      <c r="A318" s="44" ph="1">
        <v>521</v>
      </c>
      <c r="B318" s="46" t="s" ph="1">
        <v>3580</v>
      </c>
      <c r="C318" s="46" t="s" ph="1">
        <v>3580</v>
      </c>
      <c r="F318" s="46" ph="1">
        <v>3</v>
      </c>
      <c r="G318" s="46" t="s" ph="1">
        <v>1343</v>
      </c>
      <c r="H318" s="46" t="s" ph="1">
        <v>9420</v>
      </c>
      <c r="I318" s="46" t="s" ph="1">
        <v>2356</v>
      </c>
      <c r="M318" s="161" t="str" ph="1">
        <f>IFERROR(INDEX([1]!_born[生没年],
MATCH(I318,[1]!_born[作],0)),"")</f>
        <v/>
      </c>
      <c r="N318" s="161" t="str" ph="1">
        <f>IFERROR(INDEX([1]!_born[生没年],
MATCH(K318,[1]!_born[作],0)),"")</f>
        <v/>
      </c>
      <c r="O318" s="46" t="s" ph="1">
        <v>9432</v>
      </c>
      <c r="R318" s="149" ph="1"/>
      <c r="S318" s="46" t="s" ph="1">
        <v>10060</v>
      </c>
      <c r="U318" s="47" ph="1">
        <v>34875</v>
      </c>
      <c r="V318" s="44" ph="1"/>
      <c r="W318" s="44" ph="1"/>
    </row>
    <row r="319" spans="1:26" s="46" customFormat="1" ht="25.5" ph="1">
      <c r="A319" s="44" ph="1">
        <v>522</v>
      </c>
      <c r="B319" s="46" t="s" ph="1">
        <v>3580</v>
      </c>
      <c r="C319" s="46" t="s" ph="1">
        <v>3580</v>
      </c>
      <c r="F319" s="46" ph="1">
        <v>3</v>
      </c>
      <c r="G319" s="46" t="s" ph="1">
        <v>1343</v>
      </c>
      <c r="H319" s="46" t="s" ph="1">
        <v>7814</v>
      </c>
      <c r="I319" s="46" t="s" ph="1">
        <v>2991</v>
      </c>
      <c r="M319" s="161" t="str" ph="1">
        <f>IFERROR(INDEX([1]!_born[生没年],
MATCH(I319,[1]!_born[作],0)),"")</f>
        <v/>
      </c>
      <c r="N319" s="161" t="str" ph="1">
        <f>IFERROR(INDEX([1]!_born[生没年],
MATCH(K319,[1]!_born[作],0)),"")</f>
        <v/>
      </c>
      <c r="O319" s="46" t="s" ph="1">
        <v>9434</v>
      </c>
      <c r="R319" s="149" ph="1"/>
      <c r="S319" s="46" t="s" ph="1">
        <v>10060</v>
      </c>
      <c r="U319" s="47" ph="1">
        <v>34882</v>
      </c>
      <c r="V319" s="44" ph="1"/>
      <c r="W319" s="44" ph="1"/>
      <c r="Y319" s="46" t="s" ph="1">
        <v>9435</v>
      </c>
    </row>
    <row r="320" spans="1:26" s="46" customFormat="1" ht="25.5" ph="1">
      <c r="A320" s="44" ph="1">
        <v>523</v>
      </c>
      <c r="B320" s="46" t="s" ph="1">
        <v>3580</v>
      </c>
      <c r="C320" s="46" t="s" ph="1">
        <v>3580</v>
      </c>
      <c r="F320" s="46" ph="1">
        <v>3</v>
      </c>
      <c r="G320" s="46" t="s" ph="1">
        <v>1343</v>
      </c>
      <c r="H320" s="46" t="s" ph="1">
        <v>7802</v>
      </c>
      <c r="I320" s="46" t="s" ph="1">
        <v>2356</v>
      </c>
      <c r="M320" s="161" t="str" ph="1">
        <f>IFERROR(INDEX([1]!_born[生没年],
MATCH(I320,[1]!_born[作],0)),"")</f>
        <v/>
      </c>
      <c r="N320" s="161" t="str" ph="1">
        <f>IFERROR(INDEX([1]!_born[生没年],
MATCH(K320,[1]!_born[作],0)),"")</f>
        <v/>
      </c>
      <c r="O320" s="46" t="s" ph="1">
        <v>9436</v>
      </c>
      <c r="R320" s="149" ph="1"/>
      <c r="S320" s="46" t="s" ph="1">
        <v>10060</v>
      </c>
      <c r="U320" s="47" ph="1">
        <v>34889</v>
      </c>
      <c r="V320" s="44" ph="1"/>
      <c r="W320" s="44" ph="1"/>
      <c r="Y320" s="46" t="s" ph="1">
        <v>9427</v>
      </c>
    </row>
    <row r="321" spans="1:25" s="46" customFormat="1" ht="25.5" ph="1">
      <c r="A321" s="44" ph="1">
        <v>524</v>
      </c>
      <c r="B321" s="46" t="s" ph="1">
        <v>3580</v>
      </c>
      <c r="C321" s="46" t="s" ph="1">
        <v>3580</v>
      </c>
      <c r="F321" s="46" ph="1">
        <v>4</v>
      </c>
      <c r="G321" s="46" t="s" ph="1">
        <v>1343</v>
      </c>
      <c r="H321" s="46" t="s" ph="1">
        <v>9437</v>
      </c>
      <c r="I321" s="46" t="s" ph="1">
        <v>2356</v>
      </c>
      <c r="M321" s="161" t="str" ph="1">
        <f>IFERROR(INDEX([1]!_born[生没年],
MATCH(I321,[1]!_born[作],0)),"")</f>
        <v/>
      </c>
      <c r="N321" s="161" t="str" ph="1">
        <f>IFERROR(INDEX([1]!_born[生没年],
MATCH(K321,[1]!_born[作],0)),"")</f>
        <v/>
      </c>
      <c r="O321" s="46" t="s" ph="1">
        <v>9438</v>
      </c>
      <c r="R321" s="149" ph="1"/>
      <c r="S321" s="46" t="s" ph="1">
        <v>10060</v>
      </c>
      <c r="U321" s="47" ph="1">
        <v>34896</v>
      </c>
      <c r="V321" s="44" ph="1"/>
      <c r="W321" s="44" ph="1"/>
      <c r="Y321" s="46" t="s" ph="1">
        <v>9439</v>
      </c>
    </row>
    <row r="322" spans="1:25" s="56" customFormat="1" ht="25.5" ph="1">
      <c r="A322" s="55" ph="1">
        <v>533</v>
      </c>
      <c r="B322" s="56" t="s" ph="1">
        <v>3580</v>
      </c>
      <c r="C322" s="56" t="s" ph="1">
        <v>3580</v>
      </c>
      <c r="F322" s="56" t="s" ph="1">
        <v>1318</v>
      </c>
      <c r="G322" s="56" t="s" ph="1">
        <v>1343</v>
      </c>
      <c r="H322" s="56" t="s" ph="1">
        <v>8050</v>
      </c>
      <c r="I322" s="56" t="s" ph="1">
        <v>2356</v>
      </c>
      <c r="M322" s="162" t="str" ph="1">
        <f>IFERROR(INDEX([1]!_born[生没年],
MATCH(I322,[1]!_born[作],0)),"")</f>
        <v/>
      </c>
      <c r="N322" s="162" t="str" ph="1">
        <f>IFERROR(INDEX([1]!_born[生没年],
MATCH(K322,[1]!_born[作],0)),"")</f>
        <v/>
      </c>
      <c r="O322" s="56" t="s" ph="1">
        <v>9440</v>
      </c>
      <c r="R322" s="151" ph="1"/>
      <c r="S322" s="56" t="s" ph="1">
        <v>10059</v>
      </c>
      <c r="U322" s="57" ph="1">
        <v>34903</v>
      </c>
      <c r="V322" s="55" ph="1"/>
      <c r="W322" s="55" ph="1"/>
    </row>
    <row r="323" spans="1:25" s="56" customFormat="1" ht="25.5" ph="1">
      <c r="A323" s="55" ph="1">
        <v>534</v>
      </c>
      <c r="B323" s="56" t="s" ph="1">
        <v>3580</v>
      </c>
      <c r="C323" s="56" t="s" ph="1">
        <v>3580</v>
      </c>
      <c r="F323" s="56" t="s" ph="1">
        <v>1318</v>
      </c>
      <c r="G323" s="56" t="s" ph="1">
        <v>1343</v>
      </c>
      <c r="H323" s="56" t="s" ph="1">
        <v>9441</v>
      </c>
      <c r="I323" s="56" t="s" ph="1">
        <v>2356</v>
      </c>
      <c r="M323" s="162" t="str" ph="1">
        <f>IFERROR(INDEX([1]!_born[生没年],
MATCH(I323,[1]!_born[作],0)),"")</f>
        <v/>
      </c>
      <c r="N323" s="162" t="str" ph="1">
        <f>IFERROR(INDEX([1]!_born[生没年],
MATCH(K323,[1]!_born[作],0)),"")</f>
        <v/>
      </c>
      <c r="O323" s="56" t="s" ph="1">
        <v>9442</v>
      </c>
      <c r="R323" s="151" ph="1"/>
      <c r="S323" s="56" t="s" ph="1">
        <v>10059</v>
      </c>
      <c r="U323" s="57" ph="1">
        <v>34910</v>
      </c>
      <c r="V323" s="55" ph="1"/>
      <c r="W323" s="55" ph="1"/>
    </row>
    <row r="324" spans="1:25" s="56" customFormat="1" ht="25.5" ph="1">
      <c r="A324" s="55" ph="1">
        <v>535</v>
      </c>
      <c r="B324" s="56" t="s" ph="1">
        <v>3580</v>
      </c>
      <c r="C324" s="56" t="s" ph="1">
        <v>3580</v>
      </c>
      <c r="F324" s="56" t="s" ph="1">
        <v>1318</v>
      </c>
      <c r="G324" s="56" t="s" ph="1">
        <v>1343</v>
      </c>
      <c r="H324" s="56" t="s" ph="1">
        <v>9443</v>
      </c>
      <c r="I324" s="56" t="s" ph="1">
        <v>2356</v>
      </c>
      <c r="M324" s="162" t="str" ph="1">
        <f>IFERROR(INDEX([1]!_born[生没年],
MATCH(I324,[1]!_born[作],0)),"")</f>
        <v/>
      </c>
      <c r="N324" s="162" t="str" ph="1">
        <f>IFERROR(INDEX([1]!_born[生没年],
MATCH(K324,[1]!_born[作],0)),"")</f>
        <v/>
      </c>
      <c r="O324" s="56" t="s" ph="1">
        <v>9444</v>
      </c>
      <c r="R324" s="151" ph="1"/>
      <c r="S324" s="56" t="s" ph="1">
        <v>10059</v>
      </c>
      <c r="U324" s="57" ph="1">
        <v>34917</v>
      </c>
      <c r="V324" s="55" ph="1"/>
      <c r="W324" s="55" ph="1"/>
    </row>
    <row r="325" spans="1:25" s="46" customFormat="1" ht="25.5" ph="1">
      <c r="A325" s="44" ph="1">
        <v>525</v>
      </c>
      <c r="B325" s="46" t="s" ph="1">
        <v>3580</v>
      </c>
      <c r="C325" s="46" t="s" ph="1">
        <v>3580</v>
      </c>
      <c r="F325" s="46" ph="1">
        <v>4</v>
      </c>
      <c r="G325" s="46" t="s" ph="1">
        <v>1343</v>
      </c>
      <c r="H325" s="46" t="s" ph="1">
        <v>9437</v>
      </c>
      <c r="I325" s="46" t="s" ph="1">
        <v>9445</v>
      </c>
      <c r="M325" s="161" t="str" ph="1">
        <f>IFERROR(INDEX([1]!_born[生没年],
MATCH(I325,[1]!_born[作],0)),"")</f>
        <v/>
      </c>
      <c r="N325" s="161" t="str" ph="1">
        <f>IFERROR(INDEX([1]!_born[生没年],
MATCH(K325,[1]!_born[作],0)),"")</f>
        <v/>
      </c>
      <c r="O325" s="46" t="s" ph="1">
        <v>10063</v>
      </c>
      <c r="R325" s="149" ph="1"/>
      <c r="S325" s="46" t="s" ph="1">
        <v>10060</v>
      </c>
      <c r="U325" s="47" ph="1">
        <v>34924</v>
      </c>
      <c r="V325" s="44" ph="1"/>
      <c r="W325" s="44" ph="1"/>
      <c r="Y325" s="46" t="s" ph="1">
        <v>10062</v>
      </c>
    </row>
    <row r="326" spans="1:25" s="46" customFormat="1" ht="25.5" ph="1">
      <c r="A326" s="44" ph="1">
        <v>526</v>
      </c>
      <c r="B326" s="46" t="s" ph="1">
        <v>3580</v>
      </c>
      <c r="C326" s="46" t="s" ph="1">
        <v>3580</v>
      </c>
      <c r="F326" s="46" ph="1">
        <v>4</v>
      </c>
      <c r="G326" s="46" t="s" ph="1">
        <v>1343</v>
      </c>
      <c r="H326" s="46" t="s" ph="1">
        <v>9448</v>
      </c>
      <c r="I326" s="46" t="s" ph="1">
        <v>9449</v>
      </c>
      <c r="M326" s="161" t="str" ph="1">
        <f>IFERROR(INDEX([1]!_born[生没年],
MATCH(I326,[1]!_born[作],0)),"")</f>
        <v/>
      </c>
      <c r="N326" s="161" t="str" ph="1">
        <f>IFERROR(INDEX([1]!_born[生没年],
MATCH(K326,[1]!_born[作],0)),"")</f>
        <v/>
      </c>
      <c r="O326" s="46" t="s" ph="1">
        <v>9451</v>
      </c>
      <c r="R326" s="149" ph="1"/>
      <c r="S326" s="46" t="s" ph="1">
        <v>10060</v>
      </c>
      <c r="U326" s="47" ph="1">
        <v>34931</v>
      </c>
      <c r="V326" s="44" ph="1"/>
      <c r="W326" s="44" ph="1"/>
    </row>
    <row r="327" spans="1:25" s="46" customFormat="1" ht="25.5" ph="1">
      <c r="A327" s="44" ph="1">
        <v>527</v>
      </c>
      <c r="B327" s="46" t="s" ph="1">
        <v>3580</v>
      </c>
      <c r="C327" s="46" t="s" ph="1">
        <v>3580</v>
      </c>
      <c r="F327" s="46" ph="1">
        <v>4</v>
      </c>
      <c r="G327" s="46" t="s" ph="1">
        <v>1343</v>
      </c>
      <c r="H327" s="46" t="s" ph="1">
        <v>9453</v>
      </c>
      <c r="I327" s="46" t="s" ph="1">
        <v>2356</v>
      </c>
      <c r="M327" s="161" t="str" ph="1">
        <f>IFERROR(INDEX([1]!_born[生没年],
MATCH(I327,[1]!_born[作],0)),"")</f>
        <v/>
      </c>
      <c r="N327" s="161" t="str" ph="1">
        <f>IFERROR(INDEX([1]!_born[生没年],
MATCH(K327,[1]!_born[作],0)),"")</f>
        <v/>
      </c>
      <c r="O327" s="46" t="s" ph="1">
        <v>9454</v>
      </c>
      <c r="R327" s="149" ph="1"/>
      <c r="S327" s="46" t="s" ph="1">
        <v>10060</v>
      </c>
      <c r="U327" s="47" ph="1">
        <v>34938</v>
      </c>
      <c r="V327" s="44" ph="1"/>
      <c r="W327" s="44" ph="1"/>
    </row>
    <row r="328" spans="1:25" s="46" customFormat="1" ht="25.5" ph="1">
      <c r="A328" s="44" ph="1">
        <v>528</v>
      </c>
      <c r="B328" s="46" t="s" ph="1">
        <v>3580</v>
      </c>
      <c r="C328" s="46" t="s" ph="1">
        <v>3580</v>
      </c>
      <c r="F328" s="46" t="s" ph="1">
        <v>1415</v>
      </c>
      <c r="G328" s="46" t="s" ph="1">
        <v>1343</v>
      </c>
      <c r="H328" s="46" t="s" ph="1">
        <v>9455</v>
      </c>
      <c r="I328" s="46" t="s" ph="1">
        <v>2356</v>
      </c>
      <c r="M328" s="161" t="str" ph="1">
        <f>IFERROR(INDEX([1]!_born[生没年],
MATCH(I328,[1]!_born[作],0)),"")</f>
        <v/>
      </c>
      <c r="N328" s="161" t="str" ph="1">
        <f>IFERROR(INDEX([1]!_born[生没年],
MATCH(K328,[1]!_born[作],0)),"")</f>
        <v/>
      </c>
      <c r="O328" s="46" t="s" ph="1">
        <v>9456</v>
      </c>
      <c r="R328" s="149" ph="1"/>
      <c r="S328" s="46" t="s" ph="1">
        <v>10060</v>
      </c>
      <c r="U328" s="47" ph="1">
        <v>34945</v>
      </c>
      <c r="V328" s="44" ph="1"/>
      <c r="W328" s="44" ph="1"/>
    </row>
    <row r="329" spans="1:25" s="56" customFormat="1" ht="25.5" ph="1">
      <c r="A329" s="55" ph="1">
        <v>529</v>
      </c>
      <c r="B329" s="56" t="s" ph="1">
        <v>3580</v>
      </c>
      <c r="C329" s="56" t="s" ph="1">
        <v>3580</v>
      </c>
      <c r="F329" s="56" t="s" ph="1">
        <v>1318</v>
      </c>
      <c r="G329" s="56" t="s" ph="1">
        <v>1343</v>
      </c>
      <c r="H329" s="56" t="s" ph="1">
        <v>9457</v>
      </c>
      <c r="I329" s="56" t="s" ph="1">
        <v>2356</v>
      </c>
      <c r="M329" s="162" t="str" ph="1">
        <f>IFERROR(INDEX([1]!_born[生没年],
MATCH(I329,[1]!_born[作],0)),"")</f>
        <v/>
      </c>
      <c r="N329" s="162" t="str" ph="1">
        <f>IFERROR(INDEX([1]!_born[生没年],
MATCH(K329,[1]!_born[作],0)),"")</f>
        <v/>
      </c>
      <c r="O329" s="56" t="s" ph="1">
        <v>9458</v>
      </c>
      <c r="R329" s="151" ph="1"/>
      <c r="S329" s="56" t="s" ph="1">
        <v>10059</v>
      </c>
      <c r="U329" s="57" ph="1">
        <v>34952</v>
      </c>
      <c r="V329" s="55" ph="1"/>
      <c r="W329" s="55" ph="1"/>
    </row>
    <row r="330" spans="1:25" s="46" customFormat="1" ht="25.5" ph="1">
      <c r="A330" s="44" ph="1">
        <v>530</v>
      </c>
      <c r="B330" s="46" t="s" ph="1">
        <v>3580</v>
      </c>
      <c r="C330" s="46" t="s" ph="1">
        <v>3580</v>
      </c>
      <c r="F330" s="46" t="s" ph="1">
        <v>1415</v>
      </c>
      <c r="G330" s="46" t="s" ph="1">
        <v>1343</v>
      </c>
      <c r="H330" s="46" t="s" ph="1">
        <v>9277</v>
      </c>
      <c r="I330" s="46" t="s" ph="1">
        <v>2356</v>
      </c>
      <c r="M330" s="161" t="str" ph="1">
        <f>IFERROR(INDEX([1]!_born[生没年],
MATCH(I330,[1]!_born[作],0)),"")</f>
        <v/>
      </c>
      <c r="N330" s="161" t="str" ph="1">
        <f>IFERROR(INDEX([1]!_born[生没年],
MATCH(K330,[1]!_born[作],0)),"")</f>
        <v/>
      </c>
      <c r="O330" s="46" t="s" ph="1">
        <v>9459</v>
      </c>
      <c r="R330" s="149" ph="1"/>
      <c r="S330" s="46" t="s" ph="1">
        <v>10060</v>
      </c>
      <c r="U330" s="47" ph="1">
        <v>34959</v>
      </c>
      <c r="V330" s="44" ph="1"/>
      <c r="W330" s="44" ph="1"/>
    </row>
    <row r="331" spans="1:25" s="56" customFormat="1" ht="25.5" ph="1">
      <c r="A331" s="55" ph="1">
        <v>525</v>
      </c>
      <c r="B331" s="56" t="s" ph="1">
        <v>3580</v>
      </c>
      <c r="C331" s="56" t="s" ph="1">
        <v>3580</v>
      </c>
      <c r="F331" s="56" t="s" ph="1">
        <v>1318</v>
      </c>
      <c r="G331" s="56" t="s" ph="1">
        <v>1343</v>
      </c>
      <c r="H331" s="56" t="s" ph="1">
        <v>9460</v>
      </c>
      <c r="I331" s="56" t="s" ph="1">
        <v>1905</v>
      </c>
      <c r="M331" s="162" t="str" ph="1">
        <f>IFERROR(INDEX([1]!_born[生没年],
MATCH(I331,[1]!_born[作],0)),"")</f>
        <v/>
      </c>
      <c r="N331" s="162" t="str" ph="1">
        <f>IFERROR(INDEX([1]!_born[生没年],
MATCH(K331,[1]!_born[作],0)),"")</f>
        <v/>
      </c>
      <c r="O331" s="56" t="s" ph="1">
        <v>9461</v>
      </c>
      <c r="R331" s="151" ph="1"/>
      <c r="S331" s="56" t="s" ph="1">
        <v>10059</v>
      </c>
      <c r="U331" s="57" t="s" ph="1">
        <v>9462</v>
      </c>
      <c r="V331" s="55" ph="1"/>
      <c r="W331" s="55" ph="1"/>
    </row>
    <row r="332" spans="1:25" s="46" customFormat="1" ht="25.5" ph="1">
      <c r="A332" s="44" ph="1">
        <v>531</v>
      </c>
      <c r="B332" s="46" t="s" ph="1">
        <v>3580</v>
      </c>
      <c r="C332" s="46" t="s" ph="1">
        <v>3580</v>
      </c>
      <c r="F332" s="46" t="s" ph="1">
        <v>1415</v>
      </c>
      <c r="G332" s="46" t="s" ph="1">
        <v>1343</v>
      </c>
      <c r="H332" s="46" t="s" ph="1">
        <v>7034</v>
      </c>
      <c r="I332" s="46" t="s" ph="1">
        <v>2356</v>
      </c>
      <c r="M332" s="161" t="str" ph="1">
        <f>IFERROR(INDEX([1]!_born[生没年],
MATCH(I332,[1]!_born[作],0)),"")</f>
        <v/>
      </c>
      <c r="N332" s="161" t="str" ph="1">
        <f>IFERROR(INDEX([1]!_born[生没年],
MATCH(K332,[1]!_born[作],0)),"")</f>
        <v/>
      </c>
      <c r="O332" s="46" t="s" ph="1">
        <v>9464</v>
      </c>
      <c r="R332" s="149" ph="1"/>
      <c r="S332" s="46" t="s" ph="1">
        <v>10060</v>
      </c>
      <c r="U332" s="47" ph="1">
        <v>34994</v>
      </c>
      <c r="V332" s="44" ph="1"/>
      <c r="W332" s="44" ph="1"/>
    </row>
    <row r="333" spans="1:25" s="46" customFormat="1" ht="25.5" ph="1">
      <c r="A333" s="44" ph="1">
        <v>525</v>
      </c>
      <c r="B333" s="46" t="s" ph="1">
        <v>3580</v>
      </c>
      <c r="C333" s="46" t="s" ph="1">
        <v>3580</v>
      </c>
      <c r="F333" s="46" t="s" ph="1">
        <v>1415</v>
      </c>
      <c r="G333" s="46" t="s" ph="1">
        <v>1343</v>
      </c>
      <c r="H333" s="46" t="s" ph="1">
        <v>9466</v>
      </c>
      <c r="I333" s="46" t="s" ph="1">
        <v>1905</v>
      </c>
      <c r="M333" s="161" t="str" ph="1">
        <f>IFERROR(INDEX([1]!_born[生没年],
MATCH(I333,[1]!_born[作],0)),"")</f>
        <v/>
      </c>
      <c r="N333" s="161" t="str" ph="1">
        <f>IFERROR(INDEX([1]!_born[生没年],
MATCH(K333,[1]!_born[作],0)),"")</f>
        <v/>
      </c>
      <c r="O333" s="46" t="s" ph="1">
        <v>9467</v>
      </c>
      <c r="R333" s="149" ph="1"/>
      <c r="S333" s="46" t="s" ph="1">
        <v>10060</v>
      </c>
      <c r="U333" s="47" ph="1">
        <v>35001</v>
      </c>
      <c r="V333" s="44" ph="1"/>
      <c r="W333" s="44" ph="1"/>
    </row>
    <row r="334" spans="1:25" s="46" customFormat="1" ht="25.5" ph="1">
      <c r="A334" s="44" ph="1">
        <v>525</v>
      </c>
      <c r="B334" s="46" t="s" ph="1">
        <v>3580</v>
      </c>
      <c r="C334" s="46" t="s" ph="1">
        <v>3580</v>
      </c>
      <c r="F334" s="46" t="s" ph="1">
        <v>1418</v>
      </c>
      <c r="G334" s="46" t="s" ph="1">
        <v>1343</v>
      </c>
      <c r="H334" s="46" t="s" ph="1">
        <v>9128</v>
      </c>
      <c r="I334" s="46" t="s" ph="1">
        <v>1905</v>
      </c>
      <c r="M334" s="161" t="str" ph="1">
        <f>IFERROR(INDEX([1]!_born[生没年],
MATCH(I334,[1]!_born[作],0)),"")</f>
        <v/>
      </c>
      <c r="N334" s="161" t="str" ph="1">
        <f>IFERROR(INDEX([1]!_born[生没年],
MATCH(K334,[1]!_born[作],0)),"")</f>
        <v/>
      </c>
      <c r="O334" s="46" t="s" ph="1">
        <v>9130</v>
      </c>
      <c r="R334" s="149" ph="1"/>
      <c r="S334" s="46" t="s" ph="1">
        <v>10060</v>
      </c>
      <c r="U334" s="47" ph="1">
        <v>35008</v>
      </c>
      <c r="V334" s="44" ph="1"/>
      <c r="W334" s="44" ph="1"/>
    </row>
    <row r="335" spans="1:25" s="46" customFormat="1" ht="25.5" ph="1">
      <c r="A335" s="44" ph="1">
        <v>525</v>
      </c>
      <c r="B335" s="46" t="s" ph="1">
        <v>3580</v>
      </c>
      <c r="C335" s="46" t="s" ph="1">
        <v>3580</v>
      </c>
      <c r="F335" s="46" t="s" ph="1">
        <v>1418</v>
      </c>
      <c r="G335" s="46" t="s" ph="1">
        <v>1343</v>
      </c>
      <c r="H335" s="46" t="s" ph="1">
        <v>9468</v>
      </c>
      <c r="I335" s="46" t="s" ph="1">
        <v>1905</v>
      </c>
      <c r="M335" s="161" t="str" ph="1">
        <f>IFERROR(INDEX([1]!_born[生没年],
MATCH(I335,[1]!_born[作],0)),"")</f>
        <v/>
      </c>
      <c r="N335" s="161" t="str" ph="1">
        <f>IFERROR(INDEX([1]!_born[生没年],
MATCH(K335,[1]!_born[作],0)),"")</f>
        <v/>
      </c>
      <c r="O335" s="46" t="s" ph="1">
        <v>9470</v>
      </c>
      <c r="R335" s="149" ph="1"/>
      <c r="S335" s="46" t="s" ph="1">
        <v>10060</v>
      </c>
      <c r="U335" s="47" ph="1">
        <v>35015</v>
      </c>
      <c r="V335" s="44" ph="1"/>
      <c r="W335" s="44" ph="1"/>
    </row>
    <row r="336" spans="1:25" s="46" customFormat="1" ht="25.5" ph="1">
      <c r="A336" s="44" ph="1">
        <v>525</v>
      </c>
      <c r="B336" s="46" t="s" ph="1">
        <v>3580</v>
      </c>
      <c r="C336" s="46" t="s" ph="1">
        <v>3580</v>
      </c>
      <c r="F336" s="46" t="s" ph="1">
        <v>1418</v>
      </c>
      <c r="G336" s="46" t="s" ph="1">
        <v>1343</v>
      </c>
      <c r="H336" s="46" t="s" ph="1">
        <v>9472</v>
      </c>
      <c r="I336" s="46" t="s" ph="1">
        <v>9473</v>
      </c>
      <c r="M336" s="161" t="str" ph="1">
        <f>IFERROR(INDEX([1]!_born[生没年],
MATCH(I336,[1]!_born[作],0)),"")</f>
        <v/>
      </c>
      <c r="N336" s="161" t="str" ph="1">
        <f>IFERROR(INDEX([1]!_born[生没年],
MATCH(K336,[1]!_born[作],0)),"")</f>
        <v/>
      </c>
      <c r="O336" s="46" t="s" ph="1">
        <v>9474</v>
      </c>
      <c r="R336" s="149" ph="1"/>
      <c r="S336" s="46" t="s" ph="1">
        <v>10060</v>
      </c>
      <c r="U336" s="47" ph="1">
        <v>35022</v>
      </c>
      <c r="V336" s="44" ph="1"/>
      <c r="W336" s="44" ph="1"/>
    </row>
    <row r="337" spans="1:25" s="46" customFormat="1" ht="25.5" ph="1">
      <c r="A337" s="44" ph="1">
        <v>525</v>
      </c>
      <c r="B337" s="46" t="s" ph="1">
        <v>3580</v>
      </c>
      <c r="C337" s="46" t="s" ph="1">
        <v>3580</v>
      </c>
      <c r="F337" s="46" t="s" ph="1">
        <v>1418</v>
      </c>
      <c r="G337" s="46" t="s" ph="1">
        <v>1343</v>
      </c>
      <c r="H337" s="46" t="s" ph="1">
        <v>9475</v>
      </c>
      <c r="I337" s="46" t="s" ph="1">
        <v>1905</v>
      </c>
      <c r="M337" s="161" t="str" ph="1">
        <f>IFERROR(INDEX([1]!_born[生没年],
MATCH(I337,[1]!_born[作],0)),"")</f>
        <v/>
      </c>
      <c r="N337" s="161" t="str" ph="1">
        <f>IFERROR(INDEX([1]!_born[生没年],
MATCH(K337,[1]!_born[作],0)),"")</f>
        <v/>
      </c>
      <c r="O337" s="46" t="s" ph="1">
        <v>9476</v>
      </c>
      <c r="R337" s="149" ph="1"/>
      <c r="S337" s="46" t="s" ph="1">
        <v>10060</v>
      </c>
      <c r="U337" s="47" ph="1">
        <v>35029</v>
      </c>
      <c r="V337" s="44" ph="1"/>
      <c r="W337" s="44" ph="1"/>
    </row>
    <row r="338" spans="1:25" s="46" customFormat="1" ht="25.5" ph="1">
      <c r="A338" s="44" ph="1">
        <v>509</v>
      </c>
      <c r="B338" s="46" t="s" ph="1">
        <v>3580</v>
      </c>
      <c r="C338" s="46" t="s" ph="1">
        <v>3580</v>
      </c>
      <c r="F338" s="46" t="s" ph="1">
        <v>1363</v>
      </c>
      <c r="G338" s="46" t="s" ph="1">
        <v>1343</v>
      </c>
      <c r="H338" s="46" t="s" ph="1">
        <v>9477</v>
      </c>
      <c r="I338" s="46" t="s" ph="1">
        <v>2356</v>
      </c>
      <c r="M338" s="161" t="str" ph="1">
        <f>IFERROR(INDEX([1]!_born[生没年],
MATCH(I338,[1]!_born[作],0)),"")</f>
        <v/>
      </c>
      <c r="N338" s="161" t="str" ph="1">
        <f>IFERROR(INDEX([1]!_born[生没年],
MATCH(K338,[1]!_born[作],0)),"")</f>
        <v/>
      </c>
      <c r="O338" s="46" t="s" ph="1">
        <v>9479</v>
      </c>
      <c r="R338" s="149" ph="1"/>
      <c r="S338" s="46" t="s" ph="1">
        <v>10064</v>
      </c>
      <c r="U338" s="47" ph="1">
        <v>35036</v>
      </c>
      <c r="V338" s="44" ph="1"/>
      <c r="W338" s="44" ph="1"/>
    </row>
    <row r="339" spans="1:25" s="56" customFormat="1" ht="25.5" ph="1">
      <c r="A339" s="55" ph="1">
        <v>509</v>
      </c>
      <c r="B339" s="56" t="s" ph="1">
        <v>3580</v>
      </c>
      <c r="C339" s="56" t="s" ph="1">
        <v>3580</v>
      </c>
      <c r="F339" s="56" t="s" ph="1">
        <v>1318</v>
      </c>
      <c r="G339" s="56" t="s" ph="1">
        <v>1343</v>
      </c>
      <c r="H339" s="56" t="s" ph="1">
        <v>9235</v>
      </c>
      <c r="I339" s="56" t="s" ph="1">
        <v>2356</v>
      </c>
      <c r="M339" s="162" t="str" ph="1">
        <f>IFERROR(INDEX([1]!_born[生没年],
MATCH(I339,[1]!_born[作],0)),"")</f>
        <v/>
      </c>
      <c r="N339" s="162" t="str" ph="1">
        <f>IFERROR(INDEX([1]!_born[生没年],
MATCH(K339,[1]!_born[作],0)),"")</f>
        <v/>
      </c>
      <c r="O339" s="56" t="s" ph="1">
        <v>9481</v>
      </c>
      <c r="R339" s="151" ph="1"/>
      <c r="S339" s="56" t="s" ph="1">
        <v>10065</v>
      </c>
      <c r="U339" s="57" ph="1">
        <v>35043</v>
      </c>
      <c r="V339" s="55" ph="1"/>
      <c r="W339" s="55" ph="1"/>
    </row>
    <row r="340" spans="1:25" s="46" customFormat="1" ht="25.5" ph="1">
      <c r="A340" s="44" ph="1">
        <v>509</v>
      </c>
      <c r="B340" s="46" t="s" ph="1">
        <v>3580</v>
      </c>
      <c r="C340" s="46" t="s" ph="1">
        <v>3580</v>
      </c>
      <c r="F340" s="46" t="s" ph="1">
        <v>1363</v>
      </c>
      <c r="G340" s="46" t="s" ph="1">
        <v>1343</v>
      </c>
      <c r="H340" s="46" t="s" ph="1">
        <v>9482</v>
      </c>
      <c r="I340" s="46" t="s" ph="1">
        <v>2356</v>
      </c>
      <c r="M340" s="161" t="str" ph="1">
        <f>IFERROR(INDEX([1]!_born[生没年],
MATCH(I340,[1]!_born[作],0)),"")</f>
        <v/>
      </c>
      <c r="N340" s="161" t="str" ph="1">
        <f>IFERROR(INDEX([1]!_born[生没年],
MATCH(K340,[1]!_born[作],0)),"")</f>
        <v/>
      </c>
      <c r="O340" s="46" t="s" ph="1">
        <v>9483</v>
      </c>
      <c r="R340" s="149" ph="1"/>
      <c r="S340" s="46" t="s" ph="1">
        <v>10064</v>
      </c>
      <c r="U340" s="47" ph="1">
        <v>35050</v>
      </c>
      <c r="V340" s="44" ph="1"/>
      <c r="W340" s="44" ph="1"/>
      <c r="Y340" s="46" t="s" ph="1">
        <v>9484</v>
      </c>
    </row>
    <row r="341" spans="1:25" s="46" customFormat="1" ht="25.5" ph="1">
      <c r="A341" s="44" ph="1">
        <v>509</v>
      </c>
      <c r="B341" s="46" t="s" ph="1">
        <v>3580</v>
      </c>
      <c r="C341" s="46" t="s" ph="1">
        <v>3580</v>
      </c>
      <c r="F341" s="46" t="s" ph="1">
        <v>1363</v>
      </c>
      <c r="G341" s="46" t="s" ph="1">
        <v>1343</v>
      </c>
      <c r="H341" s="46" t="s" ph="1">
        <v>9485</v>
      </c>
      <c r="I341" s="46" t="s" ph="1">
        <v>2356</v>
      </c>
      <c r="M341" s="161" t="str" ph="1">
        <f>IFERROR(INDEX([1]!_born[生没年],
MATCH(I341,[1]!_born[作],0)),"")</f>
        <v/>
      </c>
      <c r="N341" s="161" t="str" ph="1">
        <f>IFERROR(INDEX([1]!_born[生没年],
MATCH(K341,[1]!_born[作],0)),"")</f>
        <v/>
      </c>
      <c r="O341" s="46" t="s" ph="1">
        <v>9487</v>
      </c>
      <c r="R341" s="149" ph="1"/>
      <c r="S341" s="46" t="s" ph="1">
        <v>10064</v>
      </c>
      <c r="U341" s="47" ph="1">
        <v>35057</v>
      </c>
      <c r="V341" s="44" ph="1"/>
      <c r="W341" s="44" ph="1"/>
      <c r="Y341" s="46" t="s" ph="1">
        <v>9486</v>
      </c>
    </row>
    <row r="342" spans="1:25" s="46" customFormat="1" ht="25.5" ph="1">
      <c r="A342" s="44" ph="1">
        <v>509</v>
      </c>
      <c r="B342" s="46" t="s" ph="1">
        <v>3580</v>
      </c>
      <c r="C342" s="46" t="s" ph="1">
        <v>3580</v>
      </c>
      <c r="F342" s="46" t="s" ph="1">
        <v>1363</v>
      </c>
      <c r="G342" s="46" t="s" ph="1">
        <v>1343</v>
      </c>
      <c r="H342" s="46" t="s" ph="1">
        <v>9488</v>
      </c>
      <c r="I342" s="46" t="s" ph="1">
        <v>2356</v>
      </c>
      <c r="M342" s="161" t="str" ph="1">
        <f>IFERROR(INDEX([1]!_born[生没年],
MATCH(I342,[1]!_born[作],0)),"")</f>
        <v/>
      </c>
      <c r="N342" s="161" t="str" ph="1">
        <f>IFERROR(INDEX([1]!_born[生没年],
MATCH(K342,[1]!_born[作],0)),"")</f>
        <v/>
      </c>
      <c r="O342" s="46" t="s" ph="1">
        <v>9490</v>
      </c>
      <c r="R342" s="149" ph="1"/>
      <c r="S342" s="46" t="s" ph="1">
        <v>10064</v>
      </c>
      <c r="U342" s="47" ph="1">
        <v>35064</v>
      </c>
      <c r="V342" s="44" ph="1"/>
      <c r="W342" s="44" ph="1"/>
      <c r="Y342" s="46" t="s" ph="1">
        <v>11308</v>
      </c>
    </row>
    <row r="343" spans="1:25" s="56" customFormat="1" ht="25.5" ph="1">
      <c r="A343" s="55" ph="1">
        <v>509</v>
      </c>
      <c r="B343" s="56" t="s" ph="1">
        <v>3580</v>
      </c>
      <c r="C343" s="56" t="s" ph="1">
        <v>3580</v>
      </c>
      <c r="F343" s="56" t="s" ph="1">
        <v>1318</v>
      </c>
      <c r="G343" s="56" t="s" ph="1">
        <v>1343</v>
      </c>
      <c r="H343" s="56" t="s" ph="1">
        <v>9491</v>
      </c>
      <c r="I343" s="56" t="s" ph="1">
        <v>1905</v>
      </c>
      <c r="M343" s="162" t="str" ph="1">
        <f>IFERROR(INDEX([1]!_born[生没年],
MATCH(I343,[1]!_born[作],0)),"")</f>
        <v/>
      </c>
      <c r="N343" s="162" t="str" ph="1">
        <f>IFERROR(INDEX([1]!_born[生没年],
MATCH(K343,[1]!_born[作],0)),"")</f>
        <v/>
      </c>
      <c r="O343" s="56" t="s" ph="1">
        <v>9492</v>
      </c>
      <c r="R343" s="151" ph="1"/>
      <c r="S343" s="56" t="s" ph="1">
        <v>10065</v>
      </c>
      <c r="U343" s="57" ph="1">
        <v>35071</v>
      </c>
      <c r="V343" s="55" ph="1"/>
      <c r="W343" s="55" ph="1"/>
    </row>
    <row r="344" spans="1:25" s="56" customFormat="1" ht="25.5" ph="1">
      <c r="A344" s="55" ph="1">
        <v>509</v>
      </c>
      <c r="B344" s="56" t="s" ph="1">
        <v>3580</v>
      </c>
      <c r="C344" s="56" t="s" ph="1">
        <v>3580</v>
      </c>
      <c r="F344" s="56" t="s" ph="1">
        <v>1318</v>
      </c>
      <c r="G344" s="56" t="s" ph="1">
        <v>1343</v>
      </c>
      <c r="H344" s="56" t="s" ph="1">
        <v>9493</v>
      </c>
      <c r="I344" s="56" t="s" ph="1">
        <v>9494</v>
      </c>
      <c r="M344" s="162" t="str" ph="1">
        <f>IFERROR(INDEX([1]!_born[生没年],
MATCH(I344,[1]!_born[作],0)),"")</f>
        <v/>
      </c>
      <c r="N344" s="162" t="str" ph="1">
        <f>IFERROR(INDEX([1]!_born[生没年],
MATCH(K344,[1]!_born[作],0)),"")</f>
        <v/>
      </c>
      <c r="O344" s="56" t="s" ph="1">
        <v>9495</v>
      </c>
      <c r="R344" s="151" ph="1"/>
      <c r="S344" s="56" t="s" ph="1">
        <v>10065</v>
      </c>
      <c r="U344" s="57" ph="1">
        <v>35078</v>
      </c>
      <c r="V344" s="55" ph="1"/>
      <c r="W344" s="55" ph="1"/>
    </row>
    <row r="345" spans="1:25" s="56" customFormat="1" ht="25.5" ph="1">
      <c r="A345" s="55" ph="1">
        <v>509</v>
      </c>
      <c r="B345" s="56" t="s" ph="1">
        <v>3580</v>
      </c>
      <c r="C345" s="56" t="s" ph="1">
        <v>3580</v>
      </c>
      <c r="F345" s="56" t="s" ph="1">
        <v>1318</v>
      </c>
      <c r="G345" s="56" t="s" ph="1">
        <v>1343</v>
      </c>
      <c r="H345" s="56" t="s" ph="1">
        <v>9496</v>
      </c>
      <c r="I345" s="56" t="s" ph="1">
        <v>2356</v>
      </c>
      <c r="M345" s="162" t="str" ph="1">
        <f>IFERROR(INDEX([1]!_born[生没年],
MATCH(I345,[1]!_born[作],0)),"")</f>
        <v/>
      </c>
      <c r="N345" s="162" t="str" ph="1">
        <f>IFERROR(INDEX([1]!_born[生没年],
MATCH(K345,[1]!_born[作],0)),"")</f>
        <v/>
      </c>
      <c r="O345" s="56" t="s" ph="1">
        <v>9497</v>
      </c>
      <c r="R345" s="151" ph="1"/>
      <c r="S345" s="56" t="s" ph="1">
        <v>10065</v>
      </c>
      <c r="U345" s="57" ph="1">
        <v>35085</v>
      </c>
      <c r="V345" s="55" ph="1"/>
      <c r="W345" s="55" ph="1"/>
    </row>
    <row r="346" spans="1:25" s="46" customFormat="1" ht="25.5" ph="1">
      <c r="A346" s="44" ph="1">
        <v>509</v>
      </c>
      <c r="B346" s="46" t="s" ph="1">
        <v>3580</v>
      </c>
      <c r="C346" s="46" t="s" ph="1">
        <v>3580</v>
      </c>
      <c r="F346" s="46" t="s" ph="1">
        <v>1364</v>
      </c>
      <c r="G346" s="46" t="s" ph="1">
        <v>1343</v>
      </c>
      <c r="H346" s="46" t="s" ph="1">
        <v>9498</v>
      </c>
      <c r="I346" s="46" t="s" ph="1">
        <v>2356</v>
      </c>
      <c r="M346" s="161" t="str" ph="1">
        <f>IFERROR(INDEX([1]!_born[生没年],
MATCH(I346,[1]!_born[作],0)),"")</f>
        <v/>
      </c>
      <c r="N346" s="161" t="str" ph="1">
        <f>IFERROR(INDEX([1]!_born[生没年],
MATCH(K346,[1]!_born[作],0)),"")</f>
        <v/>
      </c>
      <c r="O346" s="46" t="s" ph="1">
        <v>9499</v>
      </c>
      <c r="R346" s="149" ph="1"/>
      <c r="S346" s="46" t="s" ph="1">
        <v>10064</v>
      </c>
      <c r="U346" s="47" ph="1">
        <v>35092</v>
      </c>
      <c r="V346" s="44" ph="1"/>
      <c r="W346" s="44" ph="1"/>
    </row>
    <row r="347" spans="1:25" s="46" customFormat="1" ht="25.5" ph="1">
      <c r="A347" s="44" ph="1">
        <v>509</v>
      </c>
      <c r="B347" s="46" t="s" ph="1">
        <v>3580</v>
      </c>
      <c r="C347" s="46" t="s" ph="1">
        <v>3580</v>
      </c>
      <c r="F347" s="46" t="s" ph="1">
        <v>1364</v>
      </c>
      <c r="G347" s="46" t="s" ph="1">
        <v>1343</v>
      </c>
      <c r="H347" s="46" t="s" ph="1">
        <v>9500</v>
      </c>
      <c r="I347" s="46" t="s" ph="1">
        <v>2356</v>
      </c>
      <c r="M347" s="161" t="str" ph="1">
        <f>IFERROR(INDEX([1]!_born[生没年],
MATCH(I347,[1]!_born[作],0)),"")</f>
        <v/>
      </c>
      <c r="N347" s="161" t="str" ph="1">
        <f>IFERROR(INDEX([1]!_born[生没年],
MATCH(K347,[1]!_born[作],0)),"")</f>
        <v/>
      </c>
      <c r="O347" s="46" t="s" ph="1">
        <v>9502</v>
      </c>
      <c r="R347" s="149" ph="1"/>
      <c r="S347" s="46" t="s" ph="1">
        <v>10064</v>
      </c>
      <c r="U347" s="47" ph="1">
        <v>35099</v>
      </c>
      <c r="V347" s="44" ph="1"/>
      <c r="W347" s="44" ph="1"/>
    </row>
    <row r="348" spans="1:25" s="46" customFormat="1" ht="25.5" ph="1">
      <c r="A348" s="44" ph="1">
        <v>509</v>
      </c>
      <c r="B348" s="46" t="s" ph="1">
        <v>3580</v>
      </c>
      <c r="C348" s="46" t="s" ph="1">
        <v>3580</v>
      </c>
      <c r="F348" s="46" t="s" ph="1">
        <v>1364</v>
      </c>
      <c r="G348" s="46" t="s" ph="1">
        <v>1343</v>
      </c>
      <c r="H348" s="46" t="s" ph="1">
        <v>9503</v>
      </c>
      <c r="I348" s="46" t="s" ph="1">
        <v>9504</v>
      </c>
      <c r="M348" s="161" t="str" ph="1">
        <f>IFERROR(INDEX([1]!_born[生没年],
MATCH(I348,[1]!_born[作],0)),"")</f>
        <v/>
      </c>
      <c r="N348" s="161" t="str" ph="1">
        <f>IFERROR(INDEX([1]!_born[生没年],
MATCH(K348,[1]!_born[作],0)),"")</f>
        <v/>
      </c>
      <c r="O348" s="46" t="s" ph="1">
        <v>9505</v>
      </c>
      <c r="R348" s="149" ph="1"/>
      <c r="S348" s="46" t="s" ph="1">
        <v>10064</v>
      </c>
      <c r="U348" s="47" ph="1">
        <v>35106</v>
      </c>
      <c r="V348" s="44" ph="1"/>
      <c r="W348" s="44" ph="1"/>
      <c r="Y348" s="46" t="s" ph="1">
        <v>11294</v>
      </c>
    </row>
    <row r="349" spans="1:25" s="56" customFormat="1" ht="25.5" ph="1">
      <c r="A349" s="55" ph="1">
        <v>509</v>
      </c>
      <c r="B349" s="56" t="s" ph="1">
        <v>3580</v>
      </c>
      <c r="C349" s="56" t="s" ph="1">
        <v>3580</v>
      </c>
      <c r="F349" s="56" t="s" ph="1">
        <v>1318</v>
      </c>
      <c r="G349" s="56" t="s" ph="1">
        <v>1343</v>
      </c>
      <c r="H349" s="56" t="s" ph="1">
        <v>9506</v>
      </c>
      <c r="I349" s="56" t="s" ph="1">
        <v>9507</v>
      </c>
      <c r="M349" s="162" t="str" ph="1">
        <f>IFERROR(INDEX([1]!_born[生没年],
MATCH(I349,[1]!_born[作],0)),"")</f>
        <v/>
      </c>
      <c r="N349" s="162" t="str" ph="1">
        <f>IFERROR(INDEX([1]!_born[生没年],
MATCH(K349,[1]!_born[作],0)),"")</f>
        <v/>
      </c>
      <c r="O349" s="56" t="s" ph="1">
        <v>9508</v>
      </c>
      <c r="R349" s="151" ph="1"/>
      <c r="S349" s="56" t="s" ph="1">
        <v>10065</v>
      </c>
      <c r="U349" s="57" ph="1">
        <v>35113</v>
      </c>
      <c r="V349" s="55" ph="1"/>
      <c r="W349" s="55" ph="1"/>
    </row>
    <row r="350" spans="1:25" s="56" customFormat="1" ht="25.5" ph="1">
      <c r="A350" s="55" ph="1">
        <v>509</v>
      </c>
      <c r="B350" s="56" t="s" ph="1">
        <v>3580</v>
      </c>
      <c r="C350" s="56" t="s" ph="1">
        <v>3580</v>
      </c>
      <c r="F350" s="56" t="s" ph="1">
        <v>1318</v>
      </c>
      <c r="G350" s="56" t="s" ph="1">
        <v>1343</v>
      </c>
      <c r="H350" s="56" t="s" ph="1">
        <v>9509</v>
      </c>
      <c r="I350" s="56" t="s" ph="1">
        <v>2356</v>
      </c>
      <c r="M350" s="162" t="str" ph="1">
        <f>IFERROR(INDEX([1]!_born[生没年],
MATCH(I350,[1]!_born[作],0)),"")</f>
        <v/>
      </c>
      <c r="N350" s="162" t="str" ph="1">
        <f>IFERROR(INDEX([1]!_born[生没年],
MATCH(K350,[1]!_born[作],0)),"")</f>
        <v/>
      </c>
      <c r="O350" s="56" t="s" ph="1">
        <v>9510</v>
      </c>
      <c r="R350" s="151" ph="1"/>
      <c r="S350" s="56" t="s" ph="1">
        <v>10065</v>
      </c>
      <c r="U350" s="57" ph="1">
        <v>35120</v>
      </c>
      <c r="V350" s="55" ph="1"/>
      <c r="W350" s="55" ph="1"/>
    </row>
    <row r="351" spans="1:25" s="46" customFormat="1" ht="25.5" ph="1">
      <c r="A351" s="44" ph="1">
        <v>509</v>
      </c>
      <c r="B351" s="46" t="s" ph="1">
        <v>3580</v>
      </c>
      <c r="C351" s="46" t="s" ph="1">
        <v>3580</v>
      </c>
      <c r="F351" s="46" t="s" ph="1">
        <v>1364</v>
      </c>
      <c r="G351" s="46" t="s" ph="1">
        <v>1343</v>
      </c>
      <c r="H351" s="46" t="s" ph="1">
        <v>9513</v>
      </c>
      <c r="I351" s="46" t="s" ph="1">
        <v>2356</v>
      </c>
      <c r="M351" s="161" t="str" ph="1">
        <f>IFERROR(INDEX([1]!_born[生没年],
MATCH(I351,[1]!_born[作],0)),"")</f>
        <v/>
      </c>
      <c r="N351" s="161" t="str" ph="1">
        <f>IFERROR(INDEX([1]!_born[生没年],
MATCH(K351,[1]!_born[作],0)),"")</f>
        <v/>
      </c>
      <c r="O351" s="46" t="s" ph="1">
        <v>9514</v>
      </c>
      <c r="R351" s="149" ph="1"/>
      <c r="S351" s="46" t="s" ph="1">
        <v>10064</v>
      </c>
      <c r="U351" s="47" ph="1">
        <v>35127</v>
      </c>
      <c r="V351" s="44" ph="1"/>
      <c r="W351" s="44" ph="1"/>
      <c r="Y351" s="46" t="s" ph="1">
        <v>10066</v>
      </c>
    </row>
    <row r="352" spans="1:25" s="46" customFormat="1" ht="25.5" ph="1">
      <c r="A352" s="44" ph="1">
        <v>509</v>
      </c>
      <c r="B352" s="46" t="s" ph="1">
        <v>3580</v>
      </c>
      <c r="C352" s="46" t="s" ph="1">
        <v>3580</v>
      </c>
      <c r="F352" s="46" t="s" ph="1">
        <v>1364</v>
      </c>
      <c r="G352" s="46" t="s" ph="1">
        <v>1343</v>
      </c>
      <c r="H352" s="46" t="s" ph="1">
        <v>9511</v>
      </c>
      <c r="I352" s="46" t="s" ph="1">
        <v>2356</v>
      </c>
      <c r="M352" s="161" t="str" ph="1">
        <f>IFERROR(INDEX([1]!_born[生没年],
MATCH(I352,[1]!_born[作],0)),"")</f>
        <v/>
      </c>
      <c r="N352" s="161" t="str" ph="1">
        <f>IFERROR(INDEX([1]!_born[生没年],
MATCH(K352,[1]!_born[作],0)),"")</f>
        <v/>
      </c>
      <c r="O352" s="46" t="s" ph="1">
        <v>9512</v>
      </c>
      <c r="R352" s="149" ph="1"/>
      <c r="S352" s="46" t="s" ph="1">
        <v>10064</v>
      </c>
      <c r="U352" s="47" ph="1">
        <v>35134</v>
      </c>
      <c r="V352" s="44" ph="1"/>
      <c r="W352" s="44" ph="1"/>
      <c r="Y352" s="46" t="s" ph="1">
        <v>11309</v>
      </c>
    </row>
    <row r="353" spans="1:25" ht="25.5" ph="1">
      <c r="A353" s="6" ph="1">
        <v>509</v>
      </c>
      <c r="B353" s="7" t="s" ph="1">
        <v>3580</v>
      </c>
      <c r="C353" s="7" t="s" ph="1">
        <v>3580</v>
      </c>
      <c r="F353" s="7" t="s" ph="1">
        <v>1364</v>
      </c>
      <c r="G353" s="7" t="s" ph="1">
        <v>7437</v>
      </c>
      <c r="H353" s="7" t="s" ph="1">
        <v>1376</v>
      </c>
      <c r="I353" s="7" t="s" ph="1">
        <v>10067</v>
      </c>
      <c r="M353" s="14" t="str" ph="1">
        <f>IFERROR(INDEX([1]!_born[生没年],
MATCH(I353,[1]!_born[作],0)),"")</f>
        <v/>
      </c>
      <c r="N353" s="14" t="str" ph="1">
        <f>IFERROR(INDEX([1]!_born[生没年],
MATCH(K353,[1]!_born[作],0)),"")</f>
        <v/>
      </c>
      <c r="O353" s="7" t="s" ph="1">
        <v>10068</v>
      </c>
      <c r="R353" s="147" ph="1"/>
      <c r="Y353" s="7" t="s" ph="1">
        <v>10069</v>
      </c>
    </row>
    <row r="354" spans="1:25" ht="25.5" ph="1">
      <c r="A354" s="6" ph="1">
        <v>509</v>
      </c>
      <c r="B354" s="7" t="s" ph="1">
        <v>3580</v>
      </c>
      <c r="C354" s="7" t="s" ph="1">
        <v>3580</v>
      </c>
      <c r="F354" s="7" t="s" ph="1">
        <v>1364</v>
      </c>
      <c r="G354" s="7" t="s" ph="1">
        <v>7437</v>
      </c>
      <c r="I354" s="7" t="s" ph="1">
        <v>10070</v>
      </c>
      <c r="M354" s="14" t="str" ph="1">
        <f>IFERROR(INDEX([1]!_born[生没年],
MATCH(I354,[1]!_born[作],0)),"")</f>
        <v/>
      </c>
      <c r="N354" s="14" t="str" ph="1">
        <f>IFERROR(INDEX([1]!_born[生没年],
MATCH(K354,[1]!_born[作],0)),"")</f>
        <v/>
      </c>
      <c r="O354" s="7" t="s" ph="1">
        <v>10071</v>
      </c>
      <c r="R354" s="147" ph="1"/>
      <c r="Y354" s="7" t="s" ph="1">
        <v>10069</v>
      </c>
    </row>
    <row r="355" spans="1:25" s="46" customFormat="1" ht="25.5" ph="1">
      <c r="A355" s="44" ph="1">
        <v>509</v>
      </c>
      <c r="B355" s="46" t="s" ph="1">
        <v>3580</v>
      </c>
      <c r="C355" s="46" t="s" ph="1">
        <v>3580</v>
      </c>
      <c r="F355" s="46" t="s" ph="1">
        <v>1366</v>
      </c>
      <c r="G355" s="46" t="s" ph="1">
        <v>1343</v>
      </c>
      <c r="H355" s="46" t="s" ph="1">
        <v>3766</v>
      </c>
      <c r="I355" s="46" t="s" ph="1">
        <v>2356</v>
      </c>
      <c r="M355" s="161" t="str" ph="1">
        <f>IFERROR(INDEX([1]!_born[生没年],
MATCH(I355,[1]!_born[作],0)),"")</f>
        <v/>
      </c>
      <c r="N355" s="161" t="str" ph="1">
        <f>IFERROR(INDEX([1]!_born[生没年],
MATCH(K355,[1]!_born[作],0)),"")</f>
        <v/>
      </c>
      <c r="O355" s="46" t="s" ph="1">
        <v>9516</v>
      </c>
      <c r="R355" s="149" ph="1"/>
      <c r="S355" s="46" t="s" ph="1">
        <v>10064</v>
      </c>
      <c r="U355" s="47" ph="1">
        <v>35141</v>
      </c>
      <c r="V355" s="44" ph="1"/>
      <c r="W355" s="44" ph="1"/>
    </row>
    <row r="356" spans="1:25" s="56" customFormat="1" ht="25.5" ph="1">
      <c r="A356" s="55" ph="1">
        <v>509</v>
      </c>
      <c r="B356" s="56" t="s" ph="1">
        <v>3580</v>
      </c>
      <c r="C356" s="56" t="s" ph="1">
        <v>3580</v>
      </c>
      <c r="F356" s="56" t="s" ph="1">
        <v>1366</v>
      </c>
      <c r="G356" s="56" t="s" ph="1">
        <v>1343</v>
      </c>
      <c r="H356" s="56" t="s" ph="1">
        <v>9517</v>
      </c>
      <c r="I356" s="56" t="s" ph="1">
        <v>2356</v>
      </c>
      <c r="M356" s="162" t="str" ph="1">
        <f>IFERROR(INDEX([1]!_born[生没年],
MATCH(I356,[1]!_born[作],0)),"")</f>
        <v/>
      </c>
      <c r="N356" s="162" t="str" ph="1">
        <f>IFERROR(INDEX([1]!_born[生没年],
MATCH(K356,[1]!_born[作],0)),"")</f>
        <v/>
      </c>
      <c r="O356" s="56" t="s" ph="1">
        <v>9518</v>
      </c>
      <c r="R356" s="151" ph="1"/>
      <c r="S356" s="56" t="s" ph="1">
        <v>10065</v>
      </c>
      <c r="U356" s="57" ph="1">
        <v>35148</v>
      </c>
      <c r="V356" s="55" ph="1"/>
      <c r="W356" s="55" ph="1"/>
    </row>
    <row r="357" spans="1:25" s="56" customFormat="1" ht="25.5" ph="1">
      <c r="A357" s="55" ph="1">
        <v>509</v>
      </c>
      <c r="B357" s="56" t="s" ph="1">
        <v>3580</v>
      </c>
      <c r="C357" s="56" t="s" ph="1">
        <v>3580</v>
      </c>
      <c r="F357" s="56" t="s" ph="1">
        <v>1366</v>
      </c>
      <c r="G357" s="56" t="s" ph="1">
        <v>1343</v>
      </c>
      <c r="H357" s="56" t="s" ph="1">
        <v>9519</v>
      </c>
      <c r="I357" s="56" t="s" ph="1">
        <v>2356</v>
      </c>
      <c r="M357" s="162" t="str" ph="1">
        <f>IFERROR(INDEX([1]!_born[生没年],
MATCH(I357,[1]!_born[作],0)),"")</f>
        <v/>
      </c>
      <c r="N357" s="162" t="str" ph="1">
        <f>IFERROR(INDEX([1]!_born[生没年],
MATCH(K357,[1]!_born[作],0)),"")</f>
        <v/>
      </c>
      <c r="O357" s="56" t="s" ph="1">
        <v>4146</v>
      </c>
      <c r="R357" s="151" ph="1"/>
      <c r="S357" s="56" t="s" ph="1">
        <v>10065</v>
      </c>
      <c r="U357" s="57" ph="1">
        <v>35155</v>
      </c>
      <c r="V357" s="55" ph="1"/>
      <c r="W357" s="55" ph="1"/>
    </row>
    <row r="358" spans="1:25" s="46" customFormat="1" ht="25.5" ph="1">
      <c r="A358" s="44" ph="1">
        <v>509</v>
      </c>
      <c r="B358" s="46" t="s" ph="1">
        <v>3580</v>
      </c>
      <c r="C358" s="46" t="s" ph="1">
        <v>3580</v>
      </c>
      <c r="F358" s="46" t="s" ph="1">
        <v>3439</v>
      </c>
      <c r="G358" s="46" t="s" ph="1">
        <v>1343</v>
      </c>
      <c r="H358" s="46" t="s" ph="1">
        <v>3008</v>
      </c>
      <c r="I358" s="46" t="s" ph="1">
        <v>9520</v>
      </c>
      <c r="M358" s="161" t="str" ph="1">
        <f>IFERROR(INDEX([1]!_born[生没年],
MATCH(I358,[1]!_born[作],0)),"")</f>
        <v/>
      </c>
      <c r="N358" s="161" t="str" ph="1">
        <f>IFERROR(INDEX([1]!_born[生没年],
MATCH(K358,[1]!_born[作],0)),"")</f>
        <v/>
      </c>
      <c r="O358" s="46" t="s" ph="1">
        <v>9522</v>
      </c>
      <c r="R358" s="149" ph="1"/>
      <c r="S358" s="46" t="s" ph="1">
        <v>10064</v>
      </c>
      <c r="U358" s="47" ph="1">
        <v>35162</v>
      </c>
      <c r="V358" s="44" ph="1"/>
      <c r="W358" s="44" ph="1"/>
    </row>
    <row r="359" spans="1:25" s="56" customFormat="1" ht="25.5" ph="1">
      <c r="A359" s="55" ph="1">
        <v>509</v>
      </c>
      <c r="B359" s="56" t="s" ph="1">
        <v>3580</v>
      </c>
      <c r="C359" s="56" t="s" ph="1">
        <v>3580</v>
      </c>
      <c r="F359" s="56" t="s" ph="1">
        <v>1318</v>
      </c>
      <c r="G359" s="56" t="s" ph="1">
        <v>1343</v>
      </c>
      <c r="H359" s="56" t="s" ph="1">
        <v>9524</v>
      </c>
      <c r="I359" s="56" t="s" ph="1">
        <v>2356</v>
      </c>
      <c r="M359" s="162" t="str" ph="1">
        <f>IFERROR(INDEX([1]!_born[生没年],
MATCH(I359,[1]!_born[作],0)),"")</f>
        <v/>
      </c>
      <c r="N359" s="162" t="str" ph="1">
        <f>IFERROR(INDEX([1]!_born[生没年],
MATCH(K359,[1]!_born[作],0)),"")</f>
        <v/>
      </c>
      <c r="O359" s="56" t="s" ph="1">
        <v>9525</v>
      </c>
      <c r="R359" s="151" ph="1"/>
      <c r="S359" s="56" t="s" ph="1">
        <v>10065</v>
      </c>
      <c r="U359" s="57" ph="1">
        <v>35169</v>
      </c>
      <c r="V359" s="55" ph="1"/>
      <c r="W359" s="55" ph="1"/>
    </row>
    <row r="360" spans="1:25" s="46" customFormat="1" ht="25.5" ph="1">
      <c r="A360" s="44" ph="1">
        <v>509</v>
      </c>
      <c r="B360" s="46" t="s" ph="1">
        <v>3580</v>
      </c>
      <c r="C360" s="46" t="s" ph="1">
        <v>3580</v>
      </c>
      <c r="F360" s="46" t="s" ph="1">
        <v>1366</v>
      </c>
      <c r="G360" s="46" t="s" ph="1">
        <v>1343</v>
      </c>
      <c r="H360" s="46" t="s" ph="1">
        <v>9526</v>
      </c>
      <c r="I360" s="46" t="s" ph="1">
        <v>9527</v>
      </c>
      <c r="M360" s="161" t="str" ph="1">
        <f>IFERROR(INDEX([1]!_born[生没年],
MATCH(I360,[1]!_born[作],0)),"")</f>
        <v/>
      </c>
      <c r="N360" s="161" t="str" ph="1">
        <f>IFERROR(INDEX([1]!_born[生没年],
MATCH(K360,[1]!_born[作],0)),"")</f>
        <v/>
      </c>
      <c r="O360" s="46" t="s" ph="1">
        <v>9529</v>
      </c>
      <c r="R360" s="149" ph="1"/>
      <c r="S360" s="46" t="s" ph="1">
        <v>10064</v>
      </c>
      <c r="T360" s="46" t="s" ph="1">
        <v>2636</v>
      </c>
      <c r="U360" s="47" ph="1">
        <v>35176</v>
      </c>
      <c r="V360" s="44" ph="1"/>
      <c r="W360" s="44" ph="1"/>
      <c r="Y360" s="46" t="s" ph="1">
        <v>9528</v>
      </c>
    </row>
    <row r="361" spans="1:25" s="56" customFormat="1" ht="25.5" ph="1">
      <c r="A361" s="55" ph="1">
        <v>509</v>
      </c>
      <c r="B361" s="56" t="s" ph="1">
        <v>3580</v>
      </c>
      <c r="C361" s="56" t="s" ph="1">
        <v>3580</v>
      </c>
      <c r="F361" s="56" t="s" ph="1">
        <v>1318</v>
      </c>
      <c r="G361" s="56" t="s" ph="1">
        <v>1343</v>
      </c>
      <c r="H361" s="56" t="s" ph="1">
        <v>9530</v>
      </c>
      <c r="I361" s="56" t="s" ph="1">
        <v>2356</v>
      </c>
      <c r="M361" s="162" t="str" ph="1">
        <f>IFERROR(INDEX([1]!_born[生没年],
MATCH(I361,[1]!_born[作],0)),"")</f>
        <v/>
      </c>
      <c r="N361" s="162" t="str" ph="1">
        <f>IFERROR(INDEX([1]!_born[生没年],
MATCH(K361,[1]!_born[作],0)),"")</f>
        <v/>
      </c>
      <c r="O361" s="56" t="s" ph="1">
        <v>9531</v>
      </c>
      <c r="R361" s="151" ph="1"/>
      <c r="S361" s="56" t="s" ph="1">
        <v>10065</v>
      </c>
      <c r="U361" s="57" ph="1">
        <v>35183</v>
      </c>
      <c r="V361" s="55" ph="1"/>
      <c r="W361" s="55" ph="1"/>
    </row>
    <row r="362" spans="1:25" s="46" customFormat="1" ht="25.5" ph="1">
      <c r="A362" s="44" ph="1">
        <v>509</v>
      </c>
      <c r="B362" s="46" t="s" ph="1">
        <v>3580</v>
      </c>
      <c r="C362" s="46" t="s" ph="1">
        <v>3580</v>
      </c>
      <c r="F362" s="46" t="s" ph="1">
        <v>1366</v>
      </c>
      <c r="G362" s="46" t="s" ph="1">
        <v>1343</v>
      </c>
      <c r="H362" s="46" t="s" ph="1">
        <v>9532</v>
      </c>
      <c r="I362" s="46" t="s" ph="1">
        <v>2356</v>
      </c>
      <c r="M362" s="161" t="str" ph="1">
        <f>IFERROR(INDEX([1]!_born[生没年],
MATCH(I362,[1]!_born[作],0)),"")</f>
        <v/>
      </c>
      <c r="N362" s="161" t="str" ph="1">
        <f>IFERROR(INDEX([1]!_born[生没年],
MATCH(K362,[1]!_born[作],0)),"")</f>
        <v/>
      </c>
      <c r="O362" s="46" t="s" ph="1">
        <v>9533</v>
      </c>
      <c r="R362" s="149" ph="1"/>
      <c r="S362" s="46" t="s" ph="1">
        <v>10064</v>
      </c>
      <c r="U362" s="47" ph="1">
        <v>35190</v>
      </c>
      <c r="V362" s="44" ph="1"/>
      <c r="W362" s="44" ph="1"/>
      <c r="Y362" s="46" t="s" ph="1">
        <v>9534</v>
      </c>
    </row>
    <row r="363" spans="1:25" s="46" customFormat="1" ph="1">
      <c r="A363" s="44" ph="1">
        <v>509</v>
      </c>
      <c r="B363" s="46" t="s" ph="1">
        <v>3580</v>
      </c>
      <c r="C363" s="46" t="s" ph="1">
        <v>3580</v>
      </c>
      <c r="F363" s="46" t="s" ph="1">
        <v>1366</v>
      </c>
      <c r="G363" s="46" t="s" ph="1">
        <v>1289</v>
      </c>
      <c r="H363" s="46" t="s" ph="1">
        <v>1289</v>
      </c>
      <c r="I363" s="46" t="s" ph="1">
        <v>1289</v>
      </c>
      <c r="M363" s="161" t="str" ph="1">
        <f>IFERROR(INDEX([1]!_born[生没年],
MATCH(I363,[1]!_born[作],0)),"")</f>
        <v/>
      </c>
      <c r="N363" s="161" t="str" ph="1">
        <f>IFERROR(INDEX([1]!_born[生没年],
MATCH(K363,[1]!_born[作],0)),"")</f>
        <v/>
      </c>
      <c r="O363" s="46" t="s" ph="1">
        <v>1289</v>
      </c>
      <c r="P363" s="46" t="s" ph="1">
        <v>1289</v>
      </c>
      <c r="Q363" s="46" t="s" ph="1">
        <v>1289</v>
      </c>
      <c r="R363" s="149" ph="1"/>
      <c r="S363" s="46" t="s" ph="1">
        <v>1289</v>
      </c>
      <c r="T363" s="46" t="s" ph="1">
        <v>1289</v>
      </c>
      <c r="U363" s="47" t="s" ph="1">
        <v>1289</v>
      </c>
      <c r="V363" s="46" t="s" ph="1">
        <v>1289</v>
      </c>
      <c r="W363" s="46" t="s" ph="1">
        <v>1289</v>
      </c>
      <c r="Y363" s="46" t="s" ph="1">
        <v>1289</v>
      </c>
    </row>
    <row r="364" spans="1:25" s="46" customFormat="1" ht="25.5" ph="1">
      <c r="A364" s="44" ph="1">
        <v>509</v>
      </c>
      <c r="B364" s="46" t="s" ph="1">
        <v>3580</v>
      </c>
      <c r="C364" s="46" t="s" ph="1">
        <v>3580</v>
      </c>
      <c r="F364" s="46" t="s" ph="1">
        <v>1366</v>
      </c>
      <c r="G364" s="46" t="s" ph="1">
        <v>1878</v>
      </c>
      <c r="H364" s="46" t="s" ph="1">
        <v>1316</v>
      </c>
      <c r="I364" s="46" t="s" ph="1">
        <v>8864</v>
      </c>
      <c r="M364" s="161" t="str" ph="1">
        <f>IFERROR(INDEX([1]!_born[生没年],
MATCH(I364,[1]!_born[作],0)),"")</f>
        <v/>
      </c>
      <c r="N364" s="161" t="str" ph="1">
        <f>IFERROR(INDEX([1]!_born[生没年],
MATCH(K364,[1]!_born[作],0)),"")</f>
        <v/>
      </c>
      <c r="O364" s="46" t="s" ph="1">
        <v>8865</v>
      </c>
      <c r="P364" s="46" t="s" ph="1">
        <v>10072</v>
      </c>
      <c r="R364" s="149" ph="1"/>
      <c r="U364" s="47" ph="1"/>
      <c r="V364" s="44" ph="1"/>
      <c r="W364" s="44" ph="1"/>
    </row>
    <row r="365" spans="1:25" s="46" customFormat="1" ht="25.5" ph="1">
      <c r="A365" s="44" ph="1">
        <v>509</v>
      </c>
      <c r="B365" s="46" t="s" ph="1">
        <v>3580</v>
      </c>
      <c r="C365" s="46" t="s" ph="1">
        <v>3580</v>
      </c>
      <c r="F365" s="46" t="s" ph="1">
        <v>3502</v>
      </c>
      <c r="G365" s="46" t="s" ph="1">
        <v>1343</v>
      </c>
      <c r="H365" s="46" t="s" ph="1">
        <v>9306</v>
      </c>
      <c r="I365" s="46" t="s" ph="1">
        <v>9535</v>
      </c>
      <c r="M365" s="161" t="str" ph="1">
        <f>IFERROR(INDEX([1]!_born[生没年],
MATCH(I365,[1]!_born[作],0)),"")</f>
        <v/>
      </c>
      <c r="N365" s="161" t="str" ph="1">
        <f>IFERROR(INDEX([1]!_born[生没年],
MATCH(K365,[1]!_born[作],0)),"")</f>
        <v/>
      </c>
      <c r="O365" s="46" t="s" ph="1">
        <v>9537</v>
      </c>
      <c r="R365" s="149" ph="1"/>
      <c r="S365" s="46" t="s" ph="1">
        <v>10064</v>
      </c>
      <c r="U365" s="47" ph="1">
        <v>35197</v>
      </c>
      <c r="V365" s="44" ph="1"/>
      <c r="W365" s="44" ph="1"/>
      <c r="Y365" s="46" t="s" ph="1">
        <v>9536</v>
      </c>
    </row>
    <row r="366" spans="1:25" s="46" customFormat="1" ht="25.5" ph="1">
      <c r="A366" s="44" ph="1">
        <v>509</v>
      </c>
      <c r="B366" s="46" t="s" ph="1">
        <v>3580</v>
      </c>
      <c r="C366" s="46" t="s" ph="1">
        <v>3580</v>
      </c>
      <c r="F366" s="46" t="s" ph="1">
        <v>3502</v>
      </c>
      <c r="G366" s="46" t="s" ph="1">
        <v>1343</v>
      </c>
      <c r="H366" s="46" t="s" ph="1">
        <v>9538</v>
      </c>
      <c r="I366" s="46" t="s" ph="1">
        <v>2356</v>
      </c>
      <c r="M366" s="161" t="str" ph="1">
        <f>IFERROR(INDEX([1]!_born[生没年],
MATCH(I366,[1]!_born[作],0)),"")</f>
        <v/>
      </c>
      <c r="N366" s="161" t="str" ph="1">
        <f>IFERROR(INDEX([1]!_born[生没年],
MATCH(K366,[1]!_born[作],0)),"")</f>
        <v/>
      </c>
      <c r="O366" s="46" t="s" ph="1">
        <v>9539</v>
      </c>
      <c r="R366" s="149" ph="1"/>
      <c r="S366" s="46" t="s" ph="1">
        <v>10064</v>
      </c>
      <c r="U366" s="47" ph="1">
        <v>35204</v>
      </c>
      <c r="V366" s="44" ph="1"/>
      <c r="W366" s="44" ph="1"/>
    </row>
    <row r="367" spans="1:25" s="46" customFormat="1" ht="25.5" ph="1">
      <c r="A367" s="44" ph="1">
        <v>509</v>
      </c>
      <c r="B367" s="46" t="s" ph="1">
        <v>3580</v>
      </c>
      <c r="C367" s="46" t="s" ph="1">
        <v>3580</v>
      </c>
      <c r="F367" s="46" t="s" ph="1">
        <v>3502</v>
      </c>
      <c r="G367" s="46" t="s" ph="1">
        <v>1343</v>
      </c>
      <c r="H367" s="46" t="s" ph="1">
        <v>9540</v>
      </c>
      <c r="I367" s="46" t="s" ph="1">
        <v>9541</v>
      </c>
      <c r="M367" s="161" t="str" ph="1">
        <f>IFERROR(INDEX([1]!_born[生没年],
MATCH(I367,[1]!_born[作],0)),"")</f>
        <v/>
      </c>
      <c r="N367" s="161" t="str" ph="1">
        <f>IFERROR(INDEX([1]!_born[生没年],
MATCH(K367,[1]!_born[作],0)),"")</f>
        <v/>
      </c>
      <c r="O367" s="46" t="s" ph="1">
        <v>9543</v>
      </c>
      <c r="R367" s="149" ph="1"/>
      <c r="S367" s="46" t="s" ph="1">
        <v>10064</v>
      </c>
      <c r="U367" s="47" ph="1">
        <v>35211</v>
      </c>
      <c r="V367" s="44" ph="1"/>
      <c r="W367" s="44" ph="1"/>
      <c r="Y367" s="46" t="s" ph="1">
        <v>9542</v>
      </c>
    </row>
    <row r="368" spans="1:25" s="46" customFormat="1" ht="25.5" ph="1">
      <c r="A368" s="44" ph="1">
        <v>509</v>
      </c>
      <c r="B368" s="46" t="s" ph="1">
        <v>3580</v>
      </c>
      <c r="C368" s="46" t="s" ph="1">
        <v>3580</v>
      </c>
      <c r="F368" s="46" t="s" ph="1">
        <v>3502</v>
      </c>
      <c r="G368" s="46" t="s" ph="1">
        <v>1343</v>
      </c>
      <c r="H368" s="46" t="s" ph="1">
        <v>6977</v>
      </c>
      <c r="I368" s="46" t="s" ph="1">
        <v>2356</v>
      </c>
      <c r="M368" s="161" t="str" ph="1">
        <f>IFERROR(INDEX([1]!_born[生没年],
MATCH(I368,[1]!_born[作],0)),"")</f>
        <v/>
      </c>
      <c r="N368" s="161" t="str" ph="1">
        <f>IFERROR(INDEX([1]!_born[生没年],
MATCH(K368,[1]!_born[作],0)),"")</f>
        <v/>
      </c>
      <c r="O368" s="46" t="s" ph="1">
        <v>9544</v>
      </c>
      <c r="R368" s="149" ph="1"/>
      <c r="S368" s="46" t="s" ph="1">
        <v>10064</v>
      </c>
      <c r="U368" s="47" ph="1">
        <v>35218</v>
      </c>
      <c r="V368" s="44" ph="1"/>
      <c r="W368" s="44" ph="1"/>
    </row>
    <row r="369" spans="1:25" s="56" customFormat="1" ht="25.5" ph="1">
      <c r="A369" s="55" ph="1">
        <v>509</v>
      </c>
      <c r="B369" s="56" t="s" ph="1">
        <v>3580</v>
      </c>
      <c r="C369" s="56" t="s" ph="1">
        <v>3580</v>
      </c>
      <c r="F369" s="56" t="s" ph="1">
        <v>1318</v>
      </c>
      <c r="G369" s="56" t="s" ph="1">
        <v>1343</v>
      </c>
      <c r="H369" s="56" t="s" ph="1">
        <v>9545</v>
      </c>
      <c r="I369" s="56" t="s" ph="1">
        <v>2356</v>
      </c>
      <c r="M369" s="162" t="str" ph="1">
        <f>IFERROR(INDEX([1]!_born[生没年],
MATCH(I369,[1]!_born[作],0)),"")</f>
        <v/>
      </c>
      <c r="N369" s="162" t="str" ph="1">
        <f>IFERROR(INDEX([1]!_born[生没年],
MATCH(K369,[1]!_born[作],0)),"")</f>
        <v/>
      </c>
      <c r="O369" s="56" t="s" ph="1">
        <v>9546</v>
      </c>
      <c r="R369" s="151" ph="1"/>
      <c r="S369" s="56" t="s" ph="1">
        <v>10065</v>
      </c>
      <c r="U369" s="57" ph="1">
        <v>35225</v>
      </c>
      <c r="V369" s="55" ph="1"/>
      <c r="W369" s="55" ph="1"/>
    </row>
    <row r="370" spans="1:25" s="56" customFormat="1" ht="25.5" ph="1">
      <c r="A370" s="55" ph="1">
        <v>509</v>
      </c>
      <c r="B370" s="56" t="s" ph="1">
        <v>3580</v>
      </c>
      <c r="C370" s="56" t="s" ph="1">
        <v>3580</v>
      </c>
      <c r="F370" s="56" t="s" ph="1">
        <v>1318</v>
      </c>
      <c r="G370" s="56" t="s" ph="1">
        <v>1343</v>
      </c>
      <c r="H370" s="56" t="s" ph="1">
        <v>9496</v>
      </c>
      <c r="I370" s="56" t="s" ph="1">
        <v>2356</v>
      </c>
      <c r="M370" s="162" t="str" ph="1">
        <f>IFERROR(INDEX([1]!_born[生没年],
MATCH(I370,[1]!_born[作],0)),"")</f>
        <v/>
      </c>
      <c r="N370" s="162" t="str" ph="1">
        <f>IFERROR(INDEX([1]!_born[生没年],
MATCH(K370,[1]!_born[作],0)),"")</f>
        <v/>
      </c>
      <c r="O370" s="56" t="s" ph="1">
        <v>9547</v>
      </c>
      <c r="R370" s="151" ph="1"/>
      <c r="S370" s="56" t="s" ph="1">
        <v>10065</v>
      </c>
      <c r="U370" s="57" ph="1">
        <v>35232</v>
      </c>
      <c r="V370" s="55" ph="1"/>
      <c r="W370" s="55" ph="1"/>
    </row>
    <row r="371" spans="1:25" s="46" customFormat="1" ht="25.5" ph="1">
      <c r="A371" s="44" ph="1">
        <v>509</v>
      </c>
      <c r="B371" s="46" t="s" ph="1">
        <v>3580</v>
      </c>
      <c r="C371" s="46" t="s" ph="1">
        <v>3580</v>
      </c>
      <c r="F371" s="46" t="s" ph="1">
        <v>3502</v>
      </c>
      <c r="G371" s="46" t="s" ph="1">
        <v>1343</v>
      </c>
      <c r="H371" s="46" t="s" ph="1">
        <v>9548</v>
      </c>
      <c r="I371" s="46" t="s" ph="1">
        <v>2356</v>
      </c>
      <c r="M371" s="161" t="str" ph="1">
        <f>IFERROR(INDEX([1]!_born[生没年],
MATCH(I371,[1]!_born[作],0)),"")</f>
        <v/>
      </c>
      <c r="N371" s="161" t="str" ph="1">
        <f>IFERROR(INDEX([1]!_born[生没年],
MATCH(K371,[1]!_born[作],0)),"")</f>
        <v/>
      </c>
      <c r="O371" s="46" t="s" ph="1">
        <v>9549</v>
      </c>
      <c r="R371" s="149" ph="1"/>
      <c r="S371" s="46" t="s" ph="1">
        <v>10064</v>
      </c>
      <c r="U371" s="47" ph="1">
        <v>35239</v>
      </c>
      <c r="V371" s="44" ph="1"/>
      <c r="W371" s="44" ph="1"/>
    </row>
    <row r="372" spans="1:25" s="56" customFormat="1" ht="25.5" ph="1">
      <c r="A372" s="55" ph="1">
        <v>509</v>
      </c>
      <c r="B372" s="56" t="s" ph="1">
        <v>3580</v>
      </c>
      <c r="C372" s="56" t="s" ph="1">
        <v>3580</v>
      </c>
      <c r="F372" s="56" t="s" ph="1">
        <v>1318</v>
      </c>
      <c r="G372" s="56" t="s" ph="1">
        <v>1343</v>
      </c>
      <c r="H372" s="56" t="s" ph="1">
        <v>9550</v>
      </c>
      <c r="I372" s="56" t="s" ph="1">
        <v>2356</v>
      </c>
      <c r="M372" s="162" t="str" ph="1">
        <f>IFERROR(INDEX([1]!_born[生没年],
MATCH(I372,[1]!_born[作],0)),"")</f>
        <v/>
      </c>
      <c r="N372" s="162" t="str" ph="1">
        <f>IFERROR(INDEX([1]!_born[生没年],
MATCH(K372,[1]!_born[作],0)),"")</f>
        <v/>
      </c>
      <c r="O372" s="56" t="s" ph="1">
        <v>9551</v>
      </c>
      <c r="R372" s="151" ph="1"/>
      <c r="S372" s="56" t="s" ph="1">
        <v>10065</v>
      </c>
      <c r="U372" s="57" ph="1">
        <v>35246</v>
      </c>
      <c r="V372" s="55" ph="1"/>
      <c r="W372" s="55" ph="1"/>
    </row>
    <row r="373" spans="1:25" s="46" customFormat="1" ht="25.5" ph="1">
      <c r="A373" s="44" ph="1">
        <v>509</v>
      </c>
      <c r="B373" s="46" t="s" ph="1">
        <v>3580</v>
      </c>
      <c r="C373" s="46" t="s" ph="1">
        <v>3580</v>
      </c>
      <c r="F373" s="46" t="s" ph="1">
        <v>1415</v>
      </c>
      <c r="G373" s="46" t="s" ph="1">
        <v>1343</v>
      </c>
      <c r="H373" s="46" t="s" ph="1">
        <v>9552</v>
      </c>
      <c r="I373" s="46" t="s" ph="1">
        <v>2356</v>
      </c>
      <c r="M373" s="161" t="str" ph="1">
        <f>IFERROR(INDEX([1]!_born[生没年],
MATCH(I373,[1]!_born[作],0)),"")</f>
        <v/>
      </c>
      <c r="N373" s="161" t="str" ph="1">
        <f>IFERROR(INDEX([1]!_born[生没年],
MATCH(K373,[1]!_born[作],0)),"")</f>
        <v/>
      </c>
      <c r="O373" s="46" t="s" ph="1">
        <v>9553</v>
      </c>
      <c r="R373" s="149" ph="1"/>
      <c r="S373" s="46" t="s" ph="1">
        <v>10064</v>
      </c>
      <c r="U373" s="47" ph="1">
        <v>35253</v>
      </c>
      <c r="V373" s="44" ph="1"/>
      <c r="W373" s="44" ph="1"/>
      <c r="Y373" s="46" t="s" ph="1">
        <v>11310</v>
      </c>
    </row>
    <row r="374" spans="1:25" s="46" customFormat="1" ht="25.5" ph="1">
      <c r="A374" s="44" ph="1">
        <v>509</v>
      </c>
      <c r="B374" s="46" t="s" ph="1">
        <v>3580</v>
      </c>
      <c r="C374" s="46" t="s" ph="1">
        <v>3580</v>
      </c>
      <c r="F374" s="46" t="s" ph="1">
        <v>1415</v>
      </c>
      <c r="G374" s="46" t="s" ph="1">
        <v>1343</v>
      </c>
      <c r="H374" s="46" t="s" ph="1">
        <v>9556</v>
      </c>
      <c r="I374" s="46" t="s" ph="1">
        <v>9557</v>
      </c>
      <c r="M374" s="161" t="str" ph="1">
        <f>IFERROR(INDEX([1]!_born[生没年],
MATCH(I374,[1]!_born[作],0)),"")</f>
        <v/>
      </c>
      <c r="N374" s="161" t="str" ph="1">
        <f>IFERROR(INDEX([1]!_born[生没年],
MATCH(K374,[1]!_born[作],0)),"")</f>
        <v/>
      </c>
      <c r="O374" s="46" t="s" ph="1">
        <v>9559</v>
      </c>
      <c r="R374" s="149" ph="1"/>
      <c r="S374" s="46" t="s" ph="1">
        <v>10064</v>
      </c>
      <c r="U374" s="47" ph="1">
        <v>35260</v>
      </c>
      <c r="V374" s="44" ph="1"/>
      <c r="W374" s="44" ph="1"/>
    </row>
    <row r="375" spans="1:25" s="56" customFormat="1" ht="25.5" ph="1">
      <c r="A375" s="55" ph="1">
        <v>509</v>
      </c>
      <c r="B375" s="56" t="s" ph="1">
        <v>3580</v>
      </c>
      <c r="C375" s="56" t="s" ph="1">
        <v>3580</v>
      </c>
      <c r="F375" s="56" t="s" ph="1">
        <v>1318</v>
      </c>
      <c r="G375" s="56" t="s" ph="1">
        <v>1343</v>
      </c>
      <c r="H375" s="56" t="s" ph="1">
        <v>9524</v>
      </c>
      <c r="I375" s="56" t="s" ph="1">
        <v>2356</v>
      </c>
      <c r="M375" s="162" t="str" ph="1">
        <f>IFERROR(INDEX([1]!_born[生没年],
MATCH(I375,[1]!_born[作],0)),"")</f>
        <v/>
      </c>
      <c r="N375" s="162" t="str" ph="1">
        <f>IFERROR(INDEX([1]!_born[生没年],
MATCH(K375,[1]!_born[作],0)),"")</f>
        <v/>
      </c>
      <c r="O375" s="56" t="s" ph="1">
        <v>9561</v>
      </c>
      <c r="R375" s="151" ph="1"/>
      <c r="S375" s="56" t="s" ph="1">
        <v>10065</v>
      </c>
      <c r="U375" s="57" ph="1">
        <v>35267</v>
      </c>
      <c r="V375" s="55" ph="1"/>
      <c r="W375" s="55" ph="1"/>
    </row>
    <row r="376" spans="1:25" s="56" customFormat="1" ht="25.5" ph="1">
      <c r="A376" s="55" ph="1">
        <v>509</v>
      </c>
      <c r="B376" s="56" t="s" ph="1">
        <v>3580</v>
      </c>
      <c r="C376" s="56" t="s" ph="1">
        <v>3580</v>
      </c>
      <c r="F376" s="56" t="s" ph="1">
        <v>1318</v>
      </c>
      <c r="G376" s="56" t="s" ph="1">
        <v>1343</v>
      </c>
      <c r="H376" s="56" t="s" ph="1">
        <v>9562</v>
      </c>
      <c r="I376" s="56" t="s" ph="1">
        <v>2356</v>
      </c>
      <c r="M376" s="162" t="str" ph="1">
        <f>IFERROR(INDEX([1]!_born[生没年],
MATCH(I376,[1]!_born[作],0)),"")</f>
        <v/>
      </c>
      <c r="N376" s="162" t="str" ph="1">
        <f>IFERROR(INDEX([1]!_born[生没年],
MATCH(K376,[1]!_born[作],0)),"")</f>
        <v/>
      </c>
      <c r="O376" s="56" t="s" ph="1">
        <v>9563</v>
      </c>
      <c r="R376" s="151" ph="1"/>
      <c r="S376" s="56" t="s" ph="1">
        <v>10065</v>
      </c>
      <c r="U376" s="57" ph="1">
        <v>35274</v>
      </c>
      <c r="V376" s="55" ph="1"/>
      <c r="W376" s="55" ph="1"/>
    </row>
    <row r="377" spans="1:25" s="56" customFormat="1" ht="25.5" ph="1">
      <c r="A377" s="55" ph="1">
        <v>509</v>
      </c>
      <c r="B377" s="56" t="s" ph="1">
        <v>3580</v>
      </c>
      <c r="C377" s="56" t="s" ph="1">
        <v>3580</v>
      </c>
      <c r="F377" s="56" t="s" ph="1">
        <v>1318</v>
      </c>
      <c r="G377" s="56" t="s" ph="1">
        <v>1343</v>
      </c>
      <c r="H377" s="56" t="s" ph="1">
        <v>9564</v>
      </c>
      <c r="I377" s="56" t="s" ph="1">
        <v>2356</v>
      </c>
      <c r="M377" s="162" t="str" ph="1">
        <f>IFERROR(INDEX([1]!_born[生没年],
MATCH(I377,[1]!_born[作],0)),"")</f>
        <v/>
      </c>
      <c r="N377" s="162" t="str" ph="1">
        <f>IFERROR(INDEX([1]!_born[生没年],
MATCH(K377,[1]!_born[作],0)),"")</f>
        <v/>
      </c>
      <c r="O377" s="56" t="s" ph="1">
        <v>9565</v>
      </c>
      <c r="R377" s="151" ph="1"/>
      <c r="S377" s="56" t="s" ph="1">
        <v>10065</v>
      </c>
      <c r="U377" s="57" ph="1">
        <v>35281</v>
      </c>
      <c r="V377" s="55" ph="1"/>
      <c r="W377" s="55" ph="1"/>
    </row>
    <row r="378" spans="1:25" s="46" customFormat="1" ht="25.5" ph="1">
      <c r="A378" s="44" ph="1">
        <v>509</v>
      </c>
      <c r="B378" s="46" t="s" ph="1">
        <v>3580</v>
      </c>
      <c r="C378" s="46" t="s" ph="1">
        <v>3580</v>
      </c>
      <c r="F378" s="46" t="s" ph="1">
        <v>3503</v>
      </c>
      <c r="G378" s="46" t="s" ph="1">
        <v>1343</v>
      </c>
      <c r="H378" s="46" t="s" ph="1">
        <v>9566</v>
      </c>
      <c r="I378" s="46" t="s" ph="1">
        <v>2356</v>
      </c>
      <c r="M378" s="161" t="str" ph="1">
        <f>IFERROR(INDEX([1]!_born[生没年],
MATCH(I378,[1]!_born[作],0)),"")</f>
        <v/>
      </c>
      <c r="N378" s="161" t="str" ph="1">
        <f>IFERROR(INDEX([1]!_born[生没年],
MATCH(K378,[1]!_born[作],0)),"")</f>
        <v/>
      </c>
      <c r="O378" s="46" t="s" ph="1">
        <v>9567</v>
      </c>
      <c r="R378" s="149" ph="1"/>
      <c r="S378" s="46" t="s" ph="1">
        <v>10064</v>
      </c>
      <c r="U378" s="47" t="s" ph="1">
        <v>3936</v>
      </c>
      <c r="V378" s="44" ph="1"/>
      <c r="W378" s="44" ph="1"/>
    </row>
    <row r="379" spans="1:25" s="56" customFormat="1" ht="25.5" ph="1">
      <c r="A379" s="55" ph="1">
        <v>509</v>
      </c>
      <c r="B379" s="56" t="s" ph="1">
        <v>3580</v>
      </c>
      <c r="C379" s="56" t="s" ph="1">
        <v>3580</v>
      </c>
      <c r="F379" s="56" t="s" ph="1">
        <v>1318</v>
      </c>
      <c r="G379" s="56" t="s" ph="1">
        <v>1343</v>
      </c>
      <c r="H379" s="56" t="s" ph="1">
        <v>2356</v>
      </c>
      <c r="I379" s="56" t="s" ph="1">
        <v>2356</v>
      </c>
      <c r="M379" s="162" t="str" ph="1">
        <f>IFERROR(INDEX([1]!_born[生没年],
MATCH(I379,[1]!_born[作],0)),"")</f>
        <v/>
      </c>
      <c r="N379" s="162" t="str" ph="1">
        <f>IFERROR(INDEX([1]!_born[生没年],
MATCH(K379,[1]!_born[作],0)),"")</f>
        <v/>
      </c>
      <c r="O379" s="56" t="s" ph="1">
        <v>10073</v>
      </c>
      <c r="R379" s="151" ph="1"/>
      <c r="S379" s="56" t="s" ph="1">
        <v>10065</v>
      </c>
      <c r="U379" s="57" ph="1">
        <v>35295</v>
      </c>
      <c r="V379" s="55" ph="1"/>
      <c r="W379" s="55" ph="1"/>
    </row>
    <row r="380" spans="1:25" s="46" customFormat="1" ht="25.5" ph="1">
      <c r="A380" s="44" ph="1">
        <v>509</v>
      </c>
      <c r="B380" s="46" t="s" ph="1">
        <v>3580</v>
      </c>
      <c r="C380" s="46" t="s" ph="1">
        <v>3580</v>
      </c>
      <c r="F380" s="46" t="s" ph="1">
        <v>3503</v>
      </c>
      <c r="G380" s="46" t="s" ph="1">
        <v>1343</v>
      </c>
      <c r="H380" s="46" t="s" ph="1">
        <v>9569</v>
      </c>
      <c r="I380" s="46" t="s" ph="1">
        <v>2356</v>
      </c>
      <c r="M380" s="161" t="str" ph="1">
        <f>IFERROR(INDEX([1]!_born[生没年],
MATCH(I380,[1]!_born[作],0)),"")</f>
        <v/>
      </c>
      <c r="N380" s="161" t="str" ph="1">
        <f>IFERROR(INDEX([1]!_born[生没年],
MATCH(K380,[1]!_born[作],0)),"")</f>
        <v/>
      </c>
      <c r="O380" s="46" t="s" ph="1">
        <v>9571</v>
      </c>
      <c r="R380" s="149" ph="1"/>
      <c r="S380" s="46" t="s" ph="1">
        <v>10064</v>
      </c>
      <c r="U380" s="47" ph="1">
        <v>35302</v>
      </c>
      <c r="V380" s="44" ph="1"/>
      <c r="W380" s="44" ph="1"/>
      <c r="Y380" s="46" t="s" ph="1">
        <v>9570</v>
      </c>
    </row>
    <row r="381" spans="1:25" s="56" customFormat="1" ht="25.5" ph="1">
      <c r="A381" s="55" ph="1">
        <v>509</v>
      </c>
      <c r="B381" s="56" t="s" ph="1">
        <v>3580</v>
      </c>
      <c r="C381" s="56" t="s" ph="1">
        <v>3580</v>
      </c>
      <c r="F381" s="56" t="s" ph="1">
        <v>1318</v>
      </c>
      <c r="G381" s="56" t="s" ph="1">
        <v>1343</v>
      </c>
      <c r="H381" s="56" t="s" ph="1">
        <v>9572</v>
      </c>
      <c r="I381" s="56" t="s" ph="1">
        <v>9573</v>
      </c>
      <c r="M381" s="162" t="str" ph="1">
        <f>IFERROR(INDEX([1]!_born[生没年],
MATCH(I381,[1]!_born[作],0)),"")</f>
        <v/>
      </c>
      <c r="N381" s="162" t="str" ph="1">
        <f>IFERROR(INDEX([1]!_born[生没年],
MATCH(K381,[1]!_born[作],0)),"")</f>
        <v/>
      </c>
      <c r="O381" s="56" t="s" ph="1">
        <v>9574</v>
      </c>
      <c r="R381" s="151" ph="1"/>
      <c r="S381" s="56" t="s" ph="1">
        <v>10065</v>
      </c>
      <c r="U381" s="57" ph="1">
        <v>35309</v>
      </c>
      <c r="V381" s="55" ph="1"/>
      <c r="W381" s="55" ph="1"/>
    </row>
    <row r="382" spans="1:25" s="46" customFormat="1" ht="25.5" ph="1">
      <c r="A382" s="44" ph="1">
        <v>509</v>
      </c>
      <c r="B382" s="46" t="s" ph="1">
        <v>3580</v>
      </c>
      <c r="C382" s="46" t="s" ph="1">
        <v>3580</v>
      </c>
      <c r="F382" s="46" t="s" ph="1">
        <v>1418</v>
      </c>
      <c r="G382" s="46" t="s" ph="1">
        <v>1343</v>
      </c>
      <c r="H382" s="46" t="s" ph="1">
        <v>9540</v>
      </c>
      <c r="I382" s="46" t="s" ph="1">
        <v>9575</v>
      </c>
      <c r="M382" s="161" t="str" ph="1">
        <f>IFERROR(INDEX([1]!_born[生没年],
MATCH(I382,[1]!_born[作],0)),"")</f>
        <v/>
      </c>
      <c r="N382" s="161" t="str" ph="1">
        <f>IFERROR(INDEX([1]!_born[生没年],
MATCH(K382,[1]!_born[作],0)),"")</f>
        <v/>
      </c>
      <c r="O382" s="46" t="s" ph="1">
        <v>9577</v>
      </c>
      <c r="R382" s="149" ph="1"/>
      <c r="S382" s="46" t="s" ph="1">
        <v>10064</v>
      </c>
      <c r="U382" s="47" ph="1">
        <v>35316</v>
      </c>
      <c r="V382" s="44" ph="1"/>
      <c r="W382" s="44" ph="1"/>
    </row>
    <row r="383" spans="1:25" s="46" customFormat="1" ht="25.5" ph="1">
      <c r="A383" s="44" ph="1">
        <v>509</v>
      </c>
      <c r="B383" s="46" t="s" ph="1">
        <v>3580</v>
      </c>
      <c r="C383" s="46" t="s" ph="1">
        <v>3580</v>
      </c>
      <c r="F383" s="46" t="s" ph="1">
        <v>1418</v>
      </c>
      <c r="G383" s="46" t="s" ph="1">
        <v>1343</v>
      </c>
      <c r="H383" s="46" t="s" ph="1">
        <v>9579</v>
      </c>
      <c r="I383" s="46" t="s" ph="1">
        <v>2356</v>
      </c>
      <c r="M383" s="161" t="str" ph="1">
        <f>IFERROR(INDEX([1]!_born[生没年],
MATCH(I383,[1]!_born[作],0)),"")</f>
        <v/>
      </c>
      <c r="N383" s="161" t="str" ph="1">
        <f>IFERROR(INDEX([1]!_born[生没年],
MATCH(K383,[1]!_born[作],0)),"")</f>
        <v/>
      </c>
      <c r="O383" s="46" t="s" ph="1">
        <v>9581</v>
      </c>
      <c r="R383" s="149" ph="1"/>
      <c r="S383" s="46" t="s" ph="1">
        <v>10064</v>
      </c>
      <c r="U383" s="47" ph="1">
        <v>35323</v>
      </c>
      <c r="V383" s="44" ph="1"/>
      <c r="W383" s="44" ph="1"/>
      <c r="Y383" s="46" t="s" ph="1">
        <v>9580</v>
      </c>
    </row>
    <row r="384" spans="1:25" s="46" customFormat="1" ht="25.5" ph="1">
      <c r="A384" s="44" ph="1">
        <v>509</v>
      </c>
      <c r="B384" s="46" t="s" ph="1">
        <v>3580</v>
      </c>
      <c r="C384" s="46" t="s" ph="1">
        <v>3580</v>
      </c>
      <c r="F384" s="46" t="s" ph="1">
        <v>3504</v>
      </c>
      <c r="G384" s="46" t="s" ph="1">
        <v>1343</v>
      </c>
      <c r="H384" s="46" t="s" ph="1">
        <v>3314</v>
      </c>
      <c r="I384" s="46" t="s" ph="1">
        <v>9583</v>
      </c>
      <c r="M384" s="161" t="str" ph="1">
        <f>IFERROR(INDEX([1]!_born[生没年],
MATCH(I384,[1]!_born[作],0)),"")</f>
        <v/>
      </c>
      <c r="N384" s="161" t="str" ph="1">
        <f>IFERROR(INDEX([1]!_born[生没年],
MATCH(K384,[1]!_born[作],0)),"")</f>
        <v/>
      </c>
      <c r="O384" s="46" t="s" ph="1">
        <v>9584</v>
      </c>
      <c r="R384" s="149" ph="1"/>
      <c r="S384" s="46" t="s" ph="1">
        <v>10064</v>
      </c>
      <c r="U384" s="47" ph="1">
        <v>35330</v>
      </c>
      <c r="V384" s="44" ph="1"/>
      <c r="W384" s="44" ph="1"/>
    </row>
    <row r="385" spans="1:25" s="56" customFormat="1" ht="25.5" ph="1">
      <c r="A385" s="55" ph="1">
        <v>509</v>
      </c>
      <c r="B385" s="56" t="s" ph="1">
        <v>3580</v>
      </c>
      <c r="C385" s="56" t="s" ph="1">
        <v>3580</v>
      </c>
      <c r="F385" s="56" t="s" ph="1">
        <v>1318</v>
      </c>
      <c r="G385" s="56" t="s" ph="1">
        <v>1343</v>
      </c>
      <c r="H385" s="56" t="s" ph="1">
        <v>9524</v>
      </c>
      <c r="I385" s="56" t="s" ph="1">
        <v>2356</v>
      </c>
      <c r="M385" s="162" t="str" ph="1">
        <f>IFERROR(INDEX([1]!_born[生没年],
MATCH(I385,[1]!_born[作],0)),"")</f>
        <v/>
      </c>
      <c r="N385" s="162" t="str" ph="1">
        <f>IFERROR(INDEX([1]!_born[生没年],
MATCH(K385,[1]!_born[作],0)),"")</f>
        <v/>
      </c>
      <c r="O385" s="56" t="s" ph="1">
        <v>9585</v>
      </c>
      <c r="R385" s="151" ph="1"/>
      <c r="S385" s="56" t="s" ph="1">
        <v>10065</v>
      </c>
      <c r="U385" s="57" ph="1">
        <v>35337</v>
      </c>
      <c r="V385" s="55" ph="1"/>
      <c r="W385" s="55" ph="1"/>
    </row>
    <row r="386" spans="1:25" s="56" customFormat="1" ht="25.5" ph="1">
      <c r="A386" s="55" ph="1">
        <v>509</v>
      </c>
      <c r="B386" s="56" t="s" ph="1">
        <v>3580</v>
      </c>
      <c r="C386" s="56" t="s" ph="1">
        <v>3580</v>
      </c>
      <c r="F386" s="56" t="s" ph="1">
        <v>1318</v>
      </c>
      <c r="G386" s="56" t="s" ph="1">
        <v>1343</v>
      </c>
      <c r="H386" s="56" t="s" ph="1">
        <v>9235</v>
      </c>
      <c r="I386" s="56" t="s" ph="1">
        <v>2356</v>
      </c>
      <c r="M386" s="162" t="str" ph="1">
        <f>IFERROR(INDEX([1]!_born[生没年],
MATCH(I386,[1]!_born[作],0)),"")</f>
        <v/>
      </c>
      <c r="N386" s="162" t="str" ph="1">
        <f>IFERROR(INDEX([1]!_born[生没年],
MATCH(K386,[1]!_born[作],0)),"")</f>
        <v/>
      </c>
      <c r="O386" s="56" t="s" ph="1">
        <v>9586</v>
      </c>
      <c r="R386" s="151" ph="1"/>
      <c r="S386" s="56" t="s" ph="1">
        <v>10065</v>
      </c>
      <c r="U386" s="57" ph="1">
        <v>35344</v>
      </c>
      <c r="V386" s="55" ph="1"/>
      <c r="W386" s="55" ph="1"/>
    </row>
    <row r="387" spans="1:25" s="46" customFormat="1" ht="25.5" ph="1">
      <c r="A387" s="44" ph="1">
        <v>509</v>
      </c>
      <c r="B387" s="46" t="s" ph="1">
        <v>3580</v>
      </c>
      <c r="C387" s="46" t="s" ph="1">
        <v>3580</v>
      </c>
      <c r="F387" s="46" t="s" ph="1">
        <v>1418</v>
      </c>
      <c r="G387" s="46" t="s" ph="1">
        <v>1343</v>
      </c>
      <c r="H387" s="46" t="s" ph="1">
        <v>9587</v>
      </c>
      <c r="I387" s="46" t="s" ph="1">
        <v>2356</v>
      </c>
      <c r="M387" s="161" t="str" ph="1">
        <f>IFERROR(INDEX([1]!_born[生没年],
MATCH(I387,[1]!_born[作],0)),"")</f>
        <v/>
      </c>
      <c r="N387" s="161" t="str" ph="1">
        <f>IFERROR(INDEX([1]!_born[生没年],
MATCH(K387,[1]!_born[作],0)),"")</f>
        <v/>
      </c>
      <c r="O387" s="46" t="s" ph="1">
        <v>9588</v>
      </c>
      <c r="R387" s="149" ph="1"/>
      <c r="S387" s="46" t="s" ph="1">
        <v>10064</v>
      </c>
      <c r="U387" s="47" ph="1">
        <v>35351</v>
      </c>
      <c r="V387" s="44" ph="1"/>
      <c r="W387" s="44" ph="1"/>
    </row>
    <row r="388" spans="1:25" s="56" customFormat="1" ht="25.5" ph="1">
      <c r="A388" s="55" ph="1">
        <v>509</v>
      </c>
      <c r="B388" s="56" t="s" ph="1">
        <v>3580</v>
      </c>
      <c r="C388" s="56" t="s" ph="1">
        <v>3580</v>
      </c>
      <c r="F388" s="56" t="s" ph="1">
        <v>1318</v>
      </c>
      <c r="G388" s="56" t="s" ph="1">
        <v>1343</v>
      </c>
      <c r="H388" s="56" t="s" ph="1">
        <v>2356</v>
      </c>
      <c r="I388" s="56" t="s" ph="1">
        <v>2356</v>
      </c>
      <c r="M388" s="162" t="str" ph="1">
        <f>IFERROR(INDEX([1]!_born[生没年],
MATCH(I388,[1]!_born[作],0)),"")</f>
        <v/>
      </c>
      <c r="N388" s="162" t="str" ph="1">
        <f>IFERROR(INDEX([1]!_born[生没年],
MATCH(K388,[1]!_born[作],0)),"")</f>
        <v/>
      </c>
      <c r="O388" s="56" t="s" ph="1">
        <v>9589</v>
      </c>
      <c r="R388" s="151" ph="1"/>
      <c r="S388" s="56" t="s" ph="1">
        <v>10065</v>
      </c>
      <c r="U388" s="57" ph="1">
        <v>35358</v>
      </c>
      <c r="V388" s="55" ph="1"/>
      <c r="W388" s="55" ph="1"/>
    </row>
    <row r="389" spans="1:25" s="56" customFormat="1" ht="25.5" ph="1">
      <c r="A389" s="55" ph="1">
        <v>509</v>
      </c>
      <c r="B389" s="56" t="s" ph="1">
        <v>3580</v>
      </c>
      <c r="C389" s="56" t="s" ph="1">
        <v>3580</v>
      </c>
      <c r="F389" s="56" t="s" ph="1">
        <v>1318</v>
      </c>
      <c r="G389" s="56" t="s" ph="1">
        <v>1343</v>
      </c>
      <c r="H389" s="56" t="s" ph="1">
        <v>9590</v>
      </c>
      <c r="I389" s="56" t="s" ph="1">
        <v>2356</v>
      </c>
      <c r="M389" s="162" t="str" ph="1">
        <f>IFERROR(INDEX([1]!_born[生没年],
MATCH(I389,[1]!_born[作],0)),"")</f>
        <v/>
      </c>
      <c r="N389" s="162" t="str" ph="1">
        <f>IFERROR(INDEX([1]!_born[生没年],
MATCH(K389,[1]!_born[作],0)),"")</f>
        <v/>
      </c>
      <c r="O389" s="56" t="s" ph="1">
        <v>9591</v>
      </c>
      <c r="R389" s="151" ph="1"/>
      <c r="S389" s="56" t="s" ph="1">
        <v>10065</v>
      </c>
      <c r="U389" s="57" ph="1">
        <v>35365</v>
      </c>
      <c r="V389" s="55" ph="1"/>
      <c r="W389" s="55" ph="1"/>
    </row>
    <row r="390" spans="1:25" s="56" customFormat="1" ht="25.5" ph="1">
      <c r="A390" s="55" ph="1">
        <v>509</v>
      </c>
      <c r="B390" s="56" t="s" ph="1">
        <v>3580</v>
      </c>
      <c r="C390" s="56" t="s" ph="1">
        <v>3580</v>
      </c>
      <c r="F390" s="56" t="s" ph="1">
        <v>1318</v>
      </c>
      <c r="G390" s="56" t="s" ph="1">
        <v>1343</v>
      </c>
      <c r="H390" s="56" t="s" ph="1">
        <v>1391</v>
      </c>
      <c r="I390" s="56" t="s" ph="1">
        <v>1391</v>
      </c>
      <c r="M390" s="162" t="str" ph="1">
        <f>IFERROR(INDEX([1]!_born[生没年],
MATCH(I390,[1]!_born[作],0)),"")</f>
        <v/>
      </c>
      <c r="N390" s="162" t="str" ph="1">
        <f>IFERROR(INDEX([1]!_born[生没年],
MATCH(K390,[1]!_born[作],0)),"")</f>
        <v/>
      </c>
      <c r="O390" s="56" t="s" ph="1">
        <v>1391</v>
      </c>
      <c r="R390" s="151" ph="1"/>
      <c r="S390" s="56" t="s" ph="1">
        <v>10065</v>
      </c>
      <c r="U390" s="57" ph="1">
        <v>35372</v>
      </c>
      <c r="V390" s="55" ph="1"/>
      <c r="W390" s="55" ph="1"/>
    </row>
    <row r="391" spans="1:25" s="56" customFormat="1" ht="25.5" ph="1">
      <c r="A391" s="55" ph="1">
        <v>509</v>
      </c>
      <c r="B391" s="56" t="s" ph="1">
        <v>3580</v>
      </c>
      <c r="C391" s="56" t="s" ph="1">
        <v>3580</v>
      </c>
      <c r="F391" s="56" t="s" ph="1">
        <v>1318</v>
      </c>
      <c r="G391" s="56" t="s" ph="1">
        <v>1343</v>
      </c>
      <c r="H391" s="56" t="s" ph="1">
        <v>9592</v>
      </c>
      <c r="I391" s="56" t="s" ph="1">
        <v>2356</v>
      </c>
      <c r="M391" s="162" t="str" ph="1">
        <f>IFERROR(INDEX([1]!_born[生没年],
MATCH(I391,[1]!_born[作],0)),"")</f>
        <v/>
      </c>
      <c r="N391" s="162" t="str" ph="1">
        <f>IFERROR(INDEX([1]!_born[生没年],
MATCH(K391,[1]!_born[作],0)),"")</f>
        <v/>
      </c>
      <c r="O391" s="56" t="s" ph="1">
        <v>9593</v>
      </c>
      <c r="R391" s="151" ph="1"/>
      <c r="S391" s="56" t="s" ph="1">
        <v>10065</v>
      </c>
      <c r="U391" s="57" ph="1">
        <v>35379</v>
      </c>
      <c r="V391" s="55" ph="1"/>
      <c r="W391" s="55" ph="1"/>
    </row>
    <row r="392" spans="1:25" s="56" customFormat="1" ht="25.5" ph="1">
      <c r="A392" s="55" ph="1">
        <v>509</v>
      </c>
      <c r="B392" s="56" t="s" ph="1">
        <v>3580</v>
      </c>
      <c r="C392" s="56" t="s" ph="1">
        <v>3580</v>
      </c>
      <c r="F392" s="56" t="s" ph="1">
        <v>1318</v>
      </c>
      <c r="G392" s="56" t="s" ph="1">
        <v>1343</v>
      </c>
      <c r="H392" s="56" t="s" ph="1">
        <v>9594</v>
      </c>
      <c r="I392" s="56" t="s" ph="1">
        <v>2356</v>
      </c>
      <c r="M392" s="162" t="str" ph="1">
        <f>IFERROR(INDEX([1]!_born[生没年],
MATCH(I392,[1]!_born[作],0)),"")</f>
        <v/>
      </c>
      <c r="N392" s="162" t="str" ph="1">
        <f>IFERROR(INDEX([1]!_born[生没年],
MATCH(K392,[1]!_born[作],0)),"")</f>
        <v/>
      </c>
      <c r="O392" s="56" t="s" ph="1">
        <v>9595</v>
      </c>
      <c r="R392" s="151" ph="1"/>
      <c r="S392" s="56" t="s" ph="1">
        <v>10065</v>
      </c>
      <c r="U392" s="57" ph="1">
        <v>35386</v>
      </c>
      <c r="V392" s="55" ph="1"/>
      <c r="W392" s="55" ph="1"/>
    </row>
    <row r="393" spans="1:25" s="46" customFormat="1" ht="25.5" ph="1">
      <c r="A393" s="44" ph="1">
        <v>509</v>
      </c>
      <c r="B393" s="46" t="s" ph="1">
        <v>3580</v>
      </c>
      <c r="C393" s="46" t="s" ph="1">
        <v>3580</v>
      </c>
      <c r="F393" s="46" t="s" ph="1">
        <v>1418</v>
      </c>
      <c r="G393" s="46" t="s" ph="1">
        <v>1343</v>
      </c>
      <c r="H393" s="46" t="s" ph="1">
        <v>6977</v>
      </c>
      <c r="I393" s="46" t="s" ph="1">
        <v>2356</v>
      </c>
      <c r="M393" s="161" t="str" ph="1">
        <f>IFERROR(INDEX([1]!_born[生没年],
MATCH(I393,[1]!_born[作],0)),"")</f>
        <v/>
      </c>
      <c r="N393" s="161" t="str" ph="1">
        <f>IFERROR(INDEX([1]!_born[生没年],
MATCH(K393,[1]!_born[作],0)),"")</f>
        <v/>
      </c>
      <c r="O393" s="46" t="s" ph="1">
        <v>9596</v>
      </c>
      <c r="R393" s="149" ph="1"/>
      <c r="S393" s="46" t="s" ph="1">
        <v>10064</v>
      </c>
      <c r="U393" s="47" ph="1">
        <v>35393</v>
      </c>
      <c r="V393" s="44" ph="1"/>
      <c r="W393" s="44" ph="1"/>
      <c r="Y393" s="46" t="s" ph="1">
        <v>10074</v>
      </c>
    </row>
    <row r="394" spans="1:25" s="56" customFormat="1" ht="25.5" ph="1">
      <c r="A394" s="55" ph="1">
        <v>509</v>
      </c>
      <c r="B394" s="56" t="s" ph="1">
        <v>3580</v>
      </c>
      <c r="C394" s="56" t="s" ph="1">
        <v>3580</v>
      </c>
      <c r="F394" s="56" t="s" ph="1">
        <v>1318</v>
      </c>
      <c r="G394" s="56" t="s" ph="1">
        <v>1343</v>
      </c>
      <c r="H394" s="56" t="s" ph="1">
        <v>9598</v>
      </c>
      <c r="I394" s="56" t="s" ph="1">
        <v>2356</v>
      </c>
      <c r="M394" s="162" t="str" ph="1">
        <f>IFERROR(INDEX([1]!_born[生没年],
MATCH(I394,[1]!_born[作],0)),"")</f>
        <v/>
      </c>
      <c r="N394" s="162" t="str" ph="1">
        <f>IFERROR(INDEX([1]!_born[生没年],
MATCH(K394,[1]!_born[作],0)),"")</f>
        <v/>
      </c>
      <c r="O394" s="56" t="s" ph="1">
        <v>9599</v>
      </c>
      <c r="R394" s="151" ph="1"/>
      <c r="S394" s="56" t="s" ph="1">
        <v>10065</v>
      </c>
      <c r="U394" s="57" ph="1">
        <v>35400</v>
      </c>
      <c r="V394" s="55" ph="1"/>
      <c r="W394" s="55" ph="1"/>
    </row>
    <row r="395" spans="1:25" s="56" customFormat="1" ht="25.5" ph="1">
      <c r="A395" s="55" ph="1">
        <v>509</v>
      </c>
      <c r="B395" s="56" t="s" ph="1">
        <v>3580</v>
      </c>
      <c r="C395" s="56" t="s" ph="1">
        <v>3580</v>
      </c>
      <c r="F395" s="56" t="s" ph="1">
        <v>1318</v>
      </c>
      <c r="G395" s="56" t="s" ph="1">
        <v>1343</v>
      </c>
      <c r="H395" s="56" t="s" ph="1">
        <v>9592</v>
      </c>
      <c r="I395" s="56" t="s" ph="1">
        <v>2356</v>
      </c>
      <c r="M395" s="162" t="str" ph="1">
        <f>IFERROR(INDEX([1]!_born[生没年],
MATCH(I395,[1]!_born[作],0)),"")</f>
        <v/>
      </c>
      <c r="N395" s="162" t="str" ph="1">
        <f>IFERROR(INDEX([1]!_born[生没年],
MATCH(K395,[1]!_born[作],0)),"")</f>
        <v/>
      </c>
      <c r="O395" s="56" t="s" ph="1">
        <v>9600</v>
      </c>
      <c r="R395" s="151" ph="1"/>
      <c r="S395" s="56" t="s" ph="1">
        <v>10065</v>
      </c>
      <c r="U395" s="57" ph="1">
        <v>35407</v>
      </c>
      <c r="V395" s="55" ph="1"/>
      <c r="W395" s="55" ph="1"/>
    </row>
    <row r="396" spans="1:25" s="56" customFormat="1" ht="25.5" ph="1">
      <c r="A396" s="55" ph="1">
        <v>509</v>
      </c>
      <c r="B396" s="56" t="s" ph="1">
        <v>3580</v>
      </c>
      <c r="C396" s="56" t="s" ph="1">
        <v>3580</v>
      </c>
      <c r="F396" s="56" t="s" ph="1">
        <v>1318</v>
      </c>
      <c r="G396" s="56" t="s" ph="1">
        <v>1343</v>
      </c>
      <c r="H396" s="56" t="s" ph="1">
        <v>9601</v>
      </c>
      <c r="I396" s="56" t="s" ph="1">
        <v>9602</v>
      </c>
      <c r="M396" s="162" t="str" ph="1">
        <f>IFERROR(INDEX([1]!_born[生没年],
MATCH(I396,[1]!_born[作],0)),"")</f>
        <v/>
      </c>
      <c r="N396" s="162" t="str" ph="1">
        <f>IFERROR(INDEX([1]!_born[生没年],
MATCH(K396,[1]!_born[作],0)),"")</f>
        <v/>
      </c>
      <c r="O396" s="56" t="s" ph="1">
        <v>9603</v>
      </c>
      <c r="R396" s="151" ph="1"/>
      <c r="S396" s="56" t="s" ph="1">
        <v>10065</v>
      </c>
      <c r="U396" s="57" ph="1">
        <v>35414</v>
      </c>
      <c r="V396" s="55" ph="1"/>
      <c r="W396" s="55" ph="1"/>
    </row>
    <row r="397" spans="1:25" s="56" customFormat="1" ht="25.5" ph="1">
      <c r="A397" s="55" ph="1">
        <v>509</v>
      </c>
      <c r="B397" s="56" t="s" ph="1">
        <v>3580</v>
      </c>
      <c r="C397" s="56" t="s" ph="1">
        <v>3580</v>
      </c>
      <c r="F397" s="56" t="s" ph="1">
        <v>1318</v>
      </c>
      <c r="G397" s="56" t="s" ph="1">
        <v>1343</v>
      </c>
      <c r="H397" s="56" t="s" ph="1">
        <v>2356</v>
      </c>
      <c r="I397" s="56" t="s" ph="1">
        <v>2356</v>
      </c>
      <c r="M397" s="162" t="str" ph="1">
        <f>IFERROR(INDEX([1]!_born[生没年],
MATCH(I397,[1]!_born[作],0)),"")</f>
        <v/>
      </c>
      <c r="N397" s="162" t="str" ph="1">
        <f>IFERROR(INDEX([1]!_born[生没年],
MATCH(K397,[1]!_born[作],0)),"")</f>
        <v/>
      </c>
      <c r="O397" s="56" t="s" ph="1">
        <v>9604</v>
      </c>
      <c r="R397" s="151" ph="1"/>
      <c r="S397" s="56" t="s" ph="1">
        <v>10065</v>
      </c>
      <c r="U397" s="57" ph="1">
        <v>35421</v>
      </c>
      <c r="V397" s="55" ph="1"/>
      <c r="W397" s="55" ph="1"/>
    </row>
    <row r="398" spans="1:25" s="56" customFormat="1" ht="25.5" ph="1">
      <c r="A398" s="55" ph="1">
        <v>509</v>
      </c>
      <c r="B398" s="56" t="s" ph="1">
        <v>3580</v>
      </c>
      <c r="C398" s="56" t="s" ph="1">
        <v>3580</v>
      </c>
      <c r="F398" s="56" t="s" ph="1">
        <v>1318</v>
      </c>
      <c r="G398" s="56" t="s" ph="1">
        <v>1343</v>
      </c>
      <c r="H398" s="56" t="s" ph="1">
        <v>1391</v>
      </c>
      <c r="I398" s="56" t="s" ph="1">
        <v>2356</v>
      </c>
      <c r="M398" s="162" t="str" ph="1">
        <f>IFERROR(INDEX([1]!_born[生没年],
MATCH(I398,[1]!_born[作],0)),"")</f>
        <v/>
      </c>
      <c r="N398" s="162" t="str" ph="1">
        <f>IFERROR(INDEX([1]!_born[生没年],
MATCH(K398,[1]!_born[作],0)),"")</f>
        <v/>
      </c>
      <c r="O398" s="56" t="s" ph="1">
        <v>9605</v>
      </c>
      <c r="R398" s="151" ph="1"/>
      <c r="S398" s="56" t="s" ph="1">
        <v>10065</v>
      </c>
      <c r="U398" s="57" ph="1">
        <v>35428</v>
      </c>
      <c r="V398" s="55" ph="1"/>
      <c r="W398" s="55" ph="1"/>
    </row>
    <row r="399" spans="1:25" s="56" customFormat="1" ht="25.5" ph="1">
      <c r="A399" s="55" ph="1">
        <v>509</v>
      </c>
      <c r="B399" s="56" t="s" ph="1">
        <v>3580</v>
      </c>
      <c r="C399" s="56" t="s" ph="1">
        <v>3580</v>
      </c>
      <c r="F399" s="56" t="s" ph="1">
        <v>1318</v>
      </c>
      <c r="G399" s="56" t="s" ph="1">
        <v>1343</v>
      </c>
      <c r="H399" s="56" t="s" ph="1">
        <v>9606</v>
      </c>
      <c r="I399" s="56" t="s" ph="1">
        <v>2356</v>
      </c>
      <c r="M399" s="162" t="str" ph="1">
        <f>IFERROR(INDEX([1]!_born[生没年],
MATCH(I399,[1]!_born[作],0)),"")</f>
        <v/>
      </c>
      <c r="N399" s="162" t="str" ph="1">
        <f>IFERROR(INDEX([1]!_born[生没年],
MATCH(K399,[1]!_born[作],0)),"")</f>
        <v/>
      </c>
      <c r="O399" s="56" t="s" ph="1">
        <v>9607</v>
      </c>
      <c r="R399" s="151" ph="1"/>
      <c r="S399" s="56" t="s" ph="1">
        <v>10065</v>
      </c>
      <c r="U399" s="57" ph="1">
        <v>35435</v>
      </c>
      <c r="V399" s="55" ph="1"/>
      <c r="W399" s="55" ph="1"/>
    </row>
    <row r="400" spans="1:25" s="56" customFormat="1" ht="25.5" ph="1">
      <c r="A400" s="55" ph="1">
        <v>509</v>
      </c>
      <c r="B400" s="56" t="s" ph="1">
        <v>3580</v>
      </c>
      <c r="C400" s="56" t="s" ph="1">
        <v>3580</v>
      </c>
      <c r="F400" s="56" t="s" ph="1">
        <v>1318</v>
      </c>
      <c r="G400" s="56" t="s" ph="1">
        <v>1343</v>
      </c>
      <c r="H400" s="56" t="s" ph="1">
        <v>9524</v>
      </c>
      <c r="I400" s="56" t="s" ph="1">
        <v>2356</v>
      </c>
      <c r="M400" s="162" t="str" ph="1">
        <f>IFERROR(INDEX([1]!_born[生没年],
MATCH(I400,[1]!_born[作],0)),"")</f>
        <v/>
      </c>
      <c r="N400" s="162" t="str" ph="1">
        <f>IFERROR(INDEX([1]!_born[生没年],
MATCH(K400,[1]!_born[作],0)),"")</f>
        <v/>
      </c>
      <c r="O400" s="56" t="s" ph="1">
        <v>9608</v>
      </c>
      <c r="R400" s="151" ph="1"/>
      <c r="S400" s="56" t="s" ph="1">
        <v>10065</v>
      </c>
      <c r="U400" s="57" ph="1">
        <v>35442</v>
      </c>
      <c r="V400" s="55" ph="1"/>
      <c r="W400" s="55" ph="1"/>
    </row>
    <row r="401" spans="1:23" s="56" customFormat="1" ht="25.5" ph="1">
      <c r="A401" s="55" ph="1">
        <v>509</v>
      </c>
      <c r="B401" s="56" t="s" ph="1">
        <v>3580</v>
      </c>
      <c r="C401" s="56" t="s" ph="1">
        <v>3580</v>
      </c>
      <c r="F401" s="56" t="s" ph="1">
        <v>1318</v>
      </c>
      <c r="G401" s="56" t="s" ph="1">
        <v>1343</v>
      </c>
      <c r="H401" s="56" t="s" ph="1">
        <v>9609</v>
      </c>
      <c r="I401" s="56" t="s" ph="1">
        <v>2356</v>
      </c>
      <c r="M401" s="162" t="str" ph="1">
        <f>IFERROR(INDEX([1]!_born[生没年],
MATCH(I401,[1]!_born[作],0)),"")</f>
        <v/>
      </c>
      <c r="N401" s="162" t="str" ph="1">
        <f>IFERROR(INDEX([1]!_born[生没年],
MATCH(K401,[1]!_born[作],0)),"")</f>
        <v/>
      </c>
      <c r="O401" s="56" t="s" ph="1">
        <v>9610</v>
      </c>
      <c r="R401" s="151" ph="1"/>
      <c r="S401" s="56" t="s" ph="1">
        <v>10065</v>
      </c>
      <c r="U401" s="57" ph="1">
        <v>35449</v>
      </c>
      <c r="V401" s="55" ph="1"/>
      <c r="W401" s="55" ph="1"/>
    </row>
    <row r="402" spans="1:23" s="56" customFormat="1" ht="25.5" ph="1">
      <c r="A402" s="55" ph="1">
        <v>509</v>
      </c>
      <c r="B402" s="56" t="s" ph="1">
        <v>3580</v>
      </c>
      <c r="C402" s="56" t="s" ph="1">
        <v>3580</v>
      </c>
      <c r="F402" s="56" t="s" ph="1">
        <v>1318</v>
      </c>
      <c r="G402" s="56" t="s" ph="1">
        <v>1343</v>
      </c>
      <c r="H402" s="56" t="s" ph="1">
        <v>1391</v>
      </c>
      <c r="I402" s="56" t="s" ph="1">
        <v>1391</v>
      </c>
      <c r="M402" s="162" t="str" ph="1">
        <f>IFERROR(INDEX([1]!_born[生没年],
MATCH(I402,[1]!_born[作],0)),"")</f>
        <v/>
      </c>
      <c r="N402" s="162" t="str" ph="1">
        <f>IFERROR(INDEX([1]!_born[生没年],
MATCH(K402,[1]!_born[作],0)),"")</f>
        <v/>
      </c>
      <c r="O402" s="56" t="s" ph="1">
        <v>1391</v>
      </c>
      <c r="R402" s="151" ph="1"/>
      <c r="S402" s="56" t="s" ph="1">
        <v>10065</v>
      </c>
      <c r="U402" s="57" ph="1">
        <v>35456</v>
      </c>
      <c r="V402" s="55" ph="1"/>
      <c r="W402" s="55" ph="1"/>
    </row>
    <row r="403" spans="1:23" s="56" customFormat="1" ht="25.5" ph="1">
      <c r="A403" s="55" ph="1">
        <v>509</v>
      </c>
      <c r="B403" s="56" t="s" ph="1">
        <v>3580</v>
      </c>
      <c r="C403" s="56" t="s" ph="1">
        <v>3580</v>
      </c>
      <c r="F403" s="56" t="s" ph="1">
        <v>1318</v>
      </c>
      <c r="G403" s="56" t="s" ph="1">
        <v>1343</v>
      </c>
      <c r="H403" s="56" t="s" ph="1">
        <v>9611</v>
      </c>
      <c r="I403" s="56" t="s" ph="1">
        <v>2356</v>
      </c>
      <c r="M403" s="162" t="str" ph="1">
        <f>IFERROR(INDEX([1]!_born[生没年],
MATCH(I403,[1]!_born[作],0)),"")</f>
        <v/>
      </c>
      <c r="N403" s="162" t="str" ph="1">
        <f>IFERROR(INDEX([1]!_born[生没年],
MATCH(K403,[1]!_born[作],0)),"")</f>
        <v/>
      </c>
      <c r="O403" s="56" t="s" ph="1">
        <v>9612</v>
      </c>
      <c r="R403" s="151" ph="1"/>
      <c r="S403" s="56" t="s" ph="1">
        <v>10065</v>
      </c>
      <c r="U403" s="57" ph="1">
        <v>35463</v>
      </c>
      <c r="V403" s="55" ph="1"/>
      <c r="W403" s="55" ph="1"/>
    </row>
    <row r="404" spans="1:23" s="46" customFormat="1" ht="25.5" ph="1">
      <c r="A404" s="44" ph="1">
        <v>314</v>
      </c>
      <c r="B404" s="46" t="s" ph="1">
        <v>3580</v>
      </c>
      <c r="C404" s="46" t="s" ph="1">
        <v>3580</v>
      </c>
      <c r="F404" s="46" t="s" ph="1">
        <v>1363</v>
      </c>
      <c r="G404" s="46" t="s" ph="1">
        <v>1343</v>
      </c>
      <c r="H404" s="46" t="s" ph="1">
        <v>1316</v>
      </c>
      <c r="I404" s="138" t="s" ph="1">
        <v>9101</v>
      </c>
      <c r="J404" s="138" ph="1"/>
      <c r="M404" s="161" t="str" ph="1">
        <f>IFERROR(INDEX([1]!_born[生没年],
MATCH(I404,[1]!_born[作],0)),"")</f>
        <v/>
      </c>
      <c r="N404" s="161" t="str" ph="1">
        <f>IFERROR(INDEX([1]!_born[生没年],
MATCH(K404,[1]!_born[作],0)),"")</f>
        <v/>
      </c>
      <c r="O404" s="46" t="s" ph="1">
        <v>9684</v>
      </c>
      <c r="P404" s="46" t="s" ph="1">
        <v>1906</v>
      </c>
      <c r="R404" s="149" ph="1"/>
      <c r="S404" s="46" t="s" ph="1">
        <v>1907</v>
      </c>
      <c r="T404" s="46" t="s" ph="1">
        <v>3222</v>
      </c>
      <c r="U404" s="47" t="s" ph="1">
        <v>1908</v>
      </c>
      <c r="V404" s="44" ph="1"/>
      <c r="W404" s="44" ph="1"/>
    </row>
    <row r="405" spans="1:23" s="46" customFormat="1" ht="25.5" ph="1">
      <c r="A405" s="44" ph="1">
        <v>314</v>
      </c>
      <c r="B405" s="46" t="s" ph="1">
        <v>3580</v>
      </c>
      <c r="C405" s="46" t="s" ph="1">
        <v>3580</v>
      </c>
      <c r="F405" s="46" t="s" ph="1">
        <v>1363</v>
      </c>
      <c r="G405" s="46" t="s" ph="1">
        <v>1343</v>
      </c>
      <c r="H405" s="46" t="s" ph="1">
        <v>1316</v>
      </c>
      <c r="I405" s="138" t="s" ph="1">
        <v>9101</v>
      </c>
      <c r="J405" s="138" ph="1"/>
      <c r="M405" s="161" t="str" ph="1">
        <f>IFERROR(INDEX([1]!_born[生没年],
MATCH(I405,[1]!_born[作],0)),"")</f>
        <v/>
      </c>
      <c r="N405" s="161" t="str" ph="1">
        <f>IFERROR(INDEX([1]!_born[生没年],
MATCH(K405,[1]!_born[作],0)),"")</f>
        <v/>
      </c>
      <c r="O405" s="46" t="s" ph="1">
        <v>9685</v>
      </c>
      <c r="P405" s="46" t="s" ph="1">
        <v>1909</v>
      </c>
      <c r="Q405" s="46" t="s" ph="1">
        <v>1342</v>
      </c>
      <c r="R405" s="149" ph="1"/>
      <c r="S405" s="46" t="s" ph="1">
        <v>1907</v>
      </c>
      <c r="T405" s="46" t="s" ph="1">
        <v>3223</v>
      </c>
      <c r="U405" s="47" t="s" ph="1">
        <v>1910</v>
      </c>
      <c r="V405" s="44" ph="1"/>
      <c r="W405" s="44" ph="1"/>
    </row>
    <row r="406" spans="1:23" s="46" customFormat="1" ht="25.5" ph="1">
      <c r="A406" s="44" ph="1">
        <v>315</v>
      </c>
      <c r="B406" s="46" t="s" ph="1">
        <v>3580</v>
      </c>
      <c r="C406" s="46" t="s" ph="1">
        <v>3580</v>
      </c>
      <c r="F406" s="46" t="s" ph="1">
        <v>1363</v>
      </c>
      <c r="G406" s="46" t="s" ph="1">
        <v>1343</v>
      </c>
      <c r="H406" s="46" t="s" ph="1">
        <v>1316</v>
      </c>
      <c r="I406" s="138" t="s" ph="1">
        <v>9101</v>
      </c>
      <c r="J406" s="138" ph="1"/>
      <c r="M406" s="161" t="str" ph="1">
        <f>IFERROR(INDEX([1]!_born[生没年],
MATCH(I406,[1]!_born[作],0)),"")</f>
        <v/>
      </c>
      <c r="N406" s="161" t="str" ph="1">
        <f>IFERROR(INDEX([1]!_born[生没年],
MATCH(K406,[1]!_born[作],0)),"")</f>
        <v/>
      </c>
      <c r="O406" s="46" t="s" ph="1">
        <v>9665</v>
      </c>
      <c r="P406" s="46" t="s" ph="1">
        <v>1911</v>
      </c>
      <c r="R406" s="149" ph="1"/>
      <c r="S406" s="46" t="s" ph="1">
        <v>1912</v>
      </c>
      <c r="T406" s="46" t="s" ph="1">
        <v>3226</v>
      </c>
      <c r="U406" s="47" t="s" ph="1">
        <v>1548</v>
      </c>
      <c r="V406" s="44" ph="1"/>
      <c r="W406" s="44" ph="1"/>
    </row>
    <row r="407" spans="1:23" s="46" customFormat="1" ht="25.5" ph="1">
      <c r="A407" s="44" ph="1">
        <v>315</v>
      </c>
      <c r="B407" s="46" t="s" ph="1">
        <v>3580</v>
      </c>
      <c r="C407" s="46" t="s" ph="1">
        <v>3580</v>
      </c>
      <c r="F407" s="46" t="s" ph="1">
        <v>1363</v>
      </c>
      <c r="G407" s="46" t="s" ph="1">
        <v>1343</v>
      </c>
      <c r="H407" s="46" t="s" ph="1">
        <v>1316</v>
      </c>
      <c r="I407" s="138" t="s" ph="1">
        <v>9101</v>
      </c>
      <c r="J407" s="138" ph="1"/>
      <c r="M407" s="161" t="str" ph="1">
        <f>IFERROR(INDEX([1]!_born[生没年],
MATCH(I407,[1]!_born[作],0)),"")</f>
        <v/>
      </c>
      <c r="N407" s="161" t="str" ph="1">
        <f>IFERROR(INDEX([1]!_born[生没年],
MATCH(K407,[1]!_born[作],0)),"")</f>
        <v/>
      </c>
      <c r="O407" s="46" t="s" ph="1">
        <v>9102</v>
      </c>
      <c r="P407" s="46" t="s" ph="1">
        <v>1913</v>
      </c>
      <c r="R407" s="149" ph="1"/>
      <c r="S407" s="46" t="s" ph="1">
        <v>1912</v>
      </c>
      <c r="T407" s="46" t="s" ph="1">
        <v>3227</v>
      </c>
      <c r="U407" s="47" t="s" ph="1">
        <v>1502</v>
      </c>
      <c r="V407" s="44" ph="1"/>
      <c r="W407" s="44" ph="1"/>
    </row>
    <row r="408" spans="1:23" s="46" customFormat="1" ht="25.5" ph="1">
      <c r="A408" s="44" ph="1">
        <v>315</v>
      </c>
      <c r="B408" s="46" t="s" ph="1">
        <v>3580</v>
      </c>
      <c r="C408" s="46" t="s" ph="1">
        <v>3580</v>
      </c>
      <c r="F408" s="46" t="s" ph="1">
        <v>1363</v>
      </c>
      <c r="G408" s="46" t="s" ph="1">
        <v>1343</v>
      </c>
      <c r="H408" s="46" t="s" ph="1">
        <v>1316</v>
      </c>
      <c r="I408" s="138" t="s" ph="1">
        <v>9101</v>
      </c>
      <c r="J408" s="138" ph="1"/>
      <c r="M408" s="161" t="str" ph="1">
        <f>IFERROR(INDEX([1]!_born[生没年],
MATCH(I408,[1]!_born[作],0)),"")</f>
        <v/>
      </c>
      <c r="N408" s="161" t="str" ph="1">
        <f>IFERROR(INDEX([1]!_born[生没年],
MATCH(K408,[1]!_born[作],0)),"")</f>
        <v/>
      </c>
      <c r="O408" s="46" t="s" ph="1">
        <v>9683</v>
      </c>
      <c r="P408" s="46" t="s" ph="1">
        <v>1914</v>
      </c>
      <c r="R408" s="149" ph="1"/>
      <c r="S408" s="46" t="s" ph="1">
        <v>1912</v>
      </c>
      <c r="T408" s="46" t="s" ph="1">
        <v>3228</v>
      </c>
      <c r="U408" s="47" t="s" ph="1">
        <v>1600</v>
      </c>
      <c r="V408" s="44" ph="1"/>
      <c r="W408" s="44" ph="1"/>
    </row>
    <row r="409" spans="1:23" s="46" customFormat="1" ht="25.5" ph="1">
      <c r="A409" s="44" ph="1">
        <v>315</v>
      </c>
      <c r="B409" s="46" t="s" ph="1">
        <v>3580</v>
      </c>
      <c r="C409" s="46" t="s" ph="1">
        <v>3580</v>
      </c>
      <c r="F409" s="46" t="s" ph="1">
        <v>1363</v>
      </c>
      <c r="G409" s="46" t="s" ph="1">
        <v>1343</v>
      </c>
      <c r="H409" s="46" t="s" ph="1">
        <v>1316</v>
      </c>
      <c r="I409" s="138" t="s" ph="1">
        <v>9101</v>
      </c>
      <c r="J409" s="138" ph="1"/>
      <c r="M409" s="161" t="str" ph="1">
        <f>IFERROR(INDEX([1]!_born[生没年],
MATCH(I409,[1]!_born[作],0)),"")</f>
        <v/>
      </c>
      <c r="N409" s="161" t="str" ph="1">
        <f>IFERROR(INDEX([1]!_born[生没年],
MATCH(K409,[1]!_born[作],0)),"")</f>
        <v/>
      </c>
      <c r="O409" s="46" t="s" ph="1">
        <v>9159</v>
      </c>
      <c r="P409" s="46" t="s" ph="1">
        <v>1915</v>
      </c>
      <c r="Q409" s="46" t="s" ph="1">
        <v>1916</v>
      </c>
      <c r="R409" s="149" ph="1"/>
      <c r="S409" s="46" t="s" ph="1">
        <v>1912</v>
      </c>
      <c r="T409" s="46" t="s" ph="1">
        <v>3229</v>
      </c>
      <c r="U409" s="47" t="s" ph="1">
        <v>1523</v>
      </c>
      <c r="V409" s="44" ph="1"/>
      <c r="W409" s="44" ph="1"/>
    </row>
    <row r="410" spans="1:23" s="46" customFormat="1" ht="25.5" ph="1">
      <c r="A410" s="44" ph="1">
        <v>316</v>
      </c>
      <c r="B410" s="46" t="s" ph="1">
        <v>3580</v>
      </c>
      <c r="C410" s="46" t="s" ph="1">
        <v>3580</v>
      </c>
      <c r="F410" s="46" t="s" ph="1">
        <v>1364</v>
      </c>
      <c r="G410" s="46" t="s" ph="1">
        <v>1343</v>
      </c>
      <c r="H410" s="46" t="s" ph="1">
        <v>1316</v>
      </c>
      <c r="I410" s="138" t="s" ph="1">
        <v>9101</v>
      </c>
      <c r="J410" s="138" ph="1"/>
      <c r="M410" s="161" t="str" ph="1">
        <f>IFERROR(INDEX([1]!_born[生没年],
MATCH(I410,[1]!_born[作],0)),"")</f>
        <v/>
      </c>
      <c r="N410" s="161" t="str" ph="1">
        <f>IFERROR(INDEX([1]!_born[生没年],
MATCH(K410,[1]!_born[作],0)),"")</f>
        <v/>
      </c>
      <c r="O410" s="46" t="s" ph="1">
        <v>9669</v>
      </c>
      <c r="P410" s="46" t="s" ph="1">
        <v>1917</v>
      </c>
      <c r="R410" s="149" ph="1"/>
      <c r="S410" s="46" t="s" ph="1">
        <v>1918</v>
      </c>
      <c r="T410" s="46" t="s" ph="1">
        <v>2770</v>
      </c>
      <c r="U410" s="47" t="s" ph="1">
        <v>1563</v>
      </c>
      <c r="V410" s="44" ph="1"/>
      <c r="W410" s="44" ph="1"/>
    </row>
    <row r="411" spans="1:23" s="46" customFormat="1" ht="25.5" ph="1">
      <c r="A411" s="44" ph="1">
        <v>316</v>
      </c>
      <c r="B411" s="46" t="s" ph="1">
        <v>3580</v>
      </c>
      <c r="C411" s="46" t="s" ph="1">
        <v>3580</v>
      </c>
      <c r="F411" s="46" t="s" ph="1">
        <v>1364</v>
      </c>
      <c r="G411" s="46" t="s" ph="1">
        <v>1343</v>
      </c>
      <c r="H411" s="46" t="s" ph="1">
        <v>1316</v>
      </c>
      <c r="I411" s="138" t="s" ph="1">
        <v>9101</v>
      </c>
      <c r="J411" s="138" ph="1"/>
      <c r="M411" s="161" t="str" ph="1">
        <f>IFERROR(INDEX([1]!_born[生没年],
MATCH(I411,[1]!_born[作],0)),"")</f>
        <v/>
      </c>
      <c r="N411" s="161" t="str" ph="1">
        <f>IFERROR(INDEX([1]!_born[生没年],
MATCH(K411,[1]!_born[作],0)),"")</f>
        <v/>
      </c>
      <c r="O411" s="46" t="s" ph="1">
        <v>9670</v>
      </c>
      <c r="R411" s="149" ph="1"/>
      <c r="S411" s="46" t="s" ph="1">
        <v>1918</v>
      </c>
      <c r="T411" s="46" t="s" ph="1">
        <v>2771</v>
      </c>
      <c r="U411" s="47" ph="1"/>
      <c r="V411" s="44" ph="1"/>
      <c r="W411" s="44" ph="1"/>
    </row>
    <row r="412" spans="1:23" s="46" customFormat="1" ht="25.5" ph="1">
      <c r="A412" s="44" ph="1">
        <v>316</v>
      </c>
      <c r="B412" s="46" t="s" ph="1">
        <v>3580</v>
      </c>
      <c r="C412" s="46" t="s" ph="1">
        <v>3580</v>
      </c>
      <c r="F412" s="46" t="s" ph="1">
        <v>1364</v>
      </c>
      <c r="G412" s="46" t="s" ph="1">
        <v>1343</v>
      </c>
      <c r="H412" s="46" t="s" ph="1">
        <v>1316</v>
      </c>
      <c r="I412" s="138" t="s" ph="1">
        <v>9101</v>
      </c>
      <c r="J412" s="138" ph="1"/>
      <c r="M412" s="161" t="str" ph="1">
        <f>IFERROR(INDEX([1]!_born[生没年],
MATCH(I412,[1]!_born[作],0)),"")</f>
        <v/>
      </c>
      <c r="N412" s="161" t="str" ph="1">
        <f>IFERROR(INDEX([1]!_born[生没年],
MATCH(K412,[1]!_born[作],0)),"")</f>
        <v/>
      </c>
      <c r="O412" s="46" t="s" ph="1">
        <v>9671</v>
      </c>
      <c r="R412" s="149" ph="1"/>
      <c r="S412" s="46" t="s" ph="1">
        <v>1918</v>
      </c>
      <c r="T412" s="46" t="s" ph="1">
        <v>2772</v>
      </c>
      <c r="U412" s="47" t="s" ph="1">
        <v>1565</v>
      </c>
      <c r="V412" s="44" ph="1"/>
      <c r="W412" s="44" ph="1"/>
    </row>
    <row r="413" spans="1:23" s="46" customFormat="1" ht="25.5" ph="1">
      <c r="A413" s="44" ph="1">
        <v>316</v>
      </c>
      <c r="B413" s="46" t="s" ph="1">
        <v>3580</v>
      </c>
      <c r="C413" s="46" t="s" ph="1">
        <v>3580</v>
      </c>
      <c r="F413" s="46" t="s" ph="1">
        <v>1364</v>
      </c>
      <c r="G413" s="46" t="s" ph="1">
        <v>1343</v>
      </c>
      <c r="H413" s="46" t="s" ph="1">
        <v>1316</v>
      </c>
      <c r="I413" s="138" t="s" ph="1">
        <v>9101</v>
      </c>
      <c r="J413" s="138" ph="1"/>
      <c r="M413" s="161" t="str" ph="1">
        <f>IFERROR(INDEX([1]!_born[生没年],
MATCH(I413,[1]!_born[作],0)),"")</f>
        <v/>
      </c>
      <c r="N413" s="161" t="str" ph="1">
        <f>IFERROR(INDEX([1]!_born[生没年],
MATCH(K413,[1]!_born[作],0)),"")</f>
        <v/>
      </c>
      <c r="O413" s="46" t="s" ph="1">
        <v>9672</v>
      </c>
      <c r="P413" s="46" t="s" ph="1">
        <v>1919</v>
      </c>
      <c r="Q413" s="46" t="s" ph="1">
        <v>1920</v>
      </c>
      <c r="R413" s="149" ph="1"/>
      <c r="S413" s="46" t="s" ph="1">
        <v>1918</v>
      </c>
      <c r="T413" s="46" t="s" ph="1">
        <v>2774</v>
      </c>
      <c r="U413" s="47" ph="1"/>
      <c r="V413" s="44" ph="1"/>
      <c r="W413" s="44" ph="1"/>
    </row>
    <row r="414" spans="1:23" s="46" customFormat="1" ht="25.5" ph="1">
      <c r="A414" s="44" ph="1">
        <v>317</v>
      </c>
      <c r="B414" s="46" t="s" ph="1">
        <v>3580</v>
      </c>
      <c r="C414" s="46" t="s" ph="1">
        <v>3580</v>
      </c>
      <c r="F414" s="46" t="s" ph="1">
        <v>1364</v>
      </c>
      <c r="G414" s="46" t="s" ph="1">
        <v>1343</v>
      </c>
      <c r="H414" s="46" t="s" ph="1">
        <v>1316</v>
      </c>
      <c r="I414" s="138" t="s" ph="1">
        <v>9101</v>
      </c>
      <c r="J414" s="138" ph="1"/>
      <c r="M414" s="161" t="str" ph="1">
        <f>IFERROR(INDEX([1]!_born[生没年],
MATCH(I414,[1]!_born[作],0)),"")</f>
        <v/>
      </c>
      <c r="N414" s="161" t="str" ph="1">
        <f>IFERROR(INDEX([1]!_born[生没年],
MATCH(K414,[1]!_born[作],0)),"")</f>
        <v/>
      </c>
      <c r="O414" s="46" t="s" ph="1">
        <v>9673</v>
      </c>
      <c r="R414" s="149" ph="1"/>
      <c r="S414" s="46" t="s" ph="1">
        <v>1921</v>
      </c>
      <c r="T414" s="46" t="s" ph="1">
        <v>2958</v>
      </c>
      <c r="U414" s="47" t="s" ph="1">
        <v>1922</v>
      </c>
      <c r="V414" s="44" ph="1"/>
      <c r="W414" s="44" ph="1"/>
    </row>
    <row r="415" spans="1:23" s="46" customFormat="1" ht="25.5" ph="1">
      <c r="A415" s="44" ph="1">
        <v>317</v>
      </c>
      <c r="B415" s="46" t="s" ph="1">
        <v>3580</v>
      </c>
      <c r="C415" s="46" t="s" ph="1">
        <v>3580</v>
      </c>
      <c r="F415" s="46" t="s" ph="1">
        <v>1364</v>
      </c>
      <c r="G415" s="46" t="s" ph="1">
        <v>1343</v>
      </c>
      <c r="H415" s="46" t="s" ph="1">
        <v>1316</v>
      </c>
      <c r="I415" s="138" t="s" ph="1">
        <v>9101</v>
      </c>
      <c r="J415" s="138" ph="1"/>
      <c r="M415" s="161" t="str" ph="1">
        <f>IFERROR(INDEX([1]!_born[生没年],
MATCH(I415,[1]!_born[作],0)),"")</f>
        <v/>
      </c>
      <c r="N415" s="161" t="str" ph="1">
        <f>IFERROR(INDEX([1]!_born[生没年],
MATCH(K415,[1]!_born[作],0)),"")</f>
        <v/>
      </c>
      <c r="O415" s="46" t="s" ph="1">
        <v>9675</v>
      </c>
      <c r="R415" s="149" ph="1"/>
      <c r="S415" s="46" t="s" ph="1">
        <v>1921</v>
      </c>
      <c r="T415" s="46" t="s" ph="1">
        <v>2959</v>
      </c>
      <c r="U415" s="47" t="s" ph="1">
        <v>1923</v>
      </c>
      <c r="V415" s="44" ph="1"/>
      <c r="W415" s="44" ph="1"/>
    </row>
    <row r="416" spans="1:23" s="46" customFormat="1" ht="25.5" ph="1">
      <c r="A416" s="44" ph="1">
        <v>318</v>
      </c>
      <c r="B416" s="46" t="s" ph="1">
        <v>3580</v>
      </c>
      <c r="C416" s="46" t="s" ph="1">
        <v>3580</v>
      </c>
      <c r="F416" s="46" t="s" ph="1">
        <v>1364</v>
      </c>
      <c r="G416" s="46" t="s" ph="1">
        <v>1343</v>
      </c>
      <c r="H416" s="46" t="s" ph="1">
        <v>1316</v>
      </c>
      <c r="I416" s="138" t="s" ph="1">
        <v>9101</v>
      </c>
      <c r="J416" s="138" ph="1"/>
      <c r="M416" s="161" t="str" ph="1">
        <f>IFERROR(INDEX([1]!_born[生没年],
MATCH(I416,[1]!_born[作],0)),"")</f>
        <v/>
      </c>
      <c r="N416" s="161" t="str" ph="1">
        <f>IFERROR(INDEX([1]!_born[生没年],
MATCH(K416,[1]!_born[作],0)),"")</f>
        <v/>
      </c>
      <c r="O416" s="46" t="s" ph="1">
        <v>9676</v>
      </c>
      <c r="Q416" s="46" t="s" ph="1">
        <v>1924</v>
      </c>
      <c r="R416" s="149" ph="1"/>
      <c r="S416" s="46" t="s" ph="1">
        <v>1925</v>
      </c>
      <c r="T416" s="46" t="s" ph="1">
        <v>2984</v>
      </c>
      <c r="U416" s="47" t="s" ph="1">
        <v>1582</v>
      </c>
      <c r="V416" s="44" ph="1"/>
      <c r="W416" s="44" ph="1"/>
    </row>
    <row r="417" spans="1:23" s="46" customFormat="1" ht="25.5" ph="1">
      <c r="A417" s="44" ph="1">
        <v>318</v>
      </c>
      <c r="B417" s="46" t="s" ph="1">
        <v>3580</v>
      </c>
      <c r="C417" s="46" t="s" ph="1">
        <v>3580</v>
      </c>
      <c r="F417" s="46" t="s" ph="1">
        <v>1364</v>
      </c>
      <c r="G417" s="46" t="s" ph="1">
        <v>1343</v>
      </c>
      <c r="H417" s="46" t="s" ph="1">
        <v>1316</v>
      </c>
      <c r="I417" s="138" t="s" ph="1">
        <v>9101</v>
      </c>
      <c r="J417" s="138" ph="1"/>
      <c r="M417" s="161" t="str" ph="1">
        <f>IFERROR(INDEX([1]!_born[生没年],
MATCH(I417,[1]!_born[作],0)),"")</f>
        <v/>
      </c>
      <c r="N417" s="161" t="str" ph="1">
        <f>IFERROR(INDEX([1]!_born[生没年],
MATCH(K417,[1]!_born[作],0)),"")</f>
        <v/>
      </c>
      <c r="O417" s="46" t="s" ph="1">
        <v>9680</v>
      </c>
      <c r="P417" s="46" t="s" ph="1">
        <v>1926</v>
      </c>
      <c r="Q417" s="46" t="s" ph="1">
        <v>1927</v>
      </c>
      <c r="R417" s="149" ph="1"/>
      <c r="S417" s="46" t="s" ph="1">
        <v>1925</v>
      </c>
      <c r="T417" s="46" t="s" ph="1">
        <v>2985</v>
      </c>
      <c r="U417" s="47" t="s" ph="1">
        <v>1928</v>
      </c>
      <c r="V417" s="44" ph="1"/>
      <c r="W417" s="44" ph="1"/>
    </row>
    <row r="418" spans="1:23" s="46" customFormat="1" ht="25.5" ph="1">
      <c r="A418" s="44" ph="1">
        <v>319</v>
      </c>
      <c r="B418" s="46" t="s" ph="1">
        <v>3580</v>
      </c>
      <c r="C418" s="46" t="s" ph="1">
        <v>3580</v>
      </c>
      <c r="F418" s="46" t="s" ph="1">
        <v>1366</v>
      </c>
      <c r="G418" s="46" t="s" ph="1">
        <v>1343</v>
      </c>
      <c r="H418" s="46" t="s" ph="1">
        <v>1316</v>
      </c>
      <c r="I418" s="138" t="s" ph="1">
        <v>9101</v>
      </c>
      <c r="J418" s="138" ph="1"/>
      <c r="M418" s="161" t="str" ph="1">
        <f>IFERROR(INDEX([1]!_born[生没年],
MATCH(I418,[1]!_born[作],0)),"")</f>
        <v/>
      </c>
      <c r="N418" s="161" t="str" ph="1">
        <f>IFERROR(INDEX([1]!_born[生没年],
MATCH(K418,[1]!_born[作],0)),"")</f>
        <v/>
      </c>
      <c r="O418" s="46" t="s" ph="1">
        <v>9677</v>
      </c>
      <c r="P418" s="46" t="s" ph="1">
        <v>1929</v>
      </c>
      <c r="R418" s="149" ph="1"/>
      <c r="S418" s="46" t="s" ph="1">
        <v>1930</v>
      </c>
      <c r="T418" s="46" t="s" ph="1">
        <v>2806</v>
      </c>
      <c r="U418" s="47" t="s" ph="1">
        <v>1931</v>
      </c>
      <c r="V418" s="44" ph="1"/>
      <c r="W418" s="44" ph="1"/>
    </row>
    <row r="419" spans="1:23" s="46" customFormat="1" ht="25.5" ph="1">
      <c r="A419" s="44" ph="1">
        <v>319</v>
      </c>
      <c r="B419" s="46" t="s" ph="1">
        <v>3580</v>
      </c>
      <c r="C419" s="46" t="s" ph="1">
        <v>3580</v>
      </c>
      <c r="F419" s="46" t="s" ph="1">
        <v>1366</v>
      </c>
      <c r="G419" s="46" t="s" ph="1">
        <v>1343</v>
      </c>
      <c r="H419" s="46" t="s" ph="1">
        <v>1316</v>
      </c>
      <c r="I419" s="138" t="s" ph="1">
        <v>9101</v>
      </c>
      <c r="J419" s="138" ph="1"/>
      <c r="M419" s="161" t="str" ph="1">
        <f>IFERROR(INDEX([1]!_born[生没年],
MATCH(I419,[1]!_born[作],0)),"")</f>
        <v/>
      </c>
      <c r="N419" s="161" t="str" ph="1">
        <f>IFERROR(INDEX([1]!_born[生没年],
MATCH(K419,[1]!_born[作],0)),"")</f>
        <v/>
      </c>
      <c r="O419" s="46" t="s" ph="1">
        <v>9668</v>
      </c>
      <c r="P419" s="46" t="s" ph="1">
        <v>1932</v>
      </c>
      <c r="R419" s="149" ph="1"/>
      <c r="S419" s="46" t="s" ph="1">
        <v>1930</v>
      </c>
      <c r="T419" s="46" t="s" ph="1">
        <v>2805</v>
      </c>
      <c r="U419" s="47" t="s" ph="1">
        <v>1931</v>
      </c>
      <c r="V419" s="44" ph="1"/>
      <c r="W419" s="44" ph="1"/>
    </row>
    <row r="420" spans="1:23" s="46" customFormat="1" ht="25.5" ph="1">
      <c r="A420" s="44" ph="1">
        <v>319</v>
      </c>
      <c r="B420" s="46" t="s" ph="1">
        <v>3580</v>
      </c>
      <c r="C420" s="46" t="s" ph="1">
        <v>3580</v>
      </c>
      <c r="F420" s="46" t="s" ph="1">
        <v>1366</v>
      </c>
      <c r="G420" s="46" t="s" ph="1">
        <v>1343</v>
      </c>
      <c r="H420" s="46" t="s" ph="1">
        <v>1316</v>
      </c>
      <c r="I420" s="138" t="s" ph="1">
        <v>9101</v>
      </c>
      <c r="J420" s="138" ph="1"/>
      <c r="M420" s="161" t="str" ph="1">
        <f>IFERROR(INDEX([1]!_born[生没年],
MATCH(I420,[1]!_born[作],0)),"")</f>
        <v/>
      </c>
      <c r="N420" s="161" t="str" ph="1">
        <f>IFERROR(INDEX([1]!_born[生没年],
MATCH(K420,[1]!_born[作],0)),"")</f>
        <v/>
      </c>
      <c r="O420" s="46" t="s" ph="1">
        <v>9681</v>
      </c>
      <c r="P420" s="46" t="s" ph="1">
        <v>1933</v>
      </c>
      <c r="Q420" s="46" t="s" ph="1">
        <v>1934</v>
      </c>
      <c r="R420" s="149" ph="1"/>
      <c r="S420" s="46" t="s" ph="1">
        <v>1930</v>
      </c>
      <c r="T420" s="46" t="s" ph="1">
        <v>2807</v>
      </c>
      <c r="U420" s="47" t="s" ph="1">
        <v>1935</v>
      </c>
      <c r="V420" s="44" ph="1"/>
      <c r="W420" s="44" ph="1"/>
    </row>
    <row r="421" spans="1:23" s="46" customFormat="1" ht="25.5" ph="1">
      <c r="A421" s="44" ph="1">
        <v>319</v>
      </c>
      <c r="B421" s="46" t="s" ph="1">
        <v>3580</v>
      </c>
      <c r="C421" s="46" t="s" ph="1">
        <v>3580</v>
      </c>
      <c r="F421" s="46" t="s" ph="1">
        <v>1366</v>
      </c>
      <c r="G421" s="46" t="s" ph="1">
        <v>1343</v>
      </c>
      <c r="H421" s="46" t="s" ph="1">
        <v>1316</v>
      </c>
      <c r="I421" s="138" t="s" ph="1">
        <v>9101</v>
      </c>
      <c r="J421" s="138" ph="1"/>
      <c r="M421" s="161" t="str" ph="1">
        <f>IFERROR(INDEX([1]!_born[生没年],
MATCH(I421,[1]!_born[作],0)),"")</f>
        <v/>
      </c>
      <c r="N421" s="161" t="str" ph="1">
        <f>IFERROR(INDEX([1]!_born[生没年],
MATCH(K421,[1]!_born[作],0)),"")</f>
        <v/>
      </c>
      <c r="O421" s="46" t="s" ph="1">
        <v>9682</v>
      </c>
      <c r="P421" s="46" t="s" ph="1">
        <v>1936</v>
      </c>
      <c r="Q421" s="46" t="s" ph="1">
        <v>1937</v>
      </c>
      <c r="R421" s="149" ph="1"/>
      <c r="S421" s="46" t="s" ph="1">
        <v>1930</v>
      </c>
      <c r="T421" s="46" t="s" ph="1">
        <v>2808</v>
      </c>
      <c r="U421" s="47" t="s" ph="1">
        <v>1938</v>
      </c>
      <c r="V421" s="44" ph="1"/>
      <c r="W421" s="44" ph="1"/>
    </row>
    <row r="422" spans="1:23" s="46" customFormat="1" ht="25.5" ph="1">
      <c r="A422" s="44" ph="1">
        <v>791</v>
      </c>
      <c r="B422" s="46" t="s" ph="1">
        <v>3580</v>
      </c>
      <c r="C422" s="46" t="s" ph="1">
        <v>3580</v>
      </c>
      <c r="F422" s="46" t="s" ph="1">
        <v>1363</v>
      </c>
      <c r="G422" s="46" t="s" ph="1">
        <v>1343</v>
      </c>
      <c r="H422" s="46" t="s" ph="1">
        <v>1316</v>
      </c>
      <c r="I422" s="46" t="s" ph="1">
        <v>9695</v>
      </c>
      <c r="M422" s="161" t="str" ph="1">
        <f>IFERROR(INDEX([1]!_born[生没年],
MATCH(I422,[1]!_born[作],0)),"")</f>
        <v/>
      </c>
      <c r="N422" s="161" t="str" ph="1">
        <f>IFERROR(INDEX([1]!_born[生没年],
MATCH(K422,[1]!_born[作],0)),"")</f>
        <v/>
      </c>
      <c r="O422" s="46" t="s" ph="1">
        <v>9695</v>
      </c>
      <c r="P422" s="46" t="s" ph="1">
        <v>1939</v>
      </c>
      <c r="Q422" s="46" t="s" ph="1">
        <v>4229</v>
      </c>
      <c r="R422" s="149" ph="1"/>
      <c r="S422" s="46" t="s" ph="1">
        <v>9140</v>
      </c>
      <c r="T422" s="46" t="s" ph="1">
        <v>9688</v>
      </c>
      <c r="U422" s="47" ph="1"/>
      <c r="V422" s="44" ph="1">
        <v>3000</v>
      </c>
      <c r="W422" s="44" ph="1"/>
    </row>
    <row r="423" spans="1:23" s="46" customFormat="1" ht="25.5" ph="1">
      <c r="A423" s="44" ph="1">
        <v>792</v>
      </c>
      <c r="B423" s="46" t="s" ph="1">
        <v>3580</v>
      </c>
      <c r="C423" s="46" t="s" ph="1">
        <v>3580</v>
      </c>
      <c r="F423" s="46" t="s" ph="1">
        <v>1363</v>
      </c>
      <c r="G423" s="46" t="s" ph="1">
        <v>1343</v>
      </c>
      <c r="H423" s="46" t="s" ph="1">
        <v>1316</v>
      </c>
      <c r="I423" s="138" t="s" ph="1">
        <v>9696</v>
      </c>
      <c r="J423" s="138" ph="1"/>
      <c r="M423" s="161" t="str" ph="1">
        <f>IFERROR(INDEX([1]!_born[生没年],
MATCH(I423,[1]!_born[作],0)),"")</f>
        <v/>
      </c>
      <c r="N423" s="161" t="str" ph="1">
        <f>IFERROR(INDEX([1]!_born[生没年],
MATCH(K423,[1]!_born[作],0)),"")</f>
        <v/>
      </c>
      <c r="O423" s="46" t="s" ph="1">
        <v>9697</v>
      </c>
      <c r="P423" s="46" t="s" ph="1">
        <v>4230</v>
      </c>
      <c r="Q423" s="46" t="s" ph="1">
        <v>4231</v>
      </c>
      <c r="R423" s="149" ph="1"/>
      <c r="S423" s="46" t="s" ph="1">
        <v>9140</v>
      </c>
      <c r="T423" s="46" t="s" ph="1">
        <v>9688</v>
      </c>
      <c r="U423" s="47" ph="1"/>
      <c r="V423" s="44" ph="1">
        <v>3000</v>
      </c>
      <c r="W423" s="44" ph="1"/>
    </row>
    <row r="424" spans="1:23" s="46" customFormat="1" ht="25.5" ph="1">
      <c r="A424" s="44" ph="1">
        <v>793</v>
      </c>
      <c r="B424" s="46" t="s" ph="1">
        <v>3580</v>
      </c>
      <c r="C424" s="46" t="s" ph="1">
        <v>3580</v>
      </c>
      <c r="F424" s="46" t="s" ph="1">
        <v>1364</v>
      </c>
      <c r="G424" s="46" t="s" ph="1">
        <v>1343</v>
      </c>
      <c r="H424" s="46" t="s" ph="1">
        <v>1316</v>
      </c>
      <c r="I424" s="46" t="s" ph="1">
        <v>2356</v>
      </c>
      <c r="M424" s="161" t="str" ph="1">
        <f>IFERROR(INDEX([1]!_born[生没年],
MATCH(I424,[1]!_born[作],0)),"")</f>
        <v/>
      </c>
      <c r="N424" s="161" t="str" ph="1">
        <f>IFERROR(INDEX([1]!_born[生没年],
MATCH(K424,[1]!_born[作],0)),"")</f>
        <v/>
      </c>
      <c r="O424" s="46" t="s" ph="1">
        <v>9686</v>
      </c>
      <c r="P424" s="46" t="s" ph="1">
        <v>9687</v>
      </c>
      <c r="Q424" s="46" t="s" ph="1">
        <v>4232</v>
      </c>
      <c r="R424" s="149" ph="1"/>
      <c r="S424" s="46" t="s" ph="1">
        <v>9140</v>
      </c>
      <c r="T424" s="46" t="s" ph="1">
        <v>9688</v>
      </c>
      <c r="U424" s="47" ph="1"/>
      <c r="V424" s="44" ph="1">
        <v>3000</v>
      </c>
      <c r="W424" s="44" ph="1"/>
    </row>
    <row r="425" spans="1:23" s="46" customFormat="1" ht="25.5" ph="1">
      <c r="A425" s="44" ph="1">
        <v>794</v>
      </c>
      <c r="B425" s="46" t="s" ph="1">
        <v>3580</v>
      </c>
      <c r="C425" s="46" t="s" ph="1">
        <v>3580</v>
      </c>
      <c r="F425" s="46" t="s" ph="1">
        <v>1364</v>
      </c>
      <c r="G425" s="46" t="s" ph="1">
        <v>1343</v>
      </c>
      <c r="H425" s="46" t="s" ph="1">
        <v>1316</v>
      </c>
      <c r="I425" s="138" t="s" ph="1">
        <v>9694</v>
      </c>
      <c r="J425" s="138" ph="1"/>
      <c r="M425" s="161" t="str" ph="1">
        <f>IFERROR(INDEX([1]!_born[生没年],
MATCH(I425,[1]!_born[作],0)),"")</f>
        <v/>
      </c>
      <c r="N425" s="161" t="str" ph="1">
        <f>IFERROR(INDEX([1]!_born[生没年],
MATCH(K425,[1]!_born[作],0)),"")</f>
        <v/>
      </c>
      <c r="O425" s="138" t="s" ph="1">
        <v>9694</v>
      </c>
      <c r="P425" s="46" t="s" ph="1">
        <v>2751</v>
      </c>
      <c r="Q425" s="46" t="s" ph="1">
        <v>2752</v>
      </c>
      <c r="R425" s="149" ph="1"/>
      <c r="S425" s="46" t="s" ph="1">
        <v>9140</v>
      </c>
      <c r="T425" s="46" t="s" ph="1">
        <v>9688</v>
      </c>
      <c r="U425" s="47" ph="1"/>
      <c r="V425" s="44" ph="1">
        <v>3000</v>
      </c>
      <c r="W425" s="44" ph="1"/>
    </row>
    <row r="426" spans="1:23" s="46" customFormat="1" ht="25.5" ph="1">
      <c r="A426" s="44" ph="1">
        <v>795</v>
      </c>
      <c r="B426" s="46" t="s" ph="1">
        <v>3580</v>
      </c>
      <c r="C426" s="46" t="s" ph="1">
        <v>3580</v>
      </c>
      <c r="F426" s="46" t="s" ph="1">
        <v>1364</v>
      </c>
      <c r="G426" s="46" t="s" ph="1">
        <v>1289</v>
      </c>
      <c r="I426" s="46" t="s" ph="1">
        <v>1940</v>
      </c>
      <c r="M426" s="161" t="str" ph="1">
        <f>IFERROR(INDEX([1]!_born[生没年],
MATCH(I426,[1]!_born[作],0)),"")</f>
        <v/>
      </c>
      <c r="N426" s="161" t="str" ph="1">
        <f>IFERROR(INDEX([1]!_born[生没年],
MATCH(K426,[1]!_born[作],0)),"")</f>
        <v/>
      </c>
      <c r="P426" s="46" t="s" ph="1">
        <v>1941</v>
      </c>
      <c r="Q426" s="46" t="s" ph="1">
        <v>1942</v>
      </c>
      <c r="R426" s="149" ph="1"/>
      <c r="S426" s="46" t="s" ph="1">
        <v>9140</v>
      </c>
      <c r="U426" s="47" ph="1"/>
      <c r="V426" s="44" ph="1"/>
      <c r="W426" s="44" ph="1"/>
    </row>
    <row r="427" spans="1:23" s="46" customFormat="1" ht="25.5" ph="1">
      <c r="A427" s="44" ph="1">
        <v>796</v>
      </c>
      <c r="B427" s="46" t="s" ph="1">
        <v>3580</v>
      </c>
      <c r="C427" s="46" t="s" ph="1">
        <v>3580</v>
      </c>
      <c r="F427" s="46" t="s" ph="1">
        <v>1366</v>
      </c>
      <c r="G427" s="46" t="s" ph="1">
        <v>1343</v>
      </c>
      <c r="H427" s="46" t="s" ph="1">
        <v>1316</v>
      </c>
      <c r="I427" s="46" t="s" ph="1">
        <v>9698</v>
      </c>
      <c r="M427" s="161" t="str" ph="1">
        <f>IFERROR(INDEX([1]!_born[生没年],
MATCH(I427,[1]!_born[作],0)),"")</f>
        <v/>
      </c>
      <c r="N427" s="161" t="str" ph="1">
        <f>IFERROR(INDEX([1]!_born[生没年],
MATCH(K427,[1]!_born[作],0)),"")</f>
        <v/>
      </c>
      <c r="O427" s="46" t="s" ph="1">
        <v>9699</v>
      </c>
      <c r="P427" s="46" t="s" ph="1">
        <v>1943</v>
      </c>
      <c r="Q427" s="46" t="s" ph="1">
        <v>2753</v>
      </c>
      <c r="R427" s="149" ph="1"/>
      <c r="S427" s="46" t="s" ph="1">
        <v>9700</v>
      </c>
      <c r="U427" s="47" ph="1"/>
      <c r="V427" s="44" ph="1">
        <v>4000</v>
      </c>
      <c r="W427" s="44" ph="1"/>
    </row>
    <row r="428" spans="1:23" s="46" customFormat="1" ht="25.5" ph="1">
      <c r="A428" s="44" ph="1">
        <v>797</v>
      </c>
      <c r="B428" s="46" t="s" ph="1">
        <v>3580</v>
      </c>
      <c r="C428" s="46" t="s" ph="1">
        <v>3580</v>
      </c>
      <c r="F428" s="46" t="s" ph="1">
        <v>1366</v>
      </c>
      <c r="G428" s="46" t="s" ph="1">
        <v>1289</v>
      </c>
      <c r="M428" s="161" t="str" ph="1">
        <f>IFERROR(INDEX([1]!_born[生没年],
MATCH(I428,[1]!_born[作],0)),"")</f>
        <v/>
      </c>
      <c r="N428" s="161" t="str" ph="1">
        <f>IFERROR(INDEX([1]!_born[生没年],
MATCH(K428,[1]!_born[作],0)),"")</f>
        <v/>
      </c>
      <c r="Q428" s="46" t="s" ph="1">
        <v>1942</v>
      </c>
      <c r="R428" s="149" ph="1"/>
      <c r="S428" s="46" t="s" ph="1">
        <v>9140</v>
      </c>
      <c r="U428" s="47" ph="1"/>
      <c r="V428" s="44" ph="1"/>
      <c r="W428" s="44" ph="1"/>
    </row>
    <row r="429" spans="1:23" s="46" customFormat="1" ht="25.5" ph="1">
      <c r="A429" s="44" ph="1">
        <v>798</v>
      </c>
      <c r="B429" s="46" t="s" ph="1">
        <v>3580</v>
      </c>
      <c r="C429" s="46" t="s" ph="1">
        <v>3580</v>
      </c>
      <c r="F429" s="46" t="s" ph="1">
        <v>1413</v>
      </c>
      <c r="G429" s="46" t="s" ph="1">
        <v>1343</v>
      </c>
      <c r="H429" s="46" t="s" ph="1">
        <v>3604</v>
      </c>
      <c r="I429" s="46" t="s" ph="1">
        <v>3603</v>
      </c>
      <c r="M429" s="161" t="str" ph="1">
        <f>IFERROR(INDEX([1]!_born[生没年],
MATCH(I429,[1]!_born[作],0)),"")</f>
        <v/>
      </c>
      <c r="N429" s="161" t="str" ph="1">
        <f>IFERROR(INDEX([1]!_born[生没年],
MATCH(K429,[1]!_born[作],0)),"")</f>
        <v/>
      </c>
      <c r="O429" s="46" t="s" ph="1">
        <v>3603</v>
      </c>
      <c r="P429" s="46" t="s" ph="1">
        <v>9139</v>
      </c>
      <c r="Q429" s="46" t="s" ph="1">
        <v>1944</v>
      </c>
      <c r="R429" s="149" ph="1"/>
      <c r="S429" s="46" t="s" ph="1">
        <v>9140</v>
      </c>
      <c r="U429" s="47" ph="1"/>
      <c r="V429" s="44" ph="1"/>
      <c r="W429" s="44" ph="1"/>
    </row>
    <row r="430" spans="1:23" s="46" customFormat="1" ht="25.5" ph="1">
      <c r="A430" s="44" ph="1">
        <v>799</v>
      </c>
      <c r="B430" s="46" t="s" ph="1">
        <v>3580</v>
      </c>
      <c r="C430" s="46" t="s" ph="1">
        <v>3580</v>
      </c>
      <c r="F430" s="46" t="s" ph="1">
        <v>1413</v>
      </c>
      <c r="G430" s="46" t="s" ph="1">
        <v>1289</v>
      </c>
      <c r="M430" s="161" t="str" ph="1">
        <f>IFERROR(INDEX([1]!_born[生没年],
MATCH(I430,[1]!_born[作],0)),"")</f>
        <v/>
      </c>
      <c r="N430" s="161" t="str" ph="1">
        <f>IFERROR(INDEX([1]!_born[生没年],
MATCH(K430,[1]!_born[作],0)),"")</f>
        <v/>
      </c>
      <c r="Q430" s="46" t="s" ph="1">
        <v>1942</v>
      </c>
      <c r="R430" s="149" ph="1"/>
      <c r="S430" s="46" t="s" ph="1">
        <v>9140</v>
      </c>
      <c r="U430" s="47" ph="1"/>
      <c r="V430" s="44" ph="1"/>
      <c r="W430" s="44" ph="1"/>
    </row>
    <row r="431" spans="1:23" s="46" customFormat="1" ht="25.5" ph="1">
      <c r="A431" s="44" ph="1">
        <v>800</v>
      </c>
      <c r="B431" s="46" t="s" ph="1">
        <v>3580</v>
      </c>
      <c r="C431" s="46" t="s" ph="1">
        <v>3580</v>
      </c>
      <c r="F431" s="46" t="s" ph="1">
        <v>1415</v>
      </c>
      <c r="G431" s="46" t="s" ph="1">
        <v>1343</v>
      </c>
      <c r="H431" s="46" t="s" ph="1">
        <v>2356</v>
      </c>
      <c r="I431" s="46" t="s" ph="1">
        <v>2356</v>
      </c>
      <c r="M431" s="161" t="str" ph="1">
        <f>IFERROR(INDEX([1]!_born[生没年],
MATCH(I431,[1]!_born[作],0)),"")</f>
        <v/>
      </c>
      <c r="N431" s="161" t="str" ph="1">
        <f>IFERROR(INDEX([1]!_born[生没年],
MATCH(K431,[1]!_born[作],0)),"")</f>
        <v/>
      </c>
      <c r="O431" s="46" t="s" ph="1">
        <v>9154</v>
      </c>
      <c r="P431" s="46" t="s" ph="1">
        <v>1945</v>
      </c>
      <c r="Q431" s="46" t="s" ph="1">
        <v>1946</v>
      </c>
      <c r="R431" s="149" ph="1"/>
      <c r="S431" s="46" t="s" ph="1">
        <v>9140</v>
      </c>
      <c r="U431" s="47" ph="1"/>
      <c r="V431" s="44" ph="1"/>
      <c r="W431" s="44" ph="1"/>
    </row>
    <row r="432" spans="1:23" s="46" customFormat="1" ht="25.5" ph="1">
      <c r="A432" s="44" ph="1">
        <v>801</v>
      </c>
      <c r="B432" s="46" t="s" ph="1">
        <v>3580</v>
      </c>
      <c r="C432" s="46" t="s" ph="1">
        <v>3580</v>
      </c>
      <c r="F432" s="46" t="s" ph="1">
        <v>1415</v>
      </c>
      <c r="G432" s="46" t="s" ph="1">
        <v>1343</v>
      </c>
      <c r="H432" s="46" t="s" ph="1">
        <v>2356</v>
      </c>
      <c r="I432" s="46" t="s" ph="1">
        <v>7036</v>
      </c>
      <c r="M432" s="161" t="str" ph="1">
        <f>IFERROR(INDEX([1]!_born[生没年],
MATCH(I432,[1]!_born[作],0)),"")</f>
        <v/>
      </c>
      <c r="N432" s="161" t="str" ph="1">
        <f>IFERROR(INDEX([1]!_born[生没年],
MATCH(K432,[1]!_born[作],0)),"")</f>
        <v/>
      </c>
      <c r="O432" s="46" t="s" ph="1">
        <v>9158</v>
      </c>
      <c r="P432" s="46" t="s" ph="1">
        <v>1947</v>
      </c>
      <c r="Q432" s="46" t="s" ph="1">
        <v>1948</v>
      </c>
      <c r="R432" s="149" ph="1"/>
      <c r="S432" s="46" t="s" ph="1">
        <v>9140</v>
      </c>
      <c r="U432" s="47" ph="1"/>
      <c r="V432" s="44" ph="1"/>
      <c r="W432" s="44" ph="1"/>
    </row>
    <row r="433" spans="1:25" s="46" customFormat="1" ht="25.5" ph="1">
      <c r="A433" s="44" ph="1">
        <v>802</v>
      </c>
      <c r="B433" s="46" t="s" ph="1">
        <v>3580</v>
      </c>
      <c r="C433" s="46" t="s" ph="1">
        <v>3580</v>
      </c>
      <c r="F433" s="46" t="s" ph="1">
        <v>1415</v>
      </c>
      <c r="G433" s="46" t="s" ph="1">
        <v>1289</v>
      </c>
      <c r="I433" s="46" t="s" ph="1">
        <v>10024</v>
      </c>
      <c r="M433" s="161" t="str" ph="1">
        <f>IFERROR(INDEX([1]!_born[生没年],
MATCH(I433,[1]!_born[作],0)),"")</f>
        <v/>
      </c>
      <c r="N433" s="161" t="str" ph="1">
        <f>IFERROR(INDEX([1]!_born[生没年],
MATCH(K433,[1]!_born[作],0)),"")</f>
        <v/>
      </c>
      <c r="R433" s="149" ph="1"/>
      <c r="S433" s="46" t="s" ph="1">
        <v>9140</v>
      </c>
      <c r="U433" s="47" ph="1"/>
      <c r="V433" s="44" ph="1"/>
      <c r="W433" s="44" ph="1"/>
    </row>
    <row r="434" spans="1:25" s="46" customFormat="1" ht="25.5" ph="1">
      <c r="A434" s="44" ph="1">
        <v>803</v>
      </c>
      <c r="B434" s="46" t="s" ph="1">
        <v>3580</v>
      </c>
      <c r="C434" s="46" t="s" ph="1">
        <v>3580</v>
      </c>
      <c r="F434" s="46" t="s" ph="1">
        <v>1418</v>
      </c>
      <c r="G434" s="46" t="s" ph="1">
        <v>1343</v>
      </c>
      <c r="H434" s="46" t="s" ph="1">
        <v>2356</v>
      </c>
      <c r="I434" s="46" t="s" ph="1">
        <v>10075</v>
      </c>
      <c r="M434" s="161" t="str" ph="1">
        <f>IFERROR(INDEX([1]!_born[生没年],
MATCH(I434,[1]!_born[作],0)),"")</f>
        <v/>
      </c>
      <c r="N434" s="161" t="str" ph="1">
        <f>IFERROR(INDEX([1]!_born[生没年],
MATCH(K434,[1]!_born[作],0)),"")</f>
        <v/>
      </c>
      <c r="O434" s="46" t="s" ph="1">
        <v>9160</v>
      </c>
      <c r="P434" s="46" t="s" ph="1">
        <v>1949</v>
      </c>
      <c r="Q434" s="46" t="s" ph="1">
        <v>1950</v>
      </c>
      <c r="R434" s="149" ph="1"/>
      <c r="S434" s="46" t="s" ph="1">
        <v>9140</v>
      </c>
      <c r="U434" s="47" ph="1"/>
      <c r="V434" s="44" ph="1"/>
      <c r="W434" s="44" ph="1"/>
    </row>
    <row r="435" spans="1:25" s="46" customFormat="1" ht="25.5" ph="1">
      <c r="A435" s="44" ph="1">
        <v>804</v>
      </c>
      <c r="B435" s="46" t="s" ph="1">
        <v>3580</v>
      </c>
      <c r="C435" s="46" t="s" ph="1">
        <v>3580</v>
      </c>
      <c r="F435" s="46" t="s" ph="1">
        <v>1418</v>
      </c>
      <c r="G435" s="46" t="s" ph="1">
        <v>1343</v>
      </c>
      <c r="H435" s="46" t="s" ph="1">
        <v>2356</v>
      </c>
      <c r="I435" s="46" t="s" ph="1">
        <v>10076</v>
      </c>
      <c r="M435" s="161" t="str" ph="1">
        <f>IFERROR(INDEX([1]!_born[生没年],
MATCH(I435,[1]!_born[作],0)),"")</f>
        <v/>
      </c>
      <c r="N435" s="161" t="str" ph="1">
        <f>IFERROR(INDEX([1]!_born[生没年],
MATCH(K435,[1]!_born[作],0)),"")</f>
        <v/>
      </c>
      <c r="O435" s="46" t="s" ph="1">
        <v>9165</v>
      </c>
      <c r="P435" s="46" t="s" ph="1">
        <v>1951</v>
      </c>
      <c r="Q435" s="46" t="s" ph="1">
        <v>1952</v>
      </c>
      <c r="R435" s="149" ph="1"/>
      <c r="S435" s="46" t="s" ph="1">
        <v>9140</v>
      </c>
      <c r="U435" s="47" ph="1"/>
      <c r="V435" s="44" ph="1"/>
      <c r="W435" s="44" ph="1"/>
    </row>
    <row r="436" spans="1:25" s="46" customFormat="1" ht="25.5" ph="1">
      <c r="A436" s="44" ph="1">
        <v>805</v>
      </c>
      <c r="B436" s="46" t="s" ph="1">
        <v>3580</v>
      </c>
      <c r="C436" s="46" t="s" ph="1">
        <v>3580</v>
      </c>
      <c r="F436" s="46" t="s" ph="1">
        <v>1363</v>
      </c>
      <c r="G436" s="46" t="s" ph="1">
        <v>1343</v>
      </c>
      <c r="H436" s="46" t="s" ph="1">
        <v>1316</v>
      </c>
      <c r="I436" s="46" t="s" ph="1">
        <v>9614</v>
      </c>
      <c r="M436" s="161" t="str" ph="1">
        <f>IFERROR(INDEX([1]!_born[生没年],
MATCH(I436,[1]!_born[作],0)),"")</f>
        <v/>
      </c>
      <c r="N436" s="161" t="str" ph="1">
        <f>IFERROR(INDEX([1]!_born[生没年],
MATCH(K436,[1]!_born[作],0)),"")</f>
        <v/>
      </c>
      <c r="O436" s="46" t="s" ph="1">
        <v>9616</v>
      </c>
      <c r="P436" s="46" t="s" ph="1">
        <v>1953</v>
      </c>
      <c r="Q436" s="46" t="s" ph="1">
        <v>1954</v>
      </c>
      <c r="R436" s="149" ph="1"/>
      <c r="S436" s="46" t="s" ph="1">
        <v>9617</v>
      </c>
      <c r="T436" s="46" t="s" ph="1">
        <v>3482</v>
      </c>
      <c r="U436" s="47" ph="1"/>
      <c r="V436" s="44" ph="1">
        <v>2800</v>
      </c>
      <c r="W436" s="44" ph="1"/>
      <c r="Y436" s="46" t="s" ph="1">
        <v>9615</v>
      </c>
    </row>
    <row r="437" spans="1:25" s="46" customFormat="1" ht="25.5" ph="1">
      <c r="A437" s="44" ph="1">
        <v>806</v>
      </c>
      <c r="B437" s="46" t="s" ph="1">
        <v>3580</v>
      </c>
      <c r="C437" s="46" t="s" ph="1">
        <v>3580</v>
      </c>
      <c r="F437" s="46" t="s" ph="1">
        <v>1363</v>
      </c>
      <c r="G437" s="46" t="s" ph="1">
        <v>1343</v>
      </c>
      <c r="H437" s="46" t="s" ph="1">
        <v>1316</v>
      </c>
      <c r="I437" s="46" t="s" ph="1">
        <v>9618</v>
      </c>
      <c r="M437" s="161" t="str" ph="1">
        <f>IFERROR(INDEX([1]!_born[生没年],
MATCH(I437,[1]!_born[作],0)),"")</f>
        <v/>
      </c>
      <c r="N437" s="161" t="str" ph="1">
        <f>IFERROR(INDEX([1]!_born[生没年],
MATCH(K437,[1]!_born[作],0)),"")</f>
        <v/>
      </c>
      <c r="O437" s="46" t="s" ph="1">
        <v>9620</v>
      </c>
      <c r="P437" s="46" t="s" ph="1">
        <v>1955</v>
      </c>
      <c r="Q437" s="46" t="s" ph="1">
        <v>1349</v>
      </c>
      <c r="R437" s="149" ph="1"/>
      <c r="S437" s="46" t="s" ph="1">
        <v>9621</v>
      </c>
      <c r="T437" s="46" t="s" ph="1">
        <v>3482</v>
      </c>
      <c r="U437" s="47" ph="1"/>
      <c r="V437" s="44" ph="1">
        <v>2800</v>
      </c>
      <c r="W437" s="44" ph="1"/>
      <c r="Y437" s="46" t="s" ph="1">
        <v>9065</v>
      </c>
    </row>
    <row r="438" spans="1:25" s="46" customFormat="1" ht="25.5" ph="1">
      <c r="A438" s="44" ph="1">
        <v>806</v>
      </c>
      <c r="B438" s="46" t="s" ph="1">
        <v>3580</v>
      </c>
      <c r="C438" s="46" t="s" ph="1">
        <v>3580</v>
      </c>
      <c r="F438" s="46" t="s" ph="1">
        <v>1363</v>
      </c>
      <c r="G438" s="46" t="s" ph="1">
        <v>1343</v>
      </c>
      <c r="H438" s="46" t="s" ph="1">
        <v>1316</v>
      </c>
      <c r="I438" s="46" t="s" ph="1">
        <v>9623</v>
      </c>
      <c r="M438" s="161" t="str" ph="1">
        <f>IFERROR(INDEX([1]!_born[生没年],
MATCH(I438,[1]!_born[作],0)),"")</f>
        <v/>
      </c>
      <c r="N438" s="161" t="str" ph="1">
        <f>IFERROR(INDEX([1]!_born[生没年],
MATCH(K438,[1]!_born[作],0)),"")</f>
        <v/>
      </c>
      <c r="O438" s="46" t="s" ph="1">
        <v>9625</v>
      </c>
      <c r="P438" s="46" t="s" ph="1">
        <v>1956</v>
      </c>
      <c r="R438" s="149" ph="1"/>
      <c r="S438" s="46" t="s" ph="1">
        <v>9626</v>
      </c>
      <c r="T438" s="46" t="s" ph="1">
        <v>3482</v>
      </c>
      <c r="U438" s="47" ph="1"/>
      <c r="V438" s="44" ph="1">
        <v>2800</v>
      </c>
      <c r="W438" s="44" ph="1"/>
      <c r="Y438" s="46" t="s" ph="1">
        <v>9065</v>
      </c>
    </row>
    <row r="439" spans="1:25" s="46" customFormat="1" ht="25.5" ph="1">
      <c r="A439" s="44" ph="1">
        <v>807</v>
      </c>
      <c r="B439" s="46" t="s" ph="1">
        <v>3580</v>
      </c>
      <c r="C439" s="46" t="s" ph="1">
        <v>3580</v>
      </c>
      <c r="F439" s="46" t="s" ph="1">
        <v>1364</v>
      </c>
      <c r="G439" s="46" t="s" ph="1">
        <v>1343</v>
      </c>
      <c r="H439" s="46" t="s" ph="1">
        <v>1316</v>
      </c>
      <c r="I439" s="46" t="s" ph="1">
        <v>9628</v>
      </c>
      <c r="M439" s="161" t="str" ph="1">
        <f>IFERROR(INDEX([1]!_born[生没年],
MATCH(I439,[1]!_born[作],0)),"")</f>
        <v/>
      </c>
      <c r="N439" s="161" t="str" ph="1">
        <f>IFERROR(INDEX([1]!_born[生没年],
MATCH(K439,[1]!_born[作],0)),"")</f>
        <v/>
      </c>
      <c r="O439" s="46" t="s" ph="1">
        <v>9630</v>
      </c>
      <c r="P439" s="46" t="s" ph="1">
        <v>1957</v>
      </c>
      <c r="Q439" s="46" t="s" ph="1">
        <v>1958</v>
      </c>
      <c r="R439" s="149" ph="1"/>
      <c r="S439" s="46" t="s" ph="1">
        <v>9631</v>
      </c>
      <c r="T439" s="46" t="s" ph="1">
        <v>3482</v>
      </c>
      <c r="U439" s="47" ph="1"/>
      <c r="V439" s="44" ph="1">
        <v>2800</v>
      </c>
      <c r="W439" s="44" ph="1"/>
      <c r="Y439" s="46" t="s" ph="1">
        <v>9629</v>
      </c>
    </row>
    <row r="440" spans="1:25" s="46" customFormat="1" ht="25.5" ph="1">
      <c r="A440" s="44" ph="1">
        <v>808</v>
      </c>
      <c r="B440" s="46" t="s" ph="1">
        <v>3580</v>
      </c>
      <c r="C440" s="46" t="s" ph="1">
        <v>3580</v>
      </c>
      <c r="F440" s="46" t="s" ph="1">
        <v>1364</v>
      </c>
      <c r="G440" s="46" t="s" ph="1">
        <v>1343</v>
      </c>
      <c r="H440" s="46" t="s" ph="1">
        <v>1316</v>
      </c>
      <c r="I440" s="46" t="s" ph="1">
        <v>9632</v>
      </c>
      <c r="M440" s="161" t="str" ph="1">
        <f>IFERROR(INDEX([1]!_born[生没年],
MATCH(I440,[1]!_born[作],0)),"")</f>
        <v/>
      </c>
      <c r="N440" s="161" t="str" ph="1">
        <f>IFERROR(INDEX([1]!_born[生没年],
MATCH(K440,[1]!_born[作],0)),"")</f>
        <v/>
      </c>
      <c r="O440" s="46" t="s" ph="1">
        <v>9634</v>
      </c>
      <c r="P440" s="46" t="s" ph="1">
        <v>1959</v>
      </c>
      <c r="Q440" s="46" t="s" ph="1">
        <v>1960</v>
      </c>
      <c r="R440" s="149" ph="1"/>
      <c r="S440" s="46" t="s" ph="1">
        <v>9635</v>
      </c>
      <c r="T440" s="46" t="s" ph="1">
        <v>3482</v>
      </c>
      <c r="U440" s="47" ph="1"/>
      <c r="V440" s="44" ph="1">
        <v>2800</v>
      </c>
      <c r="W440" s="44" ph="1"/>
      <c r="Y440" s="46" t="s" ph="1">
        <v>9862</v>
      </c>
    </row>
    <row r="441" spans="1:25" s="46" customFormat="1" ht="25.5" ph="1">
      <c r="A441" s="44" ph="1">
        <v>808</v>
      </c>
      <c r="B441" s="46" t="s" ph="1">
        <v>3580</v>
      </c>
      <c r="C441" s="46" t="s" ph="1">
        <v>3580</v>
      </c>
      <c r="F441" s="46" t="s" ph="1">
        <v>1364</v>
      </c>
      <c r="G441" s="46" t="s" ph="1">
        <v>1343</v>
      </c>
      <c r="H441" s="46" t="s" ph="1">
        <v>1316</v>
      </c>
      <c r="I441" s="46" t="s" ph="1">
        <v>9637</v>
      </c>
      <c r="M441" s="161" t="str" ph="1">
        <f>IFERROR(INDEX([1]!_born[生没年],
MATCH(I441,[1]!_born[作],0)),"")</f>
        <v/>
      </c>
      <c r="N441" s="161" t="str" ph="1">
        <f>IFERROR(INDEX([1]!_born[生没年],
MATCH(K441,[1]!_born[作],0)),"")</f>
        <v/>
      </c>
      <c r="O441" s="46" t="s" ph="1">
        <v>9639</v>
      </c>
      <c r="P441" s="46" t="s" ph="1">
        <v>1961</v>
      </c>
      <c r="R441" s="149" ph="1"/>
      <c r="S441" s="46" t="s" ph="1">
        <v>9640</v>
      </c>
      <c r="T441" s="46" t="s" ph="1">
        <v>3482</v>
      </c>
      <c r="U441" s="47" ph="1"/>
      <c r="V441" s="44" ph="1">
        <v>2800</v>
      </c>
      <c r="W441" s="44" ph="1"/>
      <c r="Y441" s="46" t="s" ph="1">
        <v>10077</v>
      </c>
    </row>
    <row r="442" spans="1:25" s="46" customFormat="1" ht="25.5" ph="1">
      <c r="A442" s="44" ph="1">
        <v>809</v>
      </c>
      <c r="B442" s="46" t="s" ph="1">
        <v>3580</v>
      </c>
      <c r="C442" s="46" t="s" ph="1">
        <v>3580</v>
      </c>
      <c r="F442" s="46" t="s" ph="1">
        <v>1366</v>
      </c>
      <c r="G442" s="46" t="s" ph="1">
        <v>1343</v>
      </c>
      <c r="H442" s="46" t="s" ph="1">
        <v>1316</v>
      </c>
      <c r="I442" s="46" t="s" ph="1">
        <v>9642</v>
      </c>
      <c r="M442" s="161" t="str" ph="1">
        <f>IFERROR(INDEX([1]!_born[生没年],
MATCH(I442,[1]!_born[作],0)),"")</f>
        <v/>
      </c>
      <c r="N442" s="161" t="str" ph="1">
        <f>IFERROR(INDEX([1]!_born[生没年],
MATCH(K442,[1]!_born[作],0)),"")</f>
        <v/>
      </c>
      <c r="O442" s="46" t="s" ph="1">
        <v>9644</v>
      </c>
      <c r="P442" s="46" t="s" ph="1">
        <v>1962</v>
      </c>
      <c r="Q442" s="46" t="s" ph="1">
        <v>1963</v>
      </c>
      <c r="R442" s="149" ph="1"/>
      <c r="S442" s="46" t="s" ph="1">
        <v>9645</v>
      </c>
      <c r="T442" s="46" t="s" ph="1">
        <v>3482</v>
      </c>
      <c r="U442" s="47" ph="1"/>
      <c r="V442" s="44" ph="1">
        <v>2800</v>
      </c>
      <c r="W442" s="44" ph="1"/>
      <c r="Y442" s="46" t="s" ph="1">
        <v>9059</v>
      </c>
    </row>
    <row r="443" spans="1:25" s="46" customFormat="1" ht="25.5" ph="1">
      <c r="A443" s="44" ph="1">
        <v>810</v>
      </c>
      <c r="B443" s="46" t="s" ph="1">
        <v>3580</v>
      </c>
      <c r="C443" s="46" t="s" ph="1">
        <v>3580</v>
      </c>
      <c r="F443" s="46" t="s" ph="1">
        <v>1366</v>
      </c>
      <c r="G443" s="46" t="s" ph="1">
        <v>1343</v>
      </c>
      <c r="H443" s="46" t="s" ph="1">
        <v>1316</v>
      </c>
      <c r="I443" s="46" t="s" ph="1">
        <v>9647</v>
      </c>
      <c r="M443" s="161" t="str" ph="1">
        <f>IFERROR(INDEX([1]!_born[生没年],
MATCH(I443,[1]!_born[作],0)),"")</f>
        <v/>
      </c>
      <c r="N443" s="161" t="str" ph="1">
        <f>IFERROR(INDEX([1]!_born[生没年],
MATCH(K443,[1]!_born[作],0)),"")</f>
        <v/>
      </c>
      <c r="O443" s="46" t="s" ph="1">
        <v>9648</v>
      </c>
      <c r="P443" s="46" t="s" ph="1">
        <v>1964</v>
      </c>
      <c r="Q443" s="46" t="s" ph="1">
        <v>1965</v>
      </c>
      <c r="R443" s="149" ph="1"/>
      <c r="S443" s="46" t="s" ph="1">
        <v>9649</v>
      </c>
      <c r="T443" s="46" t="s" ph="1">
        <v>3482</v>
      </c>
      <c r="U443" s="47" ph="1"/>
      <c r="V443" s="44" ph="1">
        <v>2800</v>
      </c>
      <c r="W443" s="44" ph="1"/>
      <c r="Y443" s="46" t="s" ph="1">
        <v>9615</v>
      </c>
    </row>
    <row r="444" spans="1:25" s="46" customFormat="1" ht="25.5" ph="1">
      <c r="A444" s="44" ph="1">
        <v>811</v>
      </c>
      <c r="B444" s="46" t="s" ph="1">
        <v>3580</v>
      </c>
      <c r="C444" s="46" t="s" ph="1">
        <v>3580</v>
      </c>
      <c r="F444" s="46" t="s" ph="1">
        <v>1366</v>
      </c>
      <c r="G444" s="46" t="s" ph="1">
        <v>1343</v>
      </c>
      <c r="H444" s="46" t="s" ph="1">
        <v>1316</v>
      </c>
      <c r="I444" s="46" t="s" ph="1">
        <v>9650</v>
      </c>
      <c r="M444" s="161" t="str" ph="1">
        <f>IFERROR(INDEX([1]!_born[生没年],
MATCH(I444,[1]!_born[作],0)),"")</f>
        <v/>
      </c>
      <c r="N444" s="161" t="str" ph="1">
        <f>IFERROR(INDEX([1]!_born[生没年],
MATCH(K444,[1]!_born[作],0)),"")</f>
        <v/>
      </c>
      <c r="O444" s="46" t="s" ph="1">
        <v>9652</v>
      </c>
      <c r="P444" s="46" t="s" ph="1">
        <v>1966</v>
      </c>
      <c r="Q444" s="46" t="s" ph="1">
        <v>1967</v>
      </c>
      <c r="R444" s="149" ph="1"/>
      <c r="S444" s="46" t="s" ph="1">
        <v>9653</v>
      </c>
      <c r="T444" s="46" t="s" ph="1">
        <v>3482</v>
      </c>
      <c r="U444" s="47" ph="1"/>
      <c r="V444" s="44" ph="1">
        <v>2800</v>
      </c>
      <c r="W444" s="44" ph="1"/>
    </row>
    <row r="445" spans="1:25" s="46" customFormat="1" ht="25.5" ph="1">
      <c r="A445" s="44" ph="1">
        <v>812</v>
      </c>
      <c r="B445" s="46" t="s" ph="1">
        <v>3580</v>
      </c>
      <c r="C445" s="46" t="s" ph="1">
        <v>3580</v>
      </c>
      <c r="F445" s="46" t="s" ph="1">
        <v>1413</v>
      </c>
      <c r="G445" s="46" t="s" ph="1">
        <v>1343</v>
      </c>
      <c r="H445" s="46" t="s" ph="1">
        <v>1316</v>
      </c>
      <c r="I445" s="46" t="s" ph="1">
        <v>9655</v>
      </c>
      <c r="M445" s="161" t="str" ph="1">
        <f>IFERROR(INDEX([1]!_born[生没年],
MATCH(I445,[1]!_born[作],0)),"")</f>
        <v/>
      </c>
      <c r="N445" s="161" t="str" ph="1">
        <f>IFERROR(INDEX([1]!_born[生没年],
MATCH(K445,[1]!_born[作],0)),"")</f>
        <v/>
      </c>
      <c r="O445" s="46" t="s" ph="1">
        <v>9657</v>
      </c>
      <c r="P445" s="46" t="s" ph="1">
        <v>1968</v>
      </c>
      <c r="Q445" s="46" t="s" ph="1">
        <v>1969</v>
      </c>
      <c r="R445" s="149" ph="1"/>
      <c r="S445" s="46" t="s" ph="1">
        <v>9658</v>
      </c>
      <c r="T445" s="46" t="s" ph="1">
        <v>3482</v>
      </c>
      <c r="U445" s="47" ph="1"/>
      <c r="V445" s="44" ph="1">
        <v>2800</v>
      </c>
      <c r="W445" s="44" ph="1"/>
    </row>
    <row r="446" spans="1:25" s="46" customFormat="1" ht="25.5" ph="1">
      <c r="A446" s="44" ph="1">
        <v>813</v>
      </c>
      <c r="B446" s="46" t="s" ph="1">
        <v>3580</v>
      </c>
      <c r="C446" s="46" t="s" ph="1">
        <v>3580</v>
      </c>
      <c r="F446" s="46" t="s" ph="1">
        <v>1413</v>
      </c>
      <c r="G446" s="46" t="s" ph="1">
        <v>1343</v>
      </c>
      <c r="H446" s="46" t="s" ph="1">
        <v>1316</v>
      </c>
      <c r="I446" s="46" t="s" ph="1">
        <v>2356</v>
      </c>
      <c r="M446" s="161" t="str" ph="1">
        <f>IFERROR(INDEX([1]!_born[生没年],
MATCH(I446,[1]!_born[作],0)),"")</f>
        <v/>
      </c>
      <c r="N446" s="161" t="str" ph="1">
        <f>IFERROR(INDEX([1]!_born[生没年],
MATCH(K446,[1]!_born[作],0)),"")</f>
        <v/>
      </c>
      <c r="O446" s="46" t="s" ph="1">
        <v>9663</v>
      </c>
      <c r="P446" s="46" t="s" ph="1">
        <v>1970</v>
      </c>
      <c r="Q446" s="46" t="s" ph="1">
        <v>1971</v>
      </c>
      <c r="R446" s="149" ph="1"/>
      <c r="S446" s="46" t="s" ph="1">
        <v>9664</v>
      </c>
      <c r="T446" s="46" t="s" ph="1">
        <v>3482</v>
      </c>
      <c r="U446" s="47" ph="1"/>
      <c r="V446" s="44" ph="1">
        <v>2800</v>
      </c>
      <c r="W446" s="44" ph="1"/>
    </row>
    <row r="447" spans="1:25" s="46" customFormat="1" ht="25.5" ph="1">
      <c r="A447" s="44" ph="1">
        <v>814</v>
      </c>
      <c r="B447" s="46" t="s" ph="1">
        <v>3580</v>
      </c>
      <c r="C447" s="46" t="s" ph="1">
        <v>3580</v>
      </c>
      <c r="F447" s="46" t="s" ph="1">
        <v>1413</v>
      </c>
      <c r="G447" s="46" t="s" ph="1">
        <v>1343</v>
      </c>
      <c r="H447" s="46" t="s" ph="1">
        <v>1316</v>
      </c>
      <c r="I447" s="46" t="s" ph="1">
        <v>9660</v>
      </c>
      <c r="M447" s="161" t="str" ph="1">
        <f>IFERROR(INDEX([1]!_born[生没年],
MATCH(I447,[1]!_born[作],0)),"")</f>
        <v/>
      </c>
      <c r="N447" s="161" t="str" ph="1">
        <f>IFERROR(INDEX([1]!_born[生没年],
MATCH(K447,[1]!_born[作],0)),"")</f>
        <v/>
      </c>
      <c r="O447" s="46" t="s" ph="1">
        <v>9661</v>
      </c>
      <c r="P447" s="46" t="s" ph="1">
        <v>1972</v>
      </c>
      <c r="Q447" s="46" t="s" ph="1">
        <v>1973</v>
      </c>
      <c r="R447" s="149" ph="1"/>
      <c r="U447" s="47" ph="1"/>
      <c r="V447" s="44" ph="1"/>
      <c r="W447" s="44" ph="1"/>
    </row>
    <row r="448" spans="1:25" s="46" customFormat="1" ht="25.5" ph="1">
      <c r="A448" s="44" ph="1">
        <v>815</v>
      </c>
      <c r="B448" s="46" t="s" ph="1">
        <v>3580</v>
      </c>
      <c r="C448" s="46" t="s" ph="1">
        <v>3580</v>
      </c>
      <c r="F448" s="46" t="s" ph="1">
        <v>1415</v>
      </c>
      <c r="G448" s="46" t="s" ph="1">
        <v>1343</v>
      </c>
      <c r="H448" s="46" t="s" ph="1">
        <v>1316</v>
      </c>
      <c r="I448" s="46" t="s" ph="1">
        <v>2356</v>
      </c>
      <c r="M448" s="161" t="str" ph="1">
        <f>IFERROR(INDEX([1]!_born[生没年],
MATCH(I448,[1]!_born[作],0)),"")</f>
        <v/>
      </c>
      <c r="N448" s="161" t="str" ph="1">
        <f>IFERROR(INDEX([1]!_born[生没年],
MATCH(K448,[1]!_born[作],0)),"")</f>
        <v/>
      </c>
      <c r="O448" s="46" t="s" ph="1">
        <v>9666</v>
      </c>
      <c r="P448" s="46" t="s" ph="1">
        <v>1974</v>
      </c>
      <c r="Q448" s="46" t="s" ph="1">
        <v>1975</v>
      </c>
      <c r="R448" s="149" ph="1"/>
      <c r="S448" s="46" t="s" ph="1">
        <v>9667</v>
      </c>
      <c r="T448" s="46" t="s" ph="1">
        <v>3482</v>
      </c>
      <c r="U448" s="47" ph="1"/>
      <c r="V448" s="44" ph="1">
        <v>2800</v>
      </c>
      <c r="W448" s="44" ph="1"/>
    </row>
    <row r="449" spans="1:25" s="46" customFormat="1" ht="25.5" ph="1">
      <c r="A449" s="44" ph="1">
        <v>816</v>
      </c>
      <c r="B449" s="46" t="s" ph="1">
        <v>3580</v>
      </c>
      <c r="C449" s="46" t="s" ph="1">
        <v>3580</v>
      </c>
      <c r="F449" s="46" t="s" ph="1">
        <v>1415</v>
      </c>
      <c r="G449" s="46" t="s" ph="1">
        <v>1343</v>
      </c>
      <c r="H449" s="46" t="s" ph="1">
        <v>1316</v>
      </c>
      <c r="I449" s="46" t="s" ph="1">
        <v>2356</v>
      </c>
      <c r="M449" s="161" t="str" ph="1">
        <f>IFERROR(INDEX([1]!_born[生没年],
MATCH(I449,[1]!_born[作],0)),"")</f>
        <v/>
      </c>
      <c r="N449" s="161" t="str" ph="1">
        <f>IFERROR(INDEX([1]!_born[生没年],
MATCH(K449,[1]!_born[作],0)),"")</f>
        <v/>
      </c>
      <c r="O449" s="138" t="s" ph="1">
        <v>10078</v>
      </c>
      <c r="P449" s="46" t="s" ph="1">
        <v>1976</v>
      </c>
      <c r="Q449" s="46" t="s" ph="1">
        <v>1977</v>
      </c>
      <c r="R449" s="149" ph="1"/>
      <c r="S449" s="46" t="s" ph="1">
        <v>10079</v>
      </c>
      <c r="T449" s="46" t="s" ph="1">
        <v>3482</v>
      </c>
      <c r="U449" s="47" t="s" ph="1">
        <v>1978</v>
      </c>
      <c r="V449" s="44" ph="1">
        <v>2800</v>
      </c>
      <c r="W449" s="44" ph="1"/>
      <c r="Y449" s="46" t="s" ph="1">
        <v>10080</v>
      </c>
    </row>
    <row r="450" spans="1:25" s="46" customFormat="1" ht="25.5" ph="1">
      <c r="A450" s="44" ph="1">
        <v>817</v>
      </c>
      <c r="B450" s="46" t="s" ph="1">
        <v>3580</v>
      </c>
      <c r="C450" s="46" t="s" ph="1">
        <v>3580</v>
      </c>
      <c r="F450" s="46" t="s" ph="1">
        <v>1418</v>
      </c>
      <c r="G450" s="46" t="s" ph="1">
        <v>1343</v>
      </c>
      <c r="H450" s="46" t="s" ph="1">
        <v>1316</v>
      </c>
      <c r="M450" s="161" t="str" ph="1">
        <f>IFERROR(INDEX([1]!_born[生没年],
MATCH(I450,[1]!_born[作],0)),"")</f>
        <v/>
      </c>
      <c r="N450" s="161" t="str" ph="1">
        <f>IFERROR(INDEX([1]!_born[生没年],
MATCH(K450,[1]!_born[作],0)),"")</f>
        <v/>
      </c>
      <c r="O450" s="46" t="s" ph="1">
        <v>9151</v>
      </c>
      <c r="P450" s="46" t="s" ph="1">
        <v>1979</v>
      </c>
      <c r="Q450" s="46" t="s" ph="1">
        <v>1980</v>
      </c>
      <c r="R450" s="149" ph="1"/>
      <c r="U450" s="47" ph="1"/>
      <c r="V450" s="44" ph="1"/>
      <c r="W450" s="44" ph="1"/>
    </row>
    <row r="451" spans="1:25" s="46" customFormat="1" ht="25.5" ph="1">
      <c r="A451" s="44" ph="1">
        <v>818</v>
      </c>
      <c r="B451" s="46" t="s" ph="1">
        <v>3580</v>
      </c>
      <c r="C451" s="46" t="s" ph="1">
        <v>3580</v>
      </c>
      <c r="F451" s="46" t="s" ph="1">
        <v>1418</v>
      </c>
      <c r="G451" s="46" t="s" ph="1">
        <v>1343</v>
      </c>
      <c r="H451" s="46" t="s" ph="1">
        <v>1316</v>
      </c>
      <c r="I451" s="46" t="s" ph="1">
        <v>9006</v>
      </c>
      <c r="M451" s="161" t="str" ph="1">
        <f>IFERROR(INDEX([1]!_born[生没年],
MATCH(I451,[1]!_born[作],0)),"")</f>
        <v/>
      </c>
      <c r="N451" s="161" t="str" ph="1">
        <f>IFERROR(INDEX([1]!_born[生没年],
MATCH(K451,[1]!_born[作],0)),"")</f>
        <v/>
      </c>
      <c r="O451" s="46" t="s" ph="1">
        <v>9007</v>
      </c>
      <c r="P451" s="46" t="s" ph="1">
        <v>1981</v>
      </c>
      <c r="Q451" s="46" t="s" ph="1">
        <v>1982</v>
      </c>
      <c r="R451" s="149" ph="1"/>
      <c r="U451" s="47" ph="1"/>
      <c r="V451" s="44" ph="1"/>
      <c r="W451" s="44" ph="1"/>
    </row>
    <row r="452" spans="1:25" s="46" customFormat="1" ht="25.5" ph="1">
      <c r="A452" s="44" ph="1">
        <v>861</v>
      </c>
      <c r="B452" s="46" t="s" ph="1">
        <v>3580</v>
      </c>
      <c r="C452" s="46" t="s" ph="1">
        <v>3580</v>
      </c>
      <c r="F452" s="46" t="s" ph="1">
        <v>1363</v>
      </c>
      <c r="G452" s="46" t="s" ph="1">
        <v>1343</v>
      </c>
      <c r="H452" s="46" t="s" ph="1">
        <v>9166</v>
      </c>
      <c r="I452" s="46" t="s" ph="1">
        <v>2356</v>
      </c>
      <c r="M452" s="161" t="str" ph="1">
        <f>IFERROR(INDEX([1]!_born[生没年],
MATCH(I452,[1]!_born[作],0)),"")</f>
        <v/>
      </c>
      <c r="N452" s="161" t="str" ph="1">
        <f>IFERROR(INDEX([1]!_born[生没年],
MATCH(K452,[1]!_born[作],0)),"")</f>
        <v/>
      </c>
      <c r="O452" s="46" t="s" ph="1">
        <v>3835</v>
      </c>
      <c r="P452" s="46" t="s" ph="1">
        <v>3147</v>
      </c>
      <c r="Q452" s="46" t="s" ph="1">
        <v>3148</v>
      </c>
      <c r="R452" s="149" ph="1"/>
      <c r="T452" s="46" t="s" ph="1">
        <v>2379</v>
      </c>
      <c r="U452" s="47" ph="1"/>
      <c r="V452" s="44" ph="1"/>
      <c r="W452" s="44" ph="1"/>
      <c r="Y452" s="46" t="s" ph="1">
        <v>10081</v>
      </c>
    </row>
    <row r="453" spans="1:25" s="46" customFormat="1" ht="25.5" ph="1">
      <c r="A453" s="44" ph="1">
        <v>862</v>
      </c>
      <c r="B453" s="46" t="s" ph="1">
        <v>3580</v>
      </c>
      <c r="C453" s="46" t="s" ph="1">
        <v>3580</v>
      </c>
      <c r="F453" s="46" t="s" ph="1">
        <v>1363</v>
      </c>
      <c r="G453" s="46" t="s" ph="1">
        <v>1343</v>
      </c>
      <c r="H453" s="46" t="s" ph="1">
        <v>7732</v>
      </c>
      <c r="I453" s="46" t="s" ph="1">
        <v>3781</v>
      </c>
      <c r="M453" s="161" t="str" ph="1">
        <f>IFERROR(INDEX([1]!_born[生没年],
MATCH(I453,[1]!_born[作],0)),"")</f>
        <v/>
      </c>
      <c r="N453" s="161" t="str" ph="1">
        <f>IFERROR(INDEX([1]!_born[生没年],
MATCH(K453,[1]!_born[作],0)),"")</f>
        <v/>
      </c>
      <c r="O453" s="46" t="s" ph="1">
        <v>3782</v>
      </c>
      <c r="P453" s="46" t="s" ph="1">
        <v>3149</v>
      </c>
      <c r="Q453" s="46" t="s" ph="1">
        <v>3150</v>
      </c>
      <c r="R453" s="149" ph="1"/>
      <c r="T453" s="46" t="s" ph="1">
        <v>2378</v>
      </c>
      <c r="U453" s="47" ph="1"/>
      <c r="V453" s="44" ph="1"/>
      <c r="W453" s="44" ph="1"/>
    </row>
    <row r="454" spans="1:25" s="46" customFormat="1" ht="25.5" ph="1">
      <c r="A454" s="44" ph="1">
        <v>863</v>
      </c>
      <c r="B454" s="46" t="s" ph="1">
        <v>3580</v>
      </c>
      <c r="C454" s="46" t="s" ph="1">
        <v>3580</v>
      </c>
      <c r="F454" s="46" t="s" ph="1">
        <v>1363</v>
      </c>
      <c r="G454" s="46" t="s" ph="1">
        <v>1343</v>
      </c>
      <c r="H454" s="46" t="s" ph="1">
        <v>7732</v>
      </c>
      <c r="I454" s="46" t="s" ph="1">
        <v>2458</v>
      </c>
      <c r="M454" s="161" t="str" ph="1">
        <f>IFERROR(INDEX([1]!_born[生没年],
MATCH(I454,[1]!_born[作],0)),"")</f>
        <v/>
      </c>
      <c r="N454" s="161" t="str" ph="1">
        <f>IFERROR(INDEX([1]!_born[生没年],
MATCH(K454,[1]!_born[作],0)),"")</f>
        <v/>
      </c>
      <c r="O454" s="46" t="s" ph="1">
        <v>2458</v>
      </c>
      <c r="P454" s="46" t="s" ph="1">
        <v>3151</v>
      </c>
      <c r="R454" s="149" ph="1"/>
      <c r="T454" s="46" t="s" ph="1">
        <v>4139</v>
      </c>
      <c r="U454" s="47" ph="1"/>
      <c r="V454" s="44" ph="1"/>
      <c r="W454" s="44" ph="1"/>
      <c r="Y454" s="46" t="s" ph="1">
        <v>9170</v>
      </c>
    </row>
    <row r="455" spans="1:25" s="46" customFormat="1" ph="1">
      <c r="A455" s="44" ph="1">
        <v>864</v>
      </c>
      <c r="B455" s="46" t="s" ph="1">
        <v>3580</v>
      </c>
      <c r="C455" s="46" t="s" ph="1">
        <v>3580</v>
      </c>
      <c r="F455" s="46" t="s" ph="1">
        <v>1363</v>
      </c>
      <c r="G455" s="46" t="s" ph="1">
        <v>1289</v>
      </c>
      <c r="I455" s="46" t="s" ph="1">
        <v>1819</v>
      </c>
      <c r="M455" s="161" t="str" ph="1">
        <f>IFERROR(INDEX([1]!_born[生没年],
MATCH(I455,[1]!_born[作],0)),"")</f>
        <v/>
      </c>
      <c r="N455" s="161" t="str" ph="1">
        <f>IFERROR(INDEX([1]!_born[生没年],
MATCH(K455,[1]!_born[作],0)),"")</f>
        <v/>
      </c>
      <c r="P455" s="46" t="s" ph="1">
        <v>1394</v>
      </c>
      <c r="R455" s="149" ph="1"/>
      <c r="U455" s="47" ph="1"/>
      <c r="V455" s="44" ph="1"/>
      <c r="W455" s="44" ph="1"/>
    </row>
    <row r="456" spans="1:25" s="46" customFormat="1" ht="25.5" ph="1">
      <c r="A456" s="44" ph="1">
        <v>865</v>
      </c>
      <c r="B456" s="46" t="s" ph="1">
        <v>3580</v>
      </c>
      <c r="C456" s="46" t="s" ph="1">
        <v>3580</v>
      </c>
      <c r="F456" s="46" t="s" ph="1">
        <v>1364</v>
      </c>
      <c r="G456" s="46" t="s" ph="1">
        <v>1343</v>
      </c>
      <c r="H456" s="46" t="s" ph="1">
        <v>7732</v>
      </c>
      <c r="I456" s="46" t="s" ph="1">
        <v>2306</v>
      </c>
      <c r="M456" s="161" t="str" ph="1">
        <f>IFERROR(INDEX([1]!_born[生没年],
MATCH(I456,[1]!_born[作],0)),"")</f>
        <v/>
      </c>
      <c r="N456" s="161" t="str" ph="1">
        <f>IFERROR(INDEX([1]!_born[生没年],
MATCH(K456,[1]!_born[作],0)),"")</f>
        <v/>
      </c>
      <c r="O456" s="46" t="s" ph="1">
        <v>2422</v>
      </c>
      <c r="P456" s="46" t="s" ph="1">
        <v>3157</v>
      </c>
      <c r="Q456" s="46" t="s" ph="1">
        <v>1983</v>
      </c>
      <c r="R456" s="149" ph="1"/>
      <c r="T456" s="46" t="s" ph="1">
        <v>2368</v>
      </c>
      <c r="U456" s="47" ph="1"/>
      <c r="V456" s="44" ph="1"/>
      <c r="W456" s="44" ph="1"/>
      <c r="Y456" s="46" t="s" ph="1">
        <v>10082</v>
      </c>
    </row>
    <row r="457" spans="1:25" s="46" customFormat="1" ht="25.5" ph="1">
      <c r="A457" s="44" ph="1">
        <v>866</v>
      </c>
      <c r="B457" s="46" t="s" ph="1">
        <v>3580</v>
      </c>
      <c r="C457" s="46" t="s" ph="1">
        <v>3580</v>
      </c>
      <c r="F457" s="46" t="s" ph="1">
        <v>1364</v>
      </c>
      <c r="G457" s="46" t="s" ph="1">
        <v>1343</v>
      </c>
      <c r="H457" s="46" t="s" ph="1">
        <v>7732</v>
      </c>
      <c r="I457" s="46" t="s" ph="1">
        <v>3913</v>
      </c>
      <c r="M457" s="161" t="str" ph="1">
        <f>IFERROR(INDEX([1]!_born[生没年],
MATCH(I457,[1]!_born[作],0)),"")</f>
        <v/>
      </c>
      <c r="N457" s="161" t="str" ph="1">
        <f>IFERROR(INDEX([1]!_born[生没年],
MATCH(K457,[1]!_born[作],0)),"")</f>
        <v/>
      </c>
      <c r="O457" s="46" t="s" ph="1">
        <v>3390</v>
      </c>
      <c r="P457" s="46" t="s" ph="1">
        <v>1984</v>
      </c>
      <c r="Q457" s="46" t="s" ph="1">
        <v>1985</v>
      </c>
      <c r="R457" s="149" ph="1"/>
      <c r="T457" s="46" t="s" ph="1">
        <v>3921</v>
      </c>
      <c r="U457" s="47" ph="1"/>
      <c r="V457" s="44" ph="1"/>
      <c r="W457" s="44" ph="1"/>
    </row>
    <row r="458" spans="1:25" s="46" customFormat="1" ph="1">
      <c r="A458" s="44" ph="1">
        <v>867</v>
      </c>
      <c r="B458" s="46" t="s" ph="1">
        <v>3580</v>
      </c>
      <c r="C458" s="46" t="s" ph="1">
        <v>3580</v>
      </c>
      <c r="F458" s="46" t="s" ph="1">
        <v>1364</v>
      </c>
      <c r="G458" s="46" t="s" ph="1">
        <v>1289</v>
      </c>
      <c r="I458" s="46" t="s" ph="1">
        <v>1828</v>
      </c>
      <c r="M458" s="161" t="str" ph="1">
        <f>IFERROR(INDEX([1]!_born[生没年],
MATCH(I458,[1]!_born[作],0)),"")</f>
        <v/>
      </c>
      <c r="N458" s="161" t="str" ph="1">
        <f>IFERROR(INDEX([1]!_born[生没年],
MATCH(K458,[1]!_born[作],0)),"")</f>
        <v/>
      </c>
      <c r="P458" s="46" t="s" ph="1">
        <v>3158</v>
      </c>
      <c r="R458" s="149" ph="1"/>
      <c r="U458" s="47" ph="1"/>
      <c r="V458" s="44" ph="1"/>
      <c r="W458" s="44" ph="1"/>
    </row>
    <row r="459" spans="1:25" s="46" customFormat="1" ht="25.5" ph="1">
      <c r="A459" s="44" ph="1">
        <v>868</v>
      </c>
      <c r="B459" s="46" t="s" ph="1">
        <v>3580</v>
      </c>
      <c r="C459" s="46" t="s" ph="1">
        <v>3580</v>
      </c>
      <c r="F459" s="46" t="s" ph="1">
        <v>1366</v>
      </c>
      <c r="G459" s="46" t="s" ph="1">
        <v>1343</v>
      </c>
      <c r="H459" s="46" t="s" ph="1">
        <v>7732</v>
      </c>
      <c r="I459" s="46" t="s" ph="1">
        <v>2459</v>
      </c>
      <c r="M459" s="161" t="str" ph="1">
        <f>IFERROR(INDEX([1]!_born[生没年],
MATCH(I459,[1]!_born[作],0)),"")</f>
        <v/>
      </c>
      <c r="N459" s="161" t="str" ph="1">
        <f>IFERROR(INDEX([1]!_born[生没年],
MATCH(K459,[1]!_born[作],0)),"")</f>
        <v/>
      </c>
      <c r="O459" s="46" t="s" ph="1">
        <v>3601</v>
      </c>
      <c r="P459" s="46" t="s" ph="1">
        <v>3159</v>
      </c>
      <c r="Q459" s="46" t="s" ph="1">
        <v>3160</v>
      </c>
      <c r="R459" s="149" ph="1"/>
      <c r="T459" s="46" t="s" ph="1">
        <v>2382</v>
      </c>
      <c r="U459" s="47" ph="1"/>
      <c r="V459" s="44" ph="1"/>
      <c r="W459" s="44" ph="1"/>
      <c r="Y459" s="46" t="s" ph="1">
        <v>10082</v>
      </c>
    </row>
    <row r="460" spans="1:25" s="46" customFormat="1" ht="25.5" ph="1">
      <c r="A460" s="44" ph="1">
        <v>869</v>
      </c>
      <c r="B460" s="46" t="s" ph="1">
        <v>3580</v>
      </c>
      <c r="C460" s="46" t="s" ph="1">
        <v>3580</v>
      </c>
      <c r="F460" s="46" t="s" ph="1">
        <v>1366</v>
      </c>
      <c r="G460" s="46" t="s" ph="1">
        <v>1343</v>
      </c>
      <c r="H460" s="46" t="s" ph="1">
        <v>7732</v>
      </c>
      <c r="I460" s="46" t="s" ph="1">
        <v>2459</v>
      </c>
      <c r="M460" s="161" t="str" ph="1">
        <f>IFERROR(INDEX([1]!_born[生没年],
MATCH(I460,[1]!_born[作],0)),"")</f>
        <v/>
      </c>
      <c r="N460" s="161" t="str" ph="1">
        <f>IFERROR(INDEX([1]!_born[生没年],
MATCH(K460,[1]!_born[作],0)),"")</f>
        <v/>
      </c>
      <c r="O460" s="46" t="s" ph="1">
        <v>8935</v>
      </c>
      <c r="P460" s="46" t="s" ph="1">
        <v>3161</v>
      </c>
      <c r="Q460" s="46" t="s" ph="1">
        <v>3162</v>
      </c>
      <c r="R460" s="149" ph="1"/>
      <c r="T460" s="46" t="s" ph="1">
        <v>2368</v>
      </c>
      <c r="U460" s="47" ph="1"/>
      <c r="V460" s="44" ph="1"/>
      <c r="W460" s="44" ph="1"/>
    </row>
    <row r="461" spans="1:25" s="46" customFormat="1" ph="1">
      <c r="A461" s="44" ph="1">
        <v>870</v>
      </c>
      <c r="B461" s="46" t="s" ph="1">
        <v>3580</v>
      </c>
      <c r="C461" s="46" t="s" ph="1">
        <v>3580</v>
      </c>
      <c r="F461" s="46" t="s" ph="1">
        <v>1366</v>
      </c>
      <c r="G461" s="46" t="s" ph="1">
        <v>1289</v>
      </c>
      <c r="I461" s="46" t="s" ph="1">
        <v>1986</v>
      </c>
      <c r="M461" s="161" t="str" ph="1">
        <f>IFERROR(INDEX([1]!_born[生没年],
MATCH(I461,[1]!_born[作],0)),"")</f>
        <v/>
      </c>
      <c r="N461" s="161" t="str" ph="1">
        <f>IFERROR(INDEX([1]!_born[生没年],
MATCH(K461,[1]!_born[作],0)),"")</f>
        <v/>
      </c>
      <c r="R461" s="149" ph="1"/>
      <c r="U461" s="47" ph="1"/>
      <c r="V461" s="44" ph="1"/>
      <c r="W461" s="44" ph="1"/>
    </row>
    <row r="462" spans="1:25" s="46" customFormat="1" ht="25.5" ph="1">
      <c r="A462" s="44" ph="1">
        <v>871</v>
      </c>
      <c r="B462" s="46" t="s" ph="1">
        <v>3580</v>
      </c>
      <c r="C462" s="46" t="s" ph="1">
        <v>3580</v>
      </c>
      <c r="F462" s="46" t="s" ph="1">
        <v>1413</v>
      </c>
      <c r="G462" s="46" t="s" ph="1">
        <v>1376</v>
      </c>
      <c r="I462" s="138" t="s" ph="1">
        <v>3730</v>
      </c>
      <c r="J462" s="138" ph="1"/>
      <c r="M462" s="161" t="str" ph="1">
        <f>IFERROR(INDEX([1]!_born[生没年],
MATCH(I462,[1]!_born[作],0)),"")</f>
        <v>1929/04/08~1978/10/09</v>
      </c>
      <c r="N462" s="161" t="str" ph="1">
        <f>IFERROR(INDEX([1]!_born[生没年],
MATCH(K462,[1]!_born[作],0)),"")</f>
        <v/>
      </c>
      <c r="O462" s="46" t="s" ph="1">
        <v>10083</v>
      </c>
      <c r="P462" s="46" t="s" ph="1">
        <v>3163</v>
      </c>
      <c r="Q462" s="46" t="s" ph="1">
        <v>3164</v>
      </c>
      <c r="R462" s="149" ph="1"/>
      <c r="S462" s="46" t="s" ph="1">
        <v>10084</v>
      </c>
      <c r="T462" s="46" t="s" ph="1">
        <v>9727</v>
      </c>
      <c r="U462" s="47" ph="1"/>
      <c r="V462" s="44" ph="1"/>
      <c r="W462" s="44" ph="1"/>
      <c r="Y462" s="46" t="s" ph="1">
        <v>10082</v>
      </c>
    </row>
    <row r="463" spans="1:25" s="46" customFormat="1" ht="25.5" ph="1">
      <c r="A463" s="44" ph="1">
        <v>872</v>
      </c>
      <c r="B463" s="46" t="s" ph="1">
        <v>3580</v>
      </c>
      <c r="C463" s="46" t="s" ph="1">
        <v>3580</v>
      </c>
      <c r="F463" s="46" t="s" ph="1">
        <v>1413</v>
      </c>
      <c r="G463" s="46" t="s" ph="1">
        <v>1376</v>
      </c>
      <c r="H463" s="46" t="s" ph="1">
        <v>1316</v>
      </c>
      <c r="I463" s="46" t="s" ph="1">
        <v>8651</v>
      </c>
      <c r="M463" s="161" t="str" ph="1">
        <f>IFERROR(INDEX([1]!_born[生没年],
MATCH(I463,[1]!_born[作],0)),"")</f>
        <v/>
      </c>
      <c r="N463" s="161" t="str" ph="1">
        <f>IFERROR(INDEX([1]!_born[生没年],
MATCH(K463,[1]!_born[作],0)),"")</f>
        <v/>
      </c>
      <c r="O463" s="46" t="s" ph="1">
        <v>9729</v>
      </c>
      <c r="P463" s="46" t="s" ph="1">
        <v>3165</v>
      </c>
      <c r="R463" s="149" ph="1"/>
      <c r="T463" s="46" t="s" ph="1">
        <v>3482</v>
      </c>
      <c r="U463" s="47" ph="1"/>
      <c r="V463" s="44" ph="1"/>
      <c r="W463" s="44" ph="1"/>
      <c r="Y463" s="46" t="s" ph="1">
        <v>9730</v>
      </c>
    </row>
    <row r="464" spans="1:25" s="46" customFormat="1" ht="25.5" ph="1">
      <c r="A464" s="44" ph="1">
        <v>873</v>
      </c>
      <c r="B464" s="46" t="s" ph="1">
        <v>3580</v>
      </c>
      <c r="C464" s="46" t="s" ph="1">
        <v>3580</v>
      </c>
      <c r="F464" s="46" t="s" ph="1">
        <v>1415</v>
      </c>
      <c r="G464" s="46" t="s" ph="1">
        <v>1376</v>
      </c>
      <c r="I464" s="46" t="s" ph="1">
        <v>2499</v>
      </c>
      <c r="M464" s="161" t="str" ph="1">
        <f>IFERROR(INDEX([1]!_born[生没年],
MATCH(I464,[1]!_born[作],0)),"")</f>
        <v>1927~yyyy</v>
      </c>
      <c r="N464" s="161" t="str" ph="1">
        <f>IFERROR(INDEX([1]!_born[生没年],
MATCH(K464,[1]!_born[作],0)),"")</f>
        <v/>
      </c>
      <c r="O464" s="46" t="s" ph="1">
        <v>9770</v>
      </c>
      <c r="P464" s="46" t="s" ph="1">
        <v>3166</v>
      </c>
      <c r="Q464" s="46" t="s" ph="1">
        <v>3167</v>
      </c>
      <c r="R464" s="149" ph="1"/>
      <c r="T464" s="46" t="s" ph="1">
        <v>9120</v>
      </c>
      <c r="U464" s="47" ph="1"/>
      <c r="V464" s="44" ph="1">
        <v>3200</v>
      </c>
      <c r="W464" s="44" ph="1"/>
      <c r="Y464" s="46" t="s" ph="1">
        <v>10082</v>
      </c>
    </row>
    <row r="465" spans="1:25" s="46" customFormat="1" ht="25.5" ph="1">
      <c r="A465" s="44" ph="1">
        <v>874</v>
      </c>
      <c r="B465" s="46" t="s" ph="1">
        <v>3580</v>
      </c>
      <c r="C465" s="46" t="s" ph="1">
        <v>3580</v>
      </c>
      <c r="F465" s="46" t="s" ph="1">
        <v>1415</v>
      </c>
      <c r="G465" s="46" t="s" ph="1">
        <v>1376</v>
      </c>
      <c r="I465" s="46" t="s" ph="1">
        <v>3732</v>
      </c>
      <c r="M465" s="161" t="str" ph="1">
        <f>IFERROR(INDEX([1]!_born[生没年],
MATCH(I465,[1]!_born[作],0)),"")</f>
        <v>1916~</v>
      </c>
      <c r="N465" s="161" t="str" ph="1">
        <f>IFERROR(INDEX([1]!_born[生没年],
MATCH(K465,[1]!_born[作],0)),"")</f>
        <v/>
      </c>
      <c r="O465" s="46" t="s" ph="1">
        <v>9743</v>
      </c>
      <c r="Q465" s="46" t="s" ph="1">
        <v>1987</v>
      </c>
      <c r="R465" s="149" ph="1"/>
      <c r="S465" s="46" t="s" ph="1">
        <v>9745</v>
      </c>
      <c r="T465" s="46" t="s" ph="1">
        <v>9727</v>
      </c>
      <c r="U465" s="47" ph="1"/>
      <c r="V465" s="44" ph="1">
        <v>5600</v>
      </c>
      <c r="W465" s="44" ph="1"/>
    </row>
    <row r="466" spans="1:25" s="46" customFormat="1" ht="25.5" ph="1">
      <c r="A466" s="44" ph="1">
        <v>875</v>
      </c>
      <c r="B466" s="46" t="s" ph="1">
        <v>3580</v>
      </c>
      <c r="C466" s="46" t="s" ph="1">
        <v>3580</v>
      </c>
      <c r="F466" s="46" t="s" ph="1">
        <v>1418</v>
      </c>
      <c r="G466" s="46" t="s" ph="1">
        <v>1376</v>
      </c>
      <c r="I466" s="46" t="s" ph="1">
        <v>3734</v>
      </c>
      <c r="M466" s="161" t="str" ph="1">
        <f>IFERROR(INDEX([1]!_born[生没年],
MATCH(I466,[1]!_born[作],0)),"")</f>
        <v/>
      </c>
      <c r="N466" s="161" t="str" ph="1">
        <f>IFERROR(INDEX([1]!_born[生没年],
MATCH(K466,[1]!_born[作],0)),"")</f>
        <v/>
      </c>
      <c r="O466" s="46" t="s" ph="1">
        <v>10085</v>
      </c>
      <c r="P466" s="46" t="s" ph="1">
        <v>10086</v>
      </c>
      <c r="Q466" s="46" t="s" ph="1">
        <v>3428</v>
      </c>
      <c r="R466" s="149" ph="1"/>
      <c r="S466" s="46" t="s" ph="1">
        <v>9749</v>
      </c>
      <c r="T466" s="46" t="s" ph="1">
        <v>9727</v>
      </c>
      <c r="U466" s="47" ph="1"/>
      <c r="V466" s="44" ph="1">
        <v>5600</v>
      </c>
      <c r="W466" s="44" ph="1"/>
      <c r="Y466" s="46" t="s" ph="1">
        <v>10082</v>
      </c>
    </row>
    <row r="467" spans="1:25" s="46" customFormat="1" ht="25.5" ph="1">
      <c r="A467" s="44" ph="1">
        <v>876</v>
      </c>
      <c r="B467" s="46" t="s" ph="1">
        <v>3580</v>
      </c>
      <c r="C467" s="46" t="s" ph="1">
        <v>3580</v>
      </c>
      <c r="F467" s="46" t="s" ph="1">
        <v>1418</v>
      </c>
      <c r="G467" s="46" t="s" ph="1">
        <v>1376</v>
      </c>
      <c r="I467" s="46" t="s" ph="1">
        <v>3734</v>
      </c>
      <c r="M467" s="161" t="str" ph="1">
        <f>IFERROR(INDEX([1]!_born[生没年],
MATCH(I467,[1]!_born[作],0)),"")</f>
        <v/>
      </c>
      <c r="N467" s="161" t="str" ph="1">
        <f>IFERROR(INDEX([1]!_born[生没年],
MATCH(K467,[1]!_born[作],0)),"")</f>
        <v/>
      </c>
      <c r="O467" s="46" t="s" ph="1">
        <v>9751</v>
      </c>
      <c r="Q467" s="46" t="s" ph="1">
        <v>1687</v>
      </c>
      <c r="R467" s="149" ph="1"/>
      <c r="S467" s="46" t="s" ph="1">
        <v>3382</v>
      </c>
      <c r="T467" s="46" t="s" ph="1">
        <v>9727</v>
      </c>
      <c r="U467" s="47" ph="1"/>
      <c r="V467" s="44" ph="1">
        <v>3000</v>
      </c>
      <c r="W467" s="44" ph="1"/>
    </row>
    <row r="468" spans="1:25" s="46" customFormat="1" ht="25.5" ph="1">
      <c r="A468" s="44" ph="1">
        <v>877</v>
      </c>
      <c r="B468" s="46" t="s" ph="1">
        <v>3580</v>
      </c>
      <c r="C468" s="46" t="s" ph="1">
        <v>3580</v>
      </c>
      <c r="F468" s="46" t="s" ph="1">
        <v>1363</v>
      </c>
      <c r="G468" s="46" t="s" ph="1">
        <v>1376</v>
      </c>
      <c r="I468" s="46" t="s" ph="1">
        <v>2756</v>
      </c>
      <c r="M468" s="161" t="str" ph="1">
        <f>IFERROR(INDEX([1]!_born[生没年],
MATCH(I468,[1]!_born[作],0)),"")</f>
        <v>1913~</v>
      </c>
      <c r="N468" s="161" t="str" ph="1">
        <f>IFERROR(INDEX([1]!_born[生没年],
MATCH(K468,[1]!_born[作],0)),"")</f>
        <v/>
      </c>
      <c r="O468" s="46" t="s" ph="1">
        <v>3729</v>
      </c>
      <c r="P468" s="46" t="s" ph="1">
        <v>3186</v>
      </c>
      <c r="Q468" s="46" t="s" ph="1">
        <v>4232</v>
      </c>
      <c r="R468" s="149" ph="1"/>
      <c r="S468" s="46" t="s" ph="1">
        <v>9734</v>
      </c>
      <c r="T468" s="46" t="s" ph="1">
        <v>9735</v>
      </c>
      <c r="U468" s="47" ph="1"/>
      <c r="V468" s="44" ph="1"/>
      <c r="W468" s="44" ph="1"/>
    </row>
    <row r="469" spans="1:25" s="46" customFormat="1" ht="25.5" ph="1">
      <c r="A469" s="44" ph="1">
        <v>878</v>
      </c>
      <c r="B469" s="46" t="s" ph="1">
        <v>3580</v>
      </c>
      <c r="C469" s="46" t="s" ph="1">
        <v>3580</v>
      </c>
      <c r="F469" s="46" t="s" ph="1">
        <v>1363</v>
      </c>
      <c r="G469" s="46" t="s" ph="1">
        <v>1376</v>
      </c>
      <c r="H469" s="46" t="s" ph="1">
        <v>1316</v>
      </c>
      <c r="I469" s="46" t="s" ph="1">
        <v>9715</v>
      </c>
      <c r="M469" s="161" t="str" ph="1">
        <f>IFERROR(INDEX([1]!_born[生没年],
MATCH(I469,[1]!_born[作],0)),"")</f>
        <v/>
      </c>
      <c r="N469" s="161" t="str" ph="1">
        <f>IFERROR(INDEX([1]!_born[生没年],
MATCH(K469,[1]!_born[作],0)),"")</f>
        <v/>
      </c>
      <c r="O469" s="46" t="s" ph="1">
        <v>9720</v>
      </c>
      <c r="P469" s="46" t="s" ph="1">
        <v>1988</v>
      </c>
      <c r="R469" s="149" ph="1"/>
      <c r="S469" s="46" t="s" ph="1">
        <v>10087</v>
      </c>
      <c r="T469" s="46" t="s" ph="1">
        <v>2999</v>
      </c>
      <c r="U469" s="47" ph="1"/>
      <c r="V469" s="44" ph="1"/>
      <c r="W469" s="44" ph="1"/>
    </row>
    <row r="470" spans="1:25" s="46" customFormat="1" ht="25.5" ph="1">
      <c r="A470" s="44" ph="1">
        <v>879</v>
      </c>
      <c r="B470" s="46" t="s" ph="1">
        <v>3580</v>
      </c>
      <c r="C470" s="46" t="s" ph="1">
        <v>3580</v>
      </c>
      <c r="F470" s="46" t="s" ph="1">
        <v>1364</v>
      </c>
      <c r="G470" s="46" t="s" ph="1">
        <v>1376</v>
      </c>
      <c r="H470" s="46" t="s" ph="1">
        <v>1316</v>
      </c>
      <c r="I470" s="46" t="s" ph="1">
        <v>9702</v>
      </c>
      <c r="M470" s="161" t="str" ph="1">
        <f>IFERROR(INDEX([1]!_born[生没年],
MATCH(I470,[1]!_born[作],0)),"")</f>
        <v/>
      </c>
      <c r="N470" s="161" t="str" ph="1">
        <f>IFERROR(INDEX([1]!_born[生没年],
MATCH(K470,[1]!_born[作],0)),"")</f>
        <v/>
      </c>
      <c r="O470" s="46" t="s" ph="1">
        <v>9703</v>
      </c>
      <c r="P470" s="46" t="s" ph="1">
        <v>3187</v>
      </c>
      <c r="Q470" s="46" t="s" ph="1">
        <v>3188</v>
      </c>
      <c r="R470" s="149" ph="1"/>
      <c r="S470" s="46" t="s" ph="1">
        <v>9704</v>
      </c>
      <c r="T470" s="46" t="s" ph="1">
        <v>7742</v>
      </c>
      <c r="U470" s="47" ph="1"/>
      <c r="V470" s="44" ph="1"/>
      <c r="W470" s="44" ph="1"/>
    </row>
    <row r="471" spans="1:25" s="46" customFormat="1" ht="25.5" ph="1">
      <c r="A471" s="44" ph="1">
        <v>880</v>
      </c>
      <c r="B471" s="46" t="s" ph="1">
        <v>3580</v>
      </c>
      <c r="C471" s="46" t="s" ph="1">
        <v>3580</v>
      </c>
      <c r="F471" s="46" t="s" ph="1">
        <v>1364</v>
      </c>
      <c r="G471" s="46" t="s" ph="1">
        <v>1376</v>
      </c>
      <c r="H471" s="46" t="s" ph="1">
        <v>1316</v>
      </c>
      <c r="I471" s="46" t="s" ph="1">
        <v>9715</v>
      </c>
      <c r="M471" s="161" t="str" ph="1">
        <f>IFERROR(INDEX([1]!_born[生没年],
MATCH(I471,[1]!_born[作],0)),"")</f>
        <v/>
      </c>
      <c r="N471" s="161" t="str" ph="1">
        <f>IFERROR(INDEX([1]!_born[生没年],
MATCH(K471,[1]!_born[作],0)),"")</f>
        <v/>
      </c>
      <c r="O471" s="46" t="s" ph="1">
        <v>9716</v>
      </c>
      <c r="P471" s="46" t="s" ph="1">
        <v>3189</v>
      </c>
      <c r="R471" s="149" ph="1"/>
      <c r="T471" s="46" t="s" ph="1">
        <v>9120</v>
      </c>
      <c r="U471" s="47" ph="1"/>
      <c r="V471" s="44" ph="1"/>
      <c r="W471" s="44" ph="1"/>
    </row>
    <row r="472" spans="1:25" s="46" customFormat="1" ht="25.5" ph="1">
      <c r="A472" s="44" ph="1">
        <v>881</v>
      </c>
      <c r="B472" s="46" t="s" ph="1">
        <v>3580</v>
      </c>
      <c r="C472" s="46" t="s" ph="1">
        <v>3580</v>
      </c>
      <c r="F472" s="46" t="s" ph="1">
        <v>1366</v>
      </c>
      <c r="G472" s="46" t="s" ph="1">
        <v>1376</v>
      </c>
      <c r="H472" s="46" t="s" ph="1">
        <v>1316</v>
      </c>
      <c r="I472" s="46" t="s" ph="1">
        <v>9705</v>
      </c>
      <c r="M472" s="161" t="str" ph="1">
        <f>IFERROR(INDEX([1]!_born[生没年],
MATCH(I472,[1]!_born[作],0)),"")</f>
        <v/>
      </c>
      <c r="N472" s="161" t="str" ph="1">
        <f>IFERROR(INDEX([1]!_born[生没年],
MATCH(K472,[1]!_born[作],0)),"")</f>
        <v/>
      </c>
      <c r="O472" s="46" t="s" ph="1">
        <v>9706</v>
      </c>
      <c r="P472" s="46" t="s" ph="1">
        <v>3190</v>
      </c>
      <c r="Q472" s="46" t="s" ph="1">
        <v>3191</v>
      </c>
      <c r="R472" s="149" ph="1"/>
      <c r="S472" s="46" t="s" ph="1">
        <v>9704</v>
      </c>
      <c r="T472" s="46" t="s" ph="1">
        <v>7742</v>
      </c>
      <c r="U472" s="47" ph="1"/>
      <c r="V472" s="44" ph="1"/>
      <c r="W472" s="44" ph="1"/>
    </row>
    <row r="473" spans="1:25" s="46" customFormat="1" ht="25.5" ph="1">
      <c r="A473" s="44" ph="1">
        <v>882</v>
      </c>
      <c r="B473" s="46" t="s" ph="1">
        <v>3580</v>
      </c>
      <c r="C473" s="46" t="s" ph="1">
        <v>3580</v>
      </c>
      <c r="F473" s="46" t="s" ph="1">
        <v>1366</v>
      </c>
      <c r="G473" s="46" t="s" ph="1">
        <v>1376</v>
      </c>
      <c r="H473" s="46" t="s" ph="1">
        <v>1316</v>
      </c>
      <c r="I473" s="46" t="s" ph="1">
        <v>9715</v>
      </c>
      <c r="M473" s="161" t="str" ph="1">
        <f>IFERROR(INDEX([1]!_born[生没年],
MATCH(I473,[1]!_born[作],0)),"")</f>
        <v/>
      </c>
      <c r="N473" s="161" t="str" ph="1">
        <f>IFERROR(INDEX([1]!_born[生没年],
MATCH(K473,[1]!_born[作],0)),"")</f>
        <v/>
      </c>
      <c r="O473" s="46" t="s" ph="1">
        <v>9717</v>
      </c>
      <c r="P473" s="46" t="s" ph="1">
        <v>3192</v>
      </c>
      <c r="Q473" s="46" t="s" ph="1">
        <v>3193</v>
      </c>
      <c r="R473" s="149" ph="1"/>
      <c r="T473" s="46" t="s" ph="1">
        <v>9120</v>
      </c>
      <c r="U473" s="47" ph="1"/>
      <c r="V473" s="44" ph="1"/>
      <c r="W473" s="44" ph="1"/>
    </row>
    <row r="474" spans="1:25" ht="25.5" ph="1">
      <c r="A474" s="6" ph="1">
        <v>883</v>
      </c>
      <c r="B474" s="7" t="s" ph="1">
        <v>3580</v>
      </c>
      <c r="C474" s="7" t="s" ph="1">
        <v>3580</v>
      </c>
      <c r="F474" s="7" t="s" ph="1">
        <v>1366</v>
      </c>
      <c r="G474" s="7" t="s" ph="1">
        <v>6914</v>
      </c>
      <c r="I474" s="25" t="s" ph="1">
        <v>10088</v>
      </c>
      <c r="J474" s="25" ph="1"/>
      <c r="M474" s="14" t="str" ph="1">
        <f>IFERROR(INDEX([1]!_born[生没年],
MATCH(I474,[1]!_born[作],0)),"")</f>
        <v/>
      </c>
      <c r="N474" s="14" t="str" ph="1">
        <f>IFERROR(INDEX([1]!_born[生没年],
MATCH(K474,[1]!_born[作],0)),"")</f>
        <v/>
      </c>
      <c r="O474" s="25" t="s" ph="1">
        <v>2631</v>
      </c>
      <c r="R474" s="147" ph="1"/>
    </row>
    <row r="475" spans="1:25" s="46" customFormat="1" ht="25.5" ph="1">
      <c r="A475" s="44" ph="1">
        <v>884</v>
      </c>
      <c r="B475" s="46" t="s" ph="1">
        <v>3580</v>
      </c>
      <c r="C475" s="46" t="s" ph="1">
        <v>3580</v>
      </c>
      <c r="F475" s="46" t="s" ph="1">
        <v>1413</v>
      </c>
      <c r="G475" s="46" t="s" ph="1">
        <v>1376</v>
      </c>
      <c r="H475" s="46" t="s" ph="1">
        <v>1316</v>
      </c>
      <c r="I475" s="46" t="s" ph="1">
        <v>9707</v>
      </c>
      <c r="M475" s="161" t="str" ph="1">
        <f>IFERROR(INDEX([1]!_born[生没年],
MATCH(I475,[1]!_born[作],0)),"")</f>
        <v/>
      </c>
      <c r="N475" s="161" t="str" ph="1">
        <f>IFERROR(INDEX([1]!_born[生没年],
MATCH(K475,[1]!_born[作],0)),"")</f>
        <v/>
      </c>
      <c r="O475" s="46" t="s" ph="1">
        <v>9708</v>
      </c>
      <c r="P475" s="46" t="s" ph="1">
        <v>3194</v>
      </c>
      <c r="Q475" s="46" t="s" ph="1">
        <v>3195</v>
      </c>
      <c r="R475" s="149" ph="1"/>
      <c r="S475" s="46" t="s" ph="1">
        <v>9704</v>
      </c>
      <c r="T475" s="46" t="s" ph="1">
        <v>7742</v>
      </c>
      <c r="U475" s="47" ph="1"/>
      <c r="V475" s="44" ph="1"/>
      <c r="W475" s="44" ph="1"/>
    </row>
    <row r="476" spans="1:25" s="46" customFormat="1" ht="25.5" ph="1">
      <c r="A476" s="44" ph="1">
        <v>885</v>
      </c>
      <c r="B476" s="46" t="s" ph="1">
        <v>3580</v>
      </c>
      <c r="C476" s="46" t="s" ph="1">
        <v>3580</v>
      </c>
      <c r="F476" s="46" t="s" ph="1">
        <v>1413</v>
      </c>
      <c r="G476" s="46" t="s" ph="1">
        <v>1376</v>
      </c>
      <c r="I476" s="46" t="s" ph="1">
        <v>2351</v>
      </c>
      <c r="M476" s="161" t="str" ph="1">
        <f>IFERROR(INDEX([1]!_born[生没年],
MATCH(I476,[1]!_born[作],0)),"")</f>
        <v>1915~yyyy</v>
      </c>
      <c r="N476" s="161" t="str" ph="1">
        <f>IFERROR(INDEX([1]!_born[生没年],
MATCH(K476,[1]!_born[作],0)),"")</f>
        <v/>
      </c>
      <c r="O476" s="46" t="s" ph="1">
        <v>9732</v>
      </c>
      <c r="P476" s="46" t="s" ph="1">
        <v>9733</v>
      </c>
      <c r="Q476" s="46" t="s" ph="1">
        <v>3196</v>
      </c>
      <c r="R476" s="149" ph="1"/>
      <c r="U476" s="47" ph="1"/>
      <c r="V476" s="44" ph="1"/>
      <c r="W476" s="44" ph="1"/>
    </row>
    <row r="477" spans="1:25" ht="25.5" ph="1">
      <c r="A477" s="6" ph="1">
        <v>886</v>
      </c>
      <c r="B477" s="7" t="s" ph="1">
        <v>3580</v>
      </c>
      <c r="C477" s="7" t="s" ph="1">
        <v>3580</v>
      </c>
      <c r="F477" s="7" t="s" ph="1">
        <v>1413</v>
      </c>
      <c r="G477" s="7" t="s" ph="1">
        <v>6914</v>
      </c>
      <c r="I477" s="25" t="s" ph="1">
        <v>10088</v>
      </c>
      <c r="J477" s="25" ph="1"/>
      <c r="M477" s="14" t="str" ph="1">
        <f>IFERROR(INDEX([1]!_born[生没年],
MATCH(I477,[1]!_born[作],0)),"")</f>
        <v/>
      </c>
      <c r="N477" s="14" t="str" ph="1">
        <f>IFERROR(INDEX([1]!_born[生没年],
MATCH(K477,[1]!_born[作],0)),"")</f>
        <v/>
      </c>
      <c r="O477" s="25" t="s" ph="1">
        <v>10089</v>
      </c>
      <c r="R477" s="147" ph="1"/>
    </row>
    <row r="478" spans="1:25" s="46" customFormat="1" ht="25.5" ph="1">
      <c r="A478" s="44" ph="1">
        <v>887</v>
      </c>
      <c r="B478" s="46" t="s" ph="1">
        <v>3580</v>
      </c>
      <c r="C478" s="46" t="s" ph="1">
        <v>3580</v>
      </c>
      <c r="F478" s="46" t="s" ph="1">
        <v>1415</v>
      </c>
      <c r="G478" s="46" t="s" ph="1">
        <v>1376</v>
      </c>
      <c r="H478" s="46" t="s" ph="1">
        <v>1316</v>
      </c>
      <c r="I478" s="46" t="s" ph="1">
        <v>9710</v>
      </c>
      <c r="M478" s="161" t="str" ph="1">
        <f>IFERROR(INDEX([1]!_born[生没年],
MATCH(I478,[1]!_born[作],0)),"")</f>
        <v/>
      </c>
      <c r="N478" s="161" t="str" ph="1">
        <f>IFERROR(INDEX([1]!_born[生没年],
MATCH(K478,[1]!_born[作],0)),"")</f>
        <v/>
      </c>
      <c r="O478" s="46" t="s" ph="1">
        <v>9711</v>
      </c>
      <c r="P478" s="46" t="s" ph="1">
        <v>3197</v>
      </c>
      <c r="Q478" s="46" t="s" ph="1">
        <v>3198</v>
      </c>
      <c r="R478" s="149" ph="1"/>
      <c r="S478" s="46" t="s" ph="1">
        <v>9704</v>
      </c>
      <c r="T478" s="46" t="s" ph="1">
        <v>7742</v>
      </c>
      <c r="U478" s="47" ph="1"/>
      <c r="V478" s="44" ph="1"/>
      <c r="W478" s="44" ph="1"/>
    </row>
    <row r="479" spans="1:25" s="46" customFormat="1" ht="25.5" ph="1">
      <c r="A479" s="44" ph="1">
        <v>888</v>
      </c>
      <c r="B479" s="46" t="s" ph="1">
        <v>3580</v>
      </c>
      <c r="C479" s="46" t="s" ph="1">
        <v>3580</v>
      </c>
      <c r="F479" s="46" t="s" ph="1">
        <v>1415</v>
      </c>
      <c r="G479" s="46" t="s" ph="1">
        <v>1376</v>
      </c>
      <c r="H479" s="46" t="s" ph="1">
        <v>1316</v>
      </c>
      <c r="I479" s="46" t="s" ph="1">
        <v>9715</v>
      </c>
      <c r="M479" s="161" t="str" ph="1">
        <f>IFERROR(INDEX([1]!_born[生没年],
MATCH(I479,[1]!_born[作],0)),"")</f>
        <v/>
      </c>
      <c r="N479" s="161" t="str" ph="1">
        <f>IFERROR(INDEX([1]!_born[生没年],
MATCH(K479,[1]!_born[作],0)),"")</f>
        <v/>
      </c>
      <c r="O479" s="46" t="s" ph="1">
        <v>9718</v>
      </c>
      <c r="P479" s="46" t="s" ph="1">
        <v>1989</v>
      </c>
      <c r="R479" s="149" ph="1"/>
      <c r="T479" s="46" t="s" ph="1">
        <v>9120</v>
      </c>
      <c r="U479" s="47" ph="1"/>
      <c r="V479" s="44" ph="1"/>
      <c r="W479" s="44" ph="1"/>
    </row>
    <row r="480" spans="1:25" s="46" customFormat="1" ht="25.5" ph="1">
      <c r="A480" s="44" ph="1">
        <v>888</v>
      </c>
      <c r="B480" s="46" t="s" ph="1">
        <v>3580</v>
      </c>
      <c r="C480" s="46" t="s" ph="1">
        <v>3580</v>
      </c>
      <c r="F480" s="46" t="s" ph="1">
        <v>1415</v>
      </c>
      <c r="G480" s="46" t="s" ph="1">
        <v>1376</v>
      </c>
      <c r="H480" s="46" t="s" ph="1">
        <v>1316</v>
      </c>
      <c r="I480" s="46" t="s" ph="1">
        <v>9715</v>
      </c>
      <c r="M480" s="161" t="str" ph="1">
        <f>IFERROR(INDEX([1]!_born[生没年],
MATCH(I480,[1]!_born[作],0)),"")</f>
        <v/>
      </c>
      <c r="N480" s="161" t="str" ph="1">
        <f>IFERROR(INDEX([1]!_born[生没年],
MATCH(K480,[1]!_born[作],0)),"")</f>
        <v/>
      </c>
      <c r="O480" s="46" t="s" ph="1">
        <v>9719</v>
      </c>
      <c r="P480" s="46" t="s" ph="1">
        <v>1990</v>
      </c>
      <c r="R480" s="149" ph="1"/>
      <c r="T480" s="46" t="s" ph="1">
        <v>9120</v>
      </c>
      <c r="U480" s="47" ph="1"/>
      <c r="V480" s="44" ph="1"/>
      <c r="W480" s="44" ph="1"/>
    </row>
    <row r="481" spans="1:25" s="46" customFormat="1" ht="25.5" ph="1">
      <c r="A481" s="44" ph="1">
        <v>889</v>
      </c>
      <c r="B481" s="46" t="s" ph="1">
        <v>3580</v>
      </c>
      <c r="C481" s="46" t="s" ph="1">
        <v>3580</v>
      </c>
      <c r="F481" s="46" t="s" ph="1">
        <v>1418</v>
      </c>
      <c r="G481" s="46" t="s" ph="1">
        <v>1376</v>
      </c>
      <c r="H481" s="46" t="s" ph="1">
        <v>1316</v>
      </c>
      <c r="I481" s="46" t="s" ph="1">
        <v>9712</v>
      </c>
      <c r="M481" s="161" t="str" ph="1">
        <f>IFERROR(INDEX([1]!_born[生没年],
MATCH(I481,[1]!_born[作],0)),"")</f>
        <v/>
      </c>
      <c r="N481" s="161" t="str" ph="1">
        <f>IFERROR(INDEX([1]!_born[生没年],
MATCH(K481,[1]!_born[作],0)),"")</f>
        <v/>
      </c>
      <c r="O481" s="46" t="s" ph="1">
        <v>9713</v>
      </c>
      <c r="P481" s="46" t="s" ph="1">
        <v>3199</v>
      </c>
      <c r="Q481" s="46" t="s" ph="1">
        <v>1991</v>
      </c>
      <c r="R481" s="149" ph="1"/>
      <c r="S481" s="46" t="s" ph="1">
        <v>9704</v>
      </c>
      <c r="T481" s="46" t="s" ph="1">
        <v>7742</v>
      </c>
      <c r="U481" s="47" ph="1"/>
      <c r="V481" s="44" ph="1"/>
      <c r="W481" s="44" ph="1"/>
      <c r="Y481" s="46" t="s" ph="1">
        <v>10090</v>
      </c>
    </row>
    <row r="482" spans="1:25" s="46" customFormat="1" ht="25.5" ph="1">
      <c r="A482" s="44" ph="1">
        <v>890</v>
      </c>
      <c r="B482" s="46" t="s" ph="1">
        <v>3580</v>
      </c>
      <c r="C482" s="46" t="s" ph="1">
        <v>3580</v>
      </c>
      <c r="F482" s="46" t="s" ph="1">
        <v>1418</v>
      </c>
      <c r="G482" s="46" t="s" ph="1">
        <v>1376</v>
      </c>
      <c r="H482" s="46" t="s" ph="1">
        <v>1316</v>
      </c>
      <c r="I482" s="46" t="s" ph="1">
        <v>9715</v>
      </c>
      <c r="M482" s="161" t="str" ph="1">
        <f>IFERROR(INDEX([1]!_born[生没年],
MATCH(I482,[1]!_born[作],0)),"")</f>
        <v/>
      </c>
      <c r="N482" s="161" t="str" ph="1">
        <f>IFERROR(INDEX([1]!_born[生没年],
MATCH(K482,[1]!_born[作],0)),"")</f>
        <v/>
      </c>
      <c r="O482" s="46" t="s" ph="1">
        <v>4159</v>
      </c>
      <c r="P482" s="46" t="s" ph="1">
        <v>1992</v>
      </c>
      <c r="R482" s="149" ph="1"/>
      <c r="T482" s="46" t="s" ph="1">
        <v>2598</v>
      </c>
      <c r="U482" s="47" ph="1"/>
      <c r="V482" s="44" ph="1"/>
      <c r="W482" s="44" ph="1"/>
    </row>
    <row r="483" spans="1:25" s="46" customFormat="1" ht="25.5" ph="1">
      <c r="A483" s="44" ph="1">
        <v>891</v>
      </c>
      <c r="B483" s="46" t="s" ph="1">
        <v>3580</v>
      </c>
      <c r="C483" s="46" t="s" ph="1">
        <v>3580</v>
      </c>
      <c r="F483" s="46" t="s" ph="1">
        <v>1418</v>
      </c>
      <c r="G483" s="46" t="s" ph="1">
        <v>1376</v>
      </c>
      <c r="H483" s="46" t="s" ph="1">
        <v>1316</v>
      </c>
      <c r="I483" s="46" t="s" ph="1">
        <v>9715</v>
      </c>
      <c r="M483" s="161" t="str" ph="1">
        <f>IFERROR(INDEX([1]!_born[生没年],
MATCH(I483,[1]!_born[作],0)),"")</f>
        <v/>
      </c>
      <c r="N483" s="161" t="str" ph="1">
        <f>IFERROR(INDEX([1]!_born[生没年],
MATCH(K483,[1]!_born[作],0)),"")</f>
        <v/>
      </c>
      <c r="O483" s="46" t="s" ph="1">
        <v>10091</v>
      </c>
      <c r="P483" s="46" t="s" ph="1">
        <v>1993</v>
      </c>
      <c r="R483" s="149" ph="1"/>
      <c r="T483" s="46" t="s" ph="1">
        <v>2999</v>
      </c>
      <c r="U483" s="47" ph="1"/>
      <c r="V483" s="44" ph="1"/>
      <c r="W483" s="44" ph="1"/>
    </row>
    <row r="484" spans="1:25" s="46" customFormat="1" ph="1">
      <c r="A484" s="44" ph="1">
        <v>892</v>
      </c>
      <c r="B484" s="46" t="s" ph="1">
        <v>3580</v>
      </c>
      <c r="C484" s="46" t="s" ph="1">
        <v>3580</v>
      </c>
      <c r="F484" s="46" t="s" ph="1">
        <v>1363</v>
      </c>
      <c r="G484" s="46" t="s" ph="1">
        <v>1376</v>
      </c>
      <c r="I484" s="46" t="s" ph="1">
        <v>3485</v>
      </c>
      <c r="M484" s="161" t="str" ph="1">
        <f>IFERROR(INDEX([1]!_born[生没年],
MATCH(I484,[1]!_born[作],0)),"")</f>
        <v/>
      </c>
      <c r="N484" s="161" t="str" ph="1">
        <f>IFERROR(INDEX([1]!_born[生没年],
MATCH(K484,[1]!_born[作],0)),"")</f>
        <v/>
      </c>
      <c r="O484" s="46" t="s" ph="1">
        <v>3485</v>
      </c>
      <c r="P484" s="46" t="s" ph="1">
        <v>3200</v>
      </c>
      <c r="Q484" s="46" t="s" ph="1">
        <v>3201</v>
      </c>
      <c r="R484" s="149" ph="1"/>
      <c r="U484" s="47" ph="1"/>
      <c r="V484" s="44" ph="1"/>
      <c r="W484" s="44" ph="1"/>
    </row>
    <row r="485" spans="1:25" s="46" customFormat="1" ph="1">
      <c r="A485" s="44" ph="1">
        <v>893</v>
      </c>
      <c r="B485" s="46" t="s" ph="1">
        <v>3580</v>
      </c>
      <c r="C485" s="46" t="s" ph="1">
        <v>3580</v>
      </c>
      <c r="F485" s="46" t="s" ph="1">
        <v>1363</v>
      </c>
      <c r="G485" s="46" t="s" ph="1">
        <v>1376</v>
      </c>
      <c r="I485" s="46" t="s" ph="1">
        <v>3485</v>
      </c>
      <c r="M485" s="161" t="str" ph="1">
        <f>IFERROR(INDEX([1]!_born[生没年],
MATCH(I485,[1]!_born[作],0)),"")</f>
        <v/>
      </c>
      <c r="N485" s="161" t="str" ph="1">
        <f>IFERROR(INDEX([1]!_born[生没年],
MATCH(K485,[1]!_born[作],0)),"")</f>
        <v/>
      </c>
      <c r="O485" s="46" t="s" ph="1">
        <v>3484</v>
      </c>
      <c r="P485" s="46" t="s" ph="1">
        <v>3202</v>
      </c>
      <c r="Q485" s="46" t="s" ph="1">
        <v>3203</v>
      </c>
      <c r="R485" s="149" ph="1"/>
      <c r="U485" s="47" ph="1"/>
      <c r="V485" s="44" ph="1"/>
      <c r="W485" s="44" ph="1"/>
    </row>
    <row r="486" spans="1:25" s="46" customFormat="1" ph="1">
      <c r="A486" s="44" ph="1">
        <v>894</v>
      </c>
      <c r="B486" s="46" t="s" ph="1">
        <v>3580</v>
      </c>
      <c r="C486" s="46" t="s" ph="1">
        <v>3580</v>
      </c>
      <c r="F486" s="46" t="s" ph="1">
        <v>1363</v>
      </c>
      <c r="G486" s="46" t="s" ph="1">
        <v>1376</v>
      </c>
      <c r="I486" s="46" t="s" ph="1">
        <v>2414</v>
      </c>
      <c r="M486" s="161" t="str" ph="1">
        <f>IFERROR(INDEX([1]!_born[生没年],
MATCH(I486,[1]!_born[作],0)),"")</f>
        <v/>
      </c>
      <c r="N486" s="161" t="str" ph="1">
        <f>IFERROR(INDEX([1]!_born[生没年],
MATCH(K486,[1]!_born[作],0)),"")</f>
        <v/>
      </c>
      <c r="O486" s="46" t="s" ph="1">
        <v>2415</v>
      </c>
      <c r="P486" s="46" t="s" ph="1">
        <v>3204</v>
      </c>
      <c r="R486" s="149" ph="1"/>
      <c r="U486" s="47" ph="1"/>
      <c r="V486" s="44" ph="1"/>
      <c r="W486" s="44" ph="1"/>
    </row>
    <row r="487" spans="1:25" s="46" customFormat="1" ht="25.5" ph="1">
      <c r="A487" s="44" ph="1">
        <v>895</v>
      </c>
      <c r="B487" s="46" t="s" ph="1">
        <v>3580</v>
      </c>
      <c r="C487" s="46" t="s" ph="1">
        <v>3580</v>
      </c>
      <c r="F487" s="46" t="s" ph="1">
        <v>1364</v>
      </c>
      <c r="G487" s="46" t="s" ph="1">
        <v>1376</v>
      </c>
      <c r="I487" s="46" t="s" ph="1">
        <v>3154</v>
      </c>
      <c r="M487" s="161" t="str" ph="1">
        <f>IFERROR(INDEX([1]!_born[生没年],
MATCH(I487,[1]!_born[作],0)),"")</f>
        <v>1959~</v>
      </c>
      <c r="N487" s="161" t="str" ph="1">
        <f>IFERROR(INDEX([1]!_born[生没年],
MATCH(K487,[1]!_born[作],0)),"")</f>
        <v/>
      </c>
      <c r="O487" s="46" t="s" ph="1">
        <v>9800</v>
      </c>
      <c r="P487" s="46" t="s" ph="1">
        <v>3205</v>
      </c>
      <c r="Q487" s="46" t="s" ph="1">
        <v>3206</v>
      </c>
      <c r="R487" s="149" ph="1"/>
      <c r="S487" s="46" t="s" ph="1">
        <v>1994</v>
      </c>
      <c r="U487" s="47" ph="1"/>
      <c r="V487" s="44" ph="1"/>
      <c r="W487" s="44" ph="1"/>
    </row>
    <row r="488" spans="1:25" s="46" customFormat="1" ht="25.5" ph="1">
      <c r="A488" s="44" ph="1">
        <v>896</v>
      </c>
      <c r="B488" s="46" t="s" ph="1">
        <v>3580</v>
      </c>
      <c r="C488" s="46" t="s" ph="1">
        <v>3580</v>
      </c>
      <c r="F488" s="46" t="s" ph="1">
        <v>1364</v>
      </c>
      <c r="G488" s="46" t="s" ph="1">
        <v>1376</v>
      </c>
      <c r="I488" s="46" t="s" ph="1">
        <v>3154</v>
      </c>
      <c r="M488" s="161" t="str" ph="1">
        <f>IFERROR(INDEX([1]!_born[生没年],
MATCH(I488,[1]!_born[作],0)),"")</f>
        <v>1959~</v>
      </c>
      <c r="N488" s="161" t="str" ph="1">
        <f>IFERROR(INDEX([1]!_born[生没年],
MATCH(K488,[1]!_born[作],0)),"")</f>
        <v/>
      </c>
      <c r="O488" s="46" t="s" ph="1">
        <v>10092</v>
      </c>
      <c r="P488" s="46" t="s" ph="1">
        <v>3207</v>
      </c>
      <c r="Q488" s="46" t="s" ph="1">
        <v>3208</v>
      </c>
      <c r="R488" s="149" ph="1"/>
      <c r="S488" s="46" t="s" ph="1">
        <v>1995</v>
      </c>
      <c r="U488" s="47" ph="1"/>
      <c r="V488" s="44" ph="1"/>
      <c r="W488" s="44" ph="1"/>
    </row>
    <row r="489" spans="1:25" s="46" customFormat="1" ht="25.5" ph="1">
      <c r="A489" s="44" ph="1">
        <v>897</v>
      </c>
      <c r="B489" s="46" t="s" ph="1">
        <v>3580</v>
      </c>
      <c r="C489" s="46" t="s" ph="1">
        <v>3580</v>
      </c>
      <c r="F489" s="46" t="s" ph="1">
        <v>1364</v>
      </c>
      <c r="G489" s="46" t="s" ph="1">
        <v>1376</v>
      </c>
      <c r="I489" s="46" t="s" ph="1">
        <v>3731</v>
      </c>
      <c r="M489" s="161" t="str" ph="1">
        <f>IFERROR(INDEX([1]!_born[生没年],
MATCH(I489,[1]!_born[作],0)),"")</f>
        <v/>
      </c>
      <c r="N489" s="161" t="str" ph="1">
        <f>IFERROR(INDEX([1]!_born[生没年],
MATCH(K489,[1]!_born[作],0)),"")</f>
        <v/>
      </c>
      <c r="O489" s="46" t="s" ph="1">
        <v>9759</v>
      </c>
      <c r="P489" s="46" t="s" ph="1">
        <v>1996</v>
      </c>
      <c r="R489" s="149" ph="1"/>
      <c r="U489" s="47" ph="1"/>
      <c r="V489" s="44" ph="1"/>
      <c r="W489" s="44" ph="1"/>
    </row>
    <row r="490" spans="1:25" s="46" customFormat="1" ph="1">
      <c r="A490" s="44" ph="1">
        <v>898</v>
      </c>
      <c r="B490" s="46" t="s" ph="1">
        <v>3580</v>
      </c>
      <c r="C490" s="46" t="s" ph="1">
        <v>3580</v>
      </c>
      <c r="F490" s="46" t="s" ph="1">
        <v>1364</v>
      </c>
      <c r="G490" s="46" t="s" ph="1">
        <v>1289</v>
      </c>
      <c r="I490" s="46" t="s" ph="1">
        <v>1997</v>
      </c>
      <c r="M490" s="161" t="str" ph="1">
        <f>IFERROR(INDEX([1]!_born[生没年],
MATCH(I490,[1]!_born[作],0)),"")</f>
        <v/>
      </c>
      <c r="N490" s="161" t="str" ph="1">
        <f>IFERROR(INDEX([1]!_born[生没年],
MATCH(K490,[1]!_born[作],0)),"")</f>
        <v/>
      </c>
      <c r="P490" s="46" t="s" ph="1">
        <v>1998</v>
      </c>
      <c r="R490" s="149" ph="1"/>
      <c r="U490" s="47" ph="1"/>
      <c r="V490" s="44" ph="1"/>
      <c r="W490" s="44" ph="1"/>
    </row>
    <row r="491" spans="1:25" s="46" customFormat="1" ht="25.5" ph="1">
      <c r="A491" s="44" ph="1">
        <v>899</v>
      </c>
      <c r="B491" s="46" t="s" ph="1">
        <v>3580</v>
      </c>
      <c r="C491" s="46" t="s" ph="1">
        <v>3580</v>
      </c>
      <c r="F491" s="46" t="s" ph="1">
        <v>1366</v>
      </c>
      <c r="G491" s="46" t="s" ph="1">
        <v>1376</v>
      </c>
      <c r="I491" s="46" t="s" ph="1">
        <v>2691</v>
      </c>
      <c r="M491" s="161" t="str" ph="1">
        <f>IFERROR(INDEX([1]!_born[生没年],
MATCH(I491,[1]!_born[作],0)),"")</f>
        <v/>
      </c>
      <c r="N491" s="161" t="str" ph="1">
        <f>IFERROR(INDEX([1]!_born[生没年],
MATCH(K491,[1]!_born[作],0)),"")</f>
        <v/>
      </c>
      <c r="O491" s="46" t="s" ph="1">
        <v>9820</v>
      </c>
      <c r="P491" s="46" t="s" ph="1">
        <v>4007</v>
      </c>
      <c r="Q491" s="46" t="s" ph="1">
        <v>4008</v>
      </c>
      <c r="R491" s="149" ph="1"/>
      <c r="U491" s="47" ph="1"/>
      <c r="V491" s="44" ph="1"/>
      <c r="W491" s="44" ph="1"/>
    </row>
    <row r="492" spans="1:25" s="46" customFormat="1" ht="25.5" ph="1">
      <c r="A492" s="44" ph="1">
        <v>900</v>
      </c>
      <c r="B492" s="46" t="s" ph="1">
        <v>3580</v>
      </c>
      <c r="C492" s="46" t="s" ph="1">
        <v>3580</v>
      </c>
      <c r="F492" s="46" t="s" ph="1">
        <v>1366</v>
      </c>
      <c r="G492" s="46" t="s" ph="1">
        <v>1275</v>
      </c>
      <c r="H492" s="46" t="s" ph="1">
        <v>9825</v>
      </c>
      <c r="I492" s="46" t="s" ph="1">
        <v>2690</v>
      </c>
      <c r="M492" s="161" t="str" ph="1">
        <f>IFERROR(INDEX([1]!_born[生没年],
MATCH(I492,[1]!_born[作],0)),"")</f>
        <v/>
      </c>
      <c r="N492" s="161" t="str" ph="1">
        <f>IFERROR(INDEX([1]!_born[生没年],
MATCH(K492,[1]!_born[作],0)),"")</f>
        <v/>
      </c>
      <c r="O492" s="46" t="s" ph="1">
        <v>2689</v>
      </c>
      <c r="P492" s="46" t="s" ph="1">
        <v>4009</v>
      </c>
      <c r="R492" s="149" ph="1"/>
      <c r="T492" s="46" t="s" ph="1">
        <v>7742</v>
      </c>
      <c r="U492" s="47" ph="1"/>
      <c r="V492" s="44" ph="1"/>
      <c r="W492" s="44" ph="1"/>
    </row>
    <row r="493" spans="1:25" s="46" customFormat="1" ph="1">
      <c r="A493" s="44" ph="1">
        <v>901</v>
      </c>
      <c r="B493" s="46" t="s" ph="1">
        <v>3580</v>
      </c>
      <c r="C493" s="46" t="s" ph="1">
        <v>3580</v>
      </c>
      <c r="F493" s="46" t="s" ph="1">
        <v>1366</v>
      </c>
      <c r="G493" s="46" t="s" ph="1">
        <v>1289</v>
      </c>
      <c r="I493" s="46" t="s" ph="1">
        <v>1999</v>
      </c>
      <c r="M493" s="161" t="str" ph="1">
        <f>IFERROR(INDEX([1]!_born[生没年],
MATCH(I493,[1]!_born[作],0)),"")</f>
        <v/>
      </c>
      <c r="N493" s="161" t="str" ph="1">
        <f>IFERROR(INDEX([1]!_born[生没年],
MATCH(K493,[1]!_born[作],0)),"")</f>
        <v/>
      </c>
      <c r="P493" s="46" t="s" ph="1">
        <v>1344</v>
      </c>
      <c r="R493" s="149" ph="1"/>
      <c r="U493" s="47" ph="1"/>
      <c r="V493" s="44" ph="1"/>
      <c r="W493" s="44" ph="1"/>
    </row>
    <row r="494" spans="1:25" s="46" customFormat="1" ht="25.5" ph="1">
      <c r="A494" s="44" ph="1">
        <v>902</v>
      </c>
      <c r="B494" s="46" t="s" ph="1">
        <v>3580</v>
      </c>
      <c r="C494" s="46" t="s" ph="1">
        <v>3580</v>
      </c>
      <c r="F494" s="46" t="s" ph="1">
        <v>1413</v>
      </c>
      <c r="G494" s="46" t="s" ph="1">
        <v>1376</v>
      </c>
      <c r="I494" s="46" t="s" ph="1">
        <v>2688</v>
      </c>
      <c r="M494" s="161" t="str" ph="1">
        <f>IFERROR(INDEX([1]!_born[生没年],
MATCH(I494,[1]!_born[作],0)),"")</f>
        <v>1944~</v>
      </c>
      <c r="N494" s="161" t="str" ph="1">
        <f>IFERROR(INDEX([1]!_born[生没年],
MATCH(K494,[1]!_born[作],0)),"")</f>
        <v/>
      </c>
      <c r="O494" s="46" t="s" ph="1">
        <v>3069</v>
      </c>
      <c r="P494" s="46" t="s" ph="1">
        <v>4010</v>
      </c>
      <c r="Q494" s="46" t="s" ph="1">
        <v>4011</v>
      </c>
      <c r="R494" s="149" ph="1"/>
      <c r="S494" s="46" t="s" ph="1">
        <v>9785</v>
      </c>
      <c r="U494" s="47" ph="1"/>
      <c r="V494" s="44" ph="1"/>
      <c r="W494" s="44" ph="1"/>
      <c r="Y494" s="46" t="s" ph="1">
        <v>9786</v>
      </c>
    </row>
    <row r="495" spans="1:25" s="46" customFormat="1" ht="25.5" ph="1">
      <c r="A495" s="44" ph="1">
        <v>903</v>
      </c>
      <c r="B495" s="46" t="s" ph="1">
        <v>3580</v>
      </c>
      <c r="C495" s="46" t="s" ph="1">
        <v>3580</v>
      </c>
      <c r="F495" s="46" t="s" ph="1">
        <v>1413</v>
      </c>
      <c r="G495" s="46" t="s" ph="1">
        <v>1376</v>
      </c>
      <c r="I495" s="46" t="s" ph="1">
        <v>2688</v>
      </c>
      <c r="M495" s="161" t="str" ph="1">
        <f>IFERROR(INDEX([1]!_born[生没年],
MATCH(I495,[1]!_born[作],0)),"")</f>
        <v>1944~</v>
      </c>
      <c r="N495" s="161" t="str" ph="1">
        <f>IFERROR(INDEX([1]!_born[生没年],
MATCH(K495,[1]!_born[作],0)),"")</f>
        <v/>
      </c>
      <c r="O495" s="46" t="s" ph="1">
        <v>9787</v>
      </c>
      <c r="P495" s="46" t="s" ph="1">
        <v>2000</v>
      </c>
      <c r="Q495" s="46" t="s" ph="1">
        <v>2001</v>
      </c>
      <c r="R495" s="149" ph="1"/>
      <c r="S495" s="46" t="s" ph="1">
        <v>9788</v>
      </c>
      <c r="U495" s="47" ph="1"/>
      <c r="V495" s="44" ph="1"/>
      <c r="W495" s="44" ph="1"/>
      <c r="Y495" s="46" t="s" ph="1">
        <v>9789</v>
      </c>
    </row>
    <row r="496" spans="1:25" s="46" customFormat="1" ph="1">
      <c r="A496" s="44" ph="1">
        <v>904</v>
      </c>
      <c r="B496" s="46" t="s" ph="1">
        <v>3580</v>
      </c>
      <c r="C496" s="46" t="s" ph="1">
        <v>3580</v>
      </c>
      <c r="F496" s="46" t="s" ph="1">
        <v>1415</v>
      </c>
      <c r="G496" s="46" t="s" ph="1">
        <v>1376</v>
      </c>
      <c r="I496" s="46" t="s" ph="1">
        <v>2688</v>
      </c>
      <c r="M496" s="161" t="str" ph="1">
        <f>IFERROR(INDEX([1]!_born[生没年],
MATCH(I496,[1]!_born[作],0)),"")</f>
        <v>1944~</v>
      </c>
      <c r="N496" s="161" t="str" ph="1">
        <f>IFERROR(INDEX([1]!_born[生没年],
MATCH(K496,[1]!_born[作],0)),"")</f>
        <v/>
      </c>
      <c r="O496" s="46" t="s" ph="1">
        <v>2687</v>
      </c>
      <c r="P496" s="46" t="s" ph="1">
        <v>2920</v>
      </c>
      <c r="Q496" s="46" t="s" ph="1">
        <v>2002</v>
      </c>
      <c r="R496" s="149" ph="1"/>
      <c r="U496" s="47" ph="1"/>
      <c r="V496" s="44" ph="1"/>
      <c r="W496" s="44" ph="1"/>
    </row>
    <row r="497" spans="1:25" s="46" customFormat="1" ht="25.5" ph="1">
      <c r="A497" s="44" ph="1">
        <v>905</v>
      </c>
      <c r="B497" s="46" t="s" ph="1">
        <v>3580</v>
      </c>
      <c r="C497" s="46" t="s" ph="1">
        <v>3580</v>
      </c>
      <c r="F497" s="46" t="s" ph="1">
        <v>1415</v>
      </c>
      <c r="G497" s="46" t="s" ph="1">
        <v>1376</v>
      </c>
      <c r="H497" s="46" t="s" ph="1">
        <v>1316</v>
      </c>
      <c r="I497" s="46" t="s" ph="1">
        <v>9722</v>
      </c>
      <c r="M497" s="161" t="str" ph="1">
        <f>IFERROR(INDEX([1]!_born[生没年],
MATCH(I497,[1]!_born[作],0)),"")</f>
        <v/>
      </c>
      <c r="N497" s="161" t="str" ph="1">
        <f>IFERROR(INDEX([1]!_born[生没年],
MATCH(K497,[1]!_born[作],0)),"")</f>
        <v/>
      </c>
      <c r="O497" s="46" t="s" ph="1">
        <v>9723</v>
      </c>
      <c r="P497" s="46" t="s" ph="1">
        <v>2003</v>
      </c>
      <c r="Q497" s="46" t="s" ph="1">
        <v>2004</v>
      </c>
      <c r="R497" s="149" ph="1"/>
      <c r="S497" s="46" t="s" ph="1">
        <v>2005</v>
      </c>
      <c r="U497" s="47" ph="1"/>
      <c r="V497" s="44" ph="1"/>
      <c r="W497" s="44" ph="1"/>
      <c r="Y497" s="46" t="s" ph="1">
        <v>9724</v>
      </c>
    </row>
    <row r="498" spans="1:25" s="46" customFormat="1" ph="1">
      <c r="A498" s="44" ph="1">
        <v>906</v>
      </c>
      <c r="B498" s="46" t="s" ph="1">
        <v>3580</v>
      </c>
      <c r="C498" s="46" t="s" ph="1">
        <v>3580</v>
      </c>
      <c r="F498" s="46" t="s" ph="1">
        <v>1415</v>
      </c>
      <c r="G498" s="46" t="s" ph="1">
        <v>1289</v>
      </c>
      <c r="I498" s="46" t="s" ph="1">
        <v>1838</v>
      </c>
      <c r="M498" s="161" t="str" ph="1">
        <f>IFERROR(INDEX([1]!_born[生没年],
MATCH(I498,[1]!_born[作],0)),"")</f>
        <v/>
      </c>
      <c r="N498" s="161" t="str" ph="1">
        <f>IFERROR(INDEX([1]!_born[生没年],
MATCH(K498,[1]!_born[作],0)),"")</f>
        <v/>
      </c>
      <c r="P498" s="46" t="s" ph="1">
        <v>1350</v>
      </c>
      <c r="R498" s="149" ph="1"/>
      <c r="U498" s="47" ph="1"/>
      <c r="V498" s="44" ph="1"/>
      <c r="W498" s="44" ph="1"/>
    </row>
    <row r="499" spans="1:25" s="46" customFormat="1" ph="1">
      <c r="A499" s="44" ph="1">
        <v>907</v>
      </c>
      <c r="B499" s="46" t="s" ph="1">
        <v>3580</v>
      </c>
      <c r="C499" s="46" t="s" ph="1">
        <v>3580</v>
      </c>
      <c r="F499" s="46" t="s" ph="1">
        <v>1418</v>
      </c>
      <c r="G499" s="46" t="s" ph="1">
        <v>1376</v>
      </c>
      <c r="I499" s="46" t="s" ph="1">
        <v>4024</v>
      </c>
      <c r="M499" s="161" t="str" ph="1">
        <f>IFERROR(INDEX([1]!_born[生没年],
MATCH(I499,[1]!_born[作],0)),"")</f>
        <v/>
      </c>
      <c r="N499" s="161" t="str" ph="1">
        <f>IFERROR(INDEX([1]!_born[生没年],
MATCH(K499,[1]!_born[作],0)),"")</f>
        <v/>
      </c>
      <c r="O499" s="46" t="s" ph="1">
        <v>2547</v>
      </c>
      <c r="P499" s="46" t="s" ph="1">
        <v>3873</v>
      </c>
      <c r="Q499" s="46" t="s" ph="1">
        <v>3874</v>
      </c>
      <c r="R499" s="149" ph="1"/>
      <c r="U499" s="47" ph="1"/>
      <c r="V499" s="44" ph="1"/>
      <c r="W499" s="44" ph="1"/>
    </row>
    <row r="500" spans="1:25" s="46" customFormat="1" ht="25.5" ph="1">
      <c r="A500" s="44" ph="1">
        <v>908</v>
      </c>
      <c r="B500" s="46" t="s" ph="1">
        <v>3580</v>
      </c>
      <c r="C500" s="46" t="s" ph="1">
        <v>3580</v>
      </c>
      <c r="F500" s="46" t="s" ph="1">
        <v>1418</v>
      </c>
      <c r="G500" s="46" t="s" ph="1">
        <v>1376</v>
      </c>
      <c r="I500" s="46" t="s" ph="1">
        <v>9803</v>
      </c>
      <c r="M500" s="161" t="str" ph="1">
        <f>IFERROR(INDEX([1]!_born[生没年],
MATCH(I500,[1]!_born[作],0)),"")</f>
        <v/>
      </c>
      <c r="N500" s="161" t="str" ph="1">
        <f>IFERROR(INDEX([1]!_born[生没年],
MATCH(K500,[1]!_born[作],0)),"")</f>
        <v/>
      </c>
      <c r="O500" s="46" t="s" ph="1">
        <v>3026</v>
      </c>
      <c r="P500" s="46" t="s" ph="1">
        <v>3875</v>
      </c>
      <c r="Q500" s="46" t="s" ph="1">
        <v>3876</v>
      </c>
      <c r="R500" s="149" ph="1"/>
      <c r="U500" s="47" ph="1"/>
      <c r="V500" s="44" ph="1"/>
      <c r="W500" s="44" ph="1"/>
    </row>
    <row r="501" spans="1:25" s="46" customFormat="1" ph="1">
      <c r="A501" s="44" ph="1">
        <v>909</v>
      </c>
      <c r="B501" s="46" t="s" ph="1">
        <v>3580</v>
      </c>
      <c r="C501" s="46" t="s" ph="1">
        <v>3580</v>
      </c>
      <c r="F501" s="46" t="s" ph="1">
        <v>1418</v>
      </c>
      <c r="G501" s="46" t="s" ph="1">
        <v>1289</v>
      </c>
      <c r="I501" s="46" t="s" ph="1">
        <v>2006</v>
      </c>
      <c r="M501" s="161" t="str" ph="1">
        <f>IFERROR(INDEX([1]!_born[生没年],
MATCH(I501,[1]!_born[作],0)),"")</f>
        <v/>
      </c>
      <c r="N501" s="161" t="str" ph="1">
        <f>IFERROR(INDEX([1]!_born[生没年],
MATCH(K501,[1]!_born[作],0)),"")</f>
        <v/>
      </c>
      <c r="P501" s="46" t="s" ph="1">
        <v>2007</v>
      </c>
      <c r="R501" s="149" ph="1"/>
      <c r="U501" s="47" ph="1"/>
      <c r="V501" s="44" ph="1"/>
      <c r="W501" s="44" ph="1"/>
    </row>
    <row r="502" spans="1:25" s="46" customFormat="1" ht="25.5" ph="1">
      <c r="A502" s="44" ph="1">
        <v>910</v>
      </c>
      <c r="B502" s="46" t="s" ph="1">
        <v>3580</v>
      </c>
      <c r="C502" s="46" t="s" ph="1">
        <v>3580</v>
      </c>
      <c r="F502" s="46" t="s" ph="1">
        <v>1363</v>
      </c>
      <c r="G502" s="46" t="s" ph="1">
        <v>1376</v>
      </c>
      <c r="H502" s="46" t="s" ph="1">
        <v>2742</v>
      </c>
      <c r="I502" s="46" t="s" ph="1">
        <v>2371</v>
      </c>
      <c r="M502" s="161" t="str" ph="1">
        <f>IFERROR(INDEX([1]!_born[生没年],
MATCH(I502,[1]!_born[作],0)),"")</f>
        <v/>
      </c>
      <c r="N502" s="161" t="str" ph="1">
        <f>IFERROR(INDEX([1]!_born[生没年],
MATCH(K502,[1]!_born[作],0)),"")</f>
        <v/>
      </c>
      <c r="O502" s="46" t="s" ph="1">
        <v>9797</v>
      </c>
      <c r="P502" s="46" t="s" ph="1">
        <v>3877</v>
      </c>
      <c r="R502" s="149" ph="1"/>
      <c r="S502" s="46" t="s" ph="1">
        <v>2008</v>
      </c>
      <c r="U502" s="47" ph="1"/>
      <c r="V502" s="44" ph="1"/>
      <c r="W502" s="44" ph="1"/>
    </row>
    <row r="503" spans="1:25" s="46" customFormat="1" ht="25.5" ph="1">
      <c r="A503" s="44" ph="1">
        <v>911</v>
      </c>
      <c r="B503" s="46" t="s" ph="1">
        <v>3580</v>
      </c>
      <c r="C503" s="46" t="s" ph="1">
        <v>3580</v>
      </c>
      <c r="F503" s="46" t="s" ph="1">
        <v>1363</v>
      </c>
      <c r="G503" s="46" t="s" ph="1">
        <v>1376</v>
      </c>
      <c r="I503" s="46" t="s" ph="1">
        <v>2370</v>
      </c>
      <c r="M503" s="161" t="str" ph="1">
        <f>IFERROR(INDEX([1]!_born[生没年],
MATCH(I503,[1]!_born[作],0)),"")</f>
        <v>1955~</v>
      </c>
      <c r="N503" s="161" t="str" ph="1">
        <f>IFERROR(INDEX([1]!_born[生没年],
MATCH(K503,[1]!_born[作],0)),"")</f>
        <v/>
      </c>
      <c r="O503" s="46" t="s" ph="1">
        <v>9799</v>
      </c>
      <c r="P503" s="46" t="s" ph="1">
        <v>3878</v>
      </c>
      <c r="Q503" s="46" t="s" ph="1">
        <v>3879</v>
      </c>
      <c r="R503" s="149" ph="1"/>
      <c r="S503" s="46" t="s" ph="1">
        <v>2009</v>
      </c>
      <c r="U503" s="47" ph="1"/>
      <c r="V503" s="44" ph="1"/>
      <c r="W503" s="44" ph="1"/>
    </row>
    <row r="504" spans="1:25" s="46" customFormat="1" ph="1">
      <c r="A504" s="44" ph="1">
        <v>912</v>
      </c>
      <c r="B504" s="46" t="s" ph="1">
        <v>3580</v>
      </c>
      <c r="C504" s="46" t="s" ph="1">
        <v>3580</v>
      </c>
      <c r="F504" s="46" t="s" ph="1">
        <v>1363</v>
      </c>
      <c r="G504" s="46" t="s" ph="1">
        <v>1376</v>
      </c>
      <c r="I504" s="46" t="s" ph="1">
        <v>2369</v>
      </c>
      <c r="M504" s="161" t="str" ph="1">
        <f>IFERROR(INDEX([1]!_born[生没年],
MATCH(I504,[1]!_born[作],0)),"")</f>
        <v/>
      </c>
      <c r="N504" s="161" t="str" ph="1">
        <f>IFERROR(INDEX([1]!_born[生没年],
MATCH(K504,[1]!_born[作],0)),"")</f>
        <v/>
      </c>
      <c r="O504" s="46" t="s" ph="1">
        <v>2369</v>
      </c>
      <c r="P504" s="46" t="s" ph="1">
        <v>3880</v>
      </c>
      <c r="Q504" s="46" t="s" ph="1">
        <v>2452</v>
      </c>
      <c r="R504" s="149" ph="1"/>
      <c r="U504" s="47" ph="1"/>
      <c r="V504" s="44" ph="1"/>
      <c r="W504" s="44" ph="1"/>
    </row>
    <row r="505" spans="1:25" s="46" customFormat="1" ph="1">
      <c r="A505" s="44" ph="1">
        <v>913</v>
      </c>
      <c r="B505" s="46" t="s" ph="1">
        <v>3580</v>
      </c>
      <c r="C505" s="46" t="s" ph="1">
        <v>3580</v>
      </c>
      <c r="F505" s="46" t="s" ph="1">
        <v>1363</v>
      </c>
      <c r="G505" s="46" t="s" ph="1">
        <v>1289</v>
      </c>
      <c r="I505" s="46" t="s" ph="1">
        <v>2010</v>
      </c>
      <c r="M505" s="161" t="str" ph="1">
        <f>IFERROR(INDEX([1]!_born[生没年],
MATCH(I505,[1]!_born[作],0)),"")</f>
        <v/>
      </c>
      <c r="N505" s="161" t="str" ph="1">
        <f>IFERROR(INDEX([1]!_born[生没年],
MATCH(K505,[1]!_born[作],0)),"")</f>
        <v/>
      </c>
      <c r="P505" s="46" t="s" ph="1">
        <v>2428</v>
      </c>
      <c r="R505" s="149" ph="1"/>
      <c r="U505" s="47" ph="1"/>
      <c r="V505" s="44" ph="1"/>
      <c r="W505" s="44" ph="1"/>
    </row>
    <row r="506" spans="1:25" s="46" customFormat="1" ht="25.5" ph="1">
      <c r="A506" s="44" ph="1">
        <v>914</v>
      </c>
      <c r="B506" s="46" t="s" ph="1">
        <v>3580</v>
      </c>
      <c r="C506" s="46" t="s" ph="1">
        <v>3580</v>
      </c>
      <c r="F506" s="46" t="s" ph="1">
        <v>1364</v>
      </c>
      <c r="G506" s="46" t="s" ph="1">
        <v>1376</v>
      </c>
      <c r="I506" s="46" t="s" ph="1">
        <v>2372</v>
      </c>
      <c r="M506" s="161" t="str" ph="1">
        <f>IFERROR(INDEX([1]!_born[生没年],
MATCH(I506,[1]!_born[作],0)),"")</f>
        <v>1972~</v>
      </c>
      <c r="N506" s="161" t="str" ph="1">
        <f>IFERROR(INDEX([1]!_born[生没年],
MATCH(K506,[1]!_born[作],0)),"")</f>
        <v/>
      </c>
      <c r="O506" s="46" t="s" ph="1">
        <v>2373</v>
      </c>
      <c r="P506" s="46" t="s" ph="1">
        <v>3239</v>
      </c>
      <c r="Q506" s="46" t="s" ph="1">
        <v>3240</v>
      </c>
      <c r="R506" s="149" ph="1"/>
      <c r="S506" s="46" t="s" ph="1">
        <v>2011</v>
      </c>
      <c r="T506" s="46" t="s" ph="1">
        <v>4147</v>
      </c>
      <c r="U506" s="47" ph="1"/>
      <c r="V506" s="44" ph="1"/>
      <c r="W506" s="44" ph="1"/>
      <c r="Y506" s="46" t="s" ph="1">
        <v>9067</v>
      </c>
    </row>
    <row r="507" spans="1:25" s="46" customFormat="1" ht="25.5" ph="1">
      <c r="A507" s="44" ph="1">
        <v>915</v>
      </c>
      <c r="B507" s="46" t="s" ph="1">
        <v>3580</v>
      </c>
      <c r="C507" s="46" t="s" ph="1">
        <v>3580</v>
      </c>
      <c r="F507" s="46" t="s" ph="1">
        <v>1364</v>
      </c>
      <c r="G507" s="46" t="s" ph="1">
        <v>1376</v>
      </c>
      <c r="I507" s="46" t="s" ph="1">
        <v>2337</v>
      </c>
      <c r="M507" s="161" t="str" ph="1">
        <f>IFERROR(INDEX([1]!_born[生没年],
MATCH(I507,[1]!_born[作],0)),"")</f>
        <v/>
      </c>
      <c r="N507" s="161" t="str" ph="1">
        <f>IFERROR(INDEX([1]!_born[生没年],
MATCH(K507,[1]!_born[作],0)),"")</f>
        <v/>
      </c>
      <c r="O507" s="46" t="s" ph="1">
        <v>2655</v>
      </c>
      <c r="P507" s="46" t="s" ph="1">
        <v>3241</v>
      </c>
      <c r="Q507" s="46" t="s" ph="1">
        <v>3242</v>
      </c>
      <c r="R507" s="149" ph="1"/>
      <c r="S507" s="46" t="s" ph="1">
        <v>2012</v>
      </c>
      <c r="U507" s="47" ph="1"/>
      <c r="V507" s="44" ph="1"/>
      <c r="W507" s="44" ph="1"/>
      <c r="Y507" s="46" t="s" ph="1">
        <v>9067</v>
      </c>
    </row>
    <row r="508" spans="1:25" s="46" customFormat="1" ht="25.5" ph="1">
      <c r="A508" s="44" ph="1">
        <v>916</v>
      </c>
      <c r="B508" s="46" t="s" ph="1">
        <v>3580</v>
      </c>
      <c r="C508" s="46" t="s" ph="1">
        <v>3580</v>
      </c>
      <c r="F508" s="46" t="s" ph="1">
        <v>1364</v>
      </c>
      <c r="G508" s="46" t="s" ph="1">
        <v>1376</v>
      </c>
      <c r="I508" s="46" t="s" ph="1">
        <v>2372</v>
      </c>
      <c r="M508" s="161" t="str" ph="1">
        <f>IFERROR(INDEX([1]!_born[生没年],
MATCH(I508,[1]!_born[作],0)),"")</f>
        <v>1972~</v>
      </c>
      <c r="N508" s="161" t="str" ph="1">
        <f>IFERROR(INDEX([1]!_born[生没年],
MATCH(K508,[1]!_born[作],0)),"")</f>
        <v/>
      </c>
      <c r="O508" s="46" t="s" ph="1">
        <v>9822</v>
      </c>
      <c r="P508" s="46" t="s" ph="1">
        <v>3243</v>
      </c>
      <c r="R508" s="149" ph="1"/>
      <c r="S508" s="46" t="s" ph="1">
        <v>2013</v>
      </c>
      <c r="U508" s="47" ph="1"/>
      <c r="V508" s="44" ph="1">
        <v>2800</v>
      </c>
      <c r="W508" s="44" ph="1"/>
      <c r="Y508" s="46" t="s" ph="1">
        <v>9615</v>
      </c>
    </row>
    <row r="509" spans="1:25" s="46" customFormat="1" ht="25.5" ph="1">
      <c r="A509" s="44" ph="1">
        <v>917</v>
      </c>
      <c r="B509" s="46" t="s" ph="1">
        <v>3580</v>
      </c>
      <c r="C509" s="46" t="s" ph="1">
        <v>3580</v>
      </c>
      <c r="F509" s="46" t="s" ph="1">
        <v>1364</v>
      </c>
      <c r="G509" s="46" t="s" ph="1">
        <v>1376</v>
      </c>
      <c r="H509" s="46" t="s" ph="1">
        <v>1316</v>
      </c>
      <c r="I509" s="46" t="s" ph="1">
        <v>9725</v>
      </c>
      <c r="M509" s="161" t="str" ph="1">
        <f>IFERROR(INDEX([1]!_born[生没年],
MATCH(I509,[1]!_born[作],0)),"")</f>
        <v/>
      </c>
      <c r="N509" s="161" t="str" ph="1">
        <f>IFERROR(INDEX([1]!_born[生没年],
MATCH(K509,[1]!_born[作],0)),"")</f>
        <v/>
      </c>
      <c r="O509" s="46" t="s" ph="1">
        <v>9726</v>
      </c>
      <c r="P509" s="46" t="s" ph="1">
        <v>2014</v>
      </c>
      <c r="R509" s="149" ph="1"/>
      <c r="S509" s="46" t="s" ph="1">
        <v>2015</v>
      </c>
      <c r="T509" s="46" t="s" ph="1">
        <v>9727</v>
      </c>
      <c r="U509" s="47" ph="1"/>
      <c r="V509" s="44" ph="1">
        <v>2800</v>
      </c>
      <c r="W509" s="44" ph="1"/>
      <c r="Y509" s="46" t="s" ph="1">
        <v>9728</v>
      </c>
    </row>
    <row r="510" spans="1:25" s="46" customFormat="1" ph="1">
      <c r="A510" s="44" ph="1">
        <v>918</v>
      </c>
      <c r="B510" s="46" t="s" ph="1">
        <v>3580</v>
      </c>
      <c r="C510" s="46" t="s" ph="1">
        <v>3580</v>
      </c>
      <c r="F510" s="46" t="s" ph="1">
        <v>1364</v>
      </c>
      <c r="G510" s="46" t="s" ph="1">
        <v>1289</v>
      </c>
      <c r="I510" s="46" t="s" ph="1">
        <v>2016</v>
      </c>
      <c r="M510" s="161" t="str" ph="1">
        <f>IFERROR(INDEX([1]!_born[生没年],
MATCH(I510,[1]!_born[作],0)),"")</f>
        <v/>
      </c>
      <c r="N510" s="161" t="str" ph="1">
        <f>IFERROR(INDEX([1]!_born[生没年],
MATCH(K510,[1]!_born[作],0)),"")</f>
        <v/>
      </c>
      <c r="P510" s="46" t="s" ph="1">
        <v>2017</v>
      </c>
      <c r="R510" s="149" ph="1"/>
      <c r="U510" s="47" ph="1"/>
      <c r="V510" s="44" ph="1"/>
      <c r="W510" s="44" ph="1"/>
    </row>
    <row r="511" spans="1:25" s="46" customFormat="1" ph="1">
      <c r="A511" s="44" ph="1">
        <v>919</v>
      </c>
      <c r="B511" s="46" t="s" ph="1">
        <v>3580</v>
      </c>
      <c r="C511" s="46" t="s" ph="1">
        <v>3580</v>
      </c>
      <c r="F511" s="46" t="s" ph="1">
        <v>1366</v>
      </c>
      <c r="G511" s="46" t="s" ph="1">
        <v>1376</v>
      </c>
      <c r="I511" s="46" t="s" ph="1">
        <v>2308</v>
      </c>
      <c r="M511" s="161" t="str" ph="1">
        <f>IFERROR(INDEX([1]!_born[生没年],
MATCH(I511,[1]!_born[作],0)),"")</f>
        <v>1963~</v>
      </c>
      <c r="N511" s="161" t="str" ph="1">
        <f>IFERROR(INDEX([1]!_born[生没年],
MATCH(K511,[1]!_born[作],0)),"")</f>
        <v/>
      </c>
      <c r="O511" s="46" t="s" ph="1">
        <v>2339</v>
      </c>
      <c r="P511" s="46" t="s" ph="1">
        <v>3101</v>
      </c>
      <c r="Q511" s="46" t="s" ph="1">
        <v>2669</v>
      </c>
      <c r="R511" s="149" ph="1"/>
      <c r="S511" s="46" t="s" ph="1">
        <v>2018</v>
      </c>
      <c r="U511" s="47" ph="1"/>
      <c r="V511" s="44" ph="1"/>
      <c r="W511" s="44" ph="1"/>
    </row>
    <row r="512" spans="1:25" s="46" customFormat="1" ph="1">
      <c r="A512" s="44" ph="1">
        <v>920</v>
      </c>
      <c r="B512" s="46" t="s" ph="1">
        <v>3580</v>
      </c>
      <c r="C512" s="46" t="s" ph="1">
        <v>3580</v>
      </c>
      <c r="F512" s="46" t="s" ph="1">
        <v>1366</v>
      </c>
      <c r="G512" s="46" t="s" ph="1">
        <v>1376</v>
      </c>
      <c r="I512" s="46" t="s" ph="1">
        <v>2308</v>
      </c>
      <c r="M512" s="161" t="str" ph="1">
        <f>IFERROR(INDEX([1]!_born[生没年],
MATCH(I512,[1]!_born[作],0)),"")</f>
        <v>1963~</v>
      </c>
      <c r="N512" s="161" t="str" ph="1">
        <f>IFERROR(INDEX([1]!_born[生没年],
MATCH(K512,[1]!_born[作],0)),"")</f>
        <v/>
      </c>
      <c r="O512" s="46" t="s" ph="1">
        <v>2340</v>
      </c>
      <c r="P512" s="46" t="s" ph="1">
        <v>4017</v>
      </c>
      <c r="Q512" s="46" t="s" ph="1">
        <v>4018</v>
      </c>
      <c r="R512" s="149" ph="1"/>
      <c r="S512" s="46" t="s" ph="1">
        <v>2013</v>
      </c>
      <c r="U512" s="47" ph="1"/>
      <c r="V512" s="44" ph="1"/>
      <c r="W512" s="44" ph="1"/>
    </row>
    <row r="513" spans="1:25" s="46" customFormat="1" ph="1">
      <c r="A513" s="44" ph="1">
        <v>921</v>
      </c>
      <c r="B513" s="46" t="s" ph="1">
        <v>3580</v>
      </c>
      <c r="C513" s="46" t="s" ph="1">
        <v>3580</v>
      </c>
      <c r="F513" s="46" t="s" ph="1">
        <v>1366</v>
      </c>
      <c r="G513" s="46" t="s" ph="1">
        <v>1376</v>
      </c>
      <c r="I513" s="46" t="s" ph="1">
        <v>2308</v>
      </c>
      <c r="M513" s="161" t="str" ph="1">
        <f>IFERROR(INDEX([1]!_born[生没年],
MATCH(I513,[1]!_born[作],0)),"")</f>
        <v>1963~</v>
      </c>
      <c r="N513" s="161" t="str" ph="1">
        <f>IFERROR(INDEX([1]!_born[生没年],
MATCH(K513,[1]!_born[作],0)),"")</f>
        <v/>
      </c>
      <c r="O513" s="46" t="s" ph="1">
        <v>3027</v>
      </c>
      <c r="P513" s="46" t="s" ph="1">
        <v>4019</v>
      </c>
      <c r="Q513" s="46" t="s" ph="1">
        <v>4020</v>
      </c>
      <c r="R513" s="149" ph="1"/>
      <c r="S513" s="46" t="s" ph="1">
        <v>2011</v>
      </c>
      <c r="U513" s="47" ph="1"/>
      <c r="V513" s="44" ph="1"/>
      <c r="W513" s="44" ph="1"/>
    </row>
    <row r="514" spans="1:25" s="46" customFormat="1" ph="1">
      <c r="A514" s="44" ph="1">
        <v>922</v>
      </c>
      <c r="B514" s="46" t="s" ph="1">
        <v>3580</v>
      </c>
      <c r="C514" s="46" t="s" ph="1">
        <v>3580</v>
      </c>
      <c r="F514" s="46" t="s" ph="1">
        <v>1366</v>
      </c>
      <c r="G514" s="46" t="s" ph="1">
        <v>1289</v>
      </c>
      <c r="I514" s="46" t="s" ph="1">
        <v>2019</v>
      </c>
      <c r="M514" s="161" t="str" ph="1">
        <f>IFERROR(INDEX([1]!_born[生没年],
MATCH(I514,[1]!_born[作],0)),"")</f>
        <v/>
      </c>
      <c r="N514" s="161" t="str" ph="1">
        <f>IFERROR(INDEX([1]!_born[生没年],
MATCH(K514,[1]!_born[作],0)),"")</f>
        <v/>
      </c>
      <c r="P514" s="46" t="s" ph="1">
        <v>2020</v>
      </c>
      <c r="R514" s="149" ph="1"/>
      <c r="U514" s="47" ph="1"/>
      <c r="V514" s="44" ph="1"/>
      <c r="W514" s="44" ph="1"/>
    </row>
    <row r="515" spans="1:25" s="46" customFormat="1" ht="25.5" ph="1">
      <c r="A515" s="44" ph="1">
        <v>923</v>
      </c>
      <c r="B515" s="46" t="s" ph="1">
        <v>3580</v>
      </c>
      <c r="C515" s="46" t="s" ph="1">
        <v>3580</v>
      </c>
      <c r="F515" s="46" t="s" ph="1">
        <v>1413</v>
      </c>
      <c r="G515" s="46" t="s" ph="1">
        <v>1376</v>
      </c>
      <c r="I515" s="46" t="s" ph="1">
        <v>2308</v>
      </c>
      <c r="M515" s="161" t="str" ph="1">
        <f>IFERROR(INDEX([1]!_born[生没年],
MATCH(I515,[1]!_born[作],0)),"")</f>
        <v>1963~</v>
      </c>
      <c r="N515" s="161" t="str" ph="1">
        <f>IFERROR(INDEX([1]!_born[生没年],
MATCH(K515,[1]!_born[作],0)),"")</f>
        <v/>
      </c>
      <c r="O515" s="46" t="s" ph="1">
        <v>9814</v>
      </c>
      <c r="P515" s="46" t="s" ph="1">
        <v>4021</v>
      </c>
      <c r="R515" s="149" ph="1"/>
      <c r="S515" s="46" t="s" ph="1">
        <v>2021</v>
      </c>
      <c r="U515" s="47" ph="1"/>
      <c r="V515" s="44" ph="1"/>
      <c r="W515" s="44" ph="1"/>
      <c r="Y515" s="46" t="s" ph="1">
        <v>9815</v>
      </c>
    </row>
    <row r="516" spans="1:25" s="46" customFormat="1" ht="25.5" ph="1">
      <c r="A516" s="44" ph="1">
        <v>924</v>
      </c>
      <c r="B516" s="46" t="s" ph="1">
        <v>3580</v>
      </c>
      <c r="C516" s="46" t="s" ph="1">
        <v>3580</v>
      </c>
      <c r="F516" s="46" t="s" ph="1">
        <v>1413</v>
      </c>
      <c r="G516" s="46" t="s" ph="1">
        <v>1376</v>
      </c>
      <c r="I516" s="46" t="s" ph="1">
        <v>2308</v>
      </c>
      <c r="M516" s="161" t="str" ph="1">
        <f>IFERROR(INDEX([1]!_born[生没年],
MATCH(I516,[1]!_born[作],0)),"")</f>
        <v>1963~</v>
      </c>
      <c r="N516" s="161" t="str" ph="1">
        <f>IFERROR(INDEX([1]!_born[生没年],
MATCH(K516,[1]!_born[作],0)),"")</f>
        <v/>
      </c>
      <c r="O516" s="46" t="s" ph="1">
        <v>2307</v>
      </c>
      <c r="P516" s="46" t="s" ph="1">
        <v>4022</v>
      </c>
      <c r="Q516" s="46" t="s" ph="1">
        <v>4056</v>
      </c>
      <c r="R516" s="149" ph="1"/>
      <c r="U516" s="47" ph="1"/>
      <c r="V516" s="44" ph="1"/>
      <c r="W516" s="44" ph="1"/>
      <c r="Y516" s="46" t="s" ph="1">
        <v>9816</v>
      </c>
    </row>
    <row r="517" spans="1:25" s="46" customFormat="1" ht="25.5" ph="1">
      <c r="A517" s="44" ph="1">
        <v>925</v>
      </c>
      <c r="B517" s="46" t="s" ph="1">
        <v>3580</v>
      </c>
      <c r="C517" s="46" t="s" ph="1">
        <v>3580</v>
      </c>
      <c r="F517" s="46" t="s" ph="1">
        <v>1413</v>
      </c>
      <c r="G517" s="46" t="s" ph="1">
        <v>1376</v>
      </c>
      <c r="I517" s="46" t="s" ph="1">
        <v>2308</v>
      </c>
      <c r="M517" s="161" t="str" ph="1">
        <f>IFERROR(INDEX([1]!_born[生没年],
MATCH(I517,[1]!_born[作],0)),"")</f>
        <v>1963~</v>
      </c>
      <c r="N517" s="161" t="str" ph="1">
        <f>IFERROR(INDEX([1]!_born[生没年],
MATCH(K517,[1]!_born[作],0)),"")</f>
        <v/>
      </c>
      <c r="O517" s="46" t="s" ph="1">
        <v>3329</v>
      </c>
      <c r="P517" s="46" t="s" ph="1">
        <v>4057</v>
      </c>
      <c r="Q517" s="46" t="s" ph="1">
        <v>4058</v>
      </c>
      <c r="R517" s="149" ph="1"/>
      <c r="S517" s="46" t="s" ph="1">
        <v>2022</v>
      </c>
      <c r="U517" s="47" ph="1"/>
      <c r="V517" s="44" ph="1"/>
      <c r="W517" s="44" ph="1"/>
      <c r="Y517" s="46" t="s" ph="1">
        <v>9818</v>
      </c>
    </row>
    <row r="518" spans="1:25" s="46" customFormat="1" ht="25.5" ph="1">
      <c r="A518" s="44" ph="1">
        <v>926</v>
      </c>
      <c r="B518" s="46" t="s" ph="1">
        <v>3580</v>
      </c>
      <c r="C518" s="46" t="s" ph="1">
        <v>3580</v>
      </c>
      <c r="F518" s="46" t="s" ph="1">
        <v>1413</v>
      </c>
      <c r="G518" s="46" t="s" ph="1">
        <v>1376</v>
      </c>
      <c r="I518" s="46" t="s" ph="1">
        <v>3592</v>
      </c>
      <c r="M518" s="161" t="str" ph="1">
        <f>IFERROR(INDEX([1]!_born[生没年],
MATCH(I518,[1]!_born[作],0)),"")</f>
        <v/>
      </c>
      <c r="N518" s="161" t="str" ph="1">
        <f>IFERROR(INDEX([1]!_born[生没年],
MATCH(K518,[1]!_born[作],0)),"")</f>
        <v/>
      </c>
      <c r="O518" s="46" t="s" ph="1">
        <v>2338</v>
      </c>
      <c r="P518" s="46" t="s" ph="1">
        <v>4059</v>
      </c>
      <c r="Q518" s="46" t="s" ph="1">
        <v>2023</v>
      </c>
      <c r="R518" s="149" ph="1"/>
      <c r="S518" s="46" t="s" ph="1">
        <v>2024</v>
      </c>
      <c r="U518" s="47" ph="1"/>
      <c r="V518" s="44" ph="1"/>
      <c r="W518" s="44" ph="1"/>
      <c r="Y518" s="46" t="s" ph="1">
        <v>9818</v>
      </c>
    </row>
    <row r="519" spans="1:25" s="46" customFormat="1" ht="25.5" ph="1">
      <c r="A519" s="44" ph="1">
        <v>927</v>
      </c>
      <c r="B519" s="46" t="s" ph="1">
        <v>3580</v>
      </c>
      <c r="C519" s="46" t="s" ph="1">
        <v>3580</v>
      </c>
      <c r="F519" s="46" t="s" ph="1">
        <v>1413</v>
      </c>
      <c r="G519" s="46" t="s" ph="1">
        <v>1343</v>
      </c>
      <c r="H519" s="46" t="s" ph="1">
        <v>9755</v>
      </c>
      <c r="I519" s="46" t="s" ph="1">
        <v>9756</v>
      </c>
      <c r="M519" s="161" t="str" ph="1">
        <f>IFERROR(INDEX([1]!_born[生没年],
MATCH(I519,[1]!_born[作],0)),"")</f>
        <v/>
      </c>
      <c r="N519" s="161" t="str" ph="1">
        <f>IFERROR(INDEX([1]!_born[生没年],
MATCH(K519,[1]!_born[作],0)),"")</f>
        <v/>
      </c>
      <c r="O519" s="46" t="s" ph="1">
        <v>9757</v>
      </c>
      <c r="P519" s="46" t="s" ph="1">
        <v>9758</v>
      </c>
      <c r="R519" s="149" ph="1"/>
      <c r="T519" s="46" t="s" ph="1">
        <v>7742</v>
      </c>
      <c r="U519" s="47" ph="1"/>
      <c r="V519" s="44" ph="1"/>
      <c r="W519" s="44" ph="1"/>
      <c r="Y519" s="46" t="s" ph="1">
        <v>1375</v>
      </c>
    </row>
    <row r="520" spans="1:25" s="46" customFormat="1" ph="1">
      <c r="A520" s="44" ph="1">
        <v>928</v>
      </c>
      <c r="B520" s="46" t="s" ph="1">
        <v>3580</v>
      </c>
      <c r="C520" s="46" t="s" ph="1">
        <v>3580</v>
      </c>
      <c r="F520" s="46" t="s" ph="1">
        <v>1415</v>
      </c>
      <c r="G520" s="46" t="s" ph="1">
        <v>1376</v>
      </c>
      <c r="I520" s="138" t="s" ph="1">
        <v>4135</v>
      </c>
      <c r="J520" s="138" ph="1"/>
      <c r="M520" s="161" t="str" ph="1">
        <f>IFERROR(INDEX([1]!_born[生没年],
MATCH(I520,[1]!_born[作],0)),"")</f>
        <v/>
      </c>
      <c r="N520" s="161" t="str" ph="1">
        <f>IFERROR(INDEX([1]!_born[生没年],
MATCH(K520,[1]!_born[作],0)),"")</f>
        <v/>
      </c>
      <c r="O520" s="138" t="s" ph="1">
        <v>4134</v>
      </c>
      <c r="P520" s="46" t="s" ph="1">
        <v>4060</v>
      </c>
      <c r="Q520" s="46" t="s" ph="1">
        <v>2638</v>
      </c>
      <c r="R520" s="149" ph="1"/>
      <c r="S520" s="46" t="s" ph="1">
        <v>1893</v>
      </c>
      <c r="T520" s="46" t="s" ph="1">
        <v>4147</v>
      </c>
      <c r="U520" s="47" ph="1"/>
      <c r="V520" s="44" ph="1"/>
      <c r="W520" s="44" ph="1"/>
    </row>
    <row r="521" spans="1:25" s="46" customFormat="1" ht="25.5" ph="1">
      <c r="A521" s="44" ph="1">
        <v>929</v>
      </c>
      <c r="B521" s="46" t="s" ph="1">
        <v>3580</v>
      </c>
      <c r="C521" s="46" t="s" ph="1">
        <v>3580</v>
      </c>
      <c r="F521" s="46" t="s" ph="1">
        <v>1415</v>
      </c>
      <c r="G521" s="46" t="s" ph="1">
        <v>1376</v>
      </c>
      <c r="I521" s="46" t="s" ph="1">
        <v>4135</v>
      </c>
      <c r="M521" s="161" t="str" ph="1">
        <f>IFERROR(INDEX([1]!_born[生没年],
MATCH(I521,[1]!_born[作],0)),"")</f>
        <v/>
      </c>
      <c r="N521" s="161" t="str" ph="1">
        <f>IFERROR(INDEX([1]!_born[生没年],
MATCH(K521,[1]!_born[作],0)),"")</f>
        <v/>
      </c>
      <c r="O521" s="46" t="s" ph="1">
        <v>9804</v>
      </c>
      <c r="P521" s="46" t="s" ph="1">
        <v>2639</v>
      </c>
      <c r="Q521" s="46" t="s" ph="1">
        <v>2668</v>
      </c>
      <c r="R521" s="149" ph="1"/>
      <c r="S521" s="46" t="s" ph="1">
        <v>2025</v>
      </c>
      <c r="U521" s="47" ph="1"/>
      <c r="V521" s="44" ph="1"/>
      <c r="W521" s="44" ph="1"/>
    </row>
    <row r="522" spans="1:25" s="46" customFormat="1" ht="25.5" ph="1">
      <c r="A522" s="44" ph="1">
        <v>930</v>
      </c>
      <c r="B522" s="46" t="s" ph="1">
        <v>3580</v>
      </c>
      <c r="C522" s="46" t="s" ph="1">
        <v>3580</v>
      </c>
      <c r="F522" s="46" t="s" ph="1">
        <v>1415</v>
      </c>
      <c r="G522" s="46" t="s" ph="1">
        <v>1376</v>
      </c>
      <c r="I522" s="46" t="s" ph="1">
        <v>4135</v>
      </c>
      <c r="M522" s="161" t="str" ph="1">
        <f>IFERROR(INDEX([1]!_born[生没年],
MATCH(I522,[1]!_born[作],0)),"")</f>
        <v/>
      </c>
      <c r="N522" s="161" t="str" ph="1">
        <f>IFERROR(INDEX([1]!_born[生没年],
MATCH(K522,[1]!_born[作],0)),"")</f>
        <v/>
      </c>
      <c r="O522" s="46" t="s" ph="1">
        <v>9806</v>
      </c>
      <c r="P522" s="46" t="s" ph="1">
        <v>2522</v>
      </c>
      <c r="Q522" s="46" t="s" ph="1">
        <v>2523</v>
      </c>
      <c r="R522" s="149" ph="1"/>
      <c r="S522" s="46" t="s" ph="1">
        <v>2026</v>
      </c>
      <c r="U522" s="47" ph="1"/>
      <c r="V522" s="44" ph="1"/>
      <c r="W522" s="44" ph="1"/>
    </row>
    <row r="523" spans="1:25" s="46" customFormat="1" ht="25.5" ph="1">
      <c r="A523" s="44" ph="1">
        <v>931</v>
      </c>
      <c r="B523" s="46" t="s" ph="1">
        <v>3580</v>
      </c>
      <c r="C523" s="46" t="s" ph="1">
        <v>3580</v>
      </c>
      <c r="F523" s="46" t="s" ph="1">
        <v>1415</v>
      </c>
      <c r="G523" s="46" t="s" ph="1">
        <v>1376</v>
      </c>
      <c r="I523" s="138" t="s" ph="1">
        <v>2380</v>
      </c>
      <c r="J523" s="138" ph="1"/>
      <c r="M523" s="161" t="str" ph="1">
        <f>IFERROR(INDEX([1]!_born[生没年],
MATCH(I523,[1]!_born[作],0)),"")</f>
        <v/>
      </c>
      <c r="N523" s="161" t="str" ph="1">
        <f>IFERROR(INDEX([1]!_born[生没年],
MATCH(K523,[1]!_born[作],0)),"")</f>
        <v/>
      </c>
      <c r="O523" s="46" t="s" ph="1">
        <v>9810</v>
      </c>
      <c r="Q523" s="46" t="s" ph="1">
        <v>2533</v>
      </c>
      <c r="R523" s="149" ph="1"/>
      <c r="U523" s="47" ph="1"/>
      <c r="V523" s="44" ph="1"/>
      <c r="W523" s="44" ph="1"/>
    </row>
    <row r="524" spans="1:25" s="46" customFormat="1" ht="25.5" ph="1">
      <c r="A524" s="44" ph="1">
        <v>932</v>
      </c>
      <c r="B524" s="46" t="s" ph="1">
        <v>3580</v>
      </c>
      <c r="C524" s="46" t="s" ph="1">
        <v>3580</v>
      </c>
      <c r="F524" s="46" t="s" ph="1">
        <v>1415</v>
      </c>
      <c r="G524" s="46" t="s" ph="1">
        <v>1376</v>
      </c>
      <c r="H524" s="46" t="s" ph="1">
        <v>1316</v>
      </c>
      <c r="I524" s="46" t="s" ph="1">
        <v>9088</v>
      </c>
      <c r="M524" s="161" t="str" ph="1">
        <f>IFERROR(INDEX([1]!_born[生没年],
MATCH(I524,[1]!_born[作],0)),"")</f>
        <v/>
      </c>
      <c r="N524" s="161" t="str" ph="1">
        <f>IFERROR(INDEX([1]!_born[生没年],
MATCH(K524,[1]!_born[作],0)),"")</f>
        <v/>
      </c>
      <c r="O524" s="138" t="s" ph="1">
        <v>9089</v>
      </c>
      <c r="P524" s="46" t="s" ph="1">
        <v>2027</v>
      </c>
      <c r="R524" s="149" ph="1"/>
      <c r="U524" s="47" ph="1"/>
      <c r="V524" s="44" ph="1"/>
      <c r="W524" s="44" ph="1"/>
    </row>
    <row r="525" spans="1:25" s="46" customFormat="1" ht="25.5" ph="1">
      <c r="A525" s="44" ph="1">
        <v>933</v>
      </c>
      <c r="B525" s="46" t="s" ph="1">
        <v>3580</v>
      </c>
      <c r="C525" s="46" t="s" ph="1">
        <v>3580</v>
      </c>
      <c r="F525" s="46" t="s" ph="1">
        <v>1418</v>
      </c>
      <c r="G525" s="46" t="s" ph="1">
        <v>1376</v>
      </c>
      <c r="I525" s="46" t="s" ph="1">
        <v>2548</v>
      </c>
      <c r="M525" s="161" t="str" ph="1">
        <f>IFERROR(INDEX([1]!_born[生没年],
MATCH(I525,[1]!_born[作],0)),"")</f>
        <v>1930~</v>
      </c>
      <c r="N525" s="161" t="str" ph="1">
        <f>IFERROR(INDEX([1]!_born[生没年],
MATCH(K525,[1]!_born[作],0)),"")</f>
        <v/>
      </c>
      <c r="O525" s="46" t="s" ph="1">
        <v>9740</v>
      </c>
      <c r="P525" s="46" t="s" ph="1">
        <v>2028</v>
      </c>
      <c r="Q525" s="46" t="s" ph="1">
        <v>2029</v>
      </c>
      <c r="R525" s="149" ph="1"/>
      <c r="U525" s="47" ph="1"/>
      <c r="V525" s="44" ph="1"/>
      <c r="W525" s="44" ph="1"/>
    </row>
    <row r="526" spans="1:25" s="46" customFormat="1" ht="25.5" ph="1">
      <c r="A526" s="44" ph="1">
        <v>931</v>
      </c>
      <c r="B526" s="46" t="s" ph="1">
        <v>3580</v>
      </c>
      <c r="C526" s="46" t="s" ph="1">
        <v>3580</v>
      </c>
      <c r="F526" s="46" t="s" ph="1">
        <v>1418</v>
      </c>
      <c r="G526" s="46" t="s" ph="1">
        <v>1376</v>
      </c>
      <c r="H526" s="46" t="s" ph="1">
        <v>1316</v>
      </c>
      <c r="I526" s="46" t="s" ph="1">
        <v>9741</v>
      </c>
      <c r="M526" s="161" t="str" ph="1">
        <f>IFERROR(INDEX([1]!_born[生没年],
MATCH(I526,[1]!_born[作],0)),"")</f>
        <v/>
      </c>
      <c r="N526" s="161" t="str" ph="1">
        <f>IFERROR(INDEX([1]!_born[生没年],
MATCH(K526,[1]!_born[作],0)),"")</f>
        <v/>
      </c>
      <c r="O526" s="46" t="s" ph="1">
        <v>9826</v>
      </c>
      <c r="Q526" s="46" t="s" ph="1">
        <v>2030</v>
      </c>
      <c r="R526" s="149" ph="1"/>
      <c r="U526" s="47" ph="1"/>
      <c r="V526" s="44" ph="1"/>
      <c r="W526" s="44" ph="1"/>
    </row>
    <row r="527" spans="1:25" s="46" customFormat="1" ht="25.5" ph="1">
      <c r="A527" s="44" ph="1">
        <v>934</v>
      </c>
      <c r="B527" s="46" t="s" ph="1">
        <v>3580</v>
      </c>
      <c r="C527" s="46" t="s" ph="1">
        <v>3580</v>
      </c>
      <c r="F527" s="46" t="s" ph="1">
        <v>1418</v>
      </c>
      <c r="G527" s="46" t="s" ph="1">
        <v>1289</v>
      </c>
      <c r="I527" s="46" t="s" ph="1">
        <v>10024</v>
      </c>
      <c r="M527" s="161" t="str" ph="1">
        <f>IFERROR(INDEX([1]!_born[生没年],
MATCH(I527,[1]!_born[作],0)),"")</f>
        <v/>
      </c>
      <c r="N527" s="161" t="str" ph="1">
        <f>IFERROR(INDEX([1]!_born[生没年],
MATCH(K527,[1]!_born[作],0)),"")</f>
        <v/>
      </c>
      <c r="R527" s="149" ph="1"/>
      <c r="U527" s="47" ph="1"/>
      <c r="V527" s="44" ph="1"/>
      <c r="W527" s="44" ph="1"/>
    </row>
    <row r="528" spans="1:25" s="46" customFormat="1" ph="1">
      <c r="A528" s="44" ph="1">
        <v>935</v>
      </c>
      <c r="B528" s="46" t="s" ph="1">
        <v>3580</v>
      </c>
      <c r="C528" s="46" t="s" ph="1">
        <v>3580</v>
      </c>
      <c r="F528" s="46" t="s" ph="1">
        <v>1363</v>
      </c>
      <c r="G528" s="46" t="s" ph="1">
        <v>1376</v>
      </c>
      <c r="I528" s="46" t="s" ph="1">
        <v>4023</v>
      </c>
      <c r="M528" s="161" t="str" ph="1">
        <f>IFERROR(INDEX([1]!_born[生没年],
MATCH(I528,[1]!_born[作],0)),"")</f>
        <v>1934~</v>
      </c>
      <c r="N528" s="161" t="str" ph="1">
        <f>IFERROR(INDEX([1]!_born[生没年],
MATCH(K528,[1]!_born[作],0)),"")</f>
        <v/>
      </c>
      <c r="O528" s="46" t="s" ph="1">
        <v>3825</v>
      </c>
      <c r="P528" s="46" t="s" ph="1">
        <v>3926</v>
      </c>
      <c r="R528" s="149" ph="1"/>
      <c r="U528" s="47" ph="1"/>
      <c r="V528" s="44" ph="1"/>
      <c r="W528" s="44" ph="1"/>
    </row>
    <row r="529" spans="1:25" s="46" customFormat="1" ht="25.5" ph="1">
      <c r="A529" s="44" ph="1">
        <v>936</v>
      </c>
      <c r="B529" s="46" t="s" ph="1">
        <v>3580</v>
      </c>
      <c r="C529" s="46" t="s" ph="1">
        <v>3580</v>
      </c>
      <c r="F529" s="46" t="s" ph="1">
        <v>1363</v>
      </c>
      <c r="G529" s="46" t="s" ph="1">
        <v>1376</v>
      </c>
      <c r="I529" s="46" t="s" ph="1">
        <v>4023</v>
      </c>
      <c r="M529" s="161" t="str" ph="1">
        <f>IFERROR(INDEX([1]!_born[生没年],
MATCH(I529,[1]!_born[作],0)),"")</f>
        <v>1934~</v>
      </c>
      <c r="N529" s="161" t="str" ph="1">
        <f>IFERROR(INDEX([1]!_born[生没年],
MATCH(K529,[1]!_born[作],0)),"")</f>
        <v/>
      </c>
      <c r="O529" s="46" t="s" ph="1">
        <v>9773</v>
      </c>
      <c r="P529" s="46" t="s" ph="1">
        <v>3927</v>
      </c>
      <c r="Q529" s="46" t="s" ph="1">
        <v>3928</v>
      </c>
      <c r="R529" s="149" ph="1"/>
      <c r="U529" s="47" ph="1"/>
      <c r="V529" s="44" ph="1"/>
      <c r="W529" s="44" ph="1"/>
    </row>
    <row r="530" spans="1:25" s="46" customFormat="1" ht="25.5" ph="1">
      <c r="A530" s="44" ph="1">
        <v>937</v>
      </c>
      <c r="B530" s="46" t="s" ph="1">
        <v>3580</v>
      </c>
      <c r="C530" s="46" t="s" ph="1">
        <v>3580</v>
      </c>
      <c r="F530" s="46" t="s" ph="1">
        <v>1363</v>
      </c>
      <c r="G530" s="46" t="s" ph="1">
        <v>1376</v>
      </c>
      <c r="I530" s="46" t="s" ph="1">
        <v>2679</v>
      </c>
      <c r="M530" s="161" t="str" ph="1">
        <f>IFERROR(INDEX([1]!_born[生没年],
MATCH(I530,[1]!_born[作],0)),"")</f>
        <v/>
      </c>
      <c r="N530" s="161" t="str" ph="1">
        <f>IFERROR(INDEX([1]!_born[生没年],
MATCH(K530,[1]!_born[作],0)),"")</f>
        <v/>
      </c>
      <c r="O530" s="46" t="s" ph="1">
        <v>2680</v>
      </c>
      <c r="R530" s="149" ph="1"/>
      <c r="S530" s="46" t="s" ph="1">
        <v>9775</v>
      </c>
      <c r="T530" s="46" t="s" ph="1">
        <v>2999</v>
      </c>
      <c r="U530" s="47" ph="1"/>
      <c r="V530" s="44" ph="1"/>
      <c r="W530" s="44" ph="1"/>
    </row>
    <row r="531" spans="1:25" s="46" customFormat="1" ht="25.5" ph="1">
      <c r="A531" s="44" ph="1">
        <v>938</v>
      </c>
      <c r="B531" s="46" t="s" ph="1">
        <v>3580</v>
      </c>
      <c r="C531" s="46" t="s" ph="1">
        <v>3580</v>
      </c>
      <c r="F531" s="46" t="s" ph="1">
        <v>1364</v>
      </c>
      <c r="G531" s="46" t="s" ph="1">
        <v>1376</v>
      </c>
      <c r="I531" s="46" t="s" ph="1">
        <v>2499</v>
      </c>
      <c r="M531" s="161" t="str" ph="1">
        <f>IFERROR(INDEX([1]!_born[生没年],
MATCH(I531,[1]!_born[作],0)),"")</f>
        <v>1927~yyyy</v>
      </c>
      <c r="N531" s="161" t="str" ph="1">
        <f>IFERROR(INDEX([1]!_born[生没年],
MATCH(K531,[1]!_born[作],0)),"")</f>
        <v/>
      </c>
      <c r="O531" s="46" t="s" ph="1">
        <v>9761</v>
      </c>
      <c r="P531" s="46" t="s" ph="1">
        <v>3929</v>
      </c>
      <c r="Q531" s="46" t="s" ph="1">
        <v>3930</v>
      </c>
      <c r="R531" s="149" ph="1"/>
      <c r="T531" s="46" t="s" ph="1">
        <v>7742</v>
      </c>
      <c r="U531" s="47" ph="1"/>
      <c r="V531" s="44" ph="1"/>
      <c r="W531" s="44" ph="1"/>
    </row>
    <row r="532" spans="1:25" s="46" customFormat="1" ht="25.5" ph="1">
      <c r="A532" s="44" ph="1">
        <v>939</v>
      </c>
      <c r="B532" s="46" t="s" ph="1">
        <v>3580</v>
      </c>
      <c r="C532" s="46" t="s" ph="1">
        <v>3580</v>
      </c>
      <c r="F532" s="46" t="s" ph="1">
        <v>1364</v>
      </c>
      <c r="G532" s="46" t="s" ph="1">
        <v>1376</v>
      </c>
      <c r="I532" s="46" t="s" ph="1">
        <v>4039</v>
      </c>
      <c r="M532" s="161" t="str" ph="1">
        <f>IFERROR(INDEX([1]!_born[生没年],
MATCH(I532,[1]!_born[作],0)),"")</f>
        <v>1943~</v>
      </c>
      <c r="N532" s="161" t="str" ph="1">
        <f>IFERROR(INDEX([1]!_born[生没年],
MATCH(K532,[1]!_born[作],0)),"")</f>
        <v/>
      </c>
      <c r="O532" s="46" t="s" ph="1">
        <v>4040</v>
      </c>
      <c r="P532" s="46" t="s" ph="1">
        <v>9792</v>
      </c>
      <c r="Q532" s="46" t="s" ph="1">
        <v>2031</v>
      </c>
      <c r="R532" s="149" ph="1"/>
      <c r="S532" s="46" t="s" ph="1">
        <v>9793</v>
      </c>
      <c r="T532" s="46" t="s" ph="1">
        <v>9794</v>
      </c>
      <c r="U532" s="47" ph="1"/>
      <c r="V532" s="44" ph="1">
        <v>4000</v>
      </c>
      <c r="W532" s="44" ph="1"/>
    </row>
    <row r="533" spans="1:25" s="46" customFormat="1" ph="1">
      <c r="A533" s="44" ph="1">
        <v>940</v>
      </c>
      <c r="B533" s="46" t="s" ph="1">
        <v>3580</v>
      </c>
      <c r="C533" s="46" t="s" ph="1">
        <v>3580</v>
      </c>
      <c r="F533" s="46" t="s" ph="1">
        <v>1364</v>
      </c>
      <c r="G533" s="46" t="s" ph="1">
        <v>1289</v>
      </c>
      <c r="I533" s="46" t="s" ph="1">
        <v>2032</v>
      </c>
      <c r="M533" s="161" t="str" ph="1">
        <f>IFERROR(INDEX([1]!_born[生没年],
MATCH(I533,[1]!_born[作],0)),"")</f>
        <v/>
      </c>
      <c r="N533" s="161" t="str" ph="1">
        <f>IFERROR(INDEX([1]!_born[生没年],
MATCH(K533,[1]!_born[作],0)),"")</f>
        <v/>
      </c>
      <c r="P533" s="46" t="s" ph="1">
        <v>2033</v>
      </c>
      <c r="R533" s="149" ph="1"/>
      <c r="U533" s="47" ph="1"/>
      <c r="V533" s="44" ph="1"/>
      <c r="W533" s="44" ph="1"/>
    </row>
    <row r="534" spans="1:25" s="46" customFormat="1" ht="25.5" ph="1">
      <c r="A534" s="44" ph="1">
        <v>941</v>
      </c>
      <c r="B534" s="46" t="s" ph="1">
        <v>3580</v>
      </c>
      <c r="C534" s="46" t="s" ph="1">
        <v>3580</v>
      </c>
      <c r="F534" s="46" t="s" ph="1">
        <v>1366</v>
      </c>
      <c r="G534" s="46" t="s" ph="1">
        <v>1376</v>
      </c>
      <c r="I534" s="46" t="s" ph="1">
        <v>2499</v>
      </c>
      <c r="M534" s="161" t="str" ph="1">
        <f>IFERROR(INDEX([1]!_born[生没年],
MATCH(I534,[1]!_born[作],0)),"")</f>
        <v>1927~yyyy</v>
      </c>
      <c r="N534" s="161" t="str" ph="1">
        <f>IFERROR(INDEX([1]!_born[生没年],
MATCH(K534,[1]!_born[作],0)),"")</f>
        <v/>
      </c>
      <c r="O534" s="46" t="s" ph="1">
        <v>9764</v>
      </c>
      <c r="P534" s="46" t="s" ph="1">
        <v>3931</v>
      </c>
      <c r="Q534" s="46" t="s" ph="1">
        <v>2034</v>
      </c>
      <c r="R534" s="149" ph="1"/>
      <c r="S534" s="46" t="s" ph="1">
        <v>9765</v>
      </c>
      <c r="T534" s="46" t="s" ph="1">
        <v>9120</v>
      </c>
      <c r="U534" s="47" ph="1"/>
      <c r="V534" s="44" ph="1">
        <v>5600</v>
      </c>
      <c r="W534" s="44" ph="1"/>
    </row>
    <row r="535" spans="1:25" s="46" customFormat="1" ht="25.5" ph="1">
      <c r="A535" s="44" ph="1">
        <v>942</v>
      </c>
      <c r="B535" s="46" t="s" ph="1">
        <v>3580</v>
      </c>
      <c r="C535" s="46" t="s" ph="1">
        <v>3580</v>
      </c>
      <c r="F535" s="46" t="s" ph="1">
        <v>1366</v>
      </c>
      <c r="G535" s="46" t="s" ph="1">
        <v>1376</v>
      </c>
      <c r="I535" s="46" t="s" ph="1">
        <v>2499</v>
      </c>
      <c r="M535" s="161" t="str" ph="1">
        <f>IFERROR(INDEX([1]!_born[生没年],
MATCH(I535,[1]!_born[作],0)),"")</f>
        <v>1927~yyyy</v>
      </c>
      <c r="N535" s="161" t="str" ph="1">
        <f>IFERROR(INDEX([1]!_born[生没年],
MATCH(K535,[1]!_born[作],0)),"")</f>
        <v/>
      </c>
      <c r="O535" s="46" t="s" ph="1">
        <v>9767</v>
      </c>
      <c r="P535" s="46" t="s" ph="1">
        <v>2035</v>
      </c>
      <c r="R535" s="149" ph="1"/>
      <c r="T535" s="46" t="s" ph="1">
        <v>9120</v>
      </c>
      <c r="U535" s="47" ph="1"/>
      <c r="V535" s="44" ph="1"/>
      <c r="W535" s="44" ph="1"/>
      <c r="Y535" s="46" t="s" ph="1">
        <v>9768</v>
      </c>
    </row>
    <row r="536" spans="1:25" s="46" customFormat="1" ph="1">
      <c r="A536" s="44" ph="1">
        <v>943</v>
      </c>
      <c r="B536" s="46" t="s" ph="1">
        <v>3580</v>
      </c>
      <c r="C536" s="46" t="s" ph="1">
        <v>3580</v>
      </c>
      <c r="F536" s="46" t="s" ph="1">
        <v>1366</v>
      </c>
      <c r="G536" s="46" t="s" ph="1">
        <v>1289</v>
      </c>
      <c r="I536" s="46" t="s" ph="1">
        <v>2032</v>
      </c>
      <c r="M536" s="161" t="str" ph="1">
        <f>IFERROR(INDEX([1]!_born[生没年],
MATCH(I536,[1]!_born[作],0)),"")</f>
        <v/>
      </c>
      <c r="N536" s="161" t="str" ph="1">
        <f>IFERROR(INDEX([1]!_born[生没年],
MATCH(K536,[1]!_born[作],0)),"")</f>
        <v/>
      </c>
      <c r="R536" s="149" ph="1"/>
      <c r="U536" s="47" ph="1"/>
      <c r="V536" s="44" ph="1"/>
      <c r="W536" s="44" ph="1"/>
    </row>
    <row r="537" spans="1:25" s="46" customFormat="1" ht="25.5" ph="1">
      <c r="A537" s="44" ph="1">
        <v>944</v>
      </c>
      <c r="B537" s="46" t="s" ph="1">
        <v>3580</v>
      </c>
      <c r="C537" s="46" t="s" ph="1">
        <v>3580</v>
      </c>
      <c r="F537" s="46" t="s" ph="1">
        <v>1413</v>
      </c>
      <c r="G537" s="46" t="s" ph="1">
        <v>1376</v>
      </c>
      <c r="I537" s="46" t="s" ph="1">
        <v>3733</v>
      </c>
      <c r="M537" s="161" t="str" ph="1">
        <f>IFERROR(INDEX([1]!_born[生没年],
MATCH(I537,[1]!_born[作],0)),"")</f>
        <v>1921~</v>
      </c>
      <c r="N537" s="161" t="str" ph="1">
        <f>IFERROR(INDEX([1]!_born[生没年],
MATCH(K537,[1]!_born[作],0)),"")</f>
        <v/>
      </c>
      <c r="O537" s="46" t="s" ph="1">
        <v>9736</v>
      </c>
      <c r="P537" s="46" t="s" ph="1">
        <v>2036</v>
      </c>
      <c r="R537" s="149" ph="1"/>
      <c r="S537" s="46" t="s" ph="1">
        <v>9737</v>
      </c>
      <c r="T537" s="46" t="s" ph="1">
        <v>9120</v>
      </c>
      <c r="U537" s="47" ph="1"/>
      <c r="V537" s="44" ph="1">
        <v>2300</v>
      </c>
      <c r="W537" s="44" ph="1"/>
    </row>
    <row r="538" spans="1:25" s="46" customFormat="1" ht="25.5" ph="1">
      <c r="A538" s="44" ph="1">
        <v>944</v>
      </c>
      <c r="B538" s="46" t="s" ph="1">
        <v>3580</v>
      </c>
      <c r="C538" s="46" t="s" ph="1">
        <v>3580</v>
      </c>
      <c r="F538" s="46" t="s" ph="1">
        <v>1413</v>
      </c>
      <c r="G538" s="46" t="s" ph="1">
        <v>1376</v>
      </c>
      <c r="I538" s="46" t="s" ph="1">
        <v>3733</v>
      </c>
      <c r="M538" s="161" t="str" ph="1">
        <f>IFERROR(INDEX([1]!_born[生没年],
MATCH(I538,[1]!_born[作],0)),"")</f>
        <v>1921~</v>
      </c>
      <c r="N538" s="161" t="str" ph="1">
        <f>IFERROR(INDEX([1]!_born[生没年],
MATCH(K538,[1]!_born[作],0)),"")</f>
        <v/>
      </c>
      <c r="O538" s="46" t="s" ph="1">
        <v>9738</v>
      </c>
      <c r="P538" s="46" t="s" ph="1">
        <v>2037</v>
      </c>
      <c r="Q538" s="46" t="s" ph="1">
        <v>2640</v>
      </c>
      <c r="R538" s="149" ph="1"/>
      <c r="S538" s="46" t="s" ph="1">
        <v>9739</v>
      </c>
      <c r="T538" s="46" t="s" ph="1">
        <v>9120</v>
      </c>
      <c r="U538" s="47" ph="1"/>
      <c r="V538" s="44" ph="1">
        <v>3200</v>
      </c>
      <c r="W538" s="44" ph="1"/>
    </row>
    <row r="539" spans="1:25" s="46" customFormat="1" ph="1">
      <c r="A539" s="44" ph="1">
        <v>945</v>
      </c>
      <c r="B539" s="46" t="s" ph="1">
        <v>3580</v>
      </c>
      <c r="C539" s="46" t="s" ph="1">
        <v>3580</v>
      </c>
      <c r="F539" s="46" t="s" ph="1">
        <v>1413</v>
      </c>
      <c r="G539" s="46" t="s" ph="1">
        <v>1376</v>
      </c>
      <c r="I539" s="46" t="s" ph="1">
        <v>3818</v>
      </c>
      <c r="M539" s="161" t="str" ph="1">
        <f>IFERROR(INDEX([1]!_born[生没年],
MATCH(I539,[1]!_born[作],0)),"")</f>
        <v>1942~</v>
      </c>
      <c r="N539" s="161" t="str" ph="1">
        <f>IFERROR(INDEX([1]!_born[生没年],
MATCH(K539,[1]!_born[作],0)),"")</f>
        <v/>
      </c>
      <c r="O539" s="46" t="s" ph="1">
        <v>3819</v>
      </c>
      <c r="P539" s="46" t="s" ph="1">
        <v>2641</v>
      </c>
      <c r="Q539" s="46" t="s" ph="1">
        <v>2642</v>
      </c>
      <c r="R539" s="149" ph="1"/>
      <c r="S539" s="46" t="s" ph="1">
        <v>2038</v>
      </c>
      <c r="U539" s="47" ph="1"/>
      <c r="V539" s="44" ph="1">
        <v>2000</v>
      </c>
      <c r="W539" s="44" ph="1"/>
    </row>
    <row r="540" spans="1:25" s="46" customFormat="1" ht="25.5" ph="1">
      <c r="A540" s="44" ph="1">
        <v>946</v>
      </c>
      <c r="B540" s="46" t="s" ph="1">
        <v>3580</v>
      </c>
      <c r="C540" s="46" t="s" ph="1">
        <v>3580</v>
      </c>
      <c r="F540" s="46" t="s" ph="1">
        <v>1413</v>
      </c>
      <c r="G540" s="46" t="s" ph="1">
        <v>1376</v>
      </c>
      <c r="I540" s="46" t="s" ph="1">
        <v>3818</v>
      </c>
      <c r="M540" s="161" t="str" ph="1">
        <f>IFERROR(INDEX([1]!_born[生没年],
MATCH(I540,[1]!_born[作],0)),"")</f>
        <v>1942~</v>
      </c>
      <c r="N540" s="161" t="str" ph="1">
        <f>IFERROR(INDEX([1]!_born[生没年],
MATCH(K540,[1]!_born[作],0)),"")</f>
        <v/>
      </c>
      <c r="O540" s="46" t="s" ph="1">
        <v>9777</v>
      </c>
      <c r="P540" s="46" t="s" ph="1">
        <v>2643</v>
      </c>
      <c r="Q540" s="46" t="s" ph="1">
        <v>2644</v>
      </c>
      <c r="R540" s="149" ph="1"/>
      <c r="S540" s="46" t="s" ph="1">
        <v>2039</v>
      </c>
      <c r="U540" s="47" ph="1"/>
      <c r="V540" s="44" ph="1">
        <v>2000</v>
      </c>
      <c r="W540" s="44" ph="1"/>
    </row>
    <row r="541" spans="1:25" s="46" customFormat="1" ht="25.5" ph="1">
      <c r="A541" s="44" ph="1">
        <v>947</v>
      </c>
      <c r="B541" s="46" t="s" ph="1">
        <v>3580</v>
      </c>
      <c r="C541" s="46" t="s" ph="1">
        <v>3580</v>
      </c>
      <c r="F541" s="46" t="s" ph="1">
        <v>1415</v>
      </c>
      <c r="G541" s="46" t="s" ph="1">
        <v>1376</v>
      </c>
      <c r="I541" s="46" t="s" ph="1">
        <v>3003</v>
      </c>
      <c r="M541" s="161" t="str" ph="1">
        <f>IFERROR(INDEX([1]!_born[生没年],
MATCH(I541,[1]!_born[作],0)),"")</f>
        <v>1924~</v>
      </c>
      <c r="N541" s="161" t="str" ph="1">
        <f>IFERROR(INDEX([1]!_born[生没年],
MATCH(K541,[1]!_born[作],0)),"")</f>
        <v/>
      </c>
      <c r="O541" s="46" t="s" ph="1">
        <v>9783</v>
      </c>
      <c r="P541" s="46" t="s" ph="1">
        <v>2645</v>
      </c>
      <c r="Q541" s="46" t="s" ph="1">
        <v>2504</v>
      </c>
      <c r="R541" s="149" ph="1"/>
      <c r="U541" s="47" ph="1"/>
      <c r="V541" s="44" ph="1"/>
      <c r="W541" s="44" ph="1"/>
    </row>
    <row r="542" spans="1:25" s="46" customFormat="1" ph="1">
      <c r="A542" s="44" ph="1">
        <v>948</v>
      </c>
      <c r="B542" s="46" t="s" ph="1">
        <v>3580</v>
      </c>
      <c r="C542" s="46" t="s" ph="1">
        <v>3580</v>
      </c>
      <c r="F542" s="46" t="s" ph="1">
        <v>1415</v>
      </c>
      <c r="G542" s="46" t="s" ph="1">
        <v>1376</v>
      </c>
      <c r="I542" s="46" t="s" ph="1">
        <v>3818</v>
      </c>
      <c r="M542" s="161" t="str" ph="1">
        <f>IFERROR(INDEX([1]!_born[生没年],
MATCH(I542,[1]!_born[作],0)),"")</f>
        <v>1942~</v>
      </c>
      <c r="N542" s="161" t="str" ph="1">
        <f>IFERROR(INDEX([1]!_born[生没年],
MATCH(K542,[1]!_born[作],0)),"")</f>
        <v/>
      </c>
      <c r="O542" s="46" t="s" ph="1">
        <v>3821</v>
      </c>
      <c r="P542" s="46" t="s" ph="1">
        <v>2505</v>
      </c>
      <c r="Q542" s="46" t="s" ph="1">
        <v>2506</v>
      </c>
      <c r="R542" s="149" ph="1"/>
      <c r="S542" s="46" t="s" ph="1">
        <v>2040</v>
      </c>
      <c r="U542" s="47" ph="1"/>
      <c r="V542" s="44" ph="1"/>
      <c r="W542" s="44" ph="1"/>
    </row>
    <row r="543" spans="1:25" s="46" customFormat="1" ht="25.5" ph="1">
      <c r="A543" s="44" ph="1">
        <v>949</v>
      </c>
      <c r="B543" s="46" t="s" ph="1">
        <v>3580</v>
      </c>
      <c r="C543" s="46" t="s" ph="1">
        <v>3580</v>
      </c>
      <c r="F543" s="46" t="s" ph="1">
        <v>1415</v>
      </c>
      <c r="G543" s="46" t="s" ph="1">
        <v>1376</v>
      </c>
      <c r="I543" s="46" t="s" ph="1">
        <v>3818</v>
      </c>
      <c r="M543" s="161" t="str" ph="1">
        <f>IFERROR(INDEX([1]!_born[生没年],
MATCH(I543,[1]!_born[作],0)),"")</f>
        <v>1942~</v>
      </c>
      <c r="N543" s="161" t="str" ph="1">
        <f>IFERROR(INDEX([1]!_born[生没年],
MATCH(K543,[1]!_born[作],0)),"")</f>
        <v/>
      </c>
      <c r="O543" s="46" t="s" ph="1">
        <v>9779</v>
      </c>
      <c r="P543" s="46" t="s" ph="1">
        <v>2507</v>
      </c>
      <c r="Q543" s="46" t="s" ph="1">
        <v>2508</v>
      </c>
      <c r="R543" s="149" ph="1"/>
      <c r="S543" s="46" t="s" ph="1">
        <v>2041</v>
      </c>
      <c r="U543" s="47" ph="1"/>
      <c r="V543" s="44" ph="1"/>
      <c r="W543" s="44" ph="1"/>
    </row>
    <row r="544" spans="1:25" s="46" customFormat="1" ph="1">
      <c r="A544" s="44" ph="1">
        <v>950</v>
      </c>
      <c r="B544" s="46" t="s" ph="1">
        <v>3580</v>
      </c>
      <c r="C544" s="46" t="s" ph="1">
        <v>3580</v>
      </c>
      <c r="F544" s="46" t="s" ph="1">
        <v>1415</v>
      </c>
      <c r="G544" s="46" t="s" ph="1">
        <v>1376</v>
      </c>
      <c r="I544" s="46" t="s" ph="1">
        <v>3818</v>
      </c>
      <c r="M544" s="161" t="str" ph="1">
        <f>IFERROR(INDEX([1]!_born[生没年],
MATCH(I544,[1]!_born[作],0)),"")</f>
        <v>1942~</v>
      </c>
      <c r="N544" s="161" t="str" ph="1">
        <f>IFERROR(INDEX([1]!_born[生没年],
MATCH(K544,[1]!_born[作],0)),"")</f>
        <v/>
      </c>
      <c r="O544" s="46" t="s" ph="1">
        <v>3820</v>
      </c>
      <c r="P544" s="46" t="s" ph="1">
        <v>2509</v>
      </c>
      <c r="Q544" s="46" t="s" ph="1">
        <v>2510</v>
      </c>
      <c r="R544" s="149" ph="1"/>
      <c r="S544" s="46" t="s" ph="1">
        <v>2042</v>
      </c>
      <c r="U544" s="47" ph="1"/>
      <c r="V544" s="44" ph="1"/>
      <c r="W544" s="44" ph="1"/>
    </row>
    <row r="545" spans="1:25" s="46" customFormat="1" ht="25.5" ph="1">
      <c r="A545" s="44" ph="1">
        <v>951</v>
      </c>
      <c r="B545" s="46" t="s" ph="1">
        <v>3580</v>
      </c>
      <c r="C545" s="46" t="s" ph="1">
        <v>3580</v>
      </c>
      <c r="F545" s="46" t="s" ph="1">
        <v>1415</v>
      </c>
      <c r="G545" s="46" t="s" ph="1">
        <v>1376</v>
      </c>
      <c r="I545" s="46" t="s" ph="1">
        <v>3818</v>
      </c>
      <c r="M545" s="161" t="str" ph="1">
        <f>IFERROR(INDEX([1]!_born[生没年],
MATCH(I545,[1]!_born[作],0)),"")</f>
        <v>1942~</v>
      </c>
      <c r="N545" s="161" t="str" ph="1">
        <f>IFERROR(INDEX([1]!_born[生没年],
MATCH(K545,[1]!_born[作],0)),"")</f>
        <v/>
      </c>
      <c r="O545" s="46" t="s" ph="1">
        <v>3459</v>
      </c>
      <c r="P545" s="46" t="s" ph="1">
        <v>2511</v>
      </c>
      <c r="Q545" s="46" t="s" ph="1">
        <v>4193</v>
      </c>
      <c r="R545" s="149" ph="1"/>
      <c r="S545" s="46" t="s" ph="1">
        <v>9782</v>
      </c>
      <c r="U545" s="47" ph="1"/>
      <c r="V545" s="44" ph="1">
        <v>2500</v>
      </c>
      <c r="W545" s="44" ph="1"/>
    </row>
    <row r="546" spans="1:25" ht="25.5" ph="1">
      <c r="A546" s="6" ph="1">
        <v>952</v>
      </c>
      <c r="B546" s="7" t="s" ph="1">
        <v>3580</v>
      </c>
      <c r="C546" s="7" t="s" ph="1">
        <v>3580</v>
      </c>
      <c r="F546" s="7" t="s" ph="1">
        <v>1418</v>
      </c>
      <c r="G546" s="7" t="s" ph="1">
        <v>1376</v>
      </c>
      <c r="I546" s="7" t="s" ph="1">
        <v>4210</v>
      </c>
      <c r="M546" s="14" t="str" ph="1">
        <f>IFERROR(INDEX([1]!_born[生没年],
MATCH(I546,[1]!_born[作],0)),"")</f>
        <v>1928/04/02~1991/03/02</v>
      </c>
      <c r="N546" s="14" t="str" ph="1">
        <f>IFERROR(INDEX([1]!_born[生没年],
MATCH(K546,[1]!_born[作],0)),"")</f>
        <v/>
      </c>
      <c r="O546" s="7" t="s" ph="1">
        <v>10093</v>
      </c>
      <c r="P546" s="7" t="s" ph="1">
        <v>10094</v>
      </c>
      <c r="Q546" s="7" t="s" ph="1">
        <v>2557</v>
      </c>
      <c r="R546" s="147" ph="1"/>
      <c r="S546" s="7" t="s" ph="1">
        <v>2025</v>
      </c>
      <c r="T546" s="7" t="s" ph="1">
        <v>2692</v>
      </c>
    </row>
    <row r="547" spans="1:25" s="8" customFormat="1" ph="1">
      <c r="A547" s="6" ph="1">
        <v>955</v>
      </c>
      <c r="B547" s="11" t="s" ph="1">
        <v>2043</v>
      </c>
      <c r="C547" s="11" t="s" ph="1">
        <v>2043</v>
      </c>
      <c r="G547" s="10" t="s" ph="1">
        <v>1316</v>
      </c>
      <c r="H547" s="11" ph="1"/>
      <c r="M547" s="9" t="str" ph="1">
        <f>IFERROR(INDEX([1]!_born[生没年],
MATCH(I547,[1]!_born[作],0)),"")</f>
        <v/>
      </c>
      <c r="N547" s="9" t="str" ph="1">
        <f>IFERROR(INDEX([1]!_born[生没年],
MATCH(K547,[1]!_born[作],0)),"")</f>
        <v/>
      </c>
      <c r="R547" s="146" ph="1"/>
      <c r="U547" s="12" ph="1"/>
      <c r="V547" s="131" ph="1"/>
      <c r="W547" s="131" ph="1"/>
    </row>
    <row r="548" spans="1:25" s="52" customFormat="1" ht="25.5" ph="1">
      <c r="A548" s="49" ph="1">
        <v>956</v>
      </c>
      <c r="B548" s="52" t="s" ph="1">
        <v>3580</v>
      </c>
      <c r="C548" s="52" t="s" ph="1">
        <v>3580</v>
      </c>
      <c r="F548" s="52" t="s" ph="1">
        <v>1363</v>
      </c>
      <c r="G548" s="52" t="s" ph="1">
        <v>7437</v>
      </c>
      <c r="I548" s="52" t="s" ph="1">
        <v>9894</v>
      </c>
      <c r="M548" s="132" t="str" ph="1">
        <f>IFERROR(INDEX([1]!_born[生没年],
MATCH(I548,[1]!_born[作],0)),"")</f>
        <v/>
      </c>
      <c r="N548" s="132" t="str" ph="1">
        <f>IFERROR(INDEX([1]!_born[生没年],
MATCH(K548,[1]!_born[作],0)),"")</f>
        <v/>
      </c>
      <c r="O548" s="52" t="s" ph="1">
        <v>9895</v>
      </c>
      <c r="P548" s="52" t="s" ph="1">
        <v>2044</v>
      </c>
      <c r="Q548" s="52" t="s" ph="1">
        <v>2045</v>
      </c>
      <c r="R548" s="150" ph="1"/>
      <c r="S548" s="52" t="s" ph="1">
        <v>9896</v>
      </c>
      <c r="T548" s="52" t="s" ph="1">
        <v>2999</v>
      </c>
      <c r="U548" s="53" ph="1"/>
      <c r="V548" s="49" ph="1"/>
      <c r="W548" s="49" ph="1"/>
      <c r="Y548" s="52" t="s" ph="1">
        <v>2968</v>
      </c>
    </row>
    <row r="549" spans="1:25" s="52" customFormat="1" ht="25.5" ph="1">
      <c r="A549" s="49" ph="1">
        <v>956</v>
      </c>
      <c r="B549" s="52" t="s" ph="1">
        <v>3580</v>
      </c>
      <c r="C549" s="52" t="s" ph="1">
        <v>3580</v>
      </c>
      <c r="F549" s="52" t="s" ph="1">
        <v>1363</v>
      </c>
      <c r="G549" s="52" t="s" ph="1">
        <v>7437</v>
      </c>
      <c r="I549" s="52" t="s" ph="1">
        <v>9894</v>
      </c>
      <c r="M549" s="132" t="str" ph="1">
        <f>IFERROR(INDEX([1]!_born[生没年],
MATCH(I549,[1]!_born[作],0)),"")</f>
        <v/>
      </c>
      <c r="N549" s="132" t="str" ph="1">
        <f>IFERROR(INDEX([1]!_born[生没年],
MATCH(K549,[1]!_born[作],0)),"")</f>
        <v/>
      </c>
      <c r="O549" s="52" t="s" ph="1">
        <v>10095</v>
      </c>
      <c r="P549" s="52" t="s" ph="1">
        <v>2046</v>
      </c>
      <c r="Q549" s="52" t="s" ph="1">
        <v>2047</v>
      </c>
      <c r="R549" s="150" ph="1"/>
      <c r="S549" s="52" t="s" ph="1">
        <v>9898</v>
      </c>
      <c r="T549" s="52" t="s" ph="1">
        <v>7799</v>
      </c>
      <c r="U549" s="53" ph="1"/>
      <c r="V549" s="49" ph="1"/>
      <c r="W549" s="49" ph="1"/>
      <c r="Y549" s="52" t="s" ph="1">
        <v>2969</v>
      </c>
    </row>
    <row r="550" spans="1:25" s="52" customFormat="1" ht="25.5" ph="1">
      <c r="A550" s="49" ph="1">
        <v>956</v>
      </c>
      <c r="B550" s="52" t="s" ph="1">
        <v>3580</v>
      </c>
      <c r="C550" s="52" t="s" ph="1">
        <v>3580</v>
      </c>
      <c r="F550" s="52" t="s" ph="1">
        <v>1363</v>
      </c>
      <c r="G550" s="52" t="s" ph="1">
        <v>7437</v>
      </c>
      <c r="I550" s="52" t="s" ph="1">
        <v>9894</v>
      </c>
      <c r="M550" s="132" t="str" ph="1">
        <f>IFERROR(INDEX([1]!_born[生没年],
MATCH(I550,[1]!_born[作],0)),"")</f>
        <v/>
      </c>
      <c r="N550" s="132" t="str" ph="1">
        <f>IFERROR(INDEX([1]!_born[生没年],
MATCH(K550,[1]!_born[作],0)),"")</f>
        <v/>
      </c>
      <c r="O550" s="52" t="s" ph="1">
        <v>9900</v>
      </c>
      <c r="P550" s="52" t="s" ph="1">
        <v>1815</v>
      </c>
      <c r="R550" s="150" ph="1"/>
      <c r="S550" s="52" t="s" ph="1">
        <v>9901</v>
      </c>
      <c r="T550" s="52" t="s" ph="1">
        <v>2999</v>
      </c>
      <c r="U550" s="53" ph="1"/>
      <c r="V550" s="49" ph="1"/>
      <c r="W550" s="49" ph="1"/>
      <c r="Y550" s="52" t="s" ph="1">
        <v>2970</v>
      </c>
    </row>
    <row r="551" spans="1:25" s="52" customFormat="1" ht="25.5" ph="1">
      <c r="A551" s="49" ph="1">
        <v>957</v>
      </c>
      <c r="B551" s="52" t="s" ph="1">
        <v>3580</v>
      </c>
      <c r="C551" s="52" t="s" ph="1">
        <v>3580</v>
      </c>
      <c r="F551" s="52" t="s" ph="1">
        <v>1364</v>
      </c>
      <c r="G551" s="52" t="s" ph="1">
        <v>7437</v>
      </c>
      <c r="I551" s="52" t="s" ph="1">
        <v>9894</v>
      </c>
      <c r="M551" s="132" t="str" ph="1">
        <f>IFERROR(INDEX([1]!_born[生没年],
MATCH(I551,[1]!_born[作],0)),"")</f>
        <v/>
      </c>
      <c r="N551" s="132" t="str" ph="1">
        <f>IFERROR(INDEX([1]!_born[生没年],
MATCH(K551,[1]!_born[作],0)),"")</f>
        <v/>
      </c>
      <c r="O551" s="52" t="s" ph="1">
        <v>9902</v>
      </c>
      <c r="P551" s="52" t="s" ph="1">
        <v>2048</v>
      </c>
      <c r="Q551" s="52" t="s" ph="1">
        <v>2049</v>
      </c>
      <c r="R551" s="150" ph="1"/>
      <c r="S551" s="52" t="s" ph="1">
        <v>9903</v>
      </c>
      <c r="T551" s="52" t="s" ph="1">
        <v>4147</v>
      </c>
      <c r="U551" s="53" ph="1"/>
      <c r="V551" s="49" ph="1"/>
      <c r="W551" s="49" ph="1"/>
      <c r="Y551" s="52" t="s" ph="1">
        <v>2971</v>
      </c>
    </row>
    <row r="552" spans="1:25" s="52" customFormat="1" ht="25.5" ph="1">
      <c r="A552" s="49" ph="1">
        <v>957</v>
      </c>
      <c r="B552" s="52" t="s" ph="1">
        <v>3580</v>
      </c>
      <c r="C552" s="52" t="s" ph="1">
        <v>3580</v>
      </c>
      <c r="F552" s="52" t="s" ph="1">
        <v>1364</v>
      </c>
      <c r="G552" s="52" t="s" ph="1">
        <v>7437</v>
      </c>
      <c r="I552" s="52" t="s" ph="1">
        <v>9894</v>
      </c>
      <c r="M552" s="132" t="str" ph="1">
        <f>IFERROR(INDEX([1]!_born[生没年],
MATCH(I552,[1]!_born[作],0)),"")</f>
        <v/>
      </c>
      <c r="N552" s="132" t="str" ph="1">
        <f>IFERROR(INDEX([1]!_born[生没年],
MATCH(K552,[1]!_born[作],0)),"")</f>
        <v/>
      </c>
      <c r="O552" s="52" t="s" ph="1">
        <v>10096</v>
      </c>
      <c r="P552" s="52" t="s" ph="1">
        <v>2050</v>
      </c>
      <c r="Q552" s="52" t="s" ph="1">
        <v>2051</v>
      </c>
      <c r="R552" s="150" ph="1"/>
      <c r="S552" s="52" t="s" ph="1">
        <v>9905</v>
      </c>
      <c r="T552" s="52" t="s" ph="1">
        <v>9906</v>
      </c>
      <c r="U552" s="53" ph="1"/>
      <c r="V552" s="49" ph="1"/>
      <c r="W552" s="49" ph="1"/>
      <c r="Y552" s="52" t="s" ph="1">
        <v>2972</v>
      </c>
    </row>
    <row r="553" spans="1:25" s="52" customFormat="1" ht="25.5" ph="1">
      <c r="A553" s="49" ph="1">
        <v>958</v>
      </c>
      <c r="B553" s="52" t="s" ph="1">
        <v>3580</v>
      </c>
      <c r="C553" s="52" t="s" ph="1">
        <v>3580</v>
      </c>
      <c r="F553" s="52" t="s" ph="1">
        <v>1364</v>
      </c>
      <c r="G553" s="52" t="s" ph="1">
        <v>7437</v>
      </c>
      <c r="I553" s="52" t="s" ph="1">
        <v>9894</v>
      </c>
      <c r="M553" s="132" t="str" ph="1">
        <f>IFERROR(INDEX([1]!_born[生没年],
MATCH(I553,[1]!_born[作],0)),"")</f>
        <v/>
      </c>
      <c r="N553" s="132" t="str" ph="1">
        <f>IFERROR(INDEX([1]!_born[生没年],
MATCH(K553,[1]!_born[作],0)),"")</f>
        <v/>
      </c>
      <c r="O553" s="52" t="s" ph="1">
        <v>9909</v>
      </c>
      <c r="P553" s="52" t="s" ph="1">
        <v>2052</v>
      </c>
      <c r="R553" s="150" ph="1"/>
      <c r="S553" s="52" t="s" ph="1">
        <v>9910</v>
      </c>
      <c r="T553" s="52" t="s" ph="1">
        <v>7799</v>
      </c>
      <c r="U553" s="53" ph="1"/>
      <c r="V553" s="49" ph="1"/>
      <c r="W553" s="49" ph="1"/>
      <c r="Y553" s="52" t="s" ph="1">
        <v>2973</v>
      </c>
    </row>
    <row r="554" spans="1:25" s="52" customFormat="1" ht="25.5" ph="1">
      <c r="A554" s="49" ph="1">
        <v>959</v>
      </c>
      <c r="B554" s="52" t="s" ph="1">
        <v>3580</v>
      </c>
      <c r="C554" s="52" t="s" ph="1">
        <v>3580</v>
      </c>
      <c r="F554" s="52" t="s" ph="1">
        <v>1366</v>
      </c>
      <c r="G554" s="52" t="s" ph="1">
        <v>7437</v>
      </c>
      <c r="I554" s="52" t="s" ph="1">
        <v>9894</v>
      </c>
      <c r="M554" s="132" t="str" ph="1">
        <f>IFERROR(INDEX([1]!_born[生没年],
MATCH(I554,[1]!_born[作],0)),"")</f>
        <v/>
      </c>
      <c r="N554" s="132" t="str" ph="1">
        <f>IFERROR(INDEX([1]!_born[生没年],
MATCH(K554,[1]!_born[作],0)),"")</f>
        <v/>
      </c>
      <c r="O554" s="52" t="s" ph="1">
        <v>9911</v>
      </c>
      <c r="P554" s="52" t="s" ph="1">
        <v>2053</v>
      </c>
      <c r="R554" s="150" ph="1"/>
      <c r="S554" s="52" t="s" ph="1">
        <v>9912</v>
      </c>
      <c r="T554" s="52" t="s" ph="1">
        <v>2999</v>
      </c>
      <c r="U554" s="53" ph="1"/>
      <c r="V554" s="49" ph="1"/>
      <c r="W554" s="49" ph="1"/>
      <c r="Y554" s="52" t="s" ph="1">
        <v>2974</v>
      </c>
    </row>
    <row r="555" spans="1:25" s="52" customFormat="1" ht="25.5" ph="1">
      <c r="A555" s="49" ph="1">
        <v>960</v>
      </c>
      <c r="B555" s="52" t="s" ph="1">
        <v>3580</v>
      </c>
      <c r="C555" s="52" t="s" ph="1">
        <v>3580</v>
      </c>
      <c r="F555" s="52" t="s" ph="1">
        <v>1366</v>
      </c>
      <c r="G555" s="52" t="s" ph="1">
        <v>7437</v>
      </c>
      <c r="I555" s="52" t="s" ph="1">
        <v>9894</v>
      </c>
      <c r="M555" s="132" t="str" ph="1">
        <f>IFERROR(INDEX([1]!_born[生没年],
MATCH(I555,[1]!_born[作],0)),"")</f>
        <v/>
      </c>
      <c r="N555" s="132" t="str" ph="1">
        <f>IFERROR(INDEX([1]!_born[生没年],
MATCH(K555,[1]!_born[作],0)),"")</f>
        <v/>
      </c>
      <c r="O555" s="52" t="s" ph="1">
        <v>10097</v>
      </c>
      <c r="P555" s="52" t="s" ph="1">
        <v>2054</v>
      </c>
      <c r="R555" s="150" ph="1"/>
      <c r="S555" s="52" t="s" ph="1">
        <v>9914</v>
      </c>
      <c r="T555" s="52" t="s" ph="1">
        <v>3482</v>
      </c>
      <c r="U555" s="53" ph="1"/>
      <c r="V555" s="49" ph="1"/>
      <c r="W555" s="49" ph="1"/>
      <c r="Y555" s="52" t="s" ph="1">
        <v>2975</v>
      </c>
    </row>
    <row r="556" spans="1:25" s="52" customFormat="1" ht="25.5" ph="1">
      <c r="A556" s="49" ph="1">
        <v>961</v>
      </c>
      <c r="B556" s="52" t="s" ph="1">
        <v>3580</v>
      </c>
      <c r="C556" s="52" t="s" ph="1">
        <v>3580</v>
      </c>
      <c r="F556" s="52" t="s" ph="1">
        <v>1366</v>
      </c>
      <c r="G556" s="52" t="s" ph="1">
        <v>7437</v>
      </c>
      <c r="I556" s="52" t="s" ph="1">
        <v>9894</v>
      </c>
      <c r="M556" s="132" t="str" ph="1">
        <f>IFERROR(INDEX([1]!_born[生没年],
MATCH(I556,[1]!_born[作],0)),"")</f>
        <v/>
      </c>
      <c r="N556" s="132" t="str" ph="1">
        <f>IFERROR(INDEX([1]!_born[生没年],
MATCH(K556,[1]!_born[作],0)),"")</f>
        <v/>
      </c>
      <c r="O556" s="52" t="s" ph="1">
        <v>9916</v>
      </c>
      <c r="P556" s="52" t="s" ph="1">
        <v>2055</v>
      </c>
      <c r="R556" s="150" ph="1"/>
      <c r="S556" s="52" t="s" ph="1">
        <v>9917</v>
      </c>
      <c r="T556" s="52" t="s" ph="1">
        <v>7799</v>
      </c>
      <c r="U556" s="53" ph="1"/>
      <c r="V556" s="49" ph="1"/>
      <c r="W556" s="49" ph="1"/>
      <c r="Y556" s="52" t="s" ph="1">
        <v>2976</v>
      </c>
    </row>
    <row r="557" spans="1:25" s="52" customFormat="1" ht="25.5" ph="1">
      <c r="A557" s="49" ph="1">
        <v>958</v>
      </c>
      <c r="B557" s="52" t="s" ph="1">
        <v>3580</v>
      </c>
      <c r="C557" s="52" t="s" ph="1">
        <v>3580</v>
      </c>
      <c r="F557" s="52" t="s" ph="1">
        <v>1413</v>
      </c>
      <c r="G557" s="52" t="s" ph="1">
        <v>7437</v>
      </c>
      <c r="I557" s="52" t="s" ph="1">
        <v>9894</v>
      </c>
      <c r="M557" s="132" t="str" ph="1">
        <f>IFERROR(INDEX([1]!_born[生没年],
MATCH(I557,[1]!_born[作],0)),"")</f>
        <v/>
      </c>
      <c r="N557" s="132" t="str" ph="1">
        <f>IFERROR(INDEX([1]!_born[生没年],
MATCH(K557,[1]!_born[作],0)),"")</f>
        <v/>
      </c>
      <c r="O557" s="52" t="s" ph="1">
        <v>9918</v>
      </c>
      <c r="P557" s="52" t="s" ph="1">
        <v>1689</v>
      </c>
      <c r="R557" s="150" ph="1"/>
      <c r="S557" s="52" t="s" ph="1">
        <v>9919</v>
      </c>
      <c r="T557" s="52" t="s" ph="1">
        <v>2999</v>
      </c>
      <c r="U557" s="53" ph="1"/>
      <c r="V557" s="49" ph="1"/>
      <c r="W557" s="49" ph="1"/>
      <c r="Y557" s="52" t="s" ph="1">
        <v>2977</v>
      </c>
    </row>
    <row r="558" spans="1:25" s="52" customFormat="1" ht="25.5" ph="1">
      <c r="A558" s="49" ph="1">
        <v>959</v>
      </c>
      <c r="B558" s="52" t="s" ph="1">
        <v>3580</v>
      </c>
      <c r="C558" s="52" t="s" ph="1">
        <v>3580</v>
      </c>
      <c r="F558" s="52" t="s" ph="1">
        <v>1413</v>
      </c>
      <c r="G558" s="52" t="s" ph="1">
        <v>7437</v>
      </c>
      <c r="I558" s="52" t="s" ph="1">
        <v>9894</v>
      </c>
      <c r="M558" s="132" t="str" ph="1">
        <f>IFERROR(INDEX([1]!_born[生没年],
MATCH(I558,[1]!_born[作],0)),"")</f>
        <v/>
      </c>
      <c r="N558" s="132" t="str" ph="1">
        <f>IFERROR(INDEX([1]!_born[生没年],
MATCH(K558,[1]!_born[作],0)),"")</f>
        <v/>
      </c>
      <c r="O558" s="52" t="s" ph="1">
        <v>10098</v>
      </c>
      <c r="P558" s="52" t="s" ph="1">
        <v>2056</v>
      </c>
      <c r="R558" s="150" ph="1"/>
      <c r="S558" s="52" t="s" ph="1">
        <v>9921</v>
      </c>
      <c r="T558" s="52" t="s" ph="1">
        <v>9906</v>
      </c>
      <c r="U558" s="53" ph="1"/>
      <c r="V558" s="49" ph="1"/>
      <c r="W558" s="49" ph="1"/>
      <c r="Y558" s="52" t="s" ph="1">
        <v>2978</v>
      </c>
    </row>
    <row r="559" spans="1:25" s="52" customFormat="1" ht="25.5" ph="1">
      <c r="A559" s="49" ph="1">
        <v>960</v>
      </c>
      <c r="B559" s="52" t="s" ph="1">
        <v>3580</v>
      </c>
      <c r="C559" s="52" t="s" ph="1">
        <v>3580</v>
      </c>
      <c r="F559" s="52" t="s" ph="1">
        <v>1413</v>
      </c>
      <c r="G559" s="52" t="s" ph="1">
        <v>7437</v>
      </c>
      <c r="I559" s="52" t="s" ph="1">
        <v>9894</v>
      </c>
      <c r="M559" s="132" t="str" ph="1">
        <f>IFERROR(INDEX([1]!_born[生没年],
MATCH(I559,[1]!_born[作],0)),"")</f>
        <v/>
      </c>
      <c r="N559" s="132" t="str" ph="1">
        <f>IFERROR(INDEX([1]!_born[生没年],
MATCH(K559,[1]!_born[作],0)),"")</f>
        <v/>
      </c>
      <c r="O559" s="52" t="s" ph="1">
        <v>9924</v>
      </c>
      <c r="P559" s="52" t="s" ph="1">
        <v>2057</v>
      </c>
      <c r="R559" s="150" ph="1"/>
      <c r="S559" s="52" t="s" ph="1">
        <v>9925</v>
      </c>
      <c r="T559" s="52" t="s" ph="1">
        <v>7799</v>
      </c>
      <c r="U559" s="53" ph="1"/>
      <c r="V559" s="49" ph="1"/>
      <c r="W559" s="49" ph="1"/>
      <c r="Y559" s="52" t="s" ph="1">
        <v>2979</v>
      </c>
    </row>
    <row r="560" spans="1:25" s="52" customFormat="1" ht="25.5" ph="1">
      <c r="A560" s="49" ph="1">
        <v>961</v>
      </c>
      <c r="B560" s="52" t="s" ph="1">
        <v>3580</v>
      </c>
      <c r="C560" s="52" t="s" ph="1">
        <v>3580</v>
      </c>
      <c r="F560" s="52" t="s" ph="1">
        <v>1415</v>
      </c>
      <c r="G560" s="52" t="s" ph="1">
        <v>7437</v>
      </c>
      <c r="I560" s="52" t="s" ph="1">
        <v>9894</v>
      </c>
      <c r="M560" s="132" t="str" ph="1">
        <f>IFERROR(INDEX([1]!_born[生没年],
MATCH(I560,[1]!_born[作],0)),"")</f>
        <v/>
      </c>
      <c r="N560" s="132" t="str" ph="1">
        <f>IFERROR(INDEX([1]!_born[生没年],
MATCH(K560,[1]!_born[作],0)),"")</f>
        <v/>
      </c>
      <c r="O560" s="52" t="s" ph="1">
        <v>9926</v>
      </c>
      <c r="P560" s="52" t="s" ph="1">
        <v>2058</v>
      </c>
      <c r="R560" s="150" ph="1"/>
      <c r="S560" s="52" t="s" ph="1">
        <v>9927</v>
      </c>
      <c r="T560" s="52" t="s" ph="1">
        <v>2999</v>
      </c>
      <c r="U560" s="53" ph="1"/>
      <c r="V560" s="49" ph="1"/>
      <c r="W560" s="49" ph="1"/>
      <c r="Y560" s="52" t="s" ph="1">
        <v>2980</v>
      </c>
    </row>
    <row r="561" spans="1:25" s="52" customFormat="1" ht="25.5" ph="1">
      <c r="A561" s="49" ph="1">
        <v>957</v>
      </c>
      <c r="B561" s="52" t="s" ph="1">
        <v>3580</v>
      </c>
      <c r="C561" s="52" t="s" ph="1">
        <v>3580</v>
      </c>
      <c r="F561" s="52" t="s" ph="1">
        <v>1415</v>
      </c>
      <c r="G561" s="52" t="s" ph="1">
        <v>7437</v>
      </c>
      <c r="I561" s="52" t="s" ph="1">
        <v>9894</v>
      </c>
      <c r="M561" s="132" t="str" ph="1">
        <f>IFERROR(INDEX([1]!_born[生没年],
MATCH(I561,[1]!_born[作],0)),"")</f>
        <v/>
      </c>
      <c r="N561" s="132" t="str" ph="1">
        <f>IFERROR(INDEX([1]!_born[生没年],
MATCH(K561,[1]!_born[作],0)),"")</f>
        <v/>
      </c>
      <c r="O561" s="52" t="s" ph="1">
        <v>10099</v>
      </c>
      <c r="P561" s="52" t="s" ph="1">
        <v>2059</v>
      </c>
      <c r="R561" s="150" ph="1"/>
      <c r="S561" s="52" t="s" ph="1">
        <v>9929</v>
      </c>
      <c r="T561" s="52" t="s" ph="1">
        <v>7799</v>
      </c>
      <c r="U561" s="53" ph="1"/>
      <c r="V561" s="49" ph="1"/>
      <c r="W561" s="49" ph="1"/>
      <c r="Y561" s="52" t="s" ph="1">
        <v>2739</v>
      </c>
    </row>
    <row r="562" spans="1:25" s="52" customFormat="1" ht="25.5" ph="1">
      <c r="A562" s="49" ph="1">
        <v>958</v>
      </c>
      <c r="B562" s="52" t="s" ph="1">
        <v>3580</v>
      </c>
      <c r="C562" s="52" t="s" ph="1">
        <v>3580</v>
      </c>
      <c r="F562" s="52" t="s" ph="1">
        <v>1415</v>
      </c>
      <c r="G562" s="52" t="s" ph="1">
        <v>7437</v>
      </c>
      <c r="I562" s="52" t="s" ph="1">
        <v>9894</v>
      </c>
      <c r="M562" s="132" t="str" ph="1">
        <f>IFERROR(INDEX([1]!_born[生没年],
MATCH(I562,[1]!_born[作],0)),"")</f>
        <v/>
      </c>
      <c r="N562" s="132" t="str" ph="1">
        <f>IFERROR(INDEX([1]!_born[生没年],
MATCH(K562,[1]!_born[作],0)),"")</f>
        <v/>
      </c>
      <c r="O562" s="52" t="s" ph="1">
        <v>10100</v>
      </c>
      <c r="P562" s="52" t="s" ph="1">
        <v>2060</v>
      </c>
      <c r="R562" s="150" ph="1"/>
      <c r="S562" s="52" t="s" ph="1">
        <v>9932</v>
      </c>
      <c r="T562" s="52" t="s" ph="1">
        <v>4147</v>
      </c>
      <c r="U562" s="53" ph="1"/>
      <c r="V562" s="49" ph="1"/>
      <c r="W562" s="49" ph="1"/>
      <c r="Y562" s="52" t="s" ph="1">
        <v>3662</v>
      </c>
    </row>
    <row r="563" spans="1:25" s="52" customFormat="1" ht="25.5" ph="1">
      <c r="A563" s="49" ph="1">
        <v>959</v>
      </c>
      <c r="B563" s="52" t="s" ph="1">
        <v>3580</v>
      </c>
      <c r="C563" s="52" t="s" ph="1">
        <v>3580</v>
      </c>
      <c r="F563" s="52" t="s" ph="1">
        <v>1418</v>
      </c>
      <c r="G563" s="52" t="s" ph="1">
        <v>7437</v>
      </c>
      <c r="I563" s="52" t="s" ph="1">
        <v>9894</v>
      </c>
      <c r="M563" s="132" t="str" ph="1">
        <f>IFERROR(INDEX([1]!_born[生没年],
MATCH(I563,[1]!_born[作],0)),"")</f>
        <v/>
      </c>
      <c r="N563" s="132" t="str" ph="1">
        <f>IFERROR(INDEX([1]!_born[生没年],
MATCH(K563,[1]!_born[作],0)),"")</f>
        <v/>
      </c>
      <c r="O563" s="52" t="s" ph="1">
        <v>9934</v>
      </c>
      <c r="P563" s="52" t="s" ph="1">
        <v>2061</v>
      </c>
      <c r="R563" s="150" ph="1"/>
      <c r="S563" s="52" t="s" ph="1">
        <v>9935</v>
      </c>
      <c r="T563" s="52" t="s" ph="1">
        <v>1391</v>
      </c>
      <c r="U563" s="53" ph="1"/>
      <c r="V563" s="49" ph="1"/>
      <c r="W563" s="49" ph="1"/>
      <c r="Y563" s="52" t="s" ph="1">
        <v>2740</v>
      </c>
    </row>
    <row r="564" spans="1:25" s="52" customFormat="1" ht="25.5" ph="1">
      <c r="A564" s="49" ph="1">
        <v>960</v>
      </c>
      <c r="B564" s="52" t="s" ph="1">
        <v>3580</v>
      </c>
      <c r="C564" s="52" t="s" ph="1">
        <v>3580</v>
      </c>
      <c r="F564" s="52" t="s" ph="1">
        <v>1418</v>
      </c>
      <c r="G564" s="52" t="s" ph="1">
        <v>7437</v>
      </c>
      <c r="I564" s="52" t="s" ph="1">
        <v>9894</v>
      </c>
      <c r="M564" s="132" t="str" ph="1">
        <f>IFERROR(INDEX([1]!_born[生没年],
MATCH(I564,[1]!_born[作],0)),"")</f>
        <v/>
      </c>
      <c r="N564" s="132" t="str" ph="1">
        <f>IFERROR(INDEX([1]!_born[生没年],
MATCH(K564,[1]!_born[作],0)),"")</f>
        <v/>
      </c>
      <c r="O564" s="52" t="s" ph="1">
        <v>10101</v>
      </c>
      <c r="P564" s="52" t="s" ph="1">
        <v>1966</v>
      </c>
      <c r="Q564" s="52" t="s" ph="1">
        <v>2062</v>
      </c>
      <c r="R564" s="150" ph="1"/>
      <c r="S564" s="52" t="s" ph="1">
        <v>9937</v>
      </c>
      <c r="T564" s="52" t="s" ph="1">
        <v>2999</v>
      </c>
      <c r="U564" s="53" ph="1"/>
      <c r="V564" s="49" ph="1"/>
      <c r="W564" s="49" ph="1"/>
      <c r="Y564" s="52" t="s" ph="1">
        <v>2741</v>
      </c>
    </row>
    <row r="565" spans="1:25" s="52" customFormat="1" ht="25.5" ph="1">
      <c r="A565" s="49" ph="1">
        <v>961</v>
      </c>
      <c r="B565" s="52" t="s" ph="1">
        <v>3580</v>
      </c>
      <c r="C565" s="52" t="s" ph="1">
        <v>3580</v>
      </c>
      <c r="F565" s="52" t="s" ph="1">
        <v>1418</v>
      </c>
      <c r="G565" s="52" t="s" ph="1">
        <v>7437</v>
      </c>
      <c r="I565" s="52" t="s" ph="1">
        <v>9894</v>
      </c>
      <c r="M565" s="132" t="str" ph="1">
        <f>IFERROR(INDEX([1]!_born[生没年],
MATCH(I565,[1]!_born[作],0)),"")</f>
        <v/>
      </c>
      <c r="N565" s="132" t="str" ph="1">
        <f>IFERROR(INDEX([1]!_born[生没年],
MATCH(K565,[1]!_born[作],0)),"")</f>
        <v/>
      </c>
      <c r="O565" s="52" t="s" ph="1">
        <v>10102</v>
      </c>
      <c r="P565" s="52" t="s" ph="1">
        <v>2063</v>
      </c>
      <c r="R565" s="150" ph="1"/>
      <c r="S565" s="52" t="s" ph="1">
        <v>9940</v>
      </c>
      <c r="T565" s="52" t="s" ph="1">
        <v>7799</v>
      </c>
      <c r="U565" s="53" ph="1"/>
      <c r="V565" s="49" ph="1"/>
      <c r="W565" s="49" ph="1"/>
      <c r="Y565" s="52" t="s" ph="1">
        <v>2463</v>
      </c>
    </row>
    <row r="566" spans="1:25" s="52" customFormat="1" ht="25.5" ph="1">
      <c r="A566" s="49" ph="1">
        <v>962</v>
      </c>
      <c r="B566" s="52" t="s" ph="1">
        <v>3580</v>
      </c>
      <c r="C566" s="52" t="s" ph="1">
        <v>3580</v>
      </c>
      <c r="F566" s="52" t="s" ph="1">
        <v>1363</v>
      </c>
      <c r="G566" s="52" t="s" ph="1">
        <v>7437</v>
      </c>
      <c r="I566" s="52" t="s" ph="1">
        <v>9894</v>
      </c>
      <c r="M566" s="132" t="str" ph="1">
        <f>IFERROR(INDEX([1]!_born[生没年],
MATCH(I566,[1]!_born[作],0)),"")</f>
        <v/>
      </c>
      <c r="N566" s="132" t="str" ph="1">
        <f>IFERROR(INDEX([1]!_born[生没年],
MATCH(K566,[1]!_born[作],0)),"")</f>
        <v/>
      </c>
      <c r="O566" s="52" t="s" ph="1">
        <v>9942</v>
      </c>
      <c r="P566" s="52" t="s" ph="1">
        <v>2064</v>
      </c>
      <c r="R566" s="150" ph="1"/>
      <c r="S566" s="52" t="s" ph="1">
        <v>9943</v>
      </c>
      <c r="T566" s="52" t="s" ph="1">
        <v>9906</v>
      </c>
      <c r="U566" s="53" ph="1"/>
      <c r="V566" s="49" ph="1"/>
      <c r="W566" s="49" ph="1"/>
      <c r="Y566" s="52" t="s" ph="1">
        <v>2464</v>
      </c>
    </row>
    <row r="567" spans="1:25" s="52" customFormat="1" ht="25.5" ph="1">
      <c r="A567" s="49" ph="1">
        <v>963</v>
      </c>
      <c r="B567" s="52" t="s" ph="1">
        <v>3580</v>
      </c>
      <c r="C567" s="52" t="s" ph="1">
        <v>3580</v>
      </c>
      <c r="F567" s="52" t="s" ph="1">
        <v>1363</v>
      </c>
      <c r="G567" s="52" t="s" ph="1">
        <v>7437</v>
      </c>
      <c r="I567" s="52" t="s" ph="1">
        <v>9894</v>
      </c>
      <c r="M567" s="132" t="str" ph="1">
        <f>IFERROR(INDEX([1]!_born[生没年],
MATCH(I567,[1]!_born[作],0)),"")</f>
        <v/>
      </c>
      <c r="N567" s="132" t="str" ph="1">
        <f>IFERROR(INDEX([1]!_born[生没年],
MATCH(K567,[1]!_born[作],0)),"")</f>
        <v/>
      </c>
      <c r="O567" s="52" t="s" ph="1">
        <v>10103</v>
      </c>
      <c r="P567" s="52" t="s" ph="1">
        <v>2065</v>
      </c>
      <c r="Q567" s="52" t="s" ph="1">
        <v>2066</v>
      </c>
      <c r="R567" s="150" ph="1"/>
      <c r="S567" s="52" t="s" ph="1">
        <v>9945</v>
      </c>
      <c r="T567" s="52" t="s" ph="1">
        <v>3482</v>
      </c>
      <c r="U567" s="53" ph="1"/>
      <c r="V567" s="49" ph="1"/>
      <c r="W567" s="49" ph="1"/>
      <c r="Y567" s="52" t="s" ph="1">
        <v>10104</v>
      </c>
    </row>
    <row r="568" spans="1:25" s="52" customFormat="1" ht="25.5" ph="1">
      <c r="A568" s="49" ph="1">
        <v>964</v>
      </c>
      <c r="B568" s="52" t="s" ph="1">
        <v>3580</v>
      </c>
      <c r="C568" s="52" t="s" ph="1">
        <v>3580</v>
      </c>
      <c r="F568" s="52" t="s" ph="1">
        <v>1363</v>
      </c>
      <c r="G568" s="52" t="s" ph="1">
        <v>7437</v>
      </c>
      <c r="I568" s="52" t="s" ph="1">
        <v>9894</v>
      </c>
      <c r="M568" s="132" t="str" ph="1">
        <f>IFERROR(INDEX([1]!_born[生没年],
MATCH(I568,[1]!_born[作],0)),"")</f>
        <v/>
      </c>
      <c r="N568" s="132" t="str" ph="1">
        <f>IFERROR(INDEX([1]!_born[生没年],
MATCH(K568,[1]!_born[作],0)),"")</f>
        <v/>
      </c>
      <c r="O568" s="52" t="s" ph="1">
        <v>10105</v>
      </c>
      <c r="P568" s="52" t="s" ph="1">
        <v>2067</v>
      </c>
      <c r="R568" s="150" ph="1"/>
      <c r="S568" s="52" t="s" ph="1">
        <v>9949</v>
      </c>
      <c r="T568" s="52" t="s" ph="1">
        <v>7742</v>
      </c>
      <c r="U568" s="53" ph="1"/>
      <c r="V568" s="49" ph="1"/>
      <c r="W568" s="49" ph="1"/>
      <c r="Y568" s="52" t="s" ph="1">
        <v>2491</v>
      </c>
    </row>
    <row r="569" spans="1:25" s="52" customFormat="1" ht="25.5" ph="1">
      <c r="A569" s="49" ph="1">
        <v>965</v>
      </c>
      <c r="B569" s="52" t="s" ph="1">
        <v>3580</v>
      </c>
      <c r="C569" s="52" t="s" ph="1">
        <v>3580</v>
      </c>
      <c r="F569" s="52" t="s" ph="1">
        <v>1364</v>
      </c>
      <c r="G569" s="52" t="s" ph="1">
        <v>7437</v>
      </c>
      <c r="I569" s="52" t="s" ph="1">
        <v>9894</v>
      </c>
      <c r="M569" s="132" t="str" ph="1">
        <f>IFERROR(INDEX([1]!_born[生没年],
MATCH(I569,[1]!_born[作],0)),"")</f>
        <v/>
      </c>
      <c r="N569" s="132" t="str" ph="1">
        <f>IFERROR(INDEX([1]!_born[生没年],
MATCH(K569,[1]!_born[作],0)),"")</f>
        <v/>
      </c>
      <c r="O569" s="52" t="s" ph="1">
        <v>10106</v>
      </c>
      <c r="P569" s="52" t="s" ph="1">
        <v>2068</v>
      </c>
      <c r="Q569" s="52" t="s" ph="1">
        <v>2069</v>
      </c>
      <c r="R569" s="150" ph="1"/>
      <c r="S569" s="52" t="s" ph="1">
        <v>9952</v>
      </c>
      <c r="T569" s="52" t="s" ph="1">
        <v>7799</v>
      </c>
      <c r="U569" s="53" ph="1"/>
      <c r="V569" s="49" ph="1"/>
      <c r="W569" s="49" ph="1"/>
      <c r="Y569" s="52" t="s" ph="1">
        <v>2490</v>
      </c>
    </row>
    <row r="570" spans="1:25" s="52" customFormat="1" ht="25.5" ph="1">
      <c r="A570" s="49" ph="1">
        <v>962</v>
      </c>
      <c r="B570" s="52" t="s" ph="1">
        <v>3580</v>
      </c>
      <c r="C570" s="52" t="s" ph="1">
        <v>3580</v>
      </c>
      <c r="F570" s="52" t="s" ph="1">
        <v>1364</v>
      </c>
      <c r="G570" s="52" t="s" ph="1">
        <v>7437</v>
      </c>
      <c r="I570" s="52" t="s" ph="1">
        <v>9894</v>
      </c>
      <c r="M570" s="132" t="str" ph="1">
        <f>IFERROR(INDEX([1]!_born[生没年],
MATCH(I570,[1]!_born[作],0)),"")</f>
        <v/>
      </c>
      <c r="N570" s="132" t="str" ph="1">
        <f>IFERROR(INDEX([1]!_born[生没年],
MATCH(K570,[1]!_born[作],0)),"")</f>
        <v/>
      </c>
      <c r="O570" s="52" t="s" ph="1">
        <v>9954</v>
      </c>
      <c r="P570" s="52" t="s" ph="1">
        <v>2070</v>
      </c>
      <c r="Q570" s="52" t="s" ph="1">
        <v>2071</v>
      </c>
      <c r="R570" s="150" ph="1"/>
      <c r="S570" s="52" t="s" ph="1">
        <v>9955</v>
      </c>
      <c r="T570" s="52" t="s" ph="1">
        <v>2999</v>
      </c>
      <c r="U570" s="53" ph="1"/>
      <c r="V570" s="49" ph="1"/>
      <c r="W570" s="49" ph="1"/>
      <c r="Y570" s="52" t="s" ph="1">
        <v>9956</v>
      </c>
    </row>
    <row r="571" spans="1:25" s="52" customFormat="1" ht="25.5" ph="1">
      <c r="A571" s="49" ph="1">
        <v>963</v>
      </c>
      <c r="B571" s="52" t="s" ph="1">
        <v>3580</v>
      </c>
      <c r="C571" s="52" t="s" ph="1">
        <v>3580</v>
      </c>
      <c r="F571" s="52" t="s" ph="1">
        <v>1364</v>
      </c>
      <c r="G571" s="52" t="s" ph="1">
        <v>7437</v>
      </c>
      <c r="I571" s="52" t="s" ph="1">
        <v>9894</v>
      </c>
      <c r="M571" s="132" t="str" ph="1">
        <f>IFERROR(INDEX([1]!_born[生没年],
MATCH(I571,[1]!_born[作],0)),"")</f>
        <v/>
      </c>
      <c r="N571" s="132" t="str" ph="1">
        <f>IFERROR(INDEX([1]!_born[生没年],
MATCH(K571,[1]!_born[作],0)),"")</f>
        <v/>
      </c>
      <c r="O571" s="52" t="s" ph="1">
        <v>10107</v>
      </c>
      <c r="P571" s="52" t="s" ph="1">
        <v>1808</v>
      </c>
      <c r="R571" s="150" ph="1"/>
      <c r="S571" s="52" t="s" ph="1">
        <v>9958</v>
      </c>
      <c r="T571" s="52" t="s" ph="1">
        <v>9959</v>
      </c>
      <c r="U571" s="53" ph="1"/>
      <c r="V571" s="49" ph="1"/>
      <c r="W571" s="49" ph="1"/>
      <c r="Y571" s="52" t="s" ph="1">
        <v>9960</v>
      </c>
    </row>
    <row r="572" spans="1:25" s="52" customFormat="1" ht="25.5" ph="1">
      <c r="A572" s="49" ph="1">
        <v>964</v>
      </c>
      <c r="B572" s="52" t="s" ph="1">
        <v>3580</v>
      </c>
      <c r="C572" s="52" t="s" ph="1">
        <v>3580</v>
      </c>
      <c r="F572" s="52" t="s" ph="1">
        <v>1366</v>
      </c>
      <c r="G572" s="52" t="s" ph="1">
        <v>7437</v>
      </c>
      <c r="I572" s="52" t="s" ph="1">
        <v>9894</v>
      </c>
      <c r="M572" s="132" t="str" ph="1">
        <f>IFERROR(INDEX([1]!_born[生没年],
MATCH(I572,[1]!_born[作],0)),"")</f>
        <v/>
      </c>
      <c r="N572" s="132" t="str" ph="1">
        <f>IFERROR(INDEX([1]!_born[生没年],
MATCH(K572,[1]!_born[作],0)),"")</f>
        <v/>
      </c>
      <c r="O572" s="52" t="s" ph="1">
        <v>10108</v>
      </c>
      <c r="P572" s="52" t="s" ph="1">
        <v>2072</v>
      </c>
      <c r="Q572" s="52" t="s" ph="1">
        <v>2073</v>
      </c>
      <c r="R572" s="150" ph="1"/>
      <c r="S572" s="52" t="s" ph="1">
        <v>9963</v>
      </c>
      <c r="T572" s="52" t="s" ph="1">
        <v>3482</v>
      </c>
      <c r="U572" s="53" ph="1"/>
      <c r="V572" s="49" ph="1"/>
      <c r="W572" s="49" ph="1"/>
      <c r="Y572" s="52" t="s" ph="1">
        <v>2493</v>
      </c>
    </row>
    <row r="573" spans="1:25" s="52" customFormat="1" ht="25.5" ph="1">
      <c r="A573" s="49" ph="1">
        <v>965</v>
      </c>
      <c r="B573" s="52" t="s" ph="1">
        <v>3580</v>
      </c>
      <c r="C573" s="52" t="s" ph="1">
        <v>3580</v>
      </c>
      <c r="F573" s="52" t="s" ph="1">
        <v>1366</v>
      </c>
      <c r="G573" s="52" t="s" ph="1">
        <v>7437</v>
      </c>
      <c r="I573" s="52" t="s" ph="1">
        <v>9894</v>
      </c>
      <c r="M573" s="132" t="str" ph="1">
        <f>IFERROR(INDEX([1]!_born[生没年],
MATCH(I573,[1]!_born[作],0)),"")</f>
        <v/>
      </c>
      <c r="N573" s="132" t="str" ph="1">
        <f>IFERROR(INDEX([1]!_born[生没年],
MATCH(K573,[1]!_born[作],0)),"")</f>
        <v/>
      </c>
      <c r="O573" s="52" t="s" ph="1">
        <v>9965</v>
      </c>
      <c r="P573" s="52" t="s" ph="1">
        <v>2074</v>
      </c>
      <c r="Q573" s="52" t="s" ph="1">
        <v>2075</v>
      </c>
      <c r="R573" s="150" ph="1"/>
      <c r="S573" s="52" t="s" ph="1">
        <v>9966</v>
      </c>
      <c r="T573" s="52" t="s" ph="1">
        <v>4147</v>
      </c>
      <c r="U573" s="53" ph="1"/>
      <c r="V573" s="49" ph="1"/>
      <c r="W573" s="49" ph="1"/>
      <c r="Y573" s="52" t="s" ph="1">
        <v>2494</v>
      </c>
    </row>
    <row r="574" spans="1:25" s="52" customFormat="1" ht="25.5" ph="1">
      <c r="A574" s="49" ph="1">
        <v>962</v>
      </c>
      <c r="B574" s="52" t="s" ph="1">
        <v>3580</v>
      </c>
      <c r="C574" s="52" t="s" ph="1">
        <v>3580</v>
      </c>
      <c r="F574" s="52" t="s" ph="1">
        <v>1366</v>
      </c>
      <c r="G574" s="52" t="s" ph="1">
        <v>7437</v>
      </c>
      <c r="I574" s="52" t="s" ph="1">
        <v>9894</v>
      </c>
      <c r="M574" s="132" t="str" ph="1">
        <f>IFERROR(INDEX([1]!_born[生没年],
MATCH(I574,[1]!_born[作],0)),"")</f>
        <v/>
      </c>
      <c r="N574" s="132" t="str" ph="1">
        <f>IFERROR(INDEX([1]!_born[生没年],
MATCH(K574,[1]!_born[作],0)),"")</f>
        <v/>
      </c>
      <c r="O574" s="52" t="s" ph="1">
        <v>10109</v>
      </c>
      <c r="P574" s="52" t="s" ph="1">
        <v>2076</v>
      </c>
      <c r="R574" s="150" ph="1"/>
      <c r="S574" s="52" t="s" ph="1">
        <v>9968</v>
      </c>
      <c r="T574" s="52" t="s" ph="1">
        <v>2999</v>
      </c>
      <c r="U574" s="53" ph="1"/>
      <c r="V574" s="49" ph="1"/>
      <c r="W574" s="49" ph="1"/>
      <c r="Y574" s="52" t="s" ph="1">
        <v>2495</v>
      </c>
    </row>
    <row r="575" spans="1:25" s="52" customFormat="1" ht="25.5" ph="1">
      <c r="A575" s="49" ph="1">
        <v>963</v>
      </c>
      <c r="B575" s="52" t="s" ph="1">
        <v>3580</v>
      </c>
      <c r="C575" s="52" t="s" ph="1">
        <v>3580</v>
      </c>
      <c r="F575" s="52" t="s" ph="1">
        <v>1413</v>
      </c>
      <c r="G575" s="52" t="s" ph="1">
        <v>7437</v>
      </c>
      <c r="I575" s="52" t="s" ph="1">
        <v>9894</v>
      </c>
      <c r="M575" s="132" t="str" ph="1">
        <f>IFERROR(INDEX([1]!_born[生没年],
MATCH(I575,[1]!_born[作],0)),"")</f>
        <v/>
      </c>
      <c r="N575" s="132" t="str" ph="1">
        <f>IFERROR(INDEX([1]!_born[生没年],
MATCH(K575,[1]!_born[作],0)),"")</f>
        <v/>
      </c>
      <c r="O575" s="52" t="s" ph="1">
        <v>10110</v>
      </c>
      <c r="P575" s="52" t="s" ph="1">
        <v>2077</v>
      </c>
      <c r="Q575" s="52" t="s" ph="1">
        <v>2078</v>
      </c>
      <c r="R575" s="150" ph="1"/>
      <c r="S575" s="52" t="s" ph="1">
        <v>9971</v>
      </c>
      <c r="T575" s="52" t="s" ph="1">
        <v>9972</v>
      </c>
      <c r="U575" s="53" ph="1"/>
      <c r="V575" s="49" ph="1"/>
      <c r="W575" s="49" ph="1"/>
      <c r="Y575" s="52" t="s" ph="1">
        <v>2496</v>
      </c>
    </row>
    <row r="576" spans="1:25" s="52" customFormat="1" ht="25.5" ph="1">
      <c r="A576" s="49" ph="1">
        <v>964</v>
      </c>
      <c r="B576" s="52" t="s" ph="1">
        <v>3580</v>
      </c>
      <c r="C576" s="52" t="s" ph="1">
        <v>3580</v>
      </c>
      <c r="F576" s="52" t="s" ph="1">
        <v>1413</v>
      </c>
      <c r="G576" s="52" t="s" ph="1">
        <v>7437</v>
      </c>
      <c r="I576" s="52" t="s" ph="1">
        <v>9894</v>
      </c>
      <c r="M576" s="132" t="str" ph="1">
        <f>IFERROR(INDEX([1]!_born[生没年],
MATCH(I576,[1]!_born[作],0)),"")</f>
        <v/>
      </c>
      <c r="N576" s="132" t="str" ph="1">
        <f>IFERROR(INDEX([1]!_born[生没年],
MATCH(K576,[1]!_born[作],0)),"")</f>
        <v/>
      </c>
      <c r="O576" s="52" t="s" ph="1">
        <v>9974</v>
      </c>
      <c r="P576" s="52" t="s" ph="1">
        <v>2079</v>
      </c>
      <c r="Q576" s="52" t="s" ph="1">
        <v>2080</v>
      </c>
      <c r="R576" s="150" ph="1"/>
      <c r="S576" s="52" t="s" ph="1">
        <v>9975</v>
      </c>
      <c r="T576" s="52" t="s" ph="1">
        <v>9906</v>
      </c>
      <c r="U576" s="53" ph="1"/>
      <c r="V576" s="49" ph="1"/>
      <c r="W576" s="49" ph="1"/>
      <c r="Y576" s="52" t="s" ph="1">
        <v>9976</v>
      </c>
    </row>
    <row r="577" spans="1:27" s="52" customFormat="1" ht="25.5" ph="1">
      <c r="A577" s="49" ph="1">
        <v>965</v>
      </c>
      <c r="B577" s="52" t="s" ph="1">
        <v>3580</v>
      </c>
      <c r="C577" s="52" t="s" ph="1">
        <v>3580</v>
      </c>
      <c r="F577" s="52" t="s" ph="1">
        <v>1413</v>
      </c>
      <c r="G577" s="52" t="s" ph="1">
        <v>7437</v>
      </c>
      <c r="I577" s="52" t="s" ph="1">
        <v>9894</v>
      </c>
      <c r="M577" s="132" t="str" ph="1">
        <f>IFERROR(INDEX([1]!_born[生没年],
MATCH(I577,[1]!_born[作],0)),"")</f>
        <v/>
      </c>
      <c r="N577" s="132" t="str" ph="1">
        <f>IFERROR(INDEX([1]!_born[生没年],
MATCH(K577,[1]!_born[作],0)),"")</f>
        <v/>
      </c>
      <c r="O577" s="52" t="s" ph="1">
        <v>9977</v>
      </c>
      <c r="P577" s="52" t="s" ph="1">
        <v>2081</v>
      </c>
      <c r="Q577" s="52" t="s" ph="1">
        <v>2082</v>
      </c>
      <c r="R577" s="150" ph="1"/>
      <c r="S577" s="52" t="s" ph="1">
        <v>9978</v>
      </c>
      <c r="T577" s="52" t="s" ph="1">
        <v>7799</v>
      </c>
      <c r="U577" s="53" ph="1"/>
      <c r="V577" s="49" ph="1"/>
      <c r="W577" s="49" ph="1"/>
      <c r="Y577" s="52" t="s" ph="1">
        <v>2497</v>
      </c>
    </row>
    <row r="578" spans="1:27" ht="25.5" ph="1">
      <c r="A578" s="6" ph="1">
        <v>966</v>
      </c>
      <c r="B578" s="7" t="s" ph="1">
        <v>3580</v>
      </c>
      <c r="C578" s="7" t="s" ph="1">
        <v>3580</v>
      </c>
      <c r="F578" s="7" t="s" ph="1">
        <v>1415</v>
      </c>
      <c r="G578" s="7" t="s" ph="1">
        <v>7437</v>
      </c>
      <c r="I578" s="7" t="s" ph="1">
        <v>9979</v>
      </c>
      <c r="M578" s="14" t="str" ph="1">
        <f>IFERROR(INDEX([1]!_born[生没年],
MATCH(I578,[1]!_born[作],0)),"")</f>
        <v/>
      </c>
      <c r="N578" s="14" t="str" ph="1">
        <f>IFERROR(INDEX([1]!_born[生没年],
MATCH(K578,[1]!_born[作],0)),"")</f>
        <v/>
      </c>
      <c r="O578" s="7" t="s" ph="1">
        <v>9980</v>
      </c>
      <c r="P578" s="7" t="s" ph="1">
        <v>2558</v>
      </c>
      <c r="R578" s="147" ph="1"/>
    </row>
    <row r="579" spans="1:27" ht="25.5" ph="1">
      <c r="A579" s="6" ph="1">
        <v>967</v>
      </c>
      <c r="B579" s="7" t="s" ph="1">
        <v>3580</v>
      </c>
      <c r="C579" s="7" t="s" ph="1">
        <v>3580</v>
      </c>
      <c r="F579" s="7" t="s" ph="1">
        <v>1415</v>
      </c>
      <c r="G579" s="7" t="s" ph="1">
        <v>7437</v>
      </c>
      <c r="I579" s="7" t="s" ph="1">
        <v>9981</v>
      </c>
      <c r="M579" s="14" t="str" ph="1">
        <f>IFERROR(INDEX([1]!_born[生没年],
MATCH(I579,[1]!_born[作],0)),"")</f>
        <v/>
      </c>
      <c r="N579" s="14" t="str" ph="1">
        <f>IFERROR(INDEX([1]!_born[生没年],
MATCH(K579,[1]!_born[作],0)),"")</f>
        <v/>
      </c>
      <c r="O579" s="7" t="s" ph="1">
        <v>9982</v>
      </c>
      <c r="P579" s="7" t="s" ph="1">
        <v>2559</v>
      </c>
      <c r="R579" s="147" ph="1"/>
      <c r="S579" s="7" t="s" ph="1">
        <v>2083</v>
      </c>
      <c r="T579" s="7" t="s" ph="1">
        <v>3115</v>
      </c>
    </row>
    <row r="580" spans="1:27" ht="25.5" ph="1">
      <c r="A580" s="6" ph="1">
        <v>968</v>
      </c>
      <c r="B580" s="7" t="s" ph="1">
        <v>3580</v>
      </c>
      <c r="C580" s="7" t="s" ph="1">
        <v>3580</v>
      </c>
      <c r="F580" s="7" t="s" ph="1">
        <v>1418</v>
      </c>
      <c r="G580" s="7" t="s" ph="1">
        <v>7437</v>
      </c>
      <c r="I580" s="7" t="s" ph="1">
        <v>10111</v>
      </c>
      <c r="M580" s="14" t="str" ph="1">
        <f>IFERROR(INDEX([1]!_born[生没年],
MATCH(I580,[1]!_born[作],0)),"")</f>
        <v/>
      </c>
      <c r="N580" s="14" t="str" ph="1">
        <f>IFERROR(INDEX([1]!_born[生没年],
MATCH(K580,[1]!_born[作],0)),"")</f>
        <v/>
      </c>
      <c r="O580" s="7" t="s" ph="1">
        <v>10112</v>
      </c>
      <c r="P580" s="7" t="s" ph="1">
        <v>3929</v>
      </c>
      <c r="Q580" s="7" t="s" ph="1">
        <v>2560</v>
      </c>
      <c r="R580" s="147" ph="1"/>
    </row>
    <row r="581" spans="1:27" ht="25.5" ph="1">
      <c r="A581" s="6" ph="1">
        <v>969</v>
      </c>
      <c r="B581" s="7" t="s" ph="1">
        <v>3580</v>
      </c>
      <c r="C581" s="7" t="s" ph="1">
        <v>3580</v>
      </c>
      <c r="F581" s="7" t="s" ph="1">
        <v>1418</v>
      </c>
      <c r="G581" s="7" t="s" ph="1">
        <v>7437</v>
      </c>
      <c r="I581" s="7" t="s" ph="1">
        <v>10111</v>
      </c>
      <c r="M581" s="14" t="str" ph="1">
        <f>IFERROR(INDEX([1]!_born[生没年],
MATCH(I581,[1]!_born[作],0)),"")</f>
        <v/>
      </c>
      <c r="N581" s="14" t="str" ph="1">
        <f>IFERROR(INDEX([1]!_born[生没年],
MATCH(K581,[1]!_born[作],0)),"")</f>
        <v/>
      </c>
      <c r="O581" s="7" t="s" ph="1">
        <v>10113</v>
      </c>
      <c r="P581" s="7" t="s" ph="1">
        <v>2561</v>
      </c>
      <c r="Q581" s="7" t="s" ph="1">
        <v>2562</v>
      </c>
      <c r="R581" s="147" ph="1"/>
    </row>
    <row r="582" spans="1:27" ht="25.5" ph="1">
      <c r="A582" s="6" ph="1">
        <v>970</v>
      </c>
      <c r="B582" s="7" t="s" ph="1">
        <v>3580</v>
      </c>
      <c r="C582" s="7" t="s" ph="1">
        <v>3580</v>
      </c>
      <c r="F582" s="7" t="s" ph="1">
        <v>1363</v>
      </c>
      <c r="G582" s="7" t="s" ph="1">
        <v>7437</v>
      </c>
      <c r="I582" s="7" t="s" ph="1">
        <v>10114</v>
      </c>
      <c r="M582" s="14" t="str" ph="1">
        <f>IFERROR(INDEX([1]!_born[生没年],
MATCH(I582,[1]!_born[作],0)),"")</f>
        <v/>
      </c>
      <c r="N582" s="14" t="str" ph="1">
        <f>IFERROR(INDEX([1]!_born[生没年],
MATCH(K582,[1]!_born[作],0)),"")</f>
        <v/>
      </c>
      <c r="O582" s="7" t="s" ph="1">
        <v>10115</v>
      </c>
      <c r="R582" s="147" ph="1"/>
    </row>
    <row r="583" spans="1:27" ht="25.5" ph="1">
      <c r="A583" s="6" ph="1">
        <v>971</v>
      </c>
      <c r="B583" s="7" t="s" ph="1">
        <v>3580</v>
      </c>
      <c r="C583" s="7" t="s" ph="1">
        <v>3580</v>
      </c>
      <c r="F583" s="7" t="s" ph="1">
        <v>1363</v>
      </c>
      <c r="G583" s="7" t="s" ph="1">
        <v>7437</v>
      </c>
      <c r="I583" s="7" t="s" ph="1">
        <v>10116</v>
      </c>
      <c r="M583" s="14" t="str" ph="1">
        <f>IFERROR(INDEX([1]!_born[生没年],
MATCH(I583,[1]!_born[作],0)),"")</f>
        <v/>
      </c>
      <c r="N583" s="14" t="str" ph="1">
        <f>IFERROR(INDEX([1]!_born[生没年],
MATCH(K583,[1]!_born[作],0)),"")</f>
        <v/>
      </c>
      <c r="O583" s="7" t="s" ph="1">
        <v>10117</v>
      </c>
      <c r="R583" s="147" ph="1"/>
    </row>
    <row r="584" spans="1:27" ht="25.5" ph="1">
      <c r="A584" s="6" ph="1">
        <v>972</v>
      </c>
      <c r="B584" s="7" t="s" ph="1">
        <v>3580</v>
      </c>
      <c r="C584" s="7" t="s" ph="1">
        <v>3580</v>
      </c>
      <c r="F584" s="7" t="s" ph="1">
        <v>1363</v>
      </c>
      <c r="G584" s="7" t="s" ph="1">
        <v>7437</v>
      </c>
      <c r="I584" s="7" t="s" ph="1">
        <v>10118</v>
      </c>
      <c r="M584" s="14" t="str" ph="1">
        <f>IFERROR(INDEX([1]!_born[生没年],
MATCH(I584,[1]!_born[作],0)),"")</f>
        <v/>
      </c>
      <c r="N584" s="14" t="str" ph="1">
        <f>IFERROR(INDEX([1]!_born[生没年],
MATCH(K584,[1]!_born[作],0)),"")</f>
        <v/>
      </c>
      <c r="O584" s="7" t="s" ph="1">
        <v>10119</v>
      </c>
      <c r="R584" s="147" ph="1"/>
    </row>
    <row r="585" spans="1:27" ht="25.5" ph="1">
      <c r="A585" s="6" ph="1">
        <v>973</v>
      </c>
      <c r="B585" s="7" t="s" ph="1">
        <v>3580</v>
      </c>
      <c r="C585" s="7" t="s" ph="1">
        <v>3580</v>
      </c>
      <c r="F585" s="7" t="s" ph="1">
        <v>1364</v>
      </c>
      <c r="G585" s="7" t="s" ph="1">
        <v>7437</v>
      </c>
      <c r="I585" s="7" t="s" ph="1">
        <v>10120</v>
      </c>
      <c r="M585" s="14" t="str" ph="1">
        <f>IFERROR(INDEX([1]!_born[生没年],
MATCH(I585,[1]!_born[作],0)),"")</f>
        <v/>
      </c>
      <c r="N585" s="14" t="str" ph="1">
        <f>IFERROR(INDEX([1]!_born[生没年],
MATCH(K585,[1]!_born[作],0)),"")</f>
        <v/>
      </c>
      <c r="O585" s="7" t="s" ph="1">
        <v>10120</v>
      </c>
      <c r="R585" s="147" ph="1"/>
    </row>
    <row r="586" spans="1:27" s="52" customFormat="1" ht="25.5" ph="1">
      <c r="A586" s="49" ph="1">
        <v>974</v>
      </c>
      <c r="B586" s="52" t="s" ph="1">
        <v>3580</v>
      </c>
      <c r="C586" s="52" t="s" ph="1">
        <v>3580</v>
      </c>
      <c r="F586" s="52" t="s" ph="1">
        <v>1366</v>
      </c>
      <c r="G586" s="52" t="s" ph="1">
        <v>1289</v>
      </c>
      <c r="I586" s="52" t="s" ph="1">
        <v>10024</v>
      </c>
      <c r="M586" s="132" t="str" ph="1">
        <f>IFERROR(INDEX([1]!_born[生没年],
MATCH(I586,[1]!_born[作],0)),"")</f>
        <v/>
      </c>
      <c r="N586" s="132" t="str" ph="1">
        <f>IFERROR(INDEX([1]!_born[生没年],
MATCH(K586,[1]!_born[作],0)),"")</f>
        <v/>
      </c>
      <c r="R586" s="150" ph="1"/>
      <c r="U586" s="53" ph="1"/>
      <c r="V586" s="49" ph="1"/>
      <c r="W586" s="49" ph="1"/>
    </row>
    <row r="587" spans="1:27" s="52" customFormat="1" ht="25.5" ph="1">
      <c r="A587" s="49" ph="1">
        <v>975</v>
      </c>
      <c r="B587" s="52" t="s" ph="1">
        <v>3580</v>
      </c>
      <c r="C587" s="52" t="s" ph="1">
        <v>3580</v>
      </c>
      <c r="F587" s="52" t="s" ph="1">
        <v>1413</v>
      </c>
      <c r="G587" s="52" t="s" ph="1">
        <v>1289</v>
      </c>
      <c r="I587" s="52" t="s" ph="1">
        <v>10024</v>
      </c>
      <c r="M587" s="132" t="str" ph="1">
        <f>IFERROR(INDEX([1]!_born[生没年],
MATCH(I587,[1]!_born[作],0)),"")</f>
        <v/>
      </c>
      <c r="N587" s="132" t="str" ph="1">
        <f>IFERROR(INDEX([1]!_born[生没年],
MATCH(K587,[1]!_born[作],0)),"")</f>
        <v/>
      </c>
      <c r="R587" s="150" ph="1"/>
      <c r="U587" s="53" ph="1"/>
      <c r="V587" s="49" ph="1"/>
      <c r="W587" s="49" ph="1"/>
    </row>
    <row r="588" spans="1:27" s="52" customFormat="1" ht="25.5" ph="1">
      <c r="A588" s="49" ph="1">
        <v>976</v>
      </c>
      <c r="B588" s="52" t="s" ph="1">
        <v>3580</v>
      </c>
      <c r="C588" s="52" t="s" ph="1">
        <v>3580</v>
      </c>
      <c r="F588" s="52" t="s" ph="1">
        <v>1415</v>
      </c>
      <c r="G588" s="52" t="s" ph="1">
        <v>1289</v>
      </c>
      <c r="I588" s="52" t="s" ph="1">
        <v>10024</v>
      </c>
      <c r="M588" s="132" t="str" ph="1">
        <f>IFERROR(INDEX([1]!_born[生没年],
MATCH(I588,[1]!_born[作],0)),"")</f>
        <v/>
      </c>
      <c r="N588" s="132" t="str" ph="1">
        <f>IFERROR(INDEX([1]!_born[生没年],
MATCH(K588,[1]!_born[作],0)),"")</f>
        <v/>
      </c>
      <c r="R588" s="150" ph="1"/>
      <c r="U588" s="53" ph="1"/>
      <c r="V588" s="49" ph="1"/>
      <c r="W588" s="49" ph="1"/>
    </row>
    <row r="589" spans="1:27" s="52" customFormat="1" ht="25.5" ph="1">
      <c r="A589" s="49" ph="1">
        <v>977</v>
      </c>
      <c r="B589" s="52" t="s" ph="1">
        <v>3580</v>
      </c>
      <c r="C589" s="52" t="s" ph="1">
        <v>3580</v>
      </c>
      <c r="F589" s="52" t="s" ph="1">
        <v>1418</v>
      </c>
      <c r="G589" s="52" t="s" ph="1">
        <v>1289</v>
      </c>
      <c r="I589" s="52" t="s" ph="1">
        <v>10024</v>
      </c>
      <c r="M589" s="132" t="str" ph="1">
        <f>IFERROR(INDEX([1]!_born[生没年],
MATCH(I589,[1]!_born[作],0)),"")</f>
        <v/>
      </c>
      <c r="N589" s="132" t="str" ph="1">
        <f>IFERROR(INDEX([1]!_born[生没年],
MATCH(K589,[1]!_born[作],0)),"")</f>
        <v/>
      </c>
      <c r="R589" s="150" ph="1"/>
      <c r="U589" s="53" ph="1"/>
      <c r="V589" s="49" ph="1"/>
      <c r="W589" s="49" ph="1"/>
    </row>
    <row r="590" spans="1:27" ht="25.5" ph="1">
      <c r="A590" s="6" ph="1">
        <v>978</v>
      </c>
      <c r="B590" s="7" t="s" ph="1">
        <v>3580</v>
      </c>
      <c r="C590" s="7" t="s" ph="1">
        <v>3580</v>
      </c>
      <c r="F590" s="7" t="s" ph="1">
        <v>1363</v>
      </c>
      <c r="G590" s="7" t="s" ph="1">
        <v>7437</v>
      </c>
      <c r="I590" s="7" t="s" ph="1">
        <v>10121</v>
      </c>
      <c r="M590" s="14" t="str" ph="1">
        <f>IFERROR(INDEX([1]!_born[生没年],
MATCH(I590,[1]!_born[作],0)),"")</f>
        <v/>
      </c>
      <c r="N590" s="14" t="str" ph="1">
        <f>IFERROR(INDEX([1]!_born[生没年],
MATCH(K590,[1]!_born[作],0)),"")</f>
        <v/>
      </c>
      <c r="O590" s="7" t="s" ph="1">
        <v>10122</v>
      </c>
      <c r="R590" s="147" ph="1"/>
    </row>
    <row r="591" spans="1:27" ht="25.5" ph="1">
      <c r="A591" s="6" ph="1">
        <v>979</v>
      </c>
      <c r="B591" s="7" t="s" ph="1">
        <v>3580</v>
      </c>
      <c r="C591" s="7" t="s" ph="1">
        <v>3580</v>
      </c>
      <c r="F591" s="7" t="s" ph="1">
        <v>1363</v>
      </c>
      <c r="G591" s="7" t="s" ph="1">
        <v>7437</v>
      </c>
      <c r="I591" s="7" t="s" ph="1">
        <v>10123</v>
      </c>
      <c r="M591" s="14" t="str" ph="1">
        <f>IFERROR(INDEX([1]!_born[生没年],
MATCH(I591,[1]!_born[作],0)),"")</f>
        <v/>
      </c>
      <c r="N591" s="14" t="str" ph="1">
        <f>IFERROR(INDEX([1]!_born[生没年],
MATCH(K591,[1]!_born[作],0)),"")</f>
        <v/>
      </c>
      <c r="O591" s="7" t="s" ph="1">
        <v>10124</v>
      </c>
      <c r="R591" s="147" ph="1"/>
    </row>
    <row r="592" spans="1:27" s="141" customFormat="1" ht="25.5" ph="1">
      <c r="A592" s="140" ph="1">
        <v>980</v>
      </c>
      <c r="B592" s="141" t="s" ph="1">
        <v>3580</v>
      </c>
      <c r="C592" s="141" t="s" ph="1">
        <v>3580</v>
      </c>
      <c r="F592" s="141" t="s" ph="1">
        <v>1363</v>
      </c>
      <c r="G592" s="141" t="s" ph="1">
        <v>1318</v>
      </c>
      <c r="H592" s="141" t="s" ph="1">
        <v>1376</v>
      </c>
      <c r="I592" s="141" t="s" ph="1">
        <v>10125</v>
      </c>
      <c r="M592" s="163" t="str" ph="1">
        <f>IFERROR(INDEX([1]!_born[生没年],
MATCH(I592,[1]!_born[作],0)),"")</f>
        <v/>
      </c>
      <c r="N592" s="163" t="str" ph="1">
        <f>IFERROR(INDEX([1]!_born[生没年],
MATCH(K592,[1]!_born[作],0)),"")</f>
        <v/>
      </c>
      <c r="O592" s="141" t="s" ph="1">
        <v>10126</v>
      </c>
      <c r="R592" s="152" ph="1"/>
      <c r="U592" s="142" ph="1"/>
      <c r="V592" s="140" ph="1"/>
      <c r="W592" s="140" ph="1"/>
      <c r="AA592" s="141" t="s" ph="1">
        <v>10127</v>
      </c>
    </row>
    <row r="593" spans="1:23" ht="25.5" ph="1">
      <c r="A593" s="6" ph="1">
        <v>981</v>
      </c>
      <c r="B593" s="7" t="s" ph="1">
        <v>3580</v>
      </c>
      <c r="C593" s="7" t="s" ph="1">
        <v>3580</v>
      </c>
      <c r="F593" s="7" t="s" ph="1">
        <v>1364</v>
      </c>
      <c r="G593" s="7" t="s" ph="1">
        <v>7437</v>
      </c>
      <c r="I593" s="7" t="s" ph="1">
        <v>2356</v>
      </c>
      <c r="M593" s="14" t="str" ph="1">
        <f>IFERROR(INDEX([1]!_born[生没年],
MATCH(I593,[1]!_born[作],0)),"")</f>
        <v/>
      </c>
      <c r="N593" s="14" t="str" ph="1">
        <f>IFERROR(INDEX([1]!_born[生没年],
MATCH(K593,[1]!_born[作],0)),"")</f>
        <v/>
      </c>
      <c r="O593" s="7" t="s" ph="1">
        <v>10128</v>
      </c>
      <c r="R593" s="147" ph="1"/>
    </row>
    <row r="594" spans="1:23" ht="25.5" ph="1">
      <c r="A594" s="6" ph="1">
        <v>982</v>
      </c>
      <c r="B594" s="7" t="s" ph="1">
        <v>3580</v>
      </c>
      <c r="C594" s="7" t="s" ph="1">
        <v>3580</v>
      </c>
      <c r="F594" s="7" t="s" ph="1">
        <v>1364</v>
      </c>
      <c r="G594" s="7" t="s" ph="1">
        <v>7437</v>
      </c>
      <c r="I594" s="7" t="s" ph="1">
        <v>2356</v>
      </c>
      <c r="M594" s="14" t="str" ph="1">
        <f>IFERROR(INDEX([1]!_born[生没年],
MATCH(I594,[1]!_born[作],0)),"")</f>
        <v/>
      </c>
      <c r="N594" s="14" t="str" ph="1">
        <f>IFERROR(INDEX([1]!_born[生没年],
MATCH(K594,[1]!_born[作],0)),"")</f>
        <v/>
      </c>
      <c r="O594" s="7" t="s" ph="1">
        <v>10129</v>
      </c>
      <c r="R594" s="147" ph="1"/>
    </row>
    <row r="595" spans="1:23" ht="25.5" ph="1">
      <c r="A595" s="6" ph="1">
        <v>983</v>
      </c>
      <c r="B595" s="7" t="s" ph="1">
        <v>3580</v>
      </c>
      <c r="C595" s="7" t="s" ph="1">
        <v>3580</v>
      </c>
      <c r="F595" s="7" t="s" ph="1">
        <v>1366</v>
      </c>
      <c r="G595" s="7" t="s" ph="1">
        <v>7437</v>
      </c>
      <c r="I595" s="7" t="s" ph="1">
        <v>2356</v>
      </c>
      <c r="M595" s="14" t="str" ph="1">
        <f>IFERROR(INDEX([1]!_born[生没年],
MATCH(I595,[1]!_born[作],0)),"")</f>
        <v/>
      </c>
      <c r="N595" s="14" t="str" ph="1">
        <f>IFERROR(INDEX([1]!_born[生没年],
MATCH(K595,[1]!_born[作],0)),"")</f>
        <v/>
      </c>
      <c r="O595" s="7" t="s" ph="1">
        <v>10130</v>
      </c>
      <c r="R595" s="147" ph="1"/>
    </row>
    <row r="596" spans="1:23" ht="25.5" ph="1">
      <c r="A596" s="6" ph="1">
        <v>984</v>
      </c>
      <c r="B596" s="7" t="s" ph="1">
        <v>3580</v>
      </c>
      <c r="C596" s="7" t="s" ph="1">
        <v>3580</v>
      </c>
      <c r="F596" s="7" t="s" ph="1">
        <v>1366</v>
      </c>
      <c r="G596" s="7" t="s" ph="1">
        <v>7437</v>
      </c>
      <c r="I596" s="7" t="s" ph="1">
        <v>2356</v>
      </c>
      <c r="M596" s="14" t="str" ph="1">
        <f>IFERROR(INDEX([1]!_born[生没年],
MATCH(I596,[1]!_born[作],0)),"")</f>
        <v/>
      </c>
      <c r="N596" s="14" t="str" ph="1">
        <f>IFERROR(INDEX([1]!_born[生没年],
MATCH(K596,[1]!_born[作],0)),"")</f>
        <v/>
      </c>
      <c r="O596" s="7" t="s" ph="1">
        <v>10131</v>
      </c>
      <c r="R596" s="147" ph="1"/>
    </row>
    <row r="597" spans="1:23" ht="25.5" ph="1">
      <c r="A597" s="6" ph="1">
        <v>985</v>
      </c>
      <c r="B597" s="7" t="s" ph="1">
        <v>3580</v>
      </c>
      <c r="C597" s="7" t="s" ph="1">
        <v>3580</v>
      </c>
      <c r="F597" s="7" t="s" ph="1">
        <v>1413</v>
      </c>
      <c r="G597" s="7" t="s" ph="1">
        <v>7437</v>
      </c>
      <c r="I597" s="7" t="s" ph="1">
        <v>2356</v>
      </c>
      <c r="M597" s="14" t="str" ph="1">
        <f>IFERROR(INDEX([1]!_born[生没年],
MATCH(I597,[1]!_born[作],0)),"")</f>
        <v/>
      </c>
      <c r="N597" s="14" t="str" ph="1">
        <f>IFERROR(INDEX([1]!_born[生没年],
MATCH(K597,[1]!_born[作],0)),"")</f>
        <v/>
      </c>
      <c r="O597" s="7" t="s" ph="1">
        <v>10132</v>
      </c>
      <c r="R597" s="147" ph="1"/>
    </row>
    <row r="598" spans="1:23" ht="25.5" ph="1">
      <c r="A598" s="6" ph="1">
        <v>986</v>
      </c>
      <c r="B598" s="7" t="s" ph="1">
        <v>3580</v>
      </c>
      <c r="C598" s="7" t="s" ph="1">
        <v>3580</v>
      </c>
      <c r="F598" s="7" t="s" ph="1">
        <v>1413</v>
      </c>
      <c r="G598" s="7" t="s" ph="1">
        <v>7437</v>
      </c>
      <c r="I598" s="7" t="s" ph="1">
        <v>2356</v>
      </c>
      <c r="M598" s="14" t="str" ph="1">
        <f>IFERROR(INDEX([1]!_born[生没年],
MATCH(I598,[1]!_born[作],0)),"")</f>
        <v/>
      </c>
      <c r="N598" s="14" t="str" ph="1">
        <f>IFERROR(INDEX([1]!_born[生没年],
MATCH(K598,[1]!_born[作],0)),"")</f>
        <v/>
      </c>
      <c r="O598" s="7" t="s" ph="1">
        <v>10133</v>
      </c>
      <c r="R598" s="147" ph="1"/>
    </row>
    <row r="599" spans="1:23" ht="25.5" ph="1">
      <c r="A599" s="6" ph="1">
        <v>987</v>
      </c>
      <c r="B599" s="7" t="s" ph="1">
        <v>3580</v>
      </c>
      <c r="C599" s="7" t="s" ph="1">
        <v>3580</v>
      </c>
      <c r="F599" s="7" t="s" ph="1">
        <v>1413</v>
      </c>
      <c r="G599" s="7" t="s" ph="1">
        <v>7437</v>
      </c>
      <c r="I599" s="7" t="s" ph="1">
        <v>2356</v>
      </c>
      <c r="M599" s="14" t="str" ph="1">
        <f>IFERROR(INDEX([1]!_born[生没年],
MATCH(I599,[1]!_born[作],0)),"")</f>
        <v/>
      </c>
      <c r="N599" s="14" t="str" ph="1">
        <f>IFERROR(INDEX([1]!_born[生没年],
MATCH(K599,[1]!_born[作],0)),"")</f>
        <v/>
      </c>
      <c r="O599" s="7" t="s" ph="1">
        <v>10134</v>
      </c>
      <c r="R599" s="147" ph="1"/>
    </row>
    <row r="600" spans="1:23" ht="25.5" ph="1">
      <c r="A600" s="6" ph="1">
        <v>988</v>
      </c>
      <c r="B600" s="7" t="s" ph="1">
        <v>3580</v>
      </c>
      <c r="C600" s="7" t="s" ph="1">
        <v>3580</v>
      </c>
      <c r="F600" s="7" t="s" ph="1">
        <v>1415</v>
      </c>
      <c r="G600" s="7" t="s" ph="1">
        <v>7437</v>
      </c>
      <c r="I600" s="7" t="s" ph="1">
        <v>2356</v>
      </c>
      <c r="M600" s="14" t="str" ph="1">
        <f>IFERROR(INDEX([1]!_born[生没年],
MATCH(I600,[1]!_born[作],0)),"")</f>
        <v/>
      </c>
      <c r="N600" s="14" t="str" ph="1">
        <f>IFERROR(INDEX([1]!_born[生没年],
MATCH(K600,[1]!_born[作],0)),"")</f>
        <v/>
      </c>
      <c r="O600" s="7" t="s" ph="1">
        <v>10135</v>
      </c>
      <c r="R600" s="147" ph="1"/>
    </row>
    <row r="601" spans="1:23" ht="25.5" ph="1">
      <c r="A601" s="6" ph="1">
        <v>989</v>
      </c>
      <c r="B601" s="7" t="s" ph="1">
        <v>3580</v>
      </c>
      <c r="C601" s="7" t="s" ph="1">
        <v>3580</v>
      </c>
      <c r="F601" s="7" t="s" ph="1">
        <v>1415</v>
      </c>
      <c r="G601" s="7" t="s" ph="1">
        <v>7437</v>
      </c>
      <c r="I601" s="7" t="s" ph="1">
        <v>2356</v>
      </c>
      <c r="M601" s="14" t="str" ph="1">
        <f>IFERROR(INDEX([1]!_born[生没年],
MATCH(I601,[1]!_born[作],0)),"")</f>
        <v/>
      </c>
      <c r="N601" s="14" t="str" ph="1">
        <f>IFERROR(INDEX([1]!_born[生没年],
MATCH(K601,[1]!_born[作],0)),"")</f>
        <v/>
      </c>
      <c r="O601" s="7" t="s" ph="1">
        <v>10136</v>
      </c>
      <c r="R601" s="147" ph="1"/>
    </row>
    <row r="602" spans="1:23" s="46" customFormat="1" ht="25.5" ph="1">
      <c r="A602" s="44" ph="1">
        <v>990</v>
      </c>
      <c r="B602" s="46" t="s" ph="1">
        <v>3580</v>
      </c>
      <c r="C602" s="46" t="s" ph="1">
        <v>3580</v>
      </c>
      <c r="F602" s="46" t="s" ph="1">
        <v>1418</v>
      </c>
      <c r="G602" s="46" t="s" ph="1">
        <v>1289</v>
      </c>
      <c r="I602" s="46" t="s" ph="1">
        <v>10024</v>
      </c>
      <c r="M602" s="161" t="str" ph="1">
        <f>IFERROR(INDEX([1]!_born[生没年],
MATCH(I602,[1]!_born[作],0)),"")</f>
        <v/>
      </c>
      <c r="N602" s="161" t="str" ph="1">
        <f>IFERROR(INDEX([1]!_born[生没年],
MATCH(K602,[1]!_born[作],0)),"")</f>
        <v/>
      </c>
      <c r="R602" s="149" ph="1"/>
      <c r="U602" s="47" ph="1"/>
      <c r="V602" s="44" ph="1"/>
      <c r="W602" s="44" ph="1"/>
    </row>
    <row r="603" spans="1:23" ht="25.5" ph="1">
      <c r="A603" s="6" ph="1">
        <v>991</v>
      </c>
      <c r="B603" s="7" t="s" ph="1">
        <v>3580</v>
      </c>
      <c r="C603" s="7" t="s" ph="1">
        <v>3580</v>
      </c>
      <c r="F603" s="7" t="s" ph="1">
        <v>1363</v>
      </c>
      <c r="G603" s="7" t="s" ph="1">
        <v>7437</v>
      </c>
      <c r="I603" s="17" t="s" ph="1">
        <v>10137</v>
      </c>
      <c r="J603" s="17" ph="1"/>
      <c r="M603" s="14" t="str" ph="1">
        <f>IFERROR(INDEX([1]!_born[生没年],
MATCH(I603,[1]!_born[作],0)),"")</f>
        <v/>
      </c>
      <c r="N603" s="14" t="str" ph="1">
        <f>IFERROR(INDEX([1]!_born[生没年],
MATCH(K603,[1]!_born[作],0)),"")</f>
        <v/>
      </c>
      <c r="O603" s="17" t="s" ph="1">
        <v>10138</v>
      </c>
      <c r="P603" s="7" t="s" ph="1">
        <v>2563</v>
      </c>
      <c r="Q603" s="7" t="s" ph="1">
        <v>2084</v>
      </c>
      <c r="R603" s="147" ph="1"/>
    </row>
    <row r="604" spans="1:23" ht="25.5" ph="1">
      <c r="A604" s="6" ph="1">
        <v>992</v>
      </c>
      <c r="B604" s="7" t="s" ph="1">
        <v>3580</v>
      </c>
      <c r="C604" s="7" t="s" ph="1">
        <v>3580</v>
      </c>
      <c r="F604" s="7" t="s" ph="1">
        <v>1363</v>
      </c>
      <c r="G604" s="7" t="s" ph="1">
        <v>7437</v>
      </c>
      <c r="I604" s="17" t="s" ph="1">
        <v>10139</v>
      </c>
      <c r="J604" s="17" ph="1"/>
      <c r="M604" s="14" t="str" ph="1">
        <f>IFERROR(INDEX([1]!_born[生没年],
MATCH(I604,[1]!_born[作],0)),"")</f>
        <v/>
      </c>
      <c r="N604" s="14" t="str" ph="1">
        <f>IFERROR(INDEX([1]!_born[生没年],
MATCH(K604,[1]!_born[作],0)),"")</f>
        <v/>
      </c>
      <c r="O604" s="17" t="s" ph="1">
        <v>10139</v>
      </c>
      <c r="Q604" s="7" t="s" ph="1">
        <v>2564</v>
      </c>
      <c r="R604" s="147" ph="1"/>
    </row>
    <row r="605" spans="1:23" ht="25.5" ph="1">
      <c r="A605" s="6" ph="1">
        <v>993</v>
      </c>
      <c r="B605" s="7" t="s" ph="1">
        <v>3580</v>
      </c>
      <c r="C605" s="7" t="s" ph="1">
        <v>3580</v>
      </c>
      <c r="F605" s="7" t="s" ph="1">
        <v>1363</v>
      </c>
      <c r="G605" s="7" t="s" ph="1">
        <v>7437</v>
      </c>
      <c r="I605" s="7" t="s" ph="1">
        <v>10140</v>
      </c>
      <c r="M605" s="14" t="str" ph="1">
        <f>IFERROR(INDEX([1]!_born[生没年],
MATCH(I605,[1]!_born[作],0)),"")</f>
        <v/>
      </c>
      <c r="N605" s="14" t="str" ph="1">
        <f>IFERROR(INDEX([1]!_born[生没年],
MATCH(K605,[1]!_born[作],0)),"")</f>
        <v/>
      </c>
      <c r="O605" s="7" t="s" ph="1">
        <v>10141</v>
      </c>
      <c r="R605" s="147" ph="1"/>
    </row>
    <row r="606" spans="1:23" ht="25.5" ph="1">
      <c r="A606" s="6" ph="1">
        <v>994</v>
      </c>
      <c r="B606" s="7" t="s" ph="1">
        <v>3580</v>
      </c>
      <c r="C606" s="7" t="s" ph="1">
        <v>3580</v>
      </c>
      <c r="F606" s="7" t="s" ph="1">
        <v>1363</v>
      </c>
      <c r="G606" s="7" t="s" ph="1">
        <v>7437</v>
      </c>
      <c r="I606" s="7" t="s" ph="1">
        <v>10140</v>
      </c>
      <c r="M606" s="14" t="str" ph="1">
        <f>IFERROR(INDEX([1]!_born[生没年],
MATCH(I606,[1]!_born[作],0)),"")</f>
        <v/>
      </c>
      <c r="N606" s="14" t="str" ph="1">
        <f>IFERROR(INDEX([1]!_born[生没年],
MATCH(K606,[1]!_born[作],0)),"")</f>
        <v/>
      </c>
      <c r="O606" s="7" t="s" ph="1">
        <v>10142</v>
      </c>
      <c r="Q606" s="7" t="s" ph="1">
        <v>2565</v>
      </c>
      <c r="R606" s="147" ph="1"/>
    </row>
    <row r="607" spans="1:23" ht="25.5" ph="1">
      <c r="A607" s="6" ph="1">
        <v>995</v>
      </c>
      <c r="B607" s="7" t="s" ph="1">
        <v>3580</v>
      </c>
      <c r="C607" s="7" t="s" ph="1">
        <v>3580</v>
      </c>
      <c r="F607" s="7" t="s" ph="1">
        <v>1363</v>
      </c>
      <c r="G607" s="7" t="s" ph="1">
        <v>7437</v>
      </c>
      <c r="I607" s="7" t="s" ph="1">
        <v>10143</v>
      </c>
      <c r="M607" s="14" t="str" ph="1">
        <f>IFERROR(INDEX([1]!_born[生没年],
MATCH(I607,[1]!_born[作],0)),"")</f>
        <v/>
      </c>
      <c r="N607" s="14" t="str" ph="1">
        <f>IFERROR(INDEX([1]!_born[生没年],
MATCH(K607,[1]!_born[作],0)),"")</f>
        <v/>
      </c>
      <c r="O607" s="7" t="s" ph="1">
        <v>10143</v>
      </c>
      <c r="Q607" s="7" t="s" ph="1">
        <v>2566</v>
      </c>
      <c r="R607" s="147" ph="1"/>
    </row>
    <row r="608" spans="1:23" ht="25.5" ph="1">
      <c r="A608" s="6" ph="1">
        <v>996</v>
      </c>
      <c r="B608" s="7" t="s" ph="1">
        <v>3580</v>
      </c>
      <c r="C608" s="7" t="s" ph="1">
        <v>3580</v>
      </c>
      <c r="F608" s="7" t="s" ph="1">
        <v>1363</v>
      </c>
      <c r="G608" s="7" t="s" ph="1">
        <v>7437</v>
      </c>
      <c r="I608" s="7" t="s" ph="1">
        <v>10144</v>
      </c>
      <c r="M608" s="14" t="str" ph="1">
        <f>IFERROR(INDEX([1]!_born[生没年],
MATCH(I608,[1]!_born[作],0)),"")</f>
        <v/>
      </c>
      <c r="N608" s="14" t="str" ph="1">
        <f>IFERROR(INDEX([1]!_born[生没年],
MATCH(K608,[1]!_born[作],0)),"")</f>
        <v/>
      </c>
      <c r="O608" s="7" t="s" ph="1">
        <v>10145</v>
      </c>
      <c r="Q608" s="7" t="s" ph="1">
        <v>2567</v>
      </c>
      <c r="R608" s="147" ph="1"/>
    </row>
    <row r="609" spans="1:23" ht="25.5" ph="1">
      <c r="A609" s="6" ph="1">
        <v>997</v>
      </c>
      <c r="B609" s="7" t="s" ph="1">
        <v>3580</v>
      </c>
      <c r="C609" s="7" t="s" ph="1">
        <v>3580</v>
      </c>
      <c r="F609" s="7" t="s" ph="1">
        <v>1363</v>
      </c>
      <c r="G609" s="7" t="s" ph="1">
        <v>7437</v>
      </c>
      <c r="I609" s="7" t="s" ph="1">
        <v>10146</v>
      </c>
      <c r="M609" s="14" t="str" ph="1">
        <f>IFERROR(INDEX([1]!_born[生没年],
MATCH(I609,[1]!_born[作],0)),"")</f>
        <v/>
      </c>
      <c r="N609" s="14" t="str" ph="1">
        <f>IFERROR(INDEX([1]!_born[生没年],
MATCH(K609,[1]!_born[作],0)),"")</f>
        <v/>
      </c>
      <c r="O609" s="7" t="s" ph="1">
        <v>10147</v>
      </c>
      <c r="Q609" s="7" t="s" ph="1">
        <v>3360</v>
      </c>
      <c r="R609" s="147" ph="1"/>
    </row>
    <row r="610" spans="1:23" ht="25.5" ph="1">
      <c r="A610" s="6" ph="1">
        <v>998</v>
      </c>
      <c r="B610" s="7" t="s" ph="1">
        <v>3580</v>
      </c>
      <c r="C610" s="7" t="s" ph="1">
        <v>3580</v>
      </c>
      <c r="F610" s="7" t="s" ph="1">
        <v>1363</v>
      </c>
      <c r="G610" s="7" t="s" ph="1">
        <v>7437</v>
      </c>
      <c r="I610" s="7" t="s" ph="1">
        <v>10148</v>
      </c>
      <c r="M610" s="14" t="str" ph="1">
        <f>IFERROR(INDEX([1]!_born[生没年],
MATCH(I610,[1]!_born[作],0)),"")</f>
        <v/>
      </c>
      <c r="N610" s="14" t="str" ph="1">
        <f>IFERROR(INDEX([1]!_born[生没年],
MATCH(K610,[1]!_born[作],0)),"")</f>
        <v/>
      </c>
      <c r="O610" s="7" t="s" ph="1">
        <v>10148</v>
      </c>
      <c r="Q610" s="7" t="s" ph="1">
        <v>3361</v>
      </c>
      <c r="R610" s="147" ph="1"/>
    </row>
    <row r="611" spans="1:23" ht="25.5" ph="1">
      <c r="A611" s="6" ph="1">
        <v>999</v>
      </c>
      <c r="B611" s="7" t="s" ph="1">
        <v>3580</v>
      </c>
      <c r="C611" s="7" t="s" ph="1">
        <v>3580</v>
      </c>
      <c r="F611" s="7" t="s" ph="1">
        <v>1364</v>
      </c>
      <c r="G611" s="7" t="s" ph="1">
        <v>7437</v>
      </c>
      <c r="I611" s="7" t="s" ph="1">
        <v>10149</v>
      </c>
      <c r="M611" s="14" t="str" ph="1">
        <f>IFERROR(INDEX([1]!_born[生没年],
MATCH(I611,[1]!_born[作],0)),"")</f>
        <v/>
      </c>
      <c r="N611" s="14" t="str" ph="1">
        <f>IFERROR(INDEX([1]!_born[生没年],
MATCH(K611,[1]!_born[作],0)),"")</f>
        <v/>
      </c>
      <c r="O611" s="7" t="s" ph="1">
        <v>3230</v>
      </c>
      <c r="P611" s="7" t="s" ph="1">
        <v>2424</v>
      </c>
      <c r="R611" s="147" ph="1"/>
    </row>
    <row r="612" spans="1:23" ht="25.5" ph="1">
      <c r="A612" s="6" ph="1">
        <v>1000</v>
      </c>
      <c r="B612" s="7" t="s" ph="1">
        <v>3580</v>
      </c>
      <c r="C612" s="7" t="s" ph="1">
        <v>3580</v>
      </c>
      <c r="F612" s="7" t="s" ph="1">
        <v>1364</v>
      </c>
      <c r="G612" s="7" t="s" ph="1">
        <v>7437</v>
      </c>
      <c r="I612" s="7" t="s" ph="1">
        <v>10149</v>
      </c>
      <c r="M612" s="14" t="str" ph="1">
        <f>IFERROR(INDEX([1]!_born[生没年],
MATCH(I612,[1]!_born[作],0)),"")</f>
        <v/>
      </c>
      <c r="N612" s="14" t="str" ph="1">
        <f>IFERROR(INDEX([1]!_born[生没年],
MATCH(K612,[1]!_born[作],0)),"")</f>
        <v/>
      </c>
      <c r="O612" s="7" t="s" ph="1">
        <v>1099</v>
      </c>
      <c r="P612" s="7" t="s" ph="1">
        <v>3183</v>
      </c>
      <c r="R612" s="147" ph="1"/>
    </row>
    <row r="613" spans="1:23" ht="25.5" ph="1">
      <c r="A613" s="6" ph="1">
        <v>1001</v>
      </c>
      <c r="B613" s="7" t="s" ph="1">
        <v>3580</v>
      </c>
      <c r="C613" s="7" t="s" ph="1">
        <v>3580</v>
      </c>
      <c r="F613" s="7" t="s" ph="1">
        <v>1364</v>
      </c>
      <c r="G613" s="7" t="s" ph="1">
        <v>7437</v>
      </c>
      <c r="I613" s="7" t="s" ph="1">
        <v>10149</v>
      </c>
      <c r="M613" s="14" t="str" ph="1">
        <f>IFERROR(INDEX([1]!_born[生没年],
MATCH(I613,[1]!_born[作],0)),"")</f>
        <v/>
      </c>
      <c r="N613" s="14" t="str" ph="1">
        <f>IFERROR(INDEX([1]!_born[生没年],
MATCH(K613,[1]!_born[作],0)),"")</f>
        <v/>
      </c>
      <c r="O613" s="7" t="s" ph="1">
        <v>2775</v>
      </c>
      <c r="P613" s="7" t="s" ph="1">
        <v>3184</v>
      </c>
      <c r="Q613" s="7" t="s" ph="1">
        <v>3257</v>
      </c>
      <c r="R613" s="147" ph="1"/>
    </row>
    <row r="614" spans="1:23" ht="25.5" ph="1">
      <c r="A614" s="6" ph="1">
        <v>1002</v>
      </c>
      <c r="B614" s="7" t="s" ph="1">
        <v>3580</v>
      </c>
      <c r="C614" s="7" t="s" ph="1">
        <v>3580</v>
      </c>
      <c r="F614" s="7" t="s" ph="1">
        <v>1364</v>
      </c>
      <c r="G614" s="7" t="s" ph="1">
        <v>7437</v>
      </c>
      <c r="I614" s="7" t="s" ph="1">
        <v>10150</v>
      </c>
      <c r="M614" s="14" t="str" ph="1">
        <f>IFERROR(INDEX([1]!_born[生没年],
MATCH(I614,[1]!_born[作],0)),"")</f>
        <v/>
      </c>
      <c r="N614" s="14" t="str" ph="1">
        <f>IFERROR(INDEX([1]!_born[生没年],
MATCH(K614,[1]!_born[作],0)),"")</f>
        <v/>
      </c>
      <c r="O614" s="7" t="s" ph="1">
        <v>10151</v>
      </c>
      <c r="P614" s="7" t="s" ph="1">
        <v>2850</v>
      </c>
      <c r="R614" s="147" ph="1"/>
    </row>
    <row r="615" spans="1:23" ht="25.5" ph="1">
      <c r="A615" s="6" ph="1">
        <v>1003</v>
      </c>
      <c r="B615" s="7" t="s" ph="1">
        <v>3580</v>
      </c>
      <c r="C615" s="7" t="s" ph="1">
        <v>3580</v>
      </c>
      <c r="F615" s="7" t="s" ph="1">
        <v>1366</v>
      </c>
      <c r="G615" s="7" t="s" ph="1">
        <v>7437</v>
      </c>
      <c r="I615" s="7" t="s" ph="1">
        <v>10152</v>
      </c>
      <c r="M615" s="14" t="str" ph="1">
        <f>IFERROR(INDEX([1]!_born[生没年],
MATCH(I615,[1]!_born[作],0)),"")</f>
        <v/>
      </c>
      <c r="N615" s="14" t="str" ph="1">
        <f>IFERROR(INDEX([1]!_born[生没年],
MATCH(K615,[1]!_born[作],0)),"")</f>
        <v/>
      </c>
      <c r="O615" s="7" t="s" ph="1">
        <v>3461</v>
      </c>
      <c r="P615" s="7" t="s" ph="1">
        <v>3258</v>
      </c>
      <c r="Q615" s="7" t="s" ph="1">
        <v>3259</v>
      </c>
      <c r="R615" s="147" ph="1"/>
    </row>
    <row r="616" spans="1:23" ht="25.5" ph="1">
      <c r="A616" s="6" ph="1">
        <v>1004</v>
      </c>
      <c r="B616" s="7" t="s" ph="1">
        <v>3580</v>
      </c>
      <c r="C616" s="7" t="s" ph="1">
        <v>3580</v>
      </c>
      <c r="F616" s="7" t="s" ph="1">
        <v>1366</v>
      </c>
      <c r="G616" s="7" t="s" ph="1">
        <v>7437</v>
      </c>
      <c r="I616" s="7" t="s" ph="1">
        <v>10152</v>
      </c>
      <c r="M616" s="14" t="str" ph="1">
        <f>IFERROR(INDEX([1]!_born[生没年],
MATCH(I616,[1]!_born[作],0)),"")</f>
        <v/>
      </c>
      <c r="N616" s="14" t="str" ph="1">
        <f>IFERROR(INDEX([1]!_born[生没年],
MATCH(K616,[1]!_born[作],0)),"")</f>
        <v/>
      </c>
      <c r="O616" s="7" t="s" ph="1">
        <v>10153</v>
      </c>
      <c r="P616" s="7" t="s" ph="1">
        <v>3260</v>
      </c>
      <c r="Q616" s="7" t="s" ph="1">
        <v>3874</v>
      </c>
      <c r="R616" s="147" ph="1"/>
    </row>
    <row r="617" spans="1:23" ht="25.5" ph="1">
      <c r="A617" s="6" ph="1">
        <v>1005</v>
      </c>
      <c r="B617" s="7" t="s" ph="1">
        <v>3580</v>
      </c>
      <c r="C617" s="7" t="s" ph="1">
        <v>3580</v>
      </c>
      <c r="F617" s="7" t="s" ph="1">
        <v>1366</v>
      </c>
      <c r="G617" s="7" t="s" ph="1">
        <v>7437</v>
      </c>
      <c r="I617" s="7" t="s" ph="1">
        <v>10152</v>
      </c>
      <c r="M617" s="14" t="str" ph="1">
        <f>IFERROR(INDEX([1]!_born[生没年],
MATCH(I617,[1]!_born[作],0)),"")</f>
        <v/>
      </c>
      <c r="N617" s="14" t="str" ph="1">
        <f>IFERROR(INDEX([1]!_born[生没年],
MATCH(K617,[1]!_born[作],0)),"")</f>
        <v/>
      </c>
      <c r="O617" s="7" t="s" ph="1">
        <v>10154</v>
      </c>
      <c r="P617" s="7" t="s" ph="1">
        <v>3261</v>
      </c>
      <c r="Q617" s="7" t="s" ph="1">
        <v>3262</v>
      </c>
      <c r="R617" s="147" ph="1"/>
    </row>
    <row r="618" spans="1:23" ht="25.5" ph="1">
      <c r="A618" s="6" ph="1">
        <v>1006</v>
      </c>
      <c r="B618" s="7" t="s" ph="1">
        <v>3580</v>
      </c>
      <c r="C618" s="7" t="s" ph="1">
        <v>3580</v>
      </c>
      <c r="F618" s="7" t="s" ph="1">
        <v>1366</v>
      </c>
      <c r="G618" s="7" t="s" ph="1">
        <v>7437</v>
      </c>
      <c r="I618" s="7" t="s" ph="1">
        <v>10152</v>
      </c>
      <c r="M618" s="14" t="str" ph="1">
        <f>IFERROR(INDEX([1]!_born[生没年],
MATCH(I618,[1]!_born[作],0)),"")</f>
        <v/>
      </c>
      <c r="N618" s="14" t="str" ph="1">
        <f>IFERROR(INDEX([1]!_born[生没年],
MATCH(K618,[1]!_born[作],0)),"")</f>
        <v/>
      </c>
      <c r="O618" s="7" t="s" ph="1">
        <v>3460</v>
      </c>
      <c r="P618" s="7" t="s" ph="1">
        <v>3384</v>
      </c>
      <c r="Q618" s="7" t="s" ph="1">
        <v>3263</v>
      </c>
      <c r="R618" s="147" ph="1"/>
    </row>
    <row r="619" spans="1:23" s="52" customFormat="1" ph="1">
      <c r="A619" s="49" ph="1">
        <v>1007</v>
      </c>
      <c r="B619" s="52" t="s" ph="1">
        <v>3580</v>
      </c>
      <c r="C619" s="52" t="s" ph="1">
        <v>3580</v>
      </c>
      <c r="F619" s="52" t="s" ph="1">
        <v>1366</v>
      </c>
      <c r="G619" s="52" t="s" ph="1">
        <v>1289</v>
      </c>
      <c r="I619" s="52" t="s" ph="1">
        <v>1940</v>
      </c>
      <c r="M619" s="132" t="str" ph="1">
        <f>IFERROR(INDEX([1]!_born[生没年],
MATCH(I619,[1]!_born[作],0)),"")</f>
        <v/>
      </c>
      <c r="N619" s="132" t="str" ph="1">
        <f>IFERROR(INDEX([1]!_born[生没年],
MATCH(K619,[1]!_born[作],0)),"")</f>
        <v/>
      </c>
      <c r="P619" s="52" t="s" ph="1">
        <v>1941</v>
      </c>
      <c r="Q619" s="52" ph="1">
        <v>8444</v>
      </c>
      <c r="R619" s="150" ph="1"/>
      <c r="U619" s="53" ph="1"/>
      <c r="V619" s="49" ph="1"/>
      <c r="W619" s="49" ph="1"/>
    </row>
    <row r="620" spans="1:23" ht="25.5" ph="1">
      <c r="A620" s="6" ph="1">
        <v>1008</v>
      </c>
      <c r="B620" s="7" t="s" ph="1">
        <v>3580</v>
      </c>
      <c r="C620" s="7" t="s" ph="1">
        <v>3580</v>
      </c>
      <c r="F620" s="7" t="s" ph="1">
        <v>1413</v>
      </c>
      <c r="G620" s="7" t="s" ph="1">
        <v>7437</v>
      </c>
      <c r="I620" s="7" t="s" ph="1">
        <v>10152</v>
      </c>
      <c r="M620" s="14" t="str" ph="1">
        <f>IFERROR(INDEX([1]!_born[生没年],
MATCH(I620,[1]!_born[作],0)),"")</f>
        <v/>
      </c>
      <c r="N620" s="14" t="str" ph="1">
        <f>IFERROR(INDEX([1]!_born[生没年],
MATCH(K620,[1]!_born[作],0)),"")</f>
        <v/>
      </c>
      <c r="O620" s="7" t="s" ph="1">
        <v>10155</v>
      </c>
      <c r="P620" s="7" t="s" ph="1">
        <v>3264</v>
      </c>
      <c r="R620" s="147" ph="1"/>
    </row>
    <row r="621" spans="1:23" ht="25.5" ph="1">
      <c r="A621" s="6" ph="1">
        <v>1009</v>
      </c>
      <c r="B621" s="7" t="s" ph="1">
        <v>3580</v>
      </c>
      <c r="C621" s="7" t="s" ph="1">
        <v>3580</v>
      </c>
      <c r="F621" s="7" t="s" ph="1">
        <v>1413</v>
      </c>
      <c r="G621" s="7" t="s" ph="1">
        <v>7437</v>
      </c>
      <c r="I621" s="7" t="s" ph="1">
        <v>10152</v>
      </c>
      <c r="M621" s="14" t="str" ph="1">
        <f>IFERROR(INDEX([1]!_born[生没年],
MATCH(I621,[1]!_born[作],0)),"")</f>
        <v/>
      </c>
      <c r="N621" s="14" t="str" ph="1">
        <f>IFERROR(INDEX([1]!_born[生没年],
MATCH(K621,[1]!_born[作],0)),"")</f>
        <v/>
      </c>
      <c r="O621" s="7" t="s" ph="1">
        <v>10156</v>
      </c>
      <c r="P621" s="7" t="s" ph="1">
        <v>3264</v>
      </c>
      <c r="R621" s="147" ph="1"/>
    </row>
    <row r="622" spans="1:23" ht="25.5" ph="1">
      <c r="A622" s="6" ph="1">
        <v>1010</v>
      </c>
      <c r="B622" s="7" t="s" ph="1">
        <v>3580</v>
      </c>
      <c r="C622" s="7" t="s" ph="1">
        <v>3580</v>
      </c>
      <c r="F622" s="7" t="s" ph="1">
        <v>1413</v>
      </c>
      <c r="G622" s="7" t="s" ph="1">
        <v>7437</v>
      </c>
      <c r="I622" s="7" t="s" ph="1">
        <v>10152</v>
      </c>
      <c r="M622" s="14" t="str" ph="1">
        <f>IFERROR(INDEX([1]!_born[生没年],
MATCH(I622,[1]!_born[作],0)),"")</f>
        <v/>
      </c>
      <c r="N622" s="14" t="str" ph="1">
        <f>IFERROR(INDEX([1]!_born[生没年],
MATCH(K622,[1]!_born[作],0)),"")</f>
        <v/>
      </c>
      <c r="O622" s="7" t="s" ph="1">
        <v>10157</v>
      </c>
      <c r="P622" s="7" t="s" ph="1">
        <v>3265</v>
      </c>
      <c r="Q622" s="7" t="s" ph="1">
        <v>2695</v>
      </c>
      <c r="R622" s="147" ph="1"/>
      <c r="S622" s="7" t="s" ph="1">
        <v>9765</v>
      </c>
    </row>
    <row r="623" spans="1:23" ht="25.5" ph="1">
      <c r="A623" s="6" ph="1">
        <v>1011</v>
      </c>
      <c r="B623" s="7" t="s" ph="1">
        <v>3580</v>
      </c>
      <c r="C623" s="7" t="s" ph="1">
        <v>3580</v>
      </c>
      <c r="F623" s="7" t="s" ph="1">
        <v>1415</v>
      </c>
      <c r="G623" s="7" t="s" ph="1">
        <v>7437</v>
      </c>
      <c r="I623" s="7" t="s" ph="1">
        <v>10152</v>
      </c>
      <c r="M623" s="14" t="str" ph="1">
        <f>IFERROR(INDEX([1]!_born[生没年],
MATCH(I623,[1]!_born[作],0)),"")</f>
        <v/>
      </c>
      <c r="N623" s="14" t="str" ph="1">
        <f>IFERROR(INDEX([1]!_born[生没年],
MATCH(K623,[1]!_born[作],0)),"")</f>
        <v/>
      </c>
      <c r="O623" s="7" t="s" ph="1">
        <v>4065</v>
      </c>
      <c r="P623" s="7" t="s" ph="1">
        <v>2878</v>
      </c>
      <c r="Q623" s="7" t="s" ph="1">
        <v>2879</v>
      </c>
      <c r="R623" s="147" ph="1"/>
    </row>
    <row r="624" spans="1:23" ht="25.5" ph="1">
      <c r="A624" s="6" ph="1">
        <v>1012</v>
      </c>
      <c r="B624" s="7" t="s" ph="1">
        <v>3580</v>
      </c>
      <c r="C624" s="7" t="s" ph="1">
        <v>3580</v>
      </c>
      <c r="F624" s="7" t="s" ph="1">
        <v>1415</v>
      </c>
      <c r="G624" s="7" t="s" ph="1">
        <v>7437</v>
      </c>
      <c r="I624" s="7" t="s" ph="1">
        <v>10152</v>
      </c>
      <c r="M624" s="14" t="str" ph="1">
        <f>IFERROR(INDEX([1]!_born[生没年],
MATCH(I624,[1]!_born[作],0)),"")</f>
        <v/>
      </c>
      <c r="N624" s="14" t="str" ph="1">
        <f>IFERROR(INDEX([1]!_born[生没年],
MATCH(K624,[1]!_born[作],0)),"")</f>
        <v/>
      </c>
      <c r="O624" s="7" t="s" ph="1">
        <v>10158</v>
      </c>
      <c r="P624" s="7" t="s" ph="1">
        <v>2880</v>
      </c>
      <c r="Q624" s="7" t="s" ph="1">
        <v>4011</v>
      </c>
      <c r="R624" s="147" ph="1"/>
    </row>
    <row r="625" spans="1:23" ht="25.5" ph="1">
      <c r="A625" s="6" ph="1">
        <v>1013</v>
      </c>
      <c r="B625" s="7" t="s" ph="1">
        <v>3580</v>
      </c>
      <c r="C625" s="7" t="s" ph="1">
        <v>3580</v>
      </c>
      <c r="F625" s="7" t="s" ph="1">
        <v>1415</v>
      </c>
      <c r="G625" s="7" t="s" ph="1">
        <v>7437</v>
      </c>
      <c r="I625" s="7" t="s" ph="1">
        <v>10152</v>
      </c>
      <c r="M625" s="14" t="str" ph="1">
        <f>IFERROR(INDEX([1]!_born[生没年],
MATCH(I625,[1]!_born[作],0)),"")</f>
        <v/>
      </c>
      <c r="N625" s="14" t="str" ph="1">
        <f>IFERROR(INDEX([1]!_born[生没年],
MATCH(K625,[1]!_born[作],0)),"")</f>
        <v/>
      </c>
      <c r="O625" s="7" t="s" ph="1">
        <v>10159</v>
      </c>
      <c r="P625" s="7" t="s" ph="1">
        <v>2881</v>
      </c>
      <c r="Q625" s="7" t="s" ph="1">
        <v>2882</v>
      </c>
      <c r="R625" s="147" ph="1"/>
    </row>
    <row r="626" spans="1:23" ht="25.5" ph="1">
      <c r="A626" s="6" ph="1">
        <v>1014</v>
      </c>
      <c r="B626" s="7" t="s" ph="1">
        <v>3580</v>
      </c>
      <c r="C626" s="7" t="s" ph="1">
        <v>3580</v>
      </c>
      <c r="F626" s="7" t="s" ph="1">
        <v>1415</v>
      </c>
      <c r="G626" s="7" t="s" ph="1">
        <v>7437</v>
      </c>
      <c r="I626" s="7" t="s" ph="1">
        <v>10160</v>
      </c>
      <c r="M626" s="14" t="str" ph="1">
        <f>IFERROR(INDEX([1]!_born[生没年],
MATCH(I626,[1]!_born[作],0)),"")</f>
        <v/>
      </c>
      <c r="N626" s="14" t="str" ph="1">
        <f>IFERROR(INDEX([1]!_born[生没年],
MATCH(K626,[1]!_born[作],0)),"")</f>
        <v/>
      </c>
      <c r="O626" s="7" t="s" ph="1">
        <v>10161</v>
      </c>
      <c r="Q626" s="7" t="s" ph="1">
        <v>2883</v>
      </c>
      <c r="R626" s="147" ph="1"/>
    </row>
    <row r="627" spans="1:23" ht="25.5" ph="1">
      <c r="A627" s="6" ph="1">
        <v>1015</v>
      </c>
      <c r="B627" s="7" t="s" ph="1">
        <v>3580</v>
      </c>
      <c r="C627" s="7" t="s" ph="1">
        <v>3580</v>
      </c>
      <c r="F627" s="7" t="s" ph="1">
        <v>1415</v>
      </c>
      <c r="G627" s="7" t="s" ph="1">
        <v>7437</v>
      </c>
      <c r="I627" s="7" t="s" ph="1">
        <v>2085</v>
      </c>
      <c r="M627" s="14" t="str" ph="1">
        <f>IFERROR(INDEX([1]!_born[生没年],
MATCH(I627,[1]!_born[作],0)),"")</f>
        <v/>
      </c>
      <c r="N627" s="14" t="str" ph="1">
        <f>IFERROR(INDEX([1]!_born[生没年],
MATCH(K627,[1]!_born[作],0)),"")</f>
        <v/>
      </c>
      <c r="O627" s="7" t="s" ph="1">
        <v>10162</v>
      </c>
      <c r="Q627" s="7" t="s" ph="1">
        <v>2884</v>
      </c>
      <c r="R627" s="147" ph="1"/>
    </row>
    <row r="628" spans="1:23" ht="25.5" ph="1">
      <c r="A628" s="6" ph="1">
        <v>1016</v>
      </c>
      <c r="B628" s="7" t="s" ph="1">
        <v>3580</v>
      </c>
      <c r="C628" s="7" t="s" ph="1">
        <v>3580</v>
      </c>
      <c r="F628" s="7" t="s" ph="1">
        <v>1415</v>
      </c>
      <c r="G628" s="7" t="s" ph="1">
        <v>7437</v>
      </c>
      <c r="I628" s="7" t="s" ph="1">
        <v>10163</v>
      </c>
      <c r="M628" s="14" t="str" ph="1">
        <f>IFERROR(INDEX([1]!_born[生没年],
MATCH(I628,[1]!_born[作],0)),"")</f>
        <v/>
      </c>
      <c r="N628" s="14" t="str" ph="1">
        <f>IFERROR(INDEX([1]!_born[生没年],
MATCH(K628,[1]!_born[作],0)),"")</f>
        <v/>
      </c>
      <c r="O628" s="7" t="s" ph="1">
        <v>10164</v>
      </c>
      <c r="Q628" s="7" t="s" ph="1">
        <v>2885</v>
      </c>
      <c r="R628" s="147" ph="1"/>
    </row>
    <row r="629" spans="1:23" ht="25.5" ph="1">
      <c r="A629" s="6" ph="1">
        <v>1017</v>
      </c>
      <c r="B629" s="7" t="s" ph="1">
        <v>3580</v>
      </c>
      <c r="C629" s="7" t="s" ph="1">
        <v>3580</v>
      </c>
      <c r="F629" s="7" t="s" ph="1">
        <v>1418</v>
      </c>
      <c r="G629" s="7" t="s" ph="1">
        <v>7437</v>
      </c>
      <c r="I629" s="17" t="s" ph="1">
        <v>2890</v>
      </c>
      <c r="J629" s="17" ph="1"/>
      <c r="M629" s="14" t="str" ph="1">
        <f>IFERROR(INDEX([1]!_born[生没年],
MATCH(I629,[1]!_born[作],0)),"")</f>
        <v/>
      </c>
      <c r="N629" s="14" t="str" ph="1">
        <f>IFERROR(INDEX([1]!_born[生没年],
MATCH(K629,[1]!_born[作],0)),"")</f>
        <v/>
      </c>
      <c r="O629" s="7" t="s" ph="1">
        <v>8628</v>
      </c>
      <c r="P629" s="7" t="s" ph="1">
        <v>2886</v>
      </c>
      <c r="Q629" s="7" t="s" ph="1">
        <v>2887</v>
      </c>
      <c r="R629" s="147" ph="1"/>
    </row>
    <row r="630" spans="1:23" ht="25.5" ph="1">
      <c r="A630" s="6" ph="1">
        <v>1018</v>
      </c>
      <c r="B630" s="7" t="s" ph="1">
        <v>3580</v>
      </c>
      <c r="C630" s="7" t="s" ph="1">
        <v>3580</v>
      </c>
      <c r="F630" s="7" t="s" ph="1">
        <v>1363</v>
      </c>
      <c r="G630" s="7" t="s" ph="1">
        <v>7437</v>
      </c>
      <c r="I630" s="7" t="s" ph="1">
        <v>10165</v>
      </c>
      <c r="M630" s="14" t="str" ph="1">
        <f>IFERROR(INDEX([1]!_born[生没年],
MATCH(I630,[1]!_born[作],0)),"")</f>
        <v/>
      </c>
      <c r="N630" s="14" t="str" ph="1">
        <f>IFERROR(INDEX([1]!_born[生没年],
MATCH(K630,[1]!_born[作],0)),"")</f>
        <v/>
      </c>
      <c r="O630" s="7" t="s" ph="1">
        <v>10166</v>
      </c>
      <c r="P630" s="7" t="s" ph="1">
        <v>4097</v>
      </c>
      <c r="Q630" s="7" t="s" ph="1">
        <v>4098</v>
      </c>
      <c r="R630" s="147" ph="1"/>
      <c r="S630" s="7" t="s" ph="1">
        <v>10165</v>
      </c>
    </row>
    <row r="631" spans="1:23" ht="25.5" ph="1">
      <c r="A631" s="6" ph="1">
        <v>1019</v>
      </c>
      <c r="B631" s="7" t="s" ph="1">
        <v>3580</v>
      </c>
      <c r="C631" s="7" t="s" ph="1">
        <v>3580</v>
      </c>
      <c r="F631" s="7" t="s" ph="1">
        <v>1363</v>
      </c>
      <c r="G631" s="7" t="s" ph="1">
        <v>7437</v>
      </c>
      <c r="I631" s="7" t="s" ph="1">
        <v>10165</v>
      </c>
      <c r="M631" s="14" t="str" ph="1">
        <f>IFERROR(INDEX([1]!_born[生没年],
MATCH(I631,[1]!_born[作],0)),"")</f>
        <v/>
      </c>
      <c r="N631" s="14" t="str" ph="1">
        <f>IFERROR(INDEX([1]!_born[生没年],
MATCH(K631,[1]!_born[作],0)),"")</f>
        <v/>
      </c>
      <c r="O631" s="7" t="s" ph="1">
        <v>10167</v>
      </c>
      <c r="P631" s="7" t="s" ph="1">
        <v>4095</v>
      </c>
      <c r="R631" s="147" ph="1"/>
    </row>
    <row r="632" spans="1:23" ht="25.5" ph="1">
      <c r="A632" s="6" ph="1">
        <v>1020</v>
      </c>
      <c r="B632" s="7" t="s" ph="1">
        <v>3580</v>
      </c>
      <c r="C632" s="7" t="s" ph="1">
        <v>3580</v>
      </c>
      <c r="F632" s="7" t="s" ph="1">
        <v>1364</v>
      </c>
      <c r="G632" s="7" t="s" ph="1">
        <v>7437</v>
      </c>
      <c r="I632" s="7" t="s" ph="1">
        <v>10165</v>
      </c>
      <c r="M632" s="14" t="str" ph="1">
        <f>IFERROR(INDEX([1]!_born[生没年],
MATCH(I632,[1]!_born[作],0)),"")</f>
        <v/>
      </c>
      <c r="N632" s="14" t="str" ph="1">
        <f>IFERROR(INDEX([1]!_born[生没年],
MATCH(K632,[1]!_born[作],0)),"")</f>
        <v/>
      </c>
      <c r="O632" s="7" t="s" ph="1">
        <v>10168</v>
      </c>
      <c r="P632" s="7" t="s" ph="1">
        <v>2375</v>
      </c>
      <c r="Q632" s="7" t="s" ph="1">
        <v>2086</v>
      </c>
      <c r="R632" s="147" ph="1"/>
    </row>
    <row r="633" spans="1:23" ht="25.5" ph="1">
      <c r="A633" s="6" ph="1">
        <v>1021</v>
      </c>
      <c r="B633" s="7" t="s" ph="1">
        <v>3580</v>
      </c>
      <c r="C633" s="7" t="s" ph="1">
        <v>3580</v>
      </c>
      <c r="F633" s="7" t="s" ph="1">
        <v>1366</v>
      </c>
      <c r="G633" s="7" t="s" ph="1">
        <v>7437</v>
      </c>
      <c r="I633" s="7" t="s" ph="1">
        <v>10165</v>
      </c>
      <c r="M633" s="14" t="str" ph="1">
        <f>IFERROR(INDEX([1]!_born[生没年],
MATCH(I633,[1]!_born[作],0)),"")</f>
        <v/>
      </c>
      <c r="N633" s="14" t="str" ph="1">
        <f>IFERROR(INDEX([1]!_born[生没年],
MATCH(K633,[1]!_born[作],0)),"")</f>
        <v/>
      </c>
      <c r="O633" s="7" t="s" ph="1">
        <v>10169</v>
      </c>
      <c r="P633" s="7" t="s" ph="1">
        <v>2376</v>
      </c>
      <c r="Q633" s="7" t="s" ph="1">
        <v>2377</v>
      </c>
      <c r="R633" s="147" ph="1"/>
    </row>
    <row r="634" spans="1:23" ht="25.5" ph="1">
      <c r="A634" s="6" ph="1">
        <v>1022</v>
      </c>
      <c r="B634" s="7" t="s" ph="1">
        <v>3580</v>
      </c>
      <c r="C634" s="7" t="s" ph="1">
        <v>3580</v>
      </c>
      <c r="F634" s="7" t="s" ph="1">
        <v>1366</v>
      </c>
      <c r="G634" s="7" t="s" ph="1">
        <v>7437</v>
      </c>
      <c r="I634" s="7" t="s" ph="1">
        <v>10165</v>
      </c>
      <c r="M634" s="14" t="str" ph="1">
        <f>IFERROR(INDEX([1]!_born[生没年],
MATCH(I634,[1]!_born[作],0)),"")</f>
        <v/>
      </c>
      <c r="N634" s="14" t="str" ph="1">
        <f>IFERROR(INDEX([1]!_born[生没年],
MATCH(K634,[1]!_born[作],0)),"")</f>
        <v/>
      </c>
      <c r="O634" s="7" t="s" ph="1">
        <v>10170</v>
      </c>
      <c r="P634" s="7" t="s" ph="1">
        <v>3987</v>
      </c>
      <c r="Q634" s="7" t="s" ph="1">
        <v>3988</v>
      </c>
      <c r="R634" s="147" ph="1"/>
    </row>
    <row r="635" spans="1:23" s="52" customFormat="1" ht="25.5" ph="1">
      <c r="A635" s="49" ph="1">
        <v>1023</v>
      </c>
      <c r="B635" s="52" t="s" ph="1">
        <v>3580</v>
      </c>
      <c r="C635" s="52" t="s" ph="1">
        <v>3580</v>
      </c>
      <c r="F635" s="52" t="s" ph="1">
        <v>1413</v>
      </c>
      <c r="G635" s="52" t="s" ph="1">
        <v>1289</v>
      </c>
      <c r="I635" s="52" t="s" ph="1">
        <v>10024</v>
      </c>
      <c r="M635" s="132" t="str" ph="1">
        <f>IFERROR(INDEX([1]!_born[生没年],
MATCH(I635,[1]!_born[作],0)),"")</f>
        <v/>
      </c>
      <c r="N635" s="132" t="str" ph="1">
        <f>IFERROR(INDEX([1]!_born[生没年],
MATCH(K635,[1]!_born[作],0)),"")</f>
        <v/>
      </c>
      <c r="R635" s="150" ph="1"/>
      <c r="U635" s="53" ph="1"/>
      <c r="V635" s="49" ph="1"/>
      <c r="W635" s="49" ph="1"/>
    </row>
    <row r="636" spans="1:23" s="52" customFormat="1" ht="25.5" ph="1">
      <c r="A636" s="49" ph="1">
        <v>1024</v>
      </c>
      <c r="B636" s="52" t="s" ph="1">
        <v>3580</v>
      </c>
      <c r="C636" s="52" t="s" ph="1">
        <v>3580</v>
      </c>
      <c r="F636" s="52" t="s" ph="1">
        <v>1415</v>
      </c>
      <c r="G636" s="52" t="s" ph="1">
        <v>1289</v>
      </c>
      <c r="I636" s="52" t="s" ph="1">
        <v>10024</v>
      </c>
      <c r="M636" s="132" t="str" ph="1">
        <f>IFERROR(INDEX([1]!_born[生没年],
MATCH(I636,[1]!_born[作],0)),"")</f>
        <v/>
      </c>
      <c r="N636" s="132" t="str" ph="1">
        <f>IFERROR(INDEX([1]!_born[生没年],
MATCH(K636,[1]!_born[作],0)),"")</f>
        <v/>
      </c>
      <c r="R636" s="150" ph="1"/>
      <c r="U636" s="53" ph="1"/>
      <c r="V636" s="49" ph="1"/>
      <c r="W636" s="49" ph="1"/>
    </row>
    <row r="637" spans="1:23" s="52" customFormat="1" ht="25.5" ph="1">
      <c r="A637" s="49" ph="1">
        <v>1025</v>
      </c>
      <c r="B637" s="52" t="s" ph="1">
        <v>3580</v>
      </c>
      <c r="C637" s="52" t="s" ph="1">
        <v>3580</v>
      </c>
      <c r="F637" s="52" t="s" ph="1">
        <v>1418</v>
      </c>
      <c r="G637" s="52" t="s" ph="1">
        <v>1289</v>
      </c>
      <c r="I637" s="52" t="s" ph="1">
        <v>10024</v>
      </c>
      <c r="M637" s="132" t="str" ph="1">
        <f>IFERROR(INDEX([1]!_born[生没年],
MATCH(I637,[1]!_born[作],0)),"")</f>
        <v/>
      </c>
      <c r="N637" s="132" t="str" ph="1">
        <f>IFERROR(INDEX([1]!_born[生没年],
MATCH(K637,[1]!_born[作],0)),"")</f>
        <v/>
      </c>
      <c r="R637" s="150" ph="1"/>
      <c r="U637" s="53" ph="1"/>
      <c r="V637" s="49" ph="1"/>
      <c r="W637" s="49" ph="1"/>
    </row>
    <row r="638" spans="1:23" ht="25.5" ph="1">
      <c r="A638" s="6" ph="1">
        <v>1026</v>
      </c>
      <c r="B638" s="7" t="s" ph="1">
        <v>3580</v>
      </c>
      <c r="C638" s="7" t="s" ph="1">
        <v>3580</v>
      </c>
      <c r="F638" s="7" t="s" ph="1">
        <v>1363</v>
      </c>
      <c r="G638" s="7" t="s" ph="1">
        <v>7437</v>
      </c>
      <c r="I638" s="7" t="s" ph="1">
        <v>10171</v>
      </c>
      <c r="M638" s="14" t="str" ph="1">
        <f>IFERROR(INDEX([1]!_born[生没年],
MATCH(I638,[1]!_born[作],0)),"")</f>
        <v/>
      </c>
      <c r="N638" s="14" t="str" ph="1">
        <f>IFERROR(INDEX([1]!_born[生没年],
MATCH(K638,[1]!_born[作],0)),"")</f>
        <v/>
      </c>
      <c r="O638" s="7" t="s" ph="1">
        <v>3062</v>
      </c>
      <c r="P638" s="7" t="s" ph="1">
        <v>3989</v>
      </c>
      <c r="Q638" s="7" t="s" ph="1">
        <v>3990</v>
      </c>
      <c r="R638" s="147" ph="1"/>
    </row>
    <row r="639" spans="1:23" ht="25.5" ph="1">
      <c r="A639" s="6" ph="1">
        <v>1027</v>
      </c>
      <c r="B639" s="7" t="s" ph="1">
        <v>3580</v>
      </c>
      <c r="C639" s="7" t="s" ph="1">
        <v>3580</v>
      </c>
      <c r="F639" s="7" t="s" ph="1">
        <v>1363</v>
      </c>
      <c r="G639" s="7" t="s" ph="1">
        <v>7437</v>
      </c>
      <c r="I639" s="7" t="s" ph="1">
        <v>10171</v>
      </c>
      <c r="M639" s="14" t="str" ph="1">
        <f>IFERROR(INDEX([1]!_born[生没年],
MATCH(I639,[1]!_born[作],0)),"")</f>
        <v/>
      </c>
      <c r="N639" s="14" t="str" ph="1">
        <f>IFERROR(INDEX([1]!_born[生没年],
MATCH(K639,[1]!_born[作],0)),"")</f>
        <v/>
      </c>
      <c r="O639" s="7" t="s" ph="1">
        <v>10172</v>
      </c>
      <c r="P639" s="7" t="s" ph="1">
        <v>3991</v>
      </c>
      <c r="Q639" s="7" t="s" ph="1">
        <v>3992</v>
      </c>
      <c r="R639" s="147" ph="1"/>
    </row>
    <row r="640" spans="1:23" ht="25.5" ph="1">
      <c r="A640" s="6" ph="1">
        <v>1028</v>
      </c>
      <c r="B640" s="7" t="s" ph="1">
        <v>3580</v>
      </c>
      <c r="C640" s="7" t="s" ph="1">
        <v>3580</v>
      </c>
      <c r="F640" s="7" t="s" ph="1">
        <v>1363</v>
      </c>
      <c r="G640" s="7" t="s" ph="1">
        <v>7437</v>
      </c>
      <c r="I640" s="7" t="s" ph="1">
        <v>10171</v>
      </c>
      <c r="M640" s="14" t="str" ph="1">
        <f>IFERROR(INDEX([1]!_born[生没年],
MATCH(I640,[1]!_born[作],0)),"")</f>
        <v/>
      </c>
      <c r="N640" s="14" t="str" ph="1">
        <f>IFERROR(INDEX([1]!_born[生没年],
MATCH(K640,[1]!_born[作],0)),"")</f>
        <v/>
      </c>
      <c r="O640" s="7" t="s" ph="1">
        <v>10173</v>
      </c>
      <c r="P640" s="7" t="s" ph="1">
        <v>3993</v>
      </c>
      <c r="Q640" s="7" t="s" ph="1">
        <v>3994</v>
      </c>
      <c r="R640" s="147" ph="1"/>
    </row>
    <row r="641" spans="1:25" ht="25.5" ph="1">
      <c r="A641" s="6" ph="1">
        <v>1029</v>
      </c>
      <c r="B641" s="7" t="s" ph="1">
        <v>3580</v>
      </c>
      <c r="C641" s="7" t="s" ph="1">
        <v>3580</v>
      </c>
      <c r="F641" s="7" t="s" ph="1">
        <v>1363</v>
      </c>
      <c r="G641" s="7" t="s" ph="1">
        <v>7437</v>
      </c>
      <c r="I641" s="7" t="s" ph="1">
        <v>10171</v>
      </c>
      <c r="M641" s="14" t="str" ph="1">
        <f>IFERROR(INDEX([1]!_born[生没年],
MATCH(I641,[1]!_born[作],0)),"")</f>
        <v/>
      </c>
      <c r="N641" s="14" t="str" ph="1">
        <f>IFERROR(INDEX([1]!_born[生没年],
MATCH(K641,[1]!_born[作],0)),"")</f>
        <v/>
      </c>
      <c r="O641" s="7" t="s" ph="1">
        <v>10174</v>
      </c>
      <c r="P641" s="7" t="s" ph="1">
        <v>3995</v>
      </c>
      <c r="Q641" s="7" t="s" ph="1">
        <v>3996</v>
      </c>
      <c r="R641" s="147" ph="1"/>
    </row>
    <row r="642" spans="1:25" ht="25.5" ph="1">
      <c r="A642" s="6" ph="1">
        <v>1030</v>
      </c>
      <c r="B642" s="7" t="s" ph="1">
        <v>3580</v>
      </c>
      <c r="C642" s="7" t="s" ph="1">
        <v>3580</v>
      </c>
      <c r="F642" s="7" t="s" ph="1">
        <v>1364</v>
      </c>
      <c r="G642" s="7" t="s" ph="1">
        <v>7437</v>
      </c>
      <c r="I642" s="7" t="s" ph="1">
        <v>10171</v>
      </c>
      <c r="M642" s="14" t="str" ph="1">
        <f>IFERROR(INDEX([1]!_born[生没年],
MATCH(I642,[1]!_born[作],0)),"")</f>
        <v/>
      </c>
      <c r="N642" s="14" t="str" ph="1">
        <f>IFERROR(INDEX([1]!_born[生没年],
MATCH(K642,[1]!_born[作],0)),"")</f>
        <v/>
      </c>
      <c r="O642" s="7" t="s" ph="1">
        <v>10175</v>
      </c>
      <c r="P642" s="7" t="s" ph="1">
        <v>2436</v>
      </c>
      <c r="Q642" s="7" t="s" ph="1">
        <v>2437</v>
      </c>
      <c r="R642" s="147" ph="1"/>
    </row>
    <row r="643" spans="1:25" ht="25.5" ph="1">
      <c r="A643" s="6" ph="1">
        <v>1031</v>
      </c>
      <c r="B643" s="7" t="s" ph="1">
        <v>3580</v>
      </c>
      <c r="C643" s="7" t="s" ph="1">
        <v>3580</v>
      </c>
      <c r="F643" s="7" t="s" ph="1">
        <v>1364</v>
      </c>
      <c r="G643" s="7" t="s" ph="1">
        <v>7437</v>
      </c>
      <c r="I643" s="7" t="s" ph="1">
        <v>10171</v>
      </c>
      <c r="M643" s="14" t="str" ph="1">
        <f>IFERROR(INDEX([1]!_born[生没年],
MATCH(I643,[1]!_born[作],0)),"")</f>
        <v/>
      </c>
      <c r="N643" s="14" t="str" ph="1">
        <f>IFERROR(INDEX([1]!_born[生没年],
MATCH(K643,[1]!_born[作],0)),"")</f>
        <v/>
      </c>
      <c r="O643" s="7" t="s" ph="1">
        <v>10176</v>
      </c>
      <c r="P643" s="7" t="s" ph="1">
        <v>10177</v>
      </c>
      <c r="Q643" s="7" t="s" ph="1">
        <v>2438</v>
      </c>
      <c r="R643" s="147" ph="1"/>
    </row>
    <row r="644" spans="1:25" ht="25.5" ph="1">
      <c r="A644" s="6" ph="1">
        <v>1032</v>
      </c>
      <c r="B644" s="7" t="s" ph="1">
        <v>3580</v>
      </c>
      <c r="C644" s="7" t="s" ph="1">
        <v>3580</v>
      </c>
      <c r="F644" s="7" t="s" ph="1">
        <v>1364</v>
      </c>
      <c r="G644" s="7" t="s" ph="1">
        <v>7437</v>
      </c>
      <c r="I644" s="7" t="s" ph="1">
        <v>10171</v>
      </c>
      <c r="M644" s="14" t="str" ph="1">
        <f>IFERROR(INDEX([1]!_born[生没年],
MATCH(I644,[1]!_born[作],0)),"")</f>
        <v/>
      </c>
      <c r="N644" s="14" t="str" ph="1">
        <f>IFERROR(INDEX([1]!_born[生没年],
MATCH(K644,[1]!_born[作],0)),"")</f>
        <v/>
      </c>
      <c r="O644" s="7" t="s" ph="1">
        <v>10178</v>
      </c>
      <c r="P644" s="7" t="s" ph="1">
        <v>3015</v>
      </c>
      <c r="Q644" s="7" t="s" ph="1">
        <v>3016</v>
      </c>
      <c r="R644" s="147" ph="1"/>
    </row>
    <row r="645" spans="1:25" ht="25.5" ph="1">
      <c r="A645" s="6" ph="1">
        <v>1033</v>
      </c>
      <c r="B645" s="7" t="s" ph="1">
        <v>3580</v>
      </c>
      <c r="C645" s="7" t="s" ph="1">
        <v>3580</v>
      </c>
      <c r="F645" s="7" t="s" ph="1">
        <v>1366</v>
      </c>
      <c r="G645" s="7" t="s" ph="1">
        <v>7437</v>
      </c>
      <c r="I645" s="7" t="s" ph="1">
        <v>10171</v>
      </c>
      <c r="M645" s="14" t="str" ph="1">
        <f>IFERROR(INDEX([1]!_born[生没年],
MATCH(I645,[1]!_born[作],0)),"")</f>
        <v/>
      </c>
      <c r="N645" s="14" t="str" ph="1">
        <f>IFERROR(INDEX([1]!_born[生没年],
MATCH(K645,[1]!_born[作],0)),"")</f>
        <v/>
      </c>
      <c r="O645" s="7" t="s" ph="1">
        <v>10179</v>
      </c>
      <c r="P645" s="7" t="s" ph="1">
        <v>10180</v>
      </c>
      <c r="Q645" s="7" t="s" ph="1">
        <v>3017</v>
      </c>
      <c r="R645" s="147" ph="1"/>
    </row>
    <row r="646" spans="1:25" s="52" customFormat="1" ht="25.5" ph="1">
      <c r="A646" s="49" ph="1">
        <v>1034</v>
      </c>
      <c r="B646" s="52" t="s" ph="1">
        <v>3580</v>
      </c>
      <c r="C646" s="52" t="s" ph="1">
        <v>3580</v>
      </c>
      <c r="F646" s="52" ph="1">
        <v>4</v>
      </c>
      <c r="G646" s="52" t="s" ph="1">
        <v>1289</v>
      </c>
      <c r="I646" s="52" t="s" ph="1">
        <v>10024</v>
      </c>
      <c r="M646" s="132" t="str" ph="1">
        <f>IFERROR(INDEX([1]!_born[生没年],
MATCH(I646,[1]!_born[作],0)),"")</f>
        <v/>
      </c>
      <c r="N646" s="132" t="str" ph="1">
        <f>IFERROR(INDEX([1]!_born[生没年],
MATCH(K646,[1]!_born[作],0)),"")</f>
        <v/>
      </c>
      <c r="R646" s="150" ph="1"/>
      <c r="U646" s="53" ph="1"/>
      <c r="V646" s="49" ph="1"/>
      <c r="W646" s="49" ph="1"/>
    </row>
    <row r="647" spans="1:25" s="52" customFormat="1" ht="25.5" ph="1">
      <c r="A647" s="49" ph="1">
        <v>1035</v>
      </c>
      <c r="B647" s="52" t="s" ph="1">
        <v>3580</v>
      </c>
      <c r="C647" s="52" t="s" ph="1">
        <v>3580</v>
      </c>
      <c r="F647" s="52" ph="1">
        <v>5</v>
      </c>
      <c r="G647" s="52" t="s" ph="1">
        <v>1289</v>
      </c>
      <c r="I647" s="52" t="s" ph="1">
        <v>10024</v>
      </c>
      <c r="M647" s="132" t="str" ph="1">
        <f>IFERROR(INDEX([1]!_born[生没年],
MATCH(I647,[1]!_born[作],0)),"")</f>
        <v/>
      </c>
      <c r="N647" s="132" t="str" ph="1">
        <f>IFERROR(INDEX([1]!_born[生没年],
MATCH(K647,[1]!_born[作],0)),"")</f>
        <v/>
      </c>
      <c r="R647" s="150" ph="1"/>
      <c r="U647" s="53" ph="1"/>
      <c r="V647" s="49" ph="1"/>
      <c r="W647" s="49" ph="1"/>
    </row>
    <row r="648" spans="1:25" s="52" customFormat="1" ht="25.5" ph="1">
      <c r="A648" s="49" ph="1">
        <v>1036</v>
      </c>
      <c r="B648" s="52" t="s" ph="1">
        <v>3580</v>
      </c>
      <c r="C648" s="52" t="s" ph="1">
        <v>3580</v>
      </c>
      <c r="F648" s="52" ph="1">
        <v>6</v>
      </c>
      <c r="G648" s="52" t="s" ph="1">
        <v>1289</v>
      </c>
      <c r="I648" s="52" t="s" ph="1">
        <v>10024</v>
      </c>
      <c r="M648" s="132" t="str" ph="1">
        <f>IFERROR(INDEX([1]!_born[生没年],
MATCH(I648,[1]!_born[作],0)),"")</f>
        <v/>
      </c>
      <c r="N648" s="132" t="str" ph="1">
        <f>IFERROR(INDEX([1]!_born[生没年],
MATCH(K648,[1]!_born[作],0)),"")</f>
        <v/>
      </c>
      <c r="R648" s="150" ph="1"/>
      <c r="U648" s="53" ph="1"/>
      <c r="V648" s="49" ph="1"/>
      <c r="W648" s="49" ph="1"/>
    </row>
    <row r="649" spans="1:25" ht="25.5" ph="1">
      <c r="A649" s="6" ph="1">
        <v>1037</v>
      </c>
      <c r="B649" s="7" t="s" ph="1">
        <v>3580</v>
      </c>
      <c r="C649" s="7" t="s" ph="1">
        <v>3580</v>
      </c>
      <c r="F649" s="7" ph="1">
        <v>1</v>
      </c>
      <c r="G649" s="7" t="s" ph="1">
        <v>7437</v>
      </c>
      <c r="I649" s="7" t="s" ph="1">
        <v>7658</v>
      </c>
      <c r="M649" s="14" t="str" ph="1">
        <f>IFERROR(INDEX([1]!_born[生没年],
MATCH(I649,[1]!_born[作],0)),"")</f>
        <v/>
      </c>
      <c r="N649" s="14" t="str" ph="1">
        <f>IFERROR(INDEX([1]!_born[生没年],
MATCH(K649,[1]!_born[作],0)),"")</f>
        <v/>
      </c>
      <c r="O649" s="7" t="s" ph="1">
        <v>3909</v>
      </c>
      <c r="P649" s="7" t="s" ph="1">
        <v>4059</v>
      </c>
      <c r="Q649" s="7" t="s" ph="1">
        <v>3018</v>
      </c>
      <c r="R649" s="147" ph="1"/>
      <c r="S649" s="7" t="s" ph="1">
        <v>7658</v>
      </c>
      <c r="Y649" s="7" t="s" ph="1">
        <v>2087</v>
      </c>
    </row>
    <row r="650" spans="1:25" ht="25.5" ph="1">
      <c r="A650" s="6" ph="1">
        <v>1038</v>
      </c>
      <c r="B650" s="7" t="s" ph="1">
        <v>3580</v>
      </c>
      <c r="C650" s="7" t="s" ph="1">
        <v>3580</v>
      </c>
      <c r="F650" s="7" ph="1">
        <v>1</v>
      </c>
      <c r="G650" s="7" t="s" ph="1">
        <v>7437</v>
      </c>
      <c r="I650" s="7" t="s" ph="1">
        <v>7658</v>
      </c>
      <c r="M650" s="14" t="str" ph="1">
        <f>IFERROR(INDEX([1]!_born[生没年],
MATCH(I650,[1]!_born[作],0)),"")</f>
        <v/>
      </c>
      <c r="N650" s="14" t="str" ph="1">
        <f>IFERROR(INDEX([1]!_born[生没年],
MATCH(K650,[1]!_born[作],0)),"")</f>
        <v/>
      </c>
      <c r="O650" s="7" t="s" ph="1">
        <v>3770</v>
      </c>
      <c r="P650" s="7" t="s" ph="1">
        <v>3019</v>
      </c>
      <c r="R650" s="147" ph="1"/>
    </row>
    <row r="651" spans="1:25" ht="25.5" ph="1">
      <c r="A651" s="6" ph="1">
        <v>1039</v>
      </c>
      <c r="B651" s="7" t="s" ph="1">
        <v>3580</v>
      </c>
      <c r="C651" s="7" t="s" ph="1">
        <v>3580</v>
      </c>
      <c r="F651" s="7" ph="1">
        <v>1</v>
      </c>
      <c r="G651" s="7" t="s" ph="1">
        <v>7437</v>
      </c>
      <c r="I651" s="7" t="s" ph="1">
        <v>7658</v>
      </c>
      <c r="M651" s="14" t="str" ph="1">
        <f>IFERROR(INDEX([1]!_born[生没年],
MATCH(I651,[1]!_born[作],0)),"")</f>
        <v/>
      </c>
      <c r="N651" s="14" t="str" ph="1">
        <f>IFERROR(INDEX([1]!_born[生没年],
MATCH(K651,[1]!_born[作],0)),"")</f>
        <v/>
      </c>
      <c r="O651" s="7" t="s" ph="1">
        <v>2088</v>
      </c>
      <c r="P651" s="7" t="s" ph="1">
        <v>3020</v>
      </c>
      <c r="R651" s="147" ph="1"/>
    </row>
    <row r="652" spans="1:25" ht="25.5" ph="1">
      <c r="A652" s="6" ph="1">
        <v>1040</v>
      </c>
      <c r="B652" s="7" t="s" ph="1">
        <v>3580</v>
      </c>
      <c r="C652" s="7" t="s" ph="1">
        <v>3580</v>
      </c>
      <c r="F652" s="7" ph="1">
        <v>2</v>
      </c>
      <c r="G652" s="7" t="s" ph="1">
        <v>7437</v>
      </c>
      <c r="I652" s="7" t="s" ph="1">
        <v>7658</v>
      </c>
      <c r="M652" s="14" t="str" ph="1">
        <f>IFERROR(INDEX([1]!_born[生没年],
MATCH(I652,[1]!_born[作],0)),"")</f>
        <v/>
      </c>
      <c r="N652" s="14" t="str" ph="1">
        <f>IFERROR(INDEX([1]!_born[生没年],
MATCH(K652,[1]!_born[作],0)),"")</f>
        <v/>
      </c>
      <c r="O652" s="7" t="s" ph="1">
        <v>3910</v>
      </c>
      <c r="P652" s="7" t="s" ph="1">
        <v>3021</v>
      </c>
      <c r="Q652" s="7" t="s" ph="1">
        <v>3022</v>
      </c>
      <c r="R652" s="147" ph="1"/>
      <c r="Y652" s="7" t="s" ph="1">
        <v>2089</v>
      </c>
    </row>
    <row r="653" spans="1:25" ht="25.5" ph="1">
      <c r="A653" s="6" ph="1">
        <v>1041</v>
      </c>
      <c r="B653" s="7" t="s" ph="1">
        <v>3580</v>
      </c>
      <c r="C653" s="7" t="s" ph="1">
        <v>3580</v>
      </c>
      <c r="F653" s="7" ph="1">
        <v>2</v>
      </c>
      <c r="G653" s="7" t="s" ph="1">
        <v>7437</v>
      </c>
      <c r="I653" s="7" t="s" ph="1">
        <v>7658</v>
      </c>
      <c r="M653" s="14" t="str" ph="1">
        <f>IFERROR(INDEX([1]!_born[生没年],
MATCH(I653,[1]!_born[作],0)),"")</f>
        <v/>
      </c>
      <c r="N653" s="14" t="str" ph="1">
        <f>IFERROR(INDEX([1]!_born[生没年],
MATCH(K653,[1]!_born[作],0)),"")</f>
        <v/>
      </c>
      <c r="O653" s="7" t="s" ph="1">
        <v>3771</v>
      </c>
      <c r="P653" s="7" t="s" ph="1">
        <v>3023</v>
      </c>
      <c r="R653" s="147" ph="1"/>
    </row>
    <row r="654" spans="1:25" ht="25.5" ph="1">
      <c r="A654" s="6" ph="1">
        <v>1042</v>
      </c>
      <c r="B654" s="7" t="s" ph="1">
        <v>3580</v>
      </c>
      <c r="C654" s="7" t="s" ph="1">
        <v>3580</v>
      </c>
      <c r="F654" s="7" ph="1">
        <v>2</v>
      </c>
      <c r="G654" s="7" t="s" ph="1">
        <v>7437</v>
      </c>
      <c r="I654" s="7" t="s" ph="1">
        <v>7658</v>
      </c>
      <c r="M654" s="14" t="str" ph="1">
        <f>IFERROR(INDEX([1]!_born[生没年],
MATCH(I654,[1]!_born[作],0)),"")</f>
        <v/>
      </c>
      <c r="N654" s="14" t="str" ph="1">
        <f>IFERROR(INDEX([1]!_born[生没年],
MATCH(K654,[1]!_born[作],0)),"")</f>
        <v/>
      </c>
      <c r="O654" s="7" t="s" ph="1">
        <v>3334</v>
      </c>
      <c r="R654" s="147" ph="1"/>
    </row>
    <row r="655" spans="1:25" ht="25.5" ph="1">
      <c r="A655" s="6" ph="1">
        <v>1043</v>
      </c>
      <c r="B655" s="7" t="s" ph="1">
        <v>3580</v>
      </c>
      <c r="C655" s="7" t="s" ph="1">
        <v>3580</v>
      </c>
      <c r="F655" s="7" ph="1">
        <v>3</v>
      </c>
      <c r="G655" s="7" t="s" ph="1">
        <v>7437</v>
      </c>
      <c r="I655" s="7" t="s" ph="1">
        <v>7658</v>
      </c>
      <c r="M655" s="14" t="str" ph="1">
        <f>IFERROR(INDEX([1]!_born[生没年],
MATCH(I655,[1]!_born[作],0)),"")</f>
        <v/>
      </c>
      <c r="N655" s="14" t="str" ph="1">
        <f>IFERROR(INDEX([1]!_born[生没年],
MATCH(K655,[1]!_born[作],0)),"")</f>
        <v/>
      </c>
      <c r="O655" s="7" t="s" ph="1">
        <v>1133</v>
      </c>
      <c r="R655" s="147" ph="1"/>
    </row>
    <row r="656" spans="1:25" ht="25.5" ph="1">
      <c r="A656" s="6" ph="1">
        <v>1044</v>
      </c>
      <c r="B656" s="7" t="s" ph="1">
        <v>3580</v>
      </c>
      <c r="C656" s="7" t="s" ph="1">
        <v>3580</v>
      </c>
      <c r="F656" s="7" ph="1">
        <v>3</v>
      </c>
      <c r="G656" s="7" t="s" ph="1">
        <v>7437</v>
      </c>
      <c r="I656" s="7" t="s" ph="1">
        <v>7658</v>
      </c>
      <c r="M656" s="14" t="str" ph="1">
        <f>IFERROR(INDEX([1]!_born[生没年],
MATCH(I656,[1]!_born[作],0)),"")</f>
        <v/>
      </c>
      <c r="N656" s="14" t="str" ph="1">
        <f>IFERROR(INDEX([1]!_born[生没年],
MATCH(K656,[1]!_born[作],0)),"")</f>
        <v/>
      </c>
      <c r="O656" s="7" t="s" ph="1">
        <v>1120</v>
      </c>
      <c r="R656" s="147" ph="1"/>
    </row>
    <row r="657" spans="1:25" s="46" customFormat="1" ht="25.5" ph="1">
      <c r="A657" s="44" ph="1">
        <v>1045</v>
      </c>
      <c r="B657" s="46" t="s" ph="1">
        <v>3580</v>
      </c>
      <c r="C657" s="46" t="s" ph="1">
        <v>3580</v>
      </c>
      <c r="F657" s="46" ph="1">
        <v>4</v>
      </c>
      <c r="G657" s="46" t="s" ph="1">
        <v>1289</v>
      </c>
      <c r="I657" s="46" t="s" ph="1">
        <v>10024</v>
      </c>
      <c r="M657" s="161" t="str" ph="1">
        <f>IFERROR(INDEX([1]!_born[生没年],
MATCH(I657,[1]!_born[作],0)),"")</f>
        <v/>
      </c>
      <c r="N657" s="161" t="str" ph="1">
        <f>IFERROR(INDEX([1]!_born[生没年],
MATCH(K657,[1]!_born[作],0)),"")</f>
        <v/>
      </c>
      <c r="R657" s="149" ph="1"/>
      <c r="U657" s="47" ph="1"/>
      <c r="V657" s="44" ph="1"/>
      <c r="W657" s="44" ph="1"/>
    </row>
    <row r="658" spans="1:25" s="46" customFormat="1" ht="25.5" ph="1">
      <c r="A658" s="44" ph="1">
        <v>1046</v>
      </c>
      <c r="B658" s="46" t="s" ph="1">
        <v>3580</v>
      </c>
      <c r="C658" s="46" t="s" ph="1">
        <v>3580</v>
      </c>
      <c r="F658" s="46" ph="1">
        <v>5</v>
      </c>
      <c r="G658" s="46" t="s" ph="1">
        <v>1289</v>
      </c>
      <c r="I658" s="46" t="s" ph="1">
        <v>10024</v>
      </c>
      <c r="M658" s="161" t="str" ph="1">
        <f>IFERROR(INDEX([1]!_born[生没年],
MATCH(I658,[1]!_born[作],0)),"")</f>
        <v/>
      </c>
      <c r="N658" s="161" t="str" ph="1">
        <f>IFERROR(INDEX([1]!_born[生没年],
MATCH(K658,[1]!_born[作],0)),"")</f>
        <v/>
      </c>
      <c r="R658" s="149" ph="1"/>
      <c r="U658" s="47" ph="1"/>
      <c r="V658" s="44" ph="1"/>
      <c r="W658" s="44" ph="1"/>
    </row>
    <row r="659" spans="1:25" s="46" customFormat="1" ht="25.5" ph="1">
      <c r="A659" s="44" ph="1">
        <v>1047</v>
      </c>
      <c r="B659" s="46" t="s" ph="1">
        <v>3580</v>
      </c>
      <c r="C659" s="46" t="s" ph="1">
        <v>3580</v>
      </c>
      <c r="F659" s="46" ph="1">
        <v>6</v>
      </c>
      <c r="G659" s="46" t="s" ph="1">
        <v>1289</v>
      </c>
      <c r="I659" s="46" t="s" ph="1">
        <v>10024</v>
      </c>
      <c r="M659" s="161" t="str" ph="1">
        <f>IFERROR(INDEX([1]!_born[生没年],
MATCH(I659,[1]!_born[作],0)),"")</f>
        <v/>
      </c>
      <c r="N659" s="161" t="str" ph="1">
        <f>IFERROR(INDEX([1]!_born[生没年],
MATCH(K659,[1]!_born[作],0)),"")</f>
        <v/>
      </c>
      <c r="R659" s="149" ph="1"/>
      <c r="U659" s="47" ph="1"/>
      <c r="V659" s="44" ph="1"/>
      <c r="W659" s="44" ph="1"/>
    </row>
    <row r="660" spans="1:25" s="8" customFormat="1" ph="1">
      <c r="A660" s="6" ph="1">
        <v>1050</v>
      </c>
      <c r="B660" s="11" t="s" ph="1">
        <v>2043</v>
      </c>
      <c r="C660" s="11" t="s" ph="1">
        <v>2043</v>
      </c>
      <c r="G660" s="10" t="s" ph="1">
        <v>1275</v>
      </c>
      <c r="H660" s="11" ph="1"/>
      <c r="M660" s="9" t="str" ph="1">
        <f>IFERROR(INDEX([1]!_born[生没年],
MATCH(I660,[1]!_born[作],0)),"")</f>
        <v/>
      </c>
      <c r="N660" s="9" t="str" ph="1">
        <f>IFERROR(INDEX([1]!_born[生没年],
MATCH(K660,[1]!_born[作],0)),"")</f>
        <v/>
      </c>
      <c r="R660" s="146" ph="1"/>
      <c r="U660" s="12" ph="1"/>
      <c r="V660" s="131" ph="1"/>
      <c r="W660" s="131" ph="1"/>
    </row>
    <row r="661" spans="1:25" s="52" customFormat="1" ht="25.5" ph="1">
      <c r="A661" s="49" ph="1">
        <v>1051</v>
      </c>
      <c r="B661" s="52" t="s" ph="1">
        <v>3580</v>
      </c>
      <c r="C661" s="52" t="s" ph="1">
        <v>3580</v>
      </c>
      <c r="F661" s="52" ph="1">
        <v>1</v>
      </c>
      <c r="G661" s="52" t="s" ph="1">
        <v>7278</v>
      </c>
      <c r="I661" s="136" t="s" ph="1">
        <v>2897</v>
      </c>
      <c r="J661" s="136" ph="1"/>
      <c r="K661" s="52" t="s" ph="1">
        <v>9837</v>
      </c>
      <c r="M661" s="132" t="str" ph="1">
        <f>IFERROR(INDEX([1]!_born[生没年],
MATCH(I661,[1]!_born[作],0)),"")</f>
        <v>1949/12/07~</v>
      </c>
      <c r="N661" s="132" t="str" ph="1">
        <f>IFERROR(INDEX([1]!_born[生没年],
MATCH(K661,[1]!_born[作],0)),"")</f>
        <v/>
      </c>
      <c r="O661" s="52" t="s" ph="1">
        <v>3981</v>
      </c>
      <c r="P661" s="52" t="s" ph="1">
        <v>4129</v>
      </c>
      <c r="Q661" s="52" t="s" ph="1">
        <v>2090</v>
      </c>
      <c r="R661" s="150" ph="1"/>
      <c r="S661" s="52" t="s" ph="1">
        <v>2091</v>
      </c>
      <c r="T661" s="52" t="s" ph="1">
        <v>3983</v>
      </c>
      <c r="U661" s="53" ph="1"/>
      <c r="V661" s="49" ph="1">
        <v>2400</v>
      </c>
      <c r="W661" s="49" ph="1"/>
      <c r="Y661" s="52" t="s" ph="1">
        <v>9838</v>
      </c>
    </row>
    <row r="662" spans="1:25" s="52" customFormat="1" ht="25.5" ph="1">
      <c r="A662" s="49" ph="1">
        <v>1052</v>
      </c>
      <c r="B662" s="52" t="s" ph="1">
        <v>3580</v>
      </c>
      <c r="C662" s="52" t="s" ph="1">
        <v>3580</v>
      </c>
      <c r="F662" s="52" ph="1">
        <v>1</v>
      </c>
      <c r="G662" s="52" t="s" ph="1">
        <v>7278</v>
      </c>
      <c r="I662" s="136" t="s" ph="1">
        <v>2897</v>
      </c>
      <c r="J662" s="136" ph="1"/>
      <c r="K662" s="52" t="s" ph="1">
        <v>10181</v>
      </c>
      <c r="M662" s="132" t="str" ph="1">
        <f>IFERROR(INDEX([1]!_born[生没年],
MATCH(I662,[1]!_born[作],0)),"")</f>
        <v>1949/12/07~</v>
      </c>
      <c r="N662" s="132" t="str" ph="1">
        <f>IFERROR(INDEX([1]!_born[生没年],
MATCH(K662,[1]!_born[作],0)),"")</f>
        <v/>
      </c>
      <c r="O662" s="52" t="s" ph="1">
        <v>8549</v>
      </c>
      <c r="P662" s="52" t="s" ph="1">
        <v>4130</v>
      </c>
      <c r="Q662" s="52" t="s" ph="1">
        <v>2092</v>
      </c>
      <c r="R662" s="150" ph="1"/>
      <c r="S662" s="52" t="s" ph="1">
        <v>2093</v>
      </c>
      <c r="T662" s="52" t="s" ph="1">
        <v>3982</v>
      </c>
      <c r="U662" s="53" ph="1"/>
      <c r="V662" s="49" ph="1">
        <v>1875</v>
      </c>
      <c r="W662" s="49" ph="1"/>
    </row>
    <row r="663" spans="1:25" s="52" customFormat="1" ht="25.5" ph="1">
      <c r="A663" s="49" ph="1">
        <v>1053</v>
      </c>
      <c r="B663" s="52" t="s" ph="1">
        <v>3580</v>
      </c>
      <c r="C663" s="52" t="s" ph="1">
        <v>3580</v>
      </c>
      <c r="F663" s="52" ph="1">
        <v>1</v>
      </c>
      <c r="G663" s="52" t="s" ph="1">
        <v>7278</v>
      </c>
      <c r="I663" s="136" t="s" ph="1">
        <v>2897</v>
      </c>
      <c r="J663" s="136" ph="1"/>
      <c r="K663" s="52" t="s" ph="1">
        <v>9065</v>
      </c>
      <c r="M663" s="132" t="str" ph="1">
        <f>IFERROR(INDEX([1]!_born[生没年],
MATCH(I663,[1]!_born[作],0)),"")</f>
        <v>1949/12/07~</v>
      </c>
      <c r="N663" s="132" t="str" ph="1">
        <f>IFERROR(INDEX([1]!_born[生没年],
MATCH(K663,[1]!_born[作],0)),"")</f>
        <v/>
      </c>
      <c r="O663" s="52" t="s" ph="1">
        <v>9841</v>
      </c>
      <c r="P663" s="52" t="s" ph="1">
        <v>3677</v>
      </c>
      <c r="Q663" s="52" t="s" ph="1">
        <v>2094</v>
      </c>
      <c r="R663" s="150" ph="1"/>
      <c r="S663" s="52" t="s" ph="1">
        <v>2095</v>
      </c>
      <c r="T663" s="52" t="s" ph="1">
        <v>3982</v>
      </c>
      <c r="U663" s="53" t="s" ph="1">
        <v>10182</v>
      </c>
      <c r="V663" s="49" ph="1">
        <v>1875</v>
      </c>
      <c r="W663" s="49" ph="1"/>
      <c r="Y663" s="52" t="s" ph="1">
        <v>3068</v>
      </c>
    </row>
    <row r="664" spans="1:25" s="52" customFormat="1" ht="25.5" ph="1">
      <c r="A664" s="49" ph="1">
        <v>1054</v>
      </c>
      <c r="B664" s="52" t="s" ph="1">
        <v>3580</v>
      </c>
      <c r="C664" s="52" t="s" ph="1">
        <v>3580</v>
      </c>
      <c r="F664" s="52" ph="1">
        <v>2</v>
      </c>
      <c r="G664" s="52" t="s" ph="1">
        <v>7278</v>
      </c>
      <c r="I664" s="136" t="s" ph="1">
        <v>2897</v>
      </c>
      <c r="J664" s="136" ph="1"/>
      <c r="K664" s="52" t="s" ph="1">
        <v>9843</v>
      </c>
      <c r="M664" s="132" t="str" ph="1">
        <f>IFERROR(INDEX([1]!_born[生没年],
MATCH(I664,[1]!_born[作],0)),"")</f>
        <v>1949/12/07~</v>
      </c>
      <c r="N664" s="132" t="str" ph="1">
        <f>IFERROR(INDEX([1]!_born[生没年],
MATCH(K664,[1]!_born[作],0)),"")</f>
        <v/>
      </c>
      <c r="O664" s="52" t="s" ph="1">
        <v>9844</v>
      </c>
      <c r="P664" s="52" t="s" ph="1">
        <v>3678</v>
      </c>
      <c r="R664" s="150" ph="1"/>
      <c r="S664" s="52" t="s" ph="1">
        <v>2096</v>
      </c>
      <c r="T664" s="52" t="s" ph="1">
        <v>2395</v>
      </c>
      <c r="U664" s="53" ph="1"/>
      <c r="V664" s="49" ph="1">
        <v>2348</v>
      </c>
      <c r="W664" s="49" ph="1"/>
    </row>
    <row r="665" spans="1:25" s="52" customFormat="1" ht="25.5" ph="1">
      <c r="A665" s="49" ph="1">
        <v>1055</v>
      </c>
      <c r="B665" s="52" t="s" ph="1">
        <v>3580</v>
      </c>
      <c r="C665" s="52" t="s" ph="1">
        <v>3580</v>
      </c>
      <c r="F665" s="52" ph="1">
        <v>2</v>
      </c>
      <c r="G665" s="52" t="s" ph="1">
        <v>7278</v>
      </c>
      <c r="I665" s="136" t="s" ph="1">
        <v>2897</v>
      </c>
      <c r="J665" s="136" ph="1"/>
      <c r="K665" s="52" t="s" ph="1">
        <v>10183</v>
      </c>
      <c r="M665" s="132" t="str" ph="1">
        <f>IFERROR(INDEX([1]!_born[生没年],
MATCH(I665,[1]!_born[作],0)),"")</f>
        <v>1949/12/07~</v>
      </c>
      <c r="N665" s="132" t="str" ph="1">
        <f>IFERROR(INDEX([1]!_born[生没年],
MATCH(K665,[1]!_born[作],0)),"")</f>
        <v/>
      </c>
      <c r="O665" s="52" t="s" ph="1">
        <v>2396</v>
      </c>
      <c r="P665" s="52" t="s" ph="1">
        <v>3679</v>
      </c>
      <c r="R665" s="150" ph="1"/>
      <c r="S665" s="52" t="s" ph="1">
        <v>2097</v>
      </c>
      <c r="T665" s="52" t="s" ph="1">
        <v>2395</v>
      </c>
      <c r="U665" s="53" ph="1"/>
      <c r="V665" s="49" ph="1">
        <v>2348</v>
      </c>
      <c r="W665" s="49" ph="1"/>
    </row>
    <row r="666" spans="1:25" s="52" customFormat="1" ht="25.5" ph="1">
      <c r="A666" s="49" ph="1">
        <v>1056</v>
      </c>
      <c r="B666" s="52" t="s" ph="1">
        <v>3580</v>
      </c>
      <c r="C666" s="52" t="s" ph="1">
        <v>3580</v>
      </c>
      <c r="F666" s="52" ph="1">
        <v>2</v>
      </c>
      <c r="G666" s="52" t="s" ph="1">
        <v>7278</v>
      </c>
      <c r="I666" s="136" t="s" ph="1">
        <v>2897</v>
      </c>
      <c r="J666" s="136" ph="1"/>
      <c r="K666" s="52" t="s" ph="1">
        <v>9843</v>
      </c>
      <c r="M666" s="132" t="str" ph="1">
        <f>IFERROR(INDEX([1]!_born[生没年],
MATCH(I666,[1]!_born[作],0)),"")</f>
        <v>1949/12/07~</v>
      </c>
      <c r="N666" s="132" t="str" ph="1">
        <f>IFERROR(INDEX([1]!_born[生没年],
MATCH(K666,[1]!_born[作],0)),"")</f>
        <v/>
      </c>
      <c r="O666" s="52" t="s" ph="1">
        <v>2392</v>
      </c>
      <c r="P666" s="52" t="s" ph="1">
        <v>3680</v>
      </c>
      <c r="R666" s="150" ph="1"/>
      <c r="S666" s="52" t="s" ph="1">
        <v>2098</v>
      </c>
      <c r="T666" s="52" t="s" ph="1">
        <v>2395</v>
      </c>
      <c r="U666" s="53" ph="1"/>
      <c r="V666" s="49" ph="1">
        <v>2400</v>
      </c>
      <c r="W666" s="49" ph="1"/>
    </row>
    <row r="667" spans="1:25" s="52" customFormat="1" ht="25.5" ph="1">
      <c r="A667" s="49" ph="1">
        <v>1057</v>
      </c>
      <c r="B667" s="52" t="s" ph="1">
        <v>3580</v>
      </c>
      <c r="C667" s="52" t="s" ph="1">
        <v>3580</v>
      </c>
      <c r="F667" s="52" ph="1">
        <v>3</v>
      </c>
      <c r="G667" s="52" t="s" ph="1">
        <v>7278</v>
      </c>
      <c r="I667" s="136" t="s" ph="1">
        <v>2897</v>
      </c>
      <c r="J667" s="136" ph="1"/>
      <c r="K667" s="52" t="s" ph="1">
        <v>9862</v>
      </c>
      <c r="M667" s="132" t="str" ph="1">
        <f>IFERROR(INDEX([1]!_born[生没年],
MATCH(I667,[1]!_born[作],0)),"")</f>
        <v>1949/12/07~</v>
      </c>
      <c r="N667" s="132" t="str" ph="1">
        <f>IFERROR(INDEX([1]!_born[生没年],
MATCH(K667,[1]!_born[作],0)),"")</f>
        <v/>
      </c>
      <c r="O667" s="52" t="s" ph="1">
        <v>3102</v>
      </c>
      <c r="P667" s="52" t="s" ph="1">
        <v>3681</v>
      </c>
      <c r="R667" s="150" ph="1"/>
      <c r="S667" s="52" t="s" ph="1">
        <v>2099</v>
      </c>
      <c r="U667" s="53" ph="1"/>
      <c r="V667" s="49" ph="1"/>
      <c r="W667" s="49" ph="1"/>
      <c r="Y667" s="52" t="s" ph="1">
        <v>3068</v>
      </c>
    </row>
    <row r="668" spans="1:25" s="52" customFormat="1" ht="25.5" ph="1">
      <c r="A668" s="49" ph="1">
        <v>1058</v>
      </c>
      <c r="B668" s="52" t="s" ph="1">
        <v>3580</v>
      </c>
      <c r="C668" s="52" t="s" ph="1">
        <v>3580</v>
      </c>
      <c r="F668" s="52" ph="1">
        <v>4</v>
      </c>
      <c r="G668" s="52" t="s" ph="1">
        <v>7278</v>
      </c>
      <c r="I668" s="136" t="s" ph="1">
        <v>2897</v>
      </c>
      <c r="J668" s="136" ph="1"/>
      <c r="K668" s="52" t="s" ph="1">
        <v>9849</v>
      </c>
      <c r="M668" s="132" t="str" ph="1">
        <f>IFERROR(INDEX([1]!_born[生没年],
MATCH(I668,[1]!_born[作],0)),"")</f>
        <v>1949/12/07~</v>
      </c>
      <c r="N668" s="132" t="str" ph="1">
        <f>IFERROR(INDEX([1]!_born[生没年],
MATCH(K668,[1]!_born[作],0)),"")</f>
        <v/>
      </c>
      <c r="O668" s="52" t="s" ph="1">
        <v>3063</v>
      </c>
      <c r="P668" s="52" t="s" ph="1">
        <v>2100</v>
      </c>
      <c r="Q668" s="52" t="s" ph="1">
        <v>3682</v>
      </c>
      <c r="R668" s="150" ph="1"/>
      <c r="S668" s="52" t="s" ph="1">
        <v>2101</v>
      </c>
      <c r="T668" s="52" t="s" ph="1">
        <v>2393</v>
      </c>
      <c r="U668" s="53" ph="1"/>
      <c r="V668" s="49" ph="1"/>
      <c r="W668" s="49" ph="1"/>
    </row>
    <row r="669" spans="1:25" s="52" customFormat="1" ht="25.5" ph="1">
      <c r="A669" s="49" ph="1">
        <v>1059</v>
      </c>
      <c r="B669" s="52" t="s" ph="1">
        <v>3580</v>
      </c>
      <c r="C669" s="52" t="s" ph="1">
        <v>3580</v>
      </c>
      <c r="F669" s="52" ph="1">
        <v>4</v>
      </c>
      <c r="G669" s="52" t="s" ph="1">
        <v>7278</v>
      </c>
      <c r="I669" s="136" t="s" ph="1">
        <v>2897</v>
      </c>
      <c r="J669" s="136" ph="1"/>
      <c r="K669" s="52" t="s" ph="1">
        <v>9849</v>
      </c>
      <c r="M669" s="132" t="str" ph="1">
        <f>IFERROR(INDEX([1]!_born[生没年],
MATCH(I669,[1]!_born[作],0)),"")</f>
        <v>1949/12/07~</v>
      </c>
      <c r="N669" s="132" t="str" ph="1">
        <f>IFERROR(INDEX([1]!_born[生没年],
MATCH(K669,[1]!_born[作],0)),"")</f>
        <v/>
      </c>
      <c r="O669" s="52" t="s" ph="1">
        <v>3266</v>
      </c>
      <c r="P669" s="52" t="s" ph="1">
        <v>3683</v>
      </c>
      <c r="Q669" s="52" t="s" ph="1">
        <v>3684</v>
      </c>
      <c r="R669" s="150" ph="1"/>
      <c r="S669" s="52" t="s" ph="1">
        <v>2102</v>
      </c>
      <c r="T669" s="52" t="s" ph="1">
        <v>9850</v>
      </c>
      <c r="U669" s="53" ph="1"/>
      <c r="V669" s="49" ph="1">
        <v>2500</v>
      </c>
      <c r="W669" s="49" ph="1"/>
      <c r="Y669" s="52" t="s" ph="1">
        <v>9851</v>
      </c>
    </row>
    <row r="670" spans="1:25" s="52" customFormat="1" ht="25.5" ph="1">
      <c r="A670" s="49" ph="1">
        <v>1060</v>
      </c>
      <c r="B670" s="52" t="s" ph="1">
        <v>3580</v>
      </c>
      <c r="C670" s="52" t="s" ph="1">
        <v>3580</v>
      </c>
      <c r="F670" s="52" ph="1">
        <v>5</v>
      </c>
      <c r="G670" s="52" t="s" ph="1">
        <v>7278</v>
      </c>
      <c r="I670" s="136" t="s" ph="1">
        <v>2897</v>
      </c>
      <c r="J670" s="136" ph="1"/>
      <c r="K670" s="52" t="s" ph="1">
        <v>9852</v>
      </c>
      <c r="M670" s="132" t="str" ph="1">
        <f>IFERROR(INDEX([1]!_born[生没年],
MATCH(I670,[1]!_born[作],0)),"")</f>
        <v>1949/12/07~</v>
      </c>
      <c r="N670" s="132" t="str" ph="1">
        <f>IFERROR(INDEX([1]!_born[生没年],
MATCH(K670,[1]!_born[作],0)),"")</f>
        <v/>
      </c>
      <c r="O670" s="52" t="s" ph="1">
        <v>2735</v>
      </c>
      <c r="P670" s="52" t="s" ph="1">
        <v>3685</v>
      </c>
      <c r="R670" s="150" ph="1"/>
      <c r="S670" s="52" t="s" ph="1">
        <v>2103</v>
      </c>
      <c r="T670" s="52" t="s" ph="1">
        <v>9853</v>
      </c>
      <c r="U670" s="53" ph="1"/>
      <c r="V670" s="49" ph="1">
        <v>2500</v>
      </c>
      <c r="W670" s="49" ph="1"/>
      <c r="Y670" s="52" t="s" ph="1">
        <v>9854</v>
      </c>
    </row>
    <row r="671" spans="1:25" s="52" customFormat="1" ht="25.5" ph="1">
      <c r="A671" s="49" ph="1">
        <v>1061</v>
      </c>
      <c r="B671" s="52" t="s" ph="1">
        <v>3580</v>
      </c>
      <c r="C671" s="52" t="s" ph="1">
        <v>3580</v>
      </c>
      <c r="F671" s="52" ph="1">
        <v>5</v>
      </c>
      <c r="G671" s="52" t="s" ph="1">
        <v>7278</v>
      </c>
      <c r="I671" s="136" t="s" ph="1">
        <v>2897</v>
      </c>
      <c r="J671" s="136" ph="1"/>
      <c r="K671" s="52" t="s" ph="1">
        <v>10184</v>
      </c>
      <c r="M671" s="132" t="str" ph="1">
        <f>IFERROR(INDEX([1]!_born[生没年],
MATCH(I671,[1]!_born[作],0)),"")</f>
        <v>1949/12/07~</v>
      </c>
      <c r="N671" s="132" t="str" ph="1">
        <f>IFERROR(INDEX([1]!_born[生没年],
MATCH(K671,[1]!_born[作],0)),"")</f>
        <v/>
      </c>
      <c r="O671" s="52" t="s" ph="1">
        <v>2736</v>
      </c>
      <c r="P671" s="52" t="s" ph="1">
        <v>3379</v>
      </c>
      <c r="Q671" s="52" t="s" ph="1">
        <v>3380</v>
      </c>
      <c r="R671" s="150" ph="1"/>
      <c r="S671" s="52" t="s" ph="1">
        <v>2104</v>
      </c>
      <c r="T671" s="52" t="s" ph="1">
        <v>9853</v>
      </c>
      <c r="U671" s="53" ph="1"/>
      <c r="V671" s="49" ph="1"/>
      <c r="W671" s="49" ph="1"/>
      <c r="Y671" s="52" t="s" ph="1">
        <v>9856</v>
      </c>
    </row>
    <row r="672" spans="1:25" s="52" customFormat="1" ht="25.5" ph="1">
      <c r="A672" s="49" ph="1">
        <v>1062</v>
      </c>
      <c r="B672" s="52" t="s" ph="1">
        <v>3580</v>
      </c>
      <c r="C672" s="52" t="s" ph="1">
        <v>3580</v>
      </c>
      <c r="F672" s="52" ph="1">
        <v>5</v>
      </c>
      <c r="G672" s="52" t="s" ph="1">
        <v>7278</v>
      </c>
      <c r="I672" s="136" t="s" ph="1">
        <v>2897</v>
      </c>
      <c r="J672" s="136" ph="1"/>
      <c r="K672" s="52" t="s" ph="1">
        <v>9859</v>
      </c>
      <c r="M672" s="132" t="str" ph="1">
        <f>IFERROR(INDEX([1]!_born[生没年],
MATCH(I672,[1]!_born[作],0)),"")</f>
        <v>1949/12/07~</v>
      </c>
      <c r="N672" s="132" t="str" ph="1">
        <f>IFERROR(INDEX([1]!_born[生没年],
MATCH(K672,[1]!_born[作],0)),"")</f>
        <v/>
      </c>
      <c r="O672" s="52" t="s" ph="1">
        <v>2105</v>
      </c>
      <c r="P672" s="52" t="s" ph="1">
        <v>3405</v>
      </c>
      <c r="Q672" s="52" t="s" ph="1">
        <v>9860</v>
      </c>
      <c r="R672" s="150" ph="1"/>
      <c r="S672" s="52" t="s" ph="1">
        <v>322</v>
      </c>
      <c r="T672" s="52" t="s" ph="1">
        <v>2429</v>
      </c>
      <c r="U672" s="53" ph="1"/>
      <c r="V672" s="49" ph="1"/>
      <c r="W672" s="49" ph="1"/>
      <c r="Y672" s="52" t="s" ph="1">
        <v>9861</v>
      </c>
    </row>
    <row r="673" spans="1:27" s="52" customFormat="1" ht="25.5" ph="1">
      <c r="A673" s="49" ph="1">
        <v>1063</v>
      </c>
      <c r="B673" s="52" t="s" ph="1">
        <v>3580</v>
      </c>
      <c r="C673" s="52" t="s" ph="1">
        <v>3580</v>
      </c>
      <c r="F673" s="52" ph="1">
        <v>6</v>
      </c>
      <c r="G673" s="52" t="s" ph="1">
        <v>8081</v>
      </c>
      <c r="I673" s="52" t="s" ph="1">
        <v>3856</v>
      </c>
      <c r="M673" s="132" t="str" ph="1">
        <f>IFERROR(INDEX([1]!_born[生没年],
MATCH(I673,[1]!_born[作],0)),"")</f>
        <v>1943/01/16_Yorkshire,1949/12/07~</v>
      </c>
      <c r="N673" s="132" t="str" ph="1">
        <f>IFERROR(INDEX([1]!_born[生没年],
MATCH(K673,[1]!_born[作],0)),"")</f>
        <v/>
      </c>
      <c r="O673" s="52" t="s" ph="1">
        <v>9870</v>
      </c>
      <c r="P673" s="52" t="s" ph="1">
        <v>2925</v>
      </c>
      <c r="R673" s="150" ph="1"/>
      <c r="S673" s="52" t="s" ph="1">
        <v>2106</v>
      </c>
      <c r="T673" s="52" t="s" ph="1">
        <v>9871</v>
      </c>
      <c r="U673" s="53" ph="1"/>
      <c r="V673" s="49" t="s" ph="1">
        <v>9872</v>
      </c>
      <c r="W673" s="49" ph="1"/>
      <c r="Y673" s="52" t="s" ph="1">
        <v>4213</v>
      </c>
      <c r="Z673" s="52" t="s" ph="1">
        <v>3857</v>
      </c>
      <c r="AA673" s="52" t="s" ph="1">
        <v>3858</v>
      </c>
    </row>
    <row r="674" spans="1:27" s="52" customFormat="1" ht="25.5" ph="1">
      <c r="A674" s="49" ph="1">
        <v>1064</v>
      </c>
      <c r="B674" s="52" t="s" ph="1">
        <v>3580</v>
      </c>
      <c r="C674" s="52" t="s" ph="1">
        <v>3580</v>
      </c>
      <c r="F674" s="52" ph="1">
        <v>1</v>
      </c>
      <c r="G674" s="52" t="s" ph="1">
        <v>7278</v>
      </c>
      <c r="I674" s="136" t="s" ph="1">
        <v>2897</v>
      </c>
      <c r="J674" s="136" ph="1"/>
      <c r="K674" s="52" t="s" ph="1">
        <v>9863</v>
      </c>
      <c r="M674" s="132" t="str" ph="1">
        <f>IFERROR(INDEX([1]!_born[生没年],
MATCH(I674,[1]!_born[作],0)),"")</f>
        <v>1949/12/07~</v>
      </c>
      <c r="N674" s="132" t="str" ph="1">
        <f>IFERROR(INDEX([1]!_born[生没年],
MATCH(K674,[1]!_born[作],0)),"")</f>
        <v/>
      </c>
      <c r="O674" s="52" t="s" ph="1">
        <v>4167</v>
      </c>
      <c r="P674" s="52" t="s" ph="1">
        <v>2926</v>
      </c>
      <c r="Q674" s="52" t="s" ph="1">
        <v>2107</v>
      </c>
      <c r="R674" s="150" ph="1"/>
      <c r="S674" s="52" t="s" ph="1">
        <v>1897</v>
      </c>
      <c r="T674" s="52" t="s" ph="1">
        <v>9864</v>
      </c>
      <c r="U674" s="53" ph="1"/>
      <c r="V674" s="49" ph="1">
        <v>3300</v>
      </c>
      <c r="W674" s="49" ph="1"/>
      <c r="Y674" s="52" t="s" ph="1">
        <v>9865</v>
      </c>
    </row>
    <row r="675" spans="1:27" s="52" customFormat="1" ht="25.5" ph="1">
      <c r="A675" s="49" ph="1">
        <v>1065</v>
      </c>
      <c r="B675" s="52" t="s" ph="1">
        <v>3580</v>
      </c>
      <c r="C675" s="52" t="s" ph="1">
        <v>3580</v>
      </c>
      <c r="F675" s="52" ph="1">
        <v>1</v>
      </c>
      <c r="G675" s="52" t="s" ph="1">
        <v>7278</v>
      </c>
      <c r="I675" s="136" t="s" ph="1">
        <v>2897</v>
      </c>
      <c r="J675" s="136" ph="1"/>
      <c r="K675" s="52" t="s" ph="1">
        <v>10185</v>
      </c>
      <c r="M675" s="132" t="str" ph="1">
        <f>IFERROR(INDEX([1]!_born[生没年],
MATCH(I675,[1]!_born[作],0)),"")</f>
        <v>1949/12/07~</v>
      </c>
      <c r="N675" s="132" t="str" ph="1">
        <f>IFERROR(INDEX([1]!_born[生没年],
MATCH(K675,[1]!_born[作],0)),"")</f>
        <v/>
      </c>
      <c r="O675" s="52" t="s" ph="1">
        <v>3267</v>
      </c>
      <c r="P675" s="52" t="s" ph="1">
        <v>2927</v>
      </c>
      <c r="Q675" s="52" t="s" ph="1">
        <v>2108</v>
      </c>
      <c r="R675" s="150" ph="1"/>
      <c r="S675" s="52" t="s" ph="1">
        <v>2732</v>
      </c>
      <c r="T675" s="52" t="s" ph="1">
        <v>2731</v>
      </c>
      <c r="U675" s="53" ph="1"/>
      <c r="V675" s="49" ph="1"/>
      <c r="W675" s="49" ph="1"/>
      <c r="Y675" s="52" t="s" ph="1">
        <v>9867</v>
      </c>
    </row>
    <row r="676" spans="1:27" s="52" customFormat="1" ht="25.5" ph="1">
      <c r="A676" s="49" ph="1">
        <v>1066</v>
      </c>
      <c r="B676" s="52" t="s" ph="1">
        <v>3580</v>
      </c>
      <c r="C676" s="52" t="s" ph="1">
        <v>3580</v>
      </c>
      <c r="F676" s="52" ph="1">
        <v>2</v>
      </c>
      <c r="G676" s="52" t="s" ph="1">
        <v>7278</v>
      </c>
      <c r="I676" s="136" t="s" ph="1">
        <v>2897</v>
      </c>
      <c r="J676" s="136" ph="1"/>
      <c r="K676" s="52" t="s" ph="1">
        <v>9862</v>
      </c>
      <c r="M676" s="132" t="str" ph="1">
        <f>IFERROR(INDEX([1]!_born[生没年],
MATCH(I676,[1]!_born[作],0)),"")</f>
        <v>1949/12/07~</v>
      </c>
      <c r="N676" s="132" t="str" ph="1">
        <f>IFERROR(INDEX([1]!_born[生没年],
MATCH(K676,[1]!_born[作],0)),"")</f>
        <v/>
      </c>
      <c r="O676" s="52" t="s" ph="1">
        <v>2729</v>
      </c>
      <c r="P676" s="52" t="s" ph="1">
        <v>2388</v>
      </c>
      <c r="R676" s="150" ph="1"/>
      <c r="S676" s="52" t="s" ph="1">
        <v>1938</v>
      </c>
      <c r="T676" s="52" t="s" ph="1">
        <v>3103</v>
      </c>
      <c r="U676" s="53" ph="1"/>
      <c r="V676" s="49" ph="1"/>
      <c r="W676" s="49" ph="1"/>
      <c r="Y676" s="52" t="s" ph="1">
        <v>2730</v>
      </c>
    </row>
    <row r="677" spans="1:27" s="52" customFormat="1" ht="25.5" ph="1">
      <c r="A677" s="49" ph="1">
        <v>1067</v>
      </c>
      <c r="B677" s="52" t="s" ph="1">
        <v>3580</v>
      </c>
      <c r="C677" s="52" t="s" ph="1">
        <v>3580</v>
      </c>
      <c r="F677" s="52" ph="1">
        <v>2</v>
      </c>
      <c r="G677" s="52" t="s" ph="1">
        <v>7278</v>
      </c>
      <c r="I677" s="136" t="s" ph="1">
        <v>2897</v>
      </c>
      <c r="J677" s="136" ph="1"/>
      <c r="K677" s="52" t="s" ph="1">
        <v>9775</v>
      </c>
      <c r="M677" s="132" t="str" ph="1">
        <f>IFERROR(INDEX([1]!_born[生没年],
MATCH(I677,[1]!_born[作],0)),"")</f>
        <v>1949/12/07~</v>
      </c>
      <c r="N677" s="132" t="str" ph="1">
        <f>IFERROR(INDEX([1]!_born[生没年],
MATCH(K677,[1]!_born[作],0)),"")</f>
        <v/>
      </c>
      <c r="O677" s="52" t="s" ph="1">
        <v>2617</v>
      </c>
      <c r="P677" s="52" t="s" ph="1">
        <v>2389</v>
      </c>
      <c r="R677" s="150" ph="1"/>
      <c r="S677" s="52" t="s" ph="1">
        <v>2733</v>
      </c>
      <c r="T677" s="52" t="s" ph="1">
        <v>2734</v>
      </c>
      <c r="U677" s="53" ph="1"/>
      <c r="V677" s="49" ph="1"/>
      <c r="W677" s="49" ph="1"/>
      <c r="Y677" s="52" t="s" ph="1">
        <v>9869</v>
      </c>
    </row>
    <row r="678" spans="1:27" s="52" customFormat="1" ht="25.5" ph="1">
      <c r="A678" s="49" ph="1">
        <v>1068</v>
      </c>
      <c r="B678" s="52" t="s" ph="1">
        <v>3580</v>
      </c>
      <c r="C678" s="52" t="s" ph="1">
        <v>3580</v>
      </c>
      <c r="F678" s="52" ph="1">
        <v>3</v>
      </c>
      <c r="G678" s="52" t="s" ph="1">
        <v>1289</v>
      </c>
      <c r="I678" s="52" t="s" ph="1">
        <v>10024</v>
      </c>
      <c r="M678" s="132" t="str" ph="1">
        <f>IFERROR(INDEX([1]!_born[生没年],
MATCH(I678,[1]!_born[作],0)),"")</f>
        <v/>
      </c>
      <c r="N678" s="132" t="str" ph="1">
        <f>IFERROR(INDEX([1]!_born[生没年],
MATCH(K678,[1]!_born[作],0)),"")</f>
        <v/>
      </c>
      <c r="R678" s="150" ph="1"/>
      <c r="U678" s="53" ph="1"/>
      <c r="V678" s="49" ph="1"/>
      <c r="W678" s="49" ph="1"/>
    </row>
    <row r="679" spans="1:27" ht="25.5" ph="1">
      <c r="A679" s="6" ph="1">
        <v>1069</v>
      </c>
      <c r="B679" s="7" t="s" ph="1">
        <v>3580</v>
      </c>
      <c r="C679" s="7" t="s" ph="1">
        <v>3580</v>
      </c>
      <c r="F679" s="7" ph="1">
        <v>4</v>
      </c>
      <c r="G679" s="7" t="s" ph="1">
        <v>7437</v>
      </c>
      <c r="I679" s="7" t="s" ph="1">
        <v>10186</v>
      </c>
      <c r="M679" s="14" t="str" ph="1">
        <f>IFERROR(INDEX([1]!_born[生没年],
MATCH(I679,[1]!_born[作],0)),"")</f>
        <v/>
      </c>
      <c r="N679" s="14" t="str" ph="1">
        <f>IFERROR(INDEX([1]!_born[生没年],
MATCH(K679,[1]!_born[作],0)),"")</f>
        <v/>
      </c>
      <c r="O679" s="7" t="s" ph="1">
        <v>2618</v>
      </c>
      <c r="P679" s="7" t="s" ph="1">
        <v>2390</v>
      </c>
      <c r="Q679" s="7" t="s" ph="1">
        <v>3647</v>
      </c>
      <c r="R679" s="147" ph="1"/>
    </row>
    <row r="680" spans="1:27" ht="25.5" ph="1">
      <c r="A680" s="6" ph="1">
        <v>1070</v>
      </c>
      <c r="B680" s="7" t="s" ph="1">
        <v>3580</v>
      </c>
      <c r="C680" s="7" t="s" ph="1">
        <v>3580</v>
      </c>
      <c r="F680" s="7" ph="1">
        <v>4</v>
      </c>
      <c r="G680" s="7" t="s" ph="1">
        <v>7437</v>
      </c>
      <c r="I680" s="17" t="s" ph="1">
        <v>10187</v>
      </c>
      <c r="J680" s="17" ph="1"/>
      <c r="M680" s="14" t="str" ph="1">
        <f>IFERROR(INDEX([1]!_born[生没年],
MATCH(I680,[1]!_born[作],0)),"")</f>
        <v/>
      </c>
      <c r="N680" s="14" t="str" ph="1">
        <f>IFERROR(INDEX([1]!_born[生没年],
MATCH(K680,[1]!_born[作],0)),"")</f>
        <v/>
      </c>
      <c r="O680" s="7" t="s" ph="1">
        <v>10188</v>
      </c>
      <c r="P680" s="7" t="s" ph="1">
        <v>3648</v>
      </c>
      <c r="Q680" s="7" t="s" ph="1">
        <v>3649</v>
      </c>
      <c r="R680" s="147" ph="1"/>
    </row>
    <row r="681" spans="1:27" ht="25.5" ph="1">
      <c r="A681" s="6" ph="1">
        <v>1071</v>
      </c>
      <c r="B681" s="7" t="s" ph="1">
        <v>3580</v>
      </c>
      <c r="C681" s="7" t="s" ph="1">
        <v>3580</v>
      </c>
      <c r="F681" s="7" ph="1">
        <v>4</v>
      </c>
      <c r="G681" s="7" t="s" ph="1">
        <v>7437</v>
      </c>
      <c r="I681" s="17" t="s" ph="1">
        <v>10187</v>
      </c>
      <c r="J681" s="17" ph="1"/>
      <c r="M681" s="14" t="str" ph="1">
        <f>IFERROR(INDEX([1]!_born[生没年],
MATCH(I681,[1]!_born[作],0)),"")</f>
        <v/>
      </c>
      <c r="N681" s="14" t="str" ph="1">
        <f>IFERROR(INDEX([1]!_born[生没年],
MATCH(K681,[1]!_born[作],0)),"")</f>
        <v/>
      </c>
      <c r="O681" s="7" t="s" ph="1">
        <v>10189</v>
      </c>
      <c r="P681" s="7" t="s" ph="1">
        <v>3650</v>
      </c>
      <c r="Q681" s="7" t="s" ph="1">
        <v>3651</v>
      </c>
      <c r="R681" s="147" ph="1"/>
    </row>
    <row r="682" spans="1:27" ht="25.5" ph="1">
      <c r="A682" s="6" ph="1">
        <v>1072</v>
      </c>
      <c r="B682" s="7" t="s" ph="1">
        <v>3580</v>
      </c>
      <c r="C682" s="7" t="s" ph="1">
        <v>3580</v>
      </c>
      <c r="F682" s="7" ph="1">
        <v>5</v>
      </c>
      <c r="G682" s="7" t="s" ph="1">
        <v>7437</v>
      </c>
      <c r="I682" s="17" t="s" ph="1">
        <v>10190</v>
      </c>
      <c r="J682" s="17" ph="1"/>
      <c r="M682" s="14" t="str" ph="1">
        <f>IFERROR(INDEX([1]!_born[生没年],
MATCH(I682,[1]!_born[作],0)),"")</f>
        <v/>
      </c>
      <c r="N682" s="14" t="str" ph="1">
        <f>IFERROR(INDEX([1]!_born[生没年],
MATCH(K682,[1]!_born[作],0)),"")</f>
        <v/>
      </c>
      <c r="O682" s="7" t="s" ph="1">
        <v>10191</v>
      </c>
      <c r="P682" s="7" t="s" ph="1">
        <v>3989</v>
      </c>
      <c r="R682" s="147" ph="1"/>
    </row>
    <row r="683" spans="1:27" ht="25.5" ph="1">
      <c r="A683" s="6" ph="1">
        <v>1073</v>
      </c>
      <c r="B683" s="7" t="s" ph="1">
        <v>3580</v>
      </c>
      <c r="C683" s="7" t="s" ph="1">
        <v>3580</v>
      </c>
      <c r="F683" s="7" ph="1">
        <v>5</v>
      </c>
      <c r="G683" s="7" t="s" ph="1">
        <v>7437</v>
      </c>
      <c r="I683" s="17" t="s" ph="1">
        <v>10190</v>
      </c>
      <c r="J683" s="17" ph="1"/>
      <c r="M683" s="14" t="str" ph="1">
        <f>IFERROR(INDEX([1]!_born[生没年],
MATCH(I683,[1]!_born[作],0)),"")</f>
        <v/>
      </c>
      <c r="N683" s="14" t="str" ph="1">
        <f>IFERROR(INDEX([1]!_born[生没年],
MATCH(K683,[1]!_born[作],0)),"")</f>
        <v/>
      </c>
      <c r="O683" s="7" t="s" ph="1">
        <v>10192</v>
      </c>
      <c r="P683" s="7" t="s" ph="1">
        <v>3652</v>
      </c>
      <c r="R683" s="147" ph="1"/>
    </row>
    <row r="684" spans="1:27" ht="25.5" ph="1">
      <c r="A684" s="6" ph="1">
        <v>1074</v>
      </c>
      <c r="B684" s="7" t="s" ph="1">
        <v>3580</v>
      </c>
      <c r="C684" s="7" t="s" ph="1">
        <v>3580</v>
      </c>
      <c r="F684" s="7" ph="1">
        <v>5</v>
      </c>
      <c r="G684" s="7" t="s" ph="1">
        <v>7437</v>
      </c>
      <c r="I684" s="17" t="s" ph="1">
        <v>10187</v>
      </c>
      <c r="J684" s="17" ph="1"/>
      <c r="M684" s="14" t="str" ph="1">
        <f>IFERROR(INDEX([1]!_born[生没年],
MATCH(I684,[1]!_born[作],0)),"")</f>
        <v/>
      </c>
      <c r="N684" s="14" t="str" ph="1">
        <f>IFERROR(INDEX([1]!_born[生没年],
MATCH(K684,[1]!_born[作],0)),"")</f>
        <v/>
      </c>
      <c r="O684" s="7" t="s" ph="1">
        <v>2109</v>
      </c>
      <c r="P684" s="7" t="s" ph="1">
        <v>3653</v>
      </c>
      <c r="R684" s="147" ph="1"/>
    </row>
    <row r="685" spans="1:27" ht="25.5" ph="1">
      <c r="A685" s="6" ph="1">
        <v>1075</v>
      </c>
      <c r="B685" s="7" t="s" ph="1">
        <v>3580</v>
      </c>
      <c r="C685" s="7" t="s" ph="1">
        <v>3580</v>
      </c>
      <c r="F685" s="7" ph="1">
        <v>5</v>
      </c>
      <c r="G685" s="7" t="s" ph="1">
        <v>7437</v>
      </c>
      <c r="I685" s="17" t="s" ph="1">
        <v>10187</v>
      </c>
      <c r="J685" s="17" ph="1"/>
      <c r="M685" s="14" t="str" ph="1">
        <f>IFERROR(INDEX([1]!_born[生没年],
MATCH(I685,[1]!_born[作],0)),"")</f>
        <v/>
      </c>
      <c r="N685" s="14" t="str" ph="1">
        <f>IFERROR(INDEX([1]!_born[生没年],
MATCH(K685,[1]!_born[作],0)),"")</f>
        <v/>
      </c>
      <c r="O685" s="7" t="s" ph="1">
        <v>10193</v>
      </c>
      <c r="P685" s="7" t="s" ph="1">
        <v>3654</v>
      </c>
      <c r="R685" s="147" ph="1"/>
    </row>
    <row r="686" spans="1:27" s="52" customFormat="1" ph="1">
      <c r="A686" s="49" ph="1">
        <v>1076</v>
      </c>
      <c r="B686" s="52" t="s" ph="1">
        <v>3580</v>
      </c>
      <c r="C686" s="52" t="s" ph="1">
        <v>3580</v>
      </c>
      <c r="F686" s="52" ph="1">
        <v>6</v>
      </c>
      <c r="G686" s="52" t="s" ph="1">
        <v>1376</v>
      </c>
      <c r="I686" s="136" t="s" ph="1">
        <v>2869</v>
      </c>
      <c r="J686" s="136" ph="1"/>
      <c r="M686" s="132" t="str" ph="1">
        <f>IFERROR(INDEX([1]!_born[生没年],
MATCH(I686,[1]!_born[作],0)),"")</f>
        <v>1920~1959</v>
      </c>
      <c r="N686" s="132" t="str" ph="1">
        <f>IFERROR(INDEX([1]!_born[生没年],
MATCH(K686,[1]!_born[作],0)),"")</f>
        <v/>
      </c>
      <c r="O686" s="52" t="s" ph="1">
        <v>2110</v>
      </c>
      <c r="P686" s="52" t="s" ph="1">
        <v>3655</v>
      </c>
      <c r="Q686" s="52" t="s" ph="1">
        <v>3656</v>
      </c>
      <c r="R686" s="150" ph="1"/>
      <c r="U686" s="53" ph="1"/>
      <c r="V686" s="49" ph="1"/>
      <c r="W686" s="49" ph="1"/>
    </row>
    <row r="687" spans="1:27" s="52" customFormat="1" ht="25.5" ph="1">
      <c r="A687" s="49" ph="1">
        <v>1077</v>
      </c>
      <c r="B687" s="52" t="s" ph="1">
        <v>3580</v>
      </c>
      <c r="C687" s="52" t="s" ph="1">
        <v>3580</v>
      </c>
      <c r="F687" s="52" ph="1">
        <v>6</v>
      </c>
      <c r="G687" s="52" t="s" ph="1">
        <v>1376</v>
      </c>
      <c r="I687" s="136" t="s" ph="1">
        <v>2869</v>
      </c>
      <c r="J687" s="136" ph="1"/>
      <c r="M687" s="132" t="str" ph="1">
        <f>IFERROR(INDEX([1]!_born[生没年],
MATCH(I687,[1]!_born[作],0)),"")</f>
        <v>1920~1959</v>
      </c>
      <c r="N687" s="132" t="str" ph="1">
        <f>IFERROR(INDEX([1]!_born[生没年],
MATCH(K687,[1]!_born[作],0)),"")</f>
        <v/>
      </c>
      <c r="O687" s="52" t="s" ph="1">
        <v>9823</v>
      </c>
      <c r="P687" s="52" t="s" ph="1">
        <v>3657</v>
      </c>
      <c r="Q687" s="52" t="s" ph="1">
        <v>3658</v>
      </c>
      <c r="R687" s="150" ph="1"/>
      <c r="U687" s="53" ph="1"/>
      <c r="V687" s="49" ph="1"/>
      <c r="W687" s="49" ph="1"/>
    </row>
    <row r="688" spans="1:27" s="52" customFormat="1" ht="25.5" ph="1">
      <c r="A688" s="49" ph="1">
        <v>1078</v>
      </c>
      <c r="B688" s="52" t="s" ph="1">
        <v>3580</v>
      </c>
      <c r="C688" s="52" t="s" ph="1">
        <v>3580</v>
      </c>
      <c r="F688" s="52" ph="1">
        <v>6</v>
      </c>
      <c r="G688" s="52" t="s" ph="1">
        <v>1376</v>
      </c>
      <c r="I688" s="52" t="s" ph="1">
        <v>2789</v>
      </c>
      <c r="M688" s="132" t="str" ph="1">
        <f>IFERROR(INDEX([1]!_born[生没年],
MATCH(I688,[1]!_born[作],0)),"")</f>
        <v/>
      </c>
      <c r="N688" s="132" t="str" ph="1">
        <f>IFERROR(INDEX([1]!_born[生没年],
MATCH(K688,[1]!_born[作],0)),"")</f>
        <v/>
      </c>
      <c r="O688" s="52" t="s" ph="1">
        <v>9824</v>
      </c>
      <c r="P688" s="52" t="s" ph="1">
        <v>3659</v>
      </c>
      <c r="Q688" s="52" t="s" ph="1">
        <v>4195</v>
      </c>
      <c r="R688" s="150" ph="1"/>
      <c r="U688" s="53" ph="1"/>
      <c r="V688" s="49" ph="1"/>
      <c r="W688" s="49" ph="1"/>
    </row>
    <row r="689" spans="1:25" s="52" customFormat="1" ht="25.5" ph="1">
      <c r="A689" s="49" ph="1">
        <v>1079</v>
      </c>
      <c r="B689" s="52" t="s" ph="1">
        <v>3580</v>
      </c>
      <c r="C689" s="52" t="s" ph="1">
        <v>3580</v>
      </c>
      <c r="F689" s="52" ph="1">
        <v>1</v>
      </c>
      <c r="G689" s="52" t="s" ph="1">
        <v>7278</v>
      </c>
      <c r="I689" s="136" t="s" ph="1">
        <v>4096</v>
      </c>
      <c r="J689" s="136" ph="1"/>
      <c r="M689" s="132" t="str" ph="1">
        <f>IFERROR(INDEX([1]!_born[生没年],
MATCH(I689,[1]!_born[作],0)),"")</f>
        <v/>
      </c>
      <c r="N689" s="132" t="str" ph="1">
        <f>IFERROR(INDEX([1]!_born[生没年],
MATCH(K689,[1]!_born[作],0)),"")</f>
        <v/>
      </c>
      <c r="O689" s="52" t="s" ph="1">
        <v>3348</v>
      </c>
      <c r="P689" s="52" t="s" ph="1">
        <v>4196</v>
      </c>
      <c r="Q689" s="52" t="s" ph="1">
        <v>2111</v>
      </c>
      <c r="R689" s="150" ph="1"/>
      <c r="S689" s="52" t="s" ph="1">
        <v>2112</v>
      </c>
      <c r="T689" s="52" t="s" ph="1">
        <v>3433</v>
      </c>
      <c r="U689" s="53" ph="1"/>
      <c r="V689" s="49" ph="1">
        <v>1875</v>
      </c>
      <c r="W689" s="49" ph="1"/>
      <c r="Y689" s="52" t="s" ph="1">
        <v>10194</v>
      </c>
    </row>
    <row r="690" spans="1:25" s="52" customFormat="1" ht="25.5" ph="1">
      <c r="A690" s="49" ph="1">
        <v>1080</v>
      </c>
      <c r="B690" s="52" t="s" ph="1">
        <v>3580</v>
      </c>
      <c r="C690" s="52" t="s" ph="1">
        <v>3580</v>
      </c>
      <c r="F690" s="52" ph="1">
        <v>1</v>
      </c>
      <c r="G690" s="52" t="s" ph="1">
        <v>7278</v>
      </c>
      <c r="I690" s="136" t="s" ph="1">
        <v>2759</v>
      </c>
      <c r="J690" s="136" ph="1"/>
      <c r="M690" s="132" t="str" ph="1">
        <f>IFERROR(INDEX([1]!_born[生没年],
MATCH(I690,[1]!_born[作],0)),"")</f>
        <v/>
      </c>
      <c r="N690" s="132" t="str" ph="1">
        <f>IFERROR(INDEX([1]!_born[生没年],
MATCH(K690,[1]!_born[作],0)),"")</f>
        <v/>
      </c>
      <c r="O690" s="52" t="s" ph="1">
        <v>3349</v>
      </c>
      <c r="P690" s="52" t="s" ph="1">
        <v>4197</v>
      </c>
      <c r="R690" s="150" ph="1"/>
      <c r="S690" s="52" t="s" ph="1">
        <v>1938</v>
      </c>
      <c r="T690" s="52" t="s" ph="1">
        <v>2113</v>
      </c>
      <c r="U690" s="53" ph="1"/>
      <c r="V690" s="49" ph="1">
        <v>2400</v>
      </c>
      <c r="W690" s="49" ph="1"/>
    </row>
    <row r="691" spans="1:25" s="52" customFormat="1" ht="25.5" ph="1">
      <c r="A691" s="49" ph="1">
        <v>1081</v>
      </c>
      <c r="B691" s="52" t="s" ph="1">
        <v>3580</v>
      </c>
      <c r="C691" s="52" t="s" ph="1">
        <v>3580</v>
      </c>
      <c r="F691" s="52" ph="1">
        <v>1</v>
      </c>
      <c r="G691" s="52" t="s" ph="1">
        <v>7278</v>
      </c>
      <c r="I691" s="136" t="s" ph="1">
        <v>3363</v>
      </c>
      <c r="J691" s="136" ph="1"/>
      <c r="M691" s="132" t="str" ph="1">
        <f>IFERROR(INDEX([1]!_born[生没年],
MATCH(I691,[1]!_born[作],0)),"")</f>
        <v/>
      </c>
      <c r="N691" s="132" t="str" ph="1">
        <f>IFERROR(INDEX([1]!_born[生没年],
MATCH(K691,[1]!_born[作],0)),"")</f>
        <v/>
      </c>
      <c r="O691" s="52" t="s" ph="1">
        <v>2619</v>
      </c>
      <c r="P691" s="52" t="s" ph="1">
        <v>4198</v>
      </c>
      <c r="Q691" s="52" t="s" ph="1">
        <v>2114</v>
      </c>
      <c r="R691" s="150" ph="1"/>
      <c r="S691" s="52" t="s" ph="1">
        <v>2115</v>
      </c>
      <c r="T691" s="52" t="s" ph="1">
        <v>2116</v>
      </c>
      <c r="U691" s="53" ph="1"/>
      <c r="V691" s="49" ph="1">
        <v>2000</v>
      </c>
      <c r="W691" s="49" ph="1"/>
    </row>
    <row r="692" spans="1:25" s="52" customFormat="1" ht="25.5" ph="1">
      <c r="A692" s="49" ph="1">
        <v>1082</v>
      </c>
      <c r="B692" s="52" t="s" ph="1">
        <v>3580</v>
      </c>
      <c r="C692" s="52" t="s" ph="1">
        <v>3580</v>
      </c>
      <c r="F692" s="52" ph="1">
        <v>2</v>
      </c>
      <c r="G692" s="52" t="s" ph="1">
        <v>7278</v>
      </c>
      <c r="I692" s="136" t="s" ph="1">
        <v>4096</v>
      </c>
      <c r="J692" s="136" ph="1"/>
      <c r="K692" s="52" t="s" ph="1">
        <v>3432</v>
      </c>
      <c r="M692" s="132" t="str" ph="1">
        <f>IFERROR(INDEX([1]!_born[生没年],
MATCH(I692,[1]!_born[作],0)),"")</f>
        <v/>
      </c>
      <c r="N692" s="132" t="str" ph="1">
        <f>IFERROR(INDEX([1]!_born[生没年],
MATCH(K692,[1]!_born[作],0)),"")</f>
        <v/>
      </c>
      <c r="O692" s="52" t="s" ph="1">
        <v>2117</v>
      </c>
      <c r="P692" s="52" t="s" ph="1">
        <v>3824</v>
      </c>
      <c r="R692" s="150" ph="1"/>
      <c r="S692" s="52" t="s" ph="1">
        <v>2026</v>
      </c>
      <c r="T692" s="52" t="s" ph="1">
        <v>3434</v>
      </c>
      <c r="U692" s="53" ph="1"/>
      <c r="V692" s="49" ph="1">
        <v>2400</v>
      </c>
      <c r="W692" s="49" ph="1"/>
      <c r="Y692" s="52" ph="1">
        <v>2.1124999999999998</v>
      </c>
    </row>
    <row r="693" spans="1:25" s="52" customFormat="1" ht="25.5" ph="1">
      <c r="A693" s="49" ph="1">
        <v>1083</v>
      </c>
      <c r="B693" s="52" t="s" ph="1">
        <v>3580</v>
      </c>
      <c r="C693" s="52" t="s" ph="1">
        <v>3580</v>
      </c>
      <c r="F693" s="52" ph="1">
        <v>2</v>
      </c>
      <c r="G693" s="52" t="s" ph="1">
        <v>7278</v>
      </c>
      <c r="I693" s="136" t="s" ph="1">
        <v>4096</v>
      </c>
      <c r="J693" s="136" ph="1"/>
      <c r="M693" s="132" t="str" ph="1">
        <f>IFERROR(INDEX([1]!_born[生没年],
MATCH(I693,[1]!_born[作],0)),"")</f>
        <v/>
      </c>
      <c r="N693" s="132" t="str" ph="1">
        <f>IFERROR(INDEX([1]!_born[生没年],
MATCH(K693,[1]!_born[作],0)),"")</f>
        <v/>
      </c>
      <c r="O693" s="52" t="s" ph="1">
        <v>3430</v>
      </c>
      <c r="P693" s="52" t="s" ph="1">
        <v>4199</v>
      </c>
      <c r="Q693" s="52" t="s" ph="1">
        <v>2118</v>
      </c>
      <c r="R693" s="150" ph="1"/>
      <c r="S693" s="52" t="s" ph="1">
        <v>3431</v>
      </c>
      <c r="T693" s="52" t="s" ph="1">
        <v>3433</v>
      </c>
      <c r="U693" s="53" ph="1"/>
      <c r="V693" s="49" ph="1">
        <v>2000</v>
      </c>
      <c r="W693" s="49" ph="1"/>
      <c r="Y693" s="52" t="s" ph="1">
        <v>9875</v>
      </c>
    </row>
    <row r="694" spans="1:25" s="52" customFormat="1" ht="25.5" ph="1">
      <c r="A694" s="49" ph="1">
        <v>1090</v>
      </c>
      <c r="B694" s="52" t="s" ph="1">
        <v>3580</v>
      </c>
      <c r="C694" s="52" t="s" ph="1">
        <v>3580</v>
      </c>
      <c r="F694" s="52" t="s" ph="1">
        <v>1364</v>
      </c>
      <c r="G694" s="52" t="s" ph="1">
        <v>7278</v>
      </c>
      <c r="I694" s="136" t="s" ph="1">
        <v>3363</v>
      </c>
      <c r="J694" s="136" ph="1"/>
      <c r="M694" s="132" t="str" ph="1">
        <f>IFERROR(INDEX([1]!_born[生没年],
MATCH(I694,[1]!_born[作],0)),"")</f>
        <v/>
      </c>
      <c r="N694" s="132" t="str" ph="1">
        <f>IFERROR(INDEX([1]!_born[生没年],
MATCH(K694,[1]!_born[作],0)),"")</f>
        <v/>
      </c>
      <c r="O694" s="52" t="s" ph="1">
        <v>2836</v>
      </c>
      <c r="P694" s="52" t="s" ph="1">
        <v>2119</v>
      </c>
      <c r="Q694" s="52" t="s" ph="1">
        <v>2120</v>
      </c>
      <c r="R694" s="150" ph="1"/>
      <c r="S694" s="52" t="s" ph="1">
        <v>2121</v>
      </c>
      <c r="T694" s="52" t="s" ph="1">
        <v>2783</v>
      </c>
      <c r="U694" s="53" ph="1"/>
      <c r="V694" s="49" ph="1">
        <v>2500</v>
      </c>
      <c r="W694" s="49" ph="1"/>
      <c r="Y694" s="52" t="s" ph="1">
        <v>9886</v>
      </c>
    </row>
    <row r="695" spans="1:25" s="52" customFormat="1" ht="25.5" ph="1">
      <c r="A695" s="49" ph="1">
        <v>1091</v>
      </c>
      <c r="B695" s="52" t="s" ph="1">
        <v>3580</v>
      </c>
      <c r="C695" s="52" t="s" ph="1">
        <v>3580</v>
      </c>
      <c r="F695" s="52" t="s" ph="1">
        <v>1364</v>
      </c>
      <c r="G695" s="52" t="s" ph="1">
        <v>7278</v>
      </c>
      <c r="I695" s="136" t="s" ph="1">
        <v>3363</v>
      </c>
      <c r="J695" s="136" ph="1"/>
      <c r="K695" s="52" t="s" ph="1">
        <v>2826</v>
      </c>
      <c r="M695" s="132" t="str" ph="1">
        <f>IFERROR(INDEX([1]!_born[生没年],
MATCH(I695,[1]!_born[作],0)),"")</f>
        <v/>
      </c>
      <c r="N695" s="132" t="str" ph="1">
        <f>IFERROR(INDEX([1]!_born[生没年],
MATCH(K695,[1]!_born[作],0)),"")</f>
        <v/>
      </c>
      <c r="O695" s="52" t="s" ph="1">
        <v>2552</v>
      </c>
      <c r="P695" s="52" t="s" ph="1">
        <v>2122</v>
      </c>
      <c r="R695" s="150" ph="1"/>
      <c r="S695" s="52" t="s" ph="1">
        <v>2112</v>
      </c>
      <c r="T695" s="52" t="s" ph="1">
        <v>2116</v>
      </c>
      <c r="U695" s="53" ph="1"/>
      <c r="V695" s="49" ph="1">
        <v>2500</v>
      </c>
      <c r="W695" s="49" ph="1"/>
      <c r="Y695" s="52" t="s" ph="1">
        <v>9887</v>
      </c>
    </row>
    <row r="696" spans="1:25" s="52" customFormat="1" ht="25.5" ph="1">
      <c r="A696" s="49" ph="1">
        <v>1092</v>
      </c>
      <c r="B696" s="52" t="s" ph="1">
        <v>3580</v>
      </c>
      <c r="C696" s="52" t="s" ph="1">
        <v>3580</v>
      </c>
      <c r="F696" s="52" t="s" ph="1">
        <v>1364</v>
      </c>
      <c r="G696" s="52" t="s" ph="1">
        <v>7278</v>
      </c>
      <c r="I696" s="136" t="s" ph="1">
        <v>3363</v>
      </c>
      <c r="J696" s="136" ph="1"/>
      <c r="K696" s="52" t="s" ph="1">
        <v>2826</v>
      </c>
      <c r="M696" s="132" t="str" ph="1">
        <f>IFERROR(INDEX([1]!_born[生没年],
MATCH(I696,[1]!_born[作],0)),"")</f>
        <v/>
      </c>
      <c r="N696" s="132" t="str" ph="1">
        <f>IFERROR(INDEX([1]!_born[生没年],
MATCH(K696,[1]!_born[作],0)),"")</f>
        <v/>
      </c>
      <c r="O696" s="52" t="s" ph="1">
        <v>2123</v>
      </c>
      <c r="P696" s="52" t="s" ph="1">
        <v>2124</v>
      </c>
      <c r="R696" s="150" ph="1"/>
      <c r="S696" s="52" t="s" ph="1">
        <v>2112</v>
      </c>
      <c r="T696" s="52" t="s" ph="1">
        <v>2116</v>
      </c>
      <c r="U696" s="53" ph="1"/>
      <c r="V696" s="49" ph="1">
        <v>2500</v>
      </c>
      <c r="W696" s="49" ph="1"/>
      <c r="Y696" s="52" t="s" ph="1">
        <v>9887</v>
      </c>
    </row>
    <row r="697" spans="1:25" s="52" customFormat="1" ht="25.5" ph="1">
      <c r="A697" s="49" ph="1">
        <v>1091</v>
      </c>
      <c r="B697" s="52" t="s" ph="1">
        <v>3580</v>
      </c>
      <c r="C697" s="52" t="s" ph="1">
        <v>3580</v>
      </c>
      <c r="F697" s="52" t="s" ph="1">
        <v>1364</v>
      </c>
      <c r="G697" s="52" t="s" ph="1">
        <v>7278</v>
      </c>
      <c r="I697" s="136" t="s" ph="1">
        <v>4096</v>
      </c>
      <c r="J697" s="136" ph="1"/>
      <c r="K697" s="52" t="s" ph="1">
        <v>2826</v>
      </c>
      <c r="M697" s="132" t="str" ph="1">
        <f>IFERROR(INDEX([1]!_born[生没年],
MATCH(I697,[1]!_born[作],0)),"")</f>
        <v/>
      </c>
      <c r="N697" s="132" t="str" ph="1">
        <f>IFERROR(INDEX([1]!_born[生没年],
MATCH(K697,[1]!_born[作],0)),"")</f>
        <v/>
      </c>
      <c r="O697" s="52" t="s" ph="1">
        <v>2125</v>
      </c>
      <c r="P697" s="52" t="s" ph="1">
        <v>2126</v>
      </c>
      <c r="R697" s="150" ph="1"/>
      <c r="S697" s="52" t="s" ph="1">
        <v>2112</v>
      </c>
      <c r="T697" s="52" t="s" ph="1">
        <v>2116</v>
      </c>
      <c r="U697" s="53" ph="1"/>
      <c r="V697" s="49" ph="1">
        <v>2500</v>
      </c>
      <c r="W697" s="49" ph="1"/>
      <c r="Y697" s="52" t="s" ph="1">
        <v>9887</v>
      </c>
    </row>
    <row r="698" spans="1:25" s="52" customFormat="1" ht="25.5" ph="1">
      <c r="A698" s="49" ph="1">
        <v>1092</v>
      </c>
      <c r="B698" s="52" t="s" ph="1">
        <v>3580</v>
      </c>
      <c r="C698" s="52" t="s" ph="1">
        <v>3580</v>
      </c>
      <c r="F698" s="52" t="s" ph="1">
        <v>1364</v>
      </c>
      <c r="G698" s="52" t="s" ph="1">
        <v>7278</v>
      </c>
      <c r="I698" s="136" t="s" ph="1">
        <v>4096</v>
      </c>
      <c r="J698" s="136" ph="1"/>
      <c r="K698" s="52" t="s" ph="1">
        <v>2826</v>
      </c>
      <c r="M698" s="132" t="str" ph="1">
        <f>IFERROR(INDEX([1]!_born[生没年],
MATCH(I698,[1]!_born[作],0)),"")</f>
        <v/>
      </c>
      <c r="N698" s="132" t="str" ph="1">
        <f>IFERROR(INDEX([1]!_born[生没年],
MATCH(K698,[1]!_born[作],0)),"")</f>
        <v/>
      </c>
      <c r="O698" s="52" t="s" ph="1">
        <v>2127</v>
      </c>
      <c r="P698" s="52" t="s" ph="1">
        <v>2128</v>
      </c>
      <c r="R698" s="150" ph="1"/>
      <c r="S698" s="52" t="s" ph="1">
        <v>2112</v>
      </c>
      <c r="T698" s="52" t="s" ph="1">
        <v>2116</v>
      </c>
      <c r="U698" s="53" ph="1"/>
      <c r="V698" s="49" ph="1">
        <v>2500</v>
      </c>
      <c r="W698" s="49" ph="1"/>
      <c r="Y698" s="52" t="s" ph="1">
        <v>9887</v>
      </c>
    </row>
    <row r="699" spans="1:25" s="52" customFormat="1" ht="25.5" ph="1">
      <c r="A699" s="49" ph="1">
        <v>1092</v>
      </c>
      <c r="B699" s="52" t="s" ph="1">
        <v>3580</v>
      </c>
      <c r="C699" s="52" t="s" ph="1">
        <v>3580</v>
      </c>
      <c r="F699" s="52" t="s" ph="1">
        <v>1364</v>
      </c>
      <c r="G699" s="52" t="s" ph="1">
        <v>7278</v>
      </c>
      <c r="I699" s="136" t="s" ph="1">
        <v>3363</v>
      </c>
      <c r="J699" s="136" ph="1"/>
      <c r="K699" s="52" t="s" ph="1">
        <v>2826</v>
      </c>
      <c r="M699" s="132" t="str" ph="1">
        <f>IFERROR(INDEX([1]!_born[生没年],
MATCH(I699,[1]!_born[作],0)),"")</f>
        <v/>
      </c>
      <c r="N699" s="132" t="str" ph="1">
        <f>IFERROR(INDEX([1]!_born[生没年],
MATCH(K699,[1]!_born[作],0)),"")</f>
        <v/>
      </c>
      <c r="O699" s="52" t="s" ph="1">
        <v>9888</v>
      </c>
      <c r="P699" s="52" t="s" ph="1">
        <v>2129</v>
      </c>
      <c r="Q699" s="52" t="s" ph="1">
        <v>2130</v>
      </c>
      <c r="R699" s="150" ph="1"/>
      <c r="S699" s="52" t="s" ph="1">
        <v>2112</v>
      </c>
      <c r="T699" s="52" t="s" ph="1">
        <v>2116</v>
      </c>
      <c r="U699" s="53" ph="1"/>
      <c r="V699" s="49" ph="1">
        <v>2500</v>
      </c>
      <c r="W699" s="49" ph="1"/>
      <c r="Y699" s="52" t="s" ph="1">
        <v>9887</v>
      </c>
    </row>
    <row r="700" spans="1:25" s="52" customFormat="1" ht="25.5" ph="1">
      <c r="A700" s="49" ph="1">
        <v>1085</v>
      </c>
      <c r="B700" s="52" t="s" ph="1">
        <v>3580</v>
      </c>
      <c r="C700" s="52" t="s" ph="1">
        <v>3580</v>
      </c>
      <c r="F700" s="52" ph="1">
        <v>2</v>
      </c>
      <c r="G700" s="52" t="s" ph="1">
        <v>7278</v>
      </c>
      <c r="I700" s="136" t="s" ph="1">
        <v>3363</v>
      </c>
      <c r="J700" s="136" ph="1"/>
      <c r="M700" s="132" t="str" ph="1">
        <f>IFERROR(INDEX([1]!_born[生没年],
MATCH(I700,[1]!_born[作],0)),"")</f>
        <v/>
      </c>
      <c r="N700" s="132" t="str" ph="1">
        <f>IFERROR(INDEX([1]!_born[生没年],
MATCH(K700,[1]!_born[作],0)),"")</f>
        <v/>
      </c>
      <c r="O700" s="52" t="s" ph="1">
        <v>2828</v>
      </c>
      <c r="P700" s="52" t="s" ph="1">
        <v>2131</v>
      </c>
      <c r="R700" s="150" ph="1"/>
      <c r="S700" s="52" t="s" ph="1">
        <v>2026</v>
      </c>
      <c r="U700" s="53" ph="1"/>
      <c r="V700" s="49" ph="1">
        <v>2000</v>
      </c>
      <c r="W700" s="49" ph="1"/>
      <c r="Y700" s="52" t="s" ph="1">
        <v>9893</v>
      </c>
    </row>
    <row r="701" spans="1:25" s="52" customFormat="1" ht="25.5" ph="1">
      <c r="A701" s="49" ph="1">
        <v>1086</v>
      </c>
      <c r="B701" s="52" t="s" ph="1">
        <v>3580</v>
      </c>
      <c r="C701" s="52" t="s" ph="1">
        <v>3580</v>
      </c>
      <c r="F701" s="52" ph="1">
        <v>3</v>
      </c>
      <c r="G701" s="52" t="s" ph="1">
        <v>7278</v>
      </c>
      <c r="I701" s="136" t="s" ph="1">
        <v>3363</v>
      </c>
      <c r="J701" s="136" ph="1"/>
      <c r="M701" s="132" t="str" ph="1">
        <f>IFERROR(INDEX([1]!_born[生没年],
MATCH(I701,[1]!_born[作],0)),"")</f>
        <v/>
      </c>
      <c r="N701" s="132" t="str" ph="1">
        <f>IFERROR(INDEX([1]!_born[生没年],
MATCH(K701,[1]!_born[作],0)),"")</f>
        <v/>
      </c>
      <c r="O701" s="52" t="s" ph="1">
        <v>9890</v>
      </c>
      <c r="P701" s="52" t="s" ph="1">
        <v>4200</v>
      </c>
      <c r="R701" s="150" ph="1"/>
      <c r="S701" s="52" t="s" ph="1">
        <v>2132</v>
      </c>
      <c r="U701" s="53" ph="1"/>
      <c r="V701" s="49" ph="1">
        <v>2000</v>
      </c>
      <c r="W701" s="49" ph="1"/>
    </row>
    <row r="702" spans="1:25" s="52" customFormat="1" ht="25.5" ph="1">
      <c r="A702" s="49" ph="1">
        <v>1087</v>
      </c>
      <c r="B702" s="52" t="s" ph="1">
        <v>3580</v>
      </c>
      <c r="C702" s="52" t="s" ph="1">
        <v>3580</v>
      </c>
      <c r="F702" s="52" ph="1">
        <v>3</v>
      </c>
      <c r="G702" s="52" t="s" ph="1">
        <v>7278</v>
      </c>
      <c r="I702" s="136" t="s" ph="1">
        <v>3363</v>
      </c>
      <c r="J702" s="136" ph="1"/>
      <c r="M702" s="132" t="str" ph="1">
        <f>IFERROR(INDEX([1]!_born[生没年],
MATCH(I702,[1]!_born[作],0)),"")</f>
        <v/>
      </c>
      <c r="N702" s="132" t="str" ph="1">
        <f>IFERROR(INDEX([1]!_born[生没年],
MATCH(K702,[1]!_born[作],0)),"")</f>
        <v/>
      </c>
      <c r="O702" s="52" t="s" ph="1">
        <v>8545</v>
      </c>
      <c r="P702" s="52" t="s" ph="1">
        <v>4201</v>
      </c>
      <c r="R702" s="150" ph="1"/>
      <c r="S702" s="52" t="s" ph="1">
        <v>2133</v>
      </c>
      <c r="T702" s="52" t="s" ph="1">
        <v>2116</v>
      </c>
      <c r="U702" s="53" ph="1"/>
      <c r="V702" s="49" ph="1">
        <v>2000</v>
      </c>
      <c r="W702" s="49" ph="1"/>
      <c r="Y702" s="52" t="s" ph="1">
        <v>8546</v>
      </c>
    </row>
    <row r="703" spans="1:25" s="52" customFormat="1" ht="25.5" ph="1">
      <c r="A703" s="49" ph="1">
        <v>1088</v>
      </c>
      <c r="B703" s="52" t="s" ph="1">
        <v>3580</v>
      </c>
      <c r="C703" s="52" t="s" ph="1">
        <v>3580</v>
      </c>
      <c r="F703" s="52" ph="1">
        <v>3</v>
      </c>
      <c r="G703" s="52" t="s" ph="1">
        <v>7278</v>
      </c>
      <c r="I703" s="136" t="s" ph="1">
        <v>3363</v>
      </c>
      <c r="J703" s="136" ph="1"/>
      <c r="M703" s="132" t="str" ph="1">
        <f>IFERROR(INDEX([1]!_born[生没年],
MATCH(I703,[1]!_born[作],0)),"")</f>
        <v/>
      </c>
      <c r="N703" s="132" t="str" ph="1">
        <f>IFERROR(INDEX([1]!_born[生没年],
MATCH(K703,[1]!_born[作],0)),"")</f>
        <v/>
      </c>
      <c r="O703" s="52" t="s" ph="1">
        <v>9891</v>
      </c>
      <c r="P703" s="52" t="s" ph="1">
        <v>4202</v>
      </c>
      <c r="R703" s="150" ph="1"/>
      <c r="S703" s="52" t="s" ph="1">
        <v>2134</v>
      </c>
      <c r="T703" s="52" t="s" ph="1">
        <v>2116</v>
      </c>
      <c r="U703" s="53" ph="1"/>
      <c r="V703" s="49" ph="1">
        <v>1875</v>
      </c>
      <c r="W703" s="49" ph="1"/>
    </row>
    <row r="704" spans="1:25" s="52" customFormat="1" ht="25.5" ph="1">
      <c r="A704" s="49" ph="1">
        <v>1089</v>
      </c>
      <c r="B704" s="52" t="s" ph="1">
        <v>3580</v>
      </c>
      <c r="C704" s="52" t="s" ph="1">
        <v>3580</v>
      </c>
      <c r="F704" s="52" ph="1">
        <v>3</v>
      </c>
      <c r="G704" s="52" t="s" ph="1">
        <v>7278</v>
      </c>
      <c r="I704" s="136" t="s" ph="1">
        <v>3363</v>
      </c>
      <c r="J704" s="136" ph="1"/>
      <c r="M704" s="132" t="str" ph="1">
        <f>IFERROR(INDEX([1]!_born[生没年],
MATCH(I704,[1]!_born[作],0)),"")</f>
        <v/>
      </c>
      <c r="N704" s="132" t="str" ph="1">
        <f>IFERROR(INDEX([1]!_born[生没年],
MATCH(K704,[1]!_born[作],0)),"")</f>
        <v/>
      </c>
      <c r="O704" s="52" t="s" ph="1">
        <v>2135</v>
      </c>
      <c r="P704" s="52" t="s" ph="1">
        <v>4203</v>
      </c>
      <c r="R704" s="150" ph="1"/>
      <c r="S704" s="52" t="s" ph="1">
        <v>3346</v>
      </c>
      <c r="T704" s="52" t="s" ph="1">
        <v>3347</v>
      </c>
      <c r="U704" s="53" ph="1"/>
      <c r="V704" s="49" ph="1"/>
      <c r="W704" s="49" ph="1"/>
      <c r="Y704" s="52" t="s" ph="1">
        <v>9858</v>
      </c>
    </row>
    <row r="705" spans="1:25" s="52" customFormat="1" ht="25.5" ph="1">
      <c r="A705" s="49" ph="1">
        <v>1090</v>
      </c>
      <c r="B705" s="52" t="s" ph="1">
        <v>3580</v>
      </c>
      <c r="C705" s="52" t="s" ph="1">
        <v>3580</v>
      </c>
      <c r="F705" s="52" ph="1">
        <v>3</v>
      </c>
      <c r="G705" s="52" t="s" ph="1">
        <v>7278</v>
      </c>
      <c r="I705" s="136" t="s" ph="1">
        <v>3363</v>
      </c>
      <c r="J705" s="136" ph="1"/>
      <c r="M705" s="132" t="str" ph="1">
        <f>IFERROR(INDEX([1]!_born[生没年],
MATCH(I705,[1]!_born[作],0)),"")</f>
        <v/>
      </c>
      <c r="N705" s="132" t="str" ph="1">
        <f>IFERROR(INDEX([1]!_born[生没年],
MATCH(K705,[1]!_born[作],0)),"")</f>
        <v/>
      </c>
      <c r="O705" s="52" t="s" ph="1">
        <v>2836</v>
      </c>
      <c r="P705" s="52" t="s" ph="1">
        <v>10195</v>
      </c>
      <c r="Q705" s="52" t="s" ph="1">
        <v>2120</v>
      </c>
      <c r="R705" s="150" ph="1"/>
      <c r="S705" s="52" t="s" ph="1">
        <v>2121</v>
      </c>
      <c r="T705" s="52" t="s" ph="1">
        <v>2783</v>
      </c>
      <c r="U705" s="53" ph="1"/>
      <c r="V705" s="49" ph="1">
        <v>2500</v>
      </c>
      <c r="W705" s="49" ph="1"/>
      <c r="Y705" s="52" t="s" ph="1">
        <v>9886</v>
      </c>
    </row>
    <row r="706" spans="1:25" s="52" customFormat="1" ht="25.5" ph="1">
      <c r="A706" s="49" ph="1">
        <v>1091</v>
      </c>
      <c r="B706" s="52" t="s" ph="1">
        <v>3580</v>
      </c>
      <c r="C706" s="52" t="s" ph="1">
        <v>3580</v>
      </c>
      <c r="F706" s="52" ph="1">
        <v>3</v>
      </c>
      <c r="G706" s="52" t="s" ph="1">
        <v>7278</v>
      </c>
      <c r="I706" s="136" t="s" ph="1">
        <v>3363</v>
      </c>
      <c r="J706" s="136" ph="1"/>
      <c r="M706" s="132" t="str" ph="1">
        <f>IFERROR(INDEX([1]!_born[生没年],
MATCH(I706,[1]!_born[作],0)),"")</f>
        <v/>
      </c>
      <c r="N706" s="132" t="str" ph="1">
        <f>IFERROR(INDEX([1]!_born[生没年],
MATCH(K706,[1]!_born[作],0)),"")</f>
        <v/>
      </c>
      <c r="O706" s="52" t="s" ph="1">
        <v>2552</v>
      </c>
      <c r="P706" s="52" t="s" ph="1">
        <v>2122</v>
      </c>
      <c r="Q706" s="52" t="s" ph="1">
        <v>1358</v>
      </c>
      <c r="R706" s="150" ph="1"/>
      <c r="S706" s="52" t="s" ph="1">
        <v>2112</v>
      </c>
      <c r="T706" s="52" t="s" ph="1">
        <v>2116</v>
      </c>
      <c r="U706" s="53" ph="1"/>
      <c r="V706" s="49" ph="1">
        <v>2500</v>
      </c>
      <c r="W706" s="49" ph="1"/>
      <c r="Y706" s="52" t="s" ph="1">
        <v>9887</v>
      </c>
    </row>
    <row r="707" spans="1:25" s="52" customFormat="1" ht="25.5" ph="1">
      <c r="A707" s="49" ph="1">
        <v>1092</v>
      </c>
      <c r="B707" s="52" t="s" ph="1">
        <v>3580</v>
      </c>
      <c r="C707" s="52" t="s" ph="1">
        <v>3580</v>
      </c>
      <c r="F707" s="52" ph="1">
        <v>3</v>
      </c>
      <c r="G707" s="52" t="s" ph="1">
        <v>7278</v>
      </c>
      <c r="I707" s="136" t="s" ph="1">
        <v>3363</v>
      </c>
      <c r="J707" s="136" ph="1"/>
      <c r="M707" s="132" t="str" ph="1">
        <f>IFERROR(INDEX([1]!_born[生没年],
MATCH(I707,[1]!_born[作],0)),"")</f>
        <v/>
      </c>
      <c r="N707" s="132" t="str" ph="1">
        <f>IFERROR(INDEX([1]!_born[生没年],
MATCH(K707,[1]!_born[作],0)),"")</f>
        <v/>
      </c>
      <c r="O707" s="52" t="s" ph="1">
        <v>9888</v>
      </c>
      <c r="P707" s="52" t="s" ph="1">
        <v>2129</v>
      </c>
      <c r="R707" s="150" ph="1"/>
      <c r="S707" s="52" t="s" ph="1">
        <v>2112</v>
      </c>
      <c r="T707" s="52" t="s" ph="1">
        <v>2116</v>
      </c>
      <c r="U707" s="53" ph="1"/>
      <c r="V707" s="49" ph="1">
        <v>2500</v>
      </c>
      <c r="W707" s="49" ph="1"/>
      <c r="Y707" s="52" t="s" ph="1">
        <v>9887</v>
      </c>
    </row>
    <row r="708" spans="1:25" s="52" customFormat="1" ht="25.5" ph="1">
      <c r="A708" s="49" ph="1">
        <v>1093</v>
      </c>
      <c r="B708" s="52" t="s" ph="1">
        <v>3580</v>
      </c>
      <c r="C708" s="52" t="s" ph="1">
        <v>3580</v>
      </c>
      <c r="F708" s="52" ph="1">
        <v>4</v>
      </c>
      <c r="G708" s="52" t="s" ph="1">
        <v>7278</v>
      </c>
      <c r="I708" s="136" t="s" ph="1">
        <v>3363</v>
      </c>
      <c r="J708" s="136" ph="1"/>
      <c r="M708" s="132" t="str" ph="1">
        <f>IFERROR(INDEX([1]!_born[生没年],
MATCH(I708,[1]!_born[作],0)),"")</f>
        <v/>
      </c>
      <c r="N708" s="132" t="str" ph="1">
        <f>IFERROR(INDEX([1]!_born[生没年],
MATCH(K708,[1]!_born[作],0)),"")</f>
        <v/>
      </c>
      <c r="O708" s="52" t="s" ph="1">
        <v>8547</v>
      </c>
      <c r="P708" s="52" t="s" ph="1">
        <v>2136</v>
      </c>
      <c r="R708" s="150" ph="1"/>
      <c r="S708" s="52" t="s" ph="1">
        <v>2137</v>
      </c>
      <c r="T708" s="52" t="s" ph="1">
        <v>2116</v>
      </c>
      <c r="U708" s="53" ph="1"/>
      <c r="V708" s="49" ph="1"/>
      <c r="W708" s="49" ph="1"/>
      <c r="Y708" s="52" t="s" ph="1">
        <v>7319</v>
      </c>
    </row>
    <row r="709" spans="1:25" s="52" customFormat="1" ht="25.5" ph="1">
      <c r="A709" s="49" ph="1">
        <v>1094</v>
      </c>
      <c r="B709" s="52" t="s" ph="1">
        <v>3580</v>
      </c>
      <c r="C709" s="52" t="s" ph="1">
        <v>3580</v>
      </c>
      <c r="F709" s="52" ph="1">
        <v>4</v>
      </c>
      <c r="G709" s="52" t="s" ph="1">
        <v>7278</v>
      </c>
      <c r="I709" s="136" t="s" ph="1">
        <v>3363</v>
      </c>
      <c r="J709" s="136" ph="1"/>
      <c r="M709" s="132" t="str" ph="1">
        <f>IFERROR(INDEX([1]!_born[生没年],
MATCH(I709,[1]!_born[作],0)),"")</f>
        <v/>
      </c>
      <c r="N709" s="132" t="str" ph="1">
        <f>IFERROR(INDEX([1]!_born[生没年],
MATCH(K709,[1]!_born[作],0)),"")</f>
        <v/>
      </c>
      <c r="O709" s="136" t="s" ph="1">
        <v>8548</v>
      </c>
      <c r="P709" s="52" t="s" ph="1">
        <v>4204</v>
      </c>
      <c r="Q709" s="52" t="s" ph="1">
        <v>2138</v>
      </c>
      <c r="R709" s="150" ph="1"/>
      <c r="S709" s="52" t="s" ph="1">
        <v>2139</v>
      </c>
      <c r="T709" s="52" t="s" ph="1">
        <v>2783</v>
      </c>
      <c r="U709" s="53" ph="1"/>
      <c r="V709" s="49" ph="1">
        <v>2000</v>
      </c>
      <c r="W709" s="49" ph="1"/>
      <c r="Y709" s="52" t="s" ph="1">
        <v>7319</v>
      </c>
    </row>
    <row r="710" spans="1:25" s="52" customFormat="1" ht="25.5" ph="1">
      <c r="A710" s="49" ph="1">
        <v>1095</v>
      </c>
      <c r="B710" s="52" t="s" ph="1">
        <v>3580</v>
      </c>
      <c r="C710" s="52" t="s" ph="1">
        <v>3580</v>
      </c>
      <c r="F710" s="52" ph="1">
        <v>4</v>
      </c>
      <c r="G710" s="52" t="s" ph="1">
        <v>7278</v>
      </c>
      <c r="I710" s="136" t="s" ph="1">
        <v>3363</v>
      </c>
      <c r="J710" s="136" ph="1"/>
      <c r="M710" s="132" t="str" ph="1">
        <f>IFERROR(INDEX([1]!_born[生没年],
MATCH(I710,[1]!_born[作],0)),"")</f>
        <v/>
      </c>
      <c r="N710" s="132" t="str" ph="1">
        <f>IFERROR(INDEX([1]!_born[生没年],
MATCH(K710,[1]!_born[作],0)),"")</f>
        <v/>
      </c>
      <c r="O710" s="136" t="s" ph="1">
        <v>2953</v>
      </c>
      <c r="P710" s="52" t="s" ph="1">
        <v>4205</v>
      </c>
      <c r="Q710" s="52" t="s" ph="1">
        <v>2140</v>
      </c>
      <c r="R710" s="150" ph="1"/>
      <c r="S710" s="52" t="s" ph="1">
        <v>2141</v>
      </c>
      <c r="T710" s="52" t="s" ph="1">
        <v>2783</v>
      </c>
      <c r="U710" s="53" ph="1"/>
      <c r="V710" s="49" ph="1">
        <v>2000</v>
      </c>
      <c r="W710" s="49" ph="1"/>
      <c r="Y710" s="52" t="s" ph="1">
        <v>10196</v>
      </c>
    </row>
    <row r="711" spans="1:25" s="52" customFormat="1" ht="25.5" ph="1">
      <c r="A711" s="49" ph="1">
        <v>1096</v>
      </c>
      <c r="B711" s="52" t="s" ph="1">
        <v>3580</v>
      </c>
      <c r="C711" s="52" t="s" ph="1">
        <v>3580</v>
      </c>
      <c r="F711" s="52" ph="1">
        <v>4</v>
      </c>
      <c r="G711" s="52" t="s" ph="1">
        <v>7278</v>
      </c>
      <c r="I711" s="52" t="s" ph="1">
        <v>3364</v>
      </c>
      <c r="M711" s="132" t="str" ph="1">
        <f>IFERROR(INDEX([1]!_born[生没年],
MATCH(I711,[1]!_born[作],0)),"")</f>
        <v/>
      </c>
      <c r="N711" s="132" t="str" ph="1">
        <f>IFERROR(INDEX([1]!_born[生没年],
MATCH(K711,[1]!_born[作],0)),"")</f>
        <v/>
      </c>
      <c r="O711" s="52" t="s" ph="1">
        <v>3343</v>
      </c>
      <c r="P711" s="52" t="s" ph="1">
        <v>4206</v>
      </c>
      <c r="R711" s="150" ph="1"/>
      <c r="S711" s="52" t="s" ph="1">
        <v>3345</v>
      </c>
      <c r="T711" s="52" t="s" ph="1">
        <v>3344</v>
      </c>
      <c r="U711" s="53" ph="1"/>
      <c r="V711" s="49" ph="1">
        <v>2000</v>
      </c>
      <c r="W711" s="49" ph="1"/>
      <c r="Y711" s="52" t="s" ph="1">
        <v>9831</v>
      </c>
    </row>
    <row r="712" spans="1:25" s="52" customFormat="1" ht="25.5" ph="1">
      <c r="A712" s="49" ph="1">
        <v>1097</v>
      </c>
      <c r="B712" s="52" t="s" ph="1">
        <v>3580</v>
      </c>
      <c r="C712" s="52" t="s" ph="1">
        <v>3580</v>
      </c>
      <c r="F712" s="52" ph="1">
        <v>5</v>
      </c>
      <c r="G712" s="52" t="s" ph="1">
        <v>1289</v>
      </c>
      <c r="I712" s="52" t="s" ph="1">
        <v>10024</v>
      </c>
      <c r="M712" s="132" t="str" ph="1">
        <f>IFERROR(INDEX([1]!_born[生没年],
MATCH(I712,[1]!_born[作],0)),"")</f>
        <v/>
      </c>
      <c r="N712" s="132" t="str" ph="1">
        <f>IFERROR(INDEX([1]!_born[生没年],
MATCH(K712,[1]!_born[作],0)),"")</f>
        <v/>
      </c>
      <c r="R712" s="150" ph="1"/>
      <c r="U712" s="53" ph="1"/>
      <c r="V712" s="49" ph="1"/>
      <c r="W712" s="49" ph="1"/>
    </row>
    <row r="713" spans="1:25" s="52" customFormat="1" ht="25.5" ph="1">
      <c r="A713" s="49" ph="1">
        <v>1098</v>
      </c>
      <c r="B713" s="52" t="s" ph="1">
        <v>3580</v>
      </c>
      <c r="C713" s="52" t="s" ph="1">
        <v>3580</v>
      </c>
      <c r="F713" s="52" ph="1">
        <v>6</v>
      </c>
      <c r="G713" s="52" t="s" ph="1">
        <v>1289</v>
      </c>
      <c r="I713" s="52" t="s" ph="1">
        <v>10024</v>
      </c>
      <c r="M713" s="132" t="str" ph="1">
        <f>IFERROR(INDEX([1]!_born[生没年],
MATCH(I713,[1]!_born[作],0)),"")</f>
        <v/>
      </c>
      <c r="N713" s="132" t="str" ph="1">
        <f>IFERROR(INDEX([1]!_born[生没年],
MATCH(K713,[1]!_born[作],0)),"")</f>
        <v/>
      </c>
      <c r="R713" s="150" ph="1"/>
      <c r="U713" s="53" ph="1"/>
      <c r="V713" s="49" ph="1"/>
      <c r="W713" s="49" ph="1"/>
    </row>
    <row r="714" spans="1:25" s="52" customFormat="1" ht="25.5" ph="1">
      <c r="A714" s="49" ph="1">
        <v>1099</v>
      </c>
      <c r="B714" s="52" t="s" ph="1">
        <v>3580</v>
      </c>
      <c r="C714" s="52" t="s" ph="1">
        <v>3580</v>
      </c>
      <c r="F714" s="52" ph="1">
        <v>1</v>
      </c>
      <c r="G714" s="52" t="s" ph="1">
        <v>7278</v>
      </c>
      <c r="I714" s="52" t="s" ph="1">
        <v>10024</v>
      </c>
      <c r="M714" s="132" t="str" ph="1">
        <f>IFERROR(INDEX([1]!_born[生没年],
MATCH(I714,[1]!_born[作],0)),"")</f>
        <v/>
      </c>
      <c r="N714" s="132" t="str" ph="1">
        <f>IFERROR(INDEX([1]!_born[生没年],
MATCH(K714,[1]!_born[作],0)),"")</f>
        <v/>
      </c>
      <c r="R714" s="150" ph="1"/>
      <c r="S714" s="52" t="s" ph="1">
        <v>10197</v>
      </c>
      <c r="U714" s="53" ph="1"/>
      <c r="V714" s="49" ph="1"/>
      <c r="W714" s="49" ph="1"/>
    </row>
    <row r="715" spans="1:25" s="52" customFormat="1" ht="25.5" ph="1">
      <c r="A715" s="49" ph="1">
        <v>1100</v>
      </c>
      <c r="B715" s="52" t="s" ph="1">
        <v>3580</v>
      </c>
      <c r="C715" s="52" t="s" ph="1">
        <v>3580</v>
      </c>
      <c r="F715" s="52" ph="1">
        <v>2</v>
      </c>
      <c r="G715" s="52" t="s" ph="1">
        <v>7278</v>
      </c>
      <c r="I715" s="52" t="s" ph="1">
        <v>3371</v>
      </c>
      <c r="M715" s="132" t="str" ph="1">
        <f>IFERROR(INDEX([1]!_born[生没年],
MATCH(I715,[1]!_born[作],0)),"")</f>
        <v>1944~/1965~</v>
      </c>
      <c r="N715" s="132" t="str" ph="1">
        <f>IFERROR(INDEX([1]!_born[生没年],
MATCH(K715,[1]!_born[作],0)),"")</f>
        <v/>
      </c>
      <c r="O715" s="52" t="s" ph="1">
        <v>2520</v>
      </c>
      <c r="P715" s="52" t="s" ph="1">
        <v>4207</v>
      </c>
      <c r="Q715" s="52" t="s" ph="1">
        <v>2142</v>
      </c>
      <c r="R715" s="150" ph="1"/>
      <c r="S715" s="52" t="s" ph="1">
        <v>2143</v>
      </c>
      <c r="U715" s="53" ph="1"/>
      <c r="V715" s="49" ph="1"/>
      <c r="W715" s="49" ph="1"/>
    </row>
    <row r="716" spans="1:25" s="52" customFormat="1" ht="25.5" ph="1">
      <c r="A716" s="49" ph="1">
        <v>1101</v>
      </c>
      <c r="B716" s="52" t="s" ph="1">
        <v>3580</v>
      </c>
      <c r="C716" s="52" t="s" ph="1">
        <v>3580</v>
      </c>
      <c r="F716" s="52" ph="1">
        <v>2</v>
      </c>
      <c r="G716" s="52" t="s" ph="1">
        <v>7278</v>
      </c>
      <c r="I716" s="52" t="s" ph="1">
        <v>3372</v>
      </c>
      <c r="M716" s="132" t="str" ph="1">
        <f>IFERROR(INDEX([1]!_born[生没年],
MATCH(I716,[1]!_born[作],0)),"")</f>
        <v>1944~/1965~</v>
      </c>
      <c r="N716" s="132" t="str" ph="1">
        <f>IFERROR(INDEX([1]!_born[生没年],
MATCH(K716,[1]!_born[作],0)),"")</f>
        <v/>
      </c>
      <c r="O716" s="52" t="s" ph="1">
        <v>2661</v>
      </c>
      <c r="P716" s="52" t="s" ph="1">
        <v>2487</v>
      </c>
      <c r="Q716" s="52" t="s" ph="1">
        <v>2144</v>
      </c>
      <c r="R716" s="150" ph="1"/>
      <c r="S716" s="52" t="s" ph="1">
        <v>2145</v>
      </c>
      <c r="U716" s="53" ph="1"/>
      <c r="V716" s="49" ph="1"/>
      <c r="W716" s="49" ph="1"/>
    </row>
    <row r="717" spans="1:25" s="52" customFormat="1" ph="1">
      <c r="A717" s="49" ph="1">
        <v>1102</v>
      </c>
      <c r="B717" s="52" t="s" ph="1">
        <v>3580</v>
      </c>
      <c r="C717" s="52" t="s" ph="1">
        <v>3580</v>
      </c>
      <c r="F717" s="52" ph="1">
        <v>2</v>
      </c>
      <c r="G717" s="52" t="s" ph="1">
        <v>1289</v>
      </c>
      <c r="I717" s="52" t="s" ph="1">
        <v>2146</v>
      </c>
      <c r="M717" s="132" t="str" ph="1">
        <f>IFERROR(INDEX([1]!_born[生没年],
MATCH(I717,[1]!_born[作],0)),"")</f>
        <v/>
      </c>
      <c r="N717" s="132" t="str" ph="1">
        <f>IFERROR(INDEX([1]!_born[生没年],
MATCH(K717,[1]!_born[作],0)),"")</f>
        <v/>
      </c>
      <c r="P717" s="52" t="s" ph="1">
        <v>2147</v>
      </c>
      <c r="R717" s="150" ph="1"/>
      <c r="U717" s="53" ph="1"/>
      <c r="V717" s="49" ph="1"/>
      <c r="W717" s="49" ph="1"/>
    </row>
    <row r="718" spans="1:25" s="52" customFormat="1" ht="25.5" ph="1">
      <c r="A718" s="49" ph="1">
        <v>1103</v>
      </c>
      <c r="B718" s="52" t="s" ph="1">
        <v>3580</v>
      </c>
      <c r="C718" s="52" t="s" ph="1">
        <v>3580</v>
      </c>
      <c r="F718" s="52" ph="1">
        <v>3</v>
      </c>
      <c r="G718" s="52" t="s" ph="1">
        <v>7278</v>
      </c>
      <c r="I718" s="52" t="s" ph="1">
        <v>3371</v>
      </c>
      <c r="M718" s="132" t="str" ph="1">
        <f>IFERROR(INDEX([1]!_born[生没年],
MATCH(I718,[1]!_born[作],0)),"")</f>
        <v>1944~/1965~</v>
      </c>
      <c r="N718" s="132" t="str" ph="1">
        <f>IFERROR(INDEX([1]!_born[生没年],
MATCH(K718,[1]!_born[作],0)),"")</f>
        <v/>
      </c>
      <c r="O718" s="52" t="s" ph="1">
        <v>2662</v>
      </c>
      <c r="P718" s="52" t="s" ph="1">
        <v>3377</v>
      </c>
      <c r="Q718" s="52" t="s" ph="1">
        <v>3378</v>
      </c>
      <c r="R718" s="150" ph="1"/>
      <c r="S718" s="52" t="s" ph="1">
        <v>2148</v>
      </c>
      <c r="U718" s="53" ph="1"/>
      <c r="V718" s="49" ph="1"/>
      <c r="W718" s="49" ph="1"/>
    </row>
    <row r="719" spans="1:25" s="52" customFormat="1" ht="25.5" ph="1">
      <c r="A719" s="49" ph="1">
        <v>1104</v>
      </c>
      <c r="B719" s="52" t="s" ph="1">
        <v>3580</v>
      </c>
      <c r="C719" s="52" t="s" ph="1">
        <v>3580</v>
      </c>
      <c r="F719" s="52" ph="1">
        <v>4</v>
      </c>
      <c r="G719" s="52" t="s" ph="1">
        <v>7278</v>
      </c>
      <c r="I719" s="52" t="s" ph="1">
        <v>3371</v>
      </c>
      <c r="M719" s="132" t="str" ph="1">
        <f>IFERROR(INDEX([1]!_born[生没年],
MATCH(I719,[1]!_born[作],0)),"")</f>
        <v>1944~/1965~</v>
      </c>
      <c r="N719" s="132" t="str" ph="1">
        <f>IFERROR(INDEX([1]!_born[生没年],
MATCH(K719,[1]!_born[作],0)),"")</f>
        <v/>
      </c>
      <c r="O719" s="52" t="s" ph="1">
        <v>9878</v>
      </c>
      <c r="P719" s="52" t="s" ph="1">
        <v>3727</v>
      </c>
      <c r="Q719" s="52" t="s" ph="1">
        <v>2149</v>
      </c>
      <c r="R719" s="150" ph="1"/>
      <c r="S719" s="52" t="s" ph="1">
        <v>2150</v>
      </c>
      <c r="U719" s="53" ph="1"/>
      <c r="V719" s="49" ph="1"/>
      <c r="W719" s="49" ph="1"/>
    </row>
    <row r="720" spans="1:25" s="52" customFormat="1" ht="25.5" ph="1">
      <c r="A720" s="49" ph="1">
        <v>1105</v>
      </c>
      <c r="B720" s="52" t="s" ph="1">
        <v>3580</v>
      </c>
      <c r="C720" s="52" t="s" ph="1">
        <v>3580</v>
      </c>
      <c r="F720" s="52" ph="1">
        <v>4</v>
      </c>
      <c r="G720" s="52" t="s" ph="1">
        <v>7278</v>
      </c>
      <c r="I720" s="52" t="s" ph="1">
        <v>3371</v>
      </c>
      <c r="M720" s="132" t="str" ph="1">
        <f>IFERROR(INDEX([1]!_born[生没年],
MATCH(I720,[1]!_born[作],0)),"")</f>
        <v>1944~/1965~</v>
      </c>
      <c r="N720" s="132" t="str" ph="1">
        <f>IFERROR(INDEX([1]!_born[生没年],
MATCH(K720,[1]!_born[作],0)),"")</f>
        <v/>
      </c>
      <c r="O720" s="52" t="s" ph="1">
        <v>9881</v>
      </c>
      <c r="P720" s="52" t="s" ph="1">
        <v>3728</v>
      </c>
      <c r="Q720" s="52" t="s" ph="1">
        <v>2151</v>
      </c>
      <c r="R720" s="150" ph="1"/>
      <c r="S720" s="52" t="s" ph="1">
        <v>3374</v>
      </c>
      <c r="U720" s="53" ph="1"/>
      <c r="V720" s="49" ph="1"/>
      <c r="W720" s="49" ph="1"/>
    </row>
    <row r="721" spans="1:25" s="52" customFormat="1" ht="25.5" ph="1">
      <c r="A721" s="49" ph="1">
        <v>1106</v>
      </c>
      <c r="B721" s="52" t="s" ph="1">
        <v>3580</v>
      </c>
      <c r="C721" s="52" t="s" ph="1">
        <v>3580</v>
      </c>
      <c r="F721" s="52" ph="1">
        <v>5</v>
      </c>
      <c r="G721" s="52" t="s" ph="1">
        <v>7278</v>
      </c>
      <c r="I721" s="52" t="s" ph="1">
        <v>3371</v>
      </c>
      <c r="M721" s="132" t="str" ph="1">
        <f>IFERROR(INDEX([1]!_born[生没年],
MATCH(I721,[1]!_born[作],0)),"")</f>
        <v>1944~/1965~</v>
      </c>
      <c r="N721" s="132" t="str" ph="1">
        <f>IFERROR(INDEX([1]!_born[生没年],
MATCH(K721,[1]!_born[作],0)),"")</f>
        <v/>
      </c>
      <c r="O721" s="52" t="s" ph="1">
        <v>9882</v>
      </c>
      <c r="P721" s="52" t="s" ph="1">
        <v>3901</v>
      </c>
      <c r="Q721" s="52" t="s" ph="1">
        <v>3902</v>
      </c>
      <c r="R721" s="150" ph="1"/>
      <c r="S721" s="52" t="s" ph="1">
        <v>2145</v>
      </c>
      <c r="U721" s="53" ph="1"/>
      <c r="V721" s="49" ph="1"/>
      <c r="W721" s="49" ph="1"/>
    </row>
    <row r="722" spans="1:25" s="52" customFormat="1" ht="25.5" ph="1">
      <c r="A722" s="49" ph="1">
        <v>1107</v>
      </c>
      <c r="B722" s="52" t="s" ph="1">
        <v>3580</v>
      </c>
      <c r="C722" s="52" t="s" ph="1">
        <v>3580</v>
      </c>
      <c r="F722" s="52" t="s" ph="1">
        <v>1415</v>
      </c>
      <c r="G722" s="52" t="s" ph="1">
        <v>7278</v>
      </c>
      <c r="I722" s="52" t="s" ph="1">
        <v>3371</v>
      </c>
      <c r="M722" s="132" t="str" ph="1">
        <f>IFERROR(INDEX([1]!_born[生没年],
MATCH(I722,[1]!_born[作],0)),"")</f>
        <v>1944~/1965~</v>
      </c>
      <c r="N722" s="132" t="str" ph="1">
        <f>IFERROR(INDEX([1]!_born[生没年],
MATCH(K722,[1]!_born[作],0)),"")</f>
        <v/>
      </c>
      <c r="O722" s="52" t="s" ph="1">
        <v>3564</v>
      </c>
      <c r="R722" s="150" ph="1"/>
      <c r="S722" s="52" t="s" ph="1">
        <v>2152</v>
      </c>
      <c r="U722" s="53" ph="1"/>
      <c r="V722" s="49" ph="1"/>
      <c r="W722" s="49" ph="1"/>
      <c r="Y722" s="52" t="s" ph="1">
        <v>9883</v>
      </c>
    </row>
    <row r="723" spans="1:25" s="52" customFormat="1" ht="25.5" ph="1">
      <c r="A723" s="49" ph="1">
        <v>1107</v>
      </c>
      <c r="B723" s="52" t="s" ph="1">
        <v>3580</v>
      </c>
      <c r="C723" s="52" t="s" ph="1">
        <v>3580</v>
      </c>
      <c r="F723" s="52" ph="1">
        <v>6</v>
      </c>
      <c r="G723" s="52" t="s" ph="1">
        <v>7278</v>
      </c>
      <c r="I723" s="52" t="s" ph="1">
        <v>2362</v>
      </c>
      <c r="K723" s="52" t="s" ph="1">
        <v>4087</v>
      </c>
      <c r="M723" s="132" t="str" ph="1">
        <f>IFERROR(INDEX([1]!_born[生没年],
MATCH(I723,[1]!_born[作],0)),"")</f>
        <v>1944~/1965~</v>
      </c>
      <c r="N723" s="132" t="str" ph="1">
        <f>IFERROR(INDEX([1]!_born[生没年],
MATCH(K723,[1]!_born[作],0)),"")</f>
        <v/>
      </c>
      <c r="O723" s="52" t="s" ph="1">
        <v>9885</v>
      </c>
      <c r="P723" s="52" t="s" ph="1">
        <v>3903</v>
      </c>
      <c r="R723" s="150" ph="1"/>
      <c r="S723" s="52" t="s" ph="1">
        <v>2153</v>
      </c>
      <c r="U723" s="53" ph="1"/>
      <c r="V723" s="49" ph="1"/>
      <c r="W723" s="49" ph="1"/>
    </row>
    <row r="724" spans="1:25" s="52" customFormat="1" ht="25.5" ph="1">
      <c r="A724" s="49" ph="1">
        <v>1108</v>
      </c>
      <c r="B724" s="52" t="s" ph="1">
        <v>3580</v>
      </c>
      <c r="C724" s="52" t="s" ph="1">
        <v>3580</v>
      </c>
      <c r="F724" s="52" ph="1">
        <v>6</v>
      </c>
      <c r="G724" s="52" t="s" ph="1">
        <v>7278</v>
      </c>
      <c r="I724" s="52" t="s" ph="1">
        <v>3373</v>
      </c>
      <c r="M724" s="132" t="str" ph="1">
        <f>IFERROR(INDEX([1]!_born[生没年],
MATCH(I724,[1]!_born[作],0)),"")</f>
        <v>1944~/1965~</v>
      </c>
      <c r="N724" s="132" t="str" ph="1">
        <f>IFERROR(INDEX([1]!_born[生没年],
MATCH(K724,[1]!_born[作],0)),"")</f>
        <v/>
      </c>
      <c r="O724" s="52" t="s" ph="1">
        <v>3375</v>
      </c>
      <c r="P724" s="52" t="s" ph="1">
        <v>9884</v>
      </c>
      <c r="Q724" s="52" t="s" ph="1">
        <v>3801</v>
      </c>
      <c r="R724" s="150" ph="1"/>
      <c r="S724" s="52" t="s" ph="1">
        <v>2154</v>
      </c>
      <c r="T724" s="52" t="s" ph="1">
        <v>3376</v>
      </c>
      <c r="U724" s="53" ph="1"/>
      <c r="V724" s="49" ph="1"/>
      <c r="W724" s="49" ph="1"/>
    </row>
    <row r="725" spans="1:25" s="52" customFormat="1" ht="25.5" ph="1">
      <c r="A725" s="49" ph="1">
        <v>1109</v>
      </c>
      <c r="B725" s="52" t="s" ph="1">
        <v>3580</v>
      </c>
      <c r="C725" s="52" t="s" ph="1">
        <v>3580</v>
      </c>
      <c r="F725" s="52" ph="1">
        <v>1</v>
      </c>
      <c r="G725" s="52" t="s" ph="1">
        <v>7278</v>
      </c>
      <c r="I725" s="52" t="s" ph="1">
        <v>9832</v>
      </c>
      <c r="M725" s="132" t="str" ph="1">
        <f>IFERROR(INDEX([1]!_born[生没年],
MATCH(I725,[1]!_born[作],0)),"")</f>
        <v/>
      </c>
      <c r="N725" s="132" t="str" ph="1">
        <f>IFERROR(INDEX([1]!_born[生没年],
MATCH(K725,[1]!_born[作],0)),"")</f>
        <v/>
      </c>
      <c r="O725" s="52" t="s" ph="1">
        <v>9832</v>
      </c>
      <c r="P725" s="52" t="s" ph="1">
        <v>3284</v>
      </c>
      <c r="R725" s="150" ph="1"/>
      <c r="U725" s="53" ph="1"/>
      <c r="V725" s="49" ph="1"/>
      <c r="W725" s="49" ph="1"/>
    </row>
    <row r="726" spans="1:25" s="52" customFormat="1" ht="25.5" ph="1">
      <c r="A726" s="49" ph="1">
        <v>1110</v>
      </c>
      <c r="B726" s="52" t="s" ph="1">
        <v>3580</v>
      </c>
      <c r="C726" s="52" t="s" ph="1">
        <v>3580</v>
      </c>
      <c r="F726" s="52" ph="1">
        <v>1</v>
      </c>
      <c r="G726" s="52" t="s" ph="1">
        <v>7278</v>
      </c>
      <c r="I726" s="52" t="s" ph="1">
        <v>9835</v>
      </c>
      <c r="M726" s="132" t="str" ph="1">
        <f>IFERROR(INDEX([1]!_born[生没年],
MATCH(I726,[1]!_born[作],0)),"")</f>
        <v/>
      </c>
      <c r="N726" s="132" t="str" ph="1">
        <f>IFERROR(INDEX([1]!_born[生没年],
MATCH(K726,[1]!_born[作],0)),"")</f>
        <v/>
      </c>
      <c r="O726" s="52" t="s" ph="1">
        <v>2391</v>
      </c>
      <c r="P726" s="52" t="s" ph="1">
        <v>2318</v>
      </c>
      <c r="R726" s="150" ph="1"/>
      <c r="U726" s="53" ph="1"/>
      <c r="V726" s="49" ph="1"/>
      <c r="W726" s="49" ph="1"/>
    </row>
    <row r="727" spans="1:25" s="52" customFormat="1" ht="25.5" ph="1">
      <c r="A727" s="49" ph="1">
        <v>1111</v>
      </c>
      <c r="B727" s="52" t="s" ph="1">
        <v>3580</v>
      </c>
      <c r="C727" s="52" t="s" ph="1">
        <v>3580</v>
      </c>
      <c r="F727" s="52" ph="1">
        <v>2</v>
      </c>
      <c r="G727" s="52" t="s" ph="1">
        <v>7278</v>
      </c>
      <c r="I727" s="52" t="s" ph="1">
        <v>9833</v>
      </c>
      <c r="M727" s="132" t="str" ph="1">
        <f>IFERROR(INDEX([1]!_born[生没年],
MATCH(I727,[1]!_born[作],0)),"")</f>
        <v/>
      </c>
      <c r="N727" s="132" t="str" ph="1">
        <f>IFERROR(INDEX([1]!_born[生没年],
MATCH(K727,[1]!_born[作],0)),"")</f>
        <v/>
      </c>
      <c r="O727" s="52" t="s" ph="1">
        <v>9834</v>
      </c>
      <c r="P727" s="52" t="s" ph="1">
        <v>2319</v>
      </c>
      <c r="R727" s="150" ph="1"/>
      <c r="U727" s="53" ph="1"/>
      <c r="V727" s="49" ph="1"/>
      <c r="W727" s="49" ph="1"/>
    </row>
    <row r="728" spans="1:25" s="52" customFormat="1" ht="25.5" ph="1">
      <c r="A728" s="49" ph="1">
        <v>1112</v>
      </c>
      <c r="B728" s="52" t="s" ph="1">
        <v>3580</v>
      </c>
      <c r="C728" s="52" t="s" ph="1">
        <v>3580</v>
      </c>
      <c r="F728" s="52" ph="1">
        <v>3</v>
      </c>
      <c r="G728" s="52" t="s" ph="1">
        <v>7278</v>
      </c>
      <c r="I728" s="52" t="s" ph="1">
        <v>2359</v>
      </c>
      <c r="M728" s="132" t="str" ph="1">
        <f>IFERROR(INDEX([1]!_born[生没年],
MATCH(I728,[1]!_born[作],0)),"")</f>
        <v/>
      </c>
      <c r="N728" s="132" t="str" ph="1">
        <f>IFERROR(INDEX([1]!_born[生没年],
MATCH(K728,[1]!_born[作],0)),"")</f>
        <v/>
      </c>
      <c r="O728" s="52" t="s" ph="1">
        <v>2360</v>
      </c>
      <c r="P728" s="52" t="s" ph="1">
        <v>3020</v>
      </c>
      <c r="Q728" s="52" t="s" ph="1">
        <v>2320</v>
      </c>
      <c r="R728" s="150" ph="1"/>
      <c r="U728" s="53" ph="1"/>
      <c r="V728" s="49" ph="1"/>
      <c r="W728" s="49" ph="1"/>
    </row>
    <row r="729" spans="1:25" s="52" customFormat="1" ht="25.5" ph="1">
      <c r="A729" s="49" ph="1">
        <v>1113</v>
      </c>
      <c r="B729" s="52" t="s" ph="1">
        <v>3580</v>
      </c>
      <c r="C729" s="52" t="s" ph="1">
        <v>3580</v>
      </c>
      <c r="F729" s="52" ph="1">
        <v>3</v>
      </c>
      <c r="G729" s="52" t="s" ph="1">
        <v>7278</v>
      </c>
      <c r="I729" s="52" t="s" ph="1">
        <v>4046</v>
      </c>
      <c r="M729" s="132" t="str" ph="1">
        <f>IFERROR(INDEX([1]!_born[生没年],
MATCH(I729,[1]!_born[作],0)),"")</f>
        <v/>
      </c>
      <c r="N729" s="132" t="str" ph="1">
        <f>IFERROR(INDEX([1]!_born[生没年],
MATCH(K729,[1]!_born[作],0)),"")</f>
        <v/>
      </c>
      <c r="O729" s="52" t="s" ph="1">
        <v>4238</v>
      </c>
      <c r="P729" s="52" t="s" ph="1">
        <v>2321</v>
      </c>
      <c r="Q729" s="52" t="s" ph="1">
        <v>2322</v>
      </c>
      <c r="R729" s="150" ph="1"/>
      <c r="U729" s="53" ph="1"/>
      <c r="V729" s="49" ph="1"/>
      <c r="W729" s="49" ph="1"/>
    </row>
    <row r="730" spans="1:25" s="52" customFormat="1" ht="25.5" ph="1">
      <c r="A730" s="49" ph="1">
        <v>1114</v>
      </c>
      <c r="B730" s="52" t="s" ph="1">
        <v>3580</v>
      </c>
      <c r="C730" s="52" t="s" ph="1">
        <v>3580</v>
      </c>
      <c r="F730" s="52" ph="1">
        <v>3</v>
      </c>
      <c r="G730" s="52" t="s" ph="1">
        <v>7278</v>
      </c>
      <c r="I730" s="52" t="s" ph="1">
        <v>3746</v>
      </c>
      <c r="M730" s="132" t="str" ph="1">
        <f>IFERROR(INDEX([1]!_born[生没年],
MATCH(I730,[1]!_born[作],0)),"")</f>
        <v/>
      </c>
      <c r="N730" s="132" t="str" ph="1">
        <f>IFERROR(INDEX([1]!_born[生没年],
MATCH(K730,[1]!_born[作],0)),"")</f>
        <v/>
      </c>
      <c r="O730" s="52" t="s" ph="1">
        <v>2607</v>
      </c>
      <c r="P730" s="52" t="s" ph="1">
        <v>3963</v>
      </c>
      <c r="R730" s="150" ph="1"/>
      <c r="U730" s="53" ph="1"/>
      <c r="V730" s="49" ph="1"/>
      <c r="W730" s="49" ph="1"/>
      <c r="Y730" s="52" t="s" ph="1">
        <v>9874</v>
      </c>
    </row>
    <row r="731" spans="1:25" s="52" customFormat="1" ht="25.5" ph="1">
      <c r="A731" s="49" ph="1">
        <v>1115</v>
      </c>
      <c r="B731" s="52" t="s" ph="1">
        <v>3580</v>
      </c>
      <c r="C731" s="52" t="s" ph="1">
        <v>3580</v>
      </c>
      <c r="F731" s="52" ph="1">
        <v>4</v>
      </c>
      <c r="G731" s="52" t="s" ph="1">
        <v>7278</v>
      </c>
      <c r="I731" s="52" t="s" ph="1">
        <v>2155</v>
      </c>
      <c r="M731" s="132" t="str" ph="1">
        <f>IFERROR(INDEX([1]!_born[生没年],
MATCH(I731,[1]!_born[作],0)),"")</f>
        <v/>
      </c>
      <c r="N731" s="132" t="str" ph="1">
        <f>IFERROR(INDEX([1]!_born[生没年],
MATCH(K731,[1]!_born[作],0)),"")</f>
        <v/>
      </c>
      <c r="O731" s="52" t="s" ph="1">
        <v>4114</v>
      </c>
      <c r="P731" s="52" t="s" ph="1">
        <v>4080</v>
      </c>
      <c r="Q731" s="52" t="s" ph="1">
        <v>4081</v>
      </c>
      <c r="R731" s="150" ph="1"/>
      <c r="S731" s="52" t="s" ph="1">
        <v>4082</v>
      </c>
      <c r="U731" s="53" ph="1"/>
      <c r="V731" s="49" ph="1"/>
      <c r="W731" s="49" ph="1"/>
    </row>
    <row r="732" spans="1:25" s="52" customFormat="1" ht="25.5" ph="1">
      <c r="A732" s="49" ph="1">
        <v>1116</v>
      </c>
      <c r="B732" s="52" t="s" ph="1">
        <v>3580</v>
      </c>
      <c r="C732" s="52" t="s" ph="1">
        <v>3580</v>
      </c>
      <c r="F732" s="52" ph="1">
        <v>4</v>
      </c>
      <c r="G732" s="52" t="s" ph="1">
        <v>7278</v>
      </c>
      <c r="I732" s="52" t="s" ph="1">
        <v>2155</v>
      </c>
      <c r="M732" s="132" t="str" ph="1">
        <f>IFERROR(INDEX([1]!_born[生没年],
MATCH(I732,[1]!_born[作],0)),"")</f>
        <v/>
      </c>
      <c r="N732" s="132" t="str" ph="1">
        <f>IFERROR(INDEX([1]!_born[生没年],
MATCH(K732,[1]!_born[作],0)),"")</f>
        <v/>
      </c>
      <c r="O732" s="52" t="s" ph="1">
        <v>2620</v>
      </c>
      <c r="P732" s="52" t="s" ph="1">
        <v>4083</v>
      </c>
      <c r="Q732" s="52" t="s" ph="1">
        <v>4084</v>
      </c>
      <c r="R732" s="150" ph="1"/>
      <c r="S732" s="52" t="s" ph="1">
        <v>4082</v>
      </c>
      <c r="U732" s="53" ph="1"/>
      <c r="V732" s="49" ph="1"/>
      <c r="W732" s="49" ph="1"/>
    </row>
    <row r="733" spans="1:25" s="52" customFormat="1" ht="25.5" ph="1">
      <c r="A733" s="49" ph="1">
        <v>1117</v>
      </c>
      <c r="B733" s="52" t="s" ph="1">
        <v>3580</v>
      </c>
      <c r="C733" s="52" t="s" ph="1">
        <v>3580</v>
      </c>
      <c r="F733" s="52" ph="1">
        <v>5</v>
      </c>
      <c r="G733" s="52" t="s" ph="1">
        <v>1289</v>
      </c>
      <c r="I733" s="52" t="s" ph="1">
        <v>10024</v>
      </c>
      <c r="M733" s="132" t="str" ph="1">
        <f>IFERROR(INDEX([1]!_born[生没年],
MATCH(I733,[1]!_born[作],0)),"")</f>
        <v/>
      </c>
      <c r="N733" s="132" t="str" ph="1">
        <f>IFERROR(INDEX([1]!_born[生没年],
MATCH(K733,[1]!_born[作],0)),"")</f>
        <v/>
      </c>
      <c r="R733" s="150" ph="1"/>
      <c r="U733" s="53" ph="1"/>
      <c r="V733" s="49" ph="1"/>
      <c r="W733" s="49" ph="1"/>
    </row>
    <row r="734" spans="1:25" s="52" customFormat="1" ht="25.5" ph="1">
      <c r="A734" s="49" ph="1">
        <v>1118</v>
      </c>
      <c r="B734" s="52" t="s" ph="1">
        <v>3580</v>
      </c>
      <c r="C734" s="52" t="s" ph="1">
        <v>3580</v>
      </c>
      <c r="F734" s="52" ph="1">
        <v>6</v>
      </c>
      <c r="G734" s="52" t="s" ph="1">
        <v>1289</v>
      </c>
      <c r="I734" s="52" t="s" ph="1">
        <v>10024</v>
      </c>
      <c r="M734" s="132" t="str" ph="1">
        <f>IFERROR(INDEX([1]!_born[生没年],
MATCH(I734,[1]!_born[作],0)),"")</f>
        <v/>
      </c>
      <c r="N734" s="132" t="str" ph="1">
        <f>IFERROR(INDEX([1]!_born[生没年],
MATCH(K734,[1]!_born[作],0)),"")</f>
        <v/>
      </c>
      <c r="R734" s="150" ph="1"/>
      <c r="U734" s="53" ph="1"/>
      <c r="V734" s="49" ph="1"/>
      <c r="W734" s="49" ph="1"/>
    </row>
    <row r="735" spans="1:25" ht="25.5" ph="1">
      <c r="A735" s="6" ph="1">
        <v>1119</v>
      </c>
      <c r="B735" s="7" t="s" ph="1">
        <v>3580</v>
      </c>
      <c r="C735" s="7" t="s" ph="1">
        <v>3580</v>
      </c>
      <c r="F735" s="7" ph="1">
        <v>1</v>
      </c>
      <c r="G735" s="7" t="s" ph="1">
        <v>1398</v>
      </c>
      <c r="I735" s="7" t="s" ph="1">
        <v>3624</v>
      </c>
      <c r="M735" s="14" t="str" ph="1">
        <f>IFERROR(INDEX([1]!_born[生没年],
MATCH(I735,[1]!_born[作],0)),"")</f>
        <v/>
      </c>
      <c r="N735" s="14" t="str" ph="1">
        <f>IFERROR(INDEX([1]!_born[生没年],
MATCH(K735,[1]!_born[作],0)),"")</f>
        <v/>
      </c>
      <c r="O735" s="7" t="s" ph="1">
        <v>10198</v>
      </c>
      <c r="R735" s="147" ph="1"/>
    </row>
    <row r="736" spans="1:25" ph="1">
      <c r="A736" s="6" ph="1">
        <v>1120</v>
      </c>
      <c r="B736" s="7" t="s" ph="1">
        <v>3580</v>
      </c>
      <c r="C736" s="7" t="s" ph="1">
        <v>3580</v>
      </c>
      <c r="F736" s="7" ph="1">
        <v>2</v>
      </c>
      <c r="G736" s="7" t="s" ph="1">
        <v>1398</v>
      </c>
      <c r="I736" s="7" t="s" ph="1">
        <v>3624</v>
      </c>
      <c r="M736" s="14" t="str" ph="1">
        <f>IFERROR(INDEX([1]!_born[生没年],
MATCH(I736,[1]!_born[作],0)),"")</f>
        <v/>
      </c>
      <c r="N736" s="14" t="str" ph="1">
        <f>IFERROR(INDEX([1]!_born[生没年],
MATCH(K736,[1]!_born[作],0)),"")</f>
        <v/>
      </c>
      <c r="O736" s="7" t="s" ph="1">
        <v>3624</v>
      </c>
      <c r="Q736" s="7" t="s" ph="1">
        <v>2156</v>
      </c>
      <c r="R736" s="147" ph="1"/>
    </row>
    <row r="737" spans="1:23" ph="1">
      <c r="A737" s="6" ph="1">
        <v>1121</v>
      </c>
      <c r="B737" s="7" t="s" ph="1">
        <v>3580</v>
      </c>
      <c r="C737" s="7" t="s" ph="1">
        <v>3580</v>
      </c>
      <c r="F737" s="7" ph="1">
        <v>3</v>
      </c>
      <c r="G737" s="7" t="s" ph="1">
        <v>1398</v>
      </c>
      <c r="I737" s="7" t="s" ph="1">
        <v>2363</v>
      </c>
      <c r="M737" s="14" t="str" ph="1">
        <f>IFERROR(INDEX([1]!_born[生没年],
MATCH(I737,[1]!_born[作],0)),"")</f>
        <v/>
      </c>
      <c r="N737" s="14" t="str" ph="1">
        <f>IFERROR(INDEX([1]!_born[生没年],
MATCH(K737,[1]!_born[作],0)),"")</f>
        <v/>
      </c>
      <c r="O737" s="7" t="s" ph="1">
        <v>2363</v>
      </c>
      <c r="Q737" s="7" t="s" ph="1">
        <v>3612</v>
      </c>
      <c r="R737" s="147" ph="1"/>
    </row>
    <row r="738" spans="1:23" ph="1">
      <c r="A738" s="6" ph="1">
        <v>1122</v>
      </c>
      <c r="B738" s="7" t="s" ph="1">
        <v>3580</v>
      </c>
      <c r="C738" s="7" t="s" ph="1">
        <v>3580</v>
      </c>
      <c r="F738" s="7" ph="1">
        <v>3</v>
      </c>
      <c r="G738" s="7" t="s" ph="1">
        <v>1398</v>
      </c>
      <c r="I738" s="7" t="s" ph="1">
        <v>2363</v>
      </c>
      <c r="M738" s="14" t="str" ph="1">
        <f>IFERROR(INDEX([1]!_born[生没年],
MATCH(I738,[1]!_born[作],0)),"")</f>
        <v/>
      </c>
      <c r="N738" s="14" t="str" ph="1">
        <f>IFERROR(INDEX([1]!_born[生没年],
MATCH(K738,[1]!_born[作],0)),"")</f>
        <v/>
      </c>
      <c r="O738" s="7" t="s" ph="1">
        <v>2363</v>
      </c>
      <c r="Q738" s="7" t="s" ph="1">
        <v>3613</v>
      </c>
      <c r="R738" s="147" ph="1"/>
    </row>
    <row r="739" spans="1:23" ht="25.5" ph="1">
      <c r="A739" s="6" ph="1">
        <v>1123</v>
      </c>
      <c r="B739" s="7" t="s" ph="1">
        <v>3580</v>
      </c>
      <c r="C739" s="7" t="s" ph="1">
        <v>3580</v>
      </c>
      <c r="F739" s="7" ph="1">
        <v>3</v>
      </c>
      <c r="G739" s="7" t="s" ph="1">
        <v>1398</v>
      </c>
      <c r="I739" s="7" t="s" ph="1">
        <v>2363</v>
      </c>
      <c r="M739" s="14" t="str" ph="1">
        <f>IFERROR(INDEX([1]!_born[生没年],
MATCH(I739,[1]!_born[作],0)),"")</f>
        <v/>
      </c>
      <c r="N739" s="14" t="str" ph="1">
        <f>IFERROR(INDEX([1]!_born[生没年],
MATCH(K739,[1]!_born[作],0)),"")</f>
        <v/>
      </c>
      <c r="O739" s="7" t="s" ph="1">
        <v>10199</v>
      </c>
      <c r="R739" s="147" ph="1"/>
    </row>
    <row r="740" spans="1:23" ht="25.5" ph="1">
      <c r="A740" s="6" ph="1">
        <v>1124</v>
      </c>
      <c r="B740" s="7" t="s" ph="1">
        <v>3580</v>
      </c>
      <c r="C740" s="7" t="s" ph="1">
        <v>3580</v>
      </c>
      <c r="F740" s="7" ph="1">
        <v>3</v>
      </c>
      <c r="G740" s="7" t="s" ph="1">
        <v>1398</v>
      </c>
      <c r="I740" s="7" t="s" ph="1">
        <v>2363</v>
      </c>
      <c r="M740" s="14" t="str" ph="1">
        <f>IFERROR(INDEX([1]!_born[生没年],
MATCH(I740,[1]!_born[作],0)),"")</f>
        <v/>
      </c>
      <c r="N740" s="14" t="str" ph="1">
        <f>IFERROR(INDEX([1]!_born[生没年],
MATCH(K740,[1]!_born[作],0)),"")</f>
        <v/>
      </c>
      <c r="O740" s="7" t="s" ph="1">
        <v>10200</v>
      </c>
      <c r="R740" s="147" ph="1"/>
    </row>
    <row r="741" spans="1:23" s="52" customFormat="1" ht="25.5" ph="1">
      <c r="A741" s="49" ph="1">
        <v>1125</v>
      </c>
      <c r="B741" s="52" t="s" ph="1">
        <v>3580</v>
      </c>
      <c r="C741" s="52" t="s" ph="1">
        <v>3580</v>
      </c>
      <c r="F741" s="52" ph="1">
        <v>4</v>
      </c>
      <c r="G741" s="52" t="s" ph="1">
        <v>1289</v>
      </c>
      <c r="I741" s="52" t="s" ph="1">
        <v>10024</v>
      </c>
      <c r="M741" s="132" t="str" ph="1">
        <f>IFERROR(INDEX([1]!_born[生没年],
MATCH(I741,[1]!_born[作],0)),"")</f>
        <v/>
      </c>
      <c r="N741" s="132" t="str" ph="1">
        <f>IFERROR(INDEX([1]!_born[生没年],
MATCH(K741,[1]!_born[作],0)),"")</f>
        <v/>
      </c>
      <c r="R741" s="150" ph="1"/>
      <c r="U741" s="53" ph="1"/>
      <c r="V741" s="49" ph="1"/>
      <c r="W741" s="49" ph="1"/>
    </row>
    <row r="742" spans="1:23" ht="25.5" ph="1">
      <c r="A742" s="6" ph="1">
        <v>1126</v>
      </c>
      <c r="B742" s="7" t="s" ph="1">
        <v>3580</v>
      </c>
      <c r="C742" s="7" t="s" ph="1">
        <v>3580</v>
      </c>
      <c r="F742" s="7" ph="1">
        <v>5</v>
      </c>
      <c r="G742" s="7" t="s" ph="1">
        <v>1398</v>
      </c>
      <c r="I742" s="7" t="s" ph="1">
        <v>10201</v>
      </c>
      <c r="M742" s="14" t="str" ph="1">
        <f>IFERROR(INDEX([1]!_born[生没年],
MATCH(I742,[1]!_born[作],0)),"")</f>
        <v/>
      </c>
      <c r="N742" s="14" t="str" ph="1">
        <f>IFERROR(INDEX([1]!_born[生没年],
MATCH(K742,[1]!_born[作],0)),"")</f>
        <v/>
      </c>
      <c r="O742" s="7" t="s" ph="1">
        <v>2365</v>
      </c>
      <c r="P742" s="7" t="s" ph="1">
        <v>3614</v>
      </c>
      <c r="Q742" s="7" t="s" ph="1">
        <v>3615</v>
      </c>
      <c r="R742" s="147" ph="1"/>
    </row>
    <row r="743" spans="1:23" ht="25.5" ph="1">
      <c r="A743" s="6" ph="1">
        <v>1127</v>
      </c>
      <c r="B743" s="7" t="s" ph="1">
        <v>3580</v>
      </c>
      <c r="C743" s="7" t="s" ph="1">
        <v>3580</v>
      </c>
      <c r="F743" s="7" ph="1">
        <v>6</v>
      </c>
      <c r="G743" s="7" t="s" ph="1">
        <v>1398</v>
      </c>
      <c r="I743" s="7" t="s" ph="1">
        <v>10201</v>
      </c>
      <c r="M743" s="14" t="str" ph="1">
        <f>IFERROR(INDEX([1]!_born[生没年],
MATCH(I743,[1]!_born[作],0)),"")</f>
        <v/>
      </c>
      <c r="N743" s="14" t="str" ph="1">
        <f>IFERROR(INDEX([1]!_born[生没年],
MATCH(K743,[1]!_born[作],0)),"")</f>
        <v/>
      </c>
      <c r="O743" s="7" t="s" ph="1">
        <v>2364</v>
      </c>
      <c r="P743" s="7" t="s" ph="1">
        <v>3616</v>
      </c>
      <c r="Q743" s="7" t="s" ph="1">
        <v>3617</v>
      </c>
      <c r="R743" s="147" ph="1"/>
    </row>
    <row r="744" spans="1:23" ph="1">
      <c r="A744" s="6" ph="1">
        <v>1128</v>
      </c>
      <c r="B744" s="7" t="s" ph="1">
        <v>3580</v>
      </c>
      <c r="C744" s="7" t="s" ph="1">
        <v>3580</v>
      </c>
      <c r="F744" s="7" ph="1">
        <v>6</v>
      </c>
      <c r="G744" s="7" t="s" ph="1">
        <v>1398</v>
      </c>
      <c r="I744" s="7" t="s" ph="1">
        <v>2366</v>
      </c>
      <c r="M744" s="14" t="str" ph="1">
        <f>IFERROR(INDEX([1]!_born[生没年],
MATCH(I744,[1]!_born[作],0)),"")</f>
        <v/>
      </c>
      <c r="N744" s="14" t="str" ph="1">
        <f>IFERROR(INDEX([1]!_born[生没年],
MATCH(K744,[1]!_born[作],0)),"")</f>
        <v/>
      </c>
      <c r="O744" s="7" t="s" ph="1">
        <v>2366</v>
      </c>
      <c r="P744" s="7" t="s" ph="1">
        <v>3618</v>
      </c>
      <c r="Q744" s="7" t="s" ph="1">
        <v>3619</v>
      </c>
      <c r="R744" s="147" ph="1"/>
    </row>
    <row r="745" spans="1:23" ht="25.5" ph="1">
      <c r="A745" s="6" ph="1">
        <v>1129</v>
      </c>
      <c r="B745" s="7" t="s" ph="1">
        <v>3580</v>
      </c>
      <c r="C745" s="7" t="s" ph="1">
        <v>3580</v>
      </c>
      <c r="F745" s="7" ph="1">
        <v>6</v>
      </c>
      <c r="G745" s="7" t="s" ph="1">
        <v>7278</v>
      </c>
      <c r="I745" s="7" t="s" ph="1">
        <v>3109</v>
      </c>
      <c r="M745" s="14" t="str" ph="1">
        <f>IFERROR(INDEX([1]!_born[生没年],
MATCH(I745,[1]!_born[作],0)),"")</f>
        <v/>
      </c>
      <c r="N745" s="14" t="str" ph="1">
        <f>IFERROR(INDEX([1]!_born[生没年],
MATCH(K745,[1]!_born[作],0)),"")</f>
        <v/>
      </c>
      <c r="O745" s="7" t="s" ph="1">
        <v>1126</v>
      </c>
      <c r="P745" s="7" t="s" ph="1">
        <v>3620</v>
      </c>
      <c r="Q745" s="7" t="s" ph="1">
        <v>3621</v>
      </c>
      <c r="R745" s="147" ph="1"/>
    </row>
    <row r="746" spans="1:23" ht="25.5" ph="1">
      <c r="A746" s="6" ph="1">
        <v>1130</v>
      </c>
      <c r="B746" s="7" t="s" ph="1">
        <v>3580</v>
      </c>
      <c r="C746" s="7" t="s" ph="1">
        <v>3580</v>
      </c>
      <c r="F746" s="7" ph="1">
        <v>6</v>
      </c>
      <c r="G746" s="7" t="s" ph="1">
        <v>7278</v>
      </c>
      <c r="I746" s="7" t="s" ph="1">
        <v>3109</v>
      </c>
      <c r="M746" s="14" t="str" ph="1">
        <f>IFERROR(INDEX([1]!_born[生没年],
MATCH(I746,[1]!_born[作],0)),"")</f>
        <v/>
      </c>
      <c r="N746" s="14" t="str" ph="1">
        <f>IFERROR(INDEX([1]!_born[生没年],
MATCH(K746,[1]!_born[作],0)),"")</f>
        <v/>
      </c>
      <c r="O746" s="7" t="s" ph="1">
        <v>2157</v>
      </c>
      <c r="P746" s="7" t="s" ph="1">
        <v>3622</v>
      </c>
      <c r="Q746" s="7" t="s" ph="1">
        <v>4018</v>
      </c>
      <c r="R746" s="147" ph="1"/>
    </row>
    <row r="747" spans="1:23" ht="25.5" ph="1">
      <c r="A747" s="6" ph="1">
        <v>1139</v>
      </c>
      <c r="B747" s="7" t="s" ph="1">
        <v>3580</v>
      </c>
      <c r="C747" s="7" t="s" ph="1">
        <v>3580</v>
      </c>
      <c r="F747" s="7" ph="1">
        <v>1</v>
      </c>
      <c r="G747" s="7" t="s" ph="1">
        <v>6914</v>
      </c>
      <c r="I747" s="7" t="s" ph="1">
        <v>10202</v>
      </c>
      <c r="M747" s="14" t="str" ph="1">
        <f>IFERROR(INDEX([1]!_born[生没年],
MATCH(I747,[1]!_born[作],0)),"")</f>
        <v/>
      </c>
      <c r="N747" s="14" t="str" ph="1">
        <f>IFERROR(INDEX([1]!_born[生没年],
MATCH(K747,[1]!_born[作],0)),"")</f>
        <v/>
      </c>
      <c r="O747" s="7" t="s" ph="1">
        <v>3231</v>
      </c>
      <c r="P747" s="7" t="s" ph="1">
        <v>2158</v>
      </c>
      <c r="Q747" s="7" t="s" ph="1">
        <v>2159</v>
      </c>
      <c r="R747" s="147" ph="1"/>
    </row>
    <row r="748" spans="1:23" ht="25.5" ph="1">
      <c r="A748" s="6" ph="1">
        <v>1140</v>
      </c>
      <c r="B748" s="7" t="s" ph="1">
        <v>3580</v>
      </c>
      <c r="C748" s="7" t="s" ph="1">
        <v>3580</v>
      </c>
      <c r="F748" s="7" ph="1">
        <v>1</v>
      </c>
      <c r="G748" s="7" t="s" ph="1">
        <v>6914</v>
      </c>
      <c r="I748" s="7" t="s" ph="1">
        <v>10202</v>
      </c>
      <c r="M748" s="14" t="str" ph="1">
        <f>IFERROR(INDEX([1]!_born[生没年],
MATCH(I748,[1]!_born[作],0)),"")</f>
        <v/>
      </c>
      <c r="N748" s="14" t="str" ph="1">
        <f>IFERROR(INDEX([1]!_born[生没年],
MATCH(K748,[1]!_born[作],0)),"")</f>
        <v/>
      </c>
      <c r="O748" s="7" t="s" ph="1">
        <v>2160</v>
      </c>
      <c r="P748" s="7" t="s" ph="1">
        <v>2161</v>
      </c>
      <c r="Q748" s="7" t="s" ph="1">
        <v>2162</v>
      </c>
      <c r="R748" s="147" ph="1"/>
    </row>
    <row r="749" spans="1:23" ht="25.5" ph="1">
      <c r="A749" s="6" ph="1">
        <v>1141</v>
      </c>
      <c r="B749" s="7" t="s" ph="1">
        <v>3580</v>
      </c>
      <c r="C749" s="7" t="s" ph="1">
        <v>3580</v>
      </c>
      <c r="F749" s="7" ph="1">
        <v>1</v>
      </c>
      <c r="G749" s="7" t="s" ph="1">
        <v>6914</v>
      </c>
      <c r="I749" s="7" t="s" ph="1">
        <v>10202</v>
      </c>
      <c r="M749" s="14" t="str" ph="1">
        <f>IFERROR(INDEX([1]!_born[生没年],
MATCH(I749,[1]!_born[作],0)),"")</f>
        <v/>
      </c>
      <c r="N749" s="14" t="str" ph="1">
        <f>IFERROR(INDEX([1]!_born[生没年],
MATCH(K749,[1]!_born[作],0)),"")</f>
        <v/>
      </c>
      <c r="O749" s="7" t="s" ph="1">
        <v>2286</v>
      </c>
      <c r="P749" s="7" t="s" ph="1">
        <v>2163</v>
      </c>
      <c r="R749" s="147" ph="1"/>
    </row>
    <row r="750" spans="1:23" ht="25.5" ph="1">
      <c r="A750" s="6" ph="1">
        <v>1142</v>
      </c>
      <c r="B750" s="7" t="s" ph="1">
        <v>3580</v>
      </c>
      <c r="C750" s="7" t="s" ph="1">
        <v>3580</v>
      </c>
      <c r="F750" s="7" t="s" ph="1">
        <v>1364</v>
      </c>
      <c r="G750" s="7" t="s" ph="1">
        <v>6914</v>
      </c>
      <c r="I750" s="7" t="s" ph="1">
        <v>10202</v>
      </c>
      <c r="M750" s="14" t="str" ph="1">
        <f>IFERROR(INDEX([1]!_born[生没年],
MATCH(I750,[1]!_born[作],0)),"")</f>
        <v/>
      </c>
      <c r="N750" s="14" t="str" ph="1">
        <f>IFERROR(INDEX([1]!_born[生没年],
MATCH(K750,[1]!_born[作],0)),"")</f>
        <v/>
      </c>
      <c r="O750" s="7" t="s" ph="1">
        <v>2164</v>
      </c>
      <c r="P750" s="7" t="s" ph="1">
        <v>2165</v>
      </c>
      <c r="Q750" s="7" t="s" ph="1">
        <v>2166</v>
      </c>
      <c r="R750" s="147" ph="1"/>
    </row>
    <row r="751" spans="1:23" ht="25.5" ph="1">
      <c r="A751" s="6" ph="1">
        <v>1143</v>
      </c>
      <c r="B751" s="7" t="s" ph="1">
        <v>3580</v>
      </c>
      <c r="C751" s="7" t="s" ph="1">
        <v>3580</v>
      </c>
      <c r="F751" s="7" t="s" ph="1">
        <v>1364</v>
      </c>
      <c r="G751" s="7" t="s" ph="1">
        <v>6914</v>
      </c>
      <c r="I751" s="7" t="s" ph="1">
        <v>10202</v>
      </c>
      <c r="M751" s="14" t="str" ph="1">
        <f>IFERROR(INDEX([1]!_born[生没年],
MATCH(I751,[1]!_born[作],0)),"")</f>
        <v/>
      </c>
      <c r="N751" s="14" t="str" ph="1">
        <f>IFERROR(INDEX([1]!_born[生没年],
MATCH(K751,[1]!_born[作],0)),"")</f>
        <v/>
      </c>
      <c r="O751" s="7" t="s" ph="1">
        <v>2167</v>
      </c>
      <c r="P751" s="7" t="s" ph="1">
        <v>2168</v>
      </c>
      <c r="Q751" s="7" t="s" ph="1">
        <v>2169</v>
      </c>
      <c r="R751" s="147" ph="1"/>
    </row>
    <row r="752" spans="1:23" s="8" customFormat="1" ht="25.5" ph="1">
      <c r="A752" s="6" ph="1">
        <v>1146</v>
      </c>
      <c r="B752" s="11" t="s" ph="1">
        <v>2043</v>
      </c>
      <c r="C752" s="11" t="s" ph="1">
        <v>2043</v>
      </c>
      <c r="G752" s="10" t="s" ph="1">
        <v>6910</v>
      </c>
      <c r="H752" s="11" ph="1"/>
      <c r="M752" s="9" t="str" ph="1">
        <f>IFERROR(INDEX([1]!_born[生没年],
MATCH(I752,[1]!_born[作],0)),"")</f>
        <v/>
      </c>
      <c r="N752" s="9" t="str" ph="1">
        <f>IFERROR(INDEX([1]!_born[生没年],
MATCH(K752,[1]!_born[作],0)),"")</f>
        <v/>
      </c>
      <c r="R752" s="146" ph="1"/>
      <c r="U752" s="12" ph="1"/>
      <c r="V752" s="131" ph="1"/>
      <c r="W752" s="131" ph="1"/>
    </row>
    <row r="753" spans="1:29" ht="25.5" ph="1">
      <c r="A753" s="6" ph="1">
        <v>1147</v>
      </c>
      <c r="B753" s="7" t="s" ph="1">
        <v>3580</v>
      </c>
      <c r="C753" s="7" t="s" ph="1">
        <v>3580</v>
      </c>
      <c r="F753" s="7" ph="1">
        <v>1</v>
      </c>
      <c r="G753" s="7" t="s" ph="1">
        <v>8081</v>
      </c>
      <c r="I753" s="7" t="s" ph="1">
        <v>3755</v>
      </c>
      <c r="M753" s="14" t="str" ph="1">
        <f>IFERROR(INDEX([1]!_born[生没年],
MATCH(I753,[1]!_born[作],0)),"")</f>
        <v>1944~</v>
      </c>
      <c r="N753" s="14" t="str" ph="1">
        <f>IFERROR(INDEX([1]!_born[生没年],
MATCH(K753,[1]!_born[作],0)),"")</f>
        <v/>
      </c>
      <c r="O753" s="7" t="s" ph="1">
        <v>10203</v>
      </c>
      <c r="P753" s="7" t="s" ph="1">
        <v>2411</v>
      </c>
      <c r="R753" s="147" ph="1"/>
    </row>
    <row r="754" spans="1:29" ht="25.5" ph="1">
      <c r="A754" s="6" ph="1">
        <v>1148</v>
      </c>
      <c r="B754" s="7" t="s" ph="1">
        <v>3580</v>
      </c>
      <c r="C754" s="7" t="s" ph="1">
        <v>3580</v>
      </c>
      <c r="F754" s="7" ph="1">
        <v>1</v>
      </c>
      <c r="G754" s="7" t="s" ph="1">
        <v>8081</v>
      </c>
      <c r="I754" s="7" t="s" ph="1">
        <v>3755</v>
      </c>
      <c r="M754" s="14" t="str" ph="1">
        <f>IFERROR(INDEX([1]!_born[生没年],
MATCH(I754,[1]!_born[作],0)),"")</f>
        <v>1944~</v>
      </c>
      <c r="N754" s="14" t="str" ph="1">
        <f>IFERROR(INDEX([1]!_born[生没年],
MATCH(K754,[1]!_born[作],0)),"")</f>
        <v/>
      </c>
      <c r="O754" s="7" t="s" ph="1">
        <v>2621</v>
      </c>
      <c r="P754" s="7" t="s" ph="1">
        <v>2412</v>
      </c>
      <c r="R754" s="147" ph="1"/>
    </row>
    <row r="755" spans="1:29" ht="25.5" ph="1">
      <c r="A755" s="6" ph="1">
        <v>1149</v>
      </c>
      <c r="B755" s="7" t="s" ph="1">
        <v>3580</v>
      </c>
      <c r="C755" s="7" t="s" ph="1">
        <v>3580</v>
      </c>
      <c r="F755" s="7" ph="1">
        <v>1</v>
      </c>
      <c r="G755" s="7" t="s" ph="1">
        <v>8081</v>
      </c>
      <c r="I755" s="7" t="s" ph="1">
        <v>3755</v>
      </c>
      <c r="M755" s="14" t="str" ph="1">
        <f>IFERROR(INDEX([1]!_born[生没年],
MATCH(I755,[1]!_born[作],0)),"")</f>
        <v>1944~</v>
      </c>
      <c r="N755" s="14" t="str" ph="1">
        <f>IFERROR(INDEX([1]!_born[生没年],
MATCH(K755,[1]!_born[作],0)),"")</f>
        <v/>
      </c>
      <c r="O755" s="7" t="s" ph="1">
        <v>10204</v>
      </c>
      <c r="P755" s="7" t="s" ph="1">
        <v>2413</v>
      </c>
      <c r="R755" s="147" ph="1"/>
    </row>
    <row r="756" spans="1:29" ht="25.5" ph="1">
      <c r="A756" s="6" ph="1">
        <v>1150</v>
      </c>
      <c r="B756" s="7" t="s" ph="1">
        <v>3580</v>
      </c>
      <c r="C756" s="7" t="s" ph="1">
        <v>3580</v>
      </c>
      <c r="F756" s="7" ph="1">
        <v>1</v>
      </c>
      <c r="G756" s="7" t="s" ph="1">
        <v>8081</v>
      </c>
      <c r="I756" s="7" t="s" ph="1">
        <v>3755</v>
      </c>
      <c r="M756" s="14" t="str" ph="1">
        <f>IFERROR(INDEX([1]!_born[生没年],
MATCH(I756,[1]!_born[作],0)),"")</f>
        <v>1944~</v>
      </c>
      <c r="N756" s="14" t="str" ph="1">
        <f>IFERROR(INDEX([1]!_born[生没年],
MATCH(K756,[1]!_born[作],0)),"")</f>
        <v/>
      </c>
      <c r="O756" s="7" t="s" ph="1">
        <v>10205</v>
      </c>
      <c r="P756" s="7" t="s" ph="1">
        <v>3385</v>
      </c>
      <c r="R756" s="147" ph="1"/>
    </row>
    <row r="757" spans="1:29" s="52" customFormat="1" ht="25.5" ph="1">
      <c r="A757" s="49" ph="1">
        <v>1151</v>
      </c>
      <c r="B757" s="52" t="s" ph="1">
        <v>3580</v>
      </c>
      <c r="C757" s="52" t="s" ph="1">
        <v>3580</v>
      </c>
      <c r="F757" s="52" ph="1">
        <v>1</v>
      </c>
      <c r="G757" s="52" t="s" ph="1">
        <v>1289</v>
      </c>
      <c r="I757" s="52" t="s" ph="1">
        <v>10024</v>
      </c>
      <c r="M757" s="132" t="str" ph="1">
        <f>IFERROR(INDEX([1]!_born[生没年],
MATCH(I757,[1]!_born[作],0)),"")</f>
        <v/>
      </c>
      <c r="N757" s="132" t="str" ph="1">
        <f>IFERROR(INDEX([1]!_born[生没年],
MATCH(K757,[1]!_born[作],0)),"")</f>
        <v/>
      </c>
      <c r="R757" s="150" ph="1"/>
      <c r="U757" s="53" ph="1"/>
      <c r="V757" s="49" ph="1"/>
      <c r="W757" s="49" ph="1"/>
    </row>
    <row r="758" spans="1:29" ht="25.5" ph="1">
      <c r="A758" s="6" ph="1">
        <v>1152</v>
      </c>
      <c r="B758" s="7" t="s" ph="1">
        <v>3580</v>
      </c>
      <c r="C758" s="7" t="s" ph="1">
        <v>3580</v>
      </c>
      <c r="F758" s="7" ph="1">
        <v>2</v>
      </c>
      <c r="G758" s="7" t="s" ph="1">
        <v>8081</v>
      </c>
      <c r="I758" s="7" t="s" ph="1">
        <v>3755</v>
      </c>
      <c r="M758" s="14" t="str" ph="1">
        <f>IFERROR(INDEX([1]!_born[生没年],
MATCH(I758,[1]!_born[作],0)),"")</f>
        <v>1944~</v>
      </c>
      <c r="N758" s="14" t="str" ph="1">
        <f>IFERROR(INDEX([1]!_born[生没年],
MATCH(K758,[1]!_born[作],0)),"")</f>
        <v/>
      </c>
      <c r="O758" s="7" t="s" ph="1">
        <v>10206</v>
      </c>
      <c r="P758" s="7" t="s" ph="1">
        <v>3386</v>
      </c>
      <c r="R758" s="147" ph="1"/>
    </row>
    <row r="759" spans="1:29" s="52" customFormat="1" ht="25.5" ph="1">
      <c r="A759" s="49" ph="1">
        <v>1153</v>
      </c>
      <c r="B759" s="52" t="s" ph="1">
        <v>3580</v>
      </c>
      <c r="C759" s="52" t="s" ph="1">
        <v>3580</v>
      </c>
      <c r="F759" s="52" ph="1">
        <v>2</v>
      </c>
      <c r="G759" s="52" t="s" ph="1">
        <v>1289</v>
      </c>
      <c r="I759" s="52" t="s" ph="1">
        <v>10024</v>
      </c>
      <c r="M759" s="132" t="str" ph="1">
        <f>IFERROR(INDEX([1]!_born[生没年],
MATCH(I759,[1]!_born[作],0)),"")</f>
        <v/>
      </c>
      <c r="N759" s="132" t="str" ph="1">
        <f>IFERROR(INDEX([1]!_born[生没年],
MATCH(K759,[1]!_born[作],0)),"")</f>
        <v/>
      </c>
      <c r="R759" s="150" ph="1"/>
      <c r="U759" s="53" ph="1"/>
      <c r="V759" s="49" ph="1"/>
      <c r="W759" s="49" ph="1"/>
    </row>
    <row r="760" spans="1:29" s="52" customFormat="1" ht="25.5" ph="1">
      <c r="A760" s="49" ph="1">
        <v>1154</v>
      </c>
      <c r="B760" s="52" t="s" ph="1">
        <v>3580</v>
      </c>
      <c r="C760" s="52" t="s" ph="1">
        <v>3580</v>
      </c>
      <c r="F760" s="52" ph="1">
        <v>3</v>
      </c>
      <c r="G760" s="52" t="s" ph="1">
        <v>1289</v>
      </c>
      <c r="I760" s="52" t="s" ph="1">
        <v>10024</v>
      </c>
      <c r="M760" s="132" t="str" ph="1">
        <f>IFERROR(INDEX([1]!_born[生没年],
MATCH(I760,[1]!_born[作],0)),"")</f>
        <v/>
      </c>
      <c r="N760" s="132" t="str" ph="1">
        <f>IFERROR(INDEX([1]!_born[生没年],
MATCH(K760,[1]!_born[作],0)),"")</f>
        <v/>
      </c>
      <c r="R760" s="150" ph="1"/>
      <c r="U760" s="53" ph="1"/>
      <c r="V760" s="49" ph="1"/>
      <c r="W760" s="49" ph="1"/>
    </row>
    <row r="761" spans="1:29" s="52" customFormat="1" ht="25.5" ph="1">
      <c r="A761" s="49" ph="1">
        <v>1155</v>
      </c>
      <c r="B761" s="52" t="s" ph="1">
        <v>3580</v>
      </c>
      <c r="C761" s="52" t="s" ph="1">
        <v>3580</v>
      </c>
      <c r="F761" s="52" ph="1">
        <v>4</v>
      </c>
      <c r="G761" s="52" t="s" ph="1">
        <v>1289</v>
      </c>
      <c r="I761" s="52" t="s" ph="1">
        <v>10024</v>
      </c>
      <c r="M761" s="132" t="str" ph="1">
        <f>IFERROR(INDEX([1]!_born[生没年],
MATCH(I761,[1]!_born[作],0)),"")</f>
        <v/>
      </c>
      <c r="N761" s="132" t="str" ph="1">
        <f>IFERROR(INDEX([1]!_born[生没年],
MATCH(K761,[1]!_born[作],0)),"")</f>
        <v/>
      </c>
      <c r="R761" s="150" ph="1"/>
      <c r="U761" s="53" ph="1"/>
      <c r="V761" s="49" ph="1"/>
      <c r="W761" s="49" ph="1"/>
    </row>
    <row r="762" spans="1:29" s="52" customFormat="1" ht="25.5" ph="1">
      <c r="A762" s="49" ph="1">
        <v>1156</v>
      </c>
      <c r="B762" s="52" t="s" ph="1">
        <v>3580</v>
      </c>
      <c r="C762" s="52" t="s" ph="1">
        <v>3580</v>
      </c>
      <c r="F762" s="52" ph="1">
        <v>5</v>
      </c>
      <c r="G762" s="52" t="s" ph="1">
        <v>1289</v>
      </c>
      <c r="I762" s="52" t="s" ph="1">
        <v>10024</v>
      </c>
      <c r="M762" s="132" t="str" ph="1">
        <f>IFERROR(INDEX([1]!_born[生没年],
MATCH(I762,[1]!_born[作],0)),"")</f>
        <v/>
      </c>
      <c r="N762" s="132" t="str" ph="1">
        <f>IFERROR(INDEX([1]!_born[生没年],
MATCH(K762,[1]!_born[作],0)),"")</f>
        <v/>
      </c>
      <c r="R762" s="150" ph="1"/>
      <c r="U762" s="53" ph="1"/>
      <c r="V762" s="49" ph="1"/>
      <c r="W762" s="49" ph="1"/>
    </row>
    <row r="763" spans="1:29" ht="25.5" ph="1">
      <c r="A763" s="6" ph="1">
        <v>1157</v>
      </c>
      <c r="B763" s="7" t="s" ph="1">
        <v>3580</v>
      </c>
      <c r="C763" s="7" t="s" ph="1">
        <v>3580</v>
      </c>
      <c r="F763" s="7" ph="1">
        <v>6</v>
      </c>
      <c r="G763" s="7" t="s" ph="1">
        <v>1393</v>
      </c>
      <c r="H763" s="7" t="s" ph="1">
        <v>1376</v>
      </c>
      <c r="I763" s="7" t="s" ph="1">
        <v>3034</v>
      </c>
      <c r="M763" s="14" t="str" ph="1">
        <f>IFERROR(INDEX([1]!_born[生没年],
MATCH(I763,[1]!_born[作],0)),"")</f>
        <v>1866~1925</v>
      </c>
      <c r="N763" s="14" t="str" ph="1">
        <f>IFERROR(INDEX([1]!_born[生没年],
MATCH(K763,[1]!_born[作],0)),"")</f>
        <v/>
      </c>
      <c r="O763" s="7" t="s" ph="1">
        <v>10207</v>
      </c>
      <c r="P763" s="7" t="s" ph="1">
        <v>3387</v>
      </c>
      <c r="R763" s="147" ph="1"/>
      <c r="S763" s="7" t="s" ph="1">
        <v>10208</v>
      </c>
      <c r="T763" s="7" t="s" ph="1">
        <v>3388</v>
      </c>
      <c r="AB763" s="7" t="s" ph="1">
        <v>10209</v>
      </c>
      <c r="AC763" s="7" t="s" ph="1">
        <v>10210</v>
      </c>
    </row>
    <row r="764" spans="1:29" ht="25.5" ph="1">
      <c r="A764" s="6" ph="1">
        <v>1158</v>
      </c>
      <c r="B764" s="7" t="s" ph="1">
        <v>3580</v>
      </c>
      <c r="C764" s="7" t="s" ph="1">
        <v>3580</v>
      </c>
      <c r="F764" s="7" ph="1">
        <v>6</v>
      </c>
      <c r="G764" s="7" t="s" ph="1">
        <v>1393</v>
      </c>
      <c r="H764" s="7" t="s" ph="1">
        <v>1376</v>
      </c>
      <c r="I764" s="7" t="s" ph="1">
        <v>3034</v>
      </c>
      <c r="M764" s="14" t="str" ph="1">
        <f>IFERROR(INDEX([1]!_born[生没年],
MATCH(I764,[1]!_born[作],0)),"")</f>
        <v>1866~1925</v>
      </c>
      <c r="N764" s="14" t="str" ph="1">
        <f>IFERROR(INDEX([1]!_born[生没年],
MATCH(K764,[1]!_born[作],0)),"")</f>
        <v/>
      </c>
      <c r="O764" s="7" t="s" ph="1">
        <v>10211</v>
      </c>
      <c r="P764" s="7" t="s" ph="1">
        <v>3389</v>
      </c>
      <c r="R764" s="147" ph="1"/>
      <c r="AB764" s="7" t="s" ph="1">
        <v>10212</v>
      </c>
    </row>
    <row r="765" spans="1:29" s="52" customFormat="1" ph="1">
      <c r="A765" s="49" ph="1">
        <v>1159</v>
      </c>
      <c r="B765" s="52" t="s" ph="1">
        <v>3580</v>
      </c>
      <c r="C765" s="52" t="s" ph="1">
        <v>3580</v>
      </c>
      <c r="F765" s="52" ph="1">
        <v>6</v>
      </c>
      <c r="G765" s="52" t="s" ph="1">
        <v>1289</v>
      </c>
      <c r="M765" s="132" t="str" ph="1">
        <f>IFERROR(INDEX([1]!_born[生没年],
MATCH(I765,[1]!_born[作],0)),"")</f>
        <v/>
      </c>
      <c r="N765" s="132" t="str" ph="1">
        <f>IFERROR(INDEX([1]!_born[生没年],
MATCH(K765,[1]!_born[作],0)),"")</f>
        <v/>
      </c>
      <c r="R765" s="150" ph="1"/>
      <c r="U765" s="53" ph="1"/>
      <c r="V765" s="49" ph="1"/>
      <c r="W765" s="49" ph="1"/>
    </row>
    <row r="766" spans="1:29" ht="25.5" ph="1">
      <c r="A766" s="6" ph="1">
        <v>1160</v>
      </c>
      <c r="B766" s="7" t="s" ph="1">
        <v>3580</v>
      </c>
      <c r="C766" s="7" t="s" ph="1">
        <v>3580</v>
      </c>
      <c r="F766" s="7" t="s" ph="1">
        <v>1363</v>
      </c>
      <c r="G766" s="7" t="s" ph="1">
        <v>8081</v>
      </c>
      <c r="I766" s="7" t="s" ph="1">
        <v>2521</v>
      </c>
      <c r="M766" s="14" t="str" ph="1">
        <f>IFERROR(INDEX([1]!_born[生没年],
MATCH(I766,[1]!_born[作],0)),"")</f>
        <v/>
      </c>
      <c r="N766" s="14" t="str" ph="1">
        <f>IFERROR(INDEX([1]!_born[生没年],
MATCH(K766,[1]!_born[作],0)),"")</f>
        <v/>
      </c>
      <c r="O766" s="7" t="s" ph="1">
        <v>10213</v>
      </c>
      <c r="P766" s="7" t="s" ph="1">
        <v>2170</v>
      </c>
      <c r="R766" s="147" ph="1"/>
      <c r="S766" s="7" t="s" ph="1">
        <v>3012</v>
      </c>
      <c r="AA766" s="7" t="s" ph="1">
        <v>2171</v>
      </c>
    </row>
    <row r="767" spans="1:29" ht="25.5" ph="1">
      <c r="A767" s="6" ph="1">
        <v>1161</v>
      </c>
      <c r="B767" s="7" t="s" ph="1">
        <v>3580</v>
      </c>
      <c r="C767" s="7" t="s" ph="1">
        <v>3580</v>
      </c>
      <c r="F767" s="7" t="s" ph="1">
        <v>1363</v>
      </c>
      <c r="G767" s="7" t="s" ph="1">
        <v>8081</v>
      </c>
      <c r="I767" s="7" t="s" ph="1">
        <v>3129</v>
      </c>
      <c r="M767" s="14" t="str" ph="1">
        <f>IFERROR(INDEX([1]!_born[生没年],
MATCH(I767,[1]!_born[作],0)),"")</f>
        <v>1912~1992</v>
      </c>
      <c r="N767" s="14" t="str" ph="1">
        <f>IFERROR(INDEX([1]!_born[生没年],
MATCH(K767,[1]!_born[作],0)),"")</f>
        <v/>
      </c>
      <c r="O767" s="7" t="s" ph="1">
        <v>2172</v>
      </c>
      <c r="P767" s="7" t="s" ph="1">
        <v>2173</v>
      </c>
      <c r="R767" s="147" ph="1"/>
      <c r="S767" s="7" t="s" ph="1">
        <v>3012</v>
      </c>
      <c r="AB767" s="7" t="s" ph="1">
        <v>2174</v>
      </c>
    </row>
    <row r="768" spans="1:29" ht="25.5" ph="1">
      <c r="A768" s="6" ph="1">
        <v>1162</v>
      </c>
      <c r="B768" s="7" t="s" ph="1">
        <v>3580</v>
      </c>
      <c r="C768" s="7" t="s" ph="1">
        <v>3580</v>
      </c>
      <c r="F768" s="7" t="s" ph="1">
        <v>1363</v>
      </c>
      <c r="G768" s="7" t="s" ph="1">
        <v>8081</v>
      </c>
      <c r="I768" s="7" t="s" ph="1">
        <v>3129</v>
      </c>
      <c r="M768" s="14" t="str" ph="1">
        <f>IFERROR(INDEX([1]!_born[生没年],
MATCH(I768,[1]!_born[作],0)),"")</f>
        <v>1912~1992</v>
      </c>
      <c r="N768" s="14" t="str" ph="1">
        <f>IFERROR(INDEX([1]!_born[生没年],
MATCH(K768,[1]!_born[作],0)),"")</f>
        <v/>
      </c>
      <c r="O768" s="7" t="s" ph="1">
        <v>2175</v>
      </c>
      <c r="P768" s="7" t="s" ph="1">
        <v>2176</v>
      </c>
      <c r="R768" s="147" ph="1"/>
      <c r="S768" s="7" t="s" ph="1">
        <v>3012</v>
      </c>
      <c r="AB768" s="7" t="s" ph="1">
        <v>2177</v>
      </c>
    </row>
    <row r="769" spans="1:32" ht="25.5" ph="1">
      <c r="A769" s="6" ph="1">
        <v>1163</v>
      </c>
      <c r="B769" s="7" t="s" ph="1">
        <v>3580</v>
      </c>
      <c r="C769" s="7" t="s" ph="1">
        <v>3580</v>
      </c>
      <c r="F769" s="7" t="s" ph="1">
        <v>2357</v>
      </c>
      <c r="G769" s="7" t="s" ph="1">
        <v>8081</v>
      </c>
      <c r="I769" s="7" t="s" ph="1">
        <v>3129</v>
      </c>
      <c r="M769" s="14" t="str" ph="1">
        <f>IFERROR(INDEX([1]!_born[生没年],
MATCH(I769,[1]!_born[作],0)),"")</f>
        <v>1912~1992</v>
      </c>
      <c r="N769" s="14" t="str" ph="1">
        <f>IFERROR(INDEX([1]!_born[生没年],
MATCH(K769,[1]!_born[作],0)),"")</f>
        <v/>
      </c>
      <c r="O769" s="7" t="s" ph="1">
        <v>2178</v>
      </c>
      <c r="P769" s="7" t="s" ph="1">
        <v>2179</v>
      </c>
      <c r="R769" s="147" ph="1"/>
      <c r="S769" s="7" t="s" ph="1">
        <v>3012</v>
      </c>
      <c r="AA769" s="7" t="s" ph="1">
        <v>10214</v>
      </c>
    </row>
    <row r="770" spans="1:32" ht="25.5" ph="1">
      <c r="A770" s="6" ph="1">
        <v>1164</v>
      </c>
      <c r="B770" s="7" t="s" ph="1">
        <v>3580</v>
      </c>
      <c r="C770" s="7" t="s" ph="1">
        <v>3580</v>
      </c>
      <c r="F770" s="7" t="s" ph="1">
        <v>1364</v>
      </c>
      <c r="G770" s="7" t="s" ph="1">
        <v>8081</v>
      </c>
      <c r="I770" s="7" t="s" ph="1">
        <v>3129</v>
      </c>
      <c r="M770" s="14" t="str" ph="1">
        <f>IFERROR(INDEX([1]!_born[生没年],
MATCH(I770,[1]!_born[作],0)),"")</f>
        <v>1912~1992</v>
      </c>
      <c r="N770" s="14" t="str" ph="1">
        <f>IFERROR(INDEX([1]!_born[生没年],
MATCH(K770,[1]!_born[作],0)),"")</f>
        <v/>
      </c>
      <c r="O770" s="7" t="s" ph="1">
        <v>2180</v>
      </c>
      <c r="P770" s="7" t="s" ph="1">
        <v>2181</v>
      </c>
      <c r="R770" s="147" ph="1"/>
      <c r="S770" s="7" t="s" ph="1">
        <v>3012</v>
      </c>
      <c r="AB770" s="7" t="s" ph="1">
        <v>2182</v>
      </c>
      <c r="AC770" s="7" t="s" ph="1">
        <v>2183</v>
      </c>
      <c r="AD770" s="7" t="s" ph="1">
        <v>2387</v>
      </c>
    </row>
    <row r="771" spans="1:32" ht="25.5" ph="1">
      <c r="A771" s="6" ph="1">
        <v>1165</v>
      </c>
      <c r="B771" s="7" t="s" ph="1">
        <v>3580</v>
      </c>
      <c r="C771" s="7" t="s" ph="1">
        <v>3580</v>
      </c>
      <c r="F771" s="7" t="s" ph="1">
        <v>1364</v>
      </c>
      <c r="G771" s="7" t="s" ph="1">
        <v>8081</v>
      </c>
      <c r="I771" s="7" t="s" ph="1">
        <v>10215</v>
      </c>
      <c r="M771" s="14" t="str" ph="1">
        <f>IFERROR(INDEX([1]!_born[生没年],
MATCH(I771,[1]!_born[作],0)),"")</f>
        <v/>
      </c>
      <c r="N771" s="14" t="str" ph="1">
        <f>IFERROR(INDEX([1]!_born[生没年],
MATCH(K771,[1]!_born[作],0)),"")</f>
        <v/>
      </c>
      <c r="O771" s="7" t="s" ph="1">
        <v>1125</v>
      </c>
      <c r="P771" s="7" t="s" ph="1">
        <v>2184</v>
      </c>
      <c r="R771" s="147" ph="1"/>
      <c r="S771" s="7" t="s" ph="1">
        <v>3012</v>
      </c>
      <c r="AB771" s="7" t="s" ph="1">
        <v>3294</v>
      </c>
    </row>
    <row r="772" spans="1:32" ht="25.5" ph="1">
      <c r="A772" s="6" ph="1">
        <v>1166</v>
      </c>
      <c r="B772" s="7" t="s" ph="1">
        <v>3580</v>
      </c>
      <c r="C772" s="7" t="s" ph="1">
        <v>3580</v>
      </c>
      <c r="F772" s="7" t="s" ph="1">
        <v>1366</v>
      </c>
      <c r="G772" s="7" t="s" ph="1">
        <v>8081</v>
      </c>
      <c r="I772" s="7" t="s" ph="1">
        <v>3034</v>
      </c>
      <c r="M772" s="14" t="str" ph="1">
        <f>IFERROR(INDEX([1]!_born[生没年],
MATCH(I772,[1]!_born[作],0)),"")</f>
        <v>1866~1925</v>
      </c>
      <c r="N772" s="14" t="str" ph="1">
        <f>IFERROR(INDEX([1]!_born[生没年],
MATCH(K772,[1]!_born[作],0)),"")</f>
        <v/>
      </c>
      <c r="O772" s="7" t="s" ph="1">
        <v>10216</v>
      </c>
      <c r="P772" s="7" t="s" ph="1">
        <v>2185</v>
      </c>
      <c r="R772" s="147" ph="1"/>
      <c r="S772" s="7" t="s" ph="1">
        <v>3012</v>
      </c>
      <c r="AB772" s="7" t="s" ph="1">
        <v>2186</v>
      </c>
    </row>
    <row r="773" spans="1:32" ht="25.5" ph="1">
      <c r="A773" s="6" ph="1">
        <v>1167</v>
      </c>
      <c r="B773" s="7" t="s" ph="1">
        <v>3580</v>
      </c>
      <c r="C773" s="7" t="s" ph="1">
        <v>3580</v>
      </c>
      <c r="F773" s="7" t="s" ph="1">
        <v>1366</v>
      </c>
      <c r="G773" s="7" t="s" ph="1">
        <v>8081</v>
      </c>
      <c r="I773" s="7" t="s" ph="1">
        <v>3034</v>
      </c>
      <c r="M773" s="14" t="str" ph="1">
        <f>IFERROR(INDEX([1]!_born[生没年],
MATCH(I773,[1]!_born[作],0)),"")</f>
        <v>1866~1925</v>
      </c>
      <c r="N773" s="14" t="str" ph="1">
        <f>IFERROR(INDEX([1]!_born[生没年],
MATCH(K773,[1]!_born[作],0)),"")</f>
        <v/>
      </c>
      <c r="O773" s="7" t="s" ph="1">
        <v>10217</v>
      </c>
      <c r="P773" s="7" t="s" ph="1">
        <v>2187</v>
      </c>
      <c r="R773" s="147" ph="1"/>
      <c r="S773" s="7" t="s" ph="1">
        <v>3012</v>
      </c>
      <c r="AB773" s="7" t="s" ph="1">
        <v>10218</v>
      </c>
      <c r="AC773" s="7" t="s" ph="1">
        <v>2188</v>
      </c>
    </row>
    <row r="774" spans="1:32" ht="25.5" ph="1">
      <c r="A774" s="6" ph="1">
        <v>1168</v>
      </c>
      <c r="B774" s="7" t="s" ph="1">
        <v>3580</v>
      </c>
      <c r="C774" s="7" t="s" ph="1">
        <v>3580</v>
      </c>
      <c r="F774" s="7" t="s" ph="1">
        <v>1366</v>
      </c>
      <c r="G774" s="7" t="s" ph="1">
        <v>8081</v>
      </c>
      <c r="I774" s="7" t="s" ph="1">
        <v>3034</v>
      </c>
      <c r="M774" s="14" t="str" ph="1">
        <f>IFERROR(INDEX([1]!_born[生没年],
MATCH(I774,[1]!_born[作],0)),"")</f>
        <v>1866~1925</v>
      </c>
      <c r="N774" s="14" t="str" ph="1">
        <f>IFERROR(INDEX([1]!_born[生没年],
MATCH(K774,[1]!_born[作],0)),"")</f>
        <v/>
      </c>
      <c r="O774" s="7" t="s" ph="1">
        <v>10219</v>
      </c>
      <c r="P774" s="7" t="s" ph="1">
        <v>2189</v>
      </c>
      <c r="R774" s="147" ph="1"/>
      <c r="S774" s="7" t="s" ph="1">
        <v>3012</v>
      </c>
      <c r="Z774" s="7" t="s" ph="1">
        <v>3724</v>
      </c>
      <c r="AA774" s="7" t="s" ph="1">
        <v>4126</v>
      </c>
    </row>
    <row r="775" spans="1:32" ht="25.5" ph="1">
      <c r="A775" s="6" ph="1">
        <v>1169</v>
      </c>
      <c r="B775" s="7" t="s" ph="1">
        <v>3580</v>
      </c>
      <c r="C775" s="7" t="s" ph="1">
        <v>3580</v>
      </c>
      <c r="F775" s="7" t="s" ph="1">
        <v>1413</v>
      </c>
      <c r="G775" s="7" t="s" ph="1">
        <v>8081</v>
      </c>
      <c r="I775" s="7" t="s" ph="1">
        <v>3034</v>
      </c>
      <c r="M775" s="14" t="str" ph="1">
        <f>IFERROR(INDEX([1]!_born[生没年],
MATCH(I775,[1]!_born[作],0)),"")</f>
        <v>1866~1925</v>
      </c>
      <c r="N775" s="14" t="str" ph="1">
        <f>IFERROR(INDEX([1]!_born[生没年],
MATCH(K775,[1]!_born[作],0)),"")</f>
        <v/>
      </c>
      <c r="O775" s="7" t="s" ph="1">
        <v>10220</v>
      </c>
      <c r="P775" s="7" t="s" ph="1">
        <v>2190</v>
      </c>
      <c r="R775" s="147" ph="1"/>
      <c r="S775" s="7" t="s" ph="1">
        <v>3012</v>
      </c>
      <c r="AB775" s="7" t="s" ph="1">
        <v>10221</v>
      </c>
    </row>
    <row r="776" spans="1:32" ht="25.5" ph="1">
      <c r="A776" s="6" ph="1">
        <v>1170</v>
      </c>
      <c r="B776" s="7" t="s" ph="1">
        <v>3580</v>
      </c>
      <c r="C776" s="7" t="s" ph="1">
        <v>3580</v>
      </c>
      <c r="F776" s="7" t="s" ph="1">
        <v>1413</v>
      </c>
      <c r="G776" s="7" t="s" ph="1">
        <v>8081</v>
      </c>
      <c r="I776" s="7" t="s" ph="1">
        <v>3034</v>
      </c>
      <c r="M776" s="14" t="str" ph="1">
        <f>IFERROR(INDEX([1]!_born[生没年],
MATCH(I776,[1]!_born[作],0)),"")</f>
        <v>1866~1925</v>
      </c>
      <c r="N776" s="14" t="str" ph="1">
        <f>IFERROR(INDEX([1]!_born[生没年],
MATCH(K776,[1]!_born[作],0)),"")</f>
        <v/>
      </c>
      <c r="O776" s="7" t="s" ph="1">
        <v>2622</v>
      </c>
      <c r="P776" s="7" t="s" ph="1">
        <v>2191</v>
      </c>
      <c r="R776" s="147" ph="1"/>
      <c r="S776" s="7" t="s" ph="1">
        <v>3012</v>
      </c>
      <c r="AB776" s="7" t="s" ph="1">
        <v>10221</v>
      </c>
    </row>
    <row r="777" spans="1:32" ht="25.5" ph="1">
      <c r="A777" s="6" ph="1">
        <v>1171</v>
      </c>
      <c r="B777" s="7" t="s" ph="1">
        <v>3580</v>
      </c>
      <c r="C777" s="7" t="s" ph="1">
        <v>3580</v>
      </c>
      <c r="F777" s="7" t="s" ph="1">
        <v>1413</v>
      </c>
      <c r="G777" s="7" t="s" ph="1">
        <v>8081</v>
      </c>
      <c r="I777" s="7" t="s" ph="1">
        <v>3034</v>
      </c>
      <c r="M777" s="14" t="str" ph="1">
        <f>IFERROR(INDEX([1]!_born[生没年],
MATCH(I777,[1]!_born[作],0)),"")</f>
        <v>1866~1925</v>
      </c>
      <c r="N777" s="14" t="str" ph="1">
        <f>IFERROR(INDEX([1]!_born[生没年],
MATCH(K777,[1]!_born[作],0)),"")</f>
        <v/>
      </c>
      <c r="O777" s="7" t="s" ph="1">
        <v>10222</v>
      </c>
      <c r="P777" s="7" t="s" ph="1">
        <v>2192</v>
      </c>
      <c r="R777" s="147" ph="1"/>
      <c r="S777" s="7" t="s" ph="1">
        <v>3012</v>
      </c>
      <c r="AA777" s="7" t="s" ph="1">
        <v>10223</v>
      </c>
    </row>
    <row r="778" spans="1:32" ht="25.5" ph="1">
      <c r="A778" s="6" ph="1">
        <v>1172</v>
      </c>
      <c r="B778" s="7" t="s" ph="1">
        <v>3580</v>
      </c>
      <c r="C778" s="7" t="s" ph="1">
        <v>3580</v>
      </c>
      <c r="F778" s="7" t="s" ph="1">
        <v>1415</v>
      </c>
      <c r="G778" s="7" t="s" ph="1">
        <v>8081</v>
      </c>
      <c r="I778" s="7" t="s" ph="1">
        <v>3129</v>
      </c>
      <c r="M778" s="14" t="str" ph="1">
        <f>IFERROR(INDEX([1]!_born[生没年],
MATCH(I778,[1]!_born[作],0)),"")</f>
        <v>1912~1992</v>
      </c>
      <c r="N778" s="14" t="str" ph="1">
        <f>IFERROR(INDEX([1]!_born[生没年],
MATCH(K778,[1]!_born[作],0)),"")</f>
        <v/>
      </c>
      <c r="O778" s="7" t="s" ph="1">
        <v>2693</v>
      </c>
      <c r="P778" s="7" t="s" ph="1">
        <v>2193</v>
      </c>
      <c r="R778" s="147" ph="1"/>
      <c r="S778" s="7" t="s" ph="1">
        <v>3012</v>
      </c>
      <c r="AB778" s="7" t="s" ph="1">
        <v>10224</v>
      </c>
      <c r="AC778" s="7" t="s" ph="1">
        <v>2194</v>
      </c>
      <c r="AD778" s="7" t="s" ph="1">
        <v>2195</v>
      </c>
    </row>
    <row r="779" spans="1:32" ht="25.5" ph="1">
      <c r="A779" s="6" ph="1">
        <v>1173</v>
      </c>
      <c r="B779" s="7" t="s" ph="1">
        <v>3580</v>
      </c>
      <c r="C779" s="7" t="s" ph="1">
        <v>3580</v>
      </c>
      <c r="F779" s="7" t="s" ph="1">
        <v>1415</v>
      </c>
      <c r="G779" s="7" t="s" ph="1">
        <v>8081</v>
      </c>
      <c r="I779" s="7" t="s" ph="1">
        <v>3129</v>
      </c>
      <c r="M779" s="14" t="str" ph="1">
        <f>IFERROR(INDEX([1]!_born[生没年],
MATCH(I779,[1]!_born[作],0)),"")</f>
        <v>1912~1992</v>
      </c>
      <c r="N779" s="14" t="str" ph="1">
        <f>IFERROR(INDEX([1]!_born[生没年],
MATCH(K779,[1]!_born[作],0)),"")</f>
        <v/>
      </c>
      <c r="O779" s="7" t="s" ph="1">
        <v>2196</v>
      </c>
      <c r="P779" s="7" t="s" ph="1">
        <v>2197</v>
      </c>
      <c r="R779" s="147" ph="1"/>
      <c r="S779" s="7" t="s" ph="1">
        <v>3012</v>
      </c>
      <c r="AC779" s="7" t="s" ph="1">
        <v>2198</v>
      </c>
      <c r="AD779" s="7" t="s" ph="1">
        <v>2199</v>
      </c>
      <c r="AE779" s="7" t="s" ph="1">
        <v>2200</v>
      </c>
      <c r="AF779" s="7" t="s" ph="1">
        <v>2201</v>
      </c>
    </row>
    <row r="780" spans="1:32" ht="25.5" ph="1">
      <c r="A780" s="6" ph="1">
        <v>1174</v>
      </c>
      <c r="B780" s="7" t="s" ph="1">
        <v>3580</v>
      </c>
      <c r="C780" s="7" t="s" ph="1">
        <v>3580</v>
      </c>
      <c r="F780" s="7" t="s" ph="1">
        <v>1415</v>
      </c>
      <c r="G780" s="7" t="s" ph="1">
        <v>8081</v>
      </c>
      <c r="I780" s="7" t="s" ph="1">
        <v>3129</v>
      </c>
      <c r="M780" s="14" t="str" ph="1">
        <f>IFERROR(INDEX([1]!_born[生没年],
MATCH(I780,[1]!_born[作],0)),"")</f>
        <v>1912~1992</v>
      </c>
      <c r="N780" s="14" t="str" ph="1">
        <f>IFERROR(INDEX([1]!_born[生没年],
MATCH(K780,[1]!_born[作],0)),"")</f>
        <v/>
      </c>
      <c r="O780" s="7" t="s" ph="1">
        <v>10225</v>
      </c>
      <c r="P780" s="7" t="s" ph="1">
        <v>2202</v>
      </c>
      <c r="R780" s="147" ph="1"/>
      <c r="S780" s="7" t="s" ph="1">
        <v>3012</v>
      </c>
      <c r="AA780" s="7" t="s" ph="1">
        <v>4125</v>
      </c>
      <c r="AB780" s="7" t="s" ph="1">
        <v>10226</v>
      </c>
    </row>
    <row r="781" spans="1:32" ht="25.5" ph="1">
      <c r="A781" s="6" ph="1">
        <v>1175</v>
      </c>
      <c r="B781" s="7" t="s" ph="1">
        <v>3580</v>
      </c>
      <c r="C781" s="7" t="s" ph="1">
        <v>3580</v>
      </c>
      <c r="F781" s="7" t="s" ph="1">
        <v>1418</v>
      </c>
      <c r="G781" s="7" t="s" ph="1">
        <v>8081</v>
      </c>
      <c r="I781" s="7" t="s" ph="1">
        <v>3293</v>
      </c>
      <c r="M781" s="14" t="str" ph="1">
        <f>IFERROR(INDEX([1]!_born[生没年],
MATCH(I781,[1]!_born[作],0)),"")</f>
        <v>1938~1987</v>
      </c>
      <c r="N781" s="14" t="str" ph="1">
        <f>IFERROR(INDEX([1]!_born[生没年],
MATCH(K781,[1]!_born[作],0)),"")</f>
        <v/>
      </c>
      <c r="O781" s="7" t="s" ph="1">
        <v>2203</v>
      </c>
      <c r="P781" s="7" t="s" ph="1">
        <v>2204</v>
      </c>
      <c r="R781" s="147" ph="1"/>
      <c r="S781" s="7" t="s" ph="1">
        <v>3012</v>
      </c>
      <c r="AB781" s="7" t="s" ph="1">
        <v>10221</v>
      </c>
    </row>
    <row r="782" spans="1:32" ht="25.5" ph="1">
      <c r="A782" s="6" ph="1">
        <v>1176</v>
      </c>
      <c r="B782" s="7" t="s" ph="1">
        <v>3580</v>
      </c>
      <c r="C782" s="7" t="s" ph="1">
        <v>3580</v>
      </c>
      <c r="F782" s="7" t="s" ph="1">
        <v>1418</v>
      </c>
      <c r="G782" s="7" t="s" ph="1">
        <v>8081</v>
      </c>
      <c r="I782" s="7" t="s" ph="1">
        <v>3034</v>
      </c>
      <c r="M782" s="14" t="str" ph="1">
        <f>IFERROR(INDEX([1]!_born[生没年],
MATCH(I782,[1]!_born[作],0)),"")</f>
        <v>1866~1925</v>
      </c>
      <c r="N782" s="14" t="str" ph="1">
        <f>IFERROR(INDEX([1]!_born[生没年],
MATCH(K782,[1]!_born[作],0)),"")</f>
        <v/>
      </c>
      <c r="O782" s="7" t="s" ph="1">
        <v>10227</v>
      </c>
      <c r="P782" s="7" t="s" ph="1">
        <v>2205</v>
      </c>
      <c r="R782" s="147" ph="1"/>
      <c r="S782" s="7" t="s" ph="1">
        <v>3012</v>
      </c>
      <c r="AA782" s="7" t="s" ph="1">
        <v>2799</v>
      </c>
      <c r="AB782" s="7" t="s" ph="1">
        <v>10228</v>
      </c>
    </row>
    <row r="783" spans="1:32" ht="25.5" ph="1">
      <c r="A783" s="6" ph="1">
        <v>1177</v>
      </c>
      <c r="B783" s="7" t="s" ph="1">
        <v>3580</v>
      </c>
      <c r="C783" s="7" t="s" ph="1">
        <v>3580</v>
      </c>
      <c r="F783" s="7" t="s" ph="1">
        <v>1418</v>
      </c>
      <c r="G783" s="7" t="s" ph="1">
        <v>8081</v>
      </c>
      <c r="I783" s="7" t="s" ph="1">
        <v>3034</v>
      </c>
      <c r="M783" s="14" t="str" ph="1">
        <f>IFERROR(INDEX([1]!_born[生没年],
MATCH(I783,[1]!_born[作],0)),"")</f>
        <v>1866~1925</v>
      </c>
      <c r="N783" s="14" t="str" ph="1">
        <f>IFERROR(INDEX([1]!_born[生没年],
MATCH(K783,[1]!_born[作],0)),"")</f>
        <v/>
      </c>
      <c r="O783" s="7" t="s" ph="1">
        <v>10229</v>
      </c>
      <c r="P783" s="7" t="s" ph="1">
        <v>2206</v>
      </c>
      <c r="R783" s="147" ph="1"/>
      <c r="S783" s="7" t="s" ph="1">
        <v>3012</v>
      </c>
      <c r="AB783" s="7" t="s" ph="1">
        <v>10230</v>
      </c>
    </row>
    <row r="784" spans="1:32" ht="25.5" ph="1">
      <c r="A784" s="6" ph="1">
        <v>1178</v>
      </c>
      <c r="B784" s="7" t="s" ph="1">
        <v>3580</v>
      </c>
      <c r="C784" s="7" t="s" ph="1">
        <v>3580</v>
      </c>
      <c r="F784" s="7" t="s" ph="1">
        <v>1363</v>
      </c>
      <c r="G784" s="7" t="s" ph="1">
        <v>8081</v>
      </c>
      <c r="I784" s="7" t="s" ph="1">
        <v>3034</v>
      </c>
      <c r="M784" s="14" t="str" ph="1">
        <f>IFERROR(INDEX([1]!_born[生没年],
MATCH(I784,[1]!_born[作],0)),"")</f>
        <v>1866~1925</v>
      </c>
      <c r="N784" s="14" t="str" ph="1">
        <f>IFERROR(INDEX([1]!_born[生没年],
MATCH(K784,[1]!_born[作],0)),"")</f>
        <v/>
      </c>
      <c r="O784" s="7" t="s" ph="1">
        <v>10231</v>
      </c>
      <c r="P784" s="7" t="s" ph="1">
        <v>2207</v>
      </c>
      <c r="R784" s="147" ph="1"/>
      <c r="S784" s="7" t="s" ph="1">
        <v>10232</v>
      </c>
      <c r="AB784" s="7" t="s" ph="1">
        <v>10233</v>
      </c>
    </row>
    <row r="785" spans="1:28" ht="25.5" ph="1">
      <c r="A785" s="6" ph="1">
        <v>1179</v>
      </c>
      <c r="B785" s="7" t="s" ph="1">
        <v>3580</v>
      </c>
      <c r="C785" s="7" t="s" ph="1">
        <v>3580</v>
      </c>
      <c r="F785" s="7" t="s" ph="1">
        <v>1363</v>
      </c>
      <c r="G785" s="7" t="s" ph="1">
        <v>8081</v>
      </c>
      <c r="I785" s="7" t="s" ph="1">
        <v>3034</v>
      </c>
      <c r="M785" s="14" t="str" ph="1">
        <f>IFERROR(INDEX([1]!_born[生没年],
MATCH(I785,[1]!_born[作],0)),"")</f>
        <v>1866~1925</v>
      </c>
      <c r="N785" s="14" t="str" ph="1">
        <f>IFERROR(INDEX([1]!_born[生没年],
MATCH(K785,[1]!_born[作],0)),"")</f>
        <v/>
      </c>
      <c r="O785" s="7" t="s" ph="1">
        <v>10234</v>
      </c>
      <c r="P785" s="7" t="s" ph="1">
        <v>2208</v>
      </c>
      <c r="R785" s="147" ph="1"/>
      <c r="S785" s="7" t="s" ph="1">
        <v>10232</v>
      </c>
      <c r="AB785" s="7" t="s" ph="1">
        <v>10233</v>
      </c>
    </row>
    <row r="786" spans="1:28" ht="25.5" ph="1">
      <c r="A786" s="6" ph="1">
        <v>1180</v>
      </c>
      <c r="B786" s="7" t="s" ph="1">
        <v>3580</v>
      </c>
      <c r="C786" s="7" t="s" ph="1">
        <v>3580</v>
      </c>
      <c r="F786" s="7" t="s" ph="1">
        <v>1363</v>
      </c>
      <c r="G786" s="7" t="s" ph="1">
        <v>8081</v>
      </c>
      <c r="I786" s="7" t="s" ph="1">
        <v>3034</v>
      </c>
      <c r="M786" s="14" t="str" ph="1">
        <f>IFERROR(INDEX([1]!_born[生没年],
MATCH(I786,[1]!_born[作],0)),"")</f>
        <v>1866~1925</v>
      </c>
      <c r="N786" s="14" t="str" ph="1">
        <f>IFERROR(INDEX([1]!_born[生没年],
MATCH(K786,[1]!_born[作],0)),"")</f>
        <v/>
      </c>
      <c r="O786" s="7" t="s" ph="1">
        <v>10235</v>
      </c>
      <c r="R786" s="147" ph="1"/>
      <c r="S786" s="7" t="s" ph="1">
        <v>10232</v>
      </c>
      <c r="AB786" s="7" t="s" ph="1">
        <v>10228</v>
      </c>
    </row>
    <row r="787" spans="1:28" ht="25.5" ph="1">
      <c r="A787" s="6" ph="1">
        <v>1181</v>
      </c>
      <c r="B787" s="7" t="s" ph="1">
        <v>3580</v>
      </c>
      <c r="C787" s="7" t="s" ph="1">
        <v>3580</v>
      </c>
      <c r="F787" s="7" t="s" ph="1">
        <v>2357</v>
      </c>
      <c r="G787" s="7" t="s" ph="1">
        <v>8081</v>
      </c>
      <c r="I787" s="7" t="s" ph="1">
        <v>3034</v>
      </c>
      <c r="M787" s="14" t="str" ph="1">
        <f>IFERROR(INDEX([1]!_born[生没年],
MATCH(I787,[1]!_born[作],0)),"")</f>
        <v>1866~1925</v>
      </c>
      <c r="N787" s="14" t="str" ph="1">
        <f>IFERROR(INDEX([1]!_born[生没年],
MATCH(K787,[1]!_born[作],0)),"")</f>
        <v/>
      </c>
      <c r="O787" s="7" t="s" ph="1">
        <v>10236</v>
      </c>
      <c r="P787" s="7" t="s" ph="1">
        <v>2209</v>
      </c>
      <c r="R787" s="147" ph="1"/>
      <c r="S787" s="7" t="s" ph="1">
        <v>10232</v>
      </c>
      <c r="AB787" s="7" t="s" ph="1">
        <v>10233</v>
      </c>
    </row>
    <row r="788" spans="1:28" ht="25.5" ph="1">
      <c r="A788" s="6" ph="1">
        <v>1182</v>
      </c>
      <c r="B788" s="7" t="s" ph="1">
        <v>3580</v>
      </c>
      <c r="C788" s="7" t="s" ph="1">
        <v>3580</v>
      </c>
      <c r="F788" s="7" t="s" ph="1">
        <v>1364</v>
      </c>
      <c r="G788" s="7" t="s" ph="1">
        <v>8081</v>
      </c>
      <c r="I788" s="7" t="s" ph="1">
        <v>3034</v>
      </c>
      <c r="M788" s="14" t="str" ph="1">
        <f>IFERROR(INDEX([1]!_born[生没年],
MATCH(I788,[1]!_born[作],0)),"")</f>
        <v>1866~1925</v>
      </c>
      <c r="N788" s="14" t="str" ph="1">
        <f>IFERROR(INDEX([1]!_born[生没年],
MATCH(K788,[1]!_born[作],0)),"")</f>
        <v/>
      </c>
      <c r="O788" s="7" t="s" ph="1">
        <v>10237</v>
      </c>
      <c r="P788" s="7" t="s" ph="1">
        <v>2210</v>
      </c>
      <c r="R788" s="147" ph="1"/>
      <c r="S788" s="7" t="s" ph="1">
        <v>10232</v>
      </c>
      <c r="AB788" s="7" t="s" ph="1">
        <v>10233</v>
      </c>
    </row>
    <row r="789" spans="1:28" ht="25.5" ph="1">
      <c r="A789" s="6" ph="1">
        <v>1183</v>
      </c>
      <c r="B789" s="7" t="s" ph="1">
        <v>3580</v>
      </c>
      <c r="C789" s="7" t="s" ph="1">
        <v>3580</v>
      </c>
      <c r="F789" s="7" t="s" ph="1">
        <v>1364</v>
      </c>
      <c r="G789" s="7" t="s" ph="1">
        <v>8081</v>
      </c>
      <c r="I789" s="7" t="s" ph="1">
        <v>3034</v>
      </c>
      <c r="M789" s="14" t="str" ph="1">
        <f>IFERROR(INDEX([1]!_born[生没年],
MATCH(I789,[1]!_born[作],0)),"")</f>
        <v>1866~1925</v>
      </c>
      <c r="N789" s="14" t="str" ph="1">
        <f>IFERROR(INDEX([1]!_born[生没年],
MATCH(K789,[1]!_born[作],0)),"")</f>
        <v/>
      </c>
      <c r="O789" s="7" t="s" ph="1">
        <v>10238</v>
      </c>
      <c r="P789" s="7" t="s" ph="1">
        <v>2211</v>
      </c>
      <c r="R789" s="147" ph="1"/>
      <c r="S789" s="7" t="s" ph="1">
        <v>10232</v>
      </c>
      <c r="AA789" s="7" t="s" ph="1">
        <v>4124</v>
      </c>
    </row>
    <row r="790" spans="1:28" ht="25.5" ph="1">
      <c r="A790" s="6" ph="1">
        <v>1184</v>
      </c>
      <c r="B790" s="7" t="s" ph="1">
        <v>3580</v>
      </c>
      <c r="C790" s="7" t="s" ph="1">
        <v>3580</v>
      </c>
      <c r="F790" s="7" t="s" ph="1">
        <v>1366</v>
      </c>
      <c r="G790" s="7" t="s" ph="1">
        <v>8081</v>
      </c>
      <c r="I790" s="7" t="s" ph="1">
        <v>3034</v>
      </c>
      <c r="M790" s="14" t="str" ph="1">
        <f>IFERROR(INDEX([1]!_born[生没年],
MATCH(I790,[1]!_born[作],0)),"")</f>
        <v>1866~1925</v>
      </c>
      <c r="N790" s="14" t="str" ph="1">
        <f>IFERROR(INDEX([1]!_born[生没年],
MATCH(K790,[1]!_born[作],0)),"")</f>
        <v/>
      </c>
      <c r="O790" s="7" t="s" ph="1">
        <v>10239</v>
      </c>
      <c r="P790" s="7" t="s" ph="1">
        <v>2212</v>
      </c>
      <c r="R790" s="147" ph="1"/>
      <c r="S790" s="7" t="s" ph="1">
        <v>10232</v>
      </c>
      <c r="AB790" s="7" t="s" ph="1">
        <v>10233</v>
      </c>
    </row>
    <row r="791" spans="1:28" ht="25.5" ph="1">
      <c r="A791" s="6" ph="1">
        <v>1185</v>
      </c>
      <c r="B791" s="7" t="s" ph="1">
        <v>3580</v>
      </c>
      <c r="C791" s="7" t="s" ph="1">
        <v>3580</v>
      </c>
      <c r="F791" s="7" t="s" ph="1">
        <v>1366</v>
      </c>
      <c r="G791" s="7" t="s" ph="1">
        <v>8081</v>
      </c>
      <c r="I791" s="7" t="s" ph="1">
        <v>3034</v>
      </c>
      <c r="M791" s="14" t="str" ph="1">
        <f>IFERROR(INDEX([1]!_born[生没年],
MATCH(I791,[1]!_born[作],0)),"")</f>
        <v>1866~1925</v>
      </c>
      <c r="N791" s="14" t="str" ph="1">
        <f>IFERROR(INDEX([1]!_born[生没年],
MATCH(K791,[1]!_born[作],0)),"")</f>
        <v/>
      </c>
      <c r="O791" s="7" t="s" ph="1">
        <v>10240</v>
      </c>
      <c r="P791" s="7" t="s" ph="1">
        <v>2046</v>
      </c>
      <c r="R791" s="147" ph="1"/>
      <c r="S791" s="7" t="s" ph="1">
        <v>10232</v>
      </c>
      <c r="AB791" s="7" t="s" ph="1">
        <v>8112</v>
      </c>
    </row>
    <row r="792" spans="1:28" ht="25.5" ph="1">
      <c r="A792" s="6" ph="1">
        <v>1186</v>
      </c>
      <c r="B792" s="7" t="s" ph="1">
        <v>3580</v>
      </c>
      <c r="C792" s="7" t="s" ph="1">
        <v>3580</v>
      </c>
      <c r="F792" s="7" t="s" ph="1">
        <v>1366</v>
      </c>
      <c r="G792" s="7" t="s" ph="1">
        <v>8081</v>
      </c>
      <c r="I792" s="7" t="s" ph="1">
        <v>3034</v>
      </c>
      <c r="M792" s="14" t="str" ph="1">
        <f>IFERROR(INDEX([1]!_born[生没年],
MATCH(I792,[1]!_born[作],0)),"")</f>
        <v>1866~1925</v>
      </c>
      <c r="N792" s="14" t="str" ph="1">
        <f>IFERROR(INDEX([1]!_born[生没年],
MATCH(K792,[1]!_born[作],0)),"")</f>
        <v/>
      </c>
      <c r="O792" s="7" t="s" ph="1">
        <v>10241</v>
      </c>
      <c r="P792" s="7" t="s" ph="1">
        <v>2213</v>
      </c>
      <c r="R792" s="147" ph="1"/>
      <c r="S792" s="7" t="s" ph="1">
        <v>10232</v>
      </c>
      <c r="AB792" s="7" t="s" ph="1">
        <v>8112</v>
      </c>
    </row>
    <row r="793" spans="1:28" ht="25.5" ph="1">
      <c r="A793" s="6" ph="1">
        <v>1187</v>
      </c>
      <c r="B793" s="7" t="s" ph="1">
        <v>3580</v>
      </c>
      <c r="C793" s="7" t="s" ph="1">
        <v>3580</v>
      </c>
      <c r="F793" s="7" t="s" ph="1">
        <v>1413</v>
      </c>
      <c r="G793" s="7" t="s" ph="1">
        <v>8081</v>
      </c>
      <c r="I793" s="7" t="s" ph="1">
        <v>3034</v>
      </c>
      <c r="M793" s="14" t="str" ph="1">
        <f>IFERROR(INDEX([1]!_born[生没年],
MATCH(I793,[1]!_born[作],0)),"")</f>
        <v>1866~1925</v>
      </c>
      <c r="N793" s="14" t="str" ph="1">
        <f>IFERROR(INDEX([1]!_born[生没年],
MATCH(K793,[1]!_born[作],0)),"")</f>
        <v/>
      </c>
      <c r="O793" s="7" t="s" ph="1">
        <v>10242</v>
      </c>
      <c r="P793" s="7" t="s" ph="1">
        <v>2214</v>
      </c>
      <c r="R793" s="147" ph="1"/>
      <c r="S793" s="7" t="s" ph="1">
        <v>10232</v>
      </c>
      <c r="Z793" s="7" t="s" ph="1">
        <v>10243</v>
      </c>
      <c r="AA793" s="7" t="s" ph="1">
        <v>10244</v>
      </c>
    </row>
    <row r="794" spans="1:28" ht="25.5" ph="1">
      <c r="A794" s="6" ph="1">
        <v>1188</v>
      </c>
      <c r="B794" s="7" t="s" ph="1">
        <v>3580</v>
      </c>
      <c r="C794" s="7" t="s" ph="1">
        <v>3580</v>
      </c>
      <c r="F794" s="7" t="s" ph="1">
        <v>1413</v>
      </c>
      <c r="G794" s="7" t="s" ph="1">
        <v>8081</v>
      </c>
      <c r="I794" s="7" t="s" ph="1">
        <v>3034</v>
      </c>
      <c r="M794" s="14" t="str" ph="1">
        <f>IFERROR(INDEX([1]!_born[生没年],
MATCH(I794,[1]!_born[作],0)),"")</f>
        <v>1866~1925</v>
      </c>
      <c r="N794" s="14" t="str" ph="1">
        <f>IFERROR(INDEX([1]!_born[生没年],
MATCH(K794,[1]!_born[作],0)),"")</f>
        <v/>
      </c>
      <c r="O794" s="7" t="s" ph="1">
        <v>10245</v>
      </c>
      <c r="P794" s="7" t="s" ph="1">
        <v>2215</v>
      </c>
      <c r="R794" s="147" ph="1"/>
      <c r="S794" s="7" t="s" ph="1">
        <v>10232</v>
      </c>
      <c r="AB794" s="7" t="s" ph="1">
        <v>10246</v>
      </c>
    </row>
    <row r="795" spans="1:28" ht="25.5" ph="1">
      <c r="A795" s="6" ph="1">
        <v>1189</v>
      </c>
      <c r="B795" s="7" t="s" ph="1">
        <v>3580</v>
      </c>
      <c r="C795" s="7" t="s" ph="1">
        <v>3580</v>
      </c>
      <c r="F795" s="7" t="s" ph="1">
        <v>1413</v>
      </c>
      <c r="G795" s="7" t="s" ph="1">
        <v>8081</v>
      </c>
      <c r="I795" s="7" t="s" ph="1">
        <v>3034</v>
      </c>
      <c r="M795" s="14" t="str" ph="1">
        <f>IFERROR(INDEX([1]!_born[生没年],
MATCH(I795,[1]!_born[作],0)),"")</f>
        <v>1866~1925</v>
      </c>
      <c r="N795" s="14" t="str" ph="1">
        <f>IFERROR(INDEX([1]!_born[生没年],
MATCH(K795,[1]!_born[作],0)),"")</f>
        <v/>
      </c>
      <c r="O795" s="7" t="s" ph="1">
        <v>10247</v>
      </c>
      <c r="P795" s="7" t="s" ph="1">
        <v>2216</v>
      </c>
      <c r="R795" s="147" ph="1"/>
      <c r="S795" s="7" t="s" ph="1">
        <v>10232</v>
      </c>
      <c r="AB795" s="7" t="s" ph="1">
        <v>10248</v>
      </c>
    </row>
    <row r="796" spans="1:28" ht="25.5" ph="1">
      <c r="A796" s="6" ph="1">
        <v>1190</v>
      </c>
      <c r="B796" s="7" t="s" ph="1">
        <v>3580</v>
      </c>
      <c r="C796" s="7" t="s" ph="1">
        <v>3580</v>
      </c>
      <c r="F796" s="7" t="s" ph="1">
        <v>1415</v>
      </c>
      <c r="G796" s="7" t="s" ph="1">
        <v>8081</v>
      </c>
      <c r="I796" s="7" t="s" ph="1">
        <v>10249</v>
      </c>
      <c r="M796" s="14" t="str" ph="1">
        <f>IFERROR(INDEX([1]!_born[生没年],
MATCH(I796,[1]!_born[作],0)),"")</f>
        <v/>
      </c>
      <c r="N796" s="14" t="str" ph="1">
        <f>IFERROR(INDEX([1]!_born[生没年],
MATCH(K796,[1]!_born[作],0)),"")</f>
        <v/>
      </c>
      <c r="O796" s="7" t="s" ph="1">
        <v>3646</v>
      </c>
      <c r="P796" s="7" t="s" ph="1">
        <v>2217</v>
      </c>
      <c r="R796" s="147" ph="1"/>
      <c r="S796" s="7" t="s" ph="1">
        <v>10232</v>
      </c>
    </row>
    <row r="797" spans="1:28" ht="25.5" ph="1">
      <c r="A797" s="6" ph="1">
        <v>1191</v>
      </c>
      <c r="B797" s="7" t="s" ph="1">
        <v>3580</v>
      </c>
      <c r="C797" s="7" t="s" ph="1">
        <v>3580</v>
      </c>
      <c r="F797" s="7" t="s" ph="1">
        <v>1415</v>
      </c>
      <c r="G797" s="7" t="s" ph="1">
        <v>8081</v>
      </c>
      <c r="I797" s="7" t="s" ph="1">
        <v>10249</v>
      </c>
      <c r="M797" s="14" t="str" ph="1">
        <f>IFERROR(INDEX([1]!_born[生没年],
MATCH(I797,[1]!_born[作],0)),"")</f>
        <v/>
      </c>
      <c r="N797" s="14" t="str" ph="1">
        <f>IFERROR(INDEX([1]!_born[生没年],
MATCH(K797,[1]!_born[作],0)),"")</f>
        <v/>
      </c>
      <c r="O797" s="7" t="s" ph="1">
        <v>3645</v>
      </c>
      <c r="P797" s="7" t="s" ph="1">
        <v>2218</v>
      </c>
      <c r="R797" s="147" ph="1"/>
      <c r="S797" s="7" t="s" ph="1">
        <v>10232</v>
      </c>
    </row>
    <row r="798" spans="1:28" ht="25.5" ph="1">
      <c r="A798" s="6" ph="1">
        <v>1192</v>
      </c>
      <c r="B798" s="7" t="s" ph="1">
        <v>3580</v>
      </c>
      <c r="C798" s="7" t="s" ph="1">
        <v>3580</v>
      </c>
      <c r="F798" s="7" t="s" ph="1">
        <v>1415</v>
      </c>
      <c r="G798" s="7" t="s" ph="1">
        <v>8081</v>
      </c>
      <c r="I798" s="7" t="s" ph="1">
        <v>10249</v>
      </c>
      <c r="M798" s="14" t="str" ph="1">
        <f>IFERROR(INDEX([1]!_born[生没年],
MATCH(I798,[1]!_born[作],0)),"")</f>
        <v/>
      </c>
      <c r="N798" s="14" t="str" ph="1">
        <f>IFERROR(INDEX([1]!_born[生没年],
MATCH(K798,[1]!_born[作],0)),"")</f>
        <v/>
      </c>
      <c r="O798" s="7" t="s" ph="1">
        <v>3644</v>
      </c>
      <c r="P798" s="7" t="s" ph="1">
        <v>2219</v>
      </c>
      <c r="R798" s="147" ph="1"/>
      <c r="S798" s="7" t="s" ph="1">
        <v>10232</v>
      </c>
    </row>
    <row r="799" spans="1:28" ht="25.5" ph="1">
      <c r="A799" s="6" ph="1">
        <v>1193</v>
      </c>
      <c r="B799" s="7" t="s" ph="1">
        <v>3580</v>
      </c>
      <c r="C799" s="7" t="s" ph="1">
        <v>3580</v>
      </c>
      <c r="F799" s="7" t="s" ph="1">
        <v>1415</v>
      </c>
      <c r="G799" s="7" t="s" ph="1">
        <v>8081</v>
      </c>
      <c r="I799" s="7" t="s" ph="1">
        <v>10249</v>
      </c>
      <c r="M799" s="14" t="str" ph="1">
        <f>IFERROR(INDEX([1]!_born[生没年],
MATCH(I799,[1]!_born[作],0)),"")</f>
        <v/>
      </c>
      <c r="N799" s="14" t="str" ph="1">
        <f>IFERROR(INDEX([1]!_born[生没年],
MATCH(K799,[1]!_born[作],0)),"")</f>
        <v/>
      </c>
      <c r="O799" s="7" t="s" ph="1">
        <v>2220</v>
      </c>
      <c r="P799" s="7" t="s" ph="1">
        <v>2221</v>
      </c>
      <c r="R799" s="147" ph="1"/>
      <c r="S799" s="7" t="s" ph="1">
        <v>10232</v>
      </c>
    </row>
    <row r="800" spans="1:28" ht="25.5" ph="1">
      <c r="A800" s="6" ph="1">
        <v>1194</v>
      </c>
      <c r="B800" s="7" t="s" ph="1">
        <v>3580</v>
      </c>
      <c r="C800" s="7" t="s" ph="1">
        <v>3580</v>
      </c>
      <c r="F800" s="7" t="s" ph="1">
        <v>1418</v>
      </c>
      <c r="G800" s="7" t="s" ph="1">
        <v>8081</v>
      </c>
      <c r="I800" s="7" t="s" ph="1">
        <v>10249</v>
      </c>
      <c r="M800" s="14" t="str" ph="1">
        <f>IFERROR(INDEX([1]!_born[生没年],
MATCH(I800,[1]!_born[作],0)),"")</f>
        <v/>
      </c>
      <c r="N800" s="14" t="str" ph="1">
        <f>IFERROR(INDEX([1]!_born[生没年],
MATCH(K800,[1]!_born[作],0)),"")</f>
        <v/>
      </c>
      <c r="O800" s="7" t="s" ph="1">
        <v>3665</v>
      </c>
      <c r="P800" s="7" t="s" ph="1">
        <v>2222</v>
      </c>
      <c r="R800" s="147" ph="1"/>
      <c r="S800" s="7" t="s" ph="1">
        <v>10232</v>
      </c>
    </row>
    <row r="801" spans="1:27" ht="25.5" ph="1">
      <c r="A801" s="6" ph="1">
        <v>1195</v>
      </c>
      <c r="B801" s="7" t="s" ph="1">
        <v>3580</v>
      </c>
      <c r="C801" s="7" t="s" ph="1">
        <v>3580</v>
      </c>
      <c r="F801" s="7" t="s" ph="1">
        <v>1418</v>
      </c>
      <c r="G801" s="7" t="s" ph="1">
        <v>8081</v>
      </c>
      <c r="I801" s="7" t="s" ph="1">
        <v>10249</v>
      </c>
      <c r="M801" s="14" t="str" ph="1">
        <f>IFERROR(INDEX([1]!_born[生没年],
MATCH(I801,[1]!_born[作],0)),"")</f>
        <v/>
      </c>
      <c r="N801" s="14" t="str" ph="1">
        <f>IFERROR(INDEX([1]!_born[生没年],
MATCH(K801,[1]!_born[作],0)),"")</f>
        <v/>
      </c>
      <c r="O801" s="7" t="s" ph="1">
        <v>3666</v>
      </c>
      <c r="P801" s="7" t="s" ph="1">
        <v>2223</v>
      </c>
      <c r="R801" s="147" ph="1"/>
      <c r="S801" s="7" t="s" ph="1">
        <v>10232</v>
      </c>
    </row>
    <row r="802" spans="1:27" ht="25.5" ph="1">
      <c r="A802" s="6" ph="1">
        <v>1196</v>
      </c>
      <c r="B802" s="7" t="s" ph="1">
        <v>3580</v>
      </c>
      <c r="C802" s="7" t="s" ph="1">
        <v>3580</v>
      </c>
      <c r="F802" s="7" t="s" ph="1">
        <v>1418</v>
      </c>
      <c r="G802" s="7" t="s" ph="1">
        <v>8081</v>
      </c>
      <c r="I802" s="7" t="s" ph="1">
        <v>10249</v>
      </c>
      <c r="M802" s="14" t="str" ph="1">
        <f>IFERROR(INDEX([1]!_born[生没年],
MATCH(I802,[1]!_born[作],0)),"")</f>
        <v/>
      </c>
      <c r="N802" s="14" t="str" ph="1">
        <f>IFERROR(INDEX([1]!_born[生没年],
MATCH(K802,[1]!_born[作],0)),"")</f>
        <v/>
      </c>
      <c r="O802" s="7" t="s" ph="1">
        <v>3667</v>
      </c>
      <c r="P802" s="7" t="s" ph="1">
        <v>2224</v>
      </c>
      <c r="R802" s="147" ph="1"/>
      <c r="S802" s="7" t="s" ph="1">
        <v>10232</v>
      </c>
    </row>
    <row r="803" spans="1:27" ht="25.5" ph="1">
      <c r="A803" s="6" ph="1">
        <v>1197</v>
      </c>
      <c r="B803" s="7" t="s" ph="1">
        <v>3580</v>
      </c>
      <c r="C803" s="7" t="s" ph="1">
        <v>3580</v>
      </c>
      <c r="F803" s="7" t="s" ph="1">
        <v>1363</v>
      </c>
      <c r="G803" s="7" t="s" ph="1">
        <v>8081</v>
      </c>
      <c r="I803" s="7" t="s" ph="1">
        <v>3086</v>
      </c>
      <c r="M803" s="14" t="str" ph="1">
        <f>IFERROR(INDEX([1]!_born[生没年],
MATCH(I803,[1]!_born[作],0)),"")</f>
        <v>1943/01/16_Yorkshire</v>
      </c>
      <c r="N803" s="14" t="str" ph="1">
        <f>IFERROR(INDEX([1]!_born[生没年],
MATCH(K803,[1]!_born[作],0)),"")</f>
        <v/>
      </c>
      <c r="O803" s="7" t="s" ph="1">
        <v>10250</v>
      </c>
      <c r="P803" s="7" t="s" ph="1">
        <v>2397</v>
      </c>
      <c r="Q803" s="7" t="s" ph="1">
        <v>2398</v>
      </c>
      <c r="R803" s="147" ph="1"/>
      <c r="S803" s="7" t="s" ph="1">
        <v>10251</v>
      </c>
      <c r="Y803" s="7" t="s" ph="1">
        <v>3087</v>
      </c>
    </row>
    <row r="804" spans="1:27" ht="25.5" ph="1">
      <c r="A804" s="6" ph="1">
        <v>1198</v>
      </c>
      <c r="B804" s="7" t="s" ph="1">
        <v>3580</v>
      </c>
      <c r="C804" s="7" t="s" ph="1">
        <v>3580</v>
      </c>
      <c r="F804" s="7" t="s" ph="1">
        <v>1363</v>
      </c>
      <c r="G804" s="7" t="s" ph="1">
        <v>8081</v>
      </c>
      <c r="I804" s="7" t="s" ph="1">
        <v>3086</v>
      </c>
      <c r="M804" s="14" t="str" ph="1">
        <f>IFERROR(INDEX([1]!_born[生没年],
MATCH(I804,[1]!_born[作],0)),"")</f>
        <v>1943/01/16_Yorkshire</v>
      </c>
      <c r="N804" s="14" t="str" ph="1">
        <f>IFERROR(INDEX([1]!_born[生没年],
MATCH(K804,[1]!_born[作],0)),"")</f>
        <v/>
      </c>
      <c r="O804" s="7" t="s" ph="1">
        <v>3462</v>
      </c>
      <c r="P804" s="7" t="s" ph="1">
        <v>2850</v>
      </c>
      <c r="Q804" s="7" t="s" ph="1">
        <v>2399</v>
      </c>
      <c r="R804" s="147" ph="1"/>
      <c r="Y804" s="7" t="s" ph="1">
        <v>3087</v>
      </c>
    </row>
    <row r="805" spans="1:27" ht="25.5" ph="1">
      <c r="A805" s="6" ph="1">
        <v>1199</v>
      </c>
      <c r="B805" s="7" t="s" ph="1">
        <v>3580</v>
      </c>
      <c r="C805" s="7" t="s" ph="1">
        <v>3580</v>
      </c>
      <c r="F805" s="7" t="s" ph="1">
        <v>1363</v>
      </c>
      <c r="G805" s="7" t="s" ph="1">
        <v>8081</v>
      </c>
      <c r="H805" s="7" t="s" ph="1">
        <v>1376</v>
      </c>
      <c r="I805" s="7" t="s" ph="1">
        <v>3370</v>
      </c>
      <c r="M805" s="14" t="str" ph="1">
        <f>IFERROR(INDEX([1]!_born[生没年],
MATCH(I805,[1]!_born[作],0)),"")</f>
        <v>1925~</v>
      </c>
      <c r="N805" s="14" t="str" ph="1">
        <f>IFERROR(INDEX([1]!_born[生没年],
MATCH(K805,[1]!_born[作],0)),"")</f>
        <v/>
      </c>
      <c r="O805" s="7" t="s" ph="1">
        <v>10252</v>
      </c>
      <c r="P805" s="7" t="s" ph="1">
        <v>2576</v>
      </c>
      <c r="Q805" s="7" t="s" ph="1">
        <v>2577</v>
      </c>
      <c r="R805" s="147" ph="1"/>
    </row>
    <row r="806" spans="1:27" ht="25.5" ph="1">
      <c r="A806" s="6" ph="1">
        <v>1200</v>
      </c>
      <c r="B806" s="7" t="s" ph="1">
        <v>3580</v>
      </c>
      <c r="C806" s="7" t="s" ph="1">
        <v>3580</v>
      </c>
      <c r="F806" s="7" t="s" ph="1">
        <v>1363</v>
      </c>
      <c r="G806" s="7" t="s" ph="1">
        <v>8081</v>
      </c>
      <c r="I806" s="7" t="s" ph="1">
        <v>10253</v>
      </c>
      <c r="M806" s="14" t="str" ph="1">
        <f>IFERROR(INDEX([1]!_born[生没年],
MATCH(I806,[1]!_born[作],0)),"")</f>
        <v/>
      </c>
      <c r="N806" s="14" t="str" ph="1">
        <f>IFERROR(INDEX([1]!_born[生没年],
MATCH(K806,[1]!_born[作],0)),"")</f>
        <v/>
      </c>
      <c r="O806" s="7" t="s" ph="1">
        <v>3463</v>
      </c>
      <c r="P806" s="7" t="s" ph="1">
        <v>2578</v>
      </c>
      <c r="R806" s="147" ph="1"/>
    </row>
    <row r="807" spans="1:27" ht="25.5" ph="1">
      <c r="A807" s="6" ph="1">
        <v>1201</v>
      </c>
      <c r="B807" s="7" t="s" ph="1">
        <v>3580</v>
      </c>
      <c r="C807" s="7" t="s" ph="1">
        <v>3580</v>
      </c>
      <c r="F807" s="7" t="s" ph="1">
        <v>1364</v>
      </c>
      <c r="G807" s="7" t="s" ph="1">
        <v>8081</v>
      </c>
      <c r="I807" s="7" t="s" ph="1">
        <v>3086</v>
      </c>
      <c r="M807" s="14" t="str" ph="1">
        <f>IFERROR(INDEX([1]!_born[生没年],
MATCH(I807,[1]!_born[作],0)),"")</f>
        <v>1943/01/16_Yorkshire</v>
      </c>
      <c r="N807" s="14" t="str" ph="1">
        <f>IFERROR(INDEX([1]!_born[生没年],
MATCH(K807,[1]!_born[作],0)),"")</f>
        <v/>
      </c>
      <c r="O807" s="7" t="s" ph="1">
        <v>3270</v>
      </c>
      <c r="P807" s="7" t="s" ph="1">
        <v>2579</v>
      </c>
      <c r="Q807" s="7" t="s" ph="1">
        <v>2875</v>
      </c>
      <c r="R807" s="147" ph="1"/>
      <c r="Y807" s="7" t="s" ph="1">
        <v>3087</v>
      </c>
    </row>
    <row r="808" spans="1:27" ht="25.5" ph="1">
      <c r="A808" s="6" ph="1">
        <v>1202</v>
      </c>
      <c r="B808" s="7" t="s" ph="1">
        <v>3580</v>
      </c>
      <c r="C808" s="7" t="s" ph="1">
        <v>3580</v>
      </c>
      <c r="F808" s="7" t="s" ph="1">
        <v>1364</v>
      </c>
      <c r="G808" s="7" t="s" ph="1">
        <v>8081</v>
      </c>
      <c r="I808" s="7" t="s" ph="1">
        <v>3086</v>
      </c>
      <c r="M808" s="14" t="str" ph="1">
        <f>IFERROR(INDEX([1]!_born[生没年],
MATCH(I808,[1]!_born[作],0)),"")</f>
        <v>1943/01/16_Yorkshire</v>
      </c>
      <c r="N808" s="14" t="str" ph="1">
        <f>IFERROR(INDEX([1]!_born[生没年],
MATCH(K808,[1]!_born[作],0)),"")</f>
        <v/>
      </c>
      <c r="O808" s="7" t="s" ph="1">
        <v>10254</v>
      </c>
      <c r="P808" s="7" t="s" ph="1">
        <v>2876</v>
      </c>
      <c r="R808" s="147" ph="1"/>
      <c r="Y808" s="7" t="s" ph="1">
        <v>3087</v>
      </c>
    </row>
    <row r="809" spans="1:27" ht="25.5" ph="1">
      <c r="A809" s="6" ph="1">
        <v>1203</v>
      </c>
      <c r="B809" s="7" t="s" ph="1">
        <v>3580</v>
      </c>
      <c r="C809" s="7" t="s" ph="1">
        <v>3580</v>
      </c>
      <c r="F809" s="7" t="s" ph="1">
        <v>1366</v>
      </c>
      <c r="G809" s="7" t="s" ph="1">
        <v>8081</v>
      </c>
      <c r="I809" s="7" t="s" ph="1">
        <v>3072</v>
      </c>
      <c r="M809" s="14" t="str" ph="1">
        <f>IFERROR(INDEX([1]!_born[生没年],
MATCH(I809,[1]!_born[作],0)),"")</f>
        <v/>
      </c>
      <c r="N809" s="14" t="str" ph="1">
        <f>IFERROR(INDEX([1]!_born[生没年],
MATCH(K809,[1]!_born[作],0)),"")</f>
        <v/>
      </c>
      <c r="O809" s="7" t="s" ph="1">
        <v>3980</v>
      </c>
      <c r="P809" s="7" t="s" ph="1">
        <v>2877</v>
      </c>
      <c r="Q809" s="7" t="s" ph="1">
        <v>2906</v>
      </c>
      <c r="R809" s="147" ph="1"/>
      <c r="AA809" s="7" t="s" ph="1">
        <v>3072</v>
      </c>
    </row>
    <row r="810" spans="1:27" ht="25.5" ph="1">
      <c r="A810" s="6" ph="1">
        <v>1204</v>
      </c>
      <c r="B810" s="7" t="s" ph="1">
        <v>3580</v>
      </c>
      <c r="C810" s="7" t="s" ph="1">
        <v>3580</v>
      </c>
      <c r="F810" s="7" t="s" ph="1">
        <v>1366</v>
      </c>
      <c r="G810" s="7" t="s" ph="1">
        <v>8081</v>
      </c>
      <c r="I810" s="7" t="s" ph="1">
        <v>3072</v>
      </c>
      <c r="M810" s="14" t="str" ph="1">
        <f>IFERROR(INDEX([1]!_born[生没年],
MATCH(I810,[1]!_born[作],0)),"")</f>
        <v/>
      </c>
      <c r="N810" s="14" t="str" ph="1">
        <f>IFERROR(INDEX([1]!_born[生没年],
MATCH(K810,[1]!_born[作],0)),"")</f>
        <v/>
      </c>
      <c r="O810" s="7" t="s" ph="1">
        <v>2486</v>
      </c>
      <c r="P810" s="7" t="s" ph="1">
        <v>2907</v>
      </c>
      <c r="Q810" s="7" t="s" ph="1">
        <v>2908</v>
      </c>
      <c r="R810" s="147" ph="1"/>
      <c r="AA810" s="7" t="s" ph="1">
        <v>3072</v>
      </c>
    </row>
    <row r="811" spans="1:27" ht="25.5" ph="1">
      <c r="A811" s="6" ph="1">
        <v>1205</v>
      </c>
      <c r="B811" s="7" t="s" ph="1">
        <v>3580</v>
      </c>
      <c r="C811" s="7" t="s" ph="1">
        <v>3580</v>
      </c>
      <c r="F811" s="7" t="s" ph="1">
        <v>1366</v>
      </c>
      <c r="G811" s="7" t="s" ph="1">
        <v>1289</v>
      </c>
      <c r="I811" s="7" t="s" ph="1">
        <v>3072</v>
      </c>
      <c r="M811" s="14" t="str" ph="1">
        <f>IFERROR(INDEX([1]!_born[生没年],
MATCH(I811,[1]!_born[作],0)),"")</f>
        <v/>
      </c>
      <c r="N811" s="14" t="str" ph="1">
        <f>IFERROR(INDEX([1]!_born[生没年],
MATCH(K811,[1]!_born[作],0)),"")</f>
        <v/>
      </c>
      <c r="O811" s="7" t="s" ph="1">
        <v>10255</v>
      </c>
      <c r="P811" s="7" t="s" ph="1">
        <v>10256</v>
      </c>
      <c r="R811" s="147" ph="1"/>
      <c r="AA811" s="7" t="s" ph="1">
        <v>3072</v>
      </c>
    </row>
    <row r="812" spans="1:27" ht="25.5" ph="1">
      <c r="A812" s="6" ph="1">
        <v>1206</v>
      </c>
      <c r="B812" s="7" t="s" ph="1">
        <v>3580</v>
      </c>
      <c r="C812" s="7" t="s" ph="1">
        <v>3580</v>
      </c>
      <c r="F812" s="7" t="s" ph="1">
        <v>1413</v>
      </c>
      <c r="G812" s="7" t="s" ph="1">
        <v>8081</v>
      </c>
      <c r="I812" s="7" t="s" ph="1">
        <v>10257</v>
      </c>
      <c r="M812" s="14" t="str" ph="1">
        <f>IFERROR(INDEX([1]!_born[生没年],
MATCH(I812,[1]!_born[作],0)),"")</f>
        <v/>
      </c>
      <c r="N812" s="14" t="str" ph="1">
        <f>IFERROR(INDEX([1]!_born[生没年],
MATCH(K812,[1]!_born[作],0)),"")</f>
        <v/>
      </c>
      <c r="O812" s="7" t="s" ph="1">
        <v>10258</v>
      </c>
      <c r="P812" s="7" t="s" ph="1">
        <v>2909</v>
      </c>
      <c r="Q812" s="7" t="s" ph="1">
        <v>2910</v>
      </c>
      <c r="R812" s="147" ph="1"/>
    </row>
    <row r="813" spans="1:27" ht="25.5" ph="1">
      <c r="A813" s="6" ph="1">
        <v>1207</v>
      </c>
      <c r="B813" s="7" t="s" ph="1">
        <v>3580</v>
      </c>
      <c r="C813" s="7" t="s" ph="1">
        <v>3580</v>
      </c>
      <c r="F813" s="7" t="s" ph="1">
        <v>1413</v>
      </c>
      <c r="G813" s="7" t="s" ph="1">
        <v>8081</v>
      </c>
      <c r="I813" s="7" t="s" ph="1">
        <v>10257</v>
      </c>
      <c r="M813" s="14" t="str" ph="1">
        <f>IFERROR(INDEX([1]!_born[生没年],
MATCH(I813,[1]!_born[作],0)),"")</f>
        <v/>
      </c>
      <c r="N813" s="14" t="str" ph="1">
        <f>IFERROR(INDEX([1]!_born[生没年],
MATCH(K813,[1]!_born[作],0)),"")</f>
        <v/>
      </c>
      <c r="O813" s="7" t="s" ph="1">
        <v>3271</v>
      </c>
      <c r="P813" s="7" t="s" ph="1">
        <v>2681</v>
      </c>
      <c r="Q813" s="7" t="s" ph="1">
        <v>2682</v>
      </c>
      <c r="R813" s="147" ph="1"/>
    </row>
    <row r="814" spans="1:27" ht="25.5" ph="1">
      <c r="A814" s="6" ph="1">
        <v>1208</v>
      </c>
      <c r="B814" s="7" t="s" ph="1">
        <v>3580</v>
      </c>
      <c r="C814" s="7" t="s" ph="1">
        <v>3580</v>
      </c>
      <c r="F814" s="7" t="s" ph="1">
        <v>1413</v>
      </c>
      <c r="G814" s="7" t="s" ph="1">
        <v>8081</v>
      </c>
      <c r="I814" s="7" t="s" ph="1">
        <v>3072</v>
      </c>
      <c r="M814" s="14" t="str" ph="1">
        <f>IFERROR(INDEX([1]!_born[生没年],
MATCH(I814,[1]!_born[作],0)),"")</f>
        <v/>
      </c>
      <c r="N814" s="14" t="str" ph="1">
        <f>IFERROR(INDEX([1]!_born[生没年],
MATCH(K814,[1]!_born[作],0)),"")</f>
        <v/>
      </c>
      <c r="O814" s="7" t="s" ph="1">
        <v>10259</v>
      </c>
      <c r="P814" s="7" t="s" ph="1">
        <v>2683</v>
      </c>
      <c r="Q814" s="7" t="s" ph="1">
        <v>2684</v>
      </c>
      <c r="R814" s="147" ph="1"/>
      <c r="AA814" s="7" t="s" ph="1">
        <v>3072</v>
      </c>
    </row>
    <row r="815" spans="1:27" s="52" customFormat="1" ph="1">
      <c r="A815" s="49" ph="1">
        <v>1209</v>
      </c>
      <c r="B815" s="52" t="s" ph="1">
        <v>3580</v>
      </c>
      <c r="C815" s="52" t="s" ph="1">
        <v>3580</v>
      </c>
      <c r="F815" s="52" t="s" ph="1">
        <v>1413</v>
      </c>
      <c r="G815" s="52" t="s" ph="1">
        <v>1289</v>
      </c>
      <c r="I815" s="52" t="s" ph="1">
        <v>1997</v>
      </c>
      <c r="M815" s="132" t="str" ph="1">
        <f>IFERROR(INDEX([1]!_born[生没年],
MATCH(I815,[1]!_born[作],0)),"")</f>
        <v/>
      </c>
      <c r="N815" s="132" t="str" ph="1">
        <f>IFERROR(INDEX([1]!_born[生没年],
MATCH(K815,[1]!_born[作],0)),"")</f>
        <v/>
      </c>
      <c r="P815" s="52" t="s" ph="1">
        <v>2685</v>
      </c>
      <c r="R815" s="150" ph="1"/>
      <c r="U815" s="53" ph="1"/>
      <c r="V815" s="49" ph="1"/>
      <c r="W815" s="49" ph="1"/>
    </row>
    <row r="816" spans="1:27" ht="25.5" ph="1">
      <c r="A816" s="6" ph="1">
        <v>1210</v>
      </c>
      <c r="B816" s="7" t="s" ph="1">
        <v>3580</v>
      </c>
      <c r="C816" s="7" t="s" ph="1">
        <v>3580</v>
      </c>
      <c r="F816" s="7" t="s" ph="1">
        <v>1415</v>
      </c>
      <c r="G816" s="7" t="s" ph="1">
        <v>8081</v>
      </c>
      <c r="I816" s="7" t="s" ph="1">
        <v>3129</v>
      </c>
      <c r="M816" s="14" t="str" ph="1">
        <f>IFERROR(INDEX([1]!_born[生没年],
MATCH(I816,[1]!_born[作],0)),"")</f>
        <v>1912~1992</v>
      </c>
      <c r="N816" s="14" t="str" ph="1">
        <f>IFERROR(INDEX([1]!_born[生没年],
MATCH(K816,[1]!_born[作],0)),"")</f>
        <v/>
      </c>
      <c r="O816" s="7" t="s" ph="1">
        <v>10260</v>
      </c>
      <c r="P816" s="7" t="s" ph="1">
        <v>2410</v>
      </c>
      <c r="Q816" s="7" t="s" ph="1">
        <v>2417</v>
      </c>
      <c r="R816" s="147" ph="1"/>
    </row>
    <row r="817" spans="1:27" ht="25.5" ph="1">
      <c r="A817" s="6" ph="1">
        <v>1211</v>
      </c>
      <c r="B817" s="7" t="s" ph="1">
        <v>3580</v>
      </c>
      <c r="C817" s="7" t="s" ph="1">
        <v>3580</v>
      </c>
      <c r="F817" s="7" t="s" ph="1">
        <v>1415</v>
      </c>
      <c r="G817" s="7" t="s" ph="1">
        <v>8081</v>
      </c>
      <c r="I817" s="7" t="s" ph="1">
        <v>3072</v>
      </c>
      <c r="M817" s="14" t="str" ph="1">
        <f>IFERROR(INDEX([1]!_born[生没年],
MATCH(I817,[1]!_born[作],0)),"")</f>
        <v/>
      </c>
      <c r="N817" s="14" t="str" ph="1">
        <f>IFERROR(INDEX([1]!_born[生没年],
MATCH(K817,[1]!_born[作],0)),"")</f>
        <v/>
      </c>
      <c r="O817" s="7" t="s" ph="1">
        <v>10261</v>
      </c>
      <c r="P817" s="7" t="s" ph="1">
        <v>2418</v>
      </c>
      <c r="Q817" s="7" t="s" ph="1">
        <v>2419</v>
      </c>
      <c r="R817" s="147" ph="1"/>
      <c r="AA817" s="7" t="s" ph="1">
        <v>3072</v>
      </c>
    </row>
    <row r="818" spans="1:27" ht="25.5" ph="1">
      <c r="A818" s="6" ph="1">
        <v>1212</v>
      </c>
      <c r="B818" s="7" t="s" ph="1">
        <v>3580</v>
      </c>
      <c r="C818" s="7" t="s" ph="1">
        <v>3580</v>
      </c>
      <c r="F818" s="7" t="s" ph="1">
        <v>1418</v>
      </c>
      <c r="G818" s="7" t="s" ph="1">
        <v>8081</v>
      </c>
      <c r="I818" s="17" t="s" ph="1">
        <v>3110</v>
      </c>
      <c r="J818" s="17" ph="1"/>
      <c r="M818" s="14" t="str" ph="1">
        <f>IFERROR(INDEX([1]!_born[生没年],
MATCH(I818,[1]!_born[作],0)),"")</f>
        <v/>
      </c>
      <c r="N818" s="14" t="str" ph="1">
        <f>IFERROR(INDEX([1]!_born[生没年],
MATCH(K818,[1]!_born[作],0)),"")</f>
        <v/>
      </c>
      <c r="O818" s="7" t="s" ph="1">
        <v>2225</v>
      </c>
      <c r="P818" s="7" t="s" ph="1">
        <v>2226</v>
      </c>
      <c r="R818" s="147" ph="1"/>
    </row>
    <row r="819" spans="1:27" ht="25.5" ph="1">
      <c r="A819" s="6" ph="1">
        <v>1213</v>
      </c>
      <c r="B819" s="7" t="s" ph="1">
        <v>3580</v>
      </c>
      <c r="C819" s="7" t="s" ph="1">
        <v>3580</v>
      </c>
      <c r="F819" s="7" t="s" ph="1">
        <v>1418</v>
      </c>
      <c r="G819" s="7" t="s" ph="1">
        <v>8081</v>
      </c>
      <c r="I819" s="17" t="s" ph="1">
        <v>3110</v>
      </c>
      <c r="J819" s="17" ph="1"/>
      <c r="M819" s="14" t="str" ph="1">
        <f>IFERROR(INDEX([1]!_born[生没年],
MATCH(I819,[1]!_born[作],0)),"")</f>
        <v/>
      </c>
      <c r="N819" s="14" t="str" ph="1">
        <f>IFERROR(INDEX([1]!_born[生没年],
MATCH(K819,[1]!_born[作],0)),"")</f>
        <v/>
      </c>
      <c r="O819" s="7" t="s" ph="1">
        <v>2227</v>
      </c>
      <c r="P819" s="7" t="s" ph="1">
        <v>2020</v>
      </c>
      <c r="R819" s="147" ph="1"/>
    </row>
    <row r="820" spans="1:27" ht="25.5" ph="1">
      <c r="A820" s="6" ph="1">
        <v>1214</v>
      </c>
      <c r="B820" s="7" t="s" ph="1">
        <v>3580</v>
      </c>
      <c r="C820" s="7" t="s" ph="1">
        <v>3580</v>
      </c>
      <c r="F820" s="7" t="s" ph="1">
        <v>1418</v>
      </c>
      <c r="G820" s="7" t="s" ph="1">
        <v>8081</v>
      </c>
      <c r="I820" s="17" t="s" ph="1">
        <v>3110</v>
      </c>
      <c r="J820" s="17" ph="1"/>
      <c r="M820" s="14" t="str" ph="1">
        <f>IFERROR(INDEX([1]!_born[生没年],
MATCH(I820,[1]!_born[作],0)),"")</f>
        <v/>
      </c>
      <c r="N820" s="14" t="str" ph="1">
        <f>IFERROR(INDEX([1]!_born[生没年],
MATCH(K820,[1]!_born[作],0)),"")</f>
        <v/>
      </c>
      <c r="O820" s="7" t="s" ph="1">
        <v>3156</v>
      </c>
      <c r="P820" s="7" t="s" ph="1">
        <v>2228</v>
      </c>
      <c r="R820" s="147" ph="1"/>
    </row>
    <row r="821" spans="1:27" s="52" customFormat="1" ph="1">
      <c r="A821" s="49" ph="1">
        <v>1215</v>
      </c>
      <c r="B821" s="52" t="s" ph="1">
        <v>3580</v>
      </c>
      <c r="C821" s="52" t="s" ph="1">
        <v>3580</v>
      </c>
      <c r="F821" s="52" t="s" ph="1">
        <v>1418</v>
      </c>
      <c r="G821" s="52" t="s" ph="1">
        <v>1289</v>
      </c>
      <c r="I821" s="52" t="s" ph="1">
        <v>2229</v>
      </c>
      <c r="M821" s="132" t="str" ph="1">
        <f>IFERROR(INDEX([1]!_born[生没年],
MATCH(I821,[1]!_born[作],0)),"")</f>
        <v/>
      </c>
      <c r="N821" s="132" t="str" ph="1">
        <f>IFERROR(INDEX([1]!_born[生没年],
MATCH(K821,[1]!_born[作],0)),"")</f>
        <v/>
      </c>
      <c r="P821" s="52" t="s" ph="1">
        <v>1334</v>
      </c>
      <c r="R821" s="150" ph="1"/>
      <c r="U821" s="53" ph="1"/>
      <c r="V821" s="49" ph="1"/>
      <c r="W821" s="49" ph="1"/>
    </row>
    <row r="822" spans="1:27" ht="25.5" ph="1">
      <c r="A822" s="6" ph="1">
        <v>1216</v>
      </c>
      <c r="B822" s="7" t="s" ph="1">
        <v>3580</v>
      </c>
      <c r="C822" s="7" t="s" ph="1">
        <v>3580</v>
      </c>
      <c r="G822" s="7" t="s" ph="1">
        <v>8081</v>
      </c>
      <c r="I822" s="7" t="s" ph="1">
        <v>3293</v>
      </c>
      <c r="M822" s="14" t="str" ph="1">
        <f>IFERROR(INDEX([1]!_born[生没年],
MATCH(I822,[1]!_born[作],0)),"")</f>
        <v>1938~1987</v>
      </c>
      <c r="N822" s="14" t="str" ph="1">
        <f>IFERROR(INDEX([1]!_born[生没年],
MATCH(K822,[1]!_born[作],0)),"")</f>
        <v/>
      </c>
      <c r="O822" s="7" t="s" ph="1">
        <v>10262</v>
      </c>
      <c r="R822" s="147" ph="1"/>
      <c r="S822" s="7" t="s" ph="1">
        <v>10263</v>
      </c>
      <c r="AA822" s="7" t="s" ph="1">
        <v>10214</v>
      </c>
    </row>
    <row r="823" spans="1:27" ht="25.5" ph="1">
      <c r="A823" s="6" ph="1">
        <v>1217</v>
      </c>
      <c r="B823" s="7" t="s" ph="1">
        <v>3580</v>
      </c>
      <c r="C823" s="7" t="s" ph="1">
        <v>3580</v>
      </c>
      <c r="G823" s="7" t="s" ph="1">
        <v>8081</v>
      </c>
      <c r="I823" s="7" t="s" ph="1">
        <v>10264</v>
      </c>
      <c r="M823" s="14" t="str" ph="1">
        <f>IFERROR(INDEX([1]!_born[生没年],
MATCH(I823,[1]!_born[作],0)),"")</f>
        <v/>
      </c>
      <c r="N823" s="14" t="str" ph="1">
        <f>IFERROR(INDEX([1]!_born[生没年],
MATCH(K823,[1]!_born[作],0)),"")</f>
        <v/>
      </c>
      <c r="O823" s="7" t="s" ph="1">
        <v>10265</v>
      </c>
      <c r="R823" s="147" ph="1"/>
      <c r="S823" s="7" t="s" ph="1">
        <v>10263</v>
      </c>
      <c r="AA823" s="7" t="s" ph="1">
        <v>10214</v>
      </c>
    </row>
    <row r="824" spans="1:27" ht="25.5" ph="1">
      <c r="A824" s="6" ph="1">
        <v>1218</v>
      </c>
      <c r="B824" s="7" t="s" ph="1">
        <v>3580</v>
      </c>
      <c r="C824" s="7" t="s" ph="1">
        <v>3580</v>
      </c>
      <c r="G824" s="7" t="s" ph="1">
        <v>8081</v>
      </c>
      <c r="I824" s="7" t="s" ph="1">
        <v>3129</v>
      </c>
      <c r="M824" s="14" t="str" ph="1">
        <f>IFERROR(INDEX([1]!_born[生没年],
MATCH(I824,[1]!_born[作],0)),"")</f>
        <v>1912~1992</v>
      </c>
      <c r="N824" s="14" t="str" ph="1">
        <f>IFERROR(INDEX([1]!_born[生没年],
MATCH(K824,[1]!_born[作],0)),"")</f>
        <v/>
      </c>
      <c r="O824" s="7" t="s" ph="1">
        <v>10266</v>
      </c>
      <c r="R824" s="147" ph="1"/>
      <c r="S824" s="7" t="s" ph="1">
        <v>10263</v>
      </c>
      <c r="AA824" s="7" t="s" ph="1">
        <v>10214</v>
      </c>
    </row>
    <row r="825" spans="1:27" ht="25.5" ph="1">
      <c r="A825" s="6" ph="1">
        <v>1219</v>
      </c>
      <c r="B825" s="7" t="s" ph="1">
        <v>3580</v>
      </c>
      <c r="C825" s="7" t="s" ph="1">
        <v>3580</v>
      </c>
      <c r="G825" s="7" t="s" ph="1">
        <v>8081</v>
      </c>
      <c r="I825" s="7" t="s" ph="1">
        <v>10267</v>
      </c>
      <c r="M825" s="14" t="str" ph="1">
        <f>IFERROR(INDEX([1]!_born[生没年],
MATCH(I825,[1]!_born[作],0)),"")</f>
        <v/>
      </c>
      <c r="N825" s="14" t="str" ph="1">
        <f>IFERROR(INDEX([1]!_born[生没年],
MATCH(K825,[1]!_born[作],0)),"")</f>
        <v/>
      </c>
      <c r="O825" s="7" t="s" ph="1">
        <v>10268</v>
      </c>
      <c r="R825" s="147" ph="1"/>
      <c r="S825" s="7" t="s" ph="1">
        <v>10263</v>
      </c>
      <c r="AA825" s="7" t="s" ph="1">
        <v>10214</v>
      </c>
    </row>
    <row r="826" spans="1:27" ht="25.5" ph="1">
      <c r="A826" s="6" ph="1">
        <v>1220</v>
      </c>
      <c r="B826" s="7" t="s" ph="1">
        <v>3580</v>
      </c>
      <c r="C826" s="7" t="s" ph="1">
        <v>3580</v>
      </c>
      <c r="G826" s="7" t="s" ph="1">
        <v>8081</v>
      </c>
      <c r="I826" s="7" t="s" ph="1">
        <v>10269</v>
      </c>
      <c r="M826" s="14" t="str" ph="1">
        <f>IFERROR(INDEX([1]!_born[生没年],
MATCH(I826,[1]!_born[作],0)),"")</f>
        <v/>
      </c>
      <c r="N826" s="14" t="str" ph="1">
        <f>IFERROR(INDEX([1]!_born[生没年],
MATCH(K826,[1]!_born[作],0)),"")</f>
        <v/>
      </c>
      <c r="O826" s="7" t="s" ph="1">
        <v>10270</v>
      </c>
      <c r="R826" s="147" ph="1"/>
      <c r="S826" s="7" t="s" ph="1">
        <v>10263</v>
      </c>
      <c r="AA826" s="7" t="s" ph="1">
        <v>10214</v>
      </c>
    </row>
    <row r="827" spans="1:27" ht="25.5" ph="1">
      <c r="A827" s="6" ph="1">
        <v>1221</v>
      </c>
      <c r="B827" s="7" t="s" ph="1">
        <v>3580</v>
      </c>
      <c r="C827" s="7" t="s" ph="1">
        <v>3580</v>
      </c>
      <c r="G827" s="7" t="s" ph="1">
        <v>8081</v>
      </c>
      <c r="I827" s="7" t="s" ph="1">
        <v>3129</v>
      </c>
      <c r="M827" s="14" t="str" ph="1">
        <f>IFERROR(INDEX([1]!_born[生没年],
MATCH(I827,[1]!_born[作],0)),"")</f>
        <v>1912~1992</v>
      </c>
      <c r="N827" s="14" t="str" ph="1">
        <f>IFERROR(INDEX([1]!_born[生没年],
MATCH(K827,[1]!_born[作],0)),"")</f>
        <v/>
      </c>
      <c r="O827" s="7" t="s" ph="1">
        <v>10271</v>
      </c>
      <c r="R827" s="147" ph="1"/>
      <c r="S827" s="7" t="s" ph="1">
        <v>10263</v>
      </c>
      <c r="AA827" s="7" t="s" ph="1">
        <v>10214</v>
      </c>
    </row>
    <row r="828" spans="1:27" ht="25.5" ph="1">
      <c r="A828" s="6" ph="1">
        <v>1222</v>
      </c>
      <c r="B828" s="7" t="s" ph="1">
        <v>3580</v>
      </c>
      <c r="C828" s="7" t="s" ph="1">
        <v>3580</v>
      </c>
      <c r="G828" s="7" t="s" ph="1">
        <v>8081</v>
      </c>
      <c r="I828" s="7" t="s" ph="1">
        <v>3129</v>
      </c>
      <c r="M828" s="14" t="str" ph="1">
        <f>IFERROR(INDEX([1]!_born[生没年],
MATCH(I828,[1]!_born[作],0)),"")</f>
        <v>1912~1992</v>
      </c>
      <c r="N828" s="14" t="str" ph="1">
        <f>IFERROR(INDEX([1]!_born[生没年],
MATCH(K828,[1]!_born[作],0)),"")</f>
        <v/>
      </c>
      <c r="O828" s="7" t="s" ph="1">
        <v>10272</v>
      </c>
      <c r="R828" s="147" ph="1"/>
      <c r="S828" s="7" t="s" ph="1">
        <v>10263</v>
      </c>
      <c r="AA828" s="7" t="s" ph="1">
        <v>10273</v>
      </c>
    </row>
    <row r="829" spans="1:27" ht="25.5" ph="1">
      <c r="A829" s="6" ph="1">
        <v>1223</v>
      </c>
      <c r="B829" s="7" t="s" ph="1">
        <v>3580</v>
      </c>
      <c r="C829" s="7" t="s" ph="1">
        <v>3580</v>
      </c>
      <c r="F829" s="7" t="s" ph="1">
        <v>1363</v>
      </c>
      <c r="G829" s="7" t="s" ph="1">
        <v>8081</v>
      </c>
      <c r="I829" s="7" t="s" ph="1">
        <v>10274</v>
      </c>
      <c r="M829" s="14" t="str" ph="1">
        <f>IFERROR(INDEX([1]!_born[生没年],
MATCH(I829,[1]!_born[作],0)),"")</f>
        <v/>
      </c>
      <c r="N829" s="14" t="str" ph="1">
        <f>IFERROR(INDEX([1]!_born[生没年],
MATCH(K829,[1]!_born[作],0)),"")</f>
        <v/>
      </c>
      <c r="O829" s="7" t="s" ph="1">
        <v>10275</v>
      </c>
      <c r="R829" s="147" ph="1"/>
      <c r="S829" s="7" t="s" ph="1">
        <v>10276</v>
      </c>
      <c r="V829" s="6" t="s" ph="1">
        <v>10277</v>
      </c>
    </row>
    <row r="830" spans="1:27" ht="25.5" ph="1">
      <c r="A830" s="6" ph="1">
        <v>1224</v>
      </c>
      <c r="B830" s="7" t="s" ph="1">
        <v>3580</v>
      </c>
      <c r="C830" s="7" t="s" ph="1">
        <v>3580</v>
      </c>
      <c r="F830" s="7" t="s" ph="1">
        <v>1363</v>
      </c>
      <c r="G830" s="7" t="s" ph="1">
        <v>8081</v>
      </c>
      <c r="I830" s="7" t="s" ph="1">
        <v>10278</v>
      </c>
      <c r="M830" s="14" t="str" ph="1">
        <f>IFERROR(INDEX([1]!_born[生没年],
MATCH(I830,[1]!_born[作],0)),"")</f>
        <v/>
      </c>
      <c r="N830" s="14" t="str" ph="1">
        <f>IFERROR(INDEX([1]!_born[生没年],
MATCH(K830,[1]!_born[作],0)),"")</f>
        <v/>
      </c>
      <c r="R830" s="147" ph="1"/>
      <c r="S830" s="7" t="s" ph="1">
        <v>10276</v>
      </c>
      <c r="V830" s="6" t="s" ph="1">
        <v>10277</v>
      </c>
    </row>
    <row r="831" spans="1:27" ht="25.5" ph="1">
      <c r="A831" s="6" ph="1">
        <v>1225</v>
      </c>
      <c r="B831" s="7" t="s" ph="1">
        <v>3580</v>
      </c>
      <c r="C831" s="7" t="s" ph="1">
        <v>3580</v>
      </c>
      <c r="F831" s="7" t="s" ph="1">
        <v>1363</v>
      </c>
      <c r="G831" s="7" t="s" ph="1">
        <v>8081</v>
      </c>
      <c r="I831" s="7" t="s" ph="1">
        <v>10279</v>
      </c>
      <c r="M831" s="14" t="str" ph="1">
        <f>IFERROR(INDEX([1]!_born[生没年],
MATCH(I831,[1]!_born[作],0)),"")</f>
        <v/>
      </c>
      <c r="N831" s="14" t="str" ph="1">
        <f>IFERROR(INDEX([1]!_born[生没年],
MATCH(K831,[1]!_born[作],0)),"")</f>
        <v/>
      </c>
      <c r="R831" s="147" ph="1"/>
      <c r="S831" s="7" t="s" ph="1">
        <v>10276</v>
      </c>
      <c r="V831" s="6" t="s" ph="1">
        <v>10277</v>
      </c>
    </row>
    <row r="832" spans="1:27" ht="25.5" ph="1">
      <c r="A832" s="6" ph="1">
        <v>1226</v>
      </c>
      <c r="B832" s="7" t="s" ph="1">
        <v>3580</v>
      </c>
      <c r="C832" s="7" t="s" ph="1">
        <v>3580</v>
      </c>
      <c r="F832" s="7" t="s" ph="1">
        <v>1363</v>
      </c>
      <c r="G832" s="7" t="s" ph="1">
        <v>8081</v>
      </c>
      <c r="I832" s="7" t="s" ph="1">
        <v>10280</v>
      </c>
      <c r="M832" s="14" t="str" ph="1">
        <f>IFERROR(INDEX([1]!_born[生没年],
MATCH(I832,[1]!_born[作],0)),"")</f>
        <v/>
      </c>
      <c r="N832" s="14" t="str" ph="1">
        <f>IFERROR(INDEX([1]!_born[生没年],
MATCH(K832,[1]!_born[作],0)),"")</f>
        <v/>
      </c>
      <c r="R832" s="147" ph="1"/>
      <c r="S832" s="7" t="s" ph="1">
        <v>10276</v>
      </c>
      <c r="V832" s="6" t="s" ph="1">
        <v>10277</v>
      </c>
    </row>
    <row r="833" spans="1:23" ht="25.5" ph="1">
      <c r="A833" s="6" ph="1">
        <v>1227</v>
      </c>
      <c r="B833" s="7" t="s" ph="1">
        <v>3580</v>
      </c>
      <c r="C833" s="7" t="s" ph="1">
        <v>3580</v>
      </c>
      <c r="F833" s="7" t="s" ph="1">
        <v>1363</v>
      </c>
      <c r="G833" s="7" t="s" ph="1">
        <v>8081</v>
      </c>
      <c r="I833" s="7" t="s" ph="1">
        <v>10281</v>
      </c>
      <c r="M833" s="14" t="str" ph="1">
        <f>IFERROR(INDEX([1]!_born[生没年],
MATCH(I833,[1]!_born[作],0)),"")</f>
        <v/>
      </c>
      <c r="N833" s="14" t="str" ph="1">
        <f>IFERROR(INDEX([1]!_born[生没年],
MATCH(K833,[1]!_born[作],0)),"")</f>
        <v/>
      </c>
      <c r="R833" s="147" ph="1"/>
      <c r="S833" s="7" t="s" ph="1">
        <v>10276</v>
      </c>
      <c r="V833" s="6" t="s" ph="1">
        <v>10277</v>
      </c>
    </row>
    <row r="834" spans="1:23" ht="25.5" ph="1">
      <c r="A834" s="6" ph="1">
        <v>1228</v>
      </c>
      <c r="B834" s="7" t="s" ph="1">
        <v>3580</v>
      </c>
      <c r="C834" s="7" t="s" ph="1">
        <v>3580</v>
      </c>
      <c r="F834" s="7" t="s" ph="1">
        <v>1363</v>
      </c>
      <c r="G834" s="7" t="s" ph="1">
        <v>8081</v>
      </c>
      <c r="I834" s="7" t="s" ph="1">
        <v>10282</v>
      </c>
      <c r="M834" s="14" t="str" ph="1">
        <f>IFERROR(INDEX([1]!_born[生没年],
MATCH(I834,[1]!_born[作],0)),"")</f>
        <v/>
      </c>
      <c r="N834" s="14" t="str" ph="1">
        <f>IFERROR(INDEX([1]!_born[生没年],
MATCH(K834,[1]!_born[作],0)),"")</f>
        <v/>
      </c>
      <c r="R834" s="147" ph="1"/>
      <c r="S834" s="7" t="s" ph="1">
        <v>10276</v>
      </c>
      <c r="V834" s="6" t="s" ph="1">
        <v>10277</v>
      </c>
    </row>
    <row r="835" spans="1:23" ht="25.5" ph="1">
      <c r="A835" s="6" ph="1">
        <v>1229</v>
      </c>
      <c r="B835" s="7" t="s" ph="1">
        <v>3580</v>
      </c>
      <c r="C835" s="7" t="s" ph="1">
        <v>3580</v>
      </c>
      <c r="F835" s="7" t="s" ph="1">
        <v>1363</v>
      </c>
      <c r="G835" s="7" t="s" ph="1">
        <v>8081</v>
      </c>
      <c r="I835" s="7" t="s" ph="1">
        <v>10283</v>
      </c>
      <c r="M835" s="14" t="str" ph="1">
        <f>IFERROR(INDEX([1]!_born[生没年],
MATCH(I835,[1]!_born[作],0)),"")</f>
        <v/>
      </c>
      <c r="N835" s="14" t="str" ph="1">
        <f>IFERROR(INDEX([1]!_born[生没年],
MATCH(K835,[1]!_born[作],0)),"")</f>
        <v/>
      </c>
      <c r="O835" s="7" t="s" ph="1">
        <v>10284</v>
      </c>
      <c r="R835" s="147" ph="1"/>
      <c r="S835" s="7" t="s" ph="1">
        <v>10276</v>
      </c>
      <c r="V835" s="6" t="s" ph="1">
        <v>10277</v>
      </c>
    </row>
    <row r="836" spans="1:23" ht="25.5" ph="1">
      <c r="A836" s="6" ph="1">
        <v>1230</v>
      </c>
      <c r="B836" s="7" t="s" ph="1">
        <v>3580</v>
      </c>
      <c r="C836" s="7" t="s" ph="1">
        <v>3580</v>
      </c>
      <c r="F836" s="7" t="s" ph="1">
        <v>1363</v>
      </c>
      <c r="G836" s="7" t="s" ph="1">
        <v>8081</v>
      </c>
      <c r="I836" s="7" t="s" ph="1">
        <v>3129</v>
      </c>
      <c r="M836" s="14" t="str" ph="1">
        <f>IFERROR(INDEX([1]!_born[生没年],
MATCH(I836,[1]!_born[作],0)),"")</f>
        <v>1912~1992</v>
      </c>
      <c r="N836" s="14" t="str" ph="1">
        <f>IFERROR(INDEX([1]!_born[生没年],
MATCH(K836,[1]!_born[作],0)),"")</f>
        <v/>
      </c>
      <c r="O836" s="7" t="s" ph="1">
        <v>10285</v>
      </c>
      <c r="R836" s="147" ph="1"/>
      <c r="S836" s="7" t="s" ph="1">
        <v>10276</v>
      </c>
      <c r="V836" s="6" t="s" ph="1">
        <v>10277</v>
      </c>
    </row>
    <row r="837" spans="1:23" s="46" customFormat="1" ph="1">
      <c r="A837" s="44" ph="1">
        <v>1231</v>
      </c>
      <c r="B837" s="46" t="s" ph="1">
        <v>3580</v>
      </c>
      <c r="C837" s="46" t="s" ph="1">
        <v>3580</v>
      </c>
      <c r="F837" s="46" t="s" ph="1">
        <v>1364</v>
      </c>
      <c r="G837" s="46" t="s" ph="1">
        <v>1289</v>
      </c>
      <c r="I837" s="46" t="s" ph="1">
        <v>2230</v>
      </c>
      <c r="M837" s="161" t="str" ph="1">
        <f>IFERROR(INDEX([1]!_born[生没年],
MATCH(I837,[1]!_born[作],0)),"")</f>
        <v/>
      </c>
      <c r="N837" s="161" t="str" ph="1">
        <f>IFERROR(INDEX([1]!_born[生没年],
MATCH(K837,[1]!_born[作],0)),"")</f>
        <v/>
      </c>
      <c r="P837" s="46" t="s" ph="1">
        <v>2231</v>
      </c>
      <c r="R837" s="149" ph="1"/>
      <c r="U837" s="47" ph="1"/>
      <c r="V837" s="44" ph="1"/>
      <c r="W837" s="44" ph="1"/>
    </row>
    <row r="838" spans="1:23" s="46" customFormat="1" ph="1">
      <c r="A838" s="44" ph="1">
        <v>1232</v>
      </c>
      <c r="B838" s="46" t="s" ph="1">
        <v>3580</v>
      </c>
      <c r="C838" s="46" t="s" ph="1">
        <v>3580</v>
      </c>
      <c r="F838" s="46" t="s" ph="1">
        <v>3439</v>
      </c>
      <c r="G838" s="46" t="s" ph="1">
        <v>1289</v>
      </c>
      <c r="I838" s="46" t="s" ph="1">
        <v>2230</v>
      </c>
      <c r="M838" s="161" t="str" ph="1">
        <f>IFERROR(INDEX([1]!_born[生没年],
MATCH(I838,[1]!_born[作],0)),"")</f>
        <v/>
      </c>
      <c r="N838" s="161" t="str" ph="1">
        <f>IFERROR(INDEX([1]!_born[生没年],
MATCH(K838,[1]!_born[作],0)),"")</f>
        <v/>
      </c>
      <c r="P838" s="46" t="s" ph="1">
        <v>2231</v>
      </c>
      <c r="R838" s="149" ph="1"/>
      <c r="U838" s="47" ph="1"/>
      <c r="V838" s="44" ph="1"/>
      <c r="W838" s="44" ph="1"/>
    </row>
    <row r="839" spans="1:23" s="46" customFormat="1" ph="1">
      <c r="A839" s="44" ph="1">
        <v>1233</v>
      </c>
      <c r="B839" s="46" t="s" ph="1">
        <v>3580</v>
      </c>
      <c r="C839" s="46" t="s" ph="1">
        <v>3580</v>
      </c>
      <c r="F839" s="46" t="s" ph="1">
        <v>3502</v>
      </c>
      <c r="G839" s="46" t="s" ph="1">
        <v>1289</v>
      </c>
      <c r="I839" s="46" t="s" ph="1">
        <v>2230</v>
      </c>
      <c r="M839" s="161" t="str" ph="1">
        <f>IFERROR(INDEX([1]!_born[生没年],
MATCH(I839,[1]!_born[作],0)),"")</f>
        <v/>
      </c>
      <c r="N839" s="161" t="str" ph="1">
        <f>IFERROR(INDEX([1]!_born[生没年],
MATCH(K839,[1]!_born[作],0)),"")</f>
        <v/>
      </c>
      <c r="P839" s="46" t="s" ph="1">
        <v>2231</v>
      </c>
      <c r="R839" s="149" ph="1"/>
      <c r="U839" s="47" ph="1"/>
      <c r="V839" s="44" ph="1"/>
      <c r="W839" s="44" ph="1"/>
    </row>
    <row r="840" spans="1:23" s="46" customFormat="1" ph="1">
      <c r="A840" s="44" ph="1">
        <v>1234</v>
      </c>
      <c r="B840" s="46" t="s" ph="1">
        <v>3580</v>
      </c>
      <c r="C840" s="46" t="s" ph="1">
        <v>3580</v>
      </c>
      <c r="F840" s="46" t="s" ph="1">
        <v>3503</v>
      </c>
      <c r="G840" s="46" t="s" ph="1">
        <v>1289</v>
      </c>
      <c r="I840" s="46" t="s" ph="1">
        <v>2230</v>
      </c>
      <c r="M840" s="161" t="str" ph="1">
        <f>IFERROR(INDEX([1]!_born[生没年],
MATCH(I840,[1]!_born[作],0)),"")</f>
        <v/>
      </c>
      <c r="N840" s="161" t="str" ph="1">
        <f>IFERROR(INDEX([1]!_born[生没年],
MATCH(K840,[1]!_born[作],0)),"")</f>
        <v/>
      </c>
      <c r="P840" s="46" t="s" ph="1">
        <v>2231</v>
      </c>
      <c r="R840" s="149" ph="1"/>
      <c r="U840" s="47" ph="1"/>
      <c r="V840" s="44" ph="1"/>
      <c r="W840" s="44" ph="1"/>
    </row>
    <row r="841" spans="1:23" s="46" customFormat="1" ph="1">
      <c r="A841" s="44" ph="1">
        <v>1235</v>
      </c>
      <c r="B841" s="46" t="s" ph="1">
        <v>3580</v>
      </c>
      <c r="C841" s="46" t="s" ph="1">
        <v>3580</v>
      </c>
      <c r="F841" s="46" t="s" ph="1">
        <v>3504</v>
      </c>
      <c r="G841" s="46" t="s" ph="1">
        <v>1289</v>
      </c>
      <c r="I841" s="46" t="s" ph="1">
        <v>2230</v>
      </c>
      <c r="M841" s="161" t="str" ph="1">
        <f>IFERROR(INDEX([1]!_born[生没年],
MATCH(I841,[1]!_born[作],0)),"")</f>
        <v/>
      </c>
      <c r="N841" s="161" t="str" ph="1">
        <f>IFERROR(INDEX([1]!_born[生没年],
MATCH(K841,[1]!_born[作],0)),"")</f>
        <v/>
      </c>
      <c r="P841" s="46" t="s" ph="1">
        <v>2231</v>
      </c>
      <c r="R841" s="149" ph="1"/>
      <c r="U841" s="47" ph="1"/>
      <c r="V841" s="44" ph="1"/>
      <c r="W841" s="44" ph="1"/>
    </row>
    <row r="842" spans="1:23" ht="25.5" ph="1">
      <c r="A842" s="6" ph="1">
        <v>1236</v>
      </c>
      <c r="B842" s="7" t="s" ph="1">
        <v>3580</v>
      </c>
      <c r="C842" s="7" t="s" ph="1">
        <v>3580</v>
      </c>
      <c r="F842" s="7" t="s" ph="1">
        <v>1363</v>
      </c>
      <c r="G842" s="7" t="s" ph="1">
        <v>8081</v>
      </c>
      <c r="I842" s="7" t="s" ph="1">
        <v>2356</v>
      </c>
      <c r="M842" s="14" t="str" ph="1">
        <f>IFERROR(INDEX([1]!_born[生没年],
MATCH(I842,[1]!_born[作],0)),"")</f>
        <v/>
      </c>
      <c r="N842" s="14" t="str" ph="1">
        <f>IFERROR(INDEX([1]!_born[生没年],
MATCH(K842,[1]!_born[作],0)),"")</f>
        <v/>
      </c>
      <c r="O842" s="7" t="s" ph="1">
        <v>10286</v>
      </c>
      <c r="R842" s="147" ph="1"/>
      <c r="S842" s="7" t="s" ph="1">
        <v>10286</v>
      </c>
      <c r="T842" s="7" t="s" ph="1">
        <v>10287</v>
      </c>
      <c r="U842" s="15" t="s" ph="1">
        <v>3938</v>
      </c>
    </row>
    <row r="843" spans="1:23" ht="25.5" ph="1">
      <c r="A843" s="6" ph="1">
        <v>1237</v>
      </c>
      <c r="B843" s="7" t="s" ph="1">
        <v>3580</v>
      </c>
      <c r="C843" s="7" t="s" ph="1">
        <v>3580</v>
      </c>
      <c r="F843" s="7" t="s" ph="1">
        <v>1364</v>
      </c>
      <c r="G843" s="7" t="s" ph="1">
        <v>8081</v>
      </c>
      <c r="I843" s="7" t="s" ph="1">
        <v>2356</v>
      </c>
      <c r="M843" s="14" t="str" ph="1">
        <f>IFERROR(INDEX([1]!_born[生没年],
MATCH(I843,[1]!_born[作],0)),"")</f>
        <v/>
      </c>
      <c r="N843" s="14" t="str" ph="1">
        <f>IFERROR(INDEX([1]!_born[生没年],
MATCH(K843,[1]!_born[作],0)),"")</f>
        <v/>
      </c>
      <c r="O843" s="7" t="s" ph="1">
        <v>10288</v>
      </c>
      <c r="R843" s="147" ph="1"/>
      <c r="S843" s="7" t="s" ph="1">
        <v>10288</v>
      </c>
      <c r="T843" s="7" t="s" ph="1">
        <v>10287</v>
      </c>
      <c r="U843" s="15" t="s" ph="1">
        <v>3939</v>
      </c>
    </row>
    <row r="844" spans="1:23" ht="25.5" ph="1">
      <c r="A844" s="6" ph="1">
        <v>1238</v>
      </c>
      <c r="B844" s="7" t="s" ph="1">
        <v>3580</v>
      </c>
      <c r="C844" s="7" t="s" ph="1">
        <v>3580</v>
      </c>
      <c r="F844" s="7" t="s" ph="1">
        <v>1366</v>
      </c>
      <c r="G844" s="7" t="s" ph="1">
        <v>8081</v>
      </c>
      <c r="I844" s="7" t="s" ph="1">
        <v>2356</v>
      </c>
      <c r="M844" s="14" t="str" ph="1">
        <f>IFERROR(INDEX([1]!_born[生没年],
MATCH(I844,[1]!_born[作],0)),"")</f>
        <v/>
      </c>
      <c r="N844" s="14" t="str" ph="1">
        <f>IFERROR(INDEX([1]!_born[生没年],
MATCH(K844,[1]!_born[作],0)),"")</f>
        <v/>
      </c>
      <c r="O844" s="7" t="s" ph="1">
        <v>10289</v>
      </c>
      <c r="R844" s="147" ph="1"/>
      <c r="S844" s="7" t="s" ph="1">
        <v>10289</v>
      </c>
      <c r="T844" s="7" t="s" ph="1">
        <v>10287</v>
      </c>
      <c r="U844" s="15" t="s" ph="1">
        <v>3940</v>
      </c>
    </row>
    <row r="845" spans="1:23" ht="25.5" ph="1">
      <c r="A845" s="6" ph="1">
        <v>1239</v>
      </c>
      <c r="B845" s="7" t="s" ph="1">
        <v>3580</v>
      </c>
      <c r="C845" s="7" t="s" ph="1">
        <v>3580</v>
      </c>
      <c r="F845" s="7" t="s" ph="1">
        <v>1413</v>
      </c>
      <c r="G845" s="7" t="s" ph="1">
        <v>8081</v>
      </c>
      <c r="I845" s="7" t="s" ph="1">
        <v>2356</v>
      </c>
      <c r="M845" s="14" t="str" ph="1">
        <f>IFERROR(INDEX([1]!_born[生没年],
MATCH(I845,[1]!_born[作],0)),"")</f>
        <v/>
      </c>
      <c r="N845" s="14" t="str" ph="1">
        <f>IFERROR(INDEX([1]!_born[生没年],
MATCH(K845,[1]!_born[作],0)),"")</f>
        <v/>
      </c>
      <c r="O845" s="7" t="s" ph="1">
        <v>10290</v>
      </c>
      <c r="R845" s="147" ph="1"/>
      <c r="S845" s="7" t="s" ph="1">
        <v>10290</v>
      </c>
      <c r="T845" s="7" t="s" ph="1">
        <v>10287</v>
      </c>
      <c r="U845" s="15" t="s" ph="1">
        <v>3941</v>
      </c>
    </row>
    <row r="846" spans="1:23" ht="25.5" ph="1">
      <c r="A846" s="6" ph="1">
        <v>1240</v>
      </c>
      <c r="B846" s="7" t="s" ph="1">
        <v>3580</v>
      </c>
      <c r="C846" s="7" t="s" ph="1">
        <v>3580</v>
      </c>
      <c r="F846" s="7" t="s" ph="1">
        <v>1415</v>
      </c>
      <c r="G846" s="7" t="s" ph="1">
        <v>8081</v>
      </c>
      <c r="I846" s="7" t="s" ph="1">
        <v>2356</v>
      </c>
      <c r="M846" s="14" t="str" ph="1">
        <f>IFERROR(INDEX([1]!_born[生没年],
MATCH(I846,[1]!_born[作],0)),"")</f>
        <v/>
      </c>
      <c r="N846" s="14" t="str" ph="1">
        <f>IFERROR(INDEX([1]!_born[生没年],
MATCH(K846,[1]!_born[作],0)),"")</f>
        <v/>
      </c>
      <c r="O846" s="7" t="s" ph="1">
        <v>10291</v>
      </c>
      <c r="R846" s="147" ph="1"/>
      <c r="S846" s="7" t="s" ph="1">
        <v>10291</v>
      </c>
      <c r="U846" s="15" t="s" ph="1">
        <v>3942</v>
      </c>
    </row>
    <row r="847" spans="1:23" s="46" customFormat="1" ht="25.5" ph="1">
      <c r="A847" s="44" ph="1">
        <v>1241</v>
      </c>
      <c r="B847" s="46" t="s" ph="1">
        <v>3580</v>
      </c>
      <c r="C847" s="46" t="s" ph="1">
        <v>3580</v>
      </c>
      <c r="F847" s="46" t="s" ph="1">
        <v>1418</v>
      </c>
      <c r="G847" s="46" t="s" ph="1">
        <v>1289</v>
      </c>
      <c r="M847" s="161" t="str" ph="1">
        <f>IFERROR(INDEX([1]!_born[生没年],
MATCH(I847,[1]!_born[作],0)),"")</f>
        <v/>
      </c>
      <c r="N847" s="161" t="str" ph="1">
        <f>IFERROR(INDEX([1]!_born[生没年],
MATCH(K847,[1]!_born[作],0)),"")</f>
        <v/>
      </c>
      <c r="O847" s="46" t="s" ph="1">
        <v>10292</v>
      </c>
      <c r="R847" s="149" ph="1"/>
      <c r="U847" s="47" ph="1"/>
      <c r="V847" s="44" ph="1"/>
      <c r="W847" s="44" ph="1"/>
    </row>
    <row r="848" spans="1:23" ht="25.5" ph="1">
      <c r="A848" s="6" ph="1">
        <v>1242</v>
      </c>
      <c r="B848" s="7" t="s" ph="1">
        <v>2043</v>
      </c>
      <c r="C848" s="7" t="s" ph="1">
        <v>2043</v>
      </c>
      <c r="F848" s="7" t="s" ph="1">
        <v>1363</v>
      </c>
      <c r="G848" s="7" t="s" ph="1">
        <v>8081</v>
      </c>
      <c r="I848" s="7" t="s" ph="1">
        <v>2356</v>
      </c>
      <c r="M848" s="14" t="str" ph="1">
        <f>IFERROR(INDEX([1]!_born[生没年],
MATCH(I848,[1]!_born[作],0)),"")</f>
        <v/>
      </c>
      <c r="N848" s="14" t="str" ph="1">
        <f>IFERROR(INDEX([1]!_born[生没年],
MATCH(K848,[1]!_born[作],0)),"")</f>
        <v/>
      </c>
      <c r="O848" s="7" t="s" ph="1">
        <v>2467</v>
      </c>
      <c r="R848" s="147" ph="1"/>
      <c r="S848" s="7" t="s" ph="1">
        <v>10286</v>
      </c>
    </row>
    <row r="849" spans="1:31" ht="25.5" ph="1">
      <c r="A849" s="6" ph="1">
        <v>1243</v>
      </c>
      <c r="B849" s="7" t="s" ph="1">
        <v>2043</v>
      </c>
      <c r="C849" s="7" t="s" ph="1">
        <v>2043</v>
      </c>
      <c r="F849" s="7" t="s" ph="1">
        <v>1363</v>
      </c>
      <c r="G849" s="7" t="s" ph="1">
        <v>8081</v>
      </c>
      <c r="I849" s="7" t="s" ph="1">
        <v>2356</v>
      </c>
      <c r="M849" s="14" t="str" ph="1">
        <f>IFERROR(INDEX([1]!_born[生没年],
MATCH(I849,[1]!_born[作],0)),"")</f>
        <v/>
      </c>
      <c r="N849" s="14" t="str" ph="1">
        <f>IFERROR(INDEX([1]!_born[生没年],
MATCH(K849,[1]!_born[作],0)),"")</f>
        <v/>
      </c>
      <c r="O849" s="7" t="s" ph="1">
        <v>10286</v>
      </c>
      <c r="R849" s="147" ph="1"/>
      <c r="S849" s="7" t="s" ph="1">
        <v>10286</v>
      </c>
    </row>
    <row r="850" spans="1:31" ht="25.5" ph="1">
      <c r="A850" s="6" ph="1">
        <v>1244</v>
      </c>
      <c r="B850" s="7" t="s" ph="1">
        <v>2043</v>
      </c>
      <c r="C850" s="7" t="s" ph="1">
        <v>2043</v>
      </c>
      <c r="F850" s="7" t="s" ph="1">
        <v>1364</v>
      </c>
      <c r="G850" s="7" t="s" ph="1">
        <v>7437</v>
      </c>
      <c r="I850" s="7" t="s" ph="1">
        <v>2356</v>
      </c>
      <c r="M850" s="14" t="str" ph="1">
        <f>IFERROR(INDEX([1]!_born[生没年],
MATCH(I850,[1]!_born[作],0)),"")</f>
        <v/>
      </c>
      <c r="N850" s="14" t="str" ph="1">
        <f>IFERROR(INDEX([1]!_born[生没年],
MATCH(K850,[1]!_born[作],0)),"")</f>
        <v/>
      </c>
      <c r="O850" s="7" t="s" ph="1">
        <v>10293</v>
      </c>
      <c r="R850" s="147" ph="1"/>
      <c r="S850" s="7" t="s" ph="1">
        <v>10286</v>
      </c>
    </row>
    <row r="851" spans="1:31" ht="25.5" ph="1">
      <c r="A851" s="6" ph="1">
        <v>1245</v>
      </c>
      <c r="B851" s="7" t="s" ph="1">
        <v>2043</v>
      </c>
      <c r="C851" s="7" t="s" ph="1">
        <v>2043</v>
      </c>
      <c r="F851" s="7" t="s" ph="1">
        <v>1366</v>
      </c>
      <c r="G851" s="7" t="s" ph="1">
        <v>8081</v>
      </c>
      <c r="I851" s="7" t="s" ph="1">
        <v>2356</v>
      </c>
      <c r="M851" s="14" t="str" ph="1">
        <f>IFERROR(INDEX([1]!_born[生没年],
MATCH(I851,[1]!_born[作],0)),"")</f>
        <v/>
      </c>
      <c r="N851" s="14" t="str" ph="1">
        <f>IFERROR(INDEX([1]!_born[生没年],
MATCH(K851,[1]!_born[作],0)),"")</f>
        <v/>
      </c>
      <c r="O851" s="7" t="s" ph="1">
        <v>2468</v>
      </c>
      <c r="R851" s="147" ph="1"/>
      <c r="S851" s="7" t="s" ph="1">
        <v>10286</v>
      </c>
    </row>
    <row r="852" spans="1:31" ht="25.5" ph="1">
      <c r="A852" s="6" ph="1">
        <v>1246</v>
      </c>
      <c r="B852" s="7" t="s" ph="1">
        <v>2043</v>
      </c>
      <c r="C852" s="7" t="s" ph="1">
        <v>2043</v>
      </c>
      <c r="F852" s="7" t="s" ph="1">
        <v>1413</v>
      </c>
      <c r="G852" s="7" t="s" ph="1">
        <v>8081</v>
      </c>
      <c r="I852" s="7" t="s" ph="1">
        <v>2356</v>
      </c>
      <c r="M852" s="14" t="str" ph="1">
        <f>IFERROR(INDEX([1]!_born[生没年],
MATCH(I852,[1]!_born[作],0)),"")</f>
        <v/>
      </c>
      <c r="N852" s="14" t="str" ph="1">
        <f>IFERROR(INDEX([1]!_born[生没年],
MATCH(K852,[1]!_born[作],0)),"")</f>
        <v/>
      </c>
      <c r="O852" s="7" t="s" ph="1">
        <v>2468</v>
      </c>
      <c r="R852" s="147" ph="1"/>
      <c r="S852" s="7" t="s" ph="1">
        <v>10286</v>
      </c>
    </row>
    <row r="853" spans="1:31" ht="25.5" ph="1">
      <c r="A853" s="6" ph="1">
        <v>1247</v>
      </c>
      <c r="B853" s="7" t="s" ph="1">
        <v>2043</v>
      </c>
      <c r="C853" s="7" t="s" ph="1">
        <v>2043</v>
      </c>
      <c r="F853" s="7" t="s" ph="1">
        <v>1415</v>
      </c>
      <c r="G853" s="7" t="s" ph="1">
        <v>8081</v>
      </c>
      <c r="I853" s="7" t="s" ph="1">
        <v>2356</v>
      </c>
      <c r="M853" s="14" t="str" ph="1">
        <f>IFERROR(INDEX([1]!_born[生没年],
MATCH(I853,[1]!_born[作],0)),"")</f>
        <v/>
      </c>
      <c r="N853" s="14" t="str" ph="1">
        <f>IFERROR(INDEX([1]!_born[生没年],
MATCH(K853,[1]!_born[作],0)),"")</f>
        <v/>
      </c>
      <c r="O853" s="7" t="s" ph="1">
        <v>10294</v>
      </c>
      <c r="R853" s="147" ph="1"/>
      <c r="S853" s="7" t="s" ph="1">
        <v>10286</v>
      </c>
    </row>
    <row r="854" spans="1:31" s="46" customFormat="1" ht="25.5" ph="1">
      <c r="A854" s="44" ph="1">
        <v>1248</v>
      </c>
      <c r="B854" s="46" t="s" ph="1">
        <v>2043</v>
      </c>
      <c r="C854" s="46" t="s" ph="1">
        <v>2043</v>
      </c>
      <c r="F854" s="46" t="s" ph="1">
        <v>1418</v>
      </c>
      <c r="G854" s="46" t="s" ph="1">
        <v>1289</v>
      </c>
      <c r="I854" s="46" t="s" ph="1">
        <v>10024</v>
      </c>
      <c r="M854" s="161" t="str" ph="1">
        <f>IFERROR(INDEX([1]!_born[生没年],
MATCH(I854,[1]!_born[作],0)),"")</f>
        <v/>
      </c>
      <c r="N854" s="161" t="str" ph="1">
        <f>IFERROR(INDEX([1]!_born[生没年],
MATCH(K854,[1]!_born[作],0)),"")</f>
        <v/>
      </c>
      <c r="R854" s="149" ph="1"/>
      <c r="U854" s="47" ph="1"/>
      <c r="V854" s="44" ph="1"/>
      <c r="W854" s="44" ph="1"/>
    </row>
    <row r="855" spans="1:31" ht="25.5" ph="1">
      <c r="A855" s="6" ph="1">
        <v>1249</v>
      </c>
      <c r="B855" s="7" t="s" ph="1">
        <v>2043</v>
      </c>
      <c r="C855" s="7" t="s" ph="1">
        <v>2043</v>
      </c>
      <c r="F855" s="7" t="s" ph="1">
        <v>1363</v>
      </c>
      <c r="G855" s="7" t="s" ph="1">
        <v>8081</v>
      </c>
      <c r="I855" s="7" t="s" ph="1">
        <v>10295</v>
      </c>
      <c r="M855" s="14" t="str" ph="1">
        <f>IFERROR(INDEX([1]!_born[生没年],
MATCH(I855,[1]!_born[作],0)),"")</f>
        <v/>
      </c>
      <c r="N855" s="14" t="str" ph="1">
        <f>IFERROR(INDEX([1]!_born[生没年],
MATCH(K855,[1]!_born[作],0)),"")</f>
        <v/>
      </c>
      <c r="O855" s="7" t="s" ph="1">
        <v>10296</v>
      </c>
      <c r="R855" s="147" ph="1"/>
      <c r="S855" s="7" t="s" ph="1">
        <v>10297</v>
      </c>
      <c r="T855" s="7" t="s" ph="1">
        <v>3283</v>
      </c>
      <c r="AB855" s="7" t="s" ph="1">
        <v>10298</v>
      </c>
    </row>
    <row r="856" spans="1:31" ht="25.5" ph="1">
      <c r="A856" s="6" ph="1">
        <v>1250</v>
      </c>
      <c r="B856" s="7" t="s" ph="1">
        <v>2043</v>
      </c>
      <c r="C856" s="7" t="s" ph="1">
        <v>2043</v>
      </c>
      <c r="F856" s="7" t="s" ph="1">
        <v>1363</v>
      </c>
      <c r="G856" s="7" t="s" ph="1">
        <v>8081</v>
      </c>
      <c r="I856" s="7" t="s" ph="1">
        <v>10295</v>
      </c>
      <c r="M856" s="14" t="str" ph="1">
        <f>IFERROR(INDEX([1]!_born[生没年],
MATCH(I856,[1]!_born[作],0)),"")</f>
        <v/>
      </c>
      <c r="N856" s="14" t="str" ph="1">
        <f>IFERROR(INDEX([1]!_born[生没年],
MATCH(K856,[1]!_born[作],0)),"")</f>
        <v/>
      </c>
      <c r="O856" s="7" t="s" ph="1">
        <v>10299</v>
      </c>
      <c r="R856" s="147" ph="1"/>
      <c r="S856" s="7" t="s" ph="1">
        <v>10297</v>
      </c>
      <c r="T856" s="7" t="s" ph="1">
        <v>2445</v>
      </c>
      <c r="AB856" s="7" t="s" ph="1">
        <v>10300</v>
      </c>
      <c r="AC856" s="7" t="s" ph="1">
        <v>10301</v>
      </c>
      <c r="AD856" s="7" t="s" ph="1">
        <v>10302</v>
      </c>
      <c r="AE856" s="7" t="s" ph="1">
        <v>10303</v>
      </c>
    </row>
    <row r="857" spans="1:31" ht="25.5" ph="1">
      <c r="A857" s="6" ph="1">
        <v>1251</v>
      </c>
      <c r="B857" s="7" t="s" ph="1">
        <v>2043</v>
      </c>
      <c r="C857" s="7" t="s" ph="1">
        <v>2043</v>
      </c>
      <c r="F857" s="7" t="s" ph="1">
        <v>1363</v>
      </c>
      <c r="G857" s="7" t="s" ph="1">
        <v>8081</v>
      </c>
      <c r="I857" s="7" t="s" ph="1">
        <v>10295</v>
      </c>
      <c r="M857" s="14" t="str" ph="1">
        <f>IFERROR(INDEX([1]!_born[生没年],
MATCH(I857,[1]!_born[作],0)),"")</f>
        <v/>
      </c>
      <c r="N857" s="14" t="str" ph="1">
        <f>IFERROR(INDEX([1]!_born[生没年],
MATCH(K857,[1]!_born[作],0)),"")</f>
        <v/>
      </c>
      <c r="O857" s="7" t="s" ph="1">
        <v>10304</v>
      </c>
      <c r="R857" s="147" ph="1"/>
      <c r="S857" s="7" t="s" ph="1">
        <v>10297</v>
      </c>
      <c r="T857" s="7" t="s" ph="1">
        <v>2445</v>
      </c>
      <c r="AB857" s="7" t="s" ph="1">
        <v>10305</v>
      </c>
      <c r="AC857" s="7" t="s" ph="1">
        <v>10306</v>
      </c>
    </row>
    <row r="858" spans="1:31" ht="25.5" ph="1">
      <c r="A858" s="6" ph="1">
        <v>1252</v>
      </c>
      <c r="B858" s="7" t="s" ph="1">
        <v>2043</v>
      </c>
      <c r="C858" s="7" t="s" ph="1">
        <v>2043</v>
      </c>
      <c r="F858" s="7" t="s" ph="1">
        <v>1364</v>
      </c>
      <c r="G858" s="7" t="s" ph="1">
        <v>8081</v>
      </c>
      <c r="I858" s="7" t="s" ph="1">
        <v>10295</v>
      </c>
      <c r="M858" s="14" t="str" ph="1">
        <f>IFERROR(INDEX([1]!_born[生没年],
MATCH(I858,[1]!_born[作],0)),"")</f>
        <v/>
      </c>
      <c r="N858" s="14" t="str" ph="1">
        <f>IFERROR(INDEX([1]!_born[生没年],
MATCH(K858,[1]!_born[作],0)),"")</f>
        <v/>
      </c>
      <c r="O858" s="7" t="s" ph="1">
        <v>10307</v>
      </c>
      <c r="R858" s="147" ph="1"/>
      <c r="S858" s="7" t="s" ph="1">
        <v>10297</v>
      </c>
      <c r="T858" s="7" t="s" ph="1">
        <v>2445</v>
      </c>
      <c r="AB858" s="7" t="s" ph="1">
        <v>10308</v>
      </c>
      <c r="AC858" s="7" t="s" ph="1">
        <v>10309</v>
      </c>
    </row>
    <row r="859" spans="1:31" ht="25.5" ph="1">
      <c r="A859" s="6" ph="1">
        <v>1253</v>
      </c>
      <c r="B859" s="7" t="s" ph="1">
        <v>2043</v>
      </c>
      <c r="C859" s="7" t="s" ph="1">
        <v>2043</v>
      </c>
      <c r="F859" s="7" t="s" ph="1">
        <v>1364</v>
      </c>
      <c r="G859" s="7" t="s" ph="1">
        <v>8081</v>
      </c>
      <c r="I859" s="7" t="s" ph="1">
        <v>10295</v>
      </c>
      <c r="M859" s="14" t="str" ph="1">
        <f>IFERROR(INDEX([1]!_born[生没年],
MATCH(I859,[1]!_born[作],0)),"")</f>
        <v/>
      </c>
      <c r="N859" s="14" t="str" ph="1">
        <f>IFERROR(INDEX([1]!_born[生没年],
MATCH(K859,[1]!_born[作],0)),"")</f>
        <v/>
      </c>
      <c r="O859" s="7" t="s" ph="1">
        <v>10265</v>
      </c>
      <c r="R859" s="147" ph="1"/>
      <c r="S859" s="7" t="s" ph="1">
        <v>10310</v>
      </c>
      <c r="AB859" s="7" t="s" ph="1">
        <v>10214</v>
      </c>
    </row>
    <row r="860" spans="1:31" ht="25.5" ph="1">
      <c r="A860" s="6" ph="1">
        <v>1254</v>
      </c>
      <c r="B860" s="7" t="s" ph="1">
        <v>2043</v>
      </c>
      <c r="C860" s="7" t="s" ph="1">
        <v>2043</v>
      </c>
      <c r="F860" s="7" t="s" ph="1">
        <v>1364</v>
      </c>
      <c r="G860" s="7" t="s" ph="1">
        <v>8081</v>
      </c>
      <c r="I860" s="7" t="s" ph="1">
        <v>10295</v>
      </c>
      <c r="M860" s="14" t="str" ph="1">
        <f>IFERROR(INDEX([1]!_born[生没年],
MATCH(I860,[1]!_born[作],0)),"")</f>
        <v/>
      </c>
      <c r="N860" s="14" t="str" ph="1">
        <f>IFERROR(INDEX([1]!_born[生没年],
MATCH(K860,[1]!_born[作],0)),"")</f>
        <v/>
      </c>
      <c r="O860" s="7" t="s" ph="1">
        <v>10311</v>
      </c>
      <c r="R860" s="147" ph="1"/>
      <c r="S860" s="7" t="s" ph="1">
        <v>10310</v>
      </c>
    </row>
    <row r="861" spans="1:31" ht="25.5" ph="1">
      <c r="A861" s="6" ph="1">
        <v>1255</v>
      </c>
      <c r="B861" s="7" t="s" ph="1">
        <v>2043</v>
      </c>
      <c r="C861" s="7" t="s" ph="1">
        <v>2043</v>
      </c>
      <c r="F861" s="7" t="s" ph="1">
        <v>1364</v>
      </c>
      <c r="G861" s="7" t="s" ph="1">
        <v>8081</v>
      </c>
      <c r="I861" s="7" t="s" ph="1">
        <v>10295</v>
      </c>
      <c r="M861" s="14" t="str" ph="1">
        <f>IFERROR(INDEX([1]!_born[生没年],
MATCH(I861,[1]!_born[作],0)),"")</f>
        <v/>
      </c>
      <c r="N861" s="14" t="str" ph="1">
        <f>IFERROR(INDEX([1]!_born[生没年],
MATCH(K861,[1]!_born[作],0)),"")</f>
        <v/>
      </c>
      <c r="O861" s="7" t="s" ph="1">
        <v>10312</v>
      </c>
      <c r="R861" s="147" ph="1"/>
      <c r="S861" s="7" t="s" ph="1">
        <v>10310</v>
      </c>
      <c r="AB861" s="7" t="s" ph="1">
        <v>10313</v>
      </c>
    </row>
    <row r="862" spans="1:31" ht="25.5" ph="1">
      <c r="A862" s="6" ph="1">
        <v>1256</v>
      </c>
      <c r="B862" s="7" t="s" ph="1">
        <v>2043</v>
      </c>
      <c r="C862" s="7" t="s" ph="1">
        <v>2043</v>
      </c>
      <c r="F862" s="7" t="s" ph="1">
        <v>1364</v>
      </c>
      <c r="G862" s="7" t="s" ph="1">
        <v>8081</v>
      </c>
      <c r="I862" s="7" t="s" ph="1">
        <v>10314</v>
      </c>
      <c r="M862" s="14" t="str" ph="1">
        <f>IFERROR(INDEX([1]!_born[生没年],
MATCH(I862,[1]!_born[作],0)),"")</f>
        <v/>
      </c>
      <c r="N862" s="14" t="str" ph="1">
        <f>IFERROR(INDEX([1]!_born[生没年],
MATCH(K862,[1]!_born[作],0)),"")</f>
        <v/>
      </c>
      <c r="O862" s="7" t="s" ph="1">
        <v>10315</v>
      </c>
      <c r="R862" s="147" ph="1"/>
    </row>
    <row r="863" spans="1:31" ht="25.5" ph="1">
      <c r="A863" s="6" ph="1">
        <v>1257</v>
      </c>
      <c r="B863" s="7" t="s" ph="1">
        <v>2043</v>
      </c>
      <c r="C863" s="7" t="s" ph="1">
        <v>2043</v>
      </c>
      <c r="F863" s="7" t="s" ph="1">
        <v>1364</v>
      </c>
      <c r="G863" s="7" t="s" ph="1">
        <v>8081</v>
      </c>
      <c r="I863" s="7" t="s" ph="1">
        <v>10316</v>
      </c>
      <c r="M863" s="14" t="str" ph="1">
        <f>IFERROR(INDEX([1]!_born[生没年],
MATCH(I863,[1]!_born[作],0)),"")</f>
        <v/>
      </c>
      <c r="N863" s="14" t="str" ph="1">
        <f>IFERROR(INDEX([1]!_born[生没年],
MATCH(K863,[1]!_born[作],0)),"")</f>
        <v/>
      </c>
      <c r="O863" s="7" t="s" ph="1">
        <v>10317</v>
      </c>
      <c r="P863" s="7" t="s" ph="1">
        <v>2446</v>
      </c>
      <c r="R863" s="147" ph="1"/>
      <c r="AA863" s="7" t="s" ph="1">
        <v>10318</v>
      </c>
    </row>
    <row r="864" spans="1:31" s="46" customFormat="1" ht="25.5" ph="1">
      <c r="A864" s="44" ph="1">
        <v>1258</v>
      </c>
      <c r="B864" s="46" t="s" ph="1">
        <v>2043</v>
      </c>
      <c r="C864" s="46" t="s" ph="1">
        <v>2043</v>
      </c>
      <c r="F864" s="46" t="s" ph="1">
        <v>1364</v>
      </c>
      <c r="G864" s="46" t="s" ph="1">
        <v>1289</v>
      </c>
      <c r="I864" s="46" t="s" ph="1">
        <v>10024</v>
      </c>
      <c r="M864" s="161" t="str" ph="1">
        <f>IFERROR(INDEX([1]!_born[生没年],
MATCH(I864,[1]!_born[作],0)),"")</f>
        <v/>
      </c>
      <c r="N864" s="161" t="str" ph="1">
        <f>IFERROR(INDEX([1]!_born[生没年],
MATCH(K864,[1]!_born[作],0)),"")</f>
        <v/>
      </c>
      <c r="R864" s="149" ph="1"/>
      <c r="U864" s="47" ph="1"/>
      <c r="V864" s="44" ph="1"/>
      <c r="W864" s="44" ph="1"/>
    </row>
    <row r="865" spans="1:28" s="46" customFormat="1" ht="25.5" ph="1">
      <c r="A865" s="44" ph="1">
        <v>1259</v>
      </c>
      <c r="B865" s="46" t="s" ph="1">
        <v>2043</v>
      </c>
      <c r="C865" s="46" t="s" ph="1">
        <v>2043</v>
      </c>
      <c r="F865" s="46" t="s" ph="1">
        <v>3439</v>
      </c>
      <c r="G865" s="46" t="s" ph="1">
        <v>1289</v>
      </c>
      <c r="I865" s="46" t="s" ph="1">
        <v>10024</v>
      </c>
      <c r="M865" s="161" t="str" ph="1">
        <f>IFERROR(INDEX([1]!_born[生没年],
MATCH(I865,[1]!_born[作],0)),"")</f>
        <v/>
      </c>
      <c r="N865" s="161" t="str" ph="1">
        <f>IFERROR(INDEX([1]!_born[生没年],
MATCH(K865,[1]!_born[作],0)),"")</f>
        <v/>
      </c>
      <c r="R865" s="149" ph="1"/>
      <c r="U865" s="47" ph="1"/>
      <c r="V865" s="44" ph="1"/>
      <c r="W865" s="44" ph="1"/>
    </row>
    <row r="866" spans="1:28" s="46" customFormat="1" ht="25.5" ph="1">
      <c r="A866" s="44" ph="1">
        <v>1260</v>
      </c>
      <c r="B866" s="46" t="s" ph="1">
        <v>2043</v>
      </c>
      <c r="C866" s="46" t="s" ph="1">
        <v>2043</v>
      </c>
      <c r="F866" s="46" t="s" ph="1">
        <v>3502</v>
      </c>
      <c r="G866" s="46" t="s" ph="1">
        <v>1289</v>
      </c>
      <c r="I866" s="46" t="s" ph="1">
        <v>10024</v>
      </c>
      <c r="M866" s="161" t="str" ph="1">
        <f>IFERROR(INDEX([1]!_born[生没年],
MATCH(I866,[1]!_born[作],0)),"")</f>
        <v/>
      </c>
      <c r="N866" s="161" t="str" ph="1">
        <f>IFERROR(INDEX([1]!_born[生没年],
MATCH(K866,[1]!_born[作],0)),"")</f>
        <v/>
      </c>
      <c r="R866" s="149" ph="1"/>
      <c r="U866" s="47" ph="1"/>
      <c r="V866" s="44" ph="1"/>
      <c r="W866" s="44" ph="1"/>
    </row>
    <row r="867" spans="1:28" s="46" customFormat="1" ht="25.5" ph="1">
      <c r="A867" s="44" ph="1">
        <v>1261</v>
      </c>
      <c r="B867" s="46" t="s" ph="1">
        <v>2043</v>
      </c>
      <c r="C867" s="46" t="s" ph="1">
        <v>2043</v>
      </c>
      <c r="F867" s="46" t="s" ph="1">
        <v>3503</v>
      </c>
      <c r="G867" s="46" t="s" ph="1">
        <v>1289</v>
      </c>
      <c r="I867" s="46" t="s" ph="1">
        <v>10024</v>
      </c>
      <c r="M867" s="161" t="str" ph="1">
        <f>IFERROR(INDEX([1]!_born[生没年],
MATCH(I867,[1]!_born[作],0)),"")</f>
        <v/>
      </c>
      <c r="N867" s="161" t="str" ph="1">
        <f>IFERROR(INDEX([1]!_born[生没年],
MATCH(K867,[1]!_born[作],0)),"")</f>
        <v/>
      </c>
      <c r="R867" s="149" ph="1"/>
      <c r="U867" s="47" ph="1"/>
      <c r="V867" s="44" ph="1"/>
      <c r="W867" s="44" ph="1"/>
    </row>
    <row r="868" spans="1:28" s="46" customFormat="1" ht="25.5" ph="1">
      <c r="A868" s="44" ph="1">
        <v>1262</v>
      </c>
      <c r="B868" s="46" t="s" ph="1">
        <v>2043</v>
      </c>
      <c r="C868" s="46" t="s" ph="1">
        <v>2043</v>
      </c>
      <c r="F868" s="46" t="s" ph="1">
        <v>3504</v>
      </c>
      <c r="G868" s="46" t="s" ph="1">
        <v>1289</v>
      </c>
      <c r="I868" s="46" t="s" ph="1">
        <v>10024</v>
      </c>
      <c r="M868" s="161" t="str" ph="1">
        <f>IFERROR(INDEX([1]!_born[生没年],
MATCH(I868,[1]!_born[作],0)),"")</f>
        <v/>
      </c>
      <c r="N868" s="161" t="str" ph="1">
        <f>IFERROR(INDEX([1]!_born[生没年],
MATCH(K868,[1]!_born[作],0)),"")</f>
        <v/>
      </c>
      <c r="R868" s="149" ph="1"/>
      <c r="U868" s="47" ph="1"/>
      <c r="V868" s="44" ph="1"/>
      <c r="W868" s="44" ph="1"/>
    </row>
    <row r="869" spans="1:28" ht="25.5" ph="1">
      <c r="A869" s="6" ph="1">
        <v>1263</v>
      </c>
      <c r="B869" s="7" t="s" ph="1">
        <v>2043</v>
      </c>
      <c r="C869" s="7" t="s" ph="1">
        <v>2043</v>
      </c>
      <c r="F869" s="7" t="s" ph="1">
        <v>1363</v>
      </c>
      <c r="G869" s="7" t="s" ph="1">
        <v>8081</v>
      </c>
      <c r="I869" s="7" t="s" ph="1">
        <v>2356</v>
      </c>
      <c r="M869" s="14" t="str" ph="1">
        <f>IFERROR(INDEX([1]!_born[生没年],
MATCH(I869,[1]!_born[作],0)),"")</f>
        <v/>
      </c>
      <c r="N869" s="14" t="str" ph="1">
        <f>IFERROR(INDEX([1]!_born[生没年],
MATCH(K869,[1]!_born[作],0)),"")</f>
        <v/>
      </c>
      <c r="O869" s="7" t="s" ph="1">
        <v>6910</v>
      </c>
      <c r="R869" s="147" ph="1"/>
      <c r="S869" s="7" t="s" ph="1">
        <v>10319</v>
      </c>
    </row>
    <row r="870" spans="1:28" ht="25.5" ph="1">
      <c r="A870" s="6" ph="1">
        <v>1264</v>
      </c>
      <c r="B870" s="7" t="s" ph="1">
        <v>2043</v>
      </c>
      <c r="C870" s="7" t="s" ph="1">
        <v>2043</v>
      </c>
      <c r="F870" s="7" t="s" ph="1">
        <v>1363</v>
      </c>
      <c r="G870" s="7" t="s" ph="1">
        <v>8081</v>
      </c>
      <c r="I870" s="7" t="s" ph="1">
        <v>2356</v>
      </c>
      <c r="M870" s="14" t="str" ph="1">
        <f>IFERROR(INDEX([1]!_born[生没年],
MATCH(I870,[1]!_born[作],0)),"")</f>
        <v/>
      </c>
      <c r="N870" s="14" t="str" ph="1">
        <f>IFERROR(INDEX([1]!_born[生没年],
MATCH(K870,[1]!_born[作],0)),"")</f>
        <v/>
      </c>
      <c r="O870" s="7" t="s" ph="1">
        <v>10320</v>
      </c>
      <c r="R870" s="147" ph="1"/>
      <c r="S870" s="7" t="s" ph="1">
        <v>10319</v>
      </c>
    </row>
    <row r="871" spans="1:28" ht="25.5" ph="1">
      <c r="A871" s="6" ph="1">
        <v>1265</v>
      </c>
      <c r="B871" s="7" t="s" ph="1">
        <v>2043</v>
      </c>
      <c r="C871" s="7" t="s" ph="1">
        <v>2043</v>
      </c>
      <c r="F871" s="7" t="s" ph="1">
        <v>1364</v>
      </c>
      <c r="G871" s="7" t="s" ph="1">
        <v>8081</v>
      </c>
      <c r="I871" s="7" t="s" ph="1">
        <v>2356</v>
      </c>
      <c r="M871" s="14" t="str" ph="1">
        <f>IFERROR(INDEX([1]!_born[生没年],
MATCH(I871,[1]!_born[作],0)),"")</f>
        <v/>
      </c>
      <c r="N871" s="14" t="str" ph="1">
        <f>IFERROR(INDEX([1]!_born[生没年],
MATCH(K871,[1]!_born[作],0)),"")</f>
        <v/>
      </c>
      <c r="O871" s="7" t="s" ph="1">
        <v>10320</v>
      </c>
      <c r="R871" s="147" ph="1"/>
      <c r="S871" s="7" t="s" ph="1">
        <v>10319</v>
      </c>
    </row>
    <row r="872" spans="1:28" ht="25.5" ph="1">
      <c r="A872" s="6" ph="1">
        <v>1266</v>
      </c>
      <c r="B872" s="7" t="s" ph="1">
        <v>2043</v>
      </c>
      <c r="C872" s="7" t="s" ph="1">
        <v>2043</v>
      </c>
      <c r="F872" s="7" t="s" ph="1">
        <v>1366</v>
      </c>
      <c r="G872" s="7" t="s" ph="1">
        <v>8081</v>
      </c>
      <c r="I872" s="7" t="s" ph="1">
        <v>2356</v>
      </c>
      <c r="M872" s="14" t="str" ph="1">
        <f>IFERROR(INDEX([1]!_born[生没年],
MATCH(I872,[1]!_born[作],0)),"")</f>
        <v/>
      </c>
      <c r="N872" s="14" t="str" ph="1">
        <f>IFERROR(INDEX([1]!_born[生没年],
MATCH(K872,[1]!_born[作],0)),"")</f>
        <v/>
      </c>
      <c r="O872" s="7" t="s" ph="1">
        <v>10320</v>
      </c>
      <c r="R872" s="147" ph="1"/>
      <c r="S872" s="7" t="s" ph="1">
        <v>10319</v>
      </c>
    </row>
    <row r="873" spans="1:28" ht="25.5" ph="1">
      <c r="A873" s="6" ph="1">
        <v>1267</v>
      </c>
      <c r="B873" s="7" t="s" ph="1">
        <v>2043</v>
      </c>
      <c r="C873" s="7" t="s" ph="1">
        <v>2043</v>
      </c>
      <c r="F873" s="7" t="s" ph="1">
        <v>1363</v>
      </c>
      <c r="G873" s="7" t="s" ph="1">
        <v>8081</v>
      </c>
      <c r="I873" s="7" t="s" ph="1">
        <v>2356</v>
      </c>
      <c r="M873" s="14" t="str" ph="1">
        <f>IFERROR(INDEX([1]!_born[生没年],
MATCH(I873,[1]!_born[作],0)),"")</f>
        <v/>
      </c>
      <c r="N873" s="14" t="str" ph="1">
        <f>IFERROR(INDEX([1]!_born[生没年],
MATCH(K873,[1]!_born[作],0)),"")</f>
        <v/>
      </c>
      <c r="O873" s="7" t="s" ph="1">
        <v>10321</v>
      </c>
      <c r="R873" s="147" ph="1"/>
      <c r="S873" s="7" t="s" ph="1">
        <v>10321</v>
      </c>
    </row>
    <row r="874" spans="1:28" ht="25.5" ph="1">
      <c r="A874" s="6" ph="1">
        <v>1268</v>
      </c>
      <c r="B874" s="7" t="s" ph="1">
        <v>2043</v>
      </c>
      <c r="C874" s="7" t="s" ph="1">
        <v>2043</v>
      </c>
      <c r="F874" s="7" t="s" ph="1">
        <v>1364</v>
      </c>
      <c r="G874" s="7" t="s" ph="1">
        <v>8081</v>
      </c>
      <c r="I874" s="7" t="s" ph="1">
        <v>2356</v>
      </c>
      <c r="M874" s="14" t="str" ph="1">
        <f>IFERROR(INDEX([1]!_born[生没年],
MATCH(I874,[1]!_born[作],0)),"")</f>
        <v/>
      </c>
      <c r="N874" s="14" t="str" ph="1">
        <f>IFERROR(INDEX([1]!_born[生没年],
MATCH(K874,[1]!_born[作],0)),"")</f>
        <v/>
      </c>
      <c r="O874" s="7" t="s" ph="1">
        <v>10321</v>
      </c>
      <c r="R874" s="147" ph="1"/>
      <c r="S874" s="7" t="s" ph="1">
        <v>10321</v>
      </c>
    </row>
    <row r="875" spans="1:28" ht="25.5" ph="1">
      <c r="A875" s="6" ph="1">
        <v>1269</v>
      </c>
      <c r="B875" s="7" t="s" ph="1">
        <v>2043</v>
      </c>
      <c r="C875" s="7" t="s" ph="1">
        <v>2043</v>
      </c>
      <c r="F875" s="7" t="s" ph="1">
        <v>1366</v>
      </c>
      <c r="G875" s="7" t="s" ph="1">
        <v>8081</v>
      </c>
      <c r="I875" s="7" t="s" ph="1">
        <v>2432</v>
      </c>
      <c r="M875" s="14" t="str" ph="1">
        <f>IFERROR(INDEX([1]!_born[生没年],
MATCH(I875,[1]!_born[作],0)),"")</f>
        <v>1923~</v>
      </c>
      <c r="N875" s="14" t="str" ph="1">
        <f>IFERROR(INDEX([1]!_born[生没年],
MATCH(K875,[1]!_born[作],0)),"")</f>
        <v/>
      </c>
      <c r="O875" s="7" t="s" ph="1">
        <v>10322</v>
      </c>
      <c r="R875" s="147" ph="1"/>
      <c r="S875" s="7" t="s" ph="1">
        <v>10323</v>
      </c>
      <c r="Z875" s="7" t="s" ph="1">
        <v>10324</v>
      </c>
      <c r="AA875" s="7" t="s" ph="1">
        <v>10325</v>
      </c>
    </row>
    <row r="876" spans="1:28" ht="25.5" ph="1">
      <c r="A876" s="6" ph="1">
        <v>1270</v>
      </c>
      <c r="B876" s="7" t="s" ph="1">
        <v>2043</v>
      </c>
      <c r="C876" s="7" t="s" ph="1">
        <v>2043</v>
      </c>
      <c r="F876" s="7" t="s" ph="1">
        <v>1366</v>
      </c>
      <c r="G876" s="7" t="s" ph="1">
        <v>8081</v>
      </c>
      <c r="H876" s="7" t="s" ph="1">
        <v>1376</v>
      </c>
      <c r="I876" s="7" t="s" ph="1">
        <v>3133</v>
      </c>
      <c r="M876" s="14" t="str" ph="1">
        <f>IFERROR(INDEX([1]!_born[生没年],
MATCH(I876,[1]!_born[作],0)),"")</f>
        <v/>
      </c>
      <c r="N876" s="14" t="str" ph="1">
        <f>IFERROR(INDEX([1]!_born[生没年],
MATCH(K876,[1]!_born[作],0)),"")</f>
        <v/>
      </c>
      <c r="O876" s="7" t="s" ph="1">
        <v>10326</v>
      </c>
      <c r="R876" s="147" ph="1"/>
      <c r="S876" s="7" t="s" ph="1">
        <v>10323</v>
      </c>
      <c r="Z876" s="7" t="s" ph="1">
        <v>10324</v>
      </c>
      <c r="AA876" s="7" t="s" ph="1">
        <v>10325</v>
      </c>
    </row>
    <row r="877" spans="1:28" ht="25.5" ph="1">
      <c r="A877" s="6" ph="1">
        <v>1271</v>
      </c>
      <c r="B877" s="7" t="s" ph="1">
        <v>2043</v>
      </c>
      <c r="C877" s="7" t="s" ph="1">
        <v>2043</v>
      </c>
      <c r="F877" s="7" t="s" ph="1">
        <v>1366</v>
      </c>
      <c r="G877" s="7" t="s" ph="1">
        <v>8081</v>
      </c>
      <c r="I877" s="17" t="s" ph="1">
        <v>1240</v>
      </c>
      <c r="J877" s="17" ph="1"/>
      <c r="M877" s="14" t="str" ph="1">
        <f>IFERROR(INDEX([1]!_born[生没年],
MATCH(I877,[1]!_born[作],0)),"")</f>
        <v>1895~1963</v>
      </c>
      <c r="N877" s="14" t="str" ph="1">
        <f>IFERROR(INDEX([1]!_born[生没年],
MATCH(K877,[1]!_born[作],0)),"")</f>
        <v/>
      </c>
      <c r="O877" s="7" t="s" ph="1">
        <v>10327</v>
      </c>
      <c r="R877" s="147" ph="1"/>
      <c r="S877" s="7" t="s" ph="1">
        <v>10323</v>
      </c>
      <c r="Z877" s="7" t="s" ph="1">
        <v>10324</v>
      </c>
      <c r="AA877" s="7" t="s" ph="1">
        <v>10325</v>
      </c>
    </row>
    <row r="878" spans="1:28" ht="25.5" ph="1">
      <c r="A878" s="6" ph="1">
        <v>1272</v>
      </c>
      <c r="B878" s="7" t="s" ph="1">
        <v>2043</v>
      </c>
      <c r="C878" s="7" t="s" ph="1">
        <v>2043</v>
      </c>
      <c r="F878" s="7" t="s" ph="1">
        <v>1366</v>
      </c>
      <c r="G878" s="7" t="s" ph="1">
        <v>8081</v>
      </c>
      <c r="I878" s="7" t="s" ph="1">
        <v>2675</v>
      </c>
      <c r="M878" s="14" t="str" ph="1">
        <f>IFERROR(INDEX([1]!_born[生没年],
MATCH(I878,[1]!_born[作],0)),"")</f>
        <v>1874~1951</v>
      </c>
      <c r="N878" s="14" t="str" ph="1">
        <f>IFERROR(INDEX([1]!_born[生没年],
MATCH(K878,[1]!_born[作],0)),"")</f>
        <v/>
      </c>
      <c r="O878" s="7" t="s" ph="1">
        <v>10328</v>
      </c>
      <c r="R878" s="147" ph="1"/>
      <c r="S878" s="7" t="s" ph="1">
        <v>10323</v>
      </c>
      <c r="Z878" s="7" t="s" ph="1">
        <v>10324</v>
      </c>
      <c r="AA878" s="7" t="s" ph="1">
        <v>10325</v>
      </c>
    </row>
    <row r="879" spans="1:28" ht="25.5" ph="1">
      <c r="A879" s="6" ph="1">
        <v>1273</v>
      </c>
      <c r="B879" s="7" t="s" ph="1">
        <v>2043</v>
      </c>
      <c r="C879" s="7" t="s" ph="1">
        <v>2043</v>
      </c>
      <c r="F879" s="7" t="s" ph="1">
        <v>1366</v>
      </c>
      <c r="G879" s="7" t="s" ph="1">
        <v>8081</v>
      </c>
      <c r="I879" s="7" t="s" ph="1">
        <v>10329</v>
      </c>
      <c r="M879" s="14" t="str" ph="1">
        <f>IFERROR(INDEX([1]!_born[生没年],
MATCH(I879,[1]!_born[作],0)),"")</f>
        <v/>
      </c>
      <c r="N879" s="14" t="str" ph="1">
        <f>IFERROR(INDEX([1]!_born[生没年],
MATCH(K879,[1]!_born[作],0)),"")</f>
        <v/>
      </c>
      <c r="O879" s="7" t="s" ph="1">
        <v>10330</v>
      </c>
      <c r="R879" s="147" ph="1"/>
      <c r="S879" s="7" t="s" ph="1">
        <v>10323</v>
      </c>
      <c r="Z879" s="7" t="s" ph="1">
        <v>10331</v>
      </c>
      <c r="AA879" s="7" t="s" ph="1">
        <v>10332</v>
      </c>
      <c r="AB879" s="7" t="s" ph="1">
        <v>10333</v>
      </c>
    </row>
    <row r="880" spans="1:28" ht="25.5" ph="1">
      <c r="A880" s="6" ph="1">
        <v>1274</v>
      </c>
      <c r="B880" s="7" t="s" ph="1">
        <v>2043</v>
      </c>
      <c r="C880" s="7" t="s" ph="1">
        <v>2043</v>
      </c>
      <c r="F880" s="7" t="s" ph="1">
        <v>1413</v>
      </c>
      <c r="G880" s="7" t="s" ph="1">
        <v>8081</v>
      </c>
      <c r="I880" s="7" t="s" ph="1">
        <v>2356</v>
      </c>
      <c r="M880" s="14" t="str" ph="1">
        <f>IFERROR(INDEX([1]!_born[生没年],
MATCH(I880,[1]!_born[作],0)),"")</f>
        <v/>
      </c>
      <c r="N880" s="14" t="str" ph="1">
        <f>IFERROR(INDEX([1]!_born[生没年],
MATCH(K880,[1]!_born[作],0)),"")</f>
        <v/>
      </c>
      <c r="O880" s="7" t="s" ph="1">
        <v>10334</v>
      </c>
      <c r="R880" s="147" ph="1"/>
      <c r="S880" s="7" t="s" ph="1">
        <v>10334</v>
      </c>
      <c r="U880" s="15" t="s" ph="1">
        <v>3943</v>
      </c>
    </row>
    <row r="881" spans="1:29" ht="25.5" ph="1">
      <c r="A881" s="6" ph="1">
        <v>1275</v>
      </c>
      <c r="B881" s="7" t="s" ph="1">
        <v>2043</v>
      </c>
      <c r="C881" s="7" t="s" ph="1">
        <v>2043</v>
      </c>
      <c r="F881" s="7" t="s" ph="1">
        <v>1415</v>
      </c>
      <c r="G881" s="7" t="s" ph="1">
        <v>8081</v>
      </c>
      <c r="I881" s="17" t="s" ph="1">
        <v>1238</v>
      </c>
      <c r="J881" s="17" ph="1"/>
      <c r="M881" s="14" t="str" ph="1">
        <f>IFERROR(INDEX([1]!_born[生没年],
MATCH(I881,[1]!_born[作],0)),"")</f>
        <v>1882~1967</v>
      </c>
      <c r="N881" s="14" t="str" ph="1">
        <f>IFERROR(INDEX([1]!_born[生没年],
MATCH(K881,[1]!_born[作],0)),"")</f>
        <v/>
      </c>
      <c r="O881" s="7" t="s" ph="1">
        <v>10335</v>
      </c>
      <c r="R881" s="147" ph="1"/>
      <c r="S881" s="7" t="s" ph="1">
        <v>10335</v>
      </c>
    </row>
    <row r="882" spans="1:29" ht="25.5" ph="1">
      <c r="A882" s="6" ph="1">
        <v>1276</v>
      </c>
      <c r="B882" s="7" t="s" ph="1">
        <v>2043</v>
      </c>
      <c r="C882" s="7" t="s" ph="1">
        <v>2043</v>
      </c>
      <c r="F882" s="7" t="s" ph="1">
        <v>1415</v>
      </c>
      <c r="G882" s="7" t="s" ph="1">
        <v>8081</v>
      </c>
      <c r="I882" s="7" t="s" ph="1">
        <v>3549</v>
      </c>
      <c r="M882" s="14" t="str" ph="1">
        <f>IFERROR(INDEX([1]!_born[生没年],
MATCH(I882,[1]!_born[作],0)),"")</f>
        <v>1881~1945</v>
      </c>
      <c r="N882" s="14" t="str" ph="1">
        <f>IFERROR(INDEX([1]!_born[生没年],
MATCH(K882,[1]!_born[作],0)),"")</f>
        <v/>
      </c>
      <c r="O882" s="7" t="s" ph="1">
        <v>10335</v>
      </c>
      <c r="R882" s="147" ph="1"/>
      <c r="S882" s="7" t="s" ph="1">
        <v>10335</v>
      </c>
    </row>
    <row r="883" spans="1:29" ht="25.5" ph="1">
      <c r="A883" s="6" ph="1">
        <v>1277</v>
      </c>
      <c r="B883" s="7" t="s" ph="1">
        <v>2043</v>
      </c>
      <c r="C883" s="7" t="s" ph="1">
        <v>2043</v>
      </c>
      <c r="F883" s="7" t="s" ph="1">
        <v>1415</v>
      </c>
      <c r="G883" s="7" t="s" ph="1">
        <v>1393</v>
      </c>
      <c r="I883" s="7" t="s" ph="1">
        <v>10336</v>
      </c>
      <c r="M883" s="14" t="str" ph="1">
        <f>IFERROR(INDEX([1]!_born[生没年],
MATCH(I883,[1]!_born[作],0)),"")</f>
        <v/>
      </c>
      <c r="N883" s="14" t="str" ph="1">
        <f>IFERROR(INDEX([1]!_born[生没年],
MATCH(K883,[1]!_born[作],0)),"")</f>
        <v/>
      </c>
      <c r="O883" s="7" t="s" ph="1">
        <v>10337</v>
      </c>
      <c r="R883" s="147" ph="1"/>
      <c r="S883" s="7" t="s" ph="1">
        <v>10337</v>
      </c>
    </row>
    <row r="884" spans="1:29" ht="25.5" ph="1">
      <c r="A884" s="6" ph="1">
        <v>1278</v>
      </c>
      <c r="B884" s="7" t="s" ph="1">
        <v>2043</v>
      </c>
      <c r="C884" s="7" t="s" ph="1">
        <v>2043</v>
      </c>
      <c r="F884" s="7" t="s" ph="1">
        <v>1418</v>
      </c>
      <c r="G884" s="7" t="s" ph="1">
        <v>8081</v>
      </c>
      <c r="I884" s="7" t="s" ph="1">
        <v>3595</v>
      </c>
      <c r="M884" s="14" t="str" ph="1">
        <f>IFERROR(INDEX([1]!_born[生没年],
MATCH(I884,[1]!_born[作],0)),"")</f>
        <v/>
      </c>
      <c r="N884" s="14" t="str" ph="1">
        <f>IFERROR(INDEX([1]!_born[生没年],
MATCH(K884,[1]!_born[作],0)),"")</f>
        <v/>
      </c>
      <c r="O884" s="7" t="s" ph="1">
        <v>10338</v>
      </c>
      <c r="R884" s="147" ph="1"/>
      <c r="S884" s="7" t="s" ph="1">
        <v>10339</v>
      </c>
      <c r="Z884" s="7" t="s" ph="1">
        <v>10340</v>
      </c>
      <c r="AA884" s="7" t="s" ph="1">
        <v>10341</v>
      </c>
    </row>
    <row r="885" spans="1:29" ht="25.5" ph="1">
      <c r="A885" s="6" ph="1">
        <v>1279</v>
      </c>
      <c r="B885" s="7" t="s" ph="1">
        <v>2043</v>
      </c>
      <c r="C885" s="7" t="s" ph="1">
        <v>2043</v>
      </c>
      <c r="F885" s="7" t="s" ph="1">
        <v>1418</v>
      </c>
      <c r="G885" s="7" t="s" ph="1">
        <v>8081</v>
      </c>
      <c r="I885" s="7" t="s" ph="1">
        <v>10342</v>
      </c>
      <c r="M885" s="14" t="str" ph="1">
        <f>IFERROR(INDEX([1]!_born[生没年],
MATCH(I885,[1]!_born[作],0)),"")</f>
        <v/>
      </c>
      <c r="N885" s="14" t="str" ph="1">
        <f>IFERROR(INDEX([1]!_born[生没年],
MATCH(K885,[1]!_born[作],0)),"")</f>
        <v/>
      </c>
      <c r="O885" s="7" t="s" ph="1">
        <v>10343</v>
      </c>
      <c r="R885" s="147" ph="1"/>
      <c r="AB885" s="7" t="s" ph="1">
        <v>10344</v>
      </c>
      <c r="AC885" s="7" t="s" ph="1">
        <v>10345</v>
      </c>
    </row>
    <row r="886" spans="1:29" ht="25.5" ph="1">
      <c r="A886" s="6" ph="1">
        <v>1280</v>
      </c>
      <c r="B886" s="7" t="s" ph="1">
        <v>2043</v>
      </c>
      <c r="C886" s="7" t="s" ph="1">
        <v>2043</v>
      </c>
      <c r="F886" s="7" t="s" ph="1">
        <v>1418</v>
      </c>
      <c r="G886" s="7" t="s" ph="1">
        <v>8081</v>
      </c>
      <c r="I886" s="7" t="s" ph="1">
        <v>3281</v>
      </c>
      <c r="M886" s="14" t="str" ph="1">
        <f>IFERROR(INDEX([1]!_born[生没年],
MATCH(I886,[1]!_born[作],0)),"")</f>
        <v>1898~1937</v>
      </c>
      <c r="N886" s="14" t="str" ph="1">
        <f>IFERROR(INDEX([1]!_born[生没年],
MATCH(K886,[1]!_born[作],0)),"")</f>
        <v/>
      </c>
      <c r="O886" s="7" t="s" ph="1">
        <v>3596</v>
      </c>
      <c r="R886" s="147" ph="1"/>
      <c r="Z886" s="7" t="s" ph="1">
        <v>3083</v>
      </c>
      <c r="AA886" s="7" t="s" ph="1">
        <v>10346</v>
      </c>
    </row>
    <row r="887" spans="1:29" ht="25.5" ph="1">
      <c r="A887" s="6" ph="1">
        <v>1281</v>
      </c>
      <c r="B887" s="7" t="s" ph="1">
        <v>2043</v>
      </c>
      <c r="C887" s="7" t="s" ph="1">
        <v>2043</v>
      </c>
      <c r="F887" s="7" t="s" ph="1">
        <v>1418</v>
      </c>
      <c r="G887" s="7" t="s" ph="1">
        <v>8081</v>
      </c>
      <c r="I887" s="7" t="s" ph="1">
        <v>3075</v>
      </c>
      <c r="M887" s="14" t="str" ph="1">
        <f>IFERROR(INDEX([1]!_born[生没年],
MATCH(I887,[1]!_born[作],0)),"")</f>
        <v/>
      </c>
      <c r="N887" s="14" t="str" ph="1">
        <f>IFERROR(INDEX([1]!_born[生没年],
MATCH(K887,[1]!_born[作],0)),"")</f>
        <v/>
      </c>
      <c r="O887" s="7" t="s" ph="1">
        <v>10347</v>
      </c>
      <c r="R887" s="147" ph="1"/>
      <c r="Z887" s="7" t="s" ph="1">
        <v>2713</v>
      </c>
      <c r="AA887" s="7" t="s" ph="1">
        <v>3081</v>
      </c>
    </row>
    <row r="888" spans="1:29" ht="25.5" ph="1">
      <c r="A888" s="6" ph="1">
        <v>1282</v>
      </c>
      <c r="B888" s="7" t="s" ph="1">
        <v>2043</v>
      </c>
      <c r="C888" s="7" t="s" ph="1">
        <v>2043</v>
      </c>
      <c r="F888" s="7" t="s" ph="1">
        <v>1418</v>
      </c>
      <c r="G888" s="7" t="s" ph="1">
        <v>8081</v>
      </c>
      <c r="I888" s="7" t="s" ph="1">
        <v>3702</v>
      </c>
      <c r="M888" s="14" t="str" ph="1">
        <f>IFERROR(INDEX([1]!_born[生没年],
MATCH(I888,[1]!_born[作],0)),"")</f>
        <v>1900~yyyy</v>
      </c>
      <c r="N888" s="14" t="str" ph="1">
        <f>IFERROR(INDEX([1]!_born[生没年],
MATCH(K888,[1]!_born[作],0)),"")</f>
        <v/>
      </c>
      <c r="O888" s="7" t="s" ph="1">
        <v>3073</v>
      </c>
      <c r="R888" s="147" ph="1"/>
      <c r="Z888" s="7" t="s" ph="1">
        <v>3702</v>
      </c>
      <c r="AA888" s="7" t="s" ph="1">
        <v>8194</v>
      </c>
    </row>
    <row r="889" spans="1:29" ht="25.5" ph="1">
      <c r="A889" s="6" ph="1">
        <v>1283</v>
      </c>
      <c r="B889" s="7" t="s" ph="1">
        <v>2043</v>
      </c>
      <c r="C889" s="7" t="s" ph="1">
        <v>2043</v>
      </c>
      <c r="F889" s="7" t="s" ph="1">
        <v>1418</v>
      </c>
      <c r="G889" s="7" t="s" ph="1">
        <v>1393</v>
      </c>
      <c r="I889" s="7" t="s" ph="1">
        <v>3074</v>
      </c>
      <c r="M889" s="14" t="str" ph="1">
        <f>IFERROR(INDEX([1]!_born[生没年],
MATCH(I889,[1]!_born[作],0)),"")</f>
        <v/>
      </c>
      <c r="N889" s="14" t="str" ph="1">
        <f>IFERROR(INDEX([1]!_born[生没年],
MATCH(K889,[1]!_born[作],0)),"")</f>
        <v/>
      </c>
      <c r="O889" s="7" t="s" ph="1">
        <v>10348</v>
      </c>
      <c r="R889" s="147" ph="1"/>
      <c r="AB889" s="7" t="s" ph="1">
        <v>10349</v>
      </c>
      <c r="AC889" s="7" t="s" ph="1">
        <v>10350</v>
      </c>
    </row>
    <row r="890" spans="1:29" ht="25.5" ph="1">
      <c r="A890" s="6" ph="1">
        <v>1284</v>
      </c>
      <c r="B890" s="7" t="s" ph="1">
        <v>2043</v>
      </c>
      <c r="C890" s="7" t="s" ph="1">
        <v>2043</v>
      </c>
      <c r="G890" s="7" t="s" ph="1">
        <v>1393</v>
      </c>
      <c r="I890" s="7" t="s" ph="1">
        <v>2356</v>
      </c>
      <c r="M890" s="14" t="str" ph="1">
        <f>IFERROR(INDEX([1]!_born[生没年],
MATCH(I890,[1]!_born[作],0)),"")</f>
        <v/>
      </c>
      <c r="N890" s="14" t="str" ph="1">
        <f>IFERROR(INDEX([1]!_born[生没年],
MATCH(K890,[1]!_born[作],0)),"")</f>
        <v/>
      </c>
      <c r="O890" s="7" t="s" ph="1">
        <v>10351</v>
      </c>
      <c r="R890" s="147" ph="1"/>
    </row>
    <row r="891" spans="1:29" ht="25.5" ph="1">
      <c r="A891" s="6" ph="1">
        <v>1285</v>
      </c>
      <c r="B891" s="7" t="s" ph="1">
        <v>2043</v>
      </c>
      <c r="C891" s="7" t="s" ph="1">
        <v>2043</v>
      </c>
      <c r="G891" s="7" t="s" ph="1">
        <v>1393</v>
      </c>
      <c r="I891" s="7" t="s" ph="1">
        <v>2356</v>
      </c>
      <c r="M891" s="14" t="str" ph="1">
        <f>IFERROR(INDEX([1]!_born[生没年],
MATCH(I891,[1]!_born[作],0)),"")</f>
        <v/>
      </c>
      <c r="N891" s="14" t="str" ph="1">
        <f>IFERROR(INDEX([1]!_born[生没年],
MATCH(K891,[1]!_born[作],0)),"")</f>
        <v/>
      </c>
      <c r="O891" s="7" t="s" ph="1">
        <v>10352</v>
      </c>
      <c r="R891" s="147" ph="1"/>
    </row>
    <row r="892" spans="1:29" ht="25.5" ph="1">
      <c r="A892" s="6" ph="1">
        <v>1286</v>
      </c>
      <c r="B892" s="7" t="s" ph="1">
        <v>2043</v>
      </c>
      <c r="C892" s="7" t="s" ph="1">
        <v>2043</v>
      </c>
      <c r="G892" s="7" t="s" ph="1">
        <v>8081</v>
      </c>
      <c r="I892" s="7" t="s" ph="1">
        <v>2356</v>
      </c>
      <c r="M892" s="14" t="str" ph="1">
        <f>IFERROR(INDEX([1]!_born[生没年],
MATCH(I892,[1]!_born[作],0)),"")</f>
        <v/>
      </c>
      <c r="N892" s="14" t="str" ph="1">
        <f>IFERROR(INDEX([1]!_born[生没年],
MATCH(K892,[1]!_born[作],0)),"")</f>
        <v/>
      </c>
      <c r="O892" s="7" t="s" ph="1">
        <v>10353</v>
      </c>
      <c r="R892" s="147" ph="1"/>
    </row>
    <row r="893" spans="1:29" ht="25.5" ph="1">
      <c r="A893" s="6" ph="1">
        <v>1287</v>
      </c>
      <c r="B893" s="7" t="s" ph="1">
        <v>2043</v>
      </c>
      <c r="C893" s="7" t="s" ph="1">
        <v>2043</v>
      </c>
      <c r="F893" s="7" t="s" ph="1">
        <v>1363</v>
      </c>
      <c r="G893" s="7" t="s" ph="1">
        <v>8081</v>
      </c>
      <c r="I893" s="7" t="s" ph="1">
        <v>2356</v>
      </c>
      <c r="M893" s="14" t="str" ph="1">
        <f>IFERROR(INDEX([1]!_born[生没年],
MATCH(I893,[1]!_born[作],0)),"")</f>
        <v/>
      </c>
      <c r="N893" s="14" t="str" ph="1">
        <f>IFERROR(INDEX([1]!_born[生没年],
MATCH(K893,[1]!_born[作],0)),"")</f>
        <v/>
      </c>
      <c r="O893" s="7" t="s" ph="1">
        <v>10354</v>
      </c>
      <c r="R893" s="147" ph="1"/>
    </row>
    <row r="894" spans="1:29" ht="25.5" ph="1">
      <c r="A894" s="6" ph="1">
        <v>1288</v>
      </c>
      <c r="B894" s="7" t="s" ph="1">
        <v>2043</v>
      </c>
      <c r="C894" s="7" t="s" ph="1">
        <v>2043</v>
      </c>
      <c r="F894" s="7" t="s" ph="1">
        <v>1364</v>
      </c>
      <c r="G894" s="7" t="s" ph="1">
        <v>8081</v>
      </c>
      <c r="I894" s="7" t="s" ph="1">
        <v>2356</v>
      </c>
      <c r="M894" s="14" t="str" ph="1">
        <f>IFERROR(INDEX([1]!_born[生没年],
MATCH(I894,[1]!_born[作],0)),"")</f>
        <v/>
      </c>
      <c r="N894" s="14" t="str" ph="1">
        <f>IFERROR(INDEX([1]!_born[生没年],
MATCH(K894,[1]!_born[作],0)),"")</f>
        <v/>
      </c>
      <c r="O894" s="7" t="s" ph="1">
        <v>10354</v>
      </c>
      <c r="R894" s="147" ph="1"/>
    </row>
    <row r="895" spans="1:29" ht="25.5" ph="1">
      <c r="A895" s="6" ph="1">
        <v>1289</v>
      </c>
      <c r="B895" s="7" t="s" ph="1">
        <v>2043</v>
      </c>
      <c r="C895" s="7" t="s" ph="1">
        <v>2043</v>
      </c>
      <c r="F895" s="7" t="s" ph="1">
        <v>1366</v>
      </c>
      <c r="G895" s="7" t="s" ph="1">
        <v>1393</v>
      </c>
      <c r="I895" s="7" t="s" ph="1">
        <v>2356</v>
      </c>
      <c r="M895" s="14" t="str" ph="1">
        <f>IFERROR(INDEX([1]!_born[生没年],
MATCH(I895,[1]!_born[作],0)),"")</f>
        <v/>
      </c>
      <c r="N895" s="14" t="str" ph="1">
        <f>IFERROR(INDEX([1]!_born[生没年],
MATCH(K895,[1]!_born[作],0)),"")</f>
        <v/>
      </c>
      <c r="O895" s="7" t="s" ph="1">
        <v>10355</v>
      </c>
      <c r="R895" s="147" ph="1"/>
    </row>
    <row r="896" spans="1:29" ht="25.5" ph="1">
      <c r="A896" s="6" ph="1">
        <v>1290</v>
      </c>
      <c r="B896" s="7" t="s" ph="1">
        <v>2043</v>
      </c>
      <c r="C896" s="7" t="s" ph="1">
        <v>2043</v>
      </c>
      <c r="F896" s="7" t="s" ph="1">
        <v>1413</v>
      </c>
      <c r="G896" s="7" t="s" ph="1">
        <v>1393</v>
      </c>
      <c r="I896" s="7" t="s" ph="1">
        <v>2356</v>
      </c>
      <c r="M896" s="14" t="str" ph="1">
        <f>IFERROR(INDEX([1]!_born[生没年],
MATCH(I896,[1]!_born[作],0)),"")</f>
        <v/>
      </c>
      <c r="N896" s="14" t="str" ph="1">
        <f>IFERROR(INDEX([1]!_born[生没年],
MATCH(K896,[1]!_born[作],0)),"")</f>
        <v/>
      </c>
      <c r="O896" s="7" t="s" ph="1">
        <v>10355</v>
      </c>
      <c r="R896" s="147" ph="1"/>
    </row>
    <row r="897" spans="1:28" ht="25.5" ph="1">
      <c r="A897" s="6" ph="1">
        <v>1291</v>
      </c>
      <c r="B897" s="7" t="s" ph="1">
        <v>2043</v>
      </c>
      <c r="C897" s="7" t="s" ph="1">
        <v>2043</v>
      </c>
      <c r="F897" s="7" t="s" ph="1">
        <v>1415</v>
      </c>
      <c r="G897" s="7" t="s" ph="1">
        <v>1393</v>
      </c>
      <c r="I897" s="7" t="s" ph="1">
        <v>2356</v>
      </c>
      <c r="M897" s="14" t="str" ph="1">
        <f>IFERROR(INDEX([1]!_born[生没年],
MATCH(I897,[1]!_born[作],0)),"")</f>
        <v/>
      </c>
      <c r="N897" s="14" t="str" ph="1">
        <f>IFERROR(INDEX([1]!_born[生没年],
MATCH(K897,[1]!_born[作],0)),"")</f>
        <v/>
      </c>
      <c r="O897" s="7" t="s" ph="1">
        <v>10356</v>
      </c>
      <c r="R897" s="147" ph="1"/>
    </row>
    <row r="898" spans="1:28" ht="25.5" ph="1">
      <c r="A898" s="6" ph="1">
        <v>1292</v>
      </c>
      <c r="B898" s="7" t="s" ph="1">
        <v>2043</v>
      </c>
      <c r="C898" s="7" t="s" ph="1">
        <v>2043</v>
      </c>
      <c r="F898" s="7" t="s" ph="1">
        <v>1418</v>
      </c>
      <c r="G898" s="7" t="s" ph="1">
        <v>1393</v>
      </c>
      <c r="I898" s="7" t="s" ph="1">
        <v>2356</v>
      </c>
      <c r="M898" s="14" t="str" ph="1">
        <f>IFERROR(INDEX([1]!_born[生没年],
MATCH(I898,[1]!_born[作],0)),"")</f>
        <v/>
      </c>
      <c r="N898" s="14" t="str" ph="1">
        <f>IFERROR(INDEX([1]!_born[生没年],
MATCH(K898,[1]!_born[作],0)),"")</f>
        <v/>
      </c>
      <c r="O898" s="7" t="s" ph="1">
        <v>10356</v>
      </c>
      <c r="R898" s="147" ph="1"/>
    </row>
    <row r="899" spans="1:28" ht="25.5" ph="1">
      <c r="A899" s="6" ph="1">
        <v>1294</v>
      </c>
      <c r="B899" s="7" t="s" ph="1">
        <v>3580</v>
      </c>
      <c r="C899" s="7" t="s" ph="1">
        <v>3580</v>
      </c>
      <c r="F899" s="7" t="s" ph="1">
        <v>1363</v>
      </c>
      <c r="G899" s="7" t="s" ph="1">
        <v>1393</v>
      </c>
      <c r="H899" s="7" t="s" ph="1">
        <v>1376</v>
      </c>
      <c r="I899" s="7" t="s" ph="1">
        <v>3716</v>
      </c>
      <c r="M899" s="14" t="str" ph="1">
        <f>IFERROR(INDEX([1]!_born[生没年],
MATCH(I899,[1]!_born[作],0)),"")</f>
        <v>1845~1924</v>
      </c>
      <c r="N899" s="14" t="str" ph="1">
        <f>IFERROR(INDEX([1]!_born[生没年],
MATCH(K899,[1]!_born[作],0)),"")</f>
        <v/>
      </c>
      <c r="O899" s="7" t="s" ph="1">
        <v>10357</v>
      </c>
      <c r="R899" s="147" ph="1"/>
      <c r="S899" s="7" t="s" ph="1">
        <v>10358</v>
      </c>
    </row>
    <row r="900" spans="1:28" ht="25.5" ph="1">
      <c r="A900" s="6" ph="1">
        <v>1295</v>
      </c>
      <c r="B900" s="7" t="s" ph="1">
        <v>3580</v>
      </c>
      <c r="C900" s="7" t="s" ph="1">
        <v>3580</v>
      </c>
      <c r="F900" s="7" t="s" ph="1">
        <v>1363</v>
      </c>
      <c r="G900" s="7" t="s" ph="1">
        <v>1393</v>
      </c>
      <c r="H900" s="7" t="s" ph="1">
        <v>1376</v>
      </c>
      <c r="I900" s="7" t="s" ph="1">
        <v>3716</v>
      </c>
      <c r="M900" s="14" t="str" ph="1">
        <f>IFERROR(INDEX([1]!_born[生没年],
MATCH(I900,[1]!_born[作],0)),"")</f>
        <v>1845~1924</v>
      </c>
      <c r="N900" s="14" t="str" ph="1">
        <f>IFERROR(INDEX([1]!_born[生没年],
MATCH(K900,[1]!_born[作],0)),"")</f>
        <v/>
      </c>
      <c r="O900" s="7" t="s" ph="1">
        <v>3914</v>
      </c>
      <c r="R900" s="147" ph="1"/>
      <c r="S900" s="7" t="s" ph="1">
        <v>10358</v>
      </c>
    </row>
    <row r="901" spans="1:28" ht="25.5" ph="1">
      <c r="A901" s="6" ph="1">
        <v>1296</v>
      </c>
      <c r="B901" s="7" t="s" ph="1">
        <v>3580</v>
      </c>
      <c r="C901" s="7" t="s" ph="1">
        <v>3580</v>
      </c>
      <c r="F901" s="7" t="s" ph="1">
        <v>1363</v>
      </c>
      <c r="G901" s="7" t="s" ph="1">
        <v>1393</v>
      </c>
      <c r="H901" s="7" t="s" ph="1">
        <v>1376</v>
      </c>
      <c r="I901" s="7" t="s" ph="1">
        <v>3716</v>
      </c>
      <c r="M901" s="14" t="str" ph="1">
        <f>IFERROR(INDEX([1]!_born[生没年],
MATCH(I901,[1]!_born[作],0)),"")</f>
        <v>1845~1924</v>
      </c>
      <c r="N901" s="14" t="str" ph="1">
        <f>IFERROR(INDEX([1]!_born[生没年],
MATCH(K901,[1]!_born[作],0)),"")</f>
        <v/>
      </c>
      <c r="O901" s="7" t="s" ph="1">
        <v>4006</v>
      </c>
      <c r="R901" s="147" ph="1"/>
      <c r="S901" s="7" t="s" ph="1">
        <v>10358</v>
      </c>
    </row>
    <row r="902" spans="1:28" ht="25.5" ph="1">
      <c r="A902" s="6" ph="1">
        <v>1297</v>
      </c>
      <c r="B902" s="7" t="s" ph="1">
        <v>3580</v>
      </c>
      <c r="C902" s="7" t="s" ph="1">
        <v>3580</v>
      </c>
      <c r="F902" s="7" t="s" ph="1">
        <v>1363</v>
      </c>
      <c r="G902" s="7" t="s" ph="1">
        <v>1393</v>
      </c>
      <c r="H902" s="7" t="s" ph="1">
        <v>1376</v>
      </c>
      <c r="I902" s="7" t="s" ph="1">
        <v>3716</v>
      </c>
      <c r="M902" s="14" t="str" ph="1">
        <f>IFERROR(INDEX([1]!_born[生没年],
MATCH(I902,[1]!_born[作],0)),"")</f>
        <v>1845~1924</v>
      </c>
      <c r="N902" s="14" t="str" ph="1">
        <f>IFERROR(INDEX([1]!_born[生没年],
MATCH(K902,[1]!_born[作],0)),"")</f>
        <v/>
      </c>
      <c r="O902" s="7" t="s" ph="1">
        <v>10359</v>
      </c>
      <c r="R902" s="147" ph="1"/>
      <c r="S902" s="7" t="s" ph="1">
        <v>10358</v>
      </c>
    </row>
    <row r="903" spans="1:28" ht="25.5" ph="1">
      <c r="A903" s="6" ph="1">
        <v>1298</v>
      </c>
      <c r="B903" s="7" t="s" ph="1">
        <v>3580</v>
      </c>
      <c r="C903" s="7" t="s" ph="1">
        <v>3580</v>
      </c>
      <c r="F903" s="7" t="s" ph="1">
        <v>1363</v>
      </c>
      <c r="G903" s="7" t="s" ph="1">
        <v>1393</v>
      </c>
      <c r="H903" s="7" t="s" ph="1">
        <v>1376</v>
      </c>
      <c r="I903" s="7" t="s" ph="1">
        <v>3716</v>
      </c>
      <c r="M903" s="14" t="str" ph="1">
        <f>IFERROR(INDEX([1]!_born[生没年],
MATCH(I903,[1]!_born[作],0)),"")</f>
        <v>1845~1924</v>
      </c>
      <c r="N903" s="14" t="str" ph="1">
        <f>IFERROR(INDEX([1]!_born[生没年],
MATCH(K903,[1]!_born[作],0)),"")</f>
        <v/>
      </c>
      <c r="O903" s="7" t="s" ph="1">
        <v>10360</v>
      </c>
      <c r="R903" s="147" ph="1"/>
      <c r="S903" s="7" t="s" ph="1">
        <v>10358</v>
      </c>
    </row>
    <row r="904" spans="1:28" ht="25.5" ph="1">
      <c r="A904" s="6" ph="1">
        <v>1299</v>
      </c>
      <c r="B904" s="7" t="s" ph="1">
        <v>3580</v>
      </c>
      <c r="C904" s="7" t="s" ph="1">
        <v>3580</v>
      </c>
      <c r="F904" s="7" t="s" ph="1">
        <v>1363</v>
      </c>
      <c r="G904" s="7" t="s" ph="1">
        <v>1393</v>
      </c>
      <c r="H904" s="7" t="s" ph="1">
        <v>1376</v>
      </c>
      <c r="I904" s="7" t="s" ph="1">
        <v>3716</v>
      </c>
      <c r="M904" s="14" t="str" ph="1">
        <f>IFERROR(INDEX([1]!_born[生没年],
MATCH(I904,[1]!_born[作],0)),"")</f>
        <v>1845~1924</v>
      </c>
      <c r="N904" s="14" t="str" ph="1">
        <f>IFERROR(INDEX([1]!_born[生没年],
MATCH(K904,[1]!_born[作],0)),"")</f>
        <v/>
      </c>
      <c r="O904" s="7" t="s" ph="1">
        <v>10361</v>
      </c>
      <c r="R904" s="147" ph="1"/>
      <c r="S904" s="7" t="s" ph="1">
        <v>10358</v>
      </c>
    </row>
    <row r="905" spans="1:28" ht="25.5" ph="1">
      <c r="A905" s="6" ph="1">
        <v>1300</v>
      </c>
      <c r="B905" s="7" t="s" ph="1">
        <v>3580</v>
      </c>
      <c r="C905" s="7" t="s" ph="1">
        <v>3580</v>
      </c>
      <c r="F905" s="7" t="s" ph="1">
        <v>1363</v>
      </c>
      <c r="G905" s="7" t="s" ph="1">
        <v>1393</v>
      </c>
      <c r="H905" s="7" t="s" ph="1">
        <v>1376</v>
      </c>
      <c r="I905" s="7" t="s" ph="1">
        <v>3716</v>
      </c>
      <c r="M905" s="14" t="str" ph="1">
        <f>IFERROR(INDEX([1]!_born[生没年],
MATCH(I905,[1]!_born[作],0)),"")</f>
        <v>1845~1924</v>
      </c>
      <c r="N905" s="14" t="str" ph="1">
        <f>IFERROR(INDEX([1]!_born[生没年],
MATCH(K905,[1]!_born[作],0)),"")</f>
        <v/>
      </c>
      <c r="O905" s="7" t="s" ph="1">
        <v>10362</v>
      </c>
      <c r="R905" s="147" ph="1"/>
      <c r="S905" s="7" t="s" ph="1">
        <v>10358</v>
      </c>
    </row>
    <row r="906" spans="1:28" ht="25.5" ph="1">
      <c r="A906" s="6" ph="1">
        <v>1301</v>
      </c>
      <c r="B906" s="7" t="s" ph="1">
        <v>3580</v>
      </c>
      <c r="C906" s="7" t="s" ph="1">
        <v>3580</v>
      </c>
      <c r="F906" s="7" t="s" ph="1">
        <v>1363</v>
      </c>
      <c r="G906" s="7" t="s" ph="1">
        <v>8081</v>
      </c>
      <c r="I906" s="7" t="s" ph="1">
        <v>3129</v>
      </c>
      <c r="M906" s="14" t="str" ph="1">
        <f>IFERROR(INDEX([1]!_born[生没年],
MATCH(I906,[1]!_born[作],0)),"")</f>
        <v>1912~1992</v>
      </c>
      <c r="N906" s="14" t="str" ph="1">
        <f>IFERROR(INDEX([1]!_born[生没年],
MATCH(K906,[1]!_born[作],0)),"")</f>
        <v/>
      </c>
      <c r="O906" s="7" t="s" ph="1">
        <v>10363</v>
      </c>
      <c r="R906" s="147" ph="1"/>
      <c r="S906" s="7" t="s" ph="1">
        <v>10364</v>
      </c>
      <c r="AB906" s="7" t="s" ph="1">
        <v>10365</v>
      </c>
    </row>
    <row r="907" spans="1:28" ht="25.5" ph="1">
      <c r="A907" s="6" ph="1">
        <v>1302</v>
      </c>
      <c r="B907" s="7" t="s" ph="1">
        <v>3580</v>
      </c>
      <c r="C907" s="7" t="s" ph="1">
        <v>3580</v>
      </c>
      <c r="F907" s="7" t="s" ph="1">
        <v>1364</v>
      </c>
      <c r="G907" s="7" t="s" ph="1">
        <v>8081</v>
      </c>
      <c r="I907" s="7" t="s" ph="1">
        <v>3041</v>
      </c>
      <c r="M907" s="14" t="str" ph="1">
        <f>IFERROR(INDEX([1]!_born[生没年],
MATCH(I907,[1]!_born[作],0)),"")</f>
        <v>1906~1975</v>
      </c>
      <c r="N907" s="14" t="str" ph="1">
        <f>IFERROR(INDEX([1]!_born[生没年],
MATCH(K907,[1]!_born[作],0)),"")</f>
        <v/>
      </c>
      <c r="O907" s="7" t="s" ph="1">
        <v>10366</v>
      </c>
      <c r="R907" s="147" ph="1"/>
      <c r="S907" s="7" t="s" ph="1">
        <v>10367</v>
      </c>
      <c r="Z907" s="7" t="s" ph="1">
        <v>10368</v>
      </c>
      <c r="AA907" s="7" t="s" ph="1">
        <v>10369</v>
      </c>
    </row>
    <row r="908" spans="1:28" ht="25.5" ph="1">
      <c r="A908" s="6" ph="1">
        <v>1303</v>
      </c>
      <c r="B908" s="7" t="s" ph="1">
        <v>3580</v>
      </c>
      <c r="C908" s="7" t="s" ph="1">
        <v>3580</v>
      </c>
      <c r="F908" s="7" t="s" ph="1">
        <v>1364</v>
      </c>
      <c r="G908" s="7" t="s" ph="1">
        <v>8081</v>
      </c>
      <c r="I908" s="7" t="s" ph="1">
        <v>3041</v>
      </c>
      <c r="M908" s="14" t="str" ph="1">
        <f>IFERROR(INDEX([1]!_born[生没年],
MATCH(I908,[1]!_born[作],0)),"")</f>
        <v>1906~1975</v>
      </c>
      <c r="N908" s="14" t="str" ph="1">
        <f>IFERROR(INDEX([1]!_born[生没年],
MATCH(K908,[1]!_born[作],0)),"")</f>
        <v/>
      </c>
      <c r="O908" s="7" t="s" ph="1">
        <v>10370</v>
      </c>
      <c r="R908" s="147" ph="1"/>
      <c r="S908" s="7" t="s" ph="1">
        <v>10367</v>
      </c>
      <c r="Z908" s="7" t="s" ph="1">
        <v>10371</v>
      </c>
      <c r="AA908" s="7" t="s" ph="1">
        <v>10372</v>
      </c>
    </row>
    <row r="909" spans="1:28" ht="25.5" ph="1">
      <c r="A909" s="6" ph="1">
        <v>1304</v>
      </c>
      <c r="B909" s="7" t="s" ph="1">
        <v>3580</v>
      </c>
      <c r="C909" s="7" t="s" ph="1">
        <v>3580</v>
      </c>
      <c r="F909" s="7" t="s" ph="1">
        <v>1364</v>
      </c>
      <c r="G909" s="7" t="s" ph="1">
        <v>8081</v>
      </c>
      <c r="I909" s="7" t="s" ph="1">
        <v>3041</v>
      </c>
      <c r="M909" s="14" t="str" ph="1">
        <f>IFERROR(INDEX([1]!_born[生没年],
MATCH(I909,[1]!_born[作],0)),"")</f>
        <v>1906~1975</v>
      </c>
      <c r="N909" s="14" t="str" ph="1">
        <f>IFERROR(INDEX([1]!_born[生没年],
MATCH(K909,[1]!_born[作],0)),"")</f>
        <v/>
      </c>
      <c r="O909" s="7" t="s" ph="1">
        <v>10373</v>
      </c>
      <c r="R909" s="147" ph="1"/>
      <c r="S909" s="7" t="s" ph="1">
        <v>10367</v>
      </c>
      <c r="Z909" s="7" t="s" ph="1">
        <v>3560</v>
      </c>
      <c r="AA909" s="7" t="s" ph="1">
        <v>10374</v>
      </c>
      <c r="AB909" s="7" t="s" ph="1">
        <v>10375</v>
      </c>
    </row>
    <row r="910" spans="1:28" ht="25.5" ph="1">
      <c r="A910" s="6" ph="1">
        <v>1305</v>
      </c>
      <c r="B910" s="7" t="s" ph="1">
        <v>3580</v>
      </c>
      <c r="C910" s="7" t="s" ph="1">
        <v>3580</v>
      </c>
      <c r="F910" s="7" t="s" ph="1">
        <v>1364</v>
      </c>
      <c r="G910" s="7" t="s" ph="1">
        <v>8081</v>
      </c>
      <c r="I910" s="7" t="s" ph="1">
        <v>3041</v>
      </c>
      <c r="M910" s="14" t="str" ph="1">
        <f>IFERROR(INDEX([1]!_born[生没年],
MATCH(I910,[1]!_born[作],0)),"")</f>
        <v>1906~1975</v>
      </c>
      <c r="N910" s="14" t="str" ph="1">
        <f>IFERROR(INDEX([1]!_born[生没年],
MATCH(K910,[1]!_born[作],0)),"")</f>
        <v/>
      </c>
      <c r="O910" s="7" t="s" ph="1">
        <v>10376</v>
      </c>
      <c r="R910" s="147" ph="1"/>
      <c r="S910" s="7" t="s" ph="1">
        <v>10367</v>
      </c>
      <c r="Z910" s="7" t="s" ph="1">
        <v>3508</v>
      </c>
      <c r="AA910" s="7" t="s" ph="1">
        <v>10377</v>
      </c>
    </row>
    <row r="911" spans="1:28" ht="25.5" ph="1">
      <c r="A911" s="6" ph="1">
        <v>1306</v>
      </c>
      <c r="B911" s="7" t="s" ph="1">
        <v>3580</v>
      </c>
      <c r="C911" s="7" t="s" ph="1">
        <v>3580</v>
      </c>
      <c r="F911" s="7" t="s" ph="1">
        <v>1364</v>
      </c>
      <c r="G911" s="7" t="s" ph="1">
        <v>1393</v>
      </c>
      <c r="I911" s="7" t="s" ph="1">
        <v>2757</v>
      </c>
      <c r="M911" s="14" t="str" ph="1">
        <f>IFERROR(INDEX([1]!_born[生没年],
MATCH(I911,[1]!_born[作],0)),"")</f>
        <v/>
      </c>
      <c r="N911" s="14" t="str" ph="1">
        <f>IFERROR(INDEX([1]!_born[生没年],
MATCH(K911,[1]!_born[作],0)),"")</f>
        <v/>
      </c>
      <c r="O911" s="7" t="s" ph="1">
        <v>10378</v>
      </c>
      <c r="R911" s="147" ph="1"/>
      <c r="S911" s="7" t="s" ph="1">
        <v>10379</v>
      </c>
      <c r="Z911" s="7" t="s" ph="1">
        <v>10380</v>
      </c>
      <c r="AA911" s="7" t="s" ph="1">
        <v>3907</v>
      </c>
    </row>
    <row r="912" spans="1:28" ht="25.5" ph="1">
      <c r="A912" s="6" ph="1">
        <v>1307</v>
      </c>
      <c r="B912" s="7" t="s" ph="1">
        <v>3580</v>
      </c>
      <c r="C912" s="7" t="s" ph="1">
        <v>3580</v>
      </c>
      <c r="F912" s="7" t="s" ph="1">
        <v>1364</v>
      </c>
      <c r="G912" s="7" t="s" ph="1">
        <v>1393</v>
      </c>
      <c r="I912" s="7" t="s" ph="1">
        <v>3014</v>
      </c>
      <c r="M912" s="14" t="str" ph="1">
        <f>IFERROR(INDEX([1]!_born[生没年],
MATCH(I912,[1]!_born[作],0)),"")</f>
        <v>1810~1849</v>
      </c>
      <c r="N912" s="14" t="str" ph="1">
        <f>IFERROR(INDEX([1]!_born[生没年],
MATCH(K912,[1]!_born[作],0)),"")</f>
        <v/>
      </c>
      <c r="O912" s="7" t="s" ph="1">
        <v>10381</v>
      </c>
      <c r="R912" s="147" ph="1"/>
      <c r="S912" s="7" t="s" ph="1">
        <v>10379</v>
      </c>
      <c r="AB912" s="7" t="s" ph="1">
        <v>10382</v>
      </c>
    </row>
    <row r="913" spans="1:29" ht="25.5" ph="1">
      <c r="A913" s="6" ph="1">
        <v>1308</v>
      </c>
      <c r="B913" s="7" t="s" ph="1">
        <v>3580</v>
      </c>
      <c r="C913" s="7" t="s" ph="1">
        <v>3580</v>
      </c>
      <c r="F913" s="7" t="s" ph="1">
        <v>1364</v>
      </c>
      <c r="G913" s="7" t="s" ph="1">
        <v>8081</v>
      </c>
      <c r="I913" s="7" t="s" ph="1">
        <v>2675</v>
      </c>
      <c r="M913" s="14" t="str" ph="1">
        <f>IFERROR(INDEX([1]!_born[生没年],
MATCH(I913,[1]!_born[作],0)),"")</f>
        <v>1874~1951</v>
      </c>
      <c r="N913" s="14" t="str" ph="1">
        <f>IFERROR(INDEX([1]!_born[生没年],
MATCH(K913,[1]!_born[作],0)),"")</f>
        <v/>
      </c>
      <c r="O913" s="7" t="s" ph="1">
        <v>10383</v>
      </c>
      <c r="R913" s="147" ph="1"/>
      <c r="S913" s="7" t="s" ph="1">
        <v>10379</v>
      </c>
      <c r="AA913" s="7" t="s" ph="1">
        <v>10384</v>
      </c>
      <c r="AB913" s="7" t="s" ph="1">
        <v>10385</v>
      </c>
    </row>
    <row r="914" spans="1:29" ht="25.5" ph="1">
      <c r="A914" s="6" ph="1">
        <v>1309</v>
      </c>
      <c r="B914" s="7" t="s" ph="1">
        <v>3580</v>
      </c>
      <c r="C914" s="7" t="s" ph="1">
        <v>3580</v>
      </c>
      <c r="F914" s="7" t="s" ph="1">
        <v>1366</v>
      </c>
      <c r="G914" s="7" t="s" ph="1">
        <v>8081</v>
      </c>
      <c r="I914" s="7" t="s" ph="1">
        <v>2675</v>
      </c>
      <c r="M914" s="14" t="str" ph="1">
        <f>IFERROR(INDEX([1]!_born[生没年],
MATCH(I914,[1]!_born[作],0)),"")</f>
        <v>1874~1951</v>
      </c>
      <c r="N914" s="14" t="str" ph="1">
        <f>IFERROR(INDEX([1]!_born[生没年],
MATCH(K914,[1]!_born[作],0)),"")</f>
        <v/>
      </c>
      <c r="O914" s="7" t="s" ph="1">
        <v>10386</v>
      </c>
      <c r="R914" s="147" ph="1"/>
      <c r="S914" s="7" t="s" ph="1">
        <v>10387</v>
      </c>
      <c r="Z914" s="7" t="s" ph="1">
        <v>3561</v>
      </c>
      <c r="AA914" s="7" t="s" ph="1">
        <v>3562</v>
      </c>
    </row>
    <row r="915" spans="1:29" ht="25.5" ph="1">
      <c r="A915" s="6" ph="1">
        <v>1310</v>
      </c>
      <c r="B915" s="7" t="s" ph="1">
        <v>3580</v>
      </c>
      <c r="C915" s="7" t="s" ph="1">
        <v>3580</v>
      </c>
      <c r="F915" s="7" t="s" ph="1">
        <v>1366</v>
      </c>
      <c r="G915" s="7" t="s" ph="1">
        <v>8081</v>
      </c>
      <c r="I915" s="7" t="s" ph="1">
        <v>2675</v>
      </c>
      <c r="M915" s="14" t="str" ph="1">
        <f>IFERROR(INDEX([1]!_born[生没年],
MATCH(I915,[1]!_born[作],0)),"")</f>
        <v>1874~1951</v>
      </c>
      <c r="N915" s="14" t="str" ph="1">
        <f>IFERROR(INDEX([1]!_born[生没年],
MATCH(K915,[1]!_born[作],0)),"")</f>
        <v/>
      </c>
      <c r="O915" s="7" t="s" ph="1">
        <v>10388</v>
      </c>
      <c r="R915" s="147" ph="1"/>
      <c r="S915" s="7" t="s" ph="1">
        <v>10387</v>
      </c>
      <c r="AB915" s="7" t="s" ph="1">
        <v>10389</v>
      </c>
    </row>
    <row r="916" spans="1:29" ht="25.5" ph="1">
      <c r="A916" s="6" ph="1">
        <v>1311</v>
      </c>
      <c r="B916" s="7" t="s" ph="1">
        <v>3580</v>
      </c>
      <c r="C916" s="7" t="s" ph="1">
        <v>3580</v>
      </c>
      <c r="F916" s="7" t="s" ph="1">
        <v>1366</v>
      </c>
      <c r="G916" s="7" t="s" ph="1">
        <v>8081</v>
      </c>
      <c r="H916" s="7" t="s" ph="1">
        <v>1376</v>
      </c>
      <c r="I916" s="7" t="s" ph="1">
        <v>3370</v>
      </c>
      <c r="M916" s="14" t="str" ph="1">
        <f>IFERROR(INDEX([1]!_born[生没年],
MATCH(I916,[1]!_born[作],0)),"")</f>
        <v>1925~</v>
      </c>
      <c r="N916" s="14" t="str" ph="1">
        <f>IFERROR(INDEX([1]!_born[生没年],
MATCH(K916,[1]!_born[作],0)),"")</f>
        <v/>
      </c>
      <c r="O916" s="7" t="s" ph="1">
        <v>10390</v>
      </c>
      <c r="R916" s="147" ph="1"/>
      <c r="S916" s="7" t="s" ph="1">
        <v>10387</v>
      </c>
      <c r="Z916" s="7" t="s" ph="1">
        <v>3370</v>
      </c>
      <c r="AB916" s="7" t="s" ph="1">
        <v>10391</v>
      </c>
    </row>
    <row r="917" spans="1:29" ht="25.5" ph="1">
      <c r="A917" s="6" ph="1">
        <v>1312</v>
      </c>
      <c r="B917" s="7" t="s" ph="1">
        <v>3580</v>
      </c>
      <c r="C917" s="7" t="s" ph="1">
        <v>3580</v>
      </c>
      <c r="F917" s="7" t="s" ph="1">
        <v>1413</v>
      </c>
      <c r="G917" s="7" t="s" ph="1">
        <v>8081</v>
      </c>
      <c r="I917" s="7" t="s" ph="1">
        <v>2903</v>
      </c>
      <c r="M917" s="14" t="str" ph="1">
        <f>IFERROR(INDEX([1]!_born[生没年],
MATCH(I917,[1]!_born[作],0)),"")</f>
        <v>1882~1971</v>
      </c>
      <c r="N917" s="14" t="str" ph="1">
        <f>IFERROR(INDEX([1]!_born[生没年],
MATCH(K917,[1]!_born[作],0)),"")</f>
        <v/>
      </c>
      <c r="O917" s="7" t="s" ph="1">
        <v>3132</v>
      </c>
      <c r="R917" s="147" ph="1"/>
      <c r="S917" s="7" t="s" ph="1">
        <v>10392</v>
      </c>
      <c r="Z917" s="7" t="s" ph="1">
        <v>3083</v>
      </c>
      <c r="AA917" s="7" t="s" ph="1">
        <v>10346</v>
      </c>
    </row>
    <row r="918" spans="1:29" ht="25.5" ph="1">
      <c r="A918" s="6" ph="1">
        <v>1313</v>
      </c>
      <c r="B918" s="7" t="s" ph="1">
        <v>3580</v>
      </c>
      <c r="C918" s="7" t="s" ph="1">
        <v>3580</v>
      </c>
      <c r="F918" s="7" t="s" ph="1">
        <v>1413</v>
      </c>
      <c r="G918" s="7" t="s" ph="1">
        <v>8081</v>
      </c>
      <c r="I918" s="7" t="s" ph="1">
        <v>2903</v>
      </c>
      <c r="M918" s="14" t="str" ph="1">
        <f>IFERROR(INDEX([1]!_born[生没年],
MATCH(I918,[1]!_born[作],0)),"")</f>
        <v>1882~1971</v>
      </c>
      <c r="N918" s="14" t="str" ph="1">
        <f>IFERROR(INDEX([1]!_born[生没年],
MATCH(K918,[1]!_born[作],0)),"")</f>
        <v/>
      </c>
      <c r="O918" s="7" t="s" ph="1">
        <v>10393</v>
      </c>
      <c r="R918" s="147" ph="1"/>
      <c r="S918" s="7" t="s" ph="1">
        <v>10392</v>
      </c>
      <c r="AB918" s="7" t="s" ph="1">
        <v>10394</v>
      </c>
      <c r="AC918" s="7" t="s" ph="1">
        <v>10395</v>
      </c>
    </row>
    <row r="919" spans="1:29" ht="25.5" ph="1">
      <c r="A919" s="6" ph="1">
        <v>1314</v>
      </c>
      <c r="B919" s="7" t="s" ph="1">
        <v>3580</v>
      </c>
      <c r="C919" s="7" t="s" ph="1">
        <v>3580</v>
      </c>
      <c r="F919" s="7" t="s" ph="1">
        <v>1413</v>
      </c>
      <c r="G919" s="7" t="s" ph="1">
        <v>8081</v>
      </c>
      <c r="I919" s="7" t="s" ph="1">
        <v>2903</v>
      </c>
      <c r="M919" s="14" t="str" ph="1">
        <f>IFERROR(INDEX([1]!_born[生没年],
MATCH(I919,[1]!_born[作],0)),"")</f>
        <v>1882~1971</v>
      </c>
      <c r="N919" s="14" t="str" ph="1">
        <f>IFERROR(INDEX([1]!_born[生没年],
MATCH(K919,[1]!_born[作],0)),"")</f>
        <v/>
      </c>
      <c r="O919" s="7" t="s" ph="1">
        <v>10396</v>
      </c>
      <c r="R919" s="147" ph="1"/>
      <c r="S919" s="7" t="s" ph="1">
        <v>10392</v>
      </c>
      <c r="AA919" s="7" t="s" ph="1">
        <v>3756</v>
      </c>
      <c r="AB919" s="7" t="s" ph="1">
        <v>10397</v>
      </c>
    </row>
    <row r="920" spans="1:29" ht="25.5" ph="1">
      <c r="A920" s="6" ph="1">
        <v>1315</v>
      </c>
      <c r="B920" s="7" t="s" ph="1">
        <v>3580</v>
      </c>
      <c r="C920" s="7" t="s" ph="1">
        <v>3580</v>
      </c>
      <c r="F920" s="7" t="s" ph="1">
        <v>1413</v>
      </c>
      <c r="G920" s="7" t="s" ph="1">
        <v>8081</v>
      </c>
      <c r="I920" s="7" t="s" ph="1">
        <v>2903</v>
      </c>
      <c r="M920" s="14" t="str" ph="1">
        <f>IFERROR(INDEX([1]!_born[生没年],
MATCH(I920,[1]!_born[作],0)),"")</f>
        <v>1882~1971</v>
      </c>
      <c r="N920" s="14" t="str" ph="1">
        <f>IFERROR(INDEX([1]!_born[生没年],
MATCH(K920,[1]!_born[作],0)),"")</f>
        <v/>
      </c>
      <c r="O920" s="7" t="s" ph="1">
        <v>10398</v>
      </c>
      <c r="R920" s="147" ph="1"/>
      <c r="S920" s="7" t="s" ph="1">
        <v>10392</v>
      </c>
      <c r="Z920" s="7" t="s" ph="1">
        <v>3370</v>
      </c>
      <c r="AA920" s="7" t="s" ph="1">
        <v>10399</v>
      </c>
    </row>
    <row r="921" spans="1:29" ht="25.5" ph="1">
      <c r="A921" s="6" ph="1">
        <v>1316</v>
      </c>
      <c r="B921" s="7" t="s" ph="1">
        <v>3580</v>
      </c>
      <c r="C921" s="7" t="s" ph="1">
        <v>3580</v>
      </c>
      <c r="F921" s="7" t="s" ph="1">
        <v>1413</v>
      </c>
      <c r="G921" s="7" t="s" ph="1">
        <v>8081</v>
      </c>
      <c r="I921" s="7" t="s" ph="1">
        <v>2903</v>
      </c>
      <c r="M921" s="14" t="str" ph="1">
        <f>IFERROR(INDEX([1]!_born[生没年],
MATCH(I921,[1]!_born[作],0)),"")</f>
        <v>1882~1971</v>
      </c>
      <c r="N921" s="14" t="str" ph="1">
        <f>IFERROR(INDEX([1]!_born[生没年],
MATCH(K921,[1]!_born[作],0)),"")</f>
        <v/>
      </c>
      <c r="O921" s="7" t="s" ph="1">
        <v>10400</v>
      </c>
      <c r="R921" s="147" ph="1"/>
      <c r="S921" s="7" t="s" ph="1">
        <v>10392</v>
      </c>
      <c r="Z921" s="7" t="s" ph="1">
        <v>10401</v>
      </c>
      <c r="AA921" s="7" t="s" ph="1">
        <v>3786</v>
      </c>
      <c r="AB921" s="7" t="s" ph="1">
        <v>10402</v>
      </c>
    </row>
    <row r="922" spans="1:29" ht="25.5" ph="1">
      <c r="A922" s="6" ph="1">
        <v>1317</v>
      </c>
      <c r="B922" s="7" t="s" ph="1">
        <v>3580</v>
      </c>
      <c r="C922" s="7" t="s" ph="1">
        <v>3580</v>
      </c>
      <c r="F922" s="7" t="s" ph="1">
        <v>1413</v>
      </c>
      <c r="G922" s="7" t="s" ph="1">
        <v>8081</v>
      </c>
      <c r="I922" s="7" t="s" ph="1">
        <v>2903</v>
      </c>
      <c r="M922" s="14" t="str" ph="1">
        <f>IFERROR(INDEX([1]!_born[生没年],
MATCH(I922,[1]!_born[作],0)),"")</f>
        <v>1882~1971</v>
      </c>
      <c r="N922" s="14" t="str" ph="1">
        <f>IFERROR(INDEX([1]!_born[生没年],
MATCH(K922,[1]!_born[作],0)),"")</f>
        <v/>
      </c>
      <c r="O922" s="7" t="s" ph="1">
        <v>10403</v>
      </c>
      <c r="R922" s="147" ph="1"/>
      <c r="S922" s="7" t="s" ph="1">
        <v>10392</v>
      </c>
      <c r="AB922" s="7" t="s" ph="1">
        <v>10404</v>
      </c>
    </row>
    <row r="923" spans="1:29" ht="25.5" ph="1">
      <c r="A923" s="6" ph="1">
        <v>1318</v>
      </c>
      <c r="B923" s="7" t="s" ph="1">
        <v>3580</v>
      </c>
      <c r="C923" s="7" t="s" ph="1">
        <v>3580</v>
      </c>
      <c r="F923" s="7" t="s" ph="1">
        <v>1415</v>
      </c>
      <c r="G923" s="7" t="s" ph="1">
        <v>8081</v>
      </c>
      <c r="I923" s="7" t="s" ph="1">
        <v>2903</v>
      </c>
      <c r="M923" s="14" t="str" ph="1">
        <f>IFERROR(INDEX([1]!_born[生没年],
MATCH(I923,[1]!_born[作],0)),"")</f>
        <v>1882~1971</v>
      </c>
      <c r="N923" s="14" t="str" ph="1">
        <f>IFERROR(INDEX([1]!_born[生没年],
MATCH(K923,[1]!_born[作],0)),"")</f>
        <v/>
      </c>
      <c r="O923" s="7" t="s" ph="1">
        <v>10405</v>
      </c>
      <c r="R923" s="147" ph="1"/>
      <c r="S923" s="7" t="s" ph="1">
        <v>10406</v>
      </c>
      <c r="Z923" s="7" t="s" ph="1">
        <v>3370</v>
      </c>
      <c r="AA923" s="7" t="s" ph="1">
        <v>3907</v>
      </c>
    </row>
    <row r="924" spans="1:29" ht="25.5" ph="1">
      <c r="A924" s="6" ph="1">
        <v>1319</v>
      </c>
      <c r="B924" s="7" t="s" ph="1">
        <v>3580</v>
      </c>
      <c r="C924" s="7" t="s" ph="1">
        <v>3580</v>
      </c>
      <c r="F924" s="7" t="s" ph="1">
        <v>1415</v>
      </c>
      <c r="G924" s="7" t="s" ph="1">
        <v>8081</v>
      </c>
      <c r="H924" s="7" t="s" ph="1">
        <v>1376</v>
      </c>
      <c r="I924" s="7" t="s" ph="1">
        <v>3213</v>
      </c>
      <c r="M924" s="14" t="str" ph="1">
        <f>IFERROR(INDEX([1]!_born[生没年],
MATCH(I924,[1]!_born[作],0)),"")</f>
        <v>1862~1918</v>
      </c>
      <c r="N924" s="14" t="str" ph="1">
        <f>IFERROR(INDEX([1]!_born[生没年],
MATCH(K924,[1]!_born[作],0)),"")</f>
        <v/>
      </c>
      <c r="O924" s="7" t="s" ph="1">
        <v>8327</v>
      </c>
      <c r="R924" s="147" ph="1"/>
      <c r="S924" s="7" t="s" ph="1">
        <v>10406</v>
      </c>
      <c r="Z924" s="7" t="s" ph="1">
        <v>3370</v>
      </c>
      <c r="AA924" s="7" t="s" ph="1">
        <v>3907</v>
      </c>
    </row>
    <row r="925" spans="1:29" ht="25.5" ph="1">
      <c r="A925" s="6" ph="1">
        <v>1320</v>
      </c>
      <c r="B925" s="7" t="s" ph="1">
        <v>3580</v>
      </c>
      <c r="C925" s="7" t="s" ph="1">
        <v>3580</v>
      </c>
      <c r="F925" s="7" t="s" ph="1">
        <v>1415</v>
      </c>
      <c r="G925" s="7" t="s" ph="1">
        <v>8081</v>
      </c>
      <c r="H925" s="7" t="s" ph="1">
        <v>1376</v>
      </c>
      <c r="I925" s="7" t="s" ph="1">
        <v>3370</v>
      </c>
      <c r="M925" s="14" t="str" ph="1">
        <f>IFERROR(INDEX([1]!_born[生没年],
MATCH(I925,[1]!_born[作],0)),"")</f>
        <v>1925~</v>
      </c>
      <c r="N925" s="14" t="str" ph="1">
        <f>IFERROR(INDEX([1]!_born[生没年],
MATCH(K925,[1]!_born[作],0)),"")</f>
        <v/>
      </c>
      <c r="O925" s="7" t="s" ph="1">
        <v>10407</v>
      </c>
      <c r="R925" s="147" ph="1"/>
      <c r="S925" s="7" t="s" ph="1">
        <v>10406</v>
      </c>
      <c r="Z925" s="7" t="s" ph="1">
        <v>3370</v>
      </c>
      <c r="AA925" s="7" t="s" ph="1">
        <v>3907</v>
      </c>
    </row>
    <row r="926" spans="1:29" ht="25.5" ph="1">
      <c r="A926" s="6" ph="1">
        <v>1321</v>
      </c>
      <c r="B926" s="7" t="s" ph="1">
        <v>3580</v>
      </c>
      <c r="C926" s="7" t="s" ph="1">
        <v>3580</v>
      </c>
      <c r="F926" s="7" t="s" ph="1">
        <v>1415</v>
      </c>
      <c r="G926" s="7" t="s" ph="1">
        <v>8081</v>
      </c>
      <c r="I926" s="7" t="s" ph="1">
        <v>3549</v>
      </c>
      <c r="M926" s="14" t="str" ph="1">
        <f>IFERROR(INDEX([1]!_born[生没年],
MATCH(I926,[1]!_born[作],0)),"")</f>
        <v>1881~1945</v>
      </c>
      <c r="N926" s="14" t="str" ph="1">
        <f>IFERROR(INDEX([1]!_born[生没年],
MATCH(K926,[1]!_born[作],0)),"")</f>
        <v/>
      </c>
      <c r="O926" s="7" t="s" ph="1">
        <v>10408</v>
      </c>
      <c r="R926" s="147" ph="1"/>
      <c r="S926" s="7" t="s" ph="1">
        <v>10406</v>
      </c>
      <c r="Z926" s="7" t="s" ph="1">
        <v>3370</v>
      </c>
      <c r="AA926" s="7" t="s" ph="1">
        <v>3907</v>
      </c>
    </row>
    <row r="927" spans="1:29" ht="25.5" ph="1">
      <c r="A927" s="6" ph="1">
        <v>1322</v>
      </c>
      <c r="B927" s="7" t="s" ph="1">
        <v>3580</v>
      </c>
      <c r="C927" s="7" t="s" ph="1">
        <v>3580</v>
      </c>
      <c r="F927" s="7" t="s" ph="1">
        <v>1415</v>
      </c>
      <c r="G927" s="7" t="s" ph="1">
        <v>1393</v>
      </c>
      <c r="I927" s="7" t="s" ph="1">
        <v>10409</v>
      </c>
      <c r="M927" s="14" t="str" ph="1">
        <f>IFERROR(INDEX([1]!_born[生没年],
MATCH(I927,[1]!_born[作],0)),"")</f>
        <v/>
      </c>
      <c r="N927" s="14" t="str" ph="1">
        <f>IFERROR(INDEX([1]!_born[生没年],
MATCH(K927,[1]!_born[作],0)),"")</f>
        <v/>
      </c>
      <c r="O927" s="7" t="s" ph="1">
        <v>10410</v>
      </c>
      <c r="R927" s="147" ph="1"/>
      <c r="S927" s="7" t="s" ph="1">
        <v>10406</v>
      </c>
    </row>
    <row r="928" spans="1:29" ht="25.5" ph="1">
      <c r="A928" s="6" ph="1">
        <v>1323</v>
      </c>
      <c r="B928" s="7" t="s" ph="1">
        <v>3580</v>
      </c>
      <c r="C928" s="7" t="s" ph="1">
        <v>3580</v>
      </c>
      <c r="F928" s="7" t="s" ph="1">
        <v>1418</v>
      </c>
      <c r="G928" s="7" t="s" ph="1">
        <v>1393</v>
      </c>
      <c r="I928" s="7" t="s" ph="1">
        <v>2981</v>
      </c>
      <c r="M928" s="14" t="str" ph="1">
        <f>IFERROR(INDEX([1]!_born[生没年],
MATCH(I928,[1]!_born[作],0)),"")</f>
        <v>1840~1875</v>
      </c>
      <c r="N928" s="14" t="str" ph="1">
        <f>IFERROR(INDEX([1]!_born[生没年],
MATCH(K928,[1]!_born[作],0)),"")</f>
        <v/>
      </c>
      <c r="O928" s="7" t="s" ph="1">
        <v>10411</v>
      </c>
      <c r="R928" s="147" ph="1"/>
      <c r="U928" s="15" ph="1">
        <v>34182</v>
      </c>
    </row>
    <row r="929" spans="1:28" ht="25.5" ph="1">
      <c r="A929" s="6" ph="1">
        <v>1324</v>
      </c>
      <c r="B929" s="7" t="s" ph="1">
        <v>2043</v>
      </c>
      <c r="C929" s="7" t="s" ph="1">
        <v>2043</v>
      </c>
      <c r="F929" s="7" t="s" ph="1">
        <v>1363</v>
      </c>
      <c r="G929" s="7" t="s" ph="1">
        <v>8081</v>
      </c>
      <c r="I929" s="7" t="s" ph="1">
        <v>3129</v>
      </c>
      <c r="M929" s="14" t="str" ph="1">
        <f>IFERROR(INDEX([1]!_born[生没年],
MATCH(I929,[1]!_born[作],0)),"")</f>
        <v>1912~1992</v>
      </c>
      <c r="N929" s="14" t="str" ph="1">
        <f>IFERROR(INDEX([1]!_born[生没年],
MATCH(K929,[1]!_born[作],0)),"")</f>
        <v/>
      </c>
      <c r="O929" s="7" t="s" ph="1">
        <v>7233</v>
      </c>
      <c r="R929" s="147" ph="1"/>
      <c r="S929" s="7" t="s" ph="1">
        <v>10412</v>
      </c>
    </row>
    <row r="930" spans="1:28" ht="25.5" ph="1">
      <c r="A930" s="6" ph="1">
        <v>1325</v>
      </c>
      <c r="B930" s="7" t="s" ph="1">
        <v>2043</v>
      </c>
      <c r="C930" s="7" t="s" ph="1">
        <v>2043</v>
      </c>
      <c r="F930" s="7" t="s" ph="1">
        <v>1363</v>
      </c>
      <c r="G930" s="7" t="s" ph="1">
        <v>8081</v>
      </c>
      <c r="I930" s="7" t="s" ph="1">
        <v>3293</v>
      </c>
      <c r="M930" s="14" t="str" ph="1">
        <f>IFERROR(INDEX([1]!_born[生没年],
MATCH(I930,[1]!_born[作],0)),"")</f>
        <v>1938~1987</v>
      </c>
      <c r="N930" s="14" t="str" ph="1">
        <f>IFERROR(INDEX([1]!_born[生没年],
MATCH(K930,[1]!_born[作],0)),"")</f>
        <v/>
      </c>
      <c r="O930" s="7" t="s" ph="1">
        <v>10413</v>
      </c>
      <c r="R930" s="147" ph="1"/>
      <c r="S930" s="7" t="s" ph="1">
        <v>10412</v>
      </c>
    </row>
    <row r="931" spans="1:28" ht="25.5" ph="1">
      <c r="A931" s="6" ph="1">
        <v>1326</v>
      </c>
      <c r="B931" s="7" t="s" ph="1">
        <v>2043</v>
      </c>
      <c r="C931" s="7" t="s" ph="1">
        <v>2043</v>
      </c>
      <c r="F931" s="7" t="s" ph="1">
        <v>1363</v>
      </c>
      <c r="G931" s="7" t="s" ph="1">
        <v>8081</v>
      </c>
      <c r="I931" s="7" t="s" ph="1">
        <v>3915</v>
      </c>
      <c r="M931" s="14" t="str" ph="1">
        <f>IFERROR(INDEX([1]!_born[生没年],
MATCH(I931,[1]!_born[作],0)),"")</f>
        <v/>
      </c>
      <c r="N931" s="14" t="str" ph="1">
        <f>IFERROR(INDEX([1]!_born[生没年],
MATCH(K931,[1]!_born[作],0)),"")</f>
        <v/>
      </c>
      <c r="O931" s="7" t="s" ph="1">
        <v>10414</v>
      </c>
      <c r="R931" s="147" ph="1"/>
      <c r="S931" s="7" t="s" ph="1">
        <v>10412</v>
      </c>
    </row>
    <row r="932" spans="1:28" ht="25.5" ph="1">
      <c r="A932" s="6" ph="1">
        <v>1327</v>
      </c>
      <c r="B932" s="7" t="s" ph="1">
        <v>2043</v>
      </c>
      <c r="C932" s="7" t="s" ph="1">
        <v>2043</v>
      </c>
      <c r="F932" s="7" t="s" ph="1">
        <v>1363</v>
      </c>
      <c r="G932" s="7" t="s" ph="1">
        <v>8081</v>
      </c>
      <c r="I932" s="7" t="s" ph="1">
        <v>10415</v>
      </c>
      <c r="M932" s="14" t="str" ph="1">
        <f>IFERROR(INDEX([1]!_born[生没年],
MATCH(I932,[1]!_born[作],0)),"")</f>
        <v/>
      </c>
      <c r="N932" s="14" t="str" ph="1">
        <f>IFERROR(INDEX([1]!_born[生没年],
MATCH(K932,[1]!_born[作],0)),"")</f>
        <v/>
      </c>
      <c r="O932" s="7" t="s" ph="1">
        <v>10416</v>
      </c>
      <c r="R932" s="147" ph="1"/>
      <c r="S932" s="7" t="s" ph="1">
        <v>10412</v>
      </c>
    </row>
    <row r="933" spans="1:28" ht="25.5" ph="1">
      <c r="A933" s="6" ph="1">
        <v>1328</v>
      </c>
      <c r="B933" s="7" t="s" ph="1">
        <v>2043</v>
      </c>
      <c r="C933" s="7" t="s" ph="1">
        <v>2043</v>
      </c>
      <c r="F933" s="7" t="s" ph="1">
        <v>1363</v>
      </c>
      <c r="G933" s="7" t="s" ph="1">
        <v>8081</v>
      </c>
      <c r="I933" s="7" t="s" ph="1">
        <v>10417</v>
      </c>
      <c r="M933" s="14" t="str" ph="1">
        <f>IFERROR(INDEX([1]!_born[生没年],
MATCH(I933,[1]!_born[作],0)),"")</f>
        <v/>
      </c>
      <c r="N933" s="14" t="str" ph="1">
        <f>IFERROR(INDEX([1]!_born[生没年],
MATCH(K933,[1]!_born[作],0)),"")</f>
        <v/>
      </c>
      <c r="O933" s="7" t="s" ph="1">
        <v>10418</v>
      </c>
      <c r="R933" s="147" ph="1"/>
      <c r="S933" s="7" t="s" ph="1">
        <v>10412</v>
      </c>
    </row>
    <row r="934" spans="1:28" ht="25.5" ph="1">
      <c r="A934" s="6" ph="1">
        <v>1329</v>
      </c>
      <c r="B934" s="7" t="s" ph="1">
        <v>2043</v>
      </c>
      <c r="C934" s="7" t="s" ph="1">
        <v>2043</v>
      </c>
      <c r="F934" s="7" t="s" ph="1">
        <v>1363</v>
      </c>
      <c r="G934" s="7" t="s" ph="1">
        <v>8081</v>
      </c>
      <c r="I934" s="7" t="s" ph="1">
        <v>10419</v>
      </c>
      <c r="M934" s="14" t="str" ph="1">
        <f>IFERROR(INDEX([1]!_born[生没年],
MATCH(I934,[1]!_born[作],0)),"")</f>
        <v/>
      </c>
      <c r="N934" s="14" t="str" ph="1">
        <f>IFERROR(INDEX([1]!_born[生没年],
MATCH(K934,[1]!_born[作],0)),"")</f>
        <v/>
      </c>
      <c r="O934" s="7" t="s" ph="1">
        <v>10420</v>
      </c>
      <c r="R934" s="147" ph="1"/>
      <c r="S934" s="7" t="s" ph="1">
        <v>10412</v>
      </c>
    </row>
    <row r="935" spans="1:28" ht="25.5" ph="1">
      <c r="A935" s="6" ph="1">
        <v>1331</v>
      </c>
      <c r="B935" s="7" t="s" ph="1">
        <v>2043</v>
      </c>
      <c r="C935" s="7" t="s" ph="1">
        <v>2043</v>
      </c>
      <c r="F935" s="7" t="s" ph="1">
        <v>1364</v>
      </c>
      <c r="G935" s="7" t="s" ph="1">
        <v>8081</v>
      </c>
      <c r="I935" s="17" t="s" ph="1">
        <v>7076</v>
      </c>
      <c r="J935" s="17" ph="1"/>
      <c r="M935" s="14" t="str" ph="1">
        <f>IFERROR(INDEX([1]!_born[生没年],
MATCH(I935,[1]!_born[作],0)),"")</f>
        <v>1930~1996</v>
      </c>
      <c r="N935" s="14" t="str" ph="1">
        <f>IFERROR(INDEX([1]!_born[生没年],
MATCH(K935,[1]!_born[作],0)),"")</f>
        <v/>
      </c>
      <c r="O935" s="7" t="s" ph="1">
        <v>1100</v>
      </c>
      <c r="R935" s="147" ph="1"/>
      <c r="S935" s="7" t="s" ph="1">
        <v>1100</v>
      </c>
    </row>
    <row r="936" spans="1:28" ht="25.5" ph="1">
      <c r="A936" s="6" ph="1">
        <v>1332</v>
      </c>
      <c r="B936" s="7" t="s" ph="1">
        <v>2043</v>
      </c>
      <c r="C936" s="7" t="s" ph="1">
        <v>2043</v>
      </c>
      <c r="F936" s="7" t="s" ph="1">
        <v>1364</v>
      </c>
      <c r="G936" s="7" t="s" ph="1">
        <v>8081</v>
      </c>
      <c r="I936" s="17" t="s" ph="1">
        <v>7076</v>
      </c>
      <c r="J936" s="17" ph="1"/>
      <c r="M936" s="14" t="str" ph="1">
        <f>IFERROR(INDEX([1]!_born[生没年],
MATCH(I936,[1]!_born[作],0)),"")</f>
        <v>1930~1996</v>
      </c>
      <c r="N936" s="14" t="str" ph="1">
        <f>IFERROR(INDEX([1]!_born[生没年],
MATCH(K936,[1]!_born[作],0)),"")</f>
        <v/>
      </c>
      <c r="O936" s="7" t="s" ph="1">
        <v>3224</v>
      </c>
      <c r="R936" s="147" ph="1"/>
      <c r="S936" s="7" t="s" ph="1">
        <v>3224</v>
      </c>
    </row>
    <row r="937" spans="1:28" ht="25.5" ph="1">
      <c r="A937" s="6" ph="1">
        <v>1333</v>
      </c>
      <c r="B937" s="7" t="s" ph="1">
        <v>2043</v>
      </c>
      <c r="C937" s="7" t="s" ph="1">
        <v>2043</v>
      </c>
      <c r="F937" s="7" t="s" ph="1">
        <v>1364</v>
      </c>
      <c r="G937" s="7" t="s" ph="1">
        <v>8081</v>
      </c>
      <c r="I937" s="17" t="s" ph="1">
        <v>7076</v>
      </c>
      <c r="J937" s="17" ph="1"/>
      <c r="M937" s="14" t="str" ph="1">
        <f>IFERROR(INDEX([1]!_born[生没年],
MATCH(I937,[1]!_born[作],0)),"")</f>
        <v>1930~1996</v>
      </c>
      <c r="N937" s="14" t="str" ph="1">
        <f>IFERROR(INDEX([1]!_born[生没年],
MATCH(K937,[1]!_born[作],0)),"")</f>
        <v/>
      </c>
      <c r="O937" s="7" t="s" ph="1">
        <v>3232</v>
      </c>
      <c r="R937" s="147" ph="1"/>
      <c r="S937" s="7" t="s" ph="1">
        <v>3232</v>
      </c>
    </row>
    <row r="938" spans="1:28" ht="25.5" ph="1">
      <c r="A938" s="6" ph="1">
        <v>1334</v>
      </c>
      <c r="B938" s="7" t="s" ph="1">
        <v>2043</v>
      </c>
      <c r="C938" s="7" t="s" ph="1">
        <v>2043</v>
      </c>
      <c r="F938" s="7" t="s" ph="1">
        <v>1413</v>
      </c>
      <c r="G938" s="7" t="s" ph="1">
        <v>8081</v>
      </c>
      <c r="I938" s="7" t="s" ph="1">
        <v>2356</v>
      </c>
      <c r="M938" s="14" t="str" ph="1">
        <f>IFERROR(INDEX([1]!_born[生没年],
MATCH(I938,[1]!_born[作],0)),"")</f>
        <v/>
      </c>
      <c r="N938" s="14" t="str" ph="1">
        <f>IFERROR(INDEX([1]!_born[生没年],
MATCH(K938,[1]!_born[作],0)),"")</f>
        <v/>
      </c>
      <c r="O938" s="7" t="s" ph="1">
        <v>10421</v>
      </c>
      <c r="R938" s="147" ph="1"/>
      <c r="S938" s="7" t="s" ph="1">
        <v>10421</v>
      </c>
    </row>
    <row r="939" spans="1:28" ht="25.5" ph="1">
      <c r="A939" s="6" ph="1">
        <v>1335</v>
      </c>
      <c r="B939" s="7" t="s" ph="1">
        <v>2043</v>
      </c>
      <c r="C939" s="7" t="s" ph="1">
        <v>2043</v>
      </c>
      <c r="F939" s="7" t="s" ph="1">
        <v>1415</v>
      </c>
      <c r="G939" s="7" t="s" ph="1">
        <v>8081</v>
      </c>
      <c r="I939" s="7" t="s" ph="1">
        <v>8087</v>
      </c>
      <c r="M939" s="14" t="str" ph="1">
        <f>IFERROR(INDEX([1]!_born[生没年],
MATCH(I939,[1]!_born[作],0)),"")</f>
        <v>1953~</v>
      </c>
      <c r="N939" s="14" t="str" ph="1">
        <f>IFERROR(INDEX([1]!_born[生没年],
MATCH(K939,[1]!_born[作],0)),"")</f>
        <v/>
      </c>
      <c r="O939" s="7" t="s" ph="1">
        <v>10422</v>
      </c>
      <c r="R939" s="147" ph="1"/>
      <c r="S939" s="7" t="s" ph="1">
        <v>10422</v>
      </c>
    </row>
    <row r="940" spans="1:28" ht="25.5" ph="1">
      <c r="A940" s="6" ph="1">
        <v>1336</v>
      </c>
      <c r="B940" s="7" t="s" ph="1">
        <v>2043</v>
      </c>
      <c r="C940" s="7" t="s" ph="1">
        <v>2043</v>
      </c>
      <c r="F940" s="7" t="s" ph="1">
        <v>1418</v>
      </c>
      <c r="G940" s="7" t="s" ph="1">
        <v>1393</v>
      </c>
      <c r="I940" s="7" t="s" ph="1">
        <v>2356</v>
      </c>
      <c r="M940" s="14" t="str" ph="1">
        <f>IFERROR(INDEX([1]!_born[生没年],
MATCH(I940,[1]!_born[作],0)),"")</f>
        <v/>
      </c>
      <c r="N940" s="14" t="str" ph="1">
        <f>IFERROR(INDEX([1]!_born[生没年],
MATCH(K940,[1]!_born[作],0)),"")</f>
        <v/>
      </c>
      <c r="O940" s="7" t="s" ph="1">
        <v>10423</v>
      </c>
      <c r="R940" s="147" ph="1"/>
      <c r="S940" s="7" t="s" ph="1">
        <v>10423</v>
      </c>
    </row>
    <row r="941" spans="1:28" ht="25.5" ph="1">
      <c r="A941" s="6" ph="1">
        <v>1337</v>
      </c>
      <c r="B941" s="7" t="s" ph="1">
        <v>2043</v>
      </c>
      <c r="C941" s="7" t="s" ph="1">
        <v>2043</v>
      </c>
      <c r="F941" s="7" t="s" ph="1">
        <v>1363</v>
      </c>
      <c r="G941" s="7" t="s" ph="1">
        <v>2232</v>
      </c>
      <c r="I941" s="7" t="s" ph="1">
        <v>2356</v>
      </c>
      <c r="M941" s="14" t="str" ph="1">
        <f>IFERROR(INDEX([1]!_born[生没年],
MATCH(I941,[1]!_born[作],0)),"")</f>
        <v/>
      </c>
      <c r="N941" s="14" t="str" ph="1">
        <f>IFERROR(INDEX([1]!_born[生没年],
MATCH(K941,[1]!_born[作],0)),"")</f>
        <v/>
      </c>
      <c r="O941" s="7" t="s" ph="1">
        <v>10424</v>
      </c>
      <c r="R941" s="147" ph="1"/>
      <c r="S941" s="7" t="s" ph="1">
        <v>10424</v>
      </c>
      <c r="AB941" s="7" t="s" ph="1">
        <v>10425</v>
      </c>
    </row>
    <row r="942" spans="1:28" ht="25.5" ph="1">
      <c r="A942" s="6" ph="1">
        <v>1338</v>
      </c>
      <c r="B942" s="7" t="s" ph="1">
        <v>2043</v>
      </c>
      <c r="C942" s="7" t="s" ph="1">
        <v>2043</v>
      </c>
      <c r="F942" s="7" t="s" ph="1">
        <v>1364</v>
      </c>
      <c r="G942" s="7" t="s" ph="1">
        <v>1393</v>
      </c>
      <c r="I942" s="7" t="s" ph="1">
        <v>2356</v>
      </c>
      <c r="M942" s="14" t="str" ph="1">
        <f>IFERROR(INDEX([1]!_born[生没年],
MATCH(I942,[1]!_born[作],0)),"")</f>
        <v/>
      </c>
      <c r="N942" s="14" t="str" ph="1">
        <f>IFERROR(INDEX([1]!_born[生没年],
MATCH(K942,[1]!_born[作],0)),"")</f>
        <v/>
      </c>
      <c r="O942" s="7" t="s" ph="1">
        <v>10426</v>
      </c>
      <c r="R942" s="147" ph="1"/>
      <c r="S942" s="7" t="s" ph="1">
        <v>10426</v>
      </c>
    </row>
    <row r="943" spans="1:28" ht="25.5" ph="1">
      <c r="A943" s="6" ph="1">
        <v>1339</v>
      </c>
      <c r="B943" s="7" t="s" ph="1">
        <v>2043</v>
      </c>
      <c r="C943" s="7" t="s" ph="1">
        <v>2043</v>
      </c>
      <c r="F943" s="7" t="s" ph="1">
        <v>1366</v>
      </c>
      <c r="G943" s="7" t="s" ph="1">
        <v>1393</v>
      </c>
      <c r="I943" s="7" t="s" ph="1">
        <v>2356</v>
      </c>
      <c r="M943" s="14" t="str" ph="1">
        <f>IFERROR(INDEX([1]!_born[生没年],
MATCH(I943,[1]!_born[作],0)),"")</f>
        <v/>
      </c>
      <c r="N943" s="14" t="str" ph="1">
        <f>IFERROR(INDEX([1]!_born[生没年],
MATCH(K943,[1]!_born[作],0)),"")</f>
        <v/>
      </c>
      <c r="O943" s="7" t="s" ph="1">
        <v>10426</v>
      </c>
      <c r="R943" s="147" ph="1"/>
      <c r="S943" s="7" t="s" ph="1">
        <v>10426</v>
      </c>
    </row>
    <row r="944" spans="1:28" ht="25.5" ph="1">
      <c r="A944" s="6" ph="1">
        <v>1340</v>
      </c>
      <c r="B944" s="7" t="s" ph="1">
        <v>2043</v>
      </c>
      <c r="C944" s="7" t="s" ph="1">
        <v>2043</v>
      </c>
      <c r="F944" s="7" t="s" ph="1">
        <v>1413</v>
      </c>
      <c r="G944" s="7" t="s" ph="1">
        <v>1393</v>
      </c>
      <c r="I944" s="7" t="s" ph="1">
        <v>2356</v>
      </c>
      <c r="M944" s="14" t="str" ph="1">
        <f>IFERROR(INDEX([1]!_born[生没年],
MATCH(I944,[1]!_born[作],0)),"")</f>
        <v/>
      </c>
      <c r="N944" s="14" t="str" ph="1">
        <f>IFERROR(INDEX([1]!_born[生没年],
MATCH(K944,[1]!_born[作],0)),"")</f>
        <v/>
      </c>
      <c r="O944" s="7" t="s" ph="1">
        <v>10427</v>
      </c>
      <c r="R944" s="147" ph="1"/>
      <c r="S944" s="7" t="s" ph="1">
        <v>10427</v>
      </c>
    </row>
    <row r="945" spans="1:25" ht="25.5" ph="1">
      <c r="A945" s="6" ph="1">
        <v>1341</v>
      </c>
      <c r="B945" s="7" t="s" ph="1">
        <v>2043</v>
      </c>
      <c r="C945" s="7" t="s" ph="1">
        <v>2043</v>
      </c>
      <c r="F945" s="7" t="s" ph="1">
        <v>1415</v>
      </c>
      <c r="G945" s="7" t="s" ph="1">
        <v>1393</v>
      </c>
      <c r="H945" s="7" t="s" ph="1">
        <v>1376</v>
      </c>
      <c r="I945" s="7" t="s" ph="1">
        <v>2356</v>
      </c>
      <c r="M945" s="14" t="str" ph="1">
        <f>IFERROR(INDEX([1]!_born[生没年],
MATCH(I945,[1]!_born[作],0)),"")</f>
        <v/>
      </c>
      <c r="N945" s="14" t="str" ph="1">
        <f>IFERROR(INDEX([1]!_born[生没年],
MATCH(K945,[1]!_born[作],0)),"")</f>
        <v/>
      </c>
      <c r="O945" s="7" t="s" ph="1">
        <v>10428</v>
      </c>
      <c r="R945" s="147" ph="1"/>
      <c r="S945" s="7" t="s" ph="1">
        <v>10428</v>
      </c>
    </row>
    <row r="946" spans="1:25" s="52" customFormat="1" ht="25.5" ph="1">
      <c r="A946" s="49" ph="1">
        <v>1342</v>
      </c>
      <c r="B946" s="52" t="s" ph="1">
        <v>2043</v>
      </c>
      <c r="C946" s="52" t="s" ph="1">
        <v>2043</v>
      </c>
      <c r="F946" s="52" t="s" ph="1">
        <v>1418</v>
      </c>
      <c r="G946" s="52" t="s" ph="1">
        <v>1289</v>
      </c>
      <c r="I946" s="52" t="s" ph="1">
        <v>10024</v>
      </c>
      <c r="M946" s="132" t="str" ph="1">
        <f>IFERROR(INDEX([1]!_born[生没年],
MATCH(I946,[1]!_born[作],0)),"")</f>
        <v/>
      </c>
      <c r="N946" s="132" t="str" ph="1">
        <f>IFERROR(INDEX([1]!_born[生没年],
MATCH(K946,[1]!_born[作],0)),"")</f>
        <v/>
      </c>
      <c r="R946" s="150" ph="1"/>
      <c r="U946" s="53" ph="1"/>
      <c r="V946" s="49" ph="1"/>
      <c r="W946" s="49" ph="1"/>
    </row>
    <row r="947" spans="1:25" s="52" customFormat="1" ht="25.5" ph="1">
      <c r="A947" s="49" ph="1">
        <v>1343</v>
      </c>
      <c r="B947" s="52" t="s" ph="1">
        <v>2043</v>
      </c>
      <c r="C947" s="52" t="s" ph="1">
        <v>2043</v>
      </c>
      <c r="F947" s="52" t="s" ph="1">
        <v>1363</v>
      </c>
      <c r="G947" s="52" t="s" ph="1">
        <v>1343</v>
      </c>
      <c r="H947" s="52" t="s" ph="1">
        <v>7788</v>
      </c>
      <c r="I947" s="52" t="s" ph="1">
        <v>3804</v>
      </c>
      <c r="M947" s="132" t="str" ph="1">
        <f>IFERROR(INDEX([1]!_born[生没年],
MATCH(I947,[1]!_born[作],0)),"")</f>
        <v/>
      </c>
      <c r="N947" s="132" t="str" ph="1">
        <f>IFERROR(INDEX([1]!_born[生没年],
MATCH(K947,[1]!_born[作],0)),"")</f>
        <v/>
      </c>
      <c r="O947" s="52" t="s" ph="1">
        <v>3140</v>
      </c>
      <c r="P947" s="52" t="s" ph="1">
        <v>3774</v>
      </c>
      <c r="Q947" s="52" t="s" ph="1">
        <v>2233</v>
      </c>
      <c r="R947" s="150" ph="1"/>
      <c r="T947" s="52" t="s" ph="1">
        <v>3140</v>
      </c>
      <c r="U947" s="53" ph="1"/>
      <c r="V947" s="49" ph="1"/>
      <c r="W947" s="49" ph="1"/>
    </row>
    <row r="948" spans="1:25" ph="1">
      <c r="A948" s="6" ph="1">
        <v>1344</v>
      </c>
      <c r="B948" s="7" t="s" ph="1">
        <v>2043</v>
      </c>
      <c r="C948" s="7" t="s" ph="1">
        <v>2043</v>
      </c>
      <c r="F948" s="7" t="s" ph="1">
        <v>1363</v>
      </c>
      <c r="G948" s="7" t="s" ph="1">
        <v>1398</v>
      </c>
      <c r="I948" s="7" t="s" ph="1">
        <v>3552</v>
      </c>
      <c r="M948" s="14" t="str" ph="1">
        <f>IFERROR(INDEX([1]!_born[生没年],
MATCH(I948,[1]!_born[作],0)),"")</f>
        <v/>
      </c>
      <c r="N948" s="14" t="str" ph="1">
        <f>IFERROR(INDEX([1]!_born[生没年],
MATCH(K948,[1]!_born[作],0)),"")</f>
        <v/>
      </c>
      <c r="O948" s="7" t="s" ph="1">
        <v>2479</v>
      </c>
      <c r="P948" s="7" t="s" ph="1">
        <v>3775</v>
      </c>
      <c r="R948" s="147" ph="1"/>
    </row>
    <row r="949" spans="1:25" s="52" customFormat="1" ht="25.5" ph="1">
      <c r="A949" s="49" ph="1">
        <v>1345</v>
      </c>
      <c r="B949" s="52" t="s" ph="1">
        <v>2043</v>
      </c>
      <c r="C949" s="52" t="s" ph="1">
        <v>2043</v>
      </c>
      <c r="F949" s="52" t="s" ph="1">
        <v>1364</v>
      </c>
      <c r="G949" s="52" t="s" ph="1">
        <v>1343</v>
      </c>
      <c r="H949" s="52" t="s" ph="1">
        <v>9127</v>
      </c>
      <c r="I949" s="52" t="s" ph="1">
        <v>4128</v>
      </c>
      <c r="M949" s="132" t="str" ph="1">
        <f>IFERROR(INDEX([1]!_born[生没年],
MATCH(I949,[1]!_born[作],0)),"")</f>
        <v/>
      </c>
      <c r="N949" s="132" t="str" ph="1">
        <f>IFERROR(INDEX([1]!_born[生没年],
MATCH(K949,[1]!_born[作],0)),"")</f>
        <v/>
      </c>
      <c r="O949" s="52" t="s" ph="1">
        <v>4128</v>
      </c>
      <c r="P949" s="52" t="s" ph="1">
        <v>3776</v>
      </c>
      <c r="Q949" s="52" t="s" ph="1">
        <v>2234</v>
      </c>
      <c r="R949" s="150" ph="1"/>
      <c r="U949" s="53" ph="1"/>
      <c r="V949" s="49" ph="1"/>
      <c r="W949" s="49" ph="1"/>
    </row>
    <row r="950" spans="1:25" s="52" customFormat="1" ht="25.5" ph="1">
      <c r="A950" s="49" ph="1">
        <v>1346</v>
      </c>
      <c r="B950" s="52" t="s" ph="1">
        <v>2043</v>
      </c>
      <c r="C950" s="52" t="s" ph="1">
        <v>2043</v>
      </c>
      <c r="F950" s="52" t="s" ph="1">
        <v>1364</v>
      </c>
      <c r="G950" s="52" t="s" ph="1">
        <v>7278</v>
      </c>
      <c r="I950" s="52" t="s" ph="1">
        <v>2323</v>
      </c>
      <c r="M950" s="132" t="str" ph="1">
        <f>IFERROR(INDEX([1]!_born[生没年],
MATCH(I950,[1]!_born[作],0)),"")</f>
        <v/>
      </c>
      <c r="N950" s="132" t="str" ph="1">
        <f>IFERROR(INDEX([1]!_born[生没年],
MATCH(K950,[1]!_born[作],0)),"")</f>
        <v/>
      </c>
      <c r="O950" s="52" t="s" ph="1">
        <v>3551</v>
      </c>
      <c r="P950" s="52" t="s" ph="1">
        <v>3777</v>
      </c>
      <c r="R950" s="150" ph="1"/>
      <c r="U950" s="53" ph="1"/>
      <c r="V950" s="49" ph="1"/>
      <c r="W950" s="49" ph="1"/>
    </row>
    <row r="951" spans="1:25" s="52" customFormat="1" ht="25.5" ph="1">
      <c r="A951" s="49" ph="1">
        <v>1347</v>
      </c>
      <c r="B951" s="52" t="s" ph="1">
        <v>2043</v>
      </c>
      <c r="C951" s="52" t="s" ph="1">
        <v>2043</v>
      </c>
      <c r="F951" s="52" t="s" ph="1">
        <v>1364</v>
      </c>
      <c r="G951" s="52" t="s" ph="1">
        <v>7278</v>
      </c>
      <c r="I951" s="52" t="s" ph="1">
        <v>2323</v>
      </c>
      <c r="M951" s="132" t="str" ph="1">
        <f>IFERROR(INDEX([1]!_born[生没年],
MATCH(I951,[1]!_born[作],0)),"")</f>
        <v/>
      </c>
      <c r="N951" s="132" t="str" ph="1">
        <f>IFERROR(INDEX([1]!_born[生没年],
MATCH(K951,[1]!_born[作],0)),"")</f>
        <v/>
      </c>
      <c r="O951" s="52" t="s" ph="1">
        <v>2743</v>
      </c>
      <c r="P951" s="52" t="s" ph="1">
        <v>3778</v>
      </c>
      <c r="R951" s="150" ph="1"/>
      <c r="U951" s="53" ph="1"/>
      <c r="V951" s="49" ph="1"/>
      <c r="W951" s="49" ph="1"/>
    </row>
    <row r="952" spans="1:25" ht="25.5" ph="1">
      <c r="A952" s="6" ph="1">
        <v>1348</v>
      </c>
      <c r="B952" s="7" t="s" ph="1">
        <v>2043</v>
      </c>
      <c r="C952" s="7" t="s" ph="1">
        <v>2043</v>
      </c>
      <c r="F952" s="7" t="s" ph="1">
        <v>1366</v>
      </c>
      <c r="G952" s="7" t="s" ph="1">
        <v>8081</v>
      </c>
      <c r="I952" s="7" t="s" ph="1">
        <v>10429</v>
      </c>
      <c r="M952" s="14" t="str" ph="1">
        <f>IFERROR(INDEX([1]!_born[生没年],
MATCH(I952,[1]!_born[作],0)),"")</f>
        <v/>
      </c>
      <c r="N952" s="14" t="str" ph="1">
        <f>IFERROR(INDEX([1]!_born[生没年],
MATCH(K952,[1]!_born[作],0)),"")</f>
        <v/>
      </c>
      <c r="O952" s="7" t="s" ph="1">
        <v>3779</v>
      </c>
      <c r="P952" s="7" t="s" ph="1">
        <v>3780</v>
      </c>
      <c r="R952" s="147" ph="1"/>
    </row>
    <row r="953" spans="1:25" s="52" customFormat="1" ht="25.5" ph="1">
      <c r="A953" s="49" ph="1">
        <v>1349</v>
      </c>
      <c r="B953" s="52" t="s" ph="1">
        <v>2043</v>
      </c>
      <c r="C953" s="52" t="s" ph="1">
        <v>2043</v>
      </c>
      <c r="F953" s="52" t="s" ph="1">
        <v>1366</v>
      </c>
      <c r="G953" s="52" t="s" ph="1">
        <v>7437</v>
      </c>
      <c r="I953" s="52" t="s" ph="1">
        <v>2652</v>
      </c>
      <c r="M953" s="132" t="str" ph="1">
        <f>IFERROR(INDEX([1]!_born[生没年],
MATCH(I953,[1]!_born[作],0)),"")</f>
        <v/>
      </c>
      <c r="N953" s="132" t="str" ph="1">
        <f>IFERROR(INDEX([1]!_born[生没年],
MATCH(K953,[1]!_born[作],0)),"")</f>
        <v/>
      </c>
      <c r="O953" s="52" t="s" ph="1">
        <v>10430</v>
      </c>
      <c r="P953" s="52" t="s" ph="1">
        <v>3449</v>
      </c>
      <c r="R953" s="150" ph="1"/>
      <c r="U953" s="53" ph="1"/>
      <c r="V953" s="49" ph="1"/>
      <c r="W953" s="49" ph="1"/>
      <c r="Y953" s="52" t="s" ph="1">
        <v>10431</v>
      </c>
    </row>
    <row r="954" spans="1:25" s="52" customFormat="1" ph="1">
      <c r="A954" s="49" ph="1">
        <v>1350</v>
      </c>
      <c r="B954" s="52" t="s" ph="1">
        <v>2043</v>
      </c>
      <c r="C954" s="52" t="s" ph="1">
        <v>2043</v>
      </c>
      <c r="F954" s="52" t="s" ph="1">
        <v>1366</v>
      </c>
      <c r="G954" s="52" t="s" ph="1">
        <v>1289</v>
      </c>
      <c r="I954" s="52" t="s" ph="1">
        <v>2235</v>
      </c>
      <c r="M954" s="132" t="str" ph="1">
        <f>IFERROR(INDEX([1]!_born[生没年],
MATCH(I954,[1]!_born[作],0)),"")</f>
        <v/>
      </c>
      <c r="N954" s="132" t="str" ph="1">
        <f>IFERROR(INDEX([1]!_born[生没年],
MATCH(K954,[1]!_born[作],0)),"")</f>
        <v/>
      </c>
      <c r="P954" s="52" t="s" ph="1">
        <v>2236</v>
      </c>
      <c r="R954" s="150" ph="1"/>
      <c r="U954" s="53" ph="1"/>
      <c r="V954" s="49" ph="1"/>
      <c r="W954" s="49" ph="1"/>
    </row>
    <row r="955" spans="1:25" ph="1">
      <c r="A955" s="6" ph="1">
        <v>1351</v>
      </c>
      <c r="B955" s="7" t="s" ph="1">
        <v>2043</v>
      </c>
      <c r="C955" s="7" t="s" ph="1">
        <v>2043</v>
      </c>
      <c r="F955" s="7" t="s" ph="1">
        <v>1413</v>
      </c>
      <c r="G955" s="7" t="s" ph="1">
        <v>1398</v>
      </c>
      <c r="I955" s="7" t="s" ph="1">
        <v>2651</v>
      </c>
      <c r="M955" s="14" t="str" ph="1">
        <f>IFERROR(INDEX([1]!_born[生没年],
MATCH(I955,[1]!_born[作],0)),"")</f>
        <v/>
      </c>
      <c r="N955" s="14" t="str" ph="1">
        <f>IFERROR(INDEX([1]!_born[生没年],
MATCH(K955,[1]!_born[作],0)),"")</f>
        <v/>
      </c>
      <c r="O955" s="7" t="s" ph="1">
        <v>3233</v>
      </c>
      <c r="P955" s="7" t="s" ph="1">
        <v>3890</v>
      </c>
      <c r="R955" s="147" ph="1"/>
    </row>
    <row r="956" spans="1:25" s="52" customFormat="1" ht="25.5" ph="1">
      <c r="A956" s="49" ph="1">
        <v>1352</v>
      </c>
      <c r="B956" s="52" t="s" ph="1">
        <v>2043</v>
      </c>
      <c r="C956" s="52" t="s" ph="1">
        <v>2043</v>
      </c>
      <c r="F956" s="52" t="s" ph="1">
        <v>1415</v>
      </c>
      <c r="G956" s="52" t="s" ph="1">
        <v>1343</v>
      </c>
      <c r="H956" s="52" t="s" ph="1">
        <v>7047</v>
      </c>
      <c r="I956" s="136" t="s" ph="1">
        <v>4209</v>
      </c>
      <c r="J956" s="136" ph="1"/>
      <c r="M956" s="132" t="str" ph="1">
        <f>IFERROR(INDEX([1]!_born[生没年],
MATCH(I956,[1]!_born[作],0)),"")</f>
        <v>1929~</v>
      </c>
      <c r="N956" s="132" t="str" ph="1">
        <f>IFERROR(INDEX([1]!_born[生没年],
MATCH(K956,[1]!_born[作],0)),"")</f>
        <v/>
      </c>
      <c r="O956" s="52" t="s" ph="1">
        <v>3397</v>
      </c>
      <c r="P956" s="52" t="s" ph="1">
        <v>2007</v>
      </c>
      <c r="Q956" s="52" t="s" ph="1">
        <v>2159</v>
      </c>
      <c r="R956" s="150" ph="1"/>
      <c r="U956" s="53" ph="1"/>
      <c r="V956" s="49" ph="1"/>
      <c r="W956" s="49" ph="1"/>
    </row>
    <row r="957" spans="1:25" s="52" customFormat="1" ht="25.5" ph="1">
      <c r="A957" s="49" ph="1">
        <v>1353</v>
      </c>
      <c r="B957" s="52" t="s" ph="1">
        <v>3887</v>
      </c>
      <c r="C957" s="52" t="s" ph="1">
        <v>3887</v>
      </c>
      <c r="F957" s="52" t="s" ph="1">
        <v>1415</v>
      </c>
      <c r="G957" s="52" t="s" ph="1">
        <v>1343</v>
      </c>
      <c r="H957" s="52" t="s" ph="1">
        <v>9136</v>
      </c>
      <c r="I957" s="52" t="s" ph="1">
        <v>2356</v>
      </c>
      <c r="M957" s="132" t="str" ph="1">
        <f>IFERROR(INDEX([1]!_born[生没年],
MATCH(I957,[1]!_born[作],0)),"")</f>
        <v/>
      </c>
      <c r="N957" s="132" t="str" ph="1">
        <f>IFERROR(INDEX([1]!_born[生没年],
MATCH(K957,[1]!_born[作],0)),"")</f>
        <v/>
      </c>
      <c r="O957" s="52" t="s" ph="1">
        <v>9137</v>
      </c>
      <c r="P957" s="52" t="s" ph="1">
        <v>2237</v>
      </c>
      <c r="Q957" s="52" t="s" ph="1">
        <v>2238</v>
      </c>
      <c r="R957" s="150" ph="1"/>
      <c r="U957" s="53" ph="1"/>
      <c r="V957" s="49" ph="1"/>
      <c r="W957" s="49" ph="1"/>
    </row>
    <row r="958" spans="1:25" s="52" customFormat="1" ht="25.5" ph="1">
      <c r="A958" s="49" ph="1">
        <v>1353</v>
      </c>
      <c r="B958" s="52" t="s" ph="1">
        <v>2043</v>
      </c>
      <c r="C958" s="52" t="s" ph="1">
        <v>2043</v>
      </c>
      <c r="F958" s="52" t="s" ph="1">
        <v>1418</v>
      </c>
      <c r="G958" s="52" t="s" ph="1">
        <v>1289</v>
      </c>
      <c r="I958" s="52" t="s" ph="1">
        <v>10024</v>
      </c>
      <c r="M958" s="132" t="str" ph="1">
        <f>IFERROR(INDEX([1]!_born[生没年],
MATCH(I958,[1]!_born[作],0)),"")</f>
        <v/>
      </c>
      <c r="N958" s="132" t="str" ph="1">
        <f>IFERROR(INDEX([1]!_born[生没年],
MATCH(K958,[1]!_born[作],0)),"")</f>
        <v/>
      </c>
      <c r="R958" s="150" ph="1"/>
      <c r="U958" s="53" ph="1"/>
      <c r="V958" s="49" ph="1"/>
      <c r="W958" s="49" ph="1"/>
    </row>
    <row r="959" spans="1:25" ht="25.5" ph="1">
      <c r="A959" s="6" ph="1">
        <v>1354</v>
      </c>
      <c r="B959" s="7" t="s" ph="1">
        <v>3580</v>
      </c>
      <c r="C959" s="7" t="s" ph="1">
        <v>3580</v>
      </c>
      <c r="F959" s="7" t="s" ph="1">
        <v>1363</v>
      </c>
      <c r="G959" s="7" t="s" ph="1">
        <v>2232</v>
      </c>
      <c r="I959" s="7" t="s" ph="1">
        <v>10432</v>
      </c>
      <c r="M959" s="14" t="str" ph="1">
        <f>IFERROR(INDEX([1]!_born[生没年],
MATCH(I959,[1]!_born[作],0)),"")</f>
        <v/>
      </c>
      <c r="N959" s="14" t="str" ph="1">
        <f>IFERROR(INDEX([1]!_born[生没年],
MATCH(K959,[1]!_born[作],0)),"")</f>
        <v/>
      </c>
      <c r="R959" s="147" ph="1"/>
    </row>
    <row r="960" spans="1:25" ht="25.5" ph="1">
      <c r="A960" s="6" ph="1">
        <v>1355</v>
      </c>
      <c r="B960" s="7" t="s" ph="1">
        <v>3580</v>
      </c>
      <c r="C960" s="7" t="s" ph="1">
        <v>3580</v>
      </c>
      <c r="F960" s="7" t="s" ph="1">
        <v>1364</v>
      </c>
      <c r="G960" s="7" t="s" ph="1">
        <v>2232</v>
      </c>
      <c r="I960" s="7" t="s" ph="1">
        <v>10432</v>
      </c>
      <c r="M960" s="14" t="str" ph="1">
        <f>IFERROR(INDEX([1]!_born[生没年],
MATCH(I960,[1]!_born[作],0)),"")</f>
        <v/>
      </c>
      <c r="N960" s="14" t="str" ph="1">
        <f>IFERROR(INDEX([1]!_born[生没年],
MATCH(K960,[1]!_born[作],0)),"")</f>
        <v/>
      </c>
      <c r="R960" s="147" ph="1"/>
    </row>
    <row r="961" spans="1:28" ph="1">
      <c r="A961" s="6" ph="1">
        <v>1356</v>
      </c>
      <c r="B961" s="7" t="s" ph="1">
        <v>3580</v>
      </c>
      <c r="C961" s="7" t="s" ph="1">
        <v>3580</v>
      </c>
      <c r="F961" s="7" t="s" ph="1">
        <v>1366</v>
      </c>
      <c r="G961" s="7" t="s" ph="1">
        <v>2232</v>
      </c>
      <c r="I961" s="7" t="s" ph="1">
        <v>2778</v>
      </c>
      <c r="M961" s="14" t="str" ph="1">
        <f>IFERROR(INDEX([1]!_born[生没年],
MATCH(I961,[1]!_born[作],0)),"")</f>
        <v/>
      </c>
      <c r="N961" s="14" t="str" ph="1">
        <f>IFERROR(INDEX([1]!_born[生没年],
MATCH(K961,[1]!_born[作],0)),"")</f>
        <v/>
      </c>
      <c r="O961" s="7" t="s" ph="1">
        <v>3451</v>
      </c>
      <c r="P961" s="7" t="s" ph="1">
        <v>3891</v>
      </c>
      <c r="Q961" s="7" t="s" ph="1">
        <v>3892</v>
      </c>
      <c r="R961" s="147" ph="1"/>
    </row>
    <row r="962" spans="1:28" ph="1">
      <c r="A962" s="6" ph="1">
        <v>1357</v>
      </c>
      <c r="B962" s="7" t="s" ph="1">
        <v>3580</v>
      </c>
      <c r="C962" s="7" t="s" ph="1">
        <v>3580</v>
      </c>
      <c r="F962" s="7" t="s" ph="1">
        <v>1366</v>
      </c>
      <c r="G962" s="7" t="s" ph="1">
        <v>2232</v>
      </c>
      <c r="I962" s="7" t="s" ph="1">
        <v>3452</v>
      </c>
      <c r="M962" s="14" t="str" ph="1">
        <f>IFERROR(INDEX([1]!_born[生没年],
MATCH(I962,[1]!_born[作],0)),"")</f>
        <v/>
      </c>
      <c r="N962" s="14" t="str" ph="1">
        <f>IFERROR(INDEX([1]!_born[生没年],
MATCH(K962,[1]!_born[作],0)),"")</f>
        <v/>
      </c>
      <c r="O962" s="7" t="s" ph="1">
        <v>2833</v>
      </c>
      <c r="P962" s="7" t="s" ph="1">
        <v>3893</v>
      </c>
      <c r="Q962" s="7" t="s" ph="1">
        <v>3894</v>
      </c>
      <c r="R962" s="147" ph="1"/>
    </row>
    <row r="963" spans="1:28" s="52" customFormat="1" ph="1">
      <c r="A963" s="49" ph="1">
        <v>1358</v>
      </c>
      <c r="B963" s="52" t="s" ph="1">
        <v>3580</v>
      </c>
      <c r="C963" s="52" t="s" ph="1">
        <v>3580</v>
      </c>
      <c r="F963" s="52" t="s" ph="1">
        <v>1366</v>
      </c>
      <c r="G963" s="52" t="s" ph="1">
        <v>1289</v>
      </c>
      <c r="I963" s="52" t="s" ph="1">
        <v>2239</v>
      </c>
      <c r="M963" s="132" t="str" ph="1">
        <f>IFERROR(INDEX([1]!_born[生没年],
MATCH(I963,[1]!_born[作],0)),"")</f>
        <v/>
      </c>
      <c r="N963" s="132" t="str" ph="1">
        <f>IFERROR(INDEX([1]!_born[生没年],
MATCH(K963,[1]!_born[作],0)),"")</f>
        <v/>
      </c>
      <c r="P963" s="52" t="s" ph="1">
        <v>1979</v>
      </c>
      <c r="R963" s="150" ph="1"/>
      <c r="U963" s="53" ph="1"/>
      <c r="V963" s="49" ph="1"/>
      <c r="W963" s="49" ph="1"/>
    </row>
    <row r="964" spans="1:28" ht="25.5" ph="1">
      <c r="A964" s="6" ph="1">
        <v>1359</v>
      </c>
      <c r="B964" s="7" t="s" ph="1">
        <v>3580</v>
      </c>
      <c r="C964" s="7" t="s" ph="1">
        <v>3580</v>
      </c>
      <c r="F964" s="7" t="s" ph="1">
        <v>1413</v>
      </c>
      <c r="G964" s="7" t="s" ph="1">
        <v>2232</v>
      </c>
      <c r="I964" s="7" t="s" ph="1">
        <v>2778</v>
      </c>
      <c r="M964" s="14" t="str" ph="1">
        <f>IFERROR(INDEX([1]!_born[生没年],
MATCH(I964,[1]!_born[作],0)),"")</f>
        <v/>
      </c>
      <c r="N964" s="14" t="str" ph="1">
        <f>IFERROR(INDEX([1]!_born[生没年],
MATCH(K964,[1]!_born[作],0)),"")</f>
        <v/>
      </c>
      <c r="O964" s="7" t="s" ph="1">
        <v>10433</v>
      </c>
      <c r="P964" s="7" t="s" ph="1">
        <v>3963</v>
      </c>
      <c r="Q964" s="7" t="s" ph="1">
        <v>3719</v>
      </c>
      <c r="R964" s="147" ph="1"/>
    </row>
    <row r="965" spans="1:28" ht="25.5" ph="1">
      <c r="A965" s="6" ph="1">
        <v>1360</v>
      </c>
      <c r="B965" s="7" t="s" ph="1">
        <v>3580</v>
      </c>
      <c r="C965" s="7" t="s" ph="1">
        <v>3580</v>
      </c>
      <c r="F965" s="7" t="s" ph="1">
        <v>1413</v>
      </c>
      <c r="G965" s="7" t="s" ph="1">
        <v>2232</v>
      </c>
      <c r="I965" s="7" t="s" ph="1">
        <v>2778</v>
      </c>
      <c r="M965" s="14" t="str" ph="1">
        <f>IFERROR(INDEX([1]!_born[生没年],
MATCH(I965,[1]!_born[作],0)),"")</f>
        <v/>
      </c>
      <c r="N965" s="14" t="str" ph="1">
        <f>IFERROR(INDEX([1]!_born[生没年],
MATCH(K965,[1]!_born[作],0)),"")</f>
        <v/>
      </c>
      <c r="O965" s="7" t="s" ph="1">
        <v>10434</v>
      </c>
      <c r="P965" s="7" t="s" ph="1">
        <v>3720</v>
      </c>
      <c r="Q965" s="7" t="s" ph="1">
        <v>3721</v>
      </c>
      <c r="R965" s="147" ph="1"/>
    </row>
    <row r="966" spans="1:28" s="46" customFormat="1" ph="1">
      <c r="A966" s="44" ph="1">
        <v>1361</v>
      </c>
      <c r="B966" s="46" t="s" ph="1">
        <v>3580</v>
      </c>
      <c r="C966" s="46" t="s" ph="1">
        <v>3580</v>
      </c>
      <c r="F966" s="46" t="s" ph="1">
        <v>1413</v>
      </c>
      <c r="G966" s="46" t="s" ph="1">
        <v>1289</v>
      </c>
      <c r="I966" s="46" t="s" ph="1">
        <v>2240</v>
      </c>
      <c r="M966" s="161" t="str" ph="1">
        <f>IFERROR(INDEX([1]!_born[生没年],
MATCH(I966,[1]!_born[作],0)),"")</f>
        <v/>
      </c>
      <c r="N966" s="161" t="str" ph="1">
        <f>IFERROR(INDEX([1]!_born[生没年],
MATCH(K966,[1]!_born[作],0)),"")</f>
        <v/>
      </c>
      <c r="P966" s="46" t="s" ph="1">
        <v>2241</v>
      </c>
      <c r="R966" s="149" ph="1"/>
      <c r="U966" s="47" ph="1"/>
      <c r="V966" s="44" ph="1"/>
      <c r="W966" s="44" ph="1"/>
    </row>
    <row r="967" spans="1:28" s="46" customFormat="1" ht="25.5" ph="1">
      <c r="A967" s="44" ph="1">
        <v>1362</v>
      </c>
      <c r="B967" s="46" t="s" ph="1">
        <v>3580</v>
      </c>
      <c r="C967" s="46" t="s" ph="1">
        <v>3580</v>
      </c>
      <c r="F967" s="46" t="s" ph="1">
        <v>1415</v>
      </c>
      <c r="G967" s="46" t="s" ph="1">
        <v>1289</v>
      </c>
      <c r="I967" s="138" t="s" ph="1">
        <v>10435</v>
      </c>
      <c r="J967" s="138" ph="1"/>
      <c r="M967" s="161" t="str" ph="1">
        <f>IFERROR(INDEX([1]!_born[生没年],
MATCH(I967,[1]!_born[作],0)),"")</f>
        <v>1893~1987</v>
      </c>
      <c r="N967" s="161" t="str" ph="1">
        <f>IFERROR(INDEX([1]!_born[生没年],
MATCH(K967,[1]!_born[作],0)),"")</f>
        <v/>
      </c>
      <c r="O967" s="138" t="s" ph="1">
        <v>8225</v>
      </c>
      <c r="R967" s="149" ph="1"/>
      <c r="S967" s="46" t="s" ph="1">
        <v>3340</v>
      </c>
      <c r="T967" s="46" t="s" ph="1">
        <v>3889</v>
      </c>
      <c r="U967" s="47" t="s" ph="1">
        <v>4070</v>
      </c>
      <c r="V967" s="44" ph="1">
        <v>2000</v>
      </c>
      <c r="W967" s="44" ph="1"/>
      <c r="AB967" s="46" t="s" ph="1">
        <v>4012</v>
      </c>
    </row>
    <row r="968" spans="1:28" s="46" customFormat="1" ht="25.5" ph="1">
      <c r="A968" s="44" ph="1">
        <v>1363</v>
      </c>
      <c r="B968" s="46" t="s" ph="1">
        <v>3580</v>
      </c>
      <c r="C968" s="46" t="s" ph="1">
        <v>3580</v>
      </c>
      <c r="F968" s="46" t="s" ph="1">
        <v>1415</v>
      </c>
      <c r="G968" s="46" t="s" ph="1">
        <v>1289</v>
      </c>
      <c r="I968" s="138" t="s" ph="1">
        <v>10435</v>
      </c>
      <c r="J968" s="138" ph="1"/>
      <c r="M968" s="161" t="str" ph="1">
        <f>IFERROR(INDEX([1]!_born[生没年],
MATCH(I968,[1]!_born[作],0)),"")</f>
        <v>1893~1987</v>
      </c>
      <c r="N968" s="161" t="str" ph="1">
        <f>IFERROR(INDEX([1]!_born[生没年],
MATCH(K968,[1]!_born[作],0)),"")</f>
        <v/>
      </c>
      <c r="O968" s="138" t="s" ph="1">
        <v>10436</v>
      </c>
      <c r="R968" s="149" ph="1"/>
      <c r="S968" s="46" t="s" ph="1">
        <v>2384</v>
      </c>
      <c r="T968" s="46" t="s" ph="1">
        <v>3889</v>
      </c>
      <c r="U968" s="47" t="s" ph="1">
        <v>4070</v>
      </c>
      <c r="V968" s="44" ph="1">
        <v>2000</v>
      </c>
      <c r="W968" s="44" ph="1"/>
      <c r="AB968" s="46" t="s" ph="1">
        <v>4012</v>
      </c>
    </row>
    <row r="969" spans="1:28" s="46" customFormat="1" ht="25.5" ph="1">
      <c r="A969" s="44" ph="1">
        <v>1364</v>
      </c>
      <c r="B969" s="46" t="s" ph="1">
        <v>3580</v>
      </c>
      <c r="C969" s="46" t="s" ph="1">
        <v>3580</v>
      </c>
      <c r="F969" s="46" t="s" ph="1">
        <v>1415</v>
      </c>
      <c r="G969" s="46" t="s" ph="1">
        <v>1289</v>
      </c>
      <c r="I969" s="138" t="s" ph="1">
        <v>10435</v>
      </c>
      <c r="J969" s="138" ph="1"/>
      <c r="M969" s="161" t="str" ph="1">
        <f>IFERROR(INDEX([1]!_born[生没年],
MATCH(I969,[1]!_born[作],0)),"")</f>
        <v>1893~1987</v>
      </c>
      <c r="N969" s="161" t="str" ph="1">
        <f>IFERROR(INDEX([1]!_born[生没年],
MATCH(K969,[1]!_born[作],0)),"")</f>
        <v/>
      </c>
      <c r="O969" s="138" t="s" ph="1">
        <v>8227</v>
      </c>
      <c r="R969" s="149" ph="1"/>
      <c r="S969" s="46" t="s" ph="1">
        <v>2385</v>
      </c>
      <c r="T969" s="46" t="s" ph="1">
        <v>3889</v>
      </c>
      <c r="U969" s="47" t="s" ph="1">
        <v>4070</v>
      </c>
      <c r="V969" s="44" ph="1">
        <v>2000</v>
      </c>
      <c r="W969" s="44" ph="1"/>
      <c r="AB969" s="46" t="s" ph="1">
        <v>4012</v>
      </c>
    </row>
    <row r="970" spans="1:28" s="46" customFormat="1" ht="25.5" ph="1">
      <c r="A970" s="44" ph="1">
        <v>1365</v>
      </c>
      <c r="B970" s="46" t="s" ph="1">
        <v>3580</v>
      </c>
      <c r="C970" s="46" t="s" ph="1">
        <v>3580</v>
      </c>
      <c r="F970" s="46" t="s" ph="1">
        <v>1415</v>
      </c>
      <c r="G970" s="46" t="s" ph="1">
        <v>1289</v>
      </c>
      <c r="I970" s="138" t="s" ph="1">
        <v>10435</v>
      </c>
      <c r="J970" s="138" ph="1"/>
      <c r="M970" s="161" t="str" ph="1">
        <f>IFERROR(INDEX([1]!_born[生没年],
MATCH(I970,[1]!_born[作],0)),"")</f>
        <v>1893~1987</v>
      </c>
      <c r="N970" s="161" t="str" ph="1">
        <f>IFERROR(INDEX([1]!_born[生没年],
MATCH(K970,[1]!_born[作],0)),"")</f>
        <v/>
      </c>
      <c r="O970" s="138" t="s" ph="1">
        <v>8228</v>
      </c>
      <c r="P970" s="46" t="s" ph="1">
        <v>2242</v>
      </c>
      <c r="R970" s="149" ph="1"/>
      <c r="S970" s="46" t="s" ph="1">
        <v>2386</v>
      </c>
      <c r="T970" s="46" t="s" ph="1">
        <v>3889</v>
      </c>
      <c r="U970" s="47" t="s" ph="1">
        <v>4070</v>
      </c>
      <c r="V970" s="44" ph="1">
        <v>2000</v>
      </c>
      <c r="W970" s="44" ph="1"/>
      <c r="AB970" s="46" t="s" ph="1">
        <v>4012</v>
      </c>
    </row>
    <row r="971" spans="1:28" s="46" customFormat="1" ph="1">
      <c r="A971" s="44" ph="1">
        <v>1366</v>
      </c>
      <c r="B971" s="46" t="s" ph="1">
        <v>3580</v>
      </c>
      <c r="C971" s="46" t="s" ph="1">
        <v>3580</v>
      </c>
      <c r="F971" s="46" t="s" ph="1">
        <v>1415</v>
      </c>
      <c r="G971" s="46" t="s" ph="1">
        <v>1289</v>
      </c>
      <c r="I971" s="46" t="s" ph="1">
        <v>2243</v>
      </c>
      <c r="M971" s="161" t="str" ph="1">
        <f>IFERROR(INDEX([1]!_born[生没年],
MATCH(I971,[1]!_born[作],0)),"")</f>
        <v/>
      </c>
      <c r="N971" s="161" t="str" ph="1">
        <f>IFERROR(INDEX([1]!_born[生没年],
MATCH(K971,[1]!_born[作],0)),"")</f>
        <v/>
      </c>
      <c r="P971" s="46" t="s" ph="1">
        <v>2244</v>
      </c>
      <c r="R971" s="149" ph="1"/>
      <c r="U971" s="47" ph="1"/>
      <c r="V971" s="44" ph="1"/>
      <c r="W971" s="44" ph="1"/>
    </row>
    <row r="972" spans="1:28" ht="25.5" ph="1">
      <c r="A972" s="6" ph="1">
        <v>1367</v>
      </c>
      <c r="B972" s="7" t="s" ph="1">
        <v>3580</v>
      </c>
      <c r="C972" s="7" t="s" ph="1">
        <v>3580</v>
      </c>
      <c r="F972" s="7" t="s" ph="1">
        <v>1418</v>
      </c>
      <c r="G972" s="7" t="s" ph="1">
        <v>2232</v>
      </c>
      <c r="I972" s="7" t="s" ph="1">
        <v>10437</v>
      </c>
      <c r="M972" s="14" t="str" ph="1">
        <f>IFERROR(INDEX([1]!_born[生没年],
MATCH(I972,[1]!_born[作],0)),"")</f>
        <v/>
      </c>
      <c r="N972" s="14" t="str" ph="1">
        <f>IFERROR(INDEX([1]!_born[生没年],
MATCH(K972,[1]!_born[作],0)),"")</f>
        <v/>
      </c>
      <c r="O972" s="7" t="s" ph="1">
        <v>10437</v>
      </c>
      <c r="P972" s="7" t="s" ph="1">
        <v>2245</v>
      </c>
      <c r="Q972" s="7" t="s" ph="1">
        <v>2246</v>
      </c>
      <c r="R972" s="147" ph="1"/>
    </row>
    <row r="973" spans="1:28" s="46" customFormat="1" ht="25.5" ph="1">
      <c r="A973" s="44" ph="1">
        <v>1368</v>
      </c>
      <c r="B973" s="46" t="s" ph="1">
        <v>3580</v>
      </c>
      <c r="C973" s="46" t="s" ph="1">
        <v>3580</v>
      </c>
      <c r="F973" s="46" t="s" ph="1">
        <v>1418</v>
      </c>
      <c r="G973" s="46" t="s" ph="1">
        <v>1289</v>
      </c>
      <c r="I973" s="46" t="s" ph="1">
        <v>10024</v>
      </c>
      <c r="M973" s="161" t="str" ph="1">
        <f>IFERROR(INDEX([1]!_born[生没年],
MATCH(I973,[1]!_born[作],0)),"")</f>
        <v/>
      </c>
      <c r="N973" s="161" t="str" ph="1">
        <f>IFERROR(INDEX([1]!_born[生没年],
MATCH(K973,[1]!_born[作],0)),"")</f>
        <v/>
      </c>
      <c r="R973" s="149" ph="1"/>
      <c r="U973" s="47" ph="1"/>
      <c r="V973" s="44" ph="1"/>
      <c r="W973" s="44" ph="1"/>
    </row>
    <row r="974" spans="1:28" ht="25.5" ph="1">
      <c r="A974" s="6" ph="1">
        <v>1369</v>
      </c>
      <c r="B974" s="7" t="s" ph="1">
        <v>3580</v>
      </c>
      <c r="C974" s="7" t="s" ph="1">
        <v>3580</v>
      </c>
      <c r="F974" s="7" t="s" ph="1">
        <v>1363</v>
      </c>
      <c r="G974" s="7" t="s" ph="1">
        <v>1393</v>
      </c>
      <c r="I974" s="7" t="s" ph="1">
        <v>2629</v>
      </c>
      <c r="M974" s="14" t="str" ph="1">
        <f>IFERROR(INDEX([1]!_born[生没年],
MATCH(I974,[1]!_born[作],0)),"")</f>
        <v>1864~1949</v>
      </c>
      <c r="N974" s="14" t="str" ph="1">
        <f>IFERROR(INDEX([1]!_born[生没年],
MATCH(K974,[1]!_born[作],0)),"")</f>
        <v/>
      </c>
      <c r="O974" s="7" t="s" ph="1">
        <v>10438</v>
      </c>
      <c r="P974" s="7" t="s" ph="1">
        <v>1855</v>
      </c>
      <c r="Q974" s="7" t="s" ph="1">
        <v>2852</v>
      </c>
      <c r="R974" s="147" ph="1"/>
      <c r="S974" s="7" t="s" ph="1">
        <v>10438</v>
      </c>
      <c r="AB974" s="7" t="s" ph="1">
        <v>3276</v>
      </c>
    </row>
    <row r="975" spans="1:28" ht="25.5" ph="1">
      <c r="A975" s="6" ph="1">
        <v>1370</v>
      </c>
      <c r="B975" s="7" t="s" ph="1">
        <v>3580</v>
      </c>
      <c r="C975" s="7" t="s" ph="1">
        <v>3580</v>
      </c>
      <c r="F975" s="7" t="s" ph="1">
        <v>1363</v>
      </c>
      <c r="G975" s="7" t="s" ph="1">
        <v>8081</v>
      </c>
      <c r="I975" s="7" t="s" ph="1">
        <v>2859</v>
      </c>
      <c r="M975" s="14" t="str" ph="1">
        <f>IFERROR(INDEX([1]!_born[生没年],
MATCH(I975,[1]!_born[作],0)),"")</f>
        <v>1900~1950</v>
      </c>
      <c r="N975" s="14" t="str" ph="1">
        <f>IFERROR(INDEX([1]!_born[生没年],
MATCH(K975,[1]!_born[作],0)),"")</f>
        <v/>
      </c>
      <c r="O975" s="7" t="s" ph="1">
        <v>10439</v>
      </c>
      <c r="P975" s="7" t="s" ph="1">
        <v>2950</v>
      </c>
      <c r="R975" s="147" ph="1"/>
    </row>
    <row r="976" spans="1:28" ht="25.5" ph="1">
      <c r="A976" s="6" ph="1">
        <v>1371</v>
      </c>
      <c r="B976" s="7" t="s" ph="1">
        <v>3580</v>
      </c>
      <c r="C976" s="7" t="s" ph="1">
        <v>3580</v>
      </c>
      <c r="F976" s="7" t="s" ph="1">
        <v>1363</v>
      </c>
      <c r="G976" s="7" t="s" ph="1">
        <v>1343</v>
      </c>
      <c r="M976" s="14" t="str" ph="1">
        <f>IFERROR(INDEX([1]!_born[生没年],
MATCH(I976,[1]!_born[作],0)),"")</f>
        <v/>
      </c>
      <c r="N976" s="14" t="str" ph="1">
        <f>IFERROR(INDEX([1]!_born[生没年],
MATCH(K976,[1]!_born[作],0)),"")</f>
        <v/>
      </c>
      <c r="O976" s="7" t="s" ph="1">
        <v>10440</v>
      </c>
      <c r="P976" s="7" t="s" ph="1">
        <v>2247</v>
      </c>
      <c r="R976" s="147" ph="1"/>
    </row>
    <row r="977" spans="1:29" ht="25.5" ph="1">
      <c r="A977" s="6" ph="1">
        <v>1372</v>
      </c>
      <c r="B977" s="7" t="s" ph="1">
        <v>3580</v>
      </c>
      <c r="C977" s="7" t="s" ph="1">
        <v>3580</v>
      </c>
      <c r="F977" s="7" t="s" ph="1">
        <v>2357</v>
      </c>
      <c r="G977" s="7" t="s" ph="1">
        <v>1393</v>
      </c>
      <c r="M977" s="14" t="str" ph="1">
        <f>IFERROR(INDEX([1]!_born[生没年],
MATCH(I977,[1]!_born[作],0)),"")</f>
        <v/>
      </c>
      <c r="N977" s="14" t="str" ph="1">
        <f>IFERROR(INDEX([1]!_born[生没年],
MATCH(K977,[1]!_born[作],0)),"")</f>
        <v/>
      </c>
      <c r="O977" s="7" t="s" ph="1">
        <v>10441</v>
      </c>
      <c r="P977" s="7" t="s" ph="1">
        <v>2248</v>
      </c>
      <c r="Q977" s="7" t="s" ph="1">
        <v>2249</v>
      </c>
      <c r="R977" s="147" ph="1"/>
      <c r="S977" s="7" t="s" ph="1">
        <v>10442</v>
      </c>
      <c r="Z977" s="7" t="s" ph="1">
        <v>10443</v>
      </c>
      <c r="AB977" s="7" t="s" ph="1">
        <v>10444</v>
      </c>
    </row>
    <row r="978" spans="1:29" s="46" customFormat="1" ht="25.5" ph="1">
      <c r="A978" s="44" ph="1">
        <v>1373</v>
      </c>
      <c r="B978" s="46" t="s" ph="1">
        <v>3580</v>
      </c>
      <c r="C978" s="46" t="s" ph="1">
        <v>3580</v>
      </c>
      <c r="F978" s="46" t="s" ph="1">
        <v>3439</v>
      </c>
      <c r="G978" s="46" t="s" ph="1">
        <v>1289</v>
      </c>
      <c r="I978" s="46" t="s" ph="1">
        <v>10024</v>
      </c>
      <c r="M978" s="161" t="str" ph="1">
        <f>IFERROR(INDEX([1]!_born[生没年],
MATCH(I978,[1]!_born[作],0)),"")</f>
        <v/>
      </c>
      <c r="N978" s="161" t="str" ph="1">
        <f>IFERROR(INDEX([1]!_born[生没年],
MATCH(K978,[1]!_born[作],0)),"")</f>
        <v/>
      </c>
      <c r="R978" s="149" ph="1"/>
      <c r="U978" s="47" ph="1"/>
      <c r="V978" s="44" ph="1"/>
      <c r="W978" s="44" ph="1"/>
    </row>
    <row r="979" spans="1:29" s="46" customFormat="1" ht="25.5" ph="1">
      <c r="A979" s="44" ph="1">
        <v>1374</v>
      </c>
      <c r="B979" s="46" t="s" ph="1">
        <v>3580</v>
      </c>
      <c r="C979" s="46" t="s" ph="1">
        <v>3580</v>
      </c>
      <c r="F979" s="46" t="s" ph="1">
        <v>3502</v>
      </c>
      <c r="G979" s="46" t="s" ph="1">
        <v>1289</v>
      </c>
      <c r="I979" s="46" t="s" ph="1">
        <v>10024</v>
      </c>
      <c r="M979" s="161" t="str" ph="1">
        <f>IFERROR(INDEX([1]!_born[生没年],
MATCH(I979,[1]!_born[作],0)),"")</f>
        <v/>
      </c>
      <c r="N979" s="161" t="str" ph="1">
        <f>IFERROR(INDEX([1]!_born[生没年],
MATCH(K979,[1]!_born[作],0)),"")</f>
        <v/>
      </c>
      <c r="R979" s="149" ph="1"/>
      <c r="U979" s="47" ph="1"/>
      <c r="V979" s="44" ph="1"/>
      <c r="W979" s="44" ph="1"/>
    </row>
    <row r="980" spans="1:29" ht="25.5" ph="1">
      <c r="A980" s="6" ph="1">
        <v>1375</v>
      </c>
      <c r="B980" s="7" t="s" ph="1">
        <v>3580</v>
      </c>
      <c r="C980" s="7" t="s" ph="1">
        <v>3580</v>
      </c>
      <c r="F980" s="7" t="s" ph="1">
        <v>1415</v>
      </c>
      <c r="G980" s="7" t="s" ph="1">
        <v>1393</v>
      </c>
      <c r="I980" s="7" t="s" ph="1">
        <v>10445</v>
      </c>
      <c r="M980" s="14" t="str" ph="1">
        <f>IFERROR(INDEX([1]!_born[生没年],
MATCH(I980,[1]!_born[作],0)),"")</f>
        <v/>
      </c>
      <c r="N980" s="14" t="str" ph="1">
        <f>IFERROR(INDEX([1]!_born[生没年],
MATCH(K980,[1]!_born[作],0)),"")</f>
        <v/>
      </c>
      <c r="O980" s="7" t="s" ph="1">
        <v>10446</v>
      </c>
      <c r="R980" s="147" ph="1"/>
      <c r="S980" s="7" t="s" ph="1">
        <v>10447</v>
      </c>
      <c r="AB980" s="7" t="s" ph="1">
        <v>10448</v>
      </c>
    </row>
    <row r="981" spans="1:29" ht="25.5" ph="1">
      <c r="A981" s="6" ph="1">
        <v>1376</v>
      </c>
      <c r="B981" s="7" t="s" ph="1">
        <v>3580</v>
      </c>
      <c r="C981" s="7" t="s" ph="1">
        <v>3580</v>
      </c>
      <c r="F981" s="7" t="s" ph="1">
        <v>1418</v>
      </c>
      <c r="G981" s="7" t="s" ph="1">
        <v>1393</v>
      </c>
      <c r="H981" s="7" t="s" ph="1">
        <v>1376</v>
      </c>
      <c r="I981" s="7" t="s" ph="1">
        <v>1210</v>
      </c>
      <c r="M981" s="14" t="str" ph="1">
        <f>IFERROR(INDEX([1]!_born[生没年],
MATCH(I981,[1]!_born[作],0)),"")</f>
        <v>1838~1875</v>
      </c>
      <c r="N981" s="14" t="str" ph="1">
        <f>IFERROR(INDEX([1]!_born[生没年],
MATCH(K981,[1]!_born[作],0)),"")</f>
        <v/>
      </c>
      <c r="O981" s="17" t="s" ph="1">
        <v>8411</v>
      </c>
      <c r="P981" s="7" t="s" ph="1">
        <v>4157</v>
      </c>
      <c r="Q981" s="7" t="s" ph="1">
        <v>2250</v>
      </c>
      <c r="R981" s="147" ph="1"/>
      <c r="Z981" s="7" t="s" ph="1">
        <v>3561</v>
      </c>
      <c r="AB981" s="7" t="s" ph="1">
        <v>10449</v>
      </c>
      <c r="AC981" s="7" t="s" ph="1">
        <v>10450</v>
      </c>
    </row>
    <row r="982" spans="1:29" ht="25.5" ph="1">
      <c r="A982" s="6" ph="1">
        <v>1377</v>
      </c>
      <c r="B982" s="7" t="s" ph="1">
        <v>3580</v>
      </c>
      <c r="C982" s="7" t="s" ph="1">
        <v>3580</v>
      </c>
      <c r="F982" s="7" t="s" ph="1">
        <v>1363</v>
      </c>
      <c r="G982" s="7" t="s" ph="1">
        <v>1393</v>
      </c>
      <c r="I982" s="7" t="s" ph="1">
        <v>3014</v>
      </c>
      <c r="M982" s="14" t="str" ph="1">
        <f>IFERROR(INDEX([1]!_born[生没年],
MATCH(I982,[1]!_born[作],0)),"")</f>
        <v>1810~1849</v>
      </c>
      <c r="N982" s="14" t="str" ph="1">
        <f>IFERROR(INDEX([1]!_born[生没年],
MATCH(K982,[1]!_born[作],0)),"")</f>
        <v/>
      </c>
      <c r="O982" s="7" t="s" ph="1">
        <v>10451</v>
      </c>
      <c r="R982" s="147" ph="1"/>
      <c r="S982" s="7" t="s" ph="1">
        <v>10452</v>
      </c>
      <c r="AB982" s="7" t="s" ph="1">
        <v>10453</v>
      </c>
    </row>
    <row r="983" spans="1:29" ht="25.5" ph="1">
      <c r="A983" s="6" ph="1">
        <v>1378</v>
      </c>
      <c r="B983" s="7" t="s" ph="1">
        <v>3580</v>
      </c>
      <c r="C983" s="7" t="s" ph="1">
        <v>3580</v>
      </c>
      <c r="F983" s="7" t="s" ph="1">
        <v>2357</v>
      </c>
      <c r="G983" s="7" t="s" ph="1">
        <v>1393</v>
      </c>
      <c r="I983" s="7" t="s" ph="1">
        <v>3014</v>
      </c>
      <c r="M983" s="14" t="str" ph="1">
        <f>IFERROR(INDEX([1]!_born[生没年],
MATCH(I983,[1]!_born[作],0)),"")</f>
        <v>1810~1849</v>
      </c>
      <c r="N983" s="14" t="str" ph="1">
        <f>IFERROR(INDEX([1]!_born[生没年],
MATCH(K983,[1]!_born[作],0)),"")</f>
        <v/>
      </c>
      <c r="O983" s="7" t="s" ph="1">
        <v>10454</v>
      </c>
      <c r="R983" s="147" ph="1"/>
      <c r="S983" s="7" t="s" ph="1">
        <v>10452</v>
      </c>
      <c r="AB983" s="7" t="s" ph="1">
        <v>10453</v>
      </c>
    </row>
    <row r="984" spans="1:29" ht="25.5" ph="1">
      <c r="A984" s="6" ph="1">
        <v>1379</v>
      </c>
      <c r="B984" s="7" t="s" ph="1">
        <v>3580</v>
      </c>
      <c r="C984" s="7" t="s" ph="1">
        <v>3580</v>
      </c>
      <c r="F984" s="7" t="s" ph="1">
        <v>3439</v>
      </c>
      <c r="G984" s="7" t="s" ph="1">
        <v>1393</v>
      </c>
      <c r="I984" s="7" t="s" ph="1">
        <v>3014</v>
      </c>
      <c r="M984" s="14" t="str" ph="1">
        <f>IFERROR(INDEX([1]!_born[生没年],
MATCH(I984,[1]!_born[作],0)),"")</f>
        <v>1810~1849</v>
      </c>
      <c r="N984" s="14" t="str" ph="1">
        <f>IFERROR(INDEX([1]!_born[生没年],
MATCH(K984,[1]!_born[作],0)),"")</f>
        <v/>
      </c>
      <c r="O984" s="7" t="s" ph="1">
        <v>10455</v>
      </c>
      <c r="R984" s="147" ph="1"/>
      <c r="S984" s="7" t="s" ph="1">
        <v>10452</v>
      </c>
      <c r="AB984" s="7" t="s" ph="1">
        <v>10453</v>
      </c>
    </row>
    <row r="985" spans="1:29" ht="25.5" ph="1">
      <c r="A985" s="6" ph="1">
        <v>1380</v>
      </c>
      <c r="B985" s="7" t="s" ph="1">
        <v>3580</v>
      </c>
      <c r="C985" s="7" t="s" ph="1">
        <v>3580</v>
      </c>
      <c r="F985" s="7" t="s" ph="1">
        <v>3502</v>
      </c>
      <c r="G985" s="7" t="s" ph="1">
        <v>1393</v>
      </c>
      <c r="I985" s="7" t="s" ph="1">
        <v>3014</v>
      </c>
      <c r="M985" s="14" t="str" ph="1">
        <f>IFERROR(INDEX([1]!_born[生没年],
MATCH(I985,[1]!_born[作],0)),"")</f>
        <v>1810~1849</v>
      </c>
      <c r="N985" s="14" t="str" ph="1">
        <f>IFERROR(INDEX([1]!_born[生没年],
MATCH(K985,[1]!_born[作],0)),"")</f>
        <v/>
      </c>
      <c r="O985" s="7" t="s" ph="1">
        <v>10456</v>
      </c>
      <c r="R985" s="147" ph="1"/>
      <c r="S985" s="7" t="s" ph="1">
        <v>10452</v>
      </c>
      <c r="Z985" s="7" t="s" ph="1">
        <v>10457</v>
      </c>
      <c r="AA985" s="7" t="s" ph="1">
        <v>10458</v>
      </c>
      <c r="AB985" s="7" t="s" ph="1">
        <v>10453</v>
      </c>
    </row>
    <row r="986" spans="1:29" ht="25.5" ph="1">
      <c r="A986" s="6" ph="1">
        <v>1381</v>
      </c>
      <c r="B986" s="7" t="s" ph="1">
        <v>3580</v>
      </c>
      <c r="C986" s="7" t="s" ph="1">
        <v>3580</v>
      </c>
      <c r="F986" s="7" t="s" ph="1">
        <v>3502</v>
      </c>
      <c r="G986" s="7" t="s" ph="1">
        <v>1393</v>
      </c>
      <c r="I986" s="7" t="s" ph="1">
        <v>3014</v>
      </c>
      <c r="M986" s="14" t="str" ph="1">
        <f>IFERROR(INDEX([1]!_born[生没年],
MATCH(I986,[1]!_born[作],0)),"")</f>
        <v>1810~1849</v>
      </c>
      <c r="N986" s="14" t="str" ph="1">
        <f>IFERROR(INDEX([1]!_born[生没年],
MATCH(K986,[1]!_born[作],0)),"")</f>
        <v/>
      </c>
      <c r="O986" s="7" t="s" ph="1">
        <v>10459</v>
      </c>
      <c r="R986" s="147" ph="1"/>
      <c r="S986" s="7" t="s" ph="1">
        <v>10452</v>
      </c>
      <c r="Z986" s="7" t="s" ph="1">
        <v>7214</v>
      </c>
      <c r="AA986" s="7" t="s" ph="1">
        <v>2358</v>
      </c>
      <c r="AB986" s="7" t="s" ph="1">
        <v>10453</v>
      </c>
    </row>
    <row r="987" spans="1:29" ht="25.5" ph="1">
      <c r="A987" s="6" ph="1">
        <v>1382</v>
      </c>
      <c r="B987" s="7" t="s" ph="1">
        <v>3580</v>
      </c>
      <c r="C987" s="7" t="s" ph="1">
        <v>3580</v>
      </c>
      <c r="F987" s="7" t="s" ph="1">
        <v>3502</v>
      </c>
      <c r="G987" s="7" t="s" ph="1">
        <v>1393</v>
      </c>
      <c r="I987" s="7" t="s" ph="1">
        <v>3014</v>
      </c>
      <c r="M987" s="14" t="str" ph="1">
        <f>IFERROR(INDEX([1]!_born[生没年],
MATCH(I987,[1]!_born[作],0)),"")</f>
        <v>1810~1849</v>
      </c>
      <c r="N987" s="14" t="str" ph="1">
        <f>IFERROR(INDEX([1]!_born[生没年],
MATCH(K987,[1]!_born[作],0)),"")</f>
        <v/>
      </c>
      <c r="O987" s="7" t="s" ph="1">
        <v>10460</v>
      </c>
      <c r="R987" s="147" ph="1"/>
      <c r="S987" s="7" t="s" ph="1">
        <v>10452</v>
      </c>
      <c r="AB987" s="7" t="s" ph="1">
        <v>10453</v>
      </c>
    </row>
    <row r="988" spans="1:29" s="46" customFormat="1" ht="25.5" ph="1">
      <c r="A988" s="44" ph="1">
        <v>1383</v>
      </c>
      <c r="B988" s="46" t="s" ph="1">
        <v>3580</v>
      </c>
      <c r="C988" s="46" t="s" ph="1">
        <v>3580</v>
      </c>
      <c r="F988" s="46" t="s" ph="1">
        <v>1415</v>
      </c>
      <c r="G988" s="46" t="s" ph="1">
        <v>1289</v>
      </c>
      <c r="I988" s="46" t="s" ph="1">
        <v>10024</v>
      </c>
      <c r="M988" s="161" t="str" ph="1">
        <f>IFERROR(INDEX([1]!_born[生没年],
MATCH(I988,[1]!_born[作],0)),"")</f>
        <v/>
      </c>
      <c r="N988" s="161" t="str" ph="1">
        <f>IFERROR(INDEX([1]!_born[生没年],
MATCH(K988,[1]!_born[作],0)),"")</f>
        <v/>
      </c>
      <c r="R988" s="149" ph="1"/>
      <c r="U988" s="47" ph="1"/>
      <c r="V988" s="44" ph="1"/>
      <c r="W988" s="44" ph="1"/>
    </row>
    <row r="989" spans="1:29" s="46" customFormat="1" ht="25.5" ph="1">
      <c r="A989" s="44" ph="1">
        <v>1384</v>
      </c>
      <c r="B989" s="46" t="s" ph="1">
        <v>3580</v>
      </c>
      <c r="C989" s="46" t="s" ph="1">
        <v>3580</v>
      </c>
      <c r="F989" s="46" t="s" ph="1">
        <v>1418</v>
      </c>
      <c r="G989" s="46" t="s" ph="1">
        <v>1289</v>
      </c>
      <c r="I989" s="46" t="s" ph="1">
        <v>10024</v>
      </c>
      <c r="M989" s="161" t="str" ph="1">
        <f>IFERROR(INDEX([1]!_born[生没年],
MATCH(I989,[1]!_born[作],0)),"")</f>
        <v/>
      </c>
      <c r="N989" s="161" t="str" ph="1">
        <f>IFERROR(INDEX([1]!_born[生没年],
MATCH(K989,[1]!_born[作],0)),"")</f>
        <v/>
      </c>
      <c r="R989" s="149" ph="1"/>
      <c r="U989" s="47" ph="1"/>
      <c r="V989" s="44" ph="1"/>
      <c r="W989" s="44" ph="1"/>
    </row>
    <row r="990" spans="1:29" ht="25.5" ph="1">
      <c r="A990" s="6" ph="1">
        <v>1385</v>
      </c>
      <c r="B990" s="7" t="s" ph="1">
        <v>3580</v>
      </c>
      <c r="C990" s="7" t="s" ph="1">
        <v>3580</v>
      </c>
      <c r="F990" s="7" t="s" ph="1">
        <v>1363</v>
      </c>
      <c r="G990" s="7" t="s" ph="1">
        <v>6914</v>
      </c>
      <c r="I990" s="7" t="s" ph="1">
        <v>10461</v>
      </c>
      <c r="M990" s="14" t="str" ph="1">
        <f>IFERROR(INDEX([1]!_born[生没年],
MATCH(I990,[1]!_born[作],0)),"")</f>
        <v/>
      </c>
      <c r="N990" s="14" t="str" ph="1">
        <f>IFERROR(INDEX([1]!_born[生没年],
MATCH(K990,[1]!_born[作],0)),"")</f>
        <v/>
      </c>
      <c r="O990" s="7" t="s" ph="1">
        <v>10462</v>
      </c>
      <c r="P990" s="7" t="s" ph="1">
        <v>2591</v>
      </c>
      <c r="Q990" s="7" t="s" ph="1">
        <v>3894</v>
      </c>
      <c r="R990" s="147" ph="1"/>
    </row>
    <row r="991" spans="1:29" ht="25.5" ph="1">
      <c r="A991" s="6" ph="1">
        <v>1386</v>
      </c>
      <c r="B991" s="7" t="s" ph="1">
        <v>3580</v>
      </c>
      <c r="C991" s="7" t="s" ph="1">
        <v>3580</v>
      </c>
      <c r="F991" s="7" t="s" ph="1">
        <v>1363</v>
      </c>
      <c r="G991" s="7" t="s" ph="1">
        <v>6914</v>
      </c>
      <c r="I991" s="7" t="s" ph="1">
        <v>10463</v>
      </c>
      <c r="M991" s="14" t="str" ph="1">
        <f>IFERROR(INDEX([1]!_born[生没年],
MATCH(I991,[1]!_born[作],0)),"")</f>
        <v/>
      </c>
      <c r="N991" s="14" t="str" ph="1">
        <f>IFERROR(INDEX([1]!_born[生没年],
MATCH(K991,[1]!_born[作],0)),"")</f>
        <v/>
      </c>
      <c r="O991" s="7" t="s" ph="1">
        <v>10464</v>
      </c>
      <c r="P991" s="7" t="s" ph="1">
        <v>2592</v>
      </c>
      <c r="Q991" s="7" t="s" ph="1">
        <v>2593</v>
      </c>
      <c r="R991" s="147" ph="1"/>
    </row>
    <row r="992" spans="1:29" ht="25.5" ph="1">
      <c r="A992" s="6" ph="1">
        <v>1387</v>
      </c>
      <c r="B992" s="7" t="s" ph="1">
        <v>3580</v>
      </c>
      <c r="C992" s="7" t="s" ph="1">
        <v>3580</v>
      </c>
      <c r="F992" s="7" t="s" ph="1">
        <v>2357</v>
      </c>
      <c r="G992" s="7" t="s" ph="1">
        <v>6914</v>
      </c>
      <c r="I992" s="7" t="s" ph="1">
        <v>3814</v>
      </c>
      <c r="M992" s="14" t="str" ph="1">
        <f>IFERROR(INDEX([1]!_born[生没年],
MATCH(I992,[1]!_born[作],0)),"")</f>
        <v/>
      </c>
      <c r="N992" s="14" t="str" ph="1">
        <f>IFERROR(INDEX([1]!_born[生没年],
MATCH(K992,[1]!_born[作],0)),"")</f>
        <v/>
      </c>
      <c r="O992" s="7" t="s" ph="1">
        <v>2356</v>
      </c>
      <c r="R992" s="147" ph="1"/>
    </row>
    <row r="993" spans="1:27" ht="25.5" ph="1">
      <c r="A993" s="6" ph="1">
        <v>1388</v>
      </c>
      <c r="B993" s="7" t="s" ph="1">
        <v>3580</v>
      </c>
      <c r="C993" s="7" t="s" ph="1">
        <v>3580</v>
      </c>
      <c r="F993" s="7" t="s" ph="1">
        <v>3439</v>
      </c>
      <c r="G993" s="7" t="s" ph="1">
        <v>6914</v>
      </c>
      <c r="I993" s="7" t="s" ph="1">
        <v>3814</v>
      </c>
      <c r="M993" s="14" t="str" ph="1">
        <f>IFERROR(INDEX([1]!_born[生没年],
MATCH(I993,[1]!_born[作],0)),"")</f>
        <v/>
      </c>
      <c r="N993" s="14" t="str" ph="1">
        <f>IFERROR(INDEX([1]!_born[生没年],
MATCH(K993,[1]!_born[作],0)),"")</f>
        <v/>
      </c>
      <c r="O993" s="7" t="s" ph="1">
        <v>2356</v>
      </c>
      <c r="R993" s="147" ph="1"/>
    </row>
    <row r="994" spans="1:27" ht="25.5" ph="1">
      <c r="A994" s="6" ph="1">
        <v>1389</v>
      </c>
      <c r="B994" s="7" t="s" ph="1">
        <v>3580</v>
      </c>
      <c r="C994" s="7" t="s" ph="1">
        <v>3580</v>
      </c>
      <c r="F994" s="7" t="s" ph="1">
        <v>3502</v>
      </c>
      <c r="G994" s="7" t="s" ph="1">
        <v>6914</v>
      </c>
      <c r="I994" s="25" t="s" ph="1">
        <v>10088</v>
      </c>
      <c r="J994" s="25" ph="1"/>
      <c r="M994" s="14" t="str" ph="1">
        <f>IFERROR(INDEX([1]!_born[生没年],
MATCH(I994,[1]!_born[作],0)),"")</f>
        <v/>
      </c>
      <c r="N994" s="14" t="str" ph="1">
        <f>IFERROR(INDEX([1]!_born[生没年],
MATCH(K994,[1]!_born[作],0)),"")</f>
        <v/>
      </c>
      <c r="O994" s="25" t="s" ph="1">
        <v>10465</v>
      </c>
      <c r="R994" s="147" ph="1"/>
    </row>
    <row r="995" spans="1:27" ht="25.5" ph="1">
      <c r="A995" s="6" ph="1">
        <v>1390</v>
      </c>
      <c r="B995" s="7" t="s" ph="1">
        <v>3580</v>
      </c>
      <c r="C995" s="7" t="s" ph="1">
        <v>3580</v>
      </c>
      <c r="F995" s="7" t="s" ph="1">
        <v>3503</v>
      </c>
      <c r="G995" s="7" t="s" ph="1">
        <v>6914</v>
      </c>
      <c r="I995" s="7" t="s" ph="1">
        <v>3810</v>
      </c>
      <c r="M995" s="14" t="str" ph="1">
        <f>IFERROR(INDEX([1]!_born[生没年],
MATCH(I995,[1]!_born[作],0)),"")</f>
        <v/>
      </c>
      <c r="N995" s="14" t="str" ph="1">
        <f>IFERROR(INDEX([1]!_born[生没年],
MATCH(K995,[1]!_born[作],0)),"")</f>
        <v/>
      </c>
      <c r="P995" s="7" t="s" ph="1">
        <v>2594</v>
      </c>
      <c r="Q995" s="7" t="s" ph="1">
        <v>2595</v>
      </c>
      <c r="R995" s="147" ph="1"/>
    </row>
    <row r="996" spans="1:27" ht="25.5" ph="1">
      <c r="A996" s="6" ph="1">
        <v>1391</v>
      </c>
      <c r="B996" s="7" t="s" ph="1">
        <v>3580</v>
      </c>
      <c r="C996" s="7" t="s" ph="1">
        <v>3580</v>
      </c>
      <c r="F996" s="7" t="s" ph="1">
        <v>3503</v>
      </c>
      <c r="G996" s="7" t="s" ph="1">
        <v>6914</v>
      </c>
      <c r="I996" s="7" t="s" ph="1">
        <v>2801</v>
      </c>
      <c r="M996" s="14" t="str" ph="1">
        <f>IFERROR(INDEX([1]!_born[生没年],
MATCH(I996,[1]!_born[作],0)),"")</f>
        <v/>
      </c>
      <c r="N996" s="14" t="str" ph="1">
        <f>IFERROR(INDEX([1]!_born[生没年],
MATCH(K996,[1]!_born[作],0)),"")</f>
        <v/>
      </c>
      <c r="O996" s="7" t="s" ph="1">
        <v>2251</v>
      </c>
      <c r="P996" s="7" t="s" ph="1">
        <v>2596</v>
      </c>
      <c r="R996" s="147" ph="1"/>
    </row>
    <row r="997" spans="1:27" ht="25.5" ph="1">
      <c r="A997" s="6" ph="1">
        <v>1392</v>
      </c>
      <c r="B997" s="7" t="s" ph="1">
        <v>3580</v>
      </c>
      <c r="C997" s="7" t="s" ph="1">
        <v>3580</v>
      </c>
      <c r="F997" s="7" t="s" ph="1">
        <v>3504</v>
      </c>
      <c r="G997" s="7" t="s" ph="1">
        <v>6914</v>
      </c>
      <c r="I997" s="7" t="s" ph="1">
        <v>3815</v>
      </c>
      <c r="M997" s="14" t="str" ph="1">
        <f>IFERROR(INDEX([1]!_born[生没年],
MATCH(I997,[1]!_born[作],0)),"")</f>
        <v/>
      </c>
      <c r="N997" s="14" t="str" ph="1">
        <f>IFERROR(INDEX([1]!_born[生没年],
MATCH(K997,[1]!_born[作],0)),"")</f>
        <v/>
      </c>
      <c r="O997" s="7" t="s" ph="1">
        <v>3815</v>
      </c>
      <c r="P997" s="7" t="s" ph="1">
        <v>2252</v>
      </c>
      <c r="Q997" s="7" t="s" ph="1">
        <v>2253</v>
      </c>
      <c r="R997" s="147" ph="1"/>
    </row>
    <row r="998" spans="1:27" s="46" customFormat="1" ht="25.5" ph="1">
      <c r="A998" s="44" ph="1">
        <v>1393</v>
      </c>
      <c r="B998" s="46" t="s" ph="1">
        <v>3580</v>
      </c>
      <c r="C998" s="46" t="s" ph="1">
        <v>3580</v>
      </c>
      <c r="F998" s="46" t="s" ph="1">
        <v>3504</v>
      </c>
      <c r="G998" s="46" t="s" ph="1">
        <v>1289</v>
      </c>
      <c r="I998" s="46" t="s" ph="1">
        <v>10024</v>
      </c>
      <c r="M998" s="161" t="str" ph="1">
        <f>IFERROR(INDEX([1]!_born[生没年],
MATCH(I998,[1]!_born[作],0)),"")</f>
        <v/>
      </c>
      <c r="N998" s="161" t="str" ph="1">
        <f>IFERROR(INDEX([1]!_born[生没年],
MATCH(K998,[1]!_born[作],0)),"")</f>
        <v/>
      </c>
      <c r="O998" s="46" t="s" ph="1">
        <v>10466</v>
      </c>
      <c r="P998" s="46" t="s" ph="1">
        <v>2056</v>
      </c>
      <c r="R998" s="149" ph="1"/>
      <c r="U998" s="47" ph="1"/>
      <c r="V998" s="44" ph="1"/>
      <c r="W998" s="44" ph="1"/>
    </row>
    <row r="999" spans="1:27" ht="25.5" ph="1">
      <c r="A999" s="6" ph="1">
        <v>1394</v>
      </c>
      <c r="B999" s="7" t="s" ph="1">
        <v>3580</v>
      </c>
      <c r="C999" s="7" t="s" ph="1">
        <v>3580</v>
      </c>
      <c r="G999" s="7" t="s" ph="1">
        <v>6914</v>
      </c>
      <c r="H999" s="7" t="s" ph="1">
        <v>1376</v>
      </c>
      <c r="I999" s="7" t="s" ph="1">
        <v>10467</v>
      </c>
      <c r="M999" s="14" t="str" ph="1">
        <f>IFERROR(INDEX([1]!_born[生没年],
MATCH(I999,[1]!_born[作],0)),"")</f>
        <v/>
      </c>
      <c r="N999" s="14" t="str" ph="1">
        <f>IFERROR(INDEX([1]!_born[生没年],
MATCH(K999,[1]!_born[作],0)),"")</f>
        <v/>
      </c>
      <c r="O999" s="7" t="s" ph="1">
        <v>10468</v>
      </c>
      <c r="R999" s="147" ph="1"/>
    </row>
    <row r="1000" spans="1:27" ht="25.5" ph="1">
      <c r="A1000" s="6" ph="1">
        <v>1395</v>
      </c>
      <c r="B1000" s="7" t="s" ph="1">
        <v>3580</v>
      </c>
      <c r="C1000" s="7" t="s" ph="1">
        <v>3580</v>
      </c>
      <c r="G1000" s="7" t="s" ph="1">
        <v>6914</v>
      </c>
      <c r="I1000" s="7" t="s" ph="1">
        <v>10469</v>
      </c>
      <c r="M1000" s="14" t="str" ph="1">
        <f>IFERROR(INDEX([1]!_born[生没年],
MATCH(I1000,[1]!_born[作],0)),"")</f>
        <v/>
      </c>
      <c r="N1000" s="14" t="str" ph="1">
        <f>IFERROR(INDEX([1]!_born[生没年],
MATCH(K1000,[1]!_born[作],0)),"")</f>
        <v/>
      </c>
      <c r="R1000" s="147" ph="1"/>
    </row>
    <row r="1001" spans="1:27" ht="25.5" ph="1">
      <c r="A1001" s="6" ph="1">
        <v>1396</v>
      </c>
      <c r="B1001" s="7" t="s" ph="1">
        <v>3580</v>
      </c>
      <c r="C1001" s="7" t="s" ph="1">
        <v>3580</v>
      </c>
      <c r="F1001" s="7" t="s" ph="1">
        <v>1363</v>
      </c>
      <c r="G1001" s="7" t="s" ph="1">
        <v>7437</v>
      </c>
      <c r="I1001" s="7" t="s" ph="1">
        <v>10470</v>
      </c>
      <c r="M1001" s="14" t="str" ph="1">
        <f>IFERROR(INDEX([1]!_born[生没年],
MATCH(I1001,[1]!_born[作],0)),"")</f>
        <v/>
      </c>
      <c r="N1001" s="14" t="str" ph="1">
        <f>IFERROR(INDEX([1]!_born[生没年],
MATCH(K1001,[1]!_born[作],0)),"")</f>
        <v/>
      </c>
      <c r="O1001" s="7" t="s" ph="1">
        <v>10470</v>
      </c>
      <c r="R1001" s="147" ph="1"/>
    </row>
    <row r="1002" spans="1:27" ht="25.5" ph="1">
      <c r="A1002" s="6" ph="1">
        <v>1397</v>
      </c>
      <c r="B1002" s="7" t="s" ph="1">
        <v>3580</v>
      </c>
      <c r="C1002" s="7" t="s" ph="1">
        <v>3580</v>
      </c>
      <c r="F1002" s="7" t="s" ph="1">
        <v>1364</v>
      </c>
      <c r="G1002" s="7" t="s" ph="1">
        <v>8081</v>
      </c>
      <c r="I1002" s="17" t="s" ph="1">
        <v>1240</v>
      </c>
      <c r="J1002" s="17" ph="1"/>
      <c r="M1002" s="14" t="str" ph="1">
        <f>IFERROR(INDEX([1]!_born[生没年],
MATCH(I1002,[1]!_born[作],0)),"")</f>
        <v>1895~1963</v>
      </c>
      <c r="N1002" s="14" t="str" ph="1">
        <f>IFERROR(INDEX([1]!_born[生没年],
MATCH(K1002,[1]!_born[作],0)),"")</f>
        <v/>
      </c>
      <c r="O1002" s="7" t="s" ph="1">
        <v>10471</v>
      </c>
      <c r="R1002" s="147" ph="1"/>
      <c r="S1002" s="7" t="s" ph="1">
        <v>10471</v>
      </c>
    </row>
    <row r="1003" spans="1:27" ht="25.5" ph="1">
      <c r="A1003" s="6" ph="1">
        <v>1398</v>
      </c>
      <c r="B1003" s="7" t="s" ph="1">
        <v>3580</v>
      </c>
      <c r="C1003" s="7" t="s" ph="1">
        <v>3580</v>
      </c>
      <c r="F1003" s="7" t="s" ph="1">
        <v>1366</v>
      </c>
      <c r="G1003" s="7" t="s" ph="1">
        <v>8081</v>
      </c>
      <c r="I1003" s="17" t="s" ph="1">
        <v>1240</v>
      </c>
      <c r="J1003" s="17" ph="1"/>
      <c r="M1003" s="14" t="str" ph="1">
        <f>IFERROR(INDEX([1]!_born[生没年],
MATCH(I1003,[1]!_born[作],0)),"")</f>
        <v>1895~1963</v>
      </c>
      <c r="N1003" s="14" t="str" ph="1">
        <f>IFERROR(INDEX([1]!_born[生没年],
MATCH(K1003,[1]!_born[作],0)),"")</f>
        <v/>
      </c>
      <c r="O1003" s="7" t="s" ph="1">
        <v>10471</v>
      </c>
      <c r="R1003" s="147" ph="1"/>
      <c r="S1003" s="7" t="s" ph="1">
        <v>10471</v>
      </c>
    </row>
    <row r="1004" spans="1:27" ht="25.5" ph="1">
      <c r="A1004" s="6" ph="1">
        <v>1399</v>
      </c>
      <c r="B1004" s="7" t="s" ph="1">
        <v>3580</v>
      </c>
      <c r="C1004" s="7" t="s" ph="1">
        <v>3580</v>
      </c>
      <c r="F1004" s="7" t="s" ph="1">
        <v>1413</v>
      </c>
      <c r="G1004" s="7" t="s" ph="1">
        <v>7437</v>
      </c>
      <c r="I1004" s="7" t="s" ph="1">
        <v>10470</v>
      </c>
      <c r="M1004" s="14" t="str" ph="1">
        <f>IFERROR(INDEX([1]!_born[生没年],
MATCH(I1004,[1]!_born[作],0)),"")</f>
        <v/>
      </c>
      <c r="N1004" s="14" t="str" ph="1">
        <f>IFERROR(INDEX([1]!_born[生没年],
MATCH(K1004,[1]!_born[作],0)),"")</f>
        <v/>
      </c>
      <c r="O1004" s="7" t="s" ph="1">
        <v>10470</v>
      </c>
      <c r="R1004" s="147" ph="1"/>
    </row>
    <row r="1005" spans="1:27" ht="25.5" ph="1">
      <c r="A1005" s="6" ph="1">
        <v>1400</v>
      </c>
      <c r="B1005" s="7" t="s" ph="1">
        <v>3580</v>
      </c>
      <c r="C1005" s="7" t="s" ph="1">
        <v>3580</v>
      </c>
      <c r="F1005" s="7" t="s" ph="1">
        <v>1415</v>
      </c>
      <c r="G1005" s="7" t="s" ph="1">
        <v>8081</v>
      </c>
      <c r="I1005" s="7" t="s" ph="1">
        <v>10472</v>
      </c>
      <c r="M1005" s="14" t="str" ph="1">
        <f>IFERROR(INDEX([1]!_born[生没年],
MATCH(I1005,[1]!_born[作],0)),"")</f>
        <v/>
      </c>
      <c r="N1005" s="14" t="str" ph="1">
        <f>IFERROR(INDEX([1]!_born[生没年],
MATCH(K1005,[1]!_born[作],0)),"")</f>
        <v/>
      </c>
      <c r="O1005" s="7" t="s" ph="1">
        <v>10473</v>
      </c>
      <c r="R1005" s="147" ph="1"/>
      <c r="S1005" s="7" t="s" ph="1">
        <v>10474</v>
      </c>
      <c r="Z1005" s="7" t="s" ph="1">
        <v>10475</v>
      </c>
      <c r="AA1005" s="7" t="s" ph="1">
        <v>10476</v>
      </c>
    </row>
    <row r="1006" spans="1:27" ht="25.5" ph="1">
      <c r="A1006" s="6" ph="1">
        <v>1401</v>
      </c>
      <c r="B1006" s="7" t="s" ph="1">
        <v>3580</v>
      </c>
      <c r="C1006" s="7" t="s" ph="1">
        <v>3580</v>
      </c>
      <c r="F1006" s="7" t="s" ph="1">
        <v>1415</v>
      </c>
      <c r="G1006" s="7" t="s" ph="1">
        <v>1393</v>
      </c>
      <c r="I1006" s="7" t="s" ph="1">
        <v>10477</v>
      </c>
      <c r="M1006" s="14" t="str" ph="1">
        <f>IFERROR(INDEX([1]!_born[生没年],
MATCH(I1006,[1]!_born[作],0)),"")</f>
        <v/>
      </c>
      <c r="N1006" s="14" t="str" ph="1">
        <f>IFERROR(INDEX([1]!_born[生没年],
MATCH(K1006,[1]!_born[作],0)),"")</f>
        <v/>
      </c>
      <c r="O1006" s="7" t="s" ph="1">
        <v>10478</v>
      </c>
      <c r="R1006" s="147" ph="1"/>
      <c r="S1006" s="7" t="s" ph="1">
        <v>10474</v>
      </c>
      <c r="Z1006" s="7" t="s" ph="1">
        <v>10475</v>
      </c>
      <c r="AA1006" s="7" t="s" ph="1">
        <v>10476</v>
      </c>
    </row>
    <row r="1007" spans="1:27" ht="25.5" ph="1">
      <c r="A1007" s="6" ph="1">
        <v>1402</v>
      </c>
      <c r="B1007" s="7" t="s" ph="1">
        <v>3580</v>
      </c>
      <c r="C1007" s="7" t="s" ph="1">
        <v>3580</v>
      </c>
      <c r="F1007" s="7" t="s" ph="1">
        <v>1418</v>
      </c>
      <c r="G1007" s="7" t="s" ph="1">
        <v>7437</v>
      </c>
      <c r="I1007" s="7" t="s" ph="1">
        <v>10470</v>
      </c>
      <c r="M1007" s="14" t="str" ph="1">
        <f>IFERROR(INDEX([1]!_born[生没年],
MATCH(I1007,[1]!_born[作],0)),"")</f>
        <v/>
      </c>
      <c r="N1007" s="14" t="str" ph="1">
        <f>IFERROR(INDEX([1]!_born[生没年],
MATCH(K1007,[1]!_born[作],0)),"")</f>
        <v/>
      </c>
      <c r="O1007" s="7" t="s" ph="1">
        <v>10470</v>
      </c>
      <c r="R1007" s="147" ph="1"/>
    </row>
    <row r="1008" spans="1:27" ht="25.5" ph="1">
      <c r="A1008" s="6" ph="1">
        <v>1403</v>
      </c>
      <c r="B1008" s="7" t="s" ph="1">
        <v>3580</v>
      </c>
      <c r="C1008" s="7" t="s" ph="1">
        <v>3580</v>
      </c>
      <c r="F1008" s="7" t="s" ph="1">
        <v>1418</v>
      </c>
      <c r="G1008" s="7" t="s" ph="1">
        <v>7437</v>
      </c>
      <c r="I1008" s="7" t="s" ph="1">
        <v>10479</v>
      </c>
      <c r="M1008" s="14" t="str" ph="1">
        <f>IFERROR(INDEX([1]!_born[生没年],
MATCH(I1008,[1]!_born[作],0)),"")</f>
        <v/>
      </c>
      <c r="N1008" s="14" t="str" ph="1">
        <f>IFERROR(INDEX([1]!_born[生没年],
MATCH(K1008,[1]!_born[作],0)),"")</f>
        <v/>
      </c>
      <c r="O1008" s="7" t="s" ph="1">
        <v>10480</v>
      </c>
      <c r="R1008" s="147" ph="1"/>
    </row>
    <row r="1009" spans="1:23" s="8" customFormat="1" ht="25.5" ph="1">
      <c r="A1009" s="6" ph="1">
        <v>1406</v>
      </c>
      <c r="B1009" s="7" t="s" ph="1">
        <v>10003</v>
      </c>
      <c r="C1009" s="7" t="s" ph="1">
        <v>10003</v>
      </c>
      <c r="G1009" s="11" t="s" ph="1">
        <v>1428</v>
      </c>
      <c r="H1009" s="11" ph="1"/>
      <c r="M1009" s="9" t="str" ph="1">
        <f>IFERROR(INDEX([1]!_born[生没年],
MATCH(I1009,[1]!_born[作],0)),"")</f>
        <v/>
      </c>
      <c r="N1009" s="9" t="str" ph="1">
        <f>IFERROR(INDEX([1]!_born[生没年],
MATCH(K1009,[1]!_born[作],0)),"")</f>
        <v/>
      </c>
      <c r="R1009" s="146" ph="1"/>
      <c r="U1009" s="12" ph="1"/>
      <c r="V1009" s="131" ph="1"/>
      <c r="W1009" s="131" ph="1"/>
    </row>
  </sheetData>
  <autoFilter ref="A1:AI1" xr:uid="{A2424467-8E8C-40B4-8FF1-8D70FF463CBB}"/>
  <phoneticPr fontId="1"/>
  <hyperlinks>
    <hyperlink ref="I265" r:id="rId1" display="那珂太郎テキスト" xr:uid="{B6461BB4-22D5-418B-B437-77D1E97AEA72}"/>
    <hyperlink ref="O265" r:id="rId2" display="那珂太郎テキストなどの現代音楽" xr:uid="{17654E4A-4E23-4A67-9A9D-F7503487F25F}"/>
    <hyperlink ref="I474" r:id="rId3" xr:uid="{806E860F-C928-424F-A11B-6504EBF2AC02}"/>
    <hyperlink ref="I477" r:id="rId4" xr:uid="{45881E5F-40B7-4653-873C-E74EBF739177}"/>
    <hyperlink ref="O477" r:id="rId5" xr:uid="{7C5CD7C9-E38E-437B-B01C-30847B4483C4}"/>
    <hyperlink ref="O474" r:id="rId6" display="インタビュー at PFC" xr:uid="{727A4A13-82AC-4891-BB28-C074AD606238}"/>
    <hyperlink ref="I994" r:id="rId7" xr:uid="{96C2D4C1-0C86-407E-9532-4A71F8EA9059}"/>
    <hyperlink ref="O994" r:id="rId8" xr:uid="{89571C34-8D4E-4851-B5D7-A90DFF7A6BF2}"/>
  </hyperlinks>
  <pageMargins left="0.78700000000000003" right="0.78700000000000003" top="0.98399999999999999" bottom="0.98399999999999999" header="0.51200000000000001" footer="0.51200000000000001"/>
  <pageSetup paperSize="9" orientation="portrait" verticalDpi="0" r:id="rId9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E6FE83-F9D7-4A49-B998-268CE91DA355}">
  <sheetPr codeName="Sheet6"/>
  <dimension ref="A1:AI1862"/>
  <sheetViews>
    <sheetView topLeftCell="C1" workbookViewId="0">
      <pane ySplit="1" topLeftCell="A2" activePane="bottomLeft" state="frozen"/>
      <selection sqref="A1:IV65536"/>
      <selection pane="bottomLeft" activeCell="S4" sqref="S4"/>
    </sheetView>
  </sheetViews>
  <sheetFormatPr defaultRowHeight="22.5"/>
  <cols>
    <col min="1" max="1" width="5.25" style="6" customWidth="1" phonetic="1"/>
    <col min="2" max="2" width="4.125" style="7" hidden="1" customWidth="1" phonetic="1"/>
    <col min="3" max="3" width="4.125" style="7" customWidth="1" phonetic="1"/>
    <col min="4" max="5" width="4.125" style="14" customWidth="1" phonetic="1"/>
    <col min="6" max="6" width="1.625" style="7" customWidth="1" phonetic="1"/>
    <col min="7" max="8" width="5.625" style="7" customWidth="1" phonetic="1"/>
    <col min="9" max="9" width="20.625" style="7" customWidth="1" phonetic="1"/>
    <col min="10" max="10" width="4.625" style="7" customWidth="1" phonetic="1"/>
    <col min="11" max="11" width="5.625" style="7" customWidth="1" phonetic="1"/>
    <col min="12" max="12" width="4.625" style="7" customWidth="1" phonetic="1"/>
    <col min="13" max="13" width="10.375" style="7" customWidth="1" phonetic="1"/>
    <col min="14" max="14" width="5.125" style="7" customWidth="1" phonetic="1"/>
    <col min="15" max="15" width="25.625" style="7" customWidth="1" phonetic="1"/>
    <col min="16" max="17" width="4.625" style="7" customWidth="1" phonetic="1"/>
    <col min="18" max="18" width="16.125" style="7" bestFit="1" customWidth="1" phonetic="1"/>
    <col min="19" max="20" width="9" style="7" phonetic="1"/>
    <col min="21" max="21" width="16.125" style="15" bestFit="1" customWidth="1" phonetic="1"/>
    <col min="22" max="23" width="9" style="6" phonetic="1"/>
    <col min="24" max="16384" width="9" style="7" phonetic="1"/>
  </cols>
  <sheetData>
    <row r="1" spans="1:35" s="2" customFormat="1" ht="25.5" ph="1">
      <c r="A1" s="1" t="s" ph="1">
        <v>11239</v>
      </c>
      <c r="B1" s="2" t="s" ph="1">
        <v>11232</v>
      </c>
      <c r="C1" s="2" t="s" ph="1">
        <v>3554</v>
      </c>
      <c r="D1" s="3" t="s" ph="1">
        <v>6895</v>
      </c>
      <c r="E1" s="2" t="s" ph="1">
        <v>6894</v>
      </c>
      <c r="F1" s="2" t="s" ph="1">
        <v>2914</v>
      </c>
      <c r="G1" s="2" t="s" ph="1">
        <v>6896</v>
      </c>
      <c r="H1" s="2" t="s" ph="1">
        <v>6897</v>
      </c>
      <c r="I1" s="2" t="s" ph="1">
        <v>6898</v>
      </c>
      <c r="J1" s="2" t="s" ph="1">
        <v>3625</v>
      </c>
      <c r="K1" s="2" t="s" ph="1">
        <v>6899</v>
      </c>
      <c r="L1" s="2" t="s" ph="1">
        <v>3391</v>
      </c>
      <c r="M1" s="3" t="s" ph="1">
        <v>6900</v>
      </c>
      <c r="N1" s="3" t="s" ph="1">
        <v>6901</v>
      </c>
      <c r="O1" s="2" t="s" ph="1">
        <v>3497</v>
      </c>
      <c r="P1" s="2" t="s" ph="1">
        <v>2912</v>
      </c>
      <c r="Q1" s="2" t="s" ph="1">
        <v>2916</v>
      </c>
      <c r="R1" s="145" t="s" ph="1">
        <v>11240</v>
      </c>
      <c r="S1" s="2" t="s" ph="1">
        <v>3496</v>
      </c>
      <c r="T1" s="2" t="s" ph="1">
        <v>2649</v>
      </c>
      <c r="U1" s="4" t="s" ph="1">
        <v>6902</v>
      </c>
      <c r="V1" s="2" t="s" ph="1">
        <v>6903</v>
      </c>
      <c r="W1" s="2" t="s" ph="1">
        <v>6904</v>
      </c>
      <c r="X1" s="2" t="s" ph="1">
        <v>11241</v>
      </c>
      <c r="Y1" s="2" t="s" ph="1">
        <v>6905</v>
      </c>
      <c r="Z1" s="2" t="s" ph="1">
        <v>6906</v>
      </c>
      <c r="AA1" s="2" t="s" ph="1">
        <v>2913</v>
      </c>
      <c r="AB1" s="2" t="s" ph="1">
        <v>2915</v>
      </c>
      <c r="AC1" s="2" t="s" ph="1">
        <v>11242</v>
      </c>
      <c r="AD1" s="2" t="s" ph="1">
        <v>11243</v>
      </c>
      <c r="AE1" s="2" t="s" ph="1">
        <v>11244</v>
      </c>
      <c r="AF1" s="2" t="s" ph="1">
        <v>11245</v>
      </c>
      <c r="AG1" s="2" t="s" ph="1">
        <v>11246</v>
      </c>
      <c r="AH1" s="2" t="s" ph="1">
        <v>11247</v>
      </c>
      <c r="AI1" s="2" t="s" ph="1">
        <v>11248</v>
      </c>
    </row>
    <row r="2" spans="1:35" s="8" customFormat="1" ph="1">
      <c r="A2" s="6" ph="1">
        <v>1</v>
      </c>
      <c r="B2" s="7" t="s" ph="1">
        <v>930</v>
      </c>
      <c r="C2" s="7" t="s" ph="1">
        <v>3310</v>
      </c>
      <c r="D2" s="9" ph="1"/>
      <c r="E2" s="9" ph="1"/>
      <c r="G2" s="10" t="s" ph="1">
        <v>4242</v>
      </c>
      <c r="H2" s="11" ph="1"/>
      <c r="M2" s="9" t="str" ph="1">
        <f>IFERROR(INDEX([1]!_born[生没年],
MATCH(I2,[1]!_born[作],0)),"")</f>
        <v/>
      </c>
      <c r="N2" s="9" t="str" ph="1">
        <f>IFERROR(INDEX([1]!_born[生没年],
MATCH(K2,[1]!_born[作],0)),"")</f>
        <v/>
      </c>
      <c r="R2" s="146" ph="1"/>
      <c r="U2" s="12" ph="1"/>
      <c r="V2" s="131" ph="1"/>
      <c r="W2" s="131" ph="1"/>
    </row>
    <row r="3" spans="1:35" s="8" customFormat="1" ph="1">
      <c r="A3" s="6" ph="1">
        <v>4</v>
      </c>
      <c r="B3" s="11" t="s" ph="1">
        <v>930</v>
      </c>
      <c r="C3" s="11" t="s" ph="1">
        <v>3310</v>
      </c>
      <c r="D3" s="9" ph="1"/>
      <c r="E3" s="9" ph="1"/>
      <c r="G3" s="10" t="s" ph="1">
        <v>3280</v>
      </c>
      <c r="H3" s="11" ph="1"/>
      <c r="M3" s="9" t="str" ph="1">
        <f>IFERROR(INDEX([1]!_born[生没年],
MATCH(I3,[1]!_born[作],0)),"")</f>
        <v/>
      </c>
      <c r="N3" s="9" t="str" ph="1">
        <f>IFERROR(INDEX([1]!_born[生没年],
MATCH(K3,[1]!_born[作],0)),"")</f>
        <v/>
      </c>
      <c r="R3" s="146" ph="1"/>
      <c r="U3" s="12" ph="1"/>
      <c r="V3" s="131" ph="1"/>
      <c r="W3" s="131" ph="1"/>
    </row>
    <row r="4" spans="1:35" ht="25.5" ph="1">
      <c r="A4" s="6" ph="1">
        <v>659</v>
      </c>
      <c r="B4" s="7" t="s" ph="1">
        <v>930</v>
      </c>
      <c r="C4" s="7" t="s" ph="1">
        <v>3310</v>
      </c>
      <c r="D4" s="14" ph="1">
        <v>1</v>
      </c>
      <c r="E4" s="14" ph="1">
        <v>1</v>
      </c>
      <c r="F4" s="7" t="s" ph="1">
        <v>3381</v>
      </c>
      <c r="G4" s="7" t="s" ph="1">
        <v>3280</v>
      </c>
      <c r="H4" s="7" t="s" ph="1">
        <v>7795</v>
      </c>
      <c r="I4" s="7" t="s" ph="1">
        <v>2356</v>
      </c>
      <c r="M4" s="14" t="str" ph="1">
        <f>IFERROR(INDEX([1]!_born[生没年],
MATCH(I4,[1]!_born[作],0)),"")</f>
        <v/>
      </c>
      <c r="N4" s="14" t="str" ph="1">
        <f>IFERROR(INDEX([1]!_born[生没年],
MATCH(K4,[1]!_born[作],0)),"")</f>
        <v/>
      </c>
      <c r="O4" s="7" t="s" ph="1">
        <v>8819</v>
      </c>
      <c r="P4" s="7" t="s" ph="1">
        <v>3970</v>
      </c>
      <c r="Q4" s="7" t="s" ph="1">
        <v>4004</v>
      </c>
      <c r="R4" s="147" ph="1"/>
      <c r="S4" s="7" t="s" ph="1">
        <v>3979</v>
      </c>
      <c r="T4" s="7" t="s" ph="1">
        <v>3482</v>
      </c>
    </row>
    <row r="5" spans="1:35" ht="25.5" ph="1">
      <c r="A5" s="6" ph="1">
        <v>660</v>
      </c>
      <c r="B5" s="7" t="s" ph="1">
        <v>930</v>
      </c>
      <c r="C5" s="7" t="s" ph="1">
        <v>3310</v>
      </c>
      <c r="D5" s="14" ph="1">
        <v>1</v>
      </c>
      <c r="E5" s="14" ph="1">
        <v>1</v>
      </c>
      <c r="F5" s="7" t="s" ph="1">
        <v>3279</v>
      </c>
      <c r="G5" s="7" t="s" ph="1">
        <v>3280</v>
      </c>
      <c r="H5" s="7" t="s" ph="1">
        <v>7795</v>
      </c>
      <c r="I5" s="7" t="s" ph="1">
        <v>2356</v>
      </c>
      <c r="M5" s="14" t="str" ph="1">
        <f>IFERROR(INDEX([1]!_born[生没年],
MATCH(I5,[1]!_born[作],0)),"")</f>
        <v/>
      </c>
      <c r="N5" s="14" t="str" ph="1">
        <f>IFERROR(INDEX([1]!_born[生没年],
MATCH(K5,[1]!_born[作],0)),"")</f>
        <v/>
      </c>
      <c r="O5" s="7" t="s" ph="1">
        <v>8821</v>
      </c>
      <c r="P5" s="7" t="s" ph="1">
        <v>2539</v>
      </c>
      <c r="Q5" s="7" t="s" ph="1">
        <v>2540</v>
      </c>
      <c r="R5" s="147" ph="1"/>
      <c r="S5" s="7" t="s" ph="1">
        <v>2701</v>
      </c>
      <c r="T5" s="7" t="s" ph="1">
        <v>3482</v>
      </c>
      <c r="Y5" s="7" t="s" ph="1">
        <v>8820</v>
      </c>
    </row>
    <row r="6" spans="1:35" s="52" customFormat="1" ph="1">
      <c r="A6" s="49" ph="1">
        <v>666</v>
      </c>
      <c r="B6" s="52" t="s" ph="1">
        <v>930</v>
      </c>
      <c r="C6" s="52" t="s" ph="1">
        <v>3310</v>
      </c>
      <c r="D6" s="132" ph="1">
        <v>1</v>
      </c>
      <c r="E6" s="132" ph="1">
        <v>1</v>
      </c>
      <c r="F6" s="52" t="s" ph="1">
        <v>3362</v>
      </c>
      <c r="G6" s="52" t="s" ph="1">
        <v>3287</v>
      </c>
      <c r="M6" s="132" t="str" ph="1">
        <f>IFERROR(INDEX([1]!_born[生没年],
MATCH(I6,[1]!_born[作],0)),"")</f>
        <v/>
      </c>
      <c r="N6" s="132" t="str" ph="1">
        <f>IFERROR(INDEX([1]!_born[生没年],
MATCH(K6,[1]!_born[作],0)),"")</f>
        <v/>
      </c>
      <c r="R6" s="150" ph="1"/>
      <c r="U6" s="53" ph="1"/>
      <c r="V6" s="49" ph="1"/>
      <c r="W6" s="49" ph="1"/>
    </row>
    <row r="7" spans="1:35" ht="25.5" ph="1">
      <c r="A7" s="6" ph="1">
        <v>660</v>
      </c>
      <c r="B7" s="7" t="s" ph="1">
        <v>930</v>
      </c>
      <c r="C7" s="7" t="s" ph="1">
        <v>3310</v>
      </c>
      <c r="D7" s="14" ph="1">
        <v>2</v>
      </c>
      <c r="E7" s="14" ph="1">
        <v>1</v>
      </c>
      <c r="F7" s="7" t="s" ph="1">
        <v>3381</v>
      </c>
      <c r="G7" s="7" t="s" ph="1">
        <v>3280</v>
      </c>
      <c r="H7" s="7" t="s" ph="1">
        <v>7795</v>
      </c>
      <c r="I7" s="7" t="s" ph="1">
        <v>2356</v>
      </c>
      <c r="M7" s="14" t="str" ph="1">
        <f>IFERROR(INDEX([1]!_born[生没年],
MATCH(I7,[1]!_born[作],0)),"")</f>
        <v/>
      </c>
      <c r="N7" s="14" t="str" ph="1">
        <f>IFERROR(INDEX([1]!_born[生没年],
MATCH(K7,[1]!_born[作],0)),"")</f>
        <v/>
      </c>
      <c r="O7" s="7" t="s" ph="1">
        <v>8821</v>
      </c>
      <c r="P7" s="7" t="s" ph="1">
        <v>2539</v>
      </c>
      <c r="Q7" s="7" t="s" ph="1">
        <v>2540</v>
      </c>
      <c r="R7" s="147" ph="1"/>
      <c r="S7" s="7" t="s" ph="1">
        <v>2701</v>
      </c>
      <c r="T7" s="7" t="s" ph="1">
        <v>3482</v>
      </c>
      <c r="Y7" s="7" t="s" ph="1">
        <v>8822</v>
      </c>
    </row>
    <row r="8" spans="1:35" ht="25.5" ph="1">
      <c r="A8" s="6" ph="1">
        <v>663</v>
      </c>
      <c r="B8" s="7" t="s" ph="1">
        <v>930</v>
      </c>
      <c r="C8" s="7" t="s" ph="1">
        <v>3310</v>
      </c>
      <c r="D8" s="14" ph="1">
        <v>2</v>
      </c>
      <c r="E8" s="14" ph="1">
        <v>1</v>
      </c>
      <c r="F8" s="7" t="s" ph="1">
        <v>3279</v>
      </c>
      <c r="G8" s="7" t="s" ph="1">
        <v>3280</v>
      </c>
      <c r="H8" s="7" t="s" ph="1">
        <v>7795</v>
      </c>
      <c r="M8" s="14" t="str" ph="1">
        <f>IFERROR(INDEX([1]!_born[生没年],
MATCH(I8,[1]!_born[作],0)),"")</f>
        <v/>
      </c>
      <c r="N8" s="14" t="str" ph="1">
        <f>IFERROR(INDEX([1]!_born[生没年],
MATCH(K8,[1]!_born[作],0)),"")</f>
        <v/>
      </c>
      <c r="O8" s="7" t="s" ph="1">
        <v>8823</v>
      </c>
      <c r="P8" s="7" t="s" ph="1">
        <v>4189</v>
      </c>
      <c r="Q8" s="7" t="s" ph="1">
        <v>4190</v>
      </c>
      <c r="R8" s="147" ph="1"/>
      <c r="S8" s="7" t="s" ph="1">
        <v>3511</v>
      </c>
      <c r="T8" s="7" t="s" ph="1">
        <v>3482</v>
      </c>
    </row>
    <row r="9" spans="1:35" s="52" customFormat="1" ph="1">
      <c r="A9" s="49" ph="1">
        <v>666</v>
      </c>
      <c r="B9" s="52" t="s" ph="1">
        <v>930</v>
      </c>
      <c r="C9" s="52" t="s" ph="1">
        <v>3310</v>
      </c>
      <c r="D9" s="132" ph="1">
        <v>2</v>
      </c>
      <c r="E9" s="132" ph="1">
        <v>1</v>
      </c>
      <c r="F9" s="52" t="s" ph="1">
        <v>3362</v>
      </c>
      <c r="G9" s="52" t="s" ph="1">
        <v>3287</v>
      </c>
      <c r="M9" s="132" t="str" ph="1">
        <f>IFERROR(INDEX([1]!_born[生没年],
MATCH(I9,[1]!_born[作],0)),"")</f>
        <v/>
      </c>
      <c r="N9" s="132" t="str" ph="1">
        <f>IFERROR(INDEX([1]!_born[生没年],
MATCH(K9,[1]!_born[作],0)),"")</f>
        <v/>
      </c>
      <c r="R9" s="150" ph="1"/>
      <c r="U9" s="53" ph="1"/>
      <c r="V9" s="49" ph="1"/>
      <c r="W9" s="49" ph="1"/>
    </row>
    <row r="10" spans="1:35" ht="25.5" ph="1">
      <c r="A10" s="6" ph="1">
        <v>664</v>
      </c>
      <c r="B10" s="7" t="s" ph="1">
        <v>930</v>
      </c>
      <c r="C10" s="7" t="s" ph="1">
        <v>3310</v>
      </c>
      <c r="D10" s="14" ph="1">
        <v>3</v>
      </c>
      <c r="E10" s="14" ph="1">
        <v>1</v>
      </c>
      <c r="F10" s="7" t="s" ph="1">
        <v>3381</v>
      </c>
      <c r="G10" s="7" t="s" ph="1">
        <v>3280</v>
      </c>
      <c r="H10" s="7" t="s" ph="1">
        <v>8824</v>
      </c>
      <c r="I10" s="7" t="s" ph="1">
        <v>8825</v>
      </c>
      <c r="M10" s="14" t="str" ph="1">
        <f>IFERROR(INDEX([1]!_born[生没年],
MATCH(I10,[1]!_born[作],0)),"")</f>
        <v/>
      </c>
      <c r="N10" s="14" t="str" ph="1">
        <f>IFERROR(INDEX([1]!_born[生没年],
MATCH(K10,[1]!_born[作],0)),"")</f>
        <v/>
      </c>
      <c r="O10" s="7" t="s" ph="1">
        <v>8826</v>
      </c>
      <c r="P10" s="7" t="s" ph="1">
        <v>3498</v>
      </c>
      <c r="Q10" s="7" t="s" ph="1">
        <v>3499</v>
      </c>
      <c r="R10" s="147" ph="1"/>
      <c r="S10" s="7" t="s" ph="1">
        <v>3797</v>
      </c>
      <c r="T10" s="7" t="s" ph="1">
        <v>3482</v>
      </c>
    </row>
    <row r="11" spans="1:35" ht="25.5" ph="1">
      <c r="A11" s="6" ph="1">
        <v>847</v>
      </c>
      <c r="B11" s="7" t="s" ph="1">
        <v>930</v>
      </c>
      <c r="C11" s="7" t="s" ph="1">
        <v>3310</v>
      </c>
      <c r="D11" s="14" ph="1">
        <v>3</v>
      </c>
      <c r="E11" s="14" ph="1">
        <v>1</v>
      </c>
      <c r="F11" s="7" t="s" ph="1">
        <v>3279</v>
      </c>
      <c r="G11" s="7" t="s" ph="1">
        <v>3280</v>
      </c>
      <c r="H11" s="7" t="s" ph="1">
        <v>8827</v>
      </c>
      <c r="I11" s="7" t="s" ph="1">
        <v>3960</v>
      </c>
      <c r="M11" s="14" t="str" ph="1">
        <f>IFERROR(INDEX([1]!_born[生没年],
MATCH(I11,[1]!_born[作],0)),"")</f>
        <v/>
      </c>
      <c r="N11" s="14" t="str" ph="1">
        <f>IFERROR(INDEX([1]!_born[生没年],
MATCH(K11,[1]!_born[作],0)),"")</f>
        <v/>
      </c>
      <c r="O11" s="7" t="s" ph="1">
        <v>3128</v>
      </c>
      <c r="P11" s="7" t="s" ph="1">
        <v>2704</v>
      </c>
      <c r="Q11" s="7" t="s" ph="1">
        <v>2705</v>
      </c>
      <c r="R11" s="147" ph="1"/>
      <c r="T11" s="7" t="s" ph="1">
        <v>4150</v>
      </c>
    </row>
    <row r="12" spans="1:35" s="52" customFormat="1" ph="1">
      <c r="A12" s="49" ph="1">
        <v>666</v>
      </c>
      <c r="B12" s="52" t="s" ph="1">
        <v>930</v>
      </c>
      <c r="C12" s="52" t="s" ph="1">
        <v>3310</v>
      </c>
      <c r="D12" s="132" ph="1">
        <v>3</v>
      </c>
      <c r="E12" s="132" ph="1">
        <v>1</v>
      </c>
      <c r="F12" s="52" t="s" ph="1">
        <v>3362</v>
      </c>
      <c r="G12" s="52" t="s" ph="1">
        <v>3287</v>
      </c>
      <c r="M12" s="132" t="str" ph="1">
        <f>IFERROR(INDEX([1]!_born[生没年],
MATCH(I12,[1]!_born[作],0)),"")</f>
        <v/>
      </c>
      <c r="N12" s="132" t="str" ph="1">
        <f>IFERROR(INDEX([1]!_born[生没年],
MATCH(K12,[1]!_born[作],0)),"")</f>
        <v/>
      </c>
      <c r="R12" s="150" ph="1"/>
      <c r="U12" s="53" ph="1"/>
      <c r="V12" s="49" ph="1"/>
      <c r="W12" s="49" ph="1"/>
    </row>
    <row r="13" spans="1:35" ht="25.5" ph="1">
      <c r="A13" s="6" ph="1">
        <v>665</v>
      </c>
      <c r="B13" s="7" t="s" ph="1">
        <v>930</v>
      </c>
      <c r="C13" s="7" t="s" ph="1">
        <v>3310</v>
      </c>
      <c r="D13" s="14" ph="1">
        <v>4</v>
      </c>
      <c r="E13" s="14" ph="1">
        <v>1</v>
      </c>
      <c r="F13" s="7" t="s" ph="1">
        <v>3381</v>
      </c>
      <c r="G13" s="7" t="s" ph="1">
        <v>3280</v>
      </c>
      <c r="H13" s="7" t="s" ph="1">
        <v>8828</v>
      </c>
      <c r="M13" s="14" t="str" ph="1">
        <f>IFERROR(INDEX([1]!_born[生没年],
MATCH(I13,[1]!_born[作],0)),"")</f>
        <v/>
      </c>
      <c r="N13" s="14" t="str" ph="1">
        <f>IFERROR(INDEX([1]!_born[生没年],
MATCH(K13,[1]!_born[作],0)),"")</f>
        <v/>
      </c>
      <c r="O13" s="7" t="s" ph="1">
        <v>8829</v>
      </c>
      <c r="P13" s="7" t="s" ph="1">
        <v>3500</v>
      </c>
      <c r="Q13" s="7" t="s" ph="1">
        <v>3501</v>
      </c>
      <c r="R13" s="147" ph="1"/>
      <c r="S13" s="7" t="s" ph="1">
        <v>3511</v>
      </c>
      <c r="T13" s="7" t="s" ph="1">
        <v>3482</v>
      </c>
    </row>
    <row r="14" spans="1:35" ht="25.5" ph="1">
      <c r="A14" s="6" ph="1">
        <v>698</v>
      </c>
      <c r="B14" s="7" t="s" ph="1">
        <v>930</v>
      </c>
      <c r="C14" s="7" t="s" ph="1">
        <v>3310</v>
      </c>
      <c r="D14" s="14" ph="1">
        <v>4</v>
      </c>
      <c r="E14" s="14" ph="1">
        <v>1</v>
      </c>
      <c r="F14" s="7" t="s" ph="1">
        <v>3279</v>
      </c>
      <c r="G14" s="7" t="s" ph="1">
        <v>3280</v>
      </c>
      <c r="H14" s="7" t="s" ph="1">
        <v>8828</v>
      </c>
      <c r="M14" s="14" t="str" ph="1">
        <f>IFERROR(INDEX([1]!_born[生没年],
MATCH(I14,[1]!_born[作],0)),"")</f>
        <v/>
      </c>
      <c r="N14" s="14" t="str" ph="1">
        <f>IFERROR(INDEX([1]!_born[生没年],
MATCH(K14,[1]!_born[作],0)),"")</f>
        <v/>
      </c>
      <c r="O14" s="7" t="s" ph="1">
        <v>8830</v>
      </c>
      <c r="P14" s="7" t="s" ph="1">
        <v>2928</v>
      </c>
      <c r="R14" s="147" ph="1"/>
      <c r="S14" s="7" t="s" ph="1">
        <v>2608</v>
      </c>
      <c r="T14" s="7" t="s" ph="1">
        <v>2999</v>
      </c>
      <c r="Y14" s="7" t="s" ph="1">
        <v>11249</v>
      </c>
    </row>
    <row r="15" spans="1:35" s="52" customFormat="1" ph="1">
      <c r="A15" s="49" ph="1">
        <v>666</v>
      </c>
      <c r="B15" s="52" t="s" ph="1">
        <v>930</v>
      </c>
      <c r="C15" s="52" t="s" ph="1">
        <v>3310</v>
      </c>
      <c r="D15" s="132" ph="1">
        <v>4</v>
      </c>
      <c r="E15" s="132" ph="1">
        <v>1</v>
      </c>
      <c r="F15" s="52" t="s" ph="1">
        <v>3362</v>
      </c>
      <c r="G15" s="52" t="s" ph="1">
        <v>3287</v>
      </c>
      <c r="M15" s="132" t="str" ph="1">
        <f>IFERROR(INDEX([1]!_born[生没年],
MATCH(I15,[1]!_born[作],0)),"")</f>
        <v/>
      </c>
      <c r="N15" s="132" t="str" ph="1">
        <f>IFERROR(INDEX([1]!_born[生没年],
MATCH(K15,[1]!_born[作],0)),"")</f>
        <v/>
      </c>
      <c r="R15" s="150" ph="1"/>
      <c r="U15" s="53" ph="1"/>
      <c r="V15" s="49" ph="1"/>
      <c r="W15" s="49" ph="1"/>
    </row>
    <row r="16" spans="1:35" ht="25.5" ph="1">
      <c r="A16" s="6" ph="1">
        <v>688</v>
      </c>
      <c r="B16" s="7" t="s" ph="1">
        <v>930</v>
      </c>
      <c r="C16" s="7" t="s" ph="1">
        <v>3310</v>
      </c>
      <c r="D16" s="14" ph="1">
        <v>5</v>
      </c>
      <c r="E16" s="14" ph="1">
        <v>1</v>
      </c>
      <c r="F16" s="7" t="s" ph="1">
        <v>3381</v>
      </c>
      <c r="G16" s="7" t="s" ph="1">
        <v>3280</v>
      </c>
      <c r="H16" s="7" t="s" ph="1">
        <v>8832</v>
      </c>
      <c r="M16" s="14" t="str" ph="1">
        <f>IFERROR(INDEX([1]!_born[生没年],
MATCH(I16,[1]!_born[作],0)),"")</f>
        <v/>
      </c>
      <c r="N16" s="14" t="str" ph="1">
        <f>IFERROR(INDEX([1]!_born[生没年],
MATCH(K16,[1]!_born[作],0)),"")</f>
        <v/>
      </c>
      <c r="O16" s="7" t="s" ph="1">
        <v>8833</v>
      </c>
      <c r="P16" s="7" t="s" ph="1">
        <v>2367</v>
      </c>
      <c r="Q16" s="7" t="s" ph="1">
        <v>4115</v>
      </c>
      <c r="R16" s="147" ph="1"/>
      <c r="S16" s="7" t="s" ph="1">
        <v>4227</v>
      </c>
      <c r="T16" s="7" t="s" ph="1">
        <v>2999</v>
      </c>
    </row>
    <row r="17" spans="1:25" ht="25.5" ph="1">
      <c r="A17" s="6" ph="1">
        <v>731</v>
      </c>
      <c r="B17" s="7" t="s" ph="1">
        <v>930</v>
      </c>
      <c r="C17" s="7" t="s" ph="1">
        <v>3310</v>
      </c>
      <c r="D17" s="14" ph="1">
        <v>5</v>
      </c>
      <c r="E17" s="14" ph="1">
        <v>1</v>
      </c>
      <c r="F17" s="7" t="s" ph="1">
        <v>3279</v>
      </c>
      <c r="G17" s="7" t="s" ph="1">
        <v>3280</v>
      </c>
      <c r="H17" s="7" t="s" ph="1">
        <v>8834</v>
      </c>
      <c r="M17" s="14" t="str" ph="1">
        <f>IFERROR(INDEX([1]!_born[生没年],
MATCH(I17,[1]!_born[作],0)),"")</f>
        <v/>
      </c>
      <c r="N17" s="14" t="str" ph="1">
        <f>IFERROR(INDEX([1]!_born[生没年],
MATCH(K17,[1]!_born[作],0)),"")</f>
        <v/>
      </c>
      <c r="O17" s="7" t="s" ph="1">
        <v>8836</v>
      </c>
      <c r="P17" s="7" t="s" ph="1">
        <v>3365</v>
      </c>
      <c r="Q17" s="7" t="s" ph="1">
        <v>3366</v>
      </c>
      <c r="R17" s="147" ph="1"/>
      <c r="S17" s="7" t="s" ph="1">
        <v>2342</v>
      </c>
      <c r="T17" s="7" t="s" ph="1">
        <v>2999</v>
      </c>
      <c r="Y17" s="7" t="s" ph="1">
        <v>8835</v>
      </c>
    </row>
    <row r="18" spans="1:25" s="52" customFormat="1" ph="1">
      <c r="A18" s="49" ph="1">
        <v>666</v>
      </c>
      <c r="B18" s="52" t="s" ph="1">
        <v>930</v>
      </c>
      <c r="C18" s="52" t="s" ph="1">
        <v>3310</v>
      </c>
      <c r="D18" s="132" ph="1">
        <v>5</v>
      </c>
      <c r="E18" s="132" ph="1">
        <v>1</v>
      </c>
      <c r="F18" s="52" t="s" ph="1">
        <v>3362</v>
      </c>
      <c r="G18" s="52" t="s" ph="1">
        <v>3287</v>
      </c>
      <c r="M18" s="132" t="str" ph="1">
        <f>IFERROR(INDEX([1]!_born[生没年],
MATCH(I18,[1]!_born[作],0)),"")</f>
        <v/>
      </c>
      <c r="N18" s="132" t="str" ph="1">
        <f>IFERROR(INDEX([1]!_born[生没年],
MATCH(K18,[1]!_born[作],0)),"")</f>
        <v/>
      </c>
      <c r="R18" s="150" ph="1"/>
      <c r="U18" s="53" ph="1"/>
      <c r="V18" s="49" ph="1"/>
      <c r="W18" s="49" ph="1"/>
    </row>
    <row r="19" spans="1:25" ht="25.5" ph="1">
      <c r="A19" s="6" ph="1">
        <v>689</v>
      </c>
      <c r="B19" s="7" t="s" ph="1">
        <v>930</v>
      </c>
      <c r="C19" s="7" t="s" ph="1">
        <v>3310</v>
      </c>
      <c r="D19" s="14" ph="1">
        <v>1</v>
      </c>
      <c r="E19" s="14" ph="1">
        <v>2</v>
      </c>
      <c r="F19" s="7" t="s" ph="1">
        <v>3381</v>
      </c>
      <c r="G19" s="7" t="s" ph="1">
        <v>3280</v>
      </c>
      <c r="H19" s="7" t="s" ph="1">
        <v>8837</v>
      </c>
      <c r="I19" s="7" t="s" ph="1">
        <v>8838</v>
      </c>
      <c r="M19" s="14" t="str" ph="1">
        <f>IFERROR(INDEX([1]!_born[生没年],
MATCH(I19,[1]!_born[作],0)),"")</f>
        <v/>
      </c>
      <c r="N19" s="14" t="str" ph="1">
        <f>IFERROR(INDEX([1]!_born[生没年],
MATCH(K19,[1]!_born[作],0)),"")</f>
        <v/>
      </c>
      <c r="O19" s="7" t="s" ph="1">
        <v>8839</v>
      </c>
      <c r="P19" s="7" t="s" ph="1">
        <v>4116</v>
      </c>
      <c r="Q19" s="7" t="s" ph="1">
        <v>3000</v>
      </c>
      <c r="R19" s="147" ph="1"/>
      <c r="S19" s="7" t="s" ph="1">
        <v>3863</v>
      </c>
      <c r="T19" s="7" t="s" ph="1">
        <v>2999</v>
      </c>
      <c r="Y19" s="7" t="s" ph="1">
        <v>8840</v>
      </c>
    </row>
    <row r="20" spans="1:25" ht="25.5" ph="1">
      <c r="A20" s="6" ph="1">
        <v>690</v>
      </c>
      <c r="B20" s="7" t="s" ph="1">
        <v>930</v>
      </c>
      <c r="C20" s="7" t="s" ph="1">
        <v>3310</v>
      </c>
      <c r="D20" s="14" ph="1">
        <v>1</v>
      </c>
      <c r="E20" s="14" ph="1">
        <v>2</v>
      </c>
      <c r="F20" s="7" t="s" ph="1">
        <v>3279</v>
      </c>
      <c r="G20" s="7" t="s" ph="1">
        <v>3280</v>
      </c>
      <c r="H20" s="7" t="s" ph="1">
        <v>7732</v>
      </c>
      <c r="I20" s="7" t="s" ph="1">
        <v>3971</v>
      </c>
      <c r="M20" s="14" t="str" ph="1">
        <f>IFERROR(INDEX([1]!_born[生没年],
MATCH(I20,[1]!_born[作],0)),"")</f>
        <v/>
      </c>
      <c r="N20" s="14" t="str" ph="1">
        <f>IFERROR(INDEX([1]!_born[生没年],
MATCH(K20,[1]!_born[作],0)),"")</f>
        <v/>
      </c>
      <c r="O20" s="7" t="s" ph="1">
        <v>8841</v>
      </c>
      <c r="P20" s="7" t="s" ph="1">
        <v>3001</v>
      </c>
      <c r="Q20" s="7" t="s" ph="1">
        <v>3002</v>
      </c>
      <c r="R20" s="147" ph="1"/>
      <c r="S20" s="7" t="s" ph="1">
        <v>2686</v>
      </c>
      <c r="T20" s="7" t="s" ph="1">
        <v>2999</v>
      </c>
      <c r="Y20" s="7" t="s" ph="1">
        <v>8820</v>
      </c>
    </row>
    <row r="21" spans="1:25" s="52" customFormat="1" ph="1">
      <c r="A21" s="49" ph="1">
        <v>666</v>
      </c>
      <c r="B21" s="52" t="s" ph="1">
        <v>930</v>
      </c>
      <c r="C21" s="52" t="s" ph="1">
        <v>3310</v>
      </c>
      <c r="D21" s="132" ph="1">
        <v>1</v>
      </c>
      <c r="E21" s="132" ph="1">
        <v>2</v>
      </c>
      <c r="F21" s="52" t="s" ph="1">
        <v>3362</v>
      </c>
      <c r="G21" s="52" t="s" ph="1">
        <v>3287</v>
      </c>
      <c r="M21" s="132" t="str" ph="1">
        <f>IFERROR(INDEX([1]!_born[生没年],
MATCH(I21,[1]!_born[作],0)),"")</f>
        <v/>
      </c>
      <c r="N21" s="132" t="str" ph="1">
        <f>IFERROR(INDEX([1]!_born[生没年],
MATCH(K21,[1]!_born[作],0)),"")</f>
        <v/>
      </c>
      <c r="R21" s="150" ph="1"/>
      <c r="U21" s="53" ph="1"/>
      <c r="V21" s="49" ph="1"/>
      <c r="W21" s="49" ph="1"/>
    </row>
    <row r="22" spans="1:25" ht="25.5" ph="1">
      <c r="A22" s="6" ph="1">
        <v>690</v>
      </c>
      <c r="B22" s="7" t="s" ph="1">
        <v>930</v>
      </c>
      <c r="C22" s="7" t="s" ph="1">
        <v>3310</v>
      </c>
      <c r="D22" s="14" ph="1">
        <v>2</v>
      </c>
      <c r="E22" s="14" ph="1">
        <v>2</v>
      </c>
      <c r="F22" s="7" t="s" ph="1">
        <v>3381</v>
      </c>
      <c r="G22" s="7" t="s" ph="1">
        <v>3280</v>
      </c>
      <c r="H22" s="7" t="s" ph="1">
        <v>7732</v>
      </c>
      <c r="I22" s="7" t="s" ph="1">
        <v>2305</v>
      </c>
      <c r="M22" s="14" t="str" ph="1">
        <f>IFERROR(INDEX([1]!_born[生没年],
MATCH(I22,[1]!_born[作],0)),"")</f>
        <v/>
      </c>
      <c r="N22" s="14" t="str" ph="1">
        <f>IFERROR(INDEX([1]!_born[生没年],
MATCH(K22,[1]!_born[作],0)),"")</f>
        <v/>
      </c>
      <c r="O22" s="7" t="s" ph="1">
        <v>8841</v>
      </c>
      <c r="P22" s="7" t="s" ph="1">
        <v>3001</v>
      </c>
      <c r="Q22" s="7" t="s" ph="1">
        <v>3002</v>
      </c>
      <c r="R22" s="147" ph="1"/>
      <c r="S22" s="7" t="s" ph="1">
        <v>2686</v>
      </c>
      <c r="T22" s="7" t="s" ph="1">
        <v>2999</v>
      </c>
      <c r="Y22" s="7" t="s" ph="1">
        <v>8822</v>
      </c>
    </row>
    <row r="23" spans="1:25" ht="25.5" ph="1">
      <c r="A23" s="6" ph="1">
        <v>702</v>
      </c>
      <c r="B23" s="7" t="s" ph="1">
        <v>930</v>
      </c>
      <c r="C23" s="7" t="s" ph="1">
        <v>3310</v>
      </c>
      <c r="D23" s="14" ph="1">
        <v>2</v>
      </c>
      <c r="E23" s="14" ph="1">
        <v>2</v>
      </c>
      <c r="F23" s="7" t="s" ph="1">
        <v>3279</v>
      </c>
      <c r="G23" s="7" t="s" ph="1">
        <v>3280</v>
      </c>
      <c r="H23" s="7" t="s" ph="1">
        <v>8842</v>
      </c>
      <c r="I23" s="7" t="s" ph="1">
        <v>4191</v>
      </c>
      <c r="M23" s="14" t="str" ph="1">
        <f>IFERROR(INDEX([1]!_born[生没年],
MATCH(I23,[1]!_born[作],0)),"")</f>
        <v/>
      </c>
      <c r="N23" s="14" t="str" ph="1">
        <f>IFERROR(INDEX([1]!_born[生没年],
MATCH(K23,[1]!_born[作],0)),"")</f>
        <v/>
      </c>
      <c r="O23" s="7" t="s" ph="1">
        <v>8843</v>
      </c>
      <c r="P23" s="7" t="s" ph="1">
        <v>2934</v>
      </c>
      <c r="Q23" s="7" t="s" ph="1">
        <v>2935</v>
      </c>
      <c r="R23" s="147" ph="1"/>
      <c r="S23" s="7" t="s" ph="1">
        <v>2279</v>
      </c>
      <c r="T23" s="7" t="s" ph="1">
        <v>2999</v>
      </c>
      <c r="Y23" s="7" t="s" ph="1">
        <v>8844</v>
      </c>
    </row>
    <row r="24" spans="1:25" s="52" customFormat="1" ph="1">
      <c r="A24" s="49" ph="1">
        <v>666</v>
      </c>
      <c r="B24" s="52" t="s" ph="1">
        <v>930</v>
      </c>
      <c r="C24" s="52" t="s" ph="1">
        <v>3310</v>
      </c>
      <c r="D24" s="132" ph="1">
        <v>2</v>
      </c>
      <c r="E24" s="132" ph="1">
        <v>2</v>
      </c>
      <c r="F24" s="52" t="s" ph="1">
        <v>3362</v>
      </c>
      <c r="G24" s="52" t="s" ph="1">
        <v>3287</v>
      </c>
      <c r="M24" s="132" t="str" ph="1">
        <f>IFERROR(INDEX([1]!_born[生没年],
MATCH(I24,[1]!_born[作],0)),"")</f>
        <v/>
      </c>
      <c r="N24" s="132" t="str" ph="1">
        <f>IFERROR(INDEX([1]!_born[生没年],
MATCH(K24,[1]!_born[作],0)),"")</f>
        <v/>
      </c>
      <c r="R24" s="150" ph="1"/>
      <c r="U24" s="53" ph="1"/>
      <c r="V24" s="49" ph="1"/>
      <c r="W24" s="49" ph="1"/>
    </row>
    <row r="25" spans="1:25" ht="25.5" ph="1">
      <c r="A25" s="6" ph="1">
        <v>703</v>
      </c>
      <c r="B25" s="7" t="s" ph="1">
        <v>930</v>
      </c>
      <c r="C25" s="7" t="s" ph="1">
        <v>3310</v>
      </c>
      <c r="D25" s="14" ph="1">
        <v>3</v>
      </c>
      <c r="E25" s="14" ph="1">
        <v>2</v>
      </c>
      <c r="F25" s="7" t="s" ph="1">
        <v>3381</v>
      </c>
      <c r="G25" s="7" t="s" ph="1">
        <v>3280</v>
      </c>
      <c r="H25" s="7" t="s" ph="1">
        <v>8845</v>
      </c>
      <c r="I25" s="7" t="s" ph="1">
        <v>8846</v>
      </c>
      <c r="M25" s="14" t="str" ph="1">
        <f>IFERROR(INDEX([1]!_born[生没年],
MATCH(I25,[1]!_born[作],0)),"")</f>
        <v/>
      </c>
      <c r="N25" s="14" t="str" ph="1">
        <f>IFERROR(INDEX([1]!_born[生没年],
MATCH(K25,[1]!_born[作],0)),"")</f>
        <v/>
      </c>
      <c r="O25" s="7" t="s" ph="1">
        <v>3221</v>
      </c>
      <c r="P25" s="7" t="s" ph="1">
        <v>3853</v>
      </c>
      <c r="R25" s="147" ph="1"/>
      <c r="S25" s="7" t="s" ph="1">
        <v>3532</v>
      </c>
      <c r="T25" s="7" t="s" ph="1">
        <v>2999</v>
      </c>
    </row>
    <row r="26" spans="1:25" ht="25.5" ph="1">
      <c r="A26" s="6" ph="1">
        <v>704</v>
      </c>
      <c r="B26" s="7" t="s" ph="1">
        <v>930</v>
      </c>
      <c r="C26" s="7" t="s" ph="1">
        <v>3310</v>
      </c>
      <c r="D26" s="14" ph="1">
        <v>3</v>
      </c>
      <c r="E26" s="14" ph="1">
        <v>2</v>
      </c>
      <c r="F26" s="7" t="s" ph="1">
        <v>3279</v>
      </c>
      <c r="G26" s="7" t="s" ph="1">
        <v>3280</v>
      </c>
      <c r="H26" s="7" t="s" ph="1">
        <v>8845</v>
      </c>
      <c r="I26" s="7" t="s" ph="1">
        <v>8846</v>
      </c>
      <c r="M26" s="14" t="str" ph="1">
        <f>IFERROR(INDEX([1]!_born[生没年],
MATCH(I26,[1]!_born[作],0)),"")</f>
        <v/>
      </c>
      <c r="N26" s="14" t="str" ph="1">
        <f>IFERROR(INDEX([1]!_born[生没年],
MATCH(K26,[1]!_born[作],0)),"")</f>
        <v/>
      </c>
      <c r="O26" s="7" t="s" ph="1">
        <v>3225</v>
      </c>
      <c r="P26" s="7" t="s" ph="1">
        <v>3854</v>
      </c>
      <c r="Q26" s="7" t="s" ph="1">
        <v>3855</v>
      </c>
      <c r="R26" s="147" ph="1"/>
      <c r="S26" s="7" t="s" ph="1">
        <v>2334</v>
      </c>
      <c r="T26" s="7" t="s" ph="1">
        <v>2999</v>
      </c>
      <c r="Y26" s="7" t="s" ph="1">
        <v>8820</v>
      </c>
    </row>
    <row r="27" spans="1:25" s="52" customFormat="1" ph="1">
      <c r="A27" s="49" ph="1">
        <v>666</v>
      </c>
      <c r="B27" s="52" t="s" ph="1">
        <v>930</v>
      </c>
      <c r="C27" s="52" t="s" ph="1">
        <v>3310</v>
      </c>
      <c r="D27" s="132" ph="1">
        <v>3</v>
      </c>
      <c r="E27" s="132" ph="1">
        <v>2</v>
      </c>
      <c r="F27" s="52" t="s" ph="1">
        <v>3362</v>
      </c>
      <c r="G27" s="52" t="s" ph="1">
        <v>3287</v>
      </c>
      <c r="M27" s="132" t="str" ph="1">
        <f>IFERROR(INDEX([1]!_born[生没年],
MATCH(I27,[1]!_born[作],0)),"")</f>
        <v/>
      </c>
      <c r="N27" s="132" t="str" ph="1">
        <f>IFERROR(INDEX([1]!_born[生没年],
MATCH(K27,[1]!_born[作],0)),"")</f>
        <v/>
      </c>
      <c r="R27" s="150" ph="1"/>
      <c r="U27" s="53" ph="1"/>
      <c r="V27" s="49" ph="1"/>
      <c r="W27" s="49" ph="1"/>
    </row>
    <row r="28" spans="1:25" ht="25.5" ph="1">
      <c r="A28" s="6" ph="1">
        <v>704</v>
      </c>
      <c r="B28" s="7" t="s" ph="1">
        <v>930</v>
      </c>
      <c r="C28" s="7" t="s" ph="1">
        <v>3310</v>
      </c>
      <c r="D28" s="14" ph="1">
        <v>4</v>
      </c>
      <c r="E28" s="14" ph="1">
        <v>2</v>
      </c>
      <c r="F28" s="7" t="s" ph="1">
        <v>3381</v>
      </c>
      <c r="G28" s="7" t="s" ph="1">
        <v>3280</v>
      </c>
      <c r="H28" s="7" t="s" ph="1">
        <v>8845</v>
      </c>
      <c r="I28" s="7" t="s" ph="1">
        <v>8846</v>
      </c>
      <c r="M28" s="14" t="str" ph="1">
        <f>IFERROR(INDEX([1]!_born[生没年],
MATCH(I28,[1]!_born[作],0)),"")</f>
        <v/>
      </c>
      <c r="N28" s="14" t="str" ph="1">
        <f>IFERROR(INDEX([1]!_born[生没年],
MATCH(K28,[1]!_born[作],0)),"")</f>
        <v/>
      </c>
      <c r="O28" s="7" t="s" ph="1">
        <v>3225</v>
      </c>
      <c r="P28" s="7" t="s" ph="1">
        <v>3854</v>
      </c>
      <c r="Q28" s="7" t="s" ph="1">
        <v>3855</v>
      </c>
      <c r="R28" s="147" ph="1"/>
      <c r="S28" s="7" t="s" ph="1">
        <v>2334</v>
      </c>
      <c r="T28" s="7" t="s" ph="1">
        <v>2999</v>
      </c>
      <c r="Y28" s="7" t="s" ph="1">
        <v>8822</v>
      </c>
    </row>
    <row r="29" spans="1:25" ht="25.5" ph="1">
      <c r="A29" s="6" ph="1">
        <v>682</v>
      </c>
      <c r="B29" s="7" t="s" ph="1">
        <v>930</v>
      </c>
      <c r="C29" s="7" t="s" ph="1">
        <v>3310</v>
      </c>
      <c r="D29" s="14" ph="1">
        <v>4</v>
      </c>
      <c r="E29" s="14" ph="1">
        <v>2</v>
      </c>
      <c r="F29" s="7" t="s" ph="1">
        <v>3279</v>
      </c>
      <c r="G29" s="7" t="s" ph="1">
        <v>3280</v>
      </c>
      <c r="H29" s="7" t="s" ph="1">
        <v>8013</v>
      </c>
      <c r="M29" s="14" t="str" ph="1">
        <f>IFERROR(INDEX([1]!_born[生没年],
MATCH(I29,[1]!_born[作],0)),"")</f>
        <v/>
      </c>
      <c r="N29" s="14" t="str" ph="1">
        <f>IFERROR(INDEX([1]!_born[生没年],
MATCH(K29,[1]!_born[作],0)),"")</f>
        <v/>
      </c>
      <c r="O29" s="7" t="s" ph="1">
        <v>8847</v>
      </c>
      <c r="P29" s="7" t="s" ph="1">
        <v>3534</v>
      </c>
      <c r="Q29" s="7" t="s" ph="1">
        <v>3535</v>
      </c>
      <c r="R29" s="147" ph="1"/>
      <c r="S29" s="7" t="s" ph="1">
        <v>3553</v>
      </c>
      <c r="T29" s="7" t="s" ph="1">
        <v>3482</v>
      </c>
    </row>
    <row r="30" spans="1:25" s="52" customFormat="1" ph="1">
      <c r="A30" s="49" ph="1">
        <v>666</v>
      </c>
      <c r="B30" s="52" t="s" ph="1">
        <v>930</v>
      </c>
      <c r="C30" s="52" t="s" ph="1">
        <v>3310</v>
      </c>
      <c r="D30" s="132" ph="1">
        <v>4</v>
      </c>
      <c r="E30" s="132" ph="1">
        <v>2</v>
      </c>
      <c r="F30" s="52" t="s" ph="1">
        <v>3362</v>
      </c>
      <c r="G30" s="52" t="s" ph="1">
        <v>3287</v>
      </c>
      <c r="M30" s="132" t="str" ph="1">
        <f>IFERROR(INDEX([1]!_born[生没年],
MATCH(I30,[1]!_born[作],0)),"")</f>
        <v/>
      </c>
      <c r="N30" s="132" t="str" ph="1">
        <f>IFERROR(INDEX([1]!_born[生没年],
MATCH(K30,[1]!_born[作],0)),"")</f>
        <v/>
      </c>
      <c r="R30" s="150" ph="1"/>
      <c r="U30" s="53" ph="1"/>
      <c r="V30" s="49" ph="1"/>
      <c r="W30" s="49" ph="1"/>
    </row>
    <row r="31" spans="1:25" ht="25.5" ph="1">
      <c r="A31" s="6" ph="1">
        <v>683</v>
      </c>
      <c r="B31" s="7" t="s" ph="1">
        <v>930</v>
      </c>
      <c r="C31" s="7" t="s" ph="1">
        <v>3310</v>
      </c>
      <c r="D31" s="14" ph="1">
        <v>5</v>
      </c>
      <c r="E31" s="14" ph="1">
        <v>2</v>
      </c>
      <c r="F31" s="7" t="s" ph="1">
        <v>3381</v>
      </c>
      <c r="G31" s="7" t="s" ph="1">
        <v>3280</v>
      </c>
      <c r="H31" s="7" t="s" ph="1">
        <v>8848</v>
      </c>
      <c r="M31" s="14" t="str" ph="1">
        <f>IFERROR(INDEX([1]!_born[生没年],
MATCH(I31,[1]!_born[作],0)),"")</f>
        <v/>
      </c>
      <c r="N31" s="14" t="str" ph="1">
        <f>IFERROR(INDEX([1]!_born[生没年],
MATCH(K31,[1]!_born[作],0)),"")</f>
        <v/>
      </c>
      <c r="O31" s="7" t="s" ph="1">
        <v>8849</v>
      </c>
      <c r="P31" s="7" t="s" ph="1">
        <v>3536</v>
      </c>
      <c r="Q31" s="7" t="s" ph="1">
        <v>3537</v>
      </c>
      <c r="R31" s="147" ph="1"/>
      <c r="S31" s="7" t="s" ph="1">
        <v>3816</v>
      </c>
      <c r="T31" s="7" t="s" ph="1">
        <v>3482</v>
      </c>
    </row>
    <row r="32" spans="1:25" ht="25.5" ph="1">
      <c r="A32" s="6" ph="1">
        <v>684</v>
      </c>
      <c r="B32" s="7" t="s" ph="1">
        <v>930</v>
      </c>
      <c r="C32" s="7" t="s" ph="1">
        <v>3310</v>
      </c>
      <c r="D32" s="14" ph="1">
        <v>5</v>
      </c>
      <c r="E32" s="14" ph="1">
        <v>2</v>
      </c>
      <c r="F32" s="7" t="s" ph="1">
        <v>3279</v>
      </c>
      <c r="G32" s="7" t="s" ph="1">
        <v>3280</v>
      </c>
      <c r="H32" s="7" t="s" ph="1">
        <v>8850</v>
      </c>
      <c r="M32" s="14" t="str" ph="1">
        <f>IFERROR(INDEX([1]!_born[生没年],
MATCH(I32,[1]!_born[作],0)),"")</f>
        <v/>
      </c>
      <c r="N32" s="14" t="str" ph="1">
        <f>IFERROR(INDEX([1]!_born[生没年],
MATCH(K32,[1]!_born[作],0)),"")</f>
        <v/>
      </c>
      <c r="O32" s="7" t="s" ph="1">
        <v>8851</v>
      </c>
      <c r="P32" s="7" t="s" ph="1">
        <v>3538</v>
      </c>
      <c r="Q32" s="7" t="s" ph="1">
        <v>3539</v>
      </c>
      <c r="R32" s="147" ph="1"/>
      <c r="S32" s="7" t="s" ph="1">
        <v>3977</v>
      </c>
      <c r="T32" s="7" t="s" ph="1">
        <v>3482</v>
      </c>
      <c r="Y32" s="7" t="s" ph="1">
        <v>8820</v>
      </c>
    </row>
    <row r="33" spans="1:25" s="52" customFormat="1" ph="1">
      <c r="A33" s="49" ph="1">
        <v>666</v>
      </c>
      <c r="B33" s="52" t="s" ph="1">
        <v>930</v>
      </c>
      <c r="C33" s="52" t="s" ph="1">
        <v>3310</v>
      </c>
      <c r="D33" s="132" ph="1">
        <v>5</v>
      </c>
      <c r="E33" s="132" ph="1">
        <v>2</v>
      </c>
      <c r="F33" s="52" t="s" ph="1">
        <v>3362</v>
      </c>
      <c r="G33" s="52" t="s" ph="1">
        <v>3287</v>
      </c>
      <c r="M33" s="132" t="str" ph="1">
        <f>IFERROR(INDEX([1]!_born[生没年],
MATCH(I33,[1]!_born[作],0)),"")</f>
        <v/>
      </c>
      <c r="N33" s="132" t="str" ph="1">
        <f>IFERROR(INDEX([1]!_born[生没年],
MATCH(K33,[1]!_born[作],0)),"")</f>
        <v/>
      </c>
      <c r="R33" s="150" ph="1"/>
      <c r="U33" s="53" ph="1"/>
      <c r="V33" s="49" ph="1"/>
      <c r="W33" s="49" ph="1"/>
    </row>
    <row r="34" spans="1:25" ht="25.5" ph="1">
      <c r="A34" s="6" ph="1">
        <v>684</v>
      </c>
      <c r="B34" s="7" t="s" ph="1">
        <v>930</v>
      </c>
      <c r="C34" s="7" t="s" ph="1">
        <v>3310</v>
      </c>
      <c r="D34" s="14" ph="1">
        <v>1</v>
      </c>
      <c r="E34" s="14" ph="1">
        <v>3</v>
      </c>
      <c r="F34" s="7" t="s" ph="1">
        <v>3381</v>
      </c>
      <c r="G34" s="7" t="s" ph="1">
        <v>3280</v>
      </c>
      <c r="H34" s="7" t="s" ph="1">
        <v>8850</v>
      </c>
      <c r="M34" s="14" t="str" ph="1">
        <f>IFERROR(INDEX([1]!_born[生没年],
MATCH(I34,[1]!_born[作],0)),"")</f>
        <v/>
      </c>
      <c r="N34" s="14" t="str" ph="1">
        <f>IFERROR(INDEX([1]!_born[生没年],
MATCH(K34,[1]!_born[作],0)),"")</f>
        <v/>
      </c>
      <c r="O34" s="7" t="s" ph="1">
        <v>8851</v>
      </c>
      <c r="P34" s="7" t="s" ph="1">
        <v>3538</v>
      </c>
      <c r="Q34" s="7" t="s" ph="1">
        <v>3539</v>
      </c>
      <c r="R34" s="147" ph="1"/>
      <c r="S34" s="7" t="s" ph="1">
        <v>3977</v>
      </c>
      <c r="T34" s="7" t="s" ph="1">
        <v>3482</v>
      </c>
      <c r="Y34" s="7" t="s" ph="1">
        <v>8822</v>
      </c>
    </row>
    <row r="35" spans="1:25" ht="25.5" ph="1">
      <c r="A35" s="6" ph="1">
        <v>673</v>
      </c>
      <c r="B35" s="7" t="s" ph="1">
        <v>930</v>
      </c>
      <c r="C35" s="7" t="s" ph="1">
        <v>3310</v>
      </c>
      <c r="D35" s="14" ph="1">
        <v>1</v>
      </c>
      <c r="E35" s="14" ph="1">
        <v>3</v>
      </c>
      <c r="F35" s="7" t="s" ph="1">
        <v>3279</v>
      </c>
      <c r="G35" s="7" t="s" ph="1">
        <v>3280</v>
      </c>
      <c r="H35" s="7" t="s" ph="1">
        <v>8852</v>
      </c>
      <c r="M35" s="14" t="str" ph="1">
        <f>IFERROR(INDEX([1]!_born[生没年],
MATCH(I35,[1]!_born[作],0)),"")</f>
        <v/>
      </c>
      <c r="N35" s="14" t="str" ph="1">
        <f>IFERROR(INDEX([1]!_born[生没年],
MATCH(K35,[1]!_born[作],0)),"")</f>
        <v/>
      </c>
      <c r="O35" s="7" t="s" ph="1">
        <v>8853</v>
      </c>
      <c r="P35" s="7" t="s" ph="1">
        <v>4245</v>
      </c>
      <c r="Q35" s="7" t="s" ph="1">
        <v>4246</v>
      </c>
      <c r="R35" s="147" ph="1"/>
      <c r="S35" s="7" t="s" ph="1">
        <v>3523</v>
      </c>
      <c r="T35" s="7" t="s" ph="1">
        <v>3482</v>
      </c>
    </row>
    <row r="36" spans="1:25" s="52" customFormat="1" ph="1">
      <c r="A36" s="49" ph="1">
        <v>666</v>
      </c>
      <c r="B36" s="52" t="s" ph="1">
        <v>930</v>
      </c>
      <c r="C36" s="52" t="s" ph="1">
        <v>3310</v>
      </c>
      <c r="D36" s="132" ph="1">
        <v>1</v>
      </c>
      <c r="E36" s="132" ph="1">
        <v>3</v>
      </c>
      <c r="F36" s="52" t="s" ph="1">
        <v>3362</v>
      </c>
      <c r="G36" s="52" t="s" ph="1">
        <v>3287</v>
      </c>
      <c r="M36" s="132" t="str" ph="1">
        <f>IFERROR(INDEX([1]!_born[生没年],
MATCH(I36,[1]!_born[作],0)),"")</f>
        <v/>
      </c>
      <c r="N36" s="132" t="str" ph="1">
        <f>IFERROR(INDEX([1]!_born[生没年],
MATCH(K36,[1]!_born[作],0)),"")</f>
        <v/>
      </c>
      <c r="R36" s="150" ph="1"/>
      <c r="U36" s="53" ph="1"/>
      <c r="V36" s="49" ph="1"/>
      <c r="W36" s="49" ph="1"/>
    </row>
    <row r="37" spans="1:25" ht="25.5" ph="1">
      <c r="A37" s="6" ph="1">
        <v>674</v>
      </c>
      <c r="B37" s="7" t="s" ph="1">
        <v>930</v>
      </c>
      <c r="C37" s="7" t="s" ph="1">
        <v>3310</v>
      </c>
      <c r="D37" s="14" ph="1">
        <v>2</v>
      </c>
      <c r="E37" s="14" ph="1">
        <v>3</v>
      </c>
      <c r="F37" s="7" t="s" ph="1">
        <v>3381</v>
      </c>
      <c r="G37" s="7" t="s" ph="1">
        <v>3280</v>
      </c>
      <c r="H37" s="7" t="s" ph="1">
        <v>8854</v>
      </c>
      <c r="M37" s="14" t="str" ph="1">
        <f>IFERROR(INDEX([1]!_born[生没年],
MATCH(I37,[1]!_born[作],0)),"")</f>
        <v/>
      </c>
      <c r="N37" s="14" t="str" ph="1">
        <f>IFERROR(INDEX([1]!_born[生没年],
MATCH(K37,[1]!_born[作],0)),"")</f>
        <v/>
      </c>
      <c r="O37" s="7" t="s" ph="1">
        <v>8855</v>
      </c>
      <c r="P37" s="7" t="s" ph="1">
        <v>3435</v>
      </c>
      <c r="Q37" s="7" t="s" ph="1">
        <v>4247</v>
      </c>
      <c r="R37" s="147" ph="1"/>
      <c r="S37" s="7" t="s" ph="1">
        <v>3790</v>
      </c>
      <c r="T37" s="7" t="s" ph="1">
        <v>3482</v>
      </c>
    </row>
    <row r="38" spans="1:25" ht="25.5" ph="1">
      <c r="A38" s="6" ph="1">
        <v>675</v>
      </c>
      <c r="B38" s="7" t="s" ph="1">
        <v>930</v>
      </c>
      <c r="C38" s="7" t="s" ph="1">
        <v>3310</v>
      </c>
      <c r="D38" s="14" ph="1">
        <v>2</v>
      </c>
      <c r="E38" s="14" ph="1">
        <v>3</v>
      </c>
      <c r="F38" s="7" t="s" ph="1">
        <v>3279</v>
      </c>
      <c r="G38" s="7" t="s" ph="1">
        <v>3280</v>
      </c>
      <c r="H38" s="7" t="s" ph="1">
        <v>8848</v>
      </c>
      <c r="M38" s="14" t="str" ph="1">
        <f>IFERROR(INDEX([1]!_born[生没年],
MATCH(I38,[1]!_born[作],0)),"")</f>
        <v/>
      </c>
      <c r="N38" s="14" t="str" ph="1">
        <f>IFERROR(INDEX([1]!_born[生没年],
MATCH(K38,[1]!_born[作],0)),"")</f>
        <v/>
      </c>
      <c r="O38" s="7" t="s" ph="1">
        <v>8856</v>
      </c>
      <c r="P38" s="7" t="s" ph="1">
        <v>4248</v>
      </c>
      <c r="Q38" s="7" t="s" ph="1">
        <v>2349</v>
      </c>
      <c r="R38" s="147" ph="1"/>
      <c r="S38" s="7" t="s" ph="1">
        <v>3791</v>
      </c>
      <c r="T38" s="7" t="s" ph="1">
        <v>3482</v>
      </c>
      <c r="Y38" s="7" t="s" ph="1">
        <v>8820</v>
      </c>
    </row>
    <row r="39" spans="1:25" s="52" customFormat="1" ph="1">
      <c r="A39" s="49" ph="1">
        <v>666</v>
      </c>
      <c r="B39" s="52" t="s" ph="1">
        <v>930</v>
      </c>
      <c r="C39" s="52" t="s" ph="1">
        <v>3310</v>
      </c>
      <c r="D39" s="132" ph="1">
        <v>2</v>
      </c>
      <c r="E39" s="132" ph="1">
        <v>3</v>
      </c>
      <c r="F39" s="52" t="s" ph="1">
        <v>3362</v>
      </c>
      <c r="G39" s="52" t="s" ph="1">
        <v>3287</v>
      </c>
      <c r="M39" s="132" t="str" ph="1">
        <f>IFERROR(INDEX([1]!_born[生没年],
MATCH(I39,[1]!_born[作],0)),"")</f>
        <v/>
      </c>
      <c r="N39" s="132" t="str" ph="1">
        <f>IFERROR(INDEX([1]!_born[生没年],
MATCH(K39,[1]!_born[作],0)),"")</f>
        <v/>
      </c>
      <c r="R39" s="150" ph="1"/>
      <c r="U39" s="53" ph="1"/>
      <c r="V39" s="49" ph="1"/>
      <c r="W39" s="49" ph="1"/>
    </row>
    <row r="40" spans="1:25" ht="25.5" ph="1">
      <c r="A40" s="6" ph="1">
        <v>675</v>
      </c>
      <c r="B40" s="7" t="s" ph="1">
        <v>930</v>
      </c>
      <c r="C40" s="7" t="s" ph="1">
        <v>3310</v>
      </c>
      <c r="D40" s="14" ph="1">
        <v>3</v>
      </c>
      <c r="E40" s="14" ph="1">
        <v>3</v>
      </c>
      <c r="F40" s="7" t="s" ph="1">
        <v>3381</v>
      </c>
      <c r="G40" s="7" t="s" ph="1">
        <v>3280</v>
      </c>
      <c r="H40" s="7" t="s" ph="1">
        <v>8848</v>
      </c>
      <c r="M40" s="14" t="str" ph="1">
        <f>IFERROR(INDEX([1]!_born[生没年],
MATCH(I40,[1]!_born[作],0)),"")</f>
        <v/>
      </c>
      <c r="N40" s="14" t="str" ph="1">
        <f>IFERROR(INDEX([1]!_born[生没年],
MATCH(K40,[1]!_born[作],0)),"")</f>
        <v/>
      </c>
      <c r="O40" s="7" t="s" ph="1">
        <v>8856</v>
      </c>
      <c r="P40" s="7" t="s" ph="1">
        <v>4248</v>
      </c>
      <c r="Q40" s="7" t="s" ph="1">
        <v>2349</v>
      </c>
      <c r="R40" s="147" ph="1"/>
      <c r="S40" s="7" t="s" ph="1">
        <v>3791</v>
      </c>
      <c r="T40" s="7" t="s" ph="1">
        <v>3482</v>
      </c>
      <c r="Y40" s="7" t="s" ph="1">
        <v>8822</v>
      </c>
    </row>
    <row r="41" spans="1:25" ht="25.5" ph="1">
      <c r="A41" s="6" ph="1">
        <v>707</v>
      </c>
      <c r="B41" s="7" t="s" ph="1">
        <v>930</v>
      </c>
      <c r="C41" s="7" t="s" ph="1">
        <v>3310</v>
      </c>
      <c r="D41" s="14" ph="1">
        <v>3</v>
      </c>
      <c r="E41" s="14" ph="1">
        <v>3</v>
      </c>
      <c r="F41" s="7" t="s" ph="1">
        <v>3279</v>
      </c>
      <c r="G41" s="7" t="s" ph="1">
        <v>3280</v>
      </c>
      <c r="H41" s="7" t="s" ph="1">
        <v>8857</v>
      </c>
      <c r="I41" s="7" t="s" ph="1">
        <v>2781</v>
      </c>
      <c r="M41" s="14" t="str" ph="1">
        <f>IFERROR(INDEX([1]!_born[生没年],
MATCH(I41,[1]!_born[作],0)),"")</f>
        <v/>
      </c>
      <c r="N41" s="14" t="str" ph="1">
        <f>IFERROR(INDEX([1]!_born[生没年],
MATCH(K41,[1]!_born[作],0)),"")</f>
        <v/>
      </c>
      <c r="O41" s="7" t="s" ph="1">
        <v>8858</v>
      </c>
      <c r="P41" s="7" t="s" ph="1">
        <v>3668</v>
      </c>
      <c r="Q41" s="7" t="s" ph="1">
        <v>3669</v>
      </c>
      <c r="R41" s="147" ph="1"/>
      <c r="S41" s="7" t="s" ph="1">
        <v>3055</v>
      </c>
      <c r="T41" s="7" t="s" ph="1">
        <v>2999</v>
      </c>
      <c r="Y41" s="7" t="s" ph="1">
        <v>8859</v>
      </c>
    </row>
    <row r="42" spans="1:25" s="52" customFormat="1" ph="1">
      <c r="A42" s="49" ph="1">
        <v>666</v>
      </c>
      <c r="B42" s="52" t="s" ph="1">
        <v>930</v>
      </c>
      <c r="C42" s="52" t="s" ph="1">
        <v>3310</v>
      </c>
      <c r="D42" s="132" ph="1">
        <v>3</v>
      </c>
      <c r="E42" s="132" ph="1">
        <v>3</v>
      </c>
      <c r="F42" s="52" t="s" ph="1">
        <v>3362</v>
      </c>
      <c r="G42" s="52" t="s" ph="1">
        <v>3287</v>
      </c>
      <c r="M42" s="132" t="str" ph="1">
        <f>IFERROR(INDEX([1]!_born[生没年],
MATCH(I42,[1]!_born[作],0)),"")</f>
        <v/>
      </c>
      <c r="N42" s="132" t="str" ph="1">
        <f>IFERROR(INDEX([1]!_born[生没年],
MATCH(K42,[1]!_born[作],0)),"")</f>
        <v/>
      </c>
      <c r="R42" s="150" ph="1"/>
      <c r="U42" s="53" ph="1"/>
      <c r="V42" s="49" ph="1"/>
      <c r="W42" s="49" ph="1"/>
    </row>
    <row r="43" spans="1:25" ht="25.5" ph="1">
      <c r="A43" s="6" ph="1">
        <v>699</v>
      </c>
      <c r="B43" s="7" t="s" ph="1">
        <v>930</v>
      </c>
      <c r="C43" s="7" t="s" ph="1">
        <v>3310</v>
      </c>
      <c r="D43" s="14" ph="1">
        <v>4</v>
      </c>
      <c r="E43" s="14" ph="1">
        <v>3</v>
      </c>
      <c r="F43" s="7" t="s" ph="1">
        <v>3381</v>
      </c>
      <c r="G43" s="7" t="s" ph="1">
        <v>3280</v>
      </c>
      <c r="H43" s="7" t="s" ph="1">
        <v>8013</v>
      </c>
      <c r="M43" s="14" t="str" ph="1">
        <f>IFERROR(INDEX([1]!_born[生没年],
MATCH(I43,[1]!_born[作],0)),"")</f>
        <v/>
      </c>
      <c r="N43" s="14" t="str" ph="1">
        <f>IFERROR(INDEX([1]!_born[生没年],
MATCH(K43,[1]!_born[作],0)),"")</f>
        <v/>
      </c>
      <c r="O43" s="7" t="s" ph="1">
        <v>8860</v>
      </c>
      <c r="P43" s="7" t="s" ph="1">
        <v>2929</v>
      </c>
      <c r="Q43" s="7" t="s" ph="1">
        <v>2930</v>
      </c>
      <c r="R43" s="147" ph="1"/>
      <c r="S43" s="7" t="s" ph="1">
        <v>3054</v>
      </c>
      <c r="T43" s="7" t="s" ph="1">
        <v>2999</v>
      </c>
    </row>
    <row r="44" spans="1:25" s="52" customFormat="1" ph="1">
      <c r="A44" s="49" ph="1">
        <v>666</v>
      </c>
      <c r="B44" s="52" t="s" ph="1">
        <v>930</v>
      </c>
      <c r="C44" s="52" t="s" ph="1">
        <v>3310</v>
      </c>
      <c r="D44" s="132" ph="1">
        <v>4</v>
      </c>
      <c r="E44" s="132" ph="1">
        <v>3</v>
      </c>
      <c r="F44" s="52" t="s" ph="1">
        <v>3279</v>
      </c>
      <c r="G44" s="52" t="s" ph="1">
        <v>3287</v>
      </c>
      <c r="I44" s="52" t="s" ph="1">
        <v>3944</v>
      </c>
      <c r="M44" s="132" t="str" ph="1">
        <f>IFERROR(INDEX([1]!_born[生没年],
MATCH(I44,[1]!_born[作],0)),"")</f>
        <v/>
      </c>
      <c r="N44" s="132" t="str" ph="1">
        <f>IFERROR(INDEX([1]!_born[生没年],
MATCH(K44,[1]!_born[作],0)),"")</f>
        <v/>
      </c>
      <c r="P44" s="52" t="s" ph="1">
        <v>1127</v>
      </c>
      <c r="R44" s="150" ph="1"/>
      <c r="U44" s="53" ph="1"/>
      <c r="V44" s="49" ph="1"/>
      <c r="W44" s="49" ph="1"/>
    </row>
    <row r="45" spans="1:25" ht="25.5" ph="1">
      <c r="A45" s="6" ph="1">
        <v>700</v>
      </c>
      <c r="B45" s="7" t="s" ph="1">
        <v>930</v>
      </c>
      <c r="C45" s="7" t="s" ph="1">
        <v>3310</v>
      </c>
      <c r="D45" s="14" ph="1">
        <v>5</v>
      </c>
      <c r="E45" s="14" ph="1">
        <v>3</v>
      </c>
      <c r="F45" s="7" t="s" ph="1">
        <v>3381</v>
      </c>
      <c r="G45" s="7" t="s" ph="1">
        <v>3280</v>
      </c>
      <c r="H45" s="7" t="s" ph="1">
        <v>8861</v>
      </c>
      <c r="M45" s="14" t="str" ph="1">
        <f>IFERROR(INDEX([1]!_born[生没年],
MATCH(I45,[1]!_born[作],0)),"")</f>
        <v/>
      </c>
      <c r="N45" s="14" t="str" ph="1">
        <f>IFERROR(INDEX([1]!_born[生没年],
MATCH(K45,[1]!_born[作],0)),"")</f>
        <v/>
      </c>
      <c r="O45" s="7" t="s" ph="1">
        <v>8862</v>
      </c>
      <c r="P45" s="7" t="s" ph="1">
        <v>2931</v>
      </c>
      <c r="R45" s="147" ph="1"/>
      <c r="S45" s="7" t="s" ph="1">
        <v>3056</v>
      </c>
      <c r="T45" s="7" t="s" ph="1">
        <v>2999</v>
      </c>
    </row>
    <row r="46" spans="1:25" ht="25.5" ph="1">
      <c r="A46" s="6" ph="1">
        <v>731</v>
      </c>
      <c r="B46" s="7" t="s" ph="1">
        <v>930</v>
      </c>
      <c r="C46" s="7" t="s" ph="1">
        <v>3310</v>
      </c>
      <c r="D46" s="14" ph="1">
        <v>5</v>
      </c>
      <c r="E46" s="14" ph="1">
        <v>3</v>
      </c>
      <c r="F46" s="7" t="s" ph="1">
        <v>3279</v>
      </c>
      <c r="G46" s="7" t="s" ph="1">
        <v>3280</v>
      </c>
      <c r="H46" s="7" t="s" ph="1">
        <v>8834</v>
      </c>
      <c r="M46" s="14" t="str" ph="1">
        <f>IFERROR(INDEX([1]!_born[生没年],
MATCH(I46,[1]!_born[作],0)),"")</f>
        <v/>
      </c>
      <c r="N46" s="14" t="str" ph="1">
        <f>IFERROR(INDEX([1]!_born[生没年],
MATCH(K46,[1]!_born[作],0)),"")</f>
        <v/>
      </c>
      <c r="O46" s="7" t="s" ph="1">
        <v>8836</v>
      </c>
      <c r="P46" s="7" t="s" ph="1">
        <v>3365</v>
      </c>
      <c r="Q46" s="7" t="s" ph="1">
        <v>3366</v>
      </c>
      <c r="R46" s="147" ph="1"/>
      <c r="S46" s="7" t="s" ph="1">
        <v>2342</v>
      </c>
      <c r="T46" s="7" t="s" ph="1">
        <v>2999</v>
      </c>
      <c r="Y46" s="7" t="s" ph="1">
        <v>8863</v>
      </c>
    </row>
    <row r="47" spans="1:25" s="52" customFormat="1" ht="25.5" ph="1">
      <c r="A47" s="49" ph="1">
        <v>666</v>
      </c>
      <c r="B47" s="52" t="s" ph="1">
        <v>930</v>
      </c>
      <c r="C47" s="52" t="s" ph="1">
        <v>3310</v>
      </c>
      <c r="D47" s="132" ph="1">
        <v>5</v>
      </c>
      <c r="E47" s="132" ph="1">
        <v>3</v>
      </c>
      <c r="F47" s="52" t="s" ph="1">
        <v>3362</v>
      </c>
      <c r="G47" s="52" t="s" ph="1">
        <v>3686</v>
      </c>
      <c r="H47" s="52" t="s" ph="1">
        <v>3291</v>
      </c>
      <c r="I47" s="52" t="s" ph="1">
        <v>8864</v>
      </c>
      <c r="M47" s="132" t="str" ph="1">
        <f>IFERROR(INDEX([1]!_born[生没年],
MATCH(I47,[1]!_born[作],0)),"")</f>
        <v/>
      </c>
      <c r="N47" s="132" t="str" ph="1">
        <f>IFERROR(INDEX([1]!_born[生没年],
MATCH(K47,[1]!_born[作],0)),"")</f>
        <v/>
      </c>
      <c r="O47" s="52" t="s" ph="1">
        <v>8865</v>
      </c>
      <c r="P47" s="52" t="s" ph="1">
        <v>3341</v>
      </c>
      <c r="R47" s="150" ph="1"/>
      <c r="U47" s="53" ph="1"/>
      <c r="V47" s="49" ph="1"/>
      <c r="W47" s="49" ph="1"/>
    </row>
    <row r="48" spans="1:25" ht="25.5" ph="1">
      <c r="A48" s="6" ph="1">
        <v>701</v>
      </c>
      <c r="B48" s="7" t="s" ph="1">
        <v>930</v>
      </c>
      <c r="C48" s="7" t="s" ph="1">
        <v>3310</v>
      </c>
      <c r="D48" s="14" ph="1">
        <v>1</v>
      </c>
      <c r="E48" s="14" ph="1">
        <v>4</v>
      </c>
      <c r="F48" s="7" t="s" ph="1">
        <v>3381</v>
      </c>
      <c r="G48" s="7" t="s" ph="1">
        <v>3280</v>
      </c>
      <c r="H48" s="7" t="s" ph="1">
        <v>8866</v>
      </c>
      <c r="I48" s="7" t="s" ph="1">
        <v>3396</v>
      </c>
      <c r="M48" s="14" t="str" ph="1">
        <f>IFERROR(INDEX([1]!_born[生没年],
MATCH(I48,[1]!_born[作],0)),"")</f>
        <v/>
      </c>
      <c r="N48" s="14" t="str" ph="1">
        <f>IFERROR(INDEX([1]!_born[生没年],
MATCH(K48,[1]!_born[作],0)),"")</f>
        <v/>
      </c>
      <c r="O48" s="7" t="s" ph="1">
        <v>8867</v>
      </c>
      <c r="P48" s="7" t="s" ph="1">
        <v>2932</v>
      </c>
      <c r="Q48" s="7" t="s" ph="1">
        <v>2933</v>
      </c>
      <c r="R48" s="147" ph="1"/>
      <c r="S48" s="7" t="s" ph="1">
        <v>2335</v>
      </c>
      <c r="T48" s="7" t="s" ph="1">
        <v>2999</v>
      </c>
    </row>
    <row r="49" spans="1:25" ht="25.5" ph="1">
      <c r="A49" s="6" ph="1">
        <v>737</v>
      </c>
      <c r="B49" s="7" t="s" ph="1">
        <v>930</v>
      </c>
      <c r="C49" s="7" t="s" ph="1">
        <v>3310</v>
      </c>
      <c r="D49" s="14" ph="1">
        <v>1</v>
      </c>
      <c r="E49" s="14" ph="1">
        <v>4</v>
      </c>
      <c r="F49" s="7" t="s" ph="1">
        <v>3279</v>
      </c>
      <c r="G49" s="7" t="s" ph="1">
        <v>3280</v>
      </c>
      <c r="H49" s="7" t="s" ph="1">
        <v>8868</v>
      </c>
      <c r="M49" s="14" t="str" ph="1">
        <f>IFERROR(INDEX([1]!_born[生没年],
MATCH(I49,[1]!_born[作],0)),"")</f>
        <v/>
      </c>
      <c r="N49" s="14" t="str" ph="1">
        <f>IFERROR(INDEX([1]!_born[生没年],
MATCH(K49,[1]!_born[作],0)),"")</f>
        <v/>
      </c>
      <c r="O49" s="7" t="s" ph="1">
        <v>8869</v>
      </c>
      <c r="P49" s="7" t="s" ph="1">
        <v>2517</v>
      </c>
      <c r="Q49" s="7" t="s" ph="1">
        <v>4035</v>
      </c>
      <c r="R49" s="147" ph="1"/>
      <c r="S49" s="7" t="s" ph="1">
        <v>3737</v>
      </c>
      <c r="T49" s="7" t="s" ph="1">
        <v>2999</v>
      </c>
      <c r="Y49" s="7" t="s" ph="1">
        <v>8822</v>
      </c>
    </row>
    <row r="50" spans="1:25" s="52" customFormat="1" ph="1">
      <c r="A50" s="49" ph="1">
        <v>666</v>
      </c>
      <c r="B50" s="52" t="s" ph="1">
        <v>930</v>
      </c>
      <c r="C50" s="52" t="s" ph="1">
        <v>3310</v>
      </c>
      <c r="D50" s="132" ph="1">
        <v>1</v>
      </c>
      <c r="E50" s="132" ph="1">
        <v>4</v>
      </c>
      <c r="F50" s="52" t="s" ph="1">
        <v>3362</v>
      </c>
      <c r="G50" s="52" t="s" ph="1">
        <v>3287</v>
      </c>
      <c r="M50" s="132" t="str" ph="1">
        <f>IFERROR(INDEX([1]!_born[生没年],
MATCH(I50,[1]!_born[作],0)),"")</f>
        <v/>
      </c>
      <c r="N50" s="132" t="str" ph="1">
        <f>IFERROR(INDEX([1]!_born[生没年],
MATCH(K50,[1]!_born[作],0)),"")</f>
        <v/>
      </c>
      <c r="R50" s="150" ph="1"/>
      <c r="U50" s="53" ph="1"/>
      <c r="V50" s="49" ph="1"/>
      <c r="W50" s="49" ph="1"/>
    </row>
    <row r="51" spans="1:25" ht="25.5" ph="1">
      <c r="A51" s="6" ph="1">
        <v>732</v>
      </c>
      <c r="B51" s="7" t="s" ph="1">
        <v>930</v>
      </c>
      <c r="C51" s="7" t="s" ph="1">
        <v>3310</v>
      </c>
      <c r="D51" s="14" ph="1">
        <v>2</v>
      </c>
      <c r="E51" s="14" ph="1">
        <v>4</v>
      </c>
      <c r="F51" s="7" t="s" ph="1">
        <v>3381</v>
      </c>
      <c r="G51" s="7" t="s" ph="1">
        <v>3280</v>
      </c>
      <c r="H51" s="7" t="s" ph="1">
        <v>7031</v>
      </c>
      <c r="I51" s="7" t="s" ph="1">
        <v>8870</v>
      </c>
      <c r="M51" s="14" t="str" ph="1">
        <f>IFERROR(INDEX([1]!_born[生没年],
MATCH(I51,[1]!_born[作],0)),"")</f>
        <v/>
      </c>
      <c r="N51" s="14" t="str" ph="1">
        <f>IFERROR(INDEX([1]!_born[生没年],
MATCH(K51,[1]!_born[作],0)),"")</f>
        <v/>
      </c>
      <c r="O51" s="7" t="s" ph="1">
        <v>8871</v>
      </c>
      <c r="P51" s="7" t="s" ph="1">
        <v>3838</v>
      </c>
      <c r="Q51" s="7" t="s" ph="1">
        <v>4249</v>
      </c>
      <c r="R51" s="147" ph="1"/>
      <c r="S51" s="7" t="s" ph="1">
        <v>3802</v>
      </c>
      <c r="T51" s="7" t="s" ph="1">
        <v>2999</v>
      </c>
    </row>
    <row r="52" spans="1:25" ht="25.5" ph="1">
      <c r="A52" s="6" ph="1">
        <v>737</v>
      </c>
      <c r="B52" s="7" t="s" ph="1">
        <v>930</v>
      </c>
      <c r="C52" s="7" t="s" ph="1">
        <v>3310</v>
      </c>
      <c r="D52" s="14" ph="1">
        <v>2</v>
      </c>
      <c r="E52" s="14" ph="1">
        <v>4</v>
      </c>
      <c r="F52" s="7" t="s" ph="1">
        <v>3279</v>
      </c>
      <c r="G52" s="7" t="s" ph="1">
        <v>3280</v>
      </c>
      <c r="H52" s="7" t="s" ph="1">
        <v>8868</v>
      </c>
      <c r="M52" s="14" t="str" ph="1">
        <f>IFERROR(INDEX([1]!_born[生没年],
MATCH(I52,[1]!_born[作],0)),"")</f>
        <v/>
      </c>
      <c r="N52" s="14" t="str" ph="1">
        <f>IFERROR(INDEX([1]!_born[生没年],
MATCH(K52,[1]!_born[作],0)),"")</f>
        <v/>
      </c>
      <c r="O52" s="7" t="s" ph="1">
        <v>8869</v>
      </c>
      <c r="P52" s="7" t="s" ph="1">
        <v>2517</v>
      </c>
      <c r="Q52" s="7" t="s" ph="1">
        <v>4035</v>
      </c>
      <c r="R52" s="147" ph="1"/>
      <c r="S52" s="7" t="s" ph="1">
        <v>3737</v>
      </c>
      <c r="T52" s="7" t="s" ph="1">
        <v>2999</v>
      </c>
      <c r="Y52" s="7" t="s" ph="1">
        <v>11250</v>
      </c>
    </row>
    <row r="53" spans="1:25" s="52" customFormat="1" ph="1">
      <c r="A53" s="49" ph="1">
        <v>666</v>
      </c>
      <c r="B53" s="52" t="s" ph="1">
        <v>930</v>
      </c>
      <c r="C53" s="52" t="s" ph="1">
        <v>3310</v>
      </c>
      <c r="D53" s="132" ph="1">
        <v>2</v>
      </c>
      <c r="E53" s="132" ph="1">
        <v>4</v>
      </c>
      <c r="F53" s="52" t="s" ph="1">
        <v>3279</v>
      </c>
      <c r="G53" s="52" t="s" ph="1">
        <v>3287</v>
      </c>
      <c r="M53" s="132" t="str" ph="1">
        <f>IFERROR(INDEX([1]!_born[生没年],
MATCH(I53,[1]!_born[作],0)),"")</f>
        <v/>
      </c>
      <c r="N53" s="132" t="str" ph="1">
        <f>IFERROR(INDEX([1]!_born[生没年],
MATCH(K53,[1]!_born[作],0)),"")</f>
        <v/>
      </c>
      <c r="R53" s="150" ph="1"/>
      <c r="U53" s="53" ph="1"/>
      <c r="V53" s="49" ph="1"/>
      <c r="W53" s="49" ph="1"/>
    </row>
    <row r="54" spans="1:25" ht="25.5" ph="1">
      <c r="A54" s="6" ph="1">
        <v>733</v>
      </c>
      <c r="B54" s="7" t="s" ph="1">
        <v>930</v>
      </c>
      <c r="C54" s="7" t="s" ph="1">
        <v>3310</v>
      </c>
      <c r="D54" s="14" ph="1">
        <v>3</v>
      </c>
      <c r="E54" s="14" ph="1">
        <v>4</v>
      </c>
      <c r="F54" s="7" t="s" ph="1">
        <v>3381</v>
      </c>
      <c r="G54" s="7" t="s" ph="1">
        <v>3280</v>
      </c>
      <c r="H54" s="7" t="s" ph="1">
        <v>7031</v>
      </c>
      <c r="I54" s="7" t="s" ph="1">
        <v>8872</v>
      </c>
      <c r="M54" s="14" t="str" ph="1">
        <f>IFERROR(INDEX([1]!_born[生没年],
MATCH(I54,[1]!_born[作],0)),"")</f>
        <v/>
      </c>
      <c r="N54" s="14" t="str" ph="1">
        <f>IFERROR(INDEX([1]!_born[生没年],
MATCH(K54,[1]!_born[作],0)),"")</f>
        <v/>
      </c>
      <c r="O54" s="7" t="s" ph="1">
        <v>8873</v>
      </c>
      <c r="P54" s="7" t="s" ph="1">
        <v>3472</v>
      </c>
      <c r="Q54" s="7" t="s" ph="1">
        <v>3473</v>
      </c>
      <c r="R54" s="147" ph="1"/>
      <c r="S54" s="7" t="s" ph="1">
        <v>2796</v>
      </c>
      <c r="T54" s="7" t="s" ph="1">
        <v>2999</v>
      </c>
    </row>
    <row r="55" spans="1:25" ht="25.5" ph="1">
      <c r="A55" s="6" ph="1">
        <v>671</v>
      </c>
      <c r="B55" s="7" t="s" ph="1">
        <v>930</v>
      </c>
      <c r="C55" s="7" t="s" ph="1">
        <v>3310</v>
      </c>
      <c r="D55" s="14" ph="1">
        <v>3</v>
      </c>
      <c r="E55" s="14" ph="1">
        <v>4</v>
      </c>
      <c r="F55" s="7" t="s" ph="1">
        <v>3279</v>
      </c>
      <c r="G55" s="7" t="s" ph="1">
        <v>3280</v>
      </c>
      <c r="H55" s="7" t="s" ph="1">
        <v>8874</v>
      </c>
      <c r="M55" s="14" t="str" ph="1">
        <f>IFERROR(INDEX([1]!_born[生没年],
MATCH(I55,[1]!_born[作],0)),"")</f>
        <v/>
      </c>
      <c r="N55" s="14" t="str" ph="1">
        <f>IFERROR(INDEX([1]!_born[生没年],
MATCH(K55,[1]!_born[作],0)),"")</f>
        <v/>
      </c>
      <c r="O55" s="7" t="s" ph="1">
        <v>8876</v>
      </c>
      <c r="P55" s="7" t="s" ph="1">
        <v>3437</v>
      </c>
      <c r="Q55" s="7" t="s" ph="1">
        <v>3438</v>
      </c>
      <c r="R55" s="147" ph="1"/>
      <c r="S55" s="7" t="s" ph="1">
        <v>3511</v>
      </c>
      <c r="T55" s="7" t="s" ph="1">
        <v>3482</v>
      </c>
      <c r="Y55" s="7" t="s" ph="1">
        <v>8875</v>
      </c>
    </row>
    <row r="56" spans="1:25" ht="25.5" ph="1">
      <c r="A56" s="6" ph="1">
        <v>758</v>
      </c>
      <c r="B56" s="7" t="s" ph="1">
        <v>930</v>
      </c>
      <c r="C56" s="7" t="s" ph="1">
        <v>3310</v>
      </c>
      <c r="D56" s="14" ph="1">
        <v>3</v>
      </c>
      <c r="E56" s="14" ph="1">
        <v>4</v>
      </c>
      <c r="F56" s="7" t="s" ph="1">
        <v>3362</v>
      </c>
      <c r="G56" s="7" t="s" ph="1">
        <v>3280</v>
      </c>
      <c r="H56" s="7" t="s" ph="1">
        <v>8877</v>
      </c>
      <c r="M56" s="14" t="str" ph="1">
        <f>IFERROR(INDEX([1]!_born[生没年],
MATCH(I56,[1]!_born[作],0)),"")</f>
        <v/>
      </c>
      <c r="N56" s="14" t="str" ph="1">
        <f>IFERROR(INDEX([1]!_born[生没年],
MATCH(K56,[1]!_born[作],0)),"")</f>
        <v/>
      </c>
      <c r="O56" s="7" t="s" ph="1">
        <v>8878</v>
      </c>
      <c r="P56" s="7" t="s" ph="1">
        <v>3882</v>
      </c>
      <c r="Q56" s="7" t="s" ph="1">
        <v>2407</v>
      </c>
      <c r="R56" s="147" ph="1"/>
      <c r="Y56" s="7" t="s" ph="1">
        <v>11251</v>
      </c>
    </row>
    <row r="57" spans="1:25" s="52" customFormat="1" ph="1">
      <c r="A57" s="49" ph="1">
        <v>666</v>
      </c>
      <c r="B57" s="52" t="s" ph="1">
        <v>930</v>
      </c>
      <c r="C57" s="52" t="s" ph="1">
        <v>3310</v>
      </c>
      <c r="D57" s="132" ph="1">
        <v>3</v>
      </c>
      <c r="E57" s="132" ph="1">
        <v>4</v>
      </c>
      <c r="F57" s="52" t="s" ph="1">
        <v>3322</v>
      </c>
      <c r="G57" s="52" t="s" ph="1">
        <v>3287</v>
      </c>
      <c r="M57" s="132" t="str" ph="1">
        <f>IFERROR(INDEX([1]!_born[生没年],
MATCH(I57,[1]!_born[作],0)),"")</f>
        <v/>
      </c>
      <c r="N57" s="132" t="str" ph="1">
        <f>IFERROR(INDEX([1]!_born[生没年],
MATCH(K57,[1]!_born[作],0)),"")</f>
        <v/>
      </c>
      <c r="R57" s="150" ph="1"/>
      <c r="U57" s="53" ph="1"/>
      <c r="V57" s="49" ph="1"/>
      <c r="W57" s="49" ph="1"/>
    </row>
    <row r="58" spans="1:25" ht="25.5" ph="1">
      <c r="A58" s="6" ph="1">
        <v>708</v>
      </c>
      <c r="B58" s="7" t="s" ph="1">
        <v>930</v>
      </c>
      <c r="C58" s="7" t="s" ph="1">
        <v>3310</v>
      </c>
      <c r="D58" s="14" ph="1">
        <v>4</v>
      </c>
      <c r="E58" s="14" ph="1">
        <v>4</v>
      </c>
      <c r="F58" s="7" t="s" ph="1">
        <v>3381</v>
      </c>
      <c r="G58" s="7" t="s" ph="1">
        <v>3280</v>
      </c>
      <c r="H58" s="7" t="s" ph="1">
        <v>7031</v>
      </c>
      <c r="I58" s="7" t="s" ph="1">
        <v>8879</v>
      </c>
      <c r="M58" s="14" t="str" ph="1">
        <f>IFERROR(INDEX([1]!_born[生没年],
MATCH(I58,[1]!_born[作],0)),"")</f>
        <v/>
      </c>
      <c r="N58" s="14" t="str" ph="1">
        <f>IFERROR(INDEX([1]!_born[生没年],
MATCH(K58,[1]!_born[作],0)),"")</f>
        <v/>
      </c>
      <c r="O58" s="7" t="s" ph="1">
        <v>8880</v>
      </c>
      <c r="P58" s="7" t="s" ph="1">
        <v>3670</v>
      </c>
      <c r="Q58" s="7" t="s" ph="1">
        <v>3671</v>
      </c>
      <c r="R58" s="147" ph="1"/>
      <c r="S58" s="7" t="s" ph="1">
        <v>4192</v>
      </c>
      <c r="T58" s="7" t="s" ph="1">
        <v>2999</v>
      </c>
    </row>
    <row r="59" spans="1:25" ht="25.5" ph="1">
      <c r="A59" s="6" ph="1">
        <v>670</v>
      </c>
      <c r="B59" s="7" t="s" ph="1">
        <v>930</v>
      </c>
      <c r="C59" s="7" t="s" ph="1">
        <v>3310</v>
      </c>
      <c r="D59" s="14" ph="1">
        <v>4</v>
      </c>
      <c r="E59" s="14" ph="1">
        <v>4</v>
      </c>
      <c r="F59" s="7" t="s" ph="1">
        <v>3279</v>
      </c>
      <c r="G59" s="7" t="s" ph="1">
        <v>3280</v>
      </c>
      <c r="H59" s="7" t="s" ph="1">
        <v>8824</v>
      </c>
      <c r="M59" s="14" t="str" ph="1">
        <f>IFERROR(INDEX([1]!_born[生没年],
MATCH(I59,[1]!_born[作],0)),"")</f>
        <v/>
      </c>
      <c r="N59" s="14" t="str" ph="1">
        <f>IFERROR(INDEX([1]!_born[生没年],
MATCH(K59,[1]!_born[作],0)),"")</f>
        <v/>
      </c>
      <c r="O59" s="7" t="s" ph="1">
        <v>8881</v>
      </c>
      <c r="P59" s="7" t="s" ph="1">
        <v>3435</v>
      </c>
      <c r="Q59" s="7" t="s" ph="1">
        <v>3436</v>
      </c>
      <c r="R59" s="147" ph="1"/>
      <c r="S59" s="7" t="s" ph="1">
        <v>3977</v>
      </c>
      <c r="T59" s="7" t="s" ph="1">
        <v>3482</v>
      </c>
      <c r="Y59" s="7" t="s" ph="1">
        <v>8822</v>
      </c>
    </row>
    <row r="60" spans="1:25" s="52" customFormat="1" ph="1">
      <c r="A60" s="49" ph="1">
        <v>666</v>
      </c>
      <c r="B60" s="52" t="s" ph="1">
        <v>930</v>
      </c>
      <c r="C60" s="52" t="s" ph="1">
        <v>3310</v>
      </c>
      <c r="D60" s="132" ph="1">
        <v>4</v>
      </c>
      <c r="E60" s="132" ph="1">
        <v>4</v>
      </c>
      <c r="F60" s="52" t="s" ph="1">
        <v>3362</v>
      </c>
      <c r="G60" s="52" t="s" ph="1">
        <v>3287</v>
      </c>
      <c r="M60" s="132" t="str" ph="1">
        <f>IFERROR(INDEX([1]!_born[生没年],
MATCH(I60,[1]!_born[作],0)),"")</f>
        <v/>
      </c>
      <c r="N60" s="132" t="str" ph="1">
        <f>IFERROR(INDEX([1]!_born[生没年],
MATCH(K60,[1]!_born[作],0)),"")</f>
        <v/>
      </c>
      <c r="R60" s="150" ph="1"/>
      <c r="U60" s="53" ph="1"/>
      <c r="V60" s="49" ph="1"/>
      <c r="W60" s="49" ph="1"/>
    </row>
    <row r="61" spans="1:25" ht="25.5" ph="1">
      <c r="A61" s="6" ph="1">
        <v>696</v>
      </c>
      <c r="B61" s="7" t="s" ph="1">
        <v>930</v>
      </c>
      <c r="C61" s="7" t="s" ph="1">
        <v>3310</v>
      </c>
      <c r="D61" s="14" ph="1">
        <v>5</v>
      </c>
      <c r="E61" s="14" ph="1">
        <v>4</v>
      </c>
      <c r="F61" s="7" t="s" ph="1">
        <v>3381</v>
      </c>
      <c r="G61" s="7" t="s" ph="1">
        <v>3280</v>
      </c>
      <c r="H61" s="7" t="s" ph="1">
        <v>8842</v>
      </c>
      <c r="M61" s="14" t="str" ph="1">
        <f>IFERROR(INDEX([1]!_born[生没年],
MATCH(I61,[1]!_born[作],0)),"")</f>
        <v/>
      </c>
      <c r="N61" s="14" t="str" ph="1">
        <f>IFERROR(INDEX([1]!_born[生没年],
MATCH(K61,[1]!_born[作],0)),"")</f>
        <v/>
      </c>
      <c r="O61" s="7" t="s" ph="1">
        <v>8882</v>
      </c>
      <c r="P61" s="7" t="s" ph="1">
        <v>4121</v>
      </c>
      <c r="Q61" s="7" t="s" ph="1">
        <v>4122</v>
      </c>
      <c r="R61" s="147" ph="1"/>
      <c r="S61" s="7" t="s" ph="1">
        <v>3739</v>
      </c>
      <c r="T61" s="7" t="s" ph="1">
        <v>2999</v>
      </c>
    </row>
    <row r="62" spans="1:25" ht="25.5" ph="1">
      <c r="A62" s="6" ph="1">
        <v>698</v>
      </c>
      <c r="B62" s="7" t="s" ph="1">
        <v>930</v>
      </c>
      <c r="C62" s="7" t="s" ph="1">
        <v>3310</v>
      </c>
      <c r="D62" s="14" ph="1">
        <v>5</v>
      </c>
      <c r="E62" s="14" ph="1">
        <v>4</v>
      </c>
      <c r="F62" s="7" t="s" ph="1">
        <v>3279</v>
      </c>
      <c r="G62" s="7" t="s" ph="1">
        <v>3280</v>
      </c>
      <c r="H62" s="7" t="s" ph="1">
        <v>8828</v>
      </c>
      <c r="M62" s="14" t="str" ph="1">
        <f>IFERROR(INDEX([1]!_born[生没年],
MATCH(I62,[1]!_born[作],0)),"")</f>
        <v/>
      </c>
      <c r="N62" s="14" t="str" ph="1">
        <f>IFERROR(INDEX([1]!_born[生没年],
MATCH(K62,[1]!_born[作],0)),"")</f>
        <v/>
      </c>
      <c r="O62" s="7" t="s" ph="1">
        <v>8883</v>
      </c>
      <c r="P62" s="7" t="s" ph="1">
        <v>2928</v>
      </c>
      <c r="R62" s="147" ph="1"/>
      <c r="S62" s="7" t="s" ph="1">
        <v>2608</v>
      </c>
      <c r="T62" s="7" t="s" ph="1">
        <v>2999</v>
      </c>
      <c r="Y62" s="7" t="s" ph="1">
        <v>11252</v>
      </c>
    </row>
    <row r="63" spans="1:25" s="52" customFormat="1" ph="1">
      <c r="A63" s="49" ph="1">
        <v>666</v>
      </c>
      <c r="B63" s="52" t="s" ph="1">
        <v>930</v>
      </c>
      <c r="C63" s="52" t="s" ph="1">
        <v>3310</v>
      </c>
      <c r="D63" s="132" ph="1">
        <v>5</v>
      </c>
      <c r="E63" s="132" ph="1">
        <v>4</v>
      </c>
      <c r="F63" s="52" t="s" ph="1">
        <v>3362</v>
      </c>
      <c r="G63" s="52" t="s" ph="1">
        <v>3287</v>
      </c>
      <c r="M63" s="132" t="str" ph="1">
        <f>IFERROR(INDEX([1]!_born[生没年],
MATCH(I63,[1]!_born[作],0)),"")</f>
        <v/>
      </c>
      <c r="N63" s="132" t="str" ph="1">
        <f>IFERROR(INDEX([1]!_born[生没年],
MATCH(K63,[1]!_born[作],0)),"")</f>
        <v/>
      </c>
      <c r="R63" s="150" ph="1"/>
      <c r="U63" s="53" ph="1"/>
      <c r="V63" s="49" ph="1"/>
      <c r="W63" s="49" ph="1"/>
    </row>
    <row r="64" spans="1:25" ht="25.5" ph="1">
      <c r="A64" s="6" ph="1">
        <v>697</v>
      </c>
      <c r="B64" s="7" t="s" ph="1">
        <v>930</v>
      </c>
      <c r="C64" s="7" t="s" ph="1">
        <v>3310</v>
      </c>
      <c r="D64" s="14" ph="1">
        <v>1</v>
      </c>
      <c r="E64" s="14" ph="1">
        <v>5</v>
      </c>
      <c r="F64" s="7" t="s" ph="1">
        <v>3381</v>
      </c>
      <c r="G64" s="7" t="s" ph="1">
        <v>3280</v>
      </c>
      <c r="H64" s="7" t="s" ph="1">
        <v>8013</v>
      </c>
      <c r="M64" s="14" t="str" ph="1">
        <f>IFERROR(INDEX([1]!_born[生没年],
MATCH(I64,[1]!_born[作],0)),"")</f>
        <v/>
      </c>
      <c r="N64" s="14" t="str" ph="1">
        <f>IFERROR(INDEX([1]!_born[生没年],
MATCH(K64,[1]!_born[作],0)),"")</f>
        <v/>
      </c>
      <c r="O64" s="7" t="s" ph="1">
        <v>8884</v>
      </c>
      <c r="P64" s="7" t="s" ph="1">
        <v>3534</v>
      </c>
      <c r="Q64" s="7" t="s" ph="1">
        <v>4123</v>
      </c>
      <c r="R64" s="147" ph="1"/>
      <c r="S64" s="7" t="s" ph="1">
        <v>4228</v>
      </c>
      <c r="T64" s="7" t="s" ph="1">
        <v>2999</v>
      </c>
    </row>
    <row r="65" spans="1:25" s="52" customFormat="1" ph="1">
      <c r="A65" s="49" ph="1">
        <v>666</v>
      </c>
      <c r="B65" s="52" t="s" ph="1">
        <v>930</v>
      </c>
      <c r="C65" s="52" t="s" ph="1">
        <v>3310</v>
      </c>
      <c r="D65" s="132" ph="1">
        <v>1</v>
      </c>
      <c r="E65" s="132" ph="1">
        <v>5</v>
      </c>
      <c r="F65" s="52" t="s" ph="1">
        <v>3279</v>
      </c>
      <c r="G65" s="52" t="s" ph="1">
        <v>3287</v>
      </c>
      <c r="M65" s="132" t="str" ph="1">
        <f>IFERROR(INDEX([1]!_born[生没年],
MATCH(I65,[1]!_born[作],0)),"")</f>
        <v/>
      </c>
      <c r="N65" s="132" t="str" ph="1">
        <f>IFERROR(INDEX([1]!_born[生没年],
MATCH(K65,[1]!_born[作],0)),"")</f>
        <v/>
      </c>
      <c r="P65" s="52" t="s" ph="1">
        <v>3127</v>
      </c>
      <c r="R65" s="150" ph="1"/>
      <c r="U65" s="53" ph="1"/>
      <c r="V65" s="49" ph="1"/>
      <c r="W65" s="49" ph="1"/>
    </row>
    <row r="66" spans="1:25" ht="25.5" ph="1">
      <c r="A66" s="6" ph="1">
        <v>692</v>
      </c>
      <c r="B66" s="7" t="s" ph="1">
        <v>930</v>
      </c>
      <c r="C66" s="7" t="s" ph="1">
        <v>3310</v>
      </c>
      <c r="D66" s="14" ph="1">
        <v>2</v>
      </c>
      <c r="E66" s="14" ph="1">
        <v>5</v>
      </c>
      <c r="F66" s="7" t="s" ph="1">
        <v>3381</v>
      </c>
      <c r="G66" s="7" t="s" ph="1">
        <v>3280</v>
      </c>
      <c r="H66" s="7" t="s" ph="1">
        <v>8885</v>
      </c>
      <c r="I66" s="7" t="s" ph="1">
        <v>2782</v>
      </c>
      <c r="M66" s="14" t="str" ph="1">
        <f>IFERROR(INDEX([1]!_born[生没年],
MATCH(I66,[1]!_born[作],0)),"")</f>
        <v/>
      </c>
      <c r="N66" s="14" t="str" ph="1">
        <f>IFERROR(INDEX([1]!_born[生没年],
MATCH(K66,[1]!_born[作],0)),"")</f>
        <v/>
      </c>
      <c r="O66" s="7" t="s" ph="1">
        <v>8886</v>
      </c>
      <c r="P66" s="7" t="s" ph="1">
        <v>4117</v>
      </c>
      <c r="Q66" s="7" t="s" ph="1">
        <v>2403</v>
      </c>
      <c r="R66" s="147" ph="1"/>
      <c r="S66" s="7" t="s" ph="1">
        <v>2343</v>
      </c>
      <c r="T66" s="7" t="s" ph="1">
        <v>2999</v>
      </c>
      <c r="Y66" s="7" t="s" ph="1">
        <v>8887</v>
      </c>
    </row>
    <row r="67" spans="1:25" s="52" customFormat="1" ph="1">
      <c r="A67" s="49" ph="1">
        <v>666</v>
      </c>
      <c r="B67" s="52" t="s" ph="1">
        <v>930</v>
      </c>
      <c r="C67" s="52" t="s" ph="1">
        <v>3310</v>
      </c>
      <c r="D67" s="132" ph="1">
        <v>2</v>
      </c>
      <c r="E67" s="132" ph="1">
        <v>5</v>
      </c>
      <c r="F67" s="52" t="s" ph="1">
        <v>3279</v>
      </c>
      <c r="G67" s="52" t="s" ph="1">
        <v>3287</v>
      </c>
      <c r="I67" s="52" t="s" ph="1">
        <v>3126</v>
      </c>
      <c r="M67" s="132" t="str" ph="1">
        <f>IFERROR(INDEX([1]!_born[生没年],
MATCH(I67,[1]!_born[作],0)),"")</f>
        <v/>
      </c>
      <c r="N67" s="132" t="str" ph="1">
        <f>IFERROR(INDEX([1]!_born[生没年],
MATCH(K67,[1]!_born[作],0)),"")</f>
        <v/>
      </c>
      <c r="P67" s="52" t="s" ph="1">
        <v>3125</v>
      </c>
      <c r="R67" s="150" ph="1"/>
      <c r="U67" s="53" ph="1"/>
      <c r="V67" s="49" ph="1"/>
      <c r="W67" s="49" ph="1"/>
    </row>
    <row r="68" spans="1:25" ht="25.5" ph="1">
      <c r="A68" s="6" ph="1">
        <v>693</v>
      </c>
      <c r="B68" s="7" t="s" ph="1">
        <v>930</v>
      </c>
      <c r="C68" s="7" t="s" ph="1">
        <v>3310</v>
      </c>
      <c r="D68" s="14" ph="1">
        <v>3</v>
      </c>
      <c r="E68" s="14" ph="1">
        <v>5</v>
      </c>
      <c r="F68" s="7" t="s" ph="1">
        <v>3381</v>
      </c>
      <c r="G68" s="7" t="s" ph="1">
        <v>3280</v>
      </c>
      <c r="H68" s="7" t="s" ph="1">
        <v>8857</v>
      </c>
      <c r="I68" s="7" t="s" ph="1">
        <v>8888</v>
      </c>
      <c r="M68" s="14" t="str" ph="1">
        <f>IFERROR(INDEX([1]!_born[生没年],
MATCH(I68,[1]!_born[作],0)),"")</f>
        <v/>
      </c>
      <c r="N68" s="14" t="str" ph="1">
        <f>IFERROR(INDEX([1]!_born[生没年],
MATCH(K68,[1]!_born[作],0)),"")</f>
        <v/>
      </c>
      <c r="O68" s="7" t="s" ph="1">
        <v>8889</v>
      </c>
      <c r="P68" s="7" t="s" ph="1">
        <v>4118</v>
      </c>
      <c r="Q68" s="7" t="s" ph="1">
        <v>4119</v>
      </c>
      <c r="R68" s="147" ph="1"/>
      <c r="S68" s="7" t="s" ph="1">
        <v>3529</v>
      </c>
      <c r="T68" s="7" t="s" ph="1">
        <v>2999</v>
      </c>
    </row>
    <row r="69" spans="1:25" ht="25.5" ph="1">
      <c r="A69" s="6" ph="1">
        <v>671</v>
      </c>
      <c r="B69" s="7" t="s" ph="1">
        <v>930</v>
      </c>
      <c r="C69" s="7" t="s" ph="1">
        <v>3310</v>
      </c>
      <c r="D69" s="14" ph="1">
        <v>3</v>
      </c>
      <c r="E69" s="14" ph="1">
        <v>5</v>
      </c>
      <c r="F69" s="7" t="s" ph="1">
        <v>3279</v>
      </c>
      <c r="G69" s="7" t="s" ph="1">
        <v>3280</v>
      </c>
      <c r="H69" s="7" t="s" ph="1">
        <v>8874</v>
      </c>
      <c r="M69" s="14" t="str" ph="1">
        <f>IFERROR(INDEX([1]!_born[生没年],
MATCH(I69,[1]!_born[作],0)),"")</f>
        <v/>
      </c>
      <c r="N69" s="14" t="str" ph="1">
        <f>IFERROR(INDEX([1]!_born[生没年],
MATCH(K69,[1]!_born[作],0)),"")</f>
        <v/>
      </c>
      <c r="O69" s="7" t="s" ph="1">
        <v>8876</v>
      </c>
      <c r="P69" s="7" t="s" ph="1">
        <v>3437</v>
      </c>
      <c r="Q69" s="7" t="s" ph="1">
        <v>3438</v>
      </c>
      <c r="R69" s="147" ph="1"/>
      <c r="S69" s="7" t="s" ph="1">
        <v>3511</v>
      </c>
      <c r="T69" s="7" t="s" ph="1">
        <v>3482</v>
      </c>
      <c r="Y69" s="7" t="s" ph="1">
        <v>8890</v>
      </c>
    </row>
    <row r="70" spans="1:25" s="52" customFormat="1" ph="1">
      <c r="A70" s="49" ph="1">
        <v>666</v>
      </c>
      <c r="B70" s="52" t="s" ph="1">
        <v>930</v>
      </c>
      <c r="C70" s="52" t="s" ph="1">
        <v>3310</v>
      </c>
      <c r="D70" s="132" ph="1">
        <v>3</v>
      </c>
      <c r="E70" s="132" ph="1">
        <v>5</v>
      </c>
      <c r="F70" s="52" t="s" ph="1">
        <v>3279</v>
      </c>
      <c r="G70" s="52" t="s" ph="1">
        <v>3287</v>
      </c>
      <c r="M70" s="132" t="str" ph="1">
        <f>IFERROR(INDEX([1]!_born[生没年],
MATCH(I70,[1]!_born[作],0)),"")</f>
        <v/>
      </c>
      <c r="N70" s="132" t="str" ph="1">
        <f>IFERROR(INDEX([1]!_born[生没年],
MATCH(K70,[1]!_born[作],0)),"")</f>
        <v/>
      </c>
      <c r="R70" s="150" ph="1"/>
      <c r="U70" s="53" ph="1"/>
      <c r="V70" s="49" ph="1"/>
      <c r="W70" s="49" ph="1"/>
    </row>
    <row r="71" spans="1:25" ht="25.5" ph="1">
      <c r="A71" s="6" ph="1">
        <v>694</v>
      </c>
      <c r="B71" s="7" t="s" ph="1">
        <v>930</v>
      </c>
      <c r="C71" s="7" t="s" ph="1">
        <v>3310</v>
      </c>
      <c r="D71" s="14" ph="1">
        <v>4</v>
      </c>
      <c r="E71" s="14" ph="1">
        <v>5</v>
      </c>
      <c r="F71" s="7" t="s" ph="1">
        <v>3381</v>
      </c>
      <c r="G71" s="7" t="s" ph="1">
        <v>3280</v>
      </c>
      <c r="H71" s="7" t="s" ph="1">
        <v>8891</v>
      </c>
      <c r="I71" s="7" t="s" ph="1">
        <v>8892</v>
      </c>
      <c r="M71" s="14" t="str" ph="1">
        <f>IFERROR(INDEX([1]!_born[生没年],
MATCH(I71,[1]!_born[作],0)),"")</f>
        <v/>
      </c>
      <c r="N71" s="14" t="str" ph="1">
        <f>IFERROR(INDEX([1]!_born[生没年],
MATCH(K71,[1]!_born[作],0)),"")</f>
        <v/>
      </c>
      <c r="O71" s="7" t="s" ph="1">
        <v>8893</v>
      </c>
      <c r="P71" s="7" t="s" ph="1">
        <v>4120</v>
      </c>
      <c r="R71" s="147" ph="1"/>
      <c r="S71" s="7" t="s" ph="1">
        <v>3739</v>
      </c>
      <c r="T71" s="7" t="s" ph="1">
        <v>2999</v>
      </c>
      <c r="Y71" s="7" t="s" ph="1">
        <v>8894</v>
      </c>
    </row>
    <row r="72" spans="1:25" ht="25.5" ph="1">
      <c r="A72" s="6" ph="1">
        <v>721</v>
      </c>
      <c r="B72" s="7" t="s" ph="1">
        <v>930</v>
      </c>
      <c r="C72" s="7" t="s" ph="1">
        <v>3310</v>
      </c>
      <c r="D72" s="14" ph="1">
        <v>4</v>
      </c>
      <c r="E72" s="14" ph="1">
        <v>5</v>
      </c>
      <c r="F72" s="7" t="s" ph="1">
        <v>3279</v>
      </c>
      <c r="G72" s="7" t="s" ph="1">
        <v>3280</v>
      </c>
      <c r="H72" s="7" t="s" ph="1">
        <v>8895</v>
      </c>
      <c r="M72" s="14" t="str" ph="1">
        <f>IFERROR(INDEX([1]!_born[生没年],
MATCH(I72,[1]!_born[作],0)),"")</f>
        <v/>
      </c>
      <c r="N72" s="14" t="str" ph="1">
        <f>IFERROR(INDEX([1]!_born[生没年],
MATCH(K72,[1]!_born[作],0)),"")</f>
        <v/>
      </c>
      <c r="O72" s="7" t="s" ph="1">
        <v>8896</v>
      </c>
      <c r="P72" s="7" t="s" ph="1">
        <v>3342</v>
      </c>
      <c r="R72" s="147" ph="1"/>
      <c r="T72" s="7" t="s" ph="1">
        <v>2999</v>
      </c>
      <c r="Y72" s="7" t="s" ph="1">
        <v>11253</v>
      </c>
    </row>
    <row r="73" spans="1:25" s="52" customFormat="1" ph="1">
      <c r="A73" s="49" ph="1">
        <v>666</v>
      </c>
      <c r="B73" s="52" t="s" ph="1">
        <v>930</v>
      </c>
      <c r="C73" s="52" t="s" ph="1">
        <v>3310</v>
      </c>
      <c r="D73" s="132" ph="1">
        <v>4</v>
      </c>
      <c r="E73" s="132" ph="1">
        <v>5</v>
      </c>
      <c r="F73" s="52" t="s" ph="1">
        <v>3362</v>
      </c>
      <c r="G73" s="52" t="s" ph="1">
        <v>3287</v>
      </c>
      <c r="M73" s="132" t="str" ph="1">
        <f>IFERROR(INDEX([1]!_born[生没年],
MATCH(I73,[1]!_born[作],0)),"")</f>
        <v/>
      </c>
      <c r="N73" s="132" t="str" ph="1">
        <f>IFERROR(INDEX([1]!_born[生没年],
MATCH(K73,[1]!_born[作],0)),"")</f>
        <v/>
      </c>
      <c r="P73" s="52" t="s" ph="1">
        <v>3573</v>
      </c>
      <c r="R73" s="150" ph="1"/>
      <c r="U73" s="53" ph="1"/>
      <c r="V73" s="49" ph="1"/>
      <c r="W73" s="49" ph="1"/>
    </row>
    <row r="74" spans="1:25" ht="25.5" ph="1">
      <c r="A74" s="6" ph="1">
        <v>738</v>
      </c>
      <c r="B74" s="7" t="s" ph="1">
        <v>930</v>
      </c>
      <c r="C74" s="7" t="s" ph="1">
        <v>3310</v>
      </c>
      <c r="D74" s="14" ph="1">
        <v>5</v>
      </c>
      <c r="E74" s="14" ph="1">
        <v>5</v>
      </c>
      <c r="F74" s="7" t="s" ph="1">
        <v>3381</v>
      </c>
      <c r="G74" s="7" t="s" ph="1">
        <v>3280</v>
      </c>
      <c r="H74" s="7" t="s" ph="1">
        <v>8898</v>
      </c>
      <c r="M74" s="14" t="str" ph="1">
        <f>IFERROR(INDEX([1]!_born[生没年],
MATCH(I74,[1]!_born[作],0)),"")</f>
        <v/>
      </c>
      <c r="N74" s="14" t="str" ph="1">
        <f>IFERROR(INDEX([1]!_born[生没年],
MATCH(K74,[1]!_born[作],0)),"")</f>
        <v/>
      </c>
      <c r="O74" s="7" t="s" ph="1">
        <v>8899</v>
      </c>
      <c r="P74" s="7" t="s" ph="1">
        <v>2831</v>
      </c>
      <c r="Q74" s="7" t="s" ph="1">
        <v>2832</v>
      </c>
      <c r="R74" s="147" ph="1"/>
      <c r="S74" s="7" t="s" ph="1">
        <v>3354</v>
      </c>
      <c r="T74" s="7" t="s" ph="1">
        <v>2999</v>
      </c>
    </row>
    <row r="75" spans="1:25" ht="25.5" ph="1">
      <c r="A75" s="6" ph="1">
        <v>849</v>
      </c>
      <c r="B75" s="7" t="s" ph="1">
        <v>930</v>
      </c>
      <c r="C75" s="7" t="s" ph="1">
        <v>3310</v>
      </c>
      <c r="D75" s="14" ph="1">
        <v>3</v>
      </c>
      <c r="E75" s="14" ph="1">
        <v>11</v>
      </c>
      <c r="F75" s="7" t="s" ph="1">
        <v>3279</v>
      </c>
      <c r="G75" s="7" t="s" ph="1">
        <v>3280</v>
      </c>
      <c r="H75" s="7" t="s" ph="1">
        <v>8900</v>
      </c>
      <c r="I75" s="7" t="s" ph="1">
        <v>3836</v>
      </c>
      <c r="M75" s="14" t="str" ph="1">
        <f>IFERROR(INDEX([1]!_born[生没年],
MATCH(I75,[1]!_born[作],0)),"")</f>
        <v/>
      </c>
      <c r="N75" s="14" t="str" ph="1">
        <f>IFERROR(INDEX([1]!_born[生没年],
MATCH(K75,[1]!_born[作],0)),"")</f>
        <v/>
      </c>
      <c r="O75" s="7" t="s" ph="1">
        <v>8901</v>
      </c>
      <c r="P75" s="7" t="s" ph="1">
        <v>2658</v>
      </c>
      <c r="Q75" s="7" t="s" ph="1">
        <v>3969</v>
      </c>
      <c r="R75" s="147" ph="1"/>
      <c r="T75" s="7" t="s" ph="1">
        <v>4147</v>
      </c>
      <c r="Y75" s="7" t="s" ph="1">
        <v>11254</v>
      </c>
    </row>
    <row r="76" spans="1:25" s="52" customFormat="1" ph="1">
      <c r="A76" s="49" ph="1">
        <v>666</v>
      </c>
      <c r="B76" s="52" t="s" ph="1">
        <v>930</v>
      </c>
      <c r="C76" s="52" t="s" ph="1">
        <v>3310</v>
      </c>
      <c r="D76" s="132" ph="1">
        <v>5</v>
      </c>
      <c r="E76" s="132" ph="1">
        <v>5</v>
      </c>
      <c r="F76" s="52" t="s" ph="1">
        <v>3279</v>
      </c>
      <c r="G76" s="52" t="s" ph="1">
        <v>3287</v>
      </c>
      <c r="M76" s="132" t="str" ph="1">
        <f>IFERROR(INDEX([1]!_born[生没年],
MATCH(I76,[1]!_born[作],0)),"")</f>
        <v/>
      </c>
      <c r="N76" s="132" t="str" ph="1">
        <f>IFERROR(INDEX([1]!_born[生没年],
MATCH(K76,[1]!_born[作],0)),"")</f>
        <v/>
      </c>
      <c r="P76" s="52" t="s" ph="1">
        <v>3028</v>
      </c>
      <c r="R76" s="150" ph="1"/>
      <c r="U76" s="53" ph="1"/>
      <c r="V76" s="49" ph="1"/>
      <c r="W76" s="49" ph="1"/>
    </row>
    <row r="77" spans="1:25" ht="25.5" ph="1">
      <c r="A77" s="6" ph="1">
        <v>736</v>
      </c>
      <c r="B77" s="7" t="s" ph="1">
        <v>930</v>
      </c>
      <c r="C77" s="7" t="s" ph="1">
        <v>3310</v>
      </c>
      <c r="D77" s="14" ph="1">
        <v>1</v>
      </c>
      <c r="E77" s="14" ph="1">
        <v>6</v>
      </c>
      <c r="F77" s="7" t="s" ph="1">
        <v>3381</v>
      </c>
      <c r="G77" s="7" t="s" ph="1">
        <v>3280</v>
      </c>
      <c r="H77" s="7" t="s" ph="1">
        <v>8891</v>
      </c>
      <c r="I77" s="7" t="s" ph="1">
        <v>8903</v>
      </c>
      <c r="M77" s="14" t="str" ph="1">
        <f>IFERROR(INDEX([1]!_born[生没年],
MATCH(I77,[1]!_born[作],0)),"")</f>
        <v/>
      </c>
      <c r="N77" s="14" t="str" ph="1">
        <f>IFERROR(INDEX([1]!_born[生没年],
MATCH(K77,[1]!_born[作],0)),"")</f>
        <v/>
      </c>
      <c r="O77" s="7" t="s" ph="1">
        <v>8904</v>
      </c>
      <c r="P77" s="7" t="s" ph="1">
        <v>4034</v>
      </c>
      <c r="R77" s="147" ph="1"/>
      <c r="S77" s="7" t="s" ph="1">
        <v>3739</v>
      </c>
      <c r="T77" s="7" t="s" ph="1">
        <v>2999</v>
      </c>
      <c r="Y77" s="7" t="s" ph="1">
        <v>8905</v>
      </c>
    </row>
    <row r="78" spans="1:25" ht="25.5" ph="1">
      <c r="A78" s="6" ph="1">
        <v>670</v>
      </c>
      <c r="B78" s="7" t="s" ph="1">
        <v>930</v>
      </c>
      <c r="C78" s="7" t="s" ph="1">
        <v>3310</v>
      </c>
      <c r="D78" s="14" ph="1">
        <v>1</v>
      </c>
      <c r="E78" s="14" ph="1">
        <v>6</v>
      </c>
      <c r="F78" s="7" t="s" ph="1">
        <v>3279</v>
      </c>
      <c r="G78" s="7" t="s" ph="1">
        <v>3280</v>
      </c>
      <c r="H78" s="7" t="s" ph="1">
        <v>8824</v>
      </c>
      <c r="M78" s="14" t="str" ph="1">
        <f>IFERROR(INDEX([1]!_born[生没年],
MATCH(I78,[1]!_born[作],0)),"")</f>
        <v/>
      </c>
      <c r="N78" s="14" t="str" ph="1">
        <f>IFERROR(INDEX([1]!_born[生没年],
MATCH(K78,[1]!_born[作],0)),"")</f>
        <v/>
      </c>
      <c r="O78" s="7" t="s" ph="1">
        <v>8881</v>
      </c>
      <c r="P78" s="7" t="s" ph="1">
        <v>3435</v>
      </c>
      <c r="Q78" s="7" t="s" ph="1">
        <v>3436</v>
      </c>
      <c r="R78" s="147" ph="1"/>
      <c r="S78" s="7" t="s" ph="1">
        <v>3977</v>
      </c>
      <c r="T78" s="7" t="s" ph="1">
        <v>3482</v>
      </c>
      <c r="Y78" s="7" t="s" ph="1">
        <v>8906</v>
      </c>
    </row>
    <row r="79" spans="1:25" s="52" customFormat="1" ph="1">
      <c r="A79" s="49" ph="1">
        <v>666</v>
      </c>
      <c r="B79" s="52" t="s" ph="1">
        <v>930</v>
      </c>
      <c r="C79" s="52" t="s" ph="1">
        <v>3310</v>
      </c>
      <c r="D79" s="132" ph="1">
        <v>1</v>
      </c>
      <c r="E79" s="132" ph="1">
        <v>6</v>
      </c>
      <c r="F79" s="52" t="s" ph="1">
        <v>3362</v>
      </c>
      <c r="G79" s="52" t="s" ph="1">
        <v>3287</v>
      </c>
      <c r="M79" s="132" t="str" ph="1">
        <f>IFERROR(INDEX([1]!_born[生没年],
MATCH(I79,[1]!_born[作],0)),"")</f>
        <v/>
      </c>
      <c r="N79" s="132" t="str" ph="1">
        <f>IFERROR(INDEX([1]!_born[生没年],
MATCH(K79,[1]!_born[作],0)),"")</f>
        <v/>
      </c>
      <c r="R79" s="150" ph="1"/>
      <c r="U79" s="53" ph="1"/>
      <c r="V79" s="49" ph="1"/>
      <c r="W79" s="49" ph="1"/>
    </row>
    <row r="80" spans="1:25" ht="25.5" ph="1">
      <c r="A80" s="6" ph="1">
        <v>728</v>
      </c>
      <c r="B80" s="7" t="s" ph="1">
        <v>930</v>
      </c>
      <c r="C80" s="7" t="s" ph="1">
        <v>3310</v>
      </c>
      <c r="D80" s="14" ph="1">
        <v>2</v>
      </c>
      <c r="E80" s="14" ph="1">
        <v>6</v>
      </c>
      <c r="F80" s="7" t="s" ph="1">
        <v>3381</v>
      </c>
      <c r="G80" s="7" t="s" ph="1">
        <v>3280</v>
      </c>
      <c r="H80" s="7" t="s" ph="1">
        <v>8824</v>
      </c>
      <c r="I80" s="7" t="s" ph="1">
        <v>8907</v>
      </c>
      <c r="M80" s="14" t="str" ph="1">
        <f>IFERROR(INDEX([1]!_born[生没年],
MATCH(I80,[1]!_born[作],0)),"")</f>
        <v/>
      </c>
      <c r="N80" s="14" t="str" ph="1">
        <f>IFERROR(INDEX([1]!_born[生没年],
MATCH(K80,[1]!_born[作],0)),"")</f>
        <v/>
      </c>
      <c r="O80" s="7" t="s" ph="1">
        <v>8908</v>
      </c>
      <c r="P80" s="7" t="s" ph="1">
        <v>2518</v>
      </c>
      <c r="Q80" s="7" t="s" ph="1">
        <v>2519</v>
      </c>
      <c r="R80" s="147" ph="1"/>
      <c r="S80" s="7" t="s" ph="1">
        <v>3352</v>
      </c>
      <c r="T80" s="7" t="s" ph="1">
        <v>2999</v>
      </c>
      <c r="Y80" s="7" t="s" ph="1">
        <v>8909</v>
      </c>
    </row>
    <row r="81" spans="1:25" ht="25.5" ph="1">
      <c r="A81" s="6" ph="1">
        <v>679</v>
      </c>
      <c r="B81" s="7" t="s" ph="1">
        <v>930</v>
      </c>
      <c r="C81" s="7" t="s" ph="1">
        <v>3310</v>
      </c>
      <c r="D81" s="14" ph="1">
        <v>2</v>
      </c>
      <c r="E81" s="14" ph="1">
        <v>6</v>
      </c>
      <c r="F81" s="7" t="s" ph="1">
        <v>3279</v>
      </c>
      <c r="G81" s="7" t="s" ph="1">
        <v>3280</v>
      </c>
      <c r="H81" s="7" t="s" ph="1">
        <v>8910</v>
      </c>
      <c r="M81" s="14" t="str" ph="1">
        <f>IFERROR(INDEX([1]!_born[生没年],
MATCH(I81,[1]!_born[作],0)),"")</f>
        <v/>
      </c>
      <c r="N81" s="14" t="str" ph="1">
        <f>IFERROR(INDEX([1]!_born[生没年],
MATCH(K81,[1]!_born[作],0)),"")</f>
        <v/>
      </c>
      <c r="O81" s="7" t="s" ph="1">
        <v>8911</v>
      </c>
      <c r="P81" s="7" t="s" ph="1">
        <v>2568</v>
      </c>
      <c r="R81" s="147" ph="1"/>
      <c r="S81" s="7" t="s" ph="1">
        <v>3415</v>
      </c>
      <c r="T81" s="7" t="s" ph="1">
        <v>3482</v>
      </c>
    </row>
    <row r="82" spans="1:25" s="52" customFormat="1" ph="1">
      <c r="A82" s="49" ph="1">
        <v>666</v>
      </c>
      <c r="B82" s="52" t="s" ph="1">
        <v>930</v>
      </c>
      <c r="C82" s="52" t="s" ph="1">
        <v>3310</v>
      </c>
      <c r="D82" s="132" ph="1">
        <v>2</v>
      </c>
      <c r="E82" s="132" ph="1">
        <v>6</v>
      </c>
      <c r="F82" s="52" t="s" ph="1">
        <v>3362</v>
      </c>
      <c r="G82" s="52" t="s" ph="1">
        <v>3287</v>
      </c>
      <c r="M82" s="132" t="str" ph="1">
        <f>IFERROR(INDEX([1]!_born[生没年],
MATCH(I82,[1]!_born[作],0)),"")</f>
        <v/>
      </c>
      <c r="N82" s="132" t="str" ph="1">
        <f>IFERROR(INDEX([1]!_born[生没年],
MATCH(K82,[1]!_born[作],0)),"")</f>
        <v/>
      </c>
      <c r="R82" s="150" ph="1"/>
      <c r="U82" s="53" ph="1"/>
      <c r="V82" s="49" ph="1"/>
      <c r="W82" s="49" ph="1"/>
    </row>
    <row r="83" spans="1:25" ht="25.5" ph="1">
      <c r="A83" s="6" ph="1">
        <v>680</v>
      </c>
      <c r="B83" s="7" t="s" ph="1">
        <v>930</v>
      </c>
      <c r="C83" s="7" t="s" ph="1">
        <v>3310</v>
      </c>
      <c r="D83" s="14" ph="1">
        <v>3</v>
      </c>
      <c r="E83" s="14" ph="1">
        <v>6</v>
      </c>
      <c r="F83" s="7" t="s" ph="1">
        <v>3381</v>
      </c>
      <c r="G83" s="7" t="s" ph="1">
        <v>3280</v>
      </c>
      <c r="H83" s="7" t="s" ph="1">
        <v>8912</v>
      </c>
      <c r="M83" s="14" t="str" ph="1">
        <f>IFERROR(INDEX([1]!_born[生没年],
MATCH(I83,[1]!_born[作],0)),"")</f>
        <v/>
      </c>
      <c r="N83" s="14" t="str" ph="1">
        <f>IFERROR(INDEX([1]!_born[生没年],
MATCH(K83,[1]!_born[作],0)),"")</f>
        <v/>
      </c>
      <c r="O83" s="7" t="s" ph="1">
        <v>8913</v>
      </c>
      <c r="P83" s="7" t="s" ph="1">
        <v>3923</v>
      </c>
      <c r="Q83" s="7" t="s" ph="1">
        <v>3924</v>
      </c>
      <c r="R83" s="147" ph="1"/>
      <c r="S83" s="7" t="s" ph="1">
        <v>3416</v>
      </c>
      <c r="T83" s="7" t="s" ph="1">
        <v>3482</v>
      </c>
    </row>
    <row r="84" spans="1:25" ht="25.5" ph="1">
      <c r="A84" s="6" ph="1">
        <v>680</v>
      </c>
      <c r="B84" s="7" t="s" ph="1">
        <v>930</v>
      </c>
      <c r="C84" s="7" t="s" ph="1">
        <v>3310</v>
      </c>
      <c r="D84" s="14" ph="1">
        <v>3</v>
      </c>
      <c r="E84" s="14" ph="1">
        <v>6</v>
      </c>
      <c r="F84" s="7" t="s" ph="1">
        <v>3279</v>
      </c>
      <c r="G84" s="7" t="s" ph="1">
        <v>3280</v>
      </c>
      <c r="H84" s="7" t="s" ph="1">
        <v>8914</v>
      </c>
      <c r="I84" s="7" t="s" ph="1">
        <v>8915</v>
      </c>
      <c r="M84" s="14" t="str" ph="1">
        <f>IFERROR(INDEX([1]!_born[生没年],
MATCH(I84,[1]!_born[作],0)),"")</f>
        <v/>
      </c>
      <c r="N84" s="14" t="str" ph="1">
        <f>IFERROR(INDEX([1]!_born[生没年],
MATCH(K84,[1]!_born[作],0)),"")</f>
        <v/>
      </c>
      <c r="O84" s="7" t="s" ph="1">
        <v>8917</v>
      </c>
      <c r="P84" s="7" t="s" ph="1">
        <v>3336</v>
      </c>
      <c r="Q84" s="7" t="s" ph="1">
        <v>3337</v>
      </c>
      <c r="R84" s="147" ph="1"/>
      <c r="S84" s="7" t="s" ph="1">
        <v>8915</v>
      </c>
      <c r="T84" s="7" t="s" ph="1">
        <v>8918</v>
      </c>
      <c r="Y84" s="7" t="s" ph="1">
        <v>8916</v>
      </c>
    </row>
    <row r="85" spans="1:25" s="52" customFormat="1" ph="1">
      <c r="A85" s="49" ph="1">
        <v>666</v>
      </c>
      <c r="B85" s="52" t="s" ph="1">
        <v>930</v>
      </c>
      <c r="C85" s="52" t="s" ph="1">
        <v>3310</v>
      </c>
      <c r="D85" s="132" ph="1">
        <v>3</v>
      </c>
      <c r="E85" s="132" ph="1">
        <v>6</v>
      </c>
      <c r="F85" s="52" t="s" ph="1">
        <v>3362</v>
      </c>
      <c r="G85" s="52" t="s" ph="1">
        <v>3287</v>
      </c>
      <c r="M85" s="132" t="str" ph="1">
        <f>IFERROR(INDEX([1]!_born[生没年],
MATCH(I85,[1]!_born[作],0)),"")</f>
        <v/>
      </c>
      <c r="N85" s="132" t="str" ph="1">
        <f>IFERROR(INDEX([1]!_born[生没年],
MATCH(K85,[1]!_born[作],0)),"")</f>
        <v/>
      </c>
      <c r="R85" s="150" ph="1"/>
      <c r="U85" s="53" ph="1"/>
      <c r="V85" s="49" ph="1"/>
      <c r="W85" s="49" ph="1"/>
    </row>
    <row r="86" spans="1:25" ht="25.5" ph="1">
      <c r="A86" s="6" ph="1">
        <v>681</v>
      </c>
      <c r="B86" s="7" t="s" ph="1">
        <v>930</v>
      </c>
      <c r="C86" s="7" t="s" ph="1">
        <v>3310</v>
      </c>
      <c r="D86" s="14" ph="1">
        <v>4</v>
      </c>
      <c r="E86" s="14" ph="1">
        <v>6</v>
      </c>
      <c r="F86" s="7" t="s" ph="1">
        <v>3381</v>
      </c>
      <c r="G86" s="7" t="s" ph="1">
        <v>3280</v>
      </c>
      <c r="H86" s="7" t="s" ph="1">
        <v>8842</v>
      </c>
      <c r="I86" s="7" t="s" ph="1">
        <v>4191</v>
      </c>
      <c r="M86" s="14" t="str" ph="1">
        <f>IFERROR(INDEX([1]!_born[生没年],
MATCH(I86,[1]!_born[作],0)),"")</f>
        <v/>
      </c>
      <c r="N86" s="14" t="str" ph="1">
        <f>IFERROR(INDEX([1]!_born[生没年],
MATCH(K86,[1]!_born[作],0)),"")</f>
        <v/>
      </c>
      <c r="O86" s="7" t="s" ph="1">
        <v>8919</v>
      </c>
      <c r="P86" s="7" t="s" ph="1">
        <v>2330</v>
      </c>
      <c r="Q86" s="7" t="s" ph="1">
        <v>2331</v>
      </c>
      <c r="R86" s="147" ph="1"/>
      <c r="S86" s="7" t="s" ph="1">
        <v>3511</v>
      </c>
      <c r="T86" s="7" t="s" ph="1">
        <v>3482</v>
      </c>
    </row>
    <row r="87" spans="1:25" ht="25.5" ph="1">
      <c r="A87" s="6" ph="1">
        <v>778</v>
      </c>
      <c r="B87" s="7" t="s" ph="1">
        <v>3580</v>
      </c>
      <c r="C87" s="7" t="s" ph="1">
        <v>3580</v>
      </c>
      <c r="D87" s="14" ph="1">
        <v>4</v>
      </c>
      <c r="E87" s="14" ph="1">
        <v>6</v>
      </c>
      <c r="F87" s="7" t="s" ph="1">
        <v>1364</v>
      </c>
      <c r="G87" s="7" t="s" ph="1">
        <v>1343</v>
      </c>
      <c r="H87" s="7" t="s" ph="1">
        <v>8824</v>
      </c>
      <c r="I87" s="7" t="s" ph="1">
        <v>8920</v>
      </c>
      <c r="M87" s="14" t="str" ph="1">
        <f>IFERROR(INDEX([1]!_born[生没年],
MATCH(I87,[1]!_born[作],0)),"")</f>
        <v/>
      </c>
      <c r="N87" s="14" t="str" ph="1">
        <f>IFERROR(INDEX([1]!_born[生没年],
MATCH(K87,[1]!_born[作],0)),"")</f>
        <v/>
      </c>
      <c r="O87" s="17" t="s" ph="1">
        <v>8922</v>
      </c>
      <c r="P87" s="7" t="s" ph="1">
        <v>1479</v>
      </c>
      <c r="Q87" s="7" t="s" ph="1">
        <v>1480</v>
      </c>
      <c r="R87" s="147" ph="1"/>
      <c r="S87" s="7" t="s" ph="1">
        <v>4226</v>
      </c>
      <c r="T87" s="7" t="s" ph="1">
        <v>2999</v>
      </c>
      <c r="Y87" s="7" t="s" ph="1">
        <v>8921</v>
      </c>
    </row>
    <row r="88" spans="1:25" s="52" customFormat="1" ph="1">
      <c r="A88" s="49" ph="1">
        <v>666</v>
      </c>
      <c r="B88" s="52" t="s" ph="1">
        <v>930</v>
      </c>
      <c r="C88" s="52" t="s" ph="1">
        <v>1481</v>
      </c>
      <c r="D88" s="132" ph="1">
        <v>4</v>
      </c>
      <c r="E88" s="132" ph="1">
        <v>6</v>
      </c>
      <c r="F88" s="52" t="s" ph="1">
        <v>1366</v>
      </c>
      <c r="G88" s="52" t="s" ph="1">
        <v>1289</v>
      </c>
      <c r="M88" s="132" t="str" ph="1">
        <f>IFERROR(INDEX([1]!_born[生没年],
MATCH(I88,[1]!_born[作],0)),"")</f>
        <v/>
      </c>
      <c r="N88" s="132" t="str" ph="1">
        <f>IFERROR(INDEX([1]!_born[生没年],
MATCH(K88,[1]!_born[作],0)),"")</f>
        <v/>
      </c>
      <c r="R88" s="150" ph="1"/>
      <c r="U88" s="53" ph="1"/>
      <c r="V88" s="49" ph="1"/>
      <c r="W88" s="49" ph="1"/>
    </row>
    <row r="89" spans="1:25" ht="25.5" ph="1">
      <c r="A89" s="6" ph="1">
        <v>672</v>
      </c>
      <c r="B89" s="7" t="s" ph="1">
        <v>930</v>
      </c>
      <c r="C89" s="7" t="s" ph="1">
        <v>1481</v>
      </c>
      <c r="D89" s="14" ph="1">
        <v>5</v>
      </c>
      <c r="E89" s="14" ph="1">
        <v>6</v>
      </c>
      <c r="F89" s="7" t="s" ph="1">
        <v>1363</v>
      </c>
      <c r="G89" s="7" t="s" ph="1">
        <v>1343</v>
      </c>
      <c r="H89" s="7" t="s" ph="1">
        <v>7790</v>
      </c>
      <c r="M89" s="14" t="str" ph="1">
        <f>IFERROR(INDEX([1]!_born[生没年],
MATCH(I89,[1]!_born[作],0)),"")</f>
        <v/>
      </c>
      <c r="N89" s="14" t="str" ph="1">
        <f>IFERROR(INDEX([1]!_born[生没年],
MATCH(K89,[1]!_born[作],0)),"")</f>
        <v/>
      </c>
      <c r="O89" s="7" t="s" ph="1">
        <v>8923</v>
      </c>
      <c r="P89" s="7" t="s" ph="1">
        <v>1482</v>
      </c>
      <c r="Q89" s="7" t="s" ph="1">
        <v>1483</v>
      </c>
      <c r="R89" s="147" ph="1"/>
      <c r="S89" s="7" t="s" ph="1">
        <v>3511</v>
      </c>
      <c r="T89" s="7" t="s" ph="1">
        <v>3482</v>
      </c>
    </row>
    <row r="90" spans="1:25" ht="25.5" ph="1">
      <c r="A90" s="6" ph="1">
        <v>686</v>
      </c>
      <c r="B90" s="7" t="s" ph="1">
        <v>930</v>
      </c>
      <c r="C90" s="7" t="s" ph="1">
        <v>1481</v>
      </c>
      <c r="D90" s="14" ph="1">
        <v>5</v>
      </c>
      <c r="E90" s="14" ph="1">
        <v>6</v>
      </c>
      <c r="F90" s="7" t="s" ph="1">
        <v>1364</v>
      </c>
      <c r="G90" s="7" t="s" ph="1">
        <v>1343</v>
      </c>
      <c r="H90" s="7" t="s" ph="1">
        <v>8848</v>
      </c>
      <c r="M90" s="14" t="str" ph="1">
        <f>IFERROR(INDEX([1]!_born[生没年],
MATCH(I90,[1]!_born[作],0)),"")</f>
        <v/>
      </c>
      <c r="N90" s="14" t="str" ph="1">
        <f>IFERROR(INDEX([1]!_born[生没年],
MATCH(K90,[1]!_born[作],0)),"")</f>
        <v/>
      </c>
      <c r="O90" s="7" t="s" ph="1">
        <v>8925</v>
      </c>
      <c r="P90" s="7" t="s" ph="1">
        <v>1484</v>
      </c>
      <c r="R90" s="147" ph="1"/>
      <c r="S90" s="7" t="s" ph="1">
        <v>3817</v>
      </c>
      <c r="T90" s="7" t="s" ph="1">
        <v>3482</v>
      </c>
      <c r="Y90" s="7" t="s" ph="1">
        <v>8924</v>
      </c>
    </row>
    <row r="91" spans="1:25" s="52" customFormat="1" ph="1">
      <c r="A91" s="49" ph="1">
        <v>666</v>
      </c>
      <c r="B91" s="52" t="s" ph="1">
        <v>930</v>
      </c>
      <c r="C91" s="52" t="s" ph="1">
        <v>1481</v>
      </c>
      <c r="D91" s="132" ph="1">
        <v>5</v>
      </c>
      <c r="E91" s="132" ph="1">
        <v>6</v>
      </c>
      <c r="F91" s="52" t="s" ph="1">
        <v>1366</v>
      </c>
      <c r="G91" s="52" t="s" ph="1">
        <v>1289</v>
      </c>
      <c r="M91" s="132" t="str" ph="1">
        <f>IFERROR(INDEX([1]!_born[生没年],
MATCH(I91,[1]!_born[作],0)),"")</f>
        <v/>
      </c>
      <c r="N91" s="132" t="str" ph="1">
        <f>IFERROR(INDEX([1]!_born[生没年],
MATCH(K91,[1]!_born[作],0)),"")</f>
        <v/>
      </c>
      <c r="P91" s="52" t="s" ph="1">
        <v>1485</v>
      </c>
      <c r="R91" s="150" ph="1"/>
      <c r="U91" s="53" ph="1"/>
      <c r="V91" s="49" ph="1"/>
      <c r="W91" s="49" ph="1"/>
    </row>
    <row r="92" spans="1:25" ht="25.5" ph="1">
      <c r="A92" s="6" ph="1">
        <v>676</v>
      </c>
      <c r="B92" s="7" t="s" ph="1">
        <v>930</v>
      </c>
      <c r="C92" s="7" t="s" ph="1">
        <v>1481</v>
      </c>
      <c r="D92" s="14" ph="1">
        <v>1</v>
      </c>
      <c r="E92" s="14" ph="1">
        <v>7</v>
      </c>
      <c r="F92" s="7" t="s" ph="1">
        <v>1363</v>
      </c>
      <c r="G92" s="7" t="s" ph="1">
        <v>1343</v>
      </c>
      <c r="H92" s="7" t="s" ph="1">
        <v>8852</v>
      </c>
      <c r="M92" s="14" t="str" ph="1">
        <f>IFERROR(INDEX([1]!_born[生没年],
MATCH(I92,[1]!_born[作],0)),"")</f>
        <v/>
      </c>
      <c r="N92" s="14" t="str" ph="1">
        <f>IFERROR(INDEX([1]!_born[生没年],
MATCH(K92,[1]!_born[作],0)),"")</f>
        <v/>
      </c>
      <c r="O92" s="7" t="s" ph="1">
        <v>8926</v>
      </c>
      <c r="P92" s="7" t="s" ph="1">
        <v>1486</v>
      </c>
      <c r="Q92" s="7" t="s" ph="1">
        <v>1487</v>
      </c>
      <c r="R92" s="147" ph="1"/>
      <c r="S92" s="7" t="s" ph="1">
        <v>2549</v>
      </c>
      <c r="T92" s="7" t="s" ph="1">
        <v>3482</v>
      </c>
    </row>
    <row r="93" spans="1:25" ht="25.5" ph="1">
      <c r="A93" s="6" ph="1">
        <v>686</v>
      </c>
      <c r="B93" s="7" t="s" ph="1">
        <v>930</v>
      </c>
      <c r="C93" s="7" t="s" ph="1">
        <v>1481</v>
      </c>
      <c r="D93" s="14" ph="1">
        <v>1</v>
      </c>
      <c r="E93" s="14" ph="1">
        <v>7</v>
      </c>
      <c r="F93" s="7" t="s" ph="1">
        <v>1364</v>
      </c>
      <c r="G93" s="7" t="s" ph="1">
        <v>1343</v>
      </c>
      <c r="H93" s="7" t="s" ph="1">
        <v>8848</v>
      </c>
      <c r="M93" s="14" t="str" ph="1">
        <f>IFERROR(INDEX([1]!_born[生没年],
MATCH(I93,[1]!_born[作],0)),"")</f>
        <v/>
      </c>
      <c r="N93" s="14" t="str" ph="1">
        <f>IFERROR(INDEX([1]!_born[生没年],
MATCH(K93,[1]!_born[作],0)),"")</f>
        <v/>
      </c>
      <c r="O93" s="7" t="s" ph="1">
        <v>8925</v>
      </c>
      <c r="P93" s="7" t="s" ph="1">
        <v>1484</v>
      </c>
      <c r="R93" s="147" ph="1"/>
      <c r="S93" s="7" t="s" ph="1">
        <v>3817</v>
      </c>
      <c r="T93" s="7" t="s" ph="1">
        <v>3482</v>
      </c>
      <c r="Y93" s="7" t="s" ph="1">
        <v>8927</v>
      </c>
    </row>
    <row r="94" spans="1:25" s="52" customFormat="1" ph="1">
      <c r="A94" s="49" ph="1">
        <v>666</v>
      </c>
      <c r="B94" s="52" t="s" ph="1">
        <v>930</v>
      </c>
      <c r="C94" s="52" t="s" ph="1">
        <v>1481</v>
      </c>
      <c r="D94" s="132" ph="1">
        <v>1</v>
      </c>
      <c r="E94" s="132" ph="1">
        <v>7</v>
      </c>
      <c r="F94" s="52" t="s" ph="1">
        <v>1366</v>
      </c>
      <c r="G94" s="52" t="s" ph="1">
        <v>1289</v>
      </c>
      <c r="M94" s="132" t="str" ph="1">
        <f>IFERROR(INDEX([1]!_born[生没年],
MATCH(I94,[1]!_born[作],0)),"")</f>
        <v/>
      </c>
      <c r="N94" s="132" t="str" ph="1">
        <f>IFERROR(INDEX([1]!_born[生没年],
MATCH(K94,[1]!_born[作],0)),"")</f>
        <v/>
      </c>
      <c r="P94" s="52" t="s" ph="1">
        <v>718</v>
      </c>
      <c r="R94" s="150" ph="1"/>
      <c r="U94" s="53" ph="1"/>
      <c r="V94" s="49" ph="1"/>
      <c r="W94" s="49" ph="1"/>
    </row>
    <row r="95" spans="1:25" ht="25.5" ph="1">
      <c r="A95" s="6" ph="1">
        <v>677</v>
      </c>
      <c r="B95" s="7" t="s" ph="1">
        <v>930</v>
      </c>
      <c r="C95" s="7" t="s" ph="1">
        <v>1481</v>
      </c>
      <c r="D95" s="14" ph="1">
        <v>2</v>
      </c>
      <c r="E95" s="14" ph="1">
        <v>7</v>
      </c>
      <c r="F95" s="7" t="s" ph="1">
        <v>1363</v>
      </c>
      <c r="G95" s="7" t="s" ph="1">
        <v>1343</v>
      </c>
      <c r="H95" s="7" t="s" ph="1">
        <v>8891</v>
      </c>
      <c r="I95" s="7" t="s" ph="1">
        <v>2825</v>
      </c>
      <c r="M95" s="14" t="str" ph="1">
        <f>IFERROR(INDEX([1]!_born[生没年],
MATCH(I95,[1]!_born[作],0)),"")</f>
        <v/>
      </c>
      <c r="N95" s="14" t="str" ph="1">
        <f>IFERROR(INDEX([1]!_born[生没年],
MATCH(K95,[1]!_born[作],0)),"")</f>
        <v/>
      </c>
      <c r="O95" s="7" t="s" ph="1">
        <v>8928</v>
      </c>
      <c r="P95" s="7" t="s" ph="1">
        <v>1710</v>
      </c>
      <c r="Q95" s="7" t="s" ph="1">
        <v>1711</v>
      </c>
      <c r="R95" s="147" ph="1"/>
      <c r="S95" s="7" t="s" ph="1">
        <v>2550</v>
      </c>
      <c r="T95" s="7" t="s" ph="1">
        <v>3482</v>
      </c>
    </row>
    <row r="96" spans="1:25" ht="25.5" ph="1">
      <c r="A96" s="6" ph="1">
        <v>727</v>
      </c>
      <c r="B96" s="7" t="s" ph="1">
        <v>930</v>
      </c>
      <c r="C96" s="7" t="s" ph="1">
        <v>1481</v>
      </c>
      <c r="D96" s="14" ph="1">
        <v>2</v>
      </c>
      <c r="E96" s="14" ph="1">
        <v>7</v>
      </c>
      <c r="F96" s="7" t="s" ph="1">
        <v>1364</v>
      </c>
      <c r="G96" s="7" t="s" ph="1">
        <v>1343</v>
      </c>
      <c r="H96" s="7" t="s" ph="1">
        <v>7031</v>
      </c>
      <c r="M96" s="14" t="str" ph="1">
        <f>IFERROR(INDEX([1]!_born[生没年],
MATCH(I96,[1]!_born[作],0)),"")</f>
        <v/>
      </c>
      <c r="N96" s="14" t="str" ph="1">
        <f>IFERROR(INDEX([1]!_born[生没年],
MATCH(K96,[1]!_born[作],0)),"")</f>
        <v/>
      </c>
      <c r="O96" s="7" t="s" ph="1">
        <v>8929</v>
      </c>
      <c r="P96" s="7" t="s" ph="1">
        <v>1785</v>
      </c>
      <c r="R96" s="147" ph="1"/>
      <c r="T96" s="7" t="s" ph="1">
        <v>2999</v>
      </c>
      <c r="Y96" s="7" t="s" ph="1">
        <v>11255</v>
      </c>
    </row>
    <row r="97" spans="1:25" s="52" customFormat="1" ph="1">
      <c r="A97" s="49" ph="1">
        <v>666</v>
      </c>
      <c r="B97" s="52" t="s" ph="1">
        <v>930</v>
      </c>
      <c r="C97" s="52" t="s" ph="1">
        <v>1481</v>
      </c>
      <c r="D97" s="132" ph="1">
        <v>2</v>
      </c>
      <c r="E97" s="132" ph="1">
        <v>7</v>
      </c>
      <c r="F97" s="52" t="s" ph="1">
        <v>1366</v>
      </c>
      <c r="G97" s="52" t="s" ph="1">
        <v>1289</v>
      </c>
      <c r="M97" s="132" t="str" ph="1">
        <f>IFERROR(INDEX([1]!_born[生没年],
MATCH(I97,[1]!_born[作],0)),"")</f>
        <v/>
      </c>
      <c r="N97" s="132" t="str" ph="1">
        <f>IFERROR(INDEX([1]!_born[生没年],
MATCH(K97,[1]!_born[作],0)),"")</f>
        <v/>
      </c>
      <c r="R97" s="150" ph="1"/>
      <c r="U97" s="53" ph="1"/>
      <c r="V97" s="49" ph="1"/>
      <c r="W97" s="49" ph="1"/>
    </row>
    <row r="98" spans="1:25" ht="25.5" ph="1">
      <c r="A98" s="6" ph="1">
        <v>678</v>
      </c>
      <c r="B98" s="7" t="s" ph="1">
        <v>930</v>
      </c>
      <c r="C98" s="7" t="s" ph="1">
        <v>1481</v>
      </c>
      <c r="D98" s="14" ph="1">
        <v>3</v>
      </c>
      <c r="E98" s="14" ph="1">
        <v>7</v>
      </c>
      <c r="F98" s="7" t="s" ph="1">
        <v>1363</v>
      </c>
      <c r="G98" s="7" t="s" ph="1">
        <v>1343</v>
      </c>
      <c r="H98" s="7" t="s" ph="1">
        <v>8891</v>
      </c>
      <c r="I98" s="7" t="s" ph="1">
        <v>1128</v>
      </c>
      <c r="M98" s="14" t="str" ph="1">
        <f>IFERROR(INDEX([1]!_born[生没年],
MATCH(I98,[1]!_born[作],0)),"")</f>
        <v/>
      </c>
      <c r="N98" s="14" t="str" ph="1">
        <f>IFERROR(INDEX([1]!_born[生没年],
MATCH(K98,[1]!_born[作],0)),"")</f>
        <v/>
      </c>
      <c r="O98" s="7" t="s" ph="1">
        <v>8930</v>
      </c>
      <c r="P98" s="7" t="s" ph="1">
        <v>1713</v>
      </c>
      <c r="Q98" s="7" t="s" ph="1">
        <v>1714</v>
      </c>
      <c r="R98" s="147" ph="1"/>
      <c r="S98" s="7" t="s" ph="1">
        <v>2551</v>
      </c>
      <c r="T98" s="7" t="s" ph="1">
        <v>3482</v>
      </c>
      <c r="Y98" s="7" t="s" ph="1">
        <v>1712</v>
      </c>
    </row>
    <row r="99" spans="1:25" s="52" customFormat="1" ph="1">
      <c r="A99" s="49" ph="1">
        <v>666</v>
      </c>
      <c r="B99" s="52" t="s" ph="1">
        <v>930</v>
      </c>
      <c r="C99" s="52" t="s" ph="1">
        <v>1481</v>
      </c>
      <c r="D99" s="132" ph="1">
        <v>3</v>
      </c>
      <c r="E99" s="132" ph="1">
        <v>7</v>
      </c>
      <c r="F99" s="52" t="s" ph="1">
        <v>1364</v>
      </c>
      <c r="G99" s="52" t="s" ph="1">
        <v>1289</v>
      </c>
      <c r="M99" s="132" t="str" ph="1">
        <f>IFERROR(INDEX([1]!_born[生没年],
MATCH(I99,[1]!_born[作],0)),"")</f>
        <v/>
      </c>
      <c r="N99" s="132" t="str" ph="1">
        <f>IFERROR(INDEX([1]!_born[生没年],
MATCH(K99,[1]!_born[作],0)),"")</f>
        <v/>
      </c>
      <c r="P99" s="52" t="s" ph="1">
        <v>719</v>
      </c>
      <c r="R99" s="150" ph="1"/>
      <c r="U99" s="53" ph="1"/>
      <c r="V99" s="49" ph="1"/>
      <c r="W99" s="49" ph="1"/>
    </row>
    <row r="100" spans="1:25" ht="25.5" ph="1">
      <c r="A100" s="6" ph="1">
        <v>685</v>
      </c>
      <c r="B100" s="7" t="s" ph="1">
        <v>930</v>
      </c>
      <c r="C100" s="7" t="s" ph="1">
        <v>1481</v>
      </c>
      <c r="D100" s="14" ph="1">
        <v>4</v>
      </c>
      <c r="E100" s="14" ph="1">
        <v>7</v>
      </c>
      <c r="F100" s="7" t="s" ph="1">
        <v>1363</v>
      </c>
      <c r="G100" s="7" t="s" ph="1">
        <v>1343</v>
      </c>
      <c r="H100" s="7" t="s" ph="1">
        <v>8931</v>
      </c>
      <c r="M100" s="14" t="str" ph="1">
        <f>IFERROR(INDEX([1]!_born[生没年],
MATCH(I100,[1]!_born[作],0)),"")</f>
        <v/>
      </c>
      <c r="N100" s="14" t="str" ph="1">
        <f>IFERROR(INDEX([1]!_born[生没年],
MATCH(K100,[1]!_born[作],0)),"")</f>
        <v/>
      </c>
      <c r="O100" s="7" t="s" ph="1">
        <v>8932</v>
      </c>
      <c r="P100" s="7" t="s" ph="1">
        <v>1726</v>
      </c>
      <c r="Q100" s="7" t="s" ph="1">
        <v>2829</v>
      </c>
      <c r="R100" s="147" ph="1"/>
      <c r="S100" s="7" t="s" ph="1">
        <v>3978</v>
      </c>
      <c r="T100" s="7" t="s" ph="1">
        <v>3482</v>
      </c>
    </row>
    <row r="101" spans="1:25" ht="25.5" ph="1">
      <c r="A101" s="6" ph="1">
        <v>778</v>
      </c>
      <c r="B101" s="7" t="s" ph="1">
        <v>930</v>
      </c>
      <c r="C101" s="7" t="s" ph="1">
        <v>1481</v>
      </c>
      <c r="D101" s="14" ph="1">
        <v>4</v>
      </c>
      <c r="E101" s="14" ph="1">
        <v>7</v>
      </c>
      <c r="F101" s="7" t="s" ph="1">
        <v>1364</v>
      </c>
      <c r="G101" s="7" t="s" ph="1">
        <v>1343</v>
      </c>
      <c r="H101" s="7" t="s" ph="1">
        <v>8824</v>
      </c>
      <c r="I101" s="7" t="s" ph="1">
        <v>8920</v>
      </c>
      <c r="M101" s="14" t="str" ph="1">
        <f>IFERROR(INDEX([1]!_born[生没年],
MATCH(I101,[1]!_born[作],0)),"")</f>
        <v/>
      </c>
      <c r="N101" s="14" t="str" ph="1">
        <f>IFERROR(INDEX([1]!_born[生没年],
MATCH(K101,[1]!_born[作],0)),"")</f>
        <v/>
      </c>
      <c r="O101" s="17" t="s" ph="1">
        <v>8922</v>
      </c>
      <c r="P101" s="7" t="s" ph="1">
        <v>1479</v>
      </c>
      <c r="Q101" s="7" t="s" ph="1">
        <v>1480</v>
      </c>
      <c r="R101" s="147" ph="1"/>
      <c r="S101" s="7" t="s" ph="1">
        <v>4226</v>
      </c>
      <c r="T101" s="7" t="s" ph="1">
        <v>2999</v>
      </c>
      <c r="Y101" s="7" t="s" ph="1">
        <v>8933</v>
      </c>
    </row>
    <row r="102" spans="1:25" s="52" customFormat="1" ph="1">
      <c r="A102" s="49" ph="1">
        <v>666</v>
      </c>
      <c r="B102" s="52" t="s" ph="1">
        <v>930</v>
      </c>
      <c r="C102" s="52" t="s" ph="1">
        <v>1481</v>
      </c>
      <c r="D102" s="132" ph="1">
        <v>4</v>
      </c>
      <c r="E102" s="132" ph="1">
        <v>7</v>
      </c>
      <c r="F102" s="52" t="s" ph="1">
        <v>1366</v>
      </c>
      <c r="G102" s="52" t="s" ph="1">
        <v>1289</v>
      </c>
      <c r="M102" s="132" t="str" ph="1">
        <f>IFERROR(INDEX([1]!_born[生没年],
MATCH(I102,[1]!_born[作],0)),"")</f>
        <v/>
      </c>
      <c r="N102" s="132" t="str" ph="1">
        <f>IFERROR(INDEX([1]!_born[生没年],
MATCH(K102,[1]!_born[作],0)),"")</f>
        <v/>
      </c>
      <c r="R102" s="150" ph="1"/>
      <c r="U102" s="53" ph="1"/>
      <c r="V102" s="49" ph="1"/>
      <c r="W102" s="49" ph="1"/>
    </row>
    <row r="103" spans="1:25" ht="25.5" ph="1">
      <c r="A103" s="6" ph="1">
        <v>687</v>
      </c>
      <c r="B103" s="7" t="s" ph="1">
        <v>930</v>
      </c>
      <c r="C103" s="7" t="s" ph="1">
        <v>1481</v>
      </c>
      <c r="D103" s="14" ph="1">
        <v>5</v>
      </c>
      <c r="E103" s="14" ph="1">
        <v>7</v>
      </c>
      <c r="F103" s="7" t="s" ph="1">
        <v>1363</v>
      </c>
      <c r="G103" s="7" t="s" ph="1">
        <v>1343</v>
      </c>
      <c r="H103" s="7" t="s" ph="1">
        <v>8848</v>
      </c>
      <c r="M103" s="14" t="str" ph="1">
        <f>IFERROR(INDEX([1]!_born[生没年],
MATCH(I103,[1]!_born[作],0)),"")</f>
        <v/>
      </c>
      <c r="N103" s="14" t="str" ph="1">
        <f>IFERROR(INDEX([1]!_born[生没年],
MATCH(K103,[1]!_born[作],0)),"")</f>
        <v/>
      </c>
      <c r="O103" s="7" t="s" ph="1">
        <v>8934</v>
      </c>
      <c r="P103" s="7" t="s" ph="1">
        <v>1727</v>
      </c>
      <c r="R103" s="147" ph="1"/>
      <c r="S103" s="7" t="s" ph="1">
        <v>3510</v>
      </c>
      <c r="T103" s="7" t="s" ph="1">
        <v>3482</v>
      </c>
    </row>
    <row r="104" spans="1:25" ht="25.5" ph="1">
      <c r="A104" s="6" ph="1">
        <v>869</v>
      </c>
      <c r="B104" s="7" t="s" ph="1">
        <v>930</v>
      </c>
      <c r="C104" s="7" t="s" ph="1">
        <v>1481</v>
      </c>
      <c r="D104" s="14" ph="1">
        <v>5</v>
      </c>
      <c r="E104" s="14" ph="1">
        <v>7</v>
      </c>
      <c r="F104" s="7" t="s" ph="1">
        <v>1364</v>
      </c>
      <c r="G104" s="7" t="s" ph="1">
        <v>1343</v>
      </c>
      <c r="H104" s="7" t="s" ph="1">
        <v>7732</v>
      </c>
      <c r="I104" s="7" t="s" ph="1">
        <v>2459</v>
      </c>
      <c r="M104" s="14" t="str" ph="1">
        <f>IFERROR(INDEX([1]!_born[生没年],
MATCH(I104,[1]!_born[作],0)),"")</f>
        <v/>
      </c>
      <c r="N104" s="14" t="str" ph="1">
        <f>IFERROR(INDEX([1]!_born[生没年],
MATCH(K104,[1]!_born[作],0)),"")</f>
        <v/>
      </c>
      <c r="O104" s="7" t="s" ph="1">
        <v>8935</v>
      </c>
      <c r="P104" s="7" t="s" ph="1">
        <v>3161</v>
      </c>
      <c r="Q104" s="7" t="s" ph="1">
        <v>3162</v>
      </c>
      <c r="R104" s="147" ph="1"/>
      <c r="T104" s="7" t="s" ph="1">
        <v>2368</v>
      </c>
      <c r="Y104" s="7" t="s" ph="1">
        <v>11256</v>
      </c>
    </row>
    <row r="105" spans="1:25" s="52" customFormat="1" ph="1">
      <c r="A105" s="49" ph="1">
        <v>666</v>
      </c>
      <c r="B105" s="52" t="s" ph="1">
        <v>930</v>
      </c>
      <c r="C105" s="52" t="s" ph="1">
        <v>1481</v>
      </c>
      <c r="D105" s="132" ph="1">
        <v>5</v>
      </c>
      <c r="E105" s="132" ph="1">
        <v>7</v>
      </c>
      <c r="F105" s="52" t="s" ph="1">
        <v>1366</v>
      </c>
      <c r="G105" s="52" t="s" ph="1">
        <v>1289</v>
      </c>
      <c r="M105" s="132" t="str" ph="1">
        <f>IFERROR(INDEX([1]!_born[生没年],
MATCH(I105,[1]!_born[作],0)),"")</f>
        <v/>
      </c>
      <c r="N105" s="132" t="str" ph="1">
        <f>IFERROR(INDEX([1]!_born[生没年],
MATCH(K105,[1]!_born[作],0)),"")</f>
        <v/>
      </c>
      <c r="P105" s="52" t="s" ph="1">
        <v>1990</v>
      </c>
      <c r="R105" s="150" ph="1"/>
      <c r="U105" s="53" ph="1"/>
      <c r="V105" s="49" ph="1"/>
      <c r="W105" s="49" ph="1"/>
    </row>
    <row r="106" spans="1:25" ht="25.5" ph="1">
      <c r="A106" s="6" ph="1">
        <v>710</v>
      </c>
      <c r="B106" s="7" t="s" ph="1">
        <v>930</v>
      </c>
      <c r="C106" s="7" t="s" ph="1">
        <v>1481</v>
      </c>
      <c r="D106" s="14" ph="1">
        <v>1</v>
      </c>
      <c r="E106" s="14" ph="1">
        <v>8</v>
      </c>
      <c r="F106" s="7" t="s" ph="1">
        <v>1363</v>
      </c>
      <c r="G106" s="7" t="s" ph="1">
        <v>1343</v>
      </c>
      <c r="H106" s="7" t="s" ph="1">
        <v>7025</v>
      </c>
      <c r="M106" s="14" t="str" ph="1">
        <f>IFERROR(INDEX([1]!_born[生没年],
MATCH(I106,[1]!_born[作],0)),"")</f>
        <v/>
      </c>
      <c r="N106" s="14" t="str" ph="1">
        <f>IFERROR(INDEX([1]!_born[生没年],
MATCH(K106,[1]!_born[作],0)),"")</f>
        <v/>
      </c>
      <c r="O106" s="7" t="s" ph="1">
        <v>8936</v>
      </c>
      <c r="P106" s="7" t="s" ph="1">
        <v>720</v>
      </c>
      <c r="Q106" s="7" t="s" ph="1">
        <v>721</v>
      </c>
      <c r="R106" s="147" ph="1"/>
      <c r="T106" s="7" t="s" ph="1">
        <v>2999</v>
      </c>
      <c r="Y106" s="7" t="s" ph="1">
        <v>8937</v>
      </c>
    </row>
    <row r="107" spans="1:25" ht="25.5" ph="1">
      <c r="A107" s="6" ph="1">
        <v>711</v>
      </c>
      <c r="B107" s="7" t="s" ph="1">
        <v>930</v>
      </c>
      <c r="C107" s="7" t="s" ph="1">
        <v>1488</v>
      </c>
      <c r="D107" s="14" ph="1">
        <v>1</v>
      </c>
      <c r="E107" s="14" ph="1">
        <v>8</v>
      </c>
      <c r="F107" s="7" t="s" ph="1">
        <v>1224</v>
      </c>
      <c r="G107" s="7" t="s" ph="1">
        <v>1174</v>
      </c>
      <c r="H107" s="7" t="s" ph="1">
        <v>7025</v>
      </c>
      <c r="M107" s="14" t="str" ph="1">
        <f>IFERROR(INDEX([1]!_born[生没年],
MATCH(I107,[1]!_born[作],0)),"")</f>
        <v/>
      </c>
      <c r="N107" s="14" t="str" ph="1">
        <f>IFERROR(INDEX([1]!_born[生没年],
MATCH(K107,[1]!_born[作],0)),"")</f>
        <v/>
      </c>
      <c r="O107" s="7" t="s" ph="1">
        <v>8938</v>
      </c>
      <c r="P107" s="7" t="s" ph="1">
        <v>722</v>
      </c>
      <c r="Q107" s="7" t="s" ph="1">
        <v>723</v>
      </c>
      <c r="R107" s="147" ph="1"/>
      <c r="T107" s="7" t="s" ph="1">
        <v>2999</v>
      </c>
      <c r="Y107" s="7" t="s" ph="1">
        <v>11257</v>
      </c>
    </row>
    <row r="108" spans="1:25" s="52" customFormat="1" ph="1">
      <c r="A108" s="49" ph="1">
        <v>666</v>
      </c>
      <c r="B108" s="52" t="s" ph="1">
        <v>930</v>
      </c>
      <c r="C108" s="52" t="s" ph="1">
        <v>1488</v>
      </c>
      <c r="D108" s="132" ph="1">
        <v>1</v>
      </c>
      <c r="E108" s="132" ph="1">
        <v>8</v>
      </c>
      <c r="F108" s="52" t="s" ph="1">
        <v>1233</v>
      </c>
      <c r="G108" s="52" t="s" ph="1">
        <v>1489</v>
      </c>
      <c r="M108" s="132" t="str" ph="1">
        <f>IFERROR(INDEX([1]!_born[生没年],
MATCH(I108,[1]!_born[作],0)),"")</f>
        <v/>
      </c>
      <c r="N108" s="132" t="str" ph="1">
        <f>IFERROR(INDEX([1]!_born[生没年],
MATCH(K108,[1]!_born[作],0)),"")</f>
        <v/>
      </c>
      <c r="R108" s="150" ph="1"/>
      <c r="U108" s="53" ph="1"/>
      <c r="V108" s="49" ph="1"/>
      <c r="W108" s="49" ph="1"/>
    </row>
    <row r="109" spans="1:25" ht="25.5" ph="1">
      <c r="A109" s="6" ph="1">
        <v>711</v>
      </c>
      <c r="B109" s="7" t="s" ph="1">
        <v>930</v>
      </c>
      <c r="C109" s="7" t="s" ph="1">
        <v>1488</v>
      </c>
      <c r="D109" s="14" ph="1">
        <v>2</v>
      </c>
      <c r="E109" s="14" ph="1">
        <v>8</v>
      </c>
      <c r="F109" s="7" t="s" ph="1">
        <v>1206</v>
      </c>
      <c r="G109" s="7" t="s" ph="1">
        <v>1174</v>
      </c>
      <c r="H109" s="7" t="s" ph="1">
        <v>7025</v>
      </c>
      <c r="M109" s="14" t="str" ph="1">
        <f>IFERROR(INDEX([1]!_born[生没年],
MATCH(I109,[1]!_born[作],0)),"")</f>
        <v/>
      </c>
      <c r="N109" s="14" t="str" ph="1">
        <f>IFERROR(INDEX([1]!_born[生没年],
MATCH(K109,[1]!_born[作],0)),"")</f>
        <v/>
      </c>
      <c r="O109" s="7" t="s" ph="1">
        <v>8938</v>
      </c>
      <c r="P109" s="7" t="s" ph="1">
        <v>722</v>
      </c>
      <c r="Q109" s="7" t="s" ph="1">
        <v>723</v>
      </c>
      <c r="R109" s="147" ph="1"/>
      <c r="T109" s="7" t="s" ph="1">
        <v>2999</v>
      </c>
      <c r="Y109" s="7" t="s" ph="1">
        <v>11258</v>
      </c>
    </row>
    <row r="110" spans="1:25" ht="25.5" ph="1">
      <c r="A110" s="6" ph="1">
        <v>714</v>
      </c>
      <c r="B110" s="7" t="s" ph="1">
        <v>930</v>
      </c>
      <c r="C110" s="7" t="s" ph="1">
        <v>1488</v>
      </c>
      <c r="D110" s="14" ph="1">
        <v>2</v>
      </c>
      <c r="E110" s="14" ph="1">
        <v>8</v>
      </c>
      <c r="F110" s="7" t="s" ph="1">
        <v>1224</v>
      </c>
      <c r="G110" s="7" t="s" ph="1">
        <v>1174</v>
      </c>
      <c r="H110" s="7" t="s" ph="1">
        <v>7025</v>
      </c>
      <c r="M110" s="14" t="str" ph="1">
        <f>IFERROR(INDEX([1]!_born[生没年],
MATCH(I110,[1]!_born[作],0)),"")</f>
        <v/>
      </c>
      <c r="N110" s="14" t="str" ph="1">
        <f>IFERROR(INDEX([1]!_born[生没年],
MATCH(K110,[1]!_born[作],0)),"")</f>
        <v/>
      </c>
      <c r="O110" s="7" t="s" ph="1">
        <v>8940</v>
      </c>
      <c r="P110" s="7" t="s" ph="1">
        <v>724</v>
      </c>
      <c r="Q110" s="7" t="s" ph="1">
        <v>725</v>
      </c>
      <c r="R110" s="147" ph="1"/>
      <c r="T110" s="7" t="s" ph="1">
        <v>2999</v>
      </c>
      <c r="Y110" s="7" t="s" ph="1">
        <v>8941</v>
      </c>
    </row>
    <row r="111" spans="1:25" ht="25.5" ph="1">
      <c r="A111" s="6" ph="1">
        <v>778</v>
      </c>
      <c r="B111" s="7" t="s" ph="1">
        <v>930</v>
      </c>
      <c r="C111" s="7" t="s" ph="1">
        <v>1488</v>
      </c>
      <c r="D111" s="14" ph="1">
        <v>2</v>
      </c>
      <c r="E111" s="14" ph="1">
        <v>8</v>
      </c>
      <c r="F111" s="7" t="s" ph="1">
        <v>1233</v>
      </c>
      <c r="G111" s="7" t="s" ph="1">
        <v>1174</v>
      </c>
      <c r="H111" s="7" t="s" ph="1">
        <v>8824</v>
      </c>
      <c r="I111" s="7" t="s" ph="1">
        <v>8920</v>
      </c>
      <c r="M111" s="14" t="str" ph="1">
        <f>IFERROR(INDEX([1]!_born[生没年],
MATCH(I111,[1]!_born[作],0)),"")</f>
        <v/>
      </c>
      <c r="N111" s="14" t="str" ph="1">
        <f>IFERROR(INDEX([1]!_born[生没年],
MATCH(K111,[1]!_born[作],0)),"")</f>
        <v/>
      </c>
      <c r="O111" s="17" t="s" ph="1">
        <v>8922</v>
      </c>
      <c r="P111" s="7" t="s" ph="1">
        <v>726</v>
      </c>
      <c r="Q111" s="7" t="s" ph="1">
        <v>727</v>
      </c>
      <c r="R111" s="147" ph="1"/>
      <c r="S111" s="7" t="s" ph="1">
        <v>4226</v>
      </c>
      <c r="T111" s="7" t="s" ph="1">
        <v>2999</v>
      </c>
      <c r="Y111" s="7" t="s" ph="1">
        <v>8942</v>
      </c>
    </row>
    <row r="112" spans="1:25" s="52" customFormat="1" ph="1">
      <c r="A112" s="49" ph="1">
        <v>666</v>
      </c>
      <c r="B112" s="52" t="s" ph="1">
        <v>930</v>
      </c>
      <c r="C112" s="52" t="s" ph="1">
        <v>1488</v>
      </c>
      <c r="D112" s="132" ph="1">
        <v>2</v>
      </c>
      <c r="E112" s="132" ph="1">
        <v>8</v>
      </c>
      <c r="F112" s="52" t="s" ph="1">
        <v>1234</v>
      </c>
      <c r="G112" s="52" t="s" ph="1">
        <v>1489</v>
      </c>
      <c r="M112" s="132" t="str" ph="1">
        <f>IFERROR(INDEX([1]!_born[生没年],
MATCH(I112,[1]!_born[作],0)),"")</f>
        <v/>
      </c>
      <c r="N112" s="132" t="str" ph="1">
        <f>IFERROR(INDEX([1]!_born[生没年],
MATCH(K112,[1]!_born[作],0)),"")</f>
        <v/>
      </c>
      <c r="R112" s="150" ph="1"/>
      <c r="U112" s="53" ph="1"/>
      <c r="V112" s="49" ph="1"/>
      <c r="W112" s="49" ph="1"/>
    </row>
    <row r="113" spans="1:25" ht="25.5" ph="1">
      <c r="A113" s="6" ph="1">
        <v>712</v>
      </c>
      <c r="B113" s="7" t="s" ph="1">
        <v>930</v>
      </c>
      <c r="C113" s="7" t="s" ph="1">
        <v>1488</v>
      </c>
      <c r="D113" s="14" ph="1">
        <v>3</v>
      </c>
      <c r="E113" s="14" ph="1">
        <v>8</v>
      </c>
      <c r="F113" s="7" t="s" ph="1">
        <v>1206</v>
      </c>
      <c r="G113" s="7" t="s" ph="1">
        <v>1174</v>
      </c>
      <c r="H113" s="7" t="s" ph="1">
        <v>8943</v>
      </c>
      <c r="I113" s="7" t="s" ph="1">
        <v>8944</v>
      </c>
      <c r="M113" s="14" t="str" ph="1">
        <f>IFERROR(INDEX([1]!_born[生没年],
MATCH(I113,[1]!_born[作],0)),"")</f>
        <v/>
      </c>
      <c r="N113" s="14" t="str" ph="1">
        <f>IFERROR(INDEX([1]!_born[生没年],
MATCH(K113,[1]!_born[作],0)),"")</f>
        <v/>
      </c>
      <c r="O113" s="7" t="s" ph="1">
        <v>8945</v>
      </c>
      <c r="P113" s="7" t="s" ph="1">
        <v>728</v>
      </c>
      <c r="Q113" s="7" t="s" ph="1">
        <v>729</v>
      </c>
      <c r="R113" s="147" ph="1"/>
      <c r="T113" s="7" t="s" ph="1">
        <v>2999</v>
      </c>
      <c r="Y113" s="7" t="s" ph="1">
        <v>8946</v>
      </c>
    </row>
    <row r="114" spans="1:25" ht="25.5" ph="1">
      <c r="A114" s="6" ph="1">
        <v>712</v>
      </c>
      <c r="B114" s="7" t="s" ph="1">
        <v>930</v>
      </c>
      <c r="C114" s="7" t="s" ph="1">
        <v>1488</v>
      </c>
      <c r="D114" s="14" ph="1">
        <v>3</v>
      </c>
      <c r="E114" s="14" ph="1">
        <v>8</v>
      </c>
      <c r="F114" s="7" t="s" ph="1">
        <v>1224</v>
      </c>
      <c r="H114" s="7" t="s" ph="1">
        <v>8943</v>
      </c>
      <c r="I114" s="7" t="s" ph="1">
        <v>8947</v>
      </c>
      <c r="M114" s="14" t="str" ph="1">
        <f>IFERROR(INDEX([1]!_born[生没年],
MATCH(I114,[1]!_born[作],0)),"")</f>
        <v/>
      </c>
      <c r="N114" s="14" t="str" ph="1">
        <f>IFERROR(INDEX([1]!_born[生没年],
MATCH(K114,[1]!_born[作],0)),"")</f>
        <v/>
      </c>
      <c r="O114" s="7" t="s" ph="1">
        <v>8948</v>
      </c>
      <c r="P114" s="7" t="s" ph="1">
        <v>730</v>
      </c>
      <c r="Q114" s="7" t="s" ph="1">
        <v>731</v>
      </c>
      <c r="R114" s="147" ph="1"/>
      <c r="T114" s="7" t="s" ph="1">
        <v>7799</v>
      </c>
    </row>
    <row r="115" spans="1:25" s="52" customFormat="1" ph="1">
      <c r="A115" s="49" ph="1">
        <v>666</v>
      </c>
      <c r="B115" s="52" t="s" ph="1">
        <v>930</v>
      </c>
      <c r="C115" s="52" t="s" ph="1">
        <v>1488</v>
      </c>
      <c r="D115" s="132" ph="1">
        <v>3</v>
      </c>
      <c r="E115" s="132" ph="1">
        <v>8</v>
      </c>
      <c r="F115" s="52" t="s" ph="1">
        <v>1233</v>
      </c>
      <c r="G115" s="52" t="s" ph="1">
        <v>1489</v>
      </c>
      <c r="M115" s="132" t="str" ph="1">
        <f>IFERROR(INDEX([1]!_born[生没年],
MATCH(I115,[1]!_born[作],0)),"")</f>
        <v/>
      </c>
      <c r="N115" s="132" t="str" ph="1">
        <f>IFERROR(INDEX([1]!_born[生没年],
MATCH(K115,[1]!_born[作],0)),"")</f>
        <v/>
      </c>
      <c r="P115" s="52" t="s" ph="1">
        <v>732</v>
      </c>
      <c r="R115" s="150" ph="1"/>
      <c r="U115" s="53" ph="1"/>
      <c r="V115" s="49" ph="1"/>
      <c r="W115" s="49" ph="1"/>
    </row>
    <row r="116" spans="1:25" ht="25.5" ph="1">
      <c r="A116" s="6" ph="1">
        <v>716</v>
      </c>
      <c r="B116" s="7" t="s" ph="1">
        <v>930</v>
      </c>
      <c r="C116" s="7" t="s" ph="1">
        <v>1488</v>
      </c>
      <c r="D116" s="14" ph="1">
        <v>4</v>
      </c>
      <c r="E116" s="14" ph="1">
        <v>8</v>
      </c>
      <c r="F116" s="7" t="s" ph="1">
        <v>1206</v>
      </c>
      <c r="G116" s="7" t="s" ph="1">
        <v>1174</v>
      </c>
      <c r="H116" s="7" t="s" ph="1">
        <v>8895</v>
      </c>
      <c r="M116" s="14" t="str" ph="1">
        <f>IFERROR(INDEX([1]!_born[生没年],
MATCH(I116,[1]!_born[作],0)),"")</f>
        <v/>
      </c>
      <c r="N116" s="14" t="str" ph="1">
        <f>IFERROR(INDEX([1]!_born[生没年],
MATCH(K116,[1]!_born[作],0)),"")</f>
        <v/>
      </c>
      <c r="O116" s="7" t="s" ph="1">
        <v>8949</v>
      </c>
      <c r="P116" s="7" t="s" ph="1">
        <v>733</v>
      </c>
      <c r="R116" s="147" ph="1"/>
      <c r="T116" s="7" t="s" ph="1">
        <v>2999</v>
      </c>
      <c r="Y116" s="7" t="s" ph="1">
        <v>8950</v>
      </c>
    </row>
    <row r="117" spans="1:25" ht="25.5" ph="1">
      <c r="A117" s="6" ph="1">
        <v>717</v>
      </c>
      <c r="B117" s="7" t="s" ph="1">
        <v>930</v>
      </c>
      <c r="C117" s="7" t="s" ph="1">
        <v>1488</v>
      </c>
      <c r="D117" s="14" ph="1">
        <v>4</v>
      </c>
      <c r="E117" s="14" ph="1">
        <v>8</v>
      </c>
      <c r="F117" s="7" t="s" ph="1">
        <v>1224</v>
      </c>
      <c r="G117" s="7" t="s" ph="1">
        <v>1174</v>
      </c>
      <c r="H117" s="7" t="s" ph="1">
        <v>8895</v>
      </c>
      <c r="M117" s="14" t="str" ph="1">
        <f>IFERROR(INDEX([1]!_born[生没年],
MATCH(I117,[1]!_born[作],0)),"")</f>
        <v/>
      </c>
      <c r="N117" s="14" t="str" ph="1">
        <f>IFERROR(INDEX([1]!_born[生没年],
MATCH(K117,[1]!_born[作],0)),"")</f>
        <v/>
      </c>
      <c r="O117" s="7" t="s" ph="1">
        <v>8951</v>
      </c>
      <c r="P117" s="7" t="s" ph="1">
        <v>734</v>
      </c>
      <c r="R117" s="147" ph="1"/>
      <c r="T117" s="7" t="s" ph="1">
        <v>2999</v>
      </c>
      <c r="Y117" s="7" t="s" ph="1">
        <v>11259</v>
      </c>
    </row>
    <row r="118" spans="1:25" s="52" customFormat="1" ph="1">
      <c r="A118" s="49" ph="1">
        <v>666</v>
      </c>
      <c r="B118" s="52" t="s" ph="1">
        <v>930</v>
      </c>
      <c r="C118" s="52" t="s" ph="1">
        <v>1488</v>
      </c>
      <c r="D118" s="132" ph="1">
        <v>4</v>
      </c>
      <c r="E118" s="132" ph="1">
        <v>8</v>
      </c>
      <c r="F118" s="52" t="s" ph="1">
        <v>1233</v>
      </c>
      <c r="G118" s="52" t="s" ph="1">
        <v>1489</v>
      </c>
      <c r="M118" s="132" t="str" ph="1">
        <f>IFERROR(INDEX([1]!_born[生没年],
MATCH(I118,[1]!_born[作],0)),"")</f>
        <v/>
      </c>
      <c r="N118" s="132" t="str" ph="1">
        <f>IFERROR(INDEX([1]!_born[生没年],
MATCH(K118,[1]!_born[作],0)),"")</f>
        <v/>
      </c>
      <c r="R118" s="150" ph="1"/>
      <c r="U118" s="53" ph="1"/>
      <c r="V118" s="49" ph="1"/>
      <c r="W118" s="49" ph="1"/>
    </row>
    <row r="119" spans="1:25" ht="25.5" ph="1">
      <c r="A119" s="6" ph="1">
        <v>717</v>
      </c>
      <c r="B119" s="7" t="s" ph="1">
        <v>930</v>
      </c>
      <c r="C119" s="7" t="s" ph="1">
        <v>1488</v>
      </c>
      <c r="D119" s="14" ph="1">
        <v>5</v>
      </c>
      <c r="E119" s="14" ph="1">
        <v>8</v>
      </c>
      <c r="F119" s="7" t="s" ph="1">
        <v>1206</v>
      </c>
      <c r="G119" s="7" t="s" ph="1">
        <v>1174</v>
      </c>
      <c r="H119" s="7" t="s" ph="1">
        <v>8895</v>
      </c>
      <c r="M119" s="14" t="str" ph="1">
        <f>IFERROR(INDEX([1]!_born[生没年],
MATCH(I119,[1]!_born[作],0)),"")</f>
        <v/>
      </c>
      <c r="N119" s="14" t="str" ph="1">
        <f>IFERROR(INDEX([1]!_born[生没年],
MATCH(K119,[1]!_born[作],0)),"")</f>
        <v/>
      </c>
      <c r="O119" s="7" t="s" ph="1">
        <v>8951</v>
      </c>
      <c r="P119" s="7" t="s" ph="1">
        <v>734</v>
      </c>
      <c r="R119" s="147" ph="1"/>
      <c r="T119" s="7" t="s" ph="1">
        <v>2999</v>
      </c>
      <c r="Y119" s="7" t="s" ph="1">
        <v>11260</v>
      </c>
    </row>
    <row r="120" spans="1:25" ht="25.5" ph="1">
      <c r="A120" s="6" ph="1">
        <v>718</v>
      </c>
      <c r="B120" s="7" t="s" ph="1">
        <v>930</v>
      </c>
      <c r="C120" s="7" t="s" ph="1">
        <v>1488</v>
      </c>
      <c r="D120" s="14" ph="1">
        <v>5</v>
      </c>
      <c r="E120" s="14" ph="1">
        <v>8</v>
      </c>
      <c r="F120" s="7" t="s" ph="1">
        <v>1224</v>
      </c>
      <c r="G120" s="7" t="s" ph="1">
        <v>1174</v>
      </c>
      <c r="H120" s="7" t="s" ph="1">
        <v>8895</v>
      </c>
      <c r="M120" s="14" t="str" ph="1">
        <f>IFERROR(INDEX([1]!_born[生没年],
MATCH(I120,[1]!_born[作],0)),"")</f>
        <v/>
      </c>
      <c r="N120" s="14" t="str" ph="1">
        <f>IFERROR(INDEX([1]!_born[生没年],
MATCH(K120,[1]!_born[作],0)),"")</f>
        <v/>
      </c>
      <c r="O120" s="7" t="s" ph="1">
        <v>8953</v>
      </c>
      <c r="P120" s="7" t="s" ph="1">
        <v>735</v>
      </c>
      <c r="R120" s="147" ph="1"/>
      <c r="T120" s="7" t="s" ph="1">
        <v>2999</v>
      </c>
      <c r="Y120" s="7" t="s" ph="1">
        <v>11261</v>
      </c>
    </row>
    <row r="121" spans="1:25" s="52" customFormat="1" ht="25.5" ph="1">
      <c r="A121" s="49" ph="1">
        <v>666</v>
      </c>
      <c r="B121" s="52" t="s" ph="1">
        <v>930</v>
      </c>
      <c r="C121" s="52" t="s" ph="1">
        <v>1488</v>
      </c>
      <c r="D121" s="132" ph="1">
        <v>5</v>
      </c>
      <c r="E121" s="132" ph="1">
        <v>8</v>
      </c>
      <c r="F121" s="52" t="s" ph="1">
        <v>1233</v>
      </c>
      <c r="G121" s="52" t="s" ph="1">
        <v>1489</v>
      </c>
      <c r="I121" s="52" t="s" ph="1">
        <v>736</v>
      </c>
      <c r="M121" s="132" t="str" ph="1">
        <f>IFERROR(INDEX([1]!_born[生没年],
MATCH(I121,[1]!_born[作],0)),"")</f>
        <v/>
      </c>
      <c r="N121" s="132" t="str" ph="1">
        <f>IFERROR(INDEX([1]!_born[生没年],
MATCH(K121,[1]!_born[作],0)),"")</f>
        <v/>
      </c>
      <c r="P121" s="52" t="s" ph="1">
        <v>8955</v>
      </c>
      <c r="R121" s="150" ph="1"/>
      <c r="U121" s="53" ph="1"/>
      <c r="V121" s="49" ph="1"/>
      <c r="W121" s="49" ph="1"/>
    </row>
    <row r="122" spans="1:25" ht="25.5" ph="1">
      <c r="A122" s="6" ph="1">
        <v>718</v>
      </c>
      <c r="B122" s="7" t="s" ph="1">
        <v>930</v>
      </c>
      <c r="C122" s="7" t="s" ph="1">
        <v>1488</v>
      </c>
      <c r="D122" s="14" ph="1">
        <v>1</v>
      </c>
      <c r="E122" s="14" ph="1">
        <v>9</v>
      </c>
      <c r="F122" s="7" t="s" ph="1">
        <v>1206</v>
      </c>
      <c r="G122" s="7" t="s" ph="1">
        <v>1174</v>
      </c>
      <c r="H122" s="7" t="s" ph="1">
        <v>8895</v>
      </c>
      <c r="M122" s="14" t="str" ph="1">
        <f>IFERROR(INDEX([1]!_born[生没年],
MATCH(I122,[1]!_born[作],0)),"")</f>
        <v/>
      </c>
      <c r="N122" s="14" t="str" ph="1">
        <f>IFERROR(INDEX([1]!_born[生没年],
MATCH(K122,[1]!_born[作],0)),"")</f>
        <v/>
      </c>
      <c r="O122" s="7" t="s" ph="1">
        <v>8953</v>
      </c>
      <c r="P122" s="7" t="s" ph="1">
        <v>735</v>
      </c>
      <c r="R122" s="147" ph="1"/>
      <c r="T122" s="7" t="s" ph="1">
        <v>2999</v>
      </c>
      <c r="Y122" s="7" t="s" ph="1">
        <v>11262</v>
      </c>
    </row>
    <row r="123" spans="1:25" ht="25.5" ph="1">
      <c r="A123" s="6" ph="1">
        <v>719</v>
      </c>
      <c r="B123" s="7" t="s" ph="1">
        <v>930</v>
      </c>
      <c r="C123" s="7" t="s" ph="1">
        <v>1488</v>
      </c>
      <c r="D123" s="14" ph="1">
        <v>1</v>
      </c>
      <c r="E123" s="14" ph="1">
        <v>9</v>
      </c>
      <c r="F123" s="7" t="s" ph="1">
        <v>1224</v>
      </c>
      <c r="G123" s="7" t="s" ph="1">
        <v>1174</v>
      </c>
      <c r="H123" s="7" t="s" ph="1">
        <v>8895</v>
      </c>
      <c r="M123" s="14" t="str" ph="1">
        <f>IFERROR(INDEX([1]!_born[生没年],
MATCH(I123,[1]!_born[作],0)),"")</f>
        <v/>
      </c>
      <c r="N123" s="14" t="str" ph="1">
        <f>IFERROR(INDEX([1]!_born[生没年],
MATCH(K123,[1]!_born[作],0)),"")</f>
        <v/>
      </c>
      <c r="O123" s="7" t="s" ph="1">
        <v>8956</v>
      </c>
      <c r="P123" s="7" t="s" ph="1">
        <v>737</v>
      </c>
      <c r="Q123" s="7" t="s" ph="1">
        <v>738</v>
      </c>
      <c r="R123" s="147" ph="1"/>
      <c r="T123" s="7" t="s" ph="1">
        <v>2999</v>
      </c>
      <c r="Y123" s="7" t="s" ph="1">
        <v>8957</v>
      </c>
    </row>
    <row r="124" spans="1:25" ht="25.5" ph="1">
      <c r="A124" s="6" ph="1">
        <v>720</v>
      </c>
      <c r="B124" s="7" t="s" ph="1">
        <v>930</v>
      </c>
      <c r="C124" s="7" t="s" ph="1">
        <v>1488</v>
      </c>
      <c r="D124" s="14" ph="1">
        <v>1</v>
      </c>
      <c r="E124" s="14" ph="1">
        <v>9</v>
      </c>
      <c r="F124" s="7" t="s" ph="1">
        <v>1233</v>
      </c>
      <c r="G124" s="7" t="s" ph="1">
        <v>1174</v>
      </c>
      <c r="H124" s="7" t="s" ph="1">
        <v>8895</v>
      </c>
      <c r="M124" s="14" t="str" ph="1">
        <f>IFERROR(INDEX([1]!_born[生没年],
MATCH(I124,[1]!_born[作],0)),"")</f>
        <v/>
      </c>
      <c r="N124" s="14" t="str" ph="1">
        <f>IFERROR(INDEX([1]!_born[生没年],
MATCH(K124,[1]!_born[作],0)),"")</f>
        <v/>
      </c>
      <c r="O124" s="7" t="s" ph="1">
        <v>8958</v>
      </c>
      <c r="P124" s="7" t="s" ph="1">
        <v>739</v>
      </c>
      <c r="Q124" s="7" t="s" ph="1">
        <v>740</v>
      </c>
      <c r="R124" s="147" ph="1"/>
      <c r="T124" s="7" t="s" ph="1">
        <v>2999</v>
      </c>
      <c r="Y124" s="7" t="s" ph="1">
        <v>11263</v>
      </c>
    </row>
    <row r="125" spans="1:25" s="52" customFormat="1" ph="1">
      <c r="A125" s="49" ph="1">
        <v>666</v>
      </c>
      <c r="B125" s="52" t="s" ph="1">
        <v>930</v>
      </c>
      <c r="C125" s="52" t="s" ph="1">
        <v>1488</v>
      </c>
      <c r="D125" s="132" ph="1">
        <v>1</v>
      </c>
      <c r="E125" s="132" ph="1">
        <v>9</v>
      </c>
      <c r="F125" s="52" t="s" ph="1">
        <v>1234</v>
      </c>
      <c r="G125" s="52" t="s" ph="1">
        <v>1489</v>
      </c>
      <c r="M125" s="132" t="str" ph="1">
        <f>IFERROR(INDEX([1]!_born[生没年],
MATCH(I125,[1]!_born[作],0)),"")</f>
        <v/>
      </c>
      <c r="N125" s="132" t="str" ph="1">
        <f>IFERROR(INDEX([1]!_born[生没年],
MATCH(K125,[1]!_born[作],0)),"")</f>
        <v/>
      </c>
      <c r="R125" s="150" ph="1"/>
      <c r="U125" s="53" ph="1"/>
      <c r="V125" s="49" ph="1"/>
      <c r="W125" s="49" ph="1"/>
    </row>
    <row r="126" spans="1:25" ht="25.5" ph="1">
      <c r="A126" s="6" ph="1">
        <v>720</v>
      </c>
      <c r="B126" s="7" t="s" ph="1">
        <v>930</v>
      </c>
      <c r="C126" s="7" t="s" ph="1">
        <v>1488</v>
      </c>
      <c r="D126" s="14" ph="1">
        <v>2</v>
      </c>
      <c r="E126" s="14" ph="1">
        <v>9</v>
      </c>
      <c r="F126" s="7" t="s" ph="1">
        <v>1206</v>
      </c>
      <c r="G126" s="7" t="s" ph="1">
        <v>1174</v>
      </c>
      <c r="H126" s="7" t="s" ph="1">
        <v>8895</v>
      </c>
      <c r="M126" s="14" t="str" ph="1">
        <f>IFERROR(INDEX([1]!_born[生没年],
MATCH(I126,[1]!_born[作],0)),"")</f>
        <v/>
      </c>
      <c r="N126" s="14" t="str" ph="1">
        <f>IFERROR(INDEX([1]!_born[生没年],
MATCH(K126,[1]!_born[作],0)),"")</f>
        <v/>
      </c>
      <c r="O126" s="7" t="s" ph="1">
        <v>8958</v>
      </c>
      <c r="P126" s="7" t="s" ph="1">
        <v>739</v>
      </c>
      <c r="Q126" s="7" t="s" ph="1">
        <v>740</v>
      </c>
      <c r="R126" s="147" ph="1"/>
      <c r="T126" s="7" t="s" ph="1">
        <v>2999</v>
      </c>
      <c r="Y126" s="7" t="s" ph="1">
        <v>11264</v>
      </c>
    </row>
    <row r="127" spans="1:25" ht="25.5" ph="1">
      <c r="A127" s="6" ph="1">
        <v>721</v>
      </c>
      <c r="B127" s="7" t="s" ph="1">
        <v>930</v>
      </c>
      <c r="C127" s="7" t="s" ph="1">
        <v>1488</v>
      </c>
      <c r="D127" s="14" ph="1">
        <v>2</v>
      </c>
      <c r="E127" s="14" ph="1">
        <v>9</v>
      </c>
      <c r="F127" s="7" t="s" ph="1">
        <v>1224</v>
      </c>
      <c r="G127" s="7" t="s" ph="1">
        <v>1174</v>
      </c>
      <c r="H127" s="7" t="s" ph="1">
        <v>8895</v>
      </c>
      <c r="M127" s="14" t="str" ph="1">
        <f>IFERROR(INDEX([1]!_born[生没年],
MATCH(I127,[1]!_born[作],0)),"")</f>
        <v/>
      </c>
      <c r="N127" s="14" t="str" ph="1">
        <f>IFERROR(INDEX([1]!_born[生没年],
MATCH(K127,[1]!_born[作],0)),"")</f>
        <v/>
      </c>
      <c r="O127" s="7" t="s" ph="1">
        <v>8896</v>
      </c>
      <c r="P127" s="7" t="s" ph="1">
        <v>741</v>
      </c>
      <c r="R127" s="147" ph="1"/>
      <c r="T127" s="7" t="s" ph="1">
        <v>2999</v>
      </c>
      <c r="Y127" s="7" t="s" ph="1">
        <v>11265</v>
      </c>
    </row>
    <row r="128" spans="1:25" s="52" customFormat="1" ph="1">
      <c r="A128" s="49" ph="1">
        <v>666</v>
      </c>
      <c r="B128" s="52" t="s" ph="1">
        <v>930</v>
      </c>
      <c r="C128" s="52" t="s" ph="1">
        <v>1488</v>
      </c>
      <c r="D128" s="132" ph="1">
        <v>2</v>
      </c>
      <c r="E128" s="132" ph="1">
        <v>9</v>
      </c>
      <c r="F128" s="52" t="s" ph="1">
        <v>1233</v>
      </c>
      <c r="G128" s="52" t="s" ph="1">
        <v>1489</v>
      </c>
      <c r="M128" s="132" t="str" ph="1">
        <f>IFERROR(INDEX([1]!_born[生没年],
MATCH(I128,[1]!_born[作],0)),"")</f>
        <v/>
      </c>
      <c r="N128" s="132" t="str" ph="1">
        <f>IFERROR(INDEX([1]!_born[生没年],
MATCH(K128,[1]!_born[作],0)),"")</f>
        <v/>
      </c>
      <c r="R128" s="150" ph="1"/>
      <c r="U128" s="53" ph="1"/>
      <c r="V128" s="49" ph="1"/>
      <c r="W128" s="49" ph="1"/>
    </row>
    <row r="129" spans="1:25" ht="25.5" ph="1">
      <c r="A129" s="6" ph="1">
        <v>748</v>
      </c>
      <c r="B129" s="7" t="s" ph="1">
        <v>930</v>
      </c>
      <c r="C129" s="7" t="s" ph="1">
        <v>1488</v>
      </c>
      <c r="D129" s="14" ph="1">
        <v>3</v>
      </c>
      <c r="E129" s="14" ph="1">
        <v>9</v>
      </c>
      <c r="F129" s="7" t="s" ph="1">
        <v>1206</v>
      </c>
      <c r="G129" s="7" t="s" ph="1">
        <v>1174</v>
      </c>
      <c r="H129" s="7" t="s" ph="1">
        <v>8960</v>
      </c>
      <c r="M129" s="14" t="str" ph="1">
        <f>IFERROR(INDEX([1]!_born[生没年],
MATCH(I129,[1]!_born[作],0)),"")</f>
        <v/>
      </c>
      <c r="N129" s="14" t="str" ph="1">
        <f>IFERROR(INDEX([1]!_born[生没年],
MATCH(K129,[1]!_born[作],0)),"")</f>
        <v/>
      </c>
      <c r="O129" s="7" t="s" ph="1">
        <v>8961</v>
      </c>
      <c r="P129" s="7" t="s" ph="1">
        <v>1493</v>
      </c>
      <c r="Q129" s="7" t="s" ph="1">
        <v>742</v>
      </c>
      <c r="R129" s="147" ph="1"/>
      <c r="T129" s="7" t="s" ph="1">
        <v>2999</v>
      </c>
      <c r="Y129" s="7" t="s" ph="1">
        <v>11266</v>
      </c>
    </row>
    <row r="130" spans="1:25" ht="25.5" ph="1">
      <c r="A130" s="6" ph="1">
        <v>726</v>
      </c>
      <c r="B130" s="7" t="s" ph="1">
        <v>930</v>
      </c>
      <c r="C130" s="7" t="s" ph="1">
        <v>1488</v>
      </c>
      <c r="D130" s="14" ph="1">
        <v>3</v>
      </c>
      <c r="E130" s="14" ph="1">
        <v>9</v>
      </c>
      <c r="F130" s="7" t="s" ph="1">
        <v>1224</v>
      </c>
      <c r="G130" s="7" t="s" ph="1">
        <v>1174</v>
      </c>
      <c r="H130" s="7" t="s" ph="1">
        <v>7031</v>
      </c>
      <c r="I130" s="7" t="s" ph="1">
        <v>8962</v>
      </c>
      <c r="M130" s="14" t="str" ph="1">
        <f>IFERROR(INDEX([1]!_born[生没年],
MATCH(I130,[1]!_born[作],0)),"")</f>
        <v/>
      </c>
      <c r="N130" s="14" t="str" ph="1">
        <f>IFERROR(INDEX([1]!_born[生没年],
MATCH(K130,[1]!_born[作],0)),"")</f>
        <v/>
      </c>
      <c r="O130" s="7" t="s" ph="1">
        <v>8963</v>
      </c>
      <c r="P130" s="7" t="s" ph="1">
        <v>743</v>
      </c>
      <c r="Q130" s="7" t="s" ph="1">
        <v>744</v>
      </c>
      <c r="R130" s="147" ph="1"/>
      <c r="T130" s="7" t="s" ph="1">
        <v>2999</v>
      </c>
      <c r="Y130" s="7" t="s" ph="1">
        <v>11267</v>
      </c>
    </row>
    <row r="131" spans="1:25" s="52" customFormat="1" ph="1">
      <c r="A131" s="49" ph="1">
        <v>666</v>
      </c>
      <c r="B131" s="52" t="s" ph="1">
        <v>930</v>
      </c>
      <c r="C131" s="52" t="s" ph="1">
        <v>1488</v>
      </c>
      <c r="D131" s="132" ph="1">
        <v>3</v>
      </c>
      <c r="E131" s="132" ph="1">
        <v>9</v>
      </c>
      <c r="F131" s="52" t="s" ph="1">
        <v>1233</v>
      </c>
      <c r="G131" s="52" t="s" ph="1">
        <v>1489</v>
      </c>
      <c r="M131" s="132" t="str" ph="1">
        <f>IFERROR(INDEX([1]!_born[生没年],
MATCH(I131,[1]!_born[作],0)),"")</f>
        <v/>
      </c>
      <c r="N131" s="132" t="str" ph="1">
        <f>IFERROR(INDEX([1]!_born[生没年],
MATCH(K131,[1]!_born[作],0)),"")</f>
        <v/>
      </c>
      <c r="P131" s="52" t="s" ph="1">
        <v>745</v>
      </c>
      <c r="R131" s="150" ph="1"/>
      <c r="U131" s="53" ph="1"/>
      <c r="V131" s="49" ph="1"/>
      <c r="W131" s="49" ph="1"/>
    </row>
    <row r="132" spans="1:25" ht="25.5" ph="1">
      <c r="A132" s="6" ph="1">
        <v>749</v>
      </c>
      <c r="B132" s="7" t="s" ph="1">
        <v>930</v>
      </c>
      <c r="C132" s="7" t="s" ph="1">
        <v>1488</v>
      </c>
      <c r="D132" s="14" ph="1">
        <v>4</v>
      </c>
      <c r="E132" s="14" ph="1">
        <v>9</v>
      </c>
      <c r="F132" s="7" t="s" ph="1">
        <v>1206</v>
      </c>
      <c r="G132" s="7" t="s" ph="1">
        <v>1174</v>
      </c>
      <c r="H132" s="7" t="s" ph="1">
        <v>8964</v>
      </c>
      <c r="M132" s="14" t="str" ph="1">
        <f>IFERROR(INDEX([1]!_born[生没年],
MATCH(I132,[1]!_born[作],0)),"")</f>
        <v/>
      </c>
      <c r="N132" s="14" t="str" ph="1">
        <f>IFERROR(INDEX([1]!_born[生没年],
MATCH(K132,[1]!_born[作],0)),"")</f>
        <v/>
      </c>
      <c r="O132" s="7" t="s" ph="1">
        <v>8965</v>
      </c>
      <c r="P132" s="7" t="s" ph="1">
        <v>746</v>
      </c>
      <c r="Q132" s="7" t="s" ph="1">
        <v>747</v>
      </c>
      <c r="R132" s="147" ph="1"/>
      <c r="T132" s="7" t="s" ph="1">
        <v>2999</v>
      </c>
      <c r="Y132" s="7" t="s" ph="1">
        <v>8966</v>
      </c>
    </row>
    <row r="133" spans="1:25" ht="25.5" ph="1">
      <c r="A133" s="6" ph="1">
        <v>752</v>
      </c>
      <c r="B133" s="7" t="s" ph="1">
        <v>930</v>
      </c>
      <c r="C133" s="7" t="s" ph="1">
        <v>1488</v>
      </c>
      <c r="D133" s="14" ph="1">
        <v>4</v>
      </c>
      <c r="E133" s="14" ph="1">
        <v>9</v>
      </c>
      <c r="F133" s="7" t="s" ph="1">
        <v>1224</v>
      </c>
      <c r="G133" s="7" t="s" ph="1">
        <v>1174</v>
      </c>
      <c r="H133" s="7" t="s" ph="1">
        <v>8964</v>
      </c>
      <c r="M133" s="14" t="str" ph="1">
        <f>IFERROR(INDEX([1]!_born[生没年],
MATCH(I133,[1]!_born[作],0)),"")</f>
        <v/>
      </c>
      <c r="N133" s="14" t="str" ph="1">
        <f>IFERROR(INDEX([1]!_born[生没年],
MATCH(K133,[1]!_born[作],0)),"")</f>
        <v/>
      </c>
      <c r="O133" s="7" t="s" ph="1">
        <v>8967</v>
      </c>
      <c r="P133" s="7" t="s" ph="1">
        <v>748</v>
      </c>
      <c r="Q133" s="7" t="s" ph="1">
        <v>749</v>
      </c>
      <c r="R133" s="147" ph="1"/>
      <c r="Y133" s="7" t="s" ph="1">
        <v>8968</v>
      </c>
    </row>
    <row r="134" spans="1:25" s="52" customFormat="1" ph="1">
      <c r="A134" s="49" ph="1">
        <v>666</v>
      </c>
      <c r="B134" s="52" t="s" ph="1">
        <v>930</v>
      </c>
      <c r="C134" s="52" t="s" ph="1">
        <v>1488</v>
      </c>
      <c r="D134" s="132" ph="1">
        <v>4</v>
      </c>
      <c r="E134" s="132" ph="1">
        <v>9</v>
      </c>
      <c r="F134" s="52" t="s" ph="1">
        <v>1233</v>
      </c>
      <c r="G134" s="52" t="s" ph="1">
        <v>1489</v>
      </c>
      <c r="M134" s="132" t="str" ph="1">
        <f>IFERROR(INDEX([1]!_born[生没年],
MATCH(I134,[1]!_born[作],0)),"")</f>
        <v/>
      </c>
      <c r="N134" s="132" t="str" ph="1">
        <f>IFERROR(INDEX([1]!_born[生没年],
MATCH(K134,[1]!_born[作],0)),"")</f>
        <v/>
      </c>
      <c r="P134" s="52" t="s" ph="1">
        <v>750</v>
      </c>
      <c r="R134" s="150" ph="1"/>
      <c r="U134" s="53" ph="1"/>
      <c r="V134" s="49" ph="1"/>
      <c r="W134" s="49" ph="1"/>
    </row>
    <row r="135" spans="1:25" ht="25.5" ph="1">
      <c r="A135" s="6" ph="1">
        <v>750</v>
      </c>
      <c r="B135" s="7" t="s" ph="1">
        <v>930</v>
      </c>
      <c r="C135" s="7" t="s" ph="1">
        <v>1488</v>
      </c>
      <c r="D135" s="14" ph="1">
        <v>5</v>
      </c>
      <c r="E135" s="14" ph="1">
        <v>9</v>
      </c>
      <c r="F135" s="7" t="s" ph="1">
        <v>1206</v>
      </c>
      <c r="G135" s="7" t="s" ph="1">
        <v>1174</v>
      </c>
      <c r="H135" s="7" t="s" ph="1">
        <v>8969</v>
      </c>
      <c r="M135" s="14" t="str" ph="1">
        <f>IFERROR(INDEX([1]!_born[生没年],
MATCH(I135,[1]!_born[作],0)),"")</f>
        <v/>
      </c>
      <c r="N135" s="14" t="str" ph="1">
        <f>IFERROR(INDEX([1]!_born[生没年],
MATCH(K135,[1]!_born[作],0)),"")</f>
        <v/>
      </c>
      <c r="O135" s="7" t="s" ph="1">
        <v>8970</v>
      </c>
      <c r="P135" s="7" t="s" ph="1">
        <v>751</v>
      </c>
      <c r="Q135" s="7" t="s" ph="1">
        <v>723</v>
      </c>
      <c r="R135" s="147" ph="1"/>
      <c r="T135" s="7" t="s" ph="1">
        <v>2999</v>
      </c>
      <c r="Y135" s="7" t="s" ph="1">
        <v>8971</v>
      </c>
    </row>
    <row r="136" spans="1:25" ht="25.5" ph="1">
      <c r="A136" s="6" ph="1">
        <v>758</v>
      </c>
      <c r="B136" s="7" t="s" ph="1">
        <v>930</v>
      </c>
      <c r="C136" s="7" t="s" ph="1">
        <v>1488</v>
      </c>
      <c r="D136" s="14" ph="1">
        <v>5</v>
      </c>
      <c r="E136" s="14" ph="1">
        <v>9</v>
      </c>
      <c r="F136" s="7" t="s" ph="1">
        <v>1224</v>
      </c>
      <c r="G136" s="7" t="s" ph="1">
        <v>1174</v>
      </c>
      <c r="H136" s="7" t="s" ph="1">
        <v>8877</v>
      </c>
      <c r="M136" s="14" t="str" ph="1">
        <f>IFERROR(INDEX([1]!_born[生没年],
MATCH(I136,[1]!_born[作],0)),"")</f>
        <v/>
      </c>
      <c r="N136" s="14" t="str" ph="1">
        <f>IFERROR(INDEX([1]!_born[生没年],
MATCH(K136,[1]!_born[作],0)),"")</f>
        <v/>
      </c>
      <c r="O136" s="7" t="s" ph="1">
        <v>8878</v>
      </c>
      <c r="P136" s="7" t="s" ph="1">
        <v>752</v>
      </c>
      <c r="Q136" s="7" t="s" ph="1">
        <v>753</v>
      </c>
      <c r="R136" s="147" ph="1"/>
      <c r="Y136" s="7" t="s" ph="1">
        <v>11268</v>
      </c>
    </row>
    <row r="137" spans="1:25" s="52" customFormat="1" ph="1">
      <c r="A137" s="49" ph="1">
        <v>666</v>
      </c>
      <c r="B137" s="52" t="s" ph="1">
        <v>930</v>
      </c>
      <c r="C137" s="52" t="s" ph="1">
        <v>1488</v>
      </c>
      <c r="D137" s="132" ph="1">
        <v>5</v>
      </c>
      <c r="E137" s="132" ph="1">
        <v>9</v>
      </c>
      <c r="F137" s="52" t="s" ph="1">
        <v>1233</v>
      </c>
      <c r="G137" s="52" t="s" ph="1">
        <v>1489</v>
      </c>
      <c r="M137" s="132" t="str" ph="1">
        <f>IFERROR(INDEX([1]!_born[生没年],
MATCH(I137,[1]!_born[作],0)),"")</f>
        <v/>
      </c>
      <c r="N137" s="132" t="str" ph="1">
        <f>IFERROR(INDEX([1]!_born[生没年],
MATCH(K137,[1]!_born[作],0)),"")</f>
        <v/>
      </c>
      <c r="R137" s="150" ph="1"/>
      <c r="U137" s="53" ph="1"/>
      <c r="V137" s="49" ph="1"/>
      <c r="W137" s="49" ph="1"/>
    </row>
    <row r="138" spans="1:25" ht="25.5" ph="1">
      <c r="A138" s="6" ph="1">
        <v>725</v>
      </c>
      <c r="B138" s="7" t="s" ph="1">
        <v>930</v>
      </c>
      <c r="C138" s="7" t="s" ph="1">
        <v>1488</v>
      </c>
      <c r="D138" s="14" ph="1">
        <v>1</v>
      </c>
      <c r="E138" s="14" ph="1">
        <v>10</v>
      </c>
      <c r="F138" s="7" t="s" ph="1">
        <v>1206</v>
      </c>
      <c r="G138" s="7" t="s" ph="1">
        <v>1174</v>
      </c>
      <c r="H138" s="7" t="s" ph="1">
        <v>7031</v>
      </c>
      <c r="I138" s="7" t="s" ph="1">
        <v>8972</v>
      </c>
      <c r="M138" s="14" t="str" ph="1">
        <f>IFERROR(INDEX([1]!_born[生没年],
MATCH(I138,[1]!_born[作],0)),"")</f>
        <v/>
      </c>
      <c r="N138" s="14" t="str" ph="1">
        <f>IFERROR(INDEX([1]!_born[生没年],
MATCH(K138,[1]!_born[作],0)),"")</f>
        <v/>
      </c>
      <c r="O138" s="7" t="s" ph="1">
        <v>8973</v>
      </c>
      <c r="P138" s="7" t="s" ph="1">
        <v>754</v>
      </c>
      <c r="Q138" s="7" t="s" ph="1">
        <v>755</v>
      </c>
      <c r="R138" s="147" ph="1"/>
      <c r="T138" s="7" t="s" ph="1">
        <v>2999</v>
      </c>
      <c r="Y138" s="7" t="s" ph="1">
        <v>11300</v>
      </c>
    </row>
    <row r="139" spans="1:25" ht="25.5" ph="1">
      <c r="A139" s="6" ph="1">
        <v>726</v>
      </c>
      <c r="B139" s="7" t="s" ph="1">
        <v>930</v>
      </c>
      <c r="C139" s="7" t="s" ph="1">
        <v>1488</v>
      </c>
      <c r="D139" s="14" ph="1">
        <v>1</v>
      </c>
      <c r="E139" s="14" ph="1">
        <v>10</v>
      </c>
      <c r="F139" s="7" t="s" ph="1">
        <v>1224</v>
      </c>
      <c r="G139" s="7" t="s" ph="1">
        <v>1174</v>
      </c>
      <c r="H139" s="7" t="s" ph="1">
        <v>7031</v>
      </c>
      <c r="I139" s="7" t="s" ph="1">
        <v>8962</v>
      </c>
      <c r="M139" s="14" t="str" ph="1">
        <f>IFERROR(INDEX([1]!_born[生没年],
MATCH(I139,[1]!_born[作],0)),"")</f>
        <v/>
      </c>
      <c r="N139" s="14" t="str" ph="1">
        <f>IFERROR(INDEX([1]!_born[生没年],
MATCH(K139,[1]!_born[作],0)),"")</f>
        <v/>
      </c>
      <c r="O139" s="7" t="s" ph="1">
        <v>8963</v>
      </c>
      <c r="P139" s="7" t="s" ph="1">
        <v>743</v>
      </c>
      <c r="Q139" s="7" t="s" ph="1">
        <v>744</v>
      </c>
      <c r="R139" s="147" ph="1"/>
      <c r="T139" s="7" t="s" ph="1">
        <v>2999</v>
      </c>
      <c r="Y139" s="7" t="s" ph="1">
        <v>11269</v>
      </c>
    </row>
    <row r="140" spans="1:25" s="52" customFormat="1" ph="1">
      <c r="A140" s="49" ph="1">
        <v>666</v>
      </c>
      <c r="B140" s="52" t="s" ph="1">
        <v>930</v>
      </c>
      <c r="C140" s="52" t="s" ph="1">
        <v>1488</v>
      </c>
      <c r="D140" s="132" ph="1">
        <v>1</v>
      </c>
      <c r="E140" s="132" ph="1">
        <v>10</v>
      </c>
      <c r="F140" s="52" t="s" ph="1">
        <v>1233</v>
      </c>
      <c r="G140" s="52" t="s" ph="1">
        <v>1489</v>
      </c>
      <c r="M140" s="132" t="str" ph="1">
        <f>IFERROR(INDEX([1]!_born[生没年],
MATCH(I140,[1]!_born[作],0)),"")</f>
        <v/>
      </c>
      <c r="N140" s="132" t="str" ph="1">
        <f>IFERROR(INDEX([1]!_born[生没年],
MATCH(K140,[1]!_born[作],0)),"")</f>
        <v/>
      </c>
      <c r="P140" s="52" t="s" ph="1">
        <v>756</v>
      </c>
      <c r="R140" s="150" ph="1"/>
      <c r="U140" s="53" ph="1"/>
      <c r="V140" s="49" ph="1"/>
      <c r="W140" s="49" ph="1"/>
    </row>
    <row r="141" spans="1:25" ht="25.5" ph="1">
      <c r="A141" s="6" ph="1">
        <v>780</v>
      </c>
      <c r="B141" s="7" t="s" ph="1">
        <v>930</v>
      </c>
      <c r="C141" s="7" t="s" ph="1">
        <v>1488</v>
      </c>
      <c r="D141" s="14" ph="1">
        <v>2</v>
      </c>
      <c r="E141" s="14" ph="1">
        <v>10</v>
      </c>
      <c r="F141" s="7" t="s" ph="1">
        <v>1206</v>
      </c>
      <c r="G141" s="7" t="s" ph="1">
        <v>1174</v>
      </c>
      <c r="H141" s="7" t="s" ph="1">
        <v>8891</v>
      </c>
      <c r="I141" s="7" t="s" ph="1">
        <v>3689</v>
      </c>
      <c r="M141" s="14" t="str" ph="1">
        <f>IFERROR(INDEX([1]!_born[生没年],
MATCH(I141,[1]!_born[作],0)),"")</f>
        <v/>
      </c>
      <c r="N141" s="14" t="str" ph="1">
        <f>IFERROR(INDEX([1]!_born[生没年],
MATCH(K141,[1]!_born[作],0)),"")</f>
        <v/>
      </c>
      <c r="O141" s="7" t="s" ph="1">
        <v>8974</v>
      </c>
      <c r="P141" s="7" t="s" ph="1">
        <v>757</v>
      </c>
      <c r="Q141" s="7" t="s" ph="1">
        <v>758</v>
      </c>
      <c r="R141" s="147" ph="1"/>
      <c r="S141" s="7" t="s" ph="1">
        <v>3355</v>
      </c>
      <c r="T141" s="7" t="s" ph="1">
        <v>2999</v>
      </c>
    </row>
    <row r="142" spans="1:25" s="52" customFormat="1" ph="1">
      <c r="A142" s="49" ph="1">
        <v>666</v>
      </c>
      <c r="B142" s="52" t="s" ph="1">
        <v>930</v>
      </c>
      <c r="C142" s="52" t="s" ph="1">
        <v>1488</v>
      </c>
      <c r="D142" s="132" ph="1">
        <v>2</v>
      </c>
      <c r="E142" s="132" ph="1">
        <v>10</v>
      </c>
      <c r="F142" s="52" t="s" ph="1">
        <v>1224</v>
      </c>
      <c r="G142" s="52" t="s" ph="1">
        <v>1489</v>
      </c>
      <c r="I142" s="52" t="s" ph="1">
        <v>759</v>
      </c>
      <c r="M142" s="132" t="str" ph="1">
        <f>IFERROR(INDEX([1]!_born[生没年],
MATCH(I142,[1]!_born[作],0)),"")</f>
        <v/>
      </c>
      <c r="N142" s="132" t="str" ph="1">
        <f>IFERROR(INDEX([1]!_born[生没年],
MATCH(K142,[1]!_born[作],0)),"")</f>
        <v/>
      </c>
      <c r="P142" s="52" t="s" ph="1">
        <v>760</v>
      </c>
      <c r="R142" s="150" ph="1"/>
      <c r="U142" s="53" ph="1"/>
      <c r="V142" s="49" ph="1"/>
      <c r="W142" s="49" ph="1"/>
    </row>
    <row r="143" spans="1:25" ht="25.5" ph="1">
      <c r="A143" s="6" ph="1">
        <v>781</v>
      </c>
      <c r="B143" s="7" t="s" ph="1">
        <v>930</v>
      </c>
      <c r="C143" s="7" t="s" ph="1">
        <v>1488</v>
      </c>
      <c r="D143" s="14" ph="1">
        <v>3</v>
      </c>
      <c r="E143" s="14" ph="1">
        <v>10</v>
      </c>
      <c r="F143" s="7" t="s" ph="1">
        <v>1206</v>
      </c>
      <c r="G143" s="7" t="s" ph="1">
        <v>1174</v>
      </c>
      <c r="H143" s="7" t="s" ph="1">
        <v>8975</v>
      </c>
      <c r="I143" s="7" t="s" ph="1">
        <v>3789</v>
      </c>
      <c r="M143" s="14" t="str" ph="1">
        <f>IFERROR(INDEX([1]!_born[生没年],
MATCH(I143,[1]!_born[作],0)),"")</f>
        <v/>
      </c>
      <c r="N143" s="14" t="str" ph="1">
        <f>IFERROR(INDEX([1]!_born[生没年],
MATCH(K143,[1]!_born[作],0)),"")</f>
        <v/>
      </c>
      <c r="O143" s="7" t="s" ph="1">
        <v>8976</v>
      </c>
      <c r="P143" s="7" t="s" ph="1">
        <v>761</v>
      </c>
      <c r="R143" s="147" ph="1"/>
      <c r="S143" s="7" t="s" ph="1">
        <v>3356</v>
      </c>
      <c r="T143" s="7" t="s" ph="1">
        <v>2999</v>
      </c>
      <c r="Y143" s="7" t="s" ph="1">
        <v>3297</v>
      </c>
    </row>
    <row r="144" spans="1:25" ht="25.5" ph="1">
      <c r="A144" s="6" ph="1">
        <v>778</v>
      </c>
      <c r="B144" s="7" t="s" ph="1">
        <v>930</v>
      </c>
      <c r="C144" s="7" t="s" ph="1">
        <v>1488</v>
      </c>
      <c r="D144" s="14" ph="1">
        <v>3</v>
      </c>
      <c r="E144" s="14" ph="1">
        <v>10</v>
      </c>
      <c r="F144" s="7" t="s" ph="1">
        <v>1224</v>
      </c>
      <c r="G144" s="7" t="s" ph="1">
        <v>1174</v>
      </c>
      <c r="H144" s="7" t="s" ph="1">
        <v>8824</v>
      </c>
      <c r="I144" s="7" t="s" ph="1">
        <v>8920</v>
      </c>
      <c r="M144" s="14" t="str" ph="1">
        <f>IFERROR(INDEX([1]!_born[生没年],
MATCH(I144,[1]!_born[作],0)),"")</f>
        <v/>
      </c>
      <c r="N144" s="14" t="str" ph="1">
        <f>IFERROR(INDEX([1]!_born[生没年],
MATCH(K144,[1]!_born[作],0)),"")</f>
        <v/>
      </c>
      <c r="O144" s="17" t="s" ph="1">
        <v>8922</v>
      </c>
      <c r="P144" s="7" t="s" ph="1">
        <v>726</v>
      </c>
      <c r="Q144" s="7" t="s" ph="1">
        <v>727</v>
      </c>
      <c r="R144" s="147" ph="1"/>
      <c r="S144" s="7" t="s" ph="1">
        <v>4226</v>
      </c>
      <c r="T144" s="7" t="s" ph="1">
        <v>2999</v>
      </c>
      <c r="Y144" s="7" t="s" ph="1">
        <v>8977</v>
      </c>
    </row>
    <row r="145" spans="1:25" s="52" customFormat="1" ph="1">
      <c r="A145" s="49" ph="1">
        <v>666</v>
      </c>
      <c r="B145" s="52" t="s" ph="1">
        <v>930</v>
      </c>
      <c r="C145" s="52" t="s" ph="1">
        <v>1488</v>
      </c>
      <c r="D145" s="132" ph="1">
        <v>3</v>
      </c>
      <c r="E145" s="132" ph="1">
        <v>10</v>
      </c>
      <c r="F145" s="52" t="s" ph="1">
        <v>1233</v>
      </c>
      <c r="G145" s="52" t="s" ph="1">
        <v>1489</v>
      </c>
      <c r="M145" s="132" t="str" ph="1">
        <f>IFERROR(INDEX([1]!_born[生没年],
MATCH(I145,[1]!_born[作],0)),"")</f>
        <v/>
      </c>
      <c r="N145" s="132" t="str" ph="1">
        <f>IFERROR(INDEX([1]!_born[生没年],
MATCH(K145,[1]!_born[作],0)),"")</f>
        <v/>
      </c>
      <c r="R145" s="150" ph="1"/>
      <c r="U145" s="53" ph="1"/>
      <c r="V145" s="49" ph="1"/>
      <c r="W145" s="49" ph="1"/>
    </row>
    <row r="146" spans="1:25" ht="25.5" ph="1">
      <c r="A146" s="6" ph="1">
        <v>734</v>
      </c>
      <c r="B146" s="7" t="s" ph="1">
        <v>930</v>
      </c>
      <c r="C146" s="7" t="s" ph="1">
        <v>1488</v>
      </c>
      <c r="D146" s="14" ph="1">
        <v>4</v>
      </c>
      <c r="E146" s="14" ph="1">
        <v>10</v>
      </c>
      <c r="F146" s="7" t="s" ph="1">
        <v>1206</v>
      </c>
      <c r="G146" s="7" t="s" ph="1">
        <v>1174</v>
      </c>
      <c r="H146" s="7" t="s" ph="1">
        <v>7790</v>
      </c>
      <c r="I146" s="7" t="s" ph="1">
        <v>8978</v>
      </c>
      <c r="M146" s="14" t="str" ph="1">
        <f>IFERROR(INDEX([1]!_born[生没年],
MATCH(I146,[1]!_born[作],0)),"")</f>
        <v/>
      </c>
      <c r="N146" s="14" t="str" ph="1">
        <f>IFERROR(INDEX([1]!_born[生没年],
MATCH(K146,[1]!_born[作],0)),"")</f>
        <v/>
      </c>
      <c r="O146" s="7" t="s" ph="1">
        <v>8979</v>
      </c>
      <c r="P146" s="7" t="s" ph="1">
        <v>762</v>
      </c>
      <c r="Q146" s="7" t="s" ph="1">
        <v>763</v>
      </c>
      <c r="R146" s="147" ph="1"/>
      <c r="S146" s="7" t="s" ph="1">
        <v>4214</v>
      </c>
      <c r="T146" s="7" t="s" ph="1">
        <v>2999</v>
      </c>
      <c r="Y146" s="7" t="s" ph="1">
        <v>11270</v>
      </c>
    </row>
    <row r="147" spans="1:25" ht="25.5" ph="1">
      <c r="A147" s="6" ph="1">
        <v>734</v>
      </c>
      <c r="B147" s="7" t="s" ph="1">
        <v>930</v>
      </c>
      <c r="C147" s="7" t="s" ph="1">
        <v>1488</v>
      </c>
      <c r="D147" s="14" ph="1">
        <v>4</v>
      </c>
      <c r="E147" s="14" ph="1">
        <v>10</v>
      </c>
      <c r="F147" s="7" t="s" ph="1">
        <v>1224</v>
      </c>
      <c r="G147" s="7" t="s" ph="1">
        <v>1174</v>
      </c>
      <c r="H147" s="7" t="s" ph="1">
        <v>8914</v>
      </c>
      <c r="I147" s="7" t="s" ph="1">
        <v>8915</v>
      </c>
      <c r="M147" s="14" t="str" ph="1">
        <f>IFERROR(INDEX([1]!_born[生没年],
MATCH(I147,[1]!_born[作],0)),"")</f>
        <v/>
      </c>
      <c r="N147" s="14" t="str" ph="1">
        <f>IFERROR(INDEX([1]!_born[生没年],
MATCH(K147,[1]!_born[作],0)),"")</f>
        <v/>
      </c>
      <c r="O147" s="7" t="s" ph="1">
        <v>8917</v>
      </c>
      <c r="P147" s="7" t="s" ph="1">
        <v>764</v>
      </c>
      <c r="Q147" s="7" t="s" ph="1">
        <v>765</v>
      </c>
      <c r="R147" s="147" ph="1"/>
      <c r="S147" s="7" t="s" ph="1">
        <v>8915</v>
      </c>
      <c r="T147" s="7" t="s" ph="1">
        <v>8918</v>
      </c>
      <c r="Y147" s="7" t="s" ph="1">
        <v>8980</v>
      </c>
    </row>
    <row r="148" spans="1:25" s="52" customFormat="1" ph="1">
      <c r="A148" s="49" ph="1">
        <v>666</v>
      </c>
      <c r="B148" s="52" t="s" ph="1">
        <v>930</v>
      </c>
      <c r="C148" s="52" t="s" ph="1">
        <v>1488</v>
      </c>
      <c r="D148" s="132" ph="1">
        <v>4</v>
      </c>
      <c r="E148" s="132" ph="1">
        <v>10</v>
      </c>
      <c r="F148" s="52" t="s" ph="1">
        <v>1233</v>
      </c>
      <c r="G148" s="52" t="s" ph="1">
        <v>1489</v>
      </c>
      <c r="I148" s="52" t="s" ph="1">
        <v>766</v>
      </c>
      <c r="M148" s="132" t="str" ph="1">
        <f>IFERROR(INDEX([1]!_born[生没年],
MATCH(I148,[1]!_born[作],0)),"")</f>
        <v/>
      </c>
      <c r="N148" s="132" t="str" ph="1">
        <f>IFERROR(INDEX([1]!_born[生没年],
MATCH(K148,[1]!_born[作],0)),"")</f>
        <v/>
      </c>
      <c r="R148" s="150" ph="1"/>
      <c r="U148" s="53" ph="1"/>
      <c r="V148" s="49" ph="1"/>
      <c r="W148" s="49" ph="1"/>
    </row>
    <row r="149" spans="1:25" ht="25.5" ph="1">
      <c r="A149" s="6" ph="1">
        <v>735</v>
      </c>
      <c r="B149" s="7" t="s" ph="1">
        <v>930</v>
      </c>
      <c r="C149" s="7" t="s" ph="1">
        <v>1488</v>
      </c>
      <c r="D149" s="14" ph="1">
        <v>5</v>
      </c>
      <c r="E149" s="14" ph="1">
        <v>10</v>
      </c>
      <c r="F149" s="7" t="s" ph="1">
        <v>1206</v>
      </c>
      <c r="G149" s="7" t="s" ph="1">
        <v>1174</v>
      </c>
      <c r="H149" s="7" t="s" ph="1">
        <v>7790</v>
      </c>
      <c r="M149" s="14" t="str" ph="1">
        <f>IFERROR(INDEX([1]!_born[生没年],
MATCH(I149,[1]!_born[作],0)),"")</f>
        <v/>
      </c>
      <c r="N149" s="14" t="str" ph="1">
        <f>IFERROR(INDEX([1]!_born[生没年],
MATCH(K149,[1]!_born[作],0)),"")</f>
        <v/>
      </c>
      <c r="O149" s="7" t="s" ph="1">
        <v>8981</v>
      </c>
      <c r="P149" s="7" t="s" ph="1">
        <v>767</v>
      </c>
      <c r="Q149" s="7" t="s" ph="1">
        <v>768</v>
      </c>
      <c r="R149" s="147" ph="1"/>
      <c r="S149" s="7" t="s" ph="1">
        <v>3852</v>
      </c>
      <c r="T149" s="7" t="s" ph="1">
        <v>2999</v>
      </c>
    </row>
    <row r="150" spans="1:25" s="52" customFormat="1" ph="1">
      <c r="A150" s="49" ph="1">
        <v>666</v>
      </c>
      <c r="B150" s="52" t="s" ph="1">
        <v>930</v>
      </c>
      <c r="C150" s="52" t="s" ph="1">
        <v>1488</v>
      </c>
      <c r="D150" s="132" ph="1">
        <v>5</v>
      </c>
      <c r="E150" s="132" ph="1">
        <v>10</v>
      </c>
      <c r="F150" s="52" t="s" ph="1">
        <v>1224</v>
      </c>
      <c r="G150" s="52" t="s" ph="1">
        <v>1489</v>
      </c>
      <c r="I150" s="52" t="s" ph="1">
        <v>759</v>
      </c>
      <c r="M150" s="132" t="str" ph="1">
        <f>IFERROR(INDEX([1]!_born[生没年],
MATCH(I150,[1]!_born[作],0)),"")</f>
        <v/>
      </c>
      <c r="N150" s="132" t="str" ph="1">
        <f>IFERROR(INDEX([1]!_born[生没年],
MATCH(K150,[1]!_born[作],0)),"")</f>
        <v/>
      </c>
      <c r="P150" s="52" t="s" ph="1">
        <v>760</v>
      </c>
      <c r="R150" s="150" ph="1"/>
      <c r="U150" s="53" ph="1"/>
      <c r="V150" s="49" ph="1"/>
      <c r="W150" s="49" ph="1"/>
    </row>
    <row r="151" spans="1:25" ht="25.5" ph="1">
      <c r="A151" s="6" ph="1">
        <v>739</v>
      </c>
      <c r="B151" s="7" t="s" ph="1">
        <v>930</v>
      </c>
      <c r="C151" s="7" t="s" ph="1">
        <v>1488</v>
      </c>
      <c r="D151" s="14" ph="1">
        <v>1</v>
      </c>
      <c r="E151" s="14" ph="1">
        <v>11</v>
      </c>
      <c r="F151" s="7" t="s" ph="1">
        <v>1206</v>
      </c>
      <c r="G151" s="7" t="s" ph="1">
        <v>1174</v>
      </c>
      <c r="H151" s="7" t="s" ph="1">
        <v>8982</v>
      </c>
      <c r="I151" s="7" t="s" ph="1">
        <v>8983</v>
      </c>
      <c r="M151" s="14" t="str" ph="1">
        <f>IFERROR(INDEX([1]!_born[生没年],
MATCH(I151,[1]!_born[作],0)),"")</f>
        <v/>
      </c>
      <c r="N151" s="14" t="str" ph="1">
        <f>IFERROR(INDEX([1]!_born[生没年],
MATCH(K151,[1]!_born[作],0)),"")</f>
        <v/>
      </c>
      <c r="O151" s="7" t="s" ph="1">
        <v>8984</v>
      </c>
      <c r="P151" s="7" t="s" ph="1">
        <v>769</v>
      </c>
      <c r="Q151" s="7" t="s" ph="1">
        <v>770</v>
      </c>
      <c r="R151" s="147" ph="1"/>
      <c r="S151" s="7" t="s" ph="1">
        <v>3739</v>
      </c>
      <c r="T151" s="7" t="s" ph="1">
        <v>2999</v>
      </c>
      <c r="Y151" s="7" t="s" ph="1">
        <v>8985</v>
      </c>
    </row>
    <row r="152" spans="1:25" ht="25.5" ph="1">
      <c r="A152" s="6" ph="1">
        <v>727</v>
      </c>
      <c r="B152" s="7" t="s" ph="1">
        <v>930</v>
      </c>
      <c r="C152" s="7" t="s" ph="1">
        <v>1488</v>
      </c>
      <c r="D152" s="14" ph="1">
        <v>1</v>
      </c>
      <c r="E152" s="14" ph="1">
        <v>11</v>
      </c>
      <c r="F152" s="7" t="s" ph="1">
        <v>1224</v>
      </c>
      <c r="G152" s="7" t="s" ph="1">
        <v>1174</v>
      </c>
      <c r="H152" s="7" t="s" ph="1">
        <v>7031</v>
      </c>
      <c r="M152" s="14" t="str" ph="1">
        <f>IFERROR(INDEX([1]!_born[生没年],
MATCH(I152,[1]!_born[作],0)),"")</f>
        <v/>
      </c>
      <c r="N152" s="14" t="str" ph="1">
        <f>IFERROR(INDEX([1]!_born[生没年],
MATCH(K152,[1]!_born[作],0)),"")</f>
        <v/>
      </c>
      <c r="O152" s="7" t="s" ph="1">
        <v>8986</v>
      </c>
      <c r="P152" s="7" t="s" ph="1">
        <v>743</v>
      </c>
      <c r="R152" s="147" ph="1"/>
      <c r="T152" s="7" t="s" ph="1">
        <v>2999</v>
      </c>
      <c r="Y152" s="7" t="s" ph="1">
        <v>11271</v>
      </c>
    </row>
    <row r="153" spans="1:25" s="52" customFormat="1" ph="1">
      <c r="A153" s="49" ph="1">
        <v>666</v>
      </c>
      <c r="B153" s="52" t="s" ph="1">
        <v>930</v>
      </c>
      <c r="C153" s="52" t="s" ph="1">
        <v>1488</v>
      </c>
      <c r="D153" s="132" ph="1">
        <v>1</v>
      </c>
      <c r="E153" s="132" ph="1">
        <v>11</v>
      </c>
      <c r="F153" s="52" t="s" ph="1">
        <v>1233</v>
      </c>
      <c r="G153" s="52" t="s" ph="1">
        <v>1489</v>
      </c>
      <c r="M153" s="132" t="str" ph="1">
        <f>IFERROR(INDEX([1]!_born[生没年],
MATCH(I153,[1]!_born[作],0)),"")</f>
        <v/>
      </c>
      <c r="N153" s="132" t="str" ph="1">
        <f>IFERROR(INDEX([1]!_born[生没年],
MATCH(K153,[1]!_born[作],0)),"")</f>
        <v/>
      </c>
      <c r="R153" s="150" ph="1"/>
      <c r="U153" s="53" ph="1"/>
      <c r="V153" s="49" ph="1"/>
      <c r="W153" s="49" ph="1"/>
    </row>
    <row r="154" spans="1:25" ht="25.5" ph="1">
      <c r="A154" s="6" ph="1">
        <v>777</v>
      </c>
      <c r="B154" s="7" t="s" ph="1">
        <v>930</v>
      </c>
      <c r="C154" s="7" t="s" ph="1">
        <v>1488</v>
      </c>
      <c r="D154" s="14" ph="1">
        <v>2</v>
      </c>
      <c r="E154" s="14" ph="1">
        <v>11</v>
      </c>
      <c r="F154" s="7" t="s" ph="1">
        <v>1206</v>
      </c>
      <c r="G154" s="7" t="s" ph="1">
        <v>1174</v>
      </c>
      <c r="H154" s="7" t="s" ph="1">
        <v>7790</v>
      </c>
      <c r="M154" s="14" t="str" ph="1">
        <f>IFERROR(INDEX([1]!_born[生没年],
MATCH(I154,[1]!_born[作],0)),"")</f>
        <v/>
      </c>
      <c r="N154" s="14" t="str" ph="1">
        <f>IFERROR(INDEX([1]!_born[生没年],
MATCH(K154,[1]!_born[作],0)),"")</f>
        <v/>
      </c>
      <c r="O154" s="7" t="s" ph="1">
        <v>8987</v>
      </c>
      <c r="P154" s="7" t="s" ph="1">
        <v>772</v>
      </c>
      <c r="Q154" s="7" t="s" ph="1">
        <v>773</v>
      </c>
      <c r="R154" s="147" ph="1"/>
      <c r="S154" s="7" t="s" ph="1">
        <v>3864</v>
      </c>
      <c r="T154" s="7" t="s" ph="1">
        <v>2999</v>
      </c>
      <c r="Y154" s="7" t="s" ph="1">
        <v>771</v>
      </c>
    </row>
    <row r="155" spans="1:25" ht="25.5" ph="1">
      <c r="A155" s="6" ph="1">
        <v>778</v>
      </c>
      <c r="B155" s="7" t="s" ph="1">
        <v>930</v>
      </c>
      <c r="C155" s="7" t="s" ph="1">
        <v>1488</v>
      </c>
      <c r="D155" s="14" ph="1">
        <v>2</v>
      </c>
      <c r="E155" s="14" ph="1">
        <v>11</v>
      </c>
      <c r="F155" s="7" t="s" ph="1">
        <v>1224</v>
      </c>
      <c r="G155" s="7" t="s" ph="1">
        <v>1174</v>
      </c>
      <c r="H155" s="7" t="s" ph="1">
        <v>8988</v>
      </c>
      <c r="I155" s="7" t="s" ph="1">
        <v>8920</v>
      </c>
      <c r="M155" s="14" t="str" ph="1">
        <f>IFERROR(INDEX([1]!_born[生没年],
MATCH(I155,[1]!_born[作],0)),"")</f>
        <v/>
      </c>
      <c r="N155" s="14" t="str" ph="1">
        <f>IFERROR(INDEX([1]!_born[生没年],
MATCH(K155,[1]!_born[作],0)),"")</f>
        <v/>
      </c>
      <c r="O155" s="17" t="s" ph="1">
        <v>8922</v>
      </c>
      <c r="P155" s="7" t="s" ph="1">
        <v>726</v>
      </c>
      <c r="Q155" s="7" t="s" ph="1">
        <v>727</v>
      </c>
      <c r="R155" s="147" ph="1"/>
      <c r="S155" s="7" t="s" ph="1">
        <v>4226</v>
      </c>
      <c r="T155" s="7" t="s" ph="1">
        <v>2999</v>
      </c>
      <c r="Y155" s="7" t="s" ph="1">
        <v>8989</v>
      </c>
    </row>
    <row r="156" spans="1:25" s="52" customFormat="1" ph="1">
      <c r="A156" s="49" ph="1">
        <v>666</v>
      </c>
      <c r="B156" s="52" t="s" ph="1">
        <v>930</v>
      </c>
      <c r="C156" s="52" t="s" ph="1">
        <v>1488</v>
      </c>
      <c r="D156" s="132" ph="1">
        <v>2</v>
      </c>
      <c r="E156" s="132" ph="1">
        <v>11</v>
      </c>
      <c r="F156" s="52" t="s" ph="1">
        <v>1233</v>
      </c>
      <c r="G156" s="52" t="s" ph="1">
        <v>1489</v>
      </c>
      <c r="M156" s="132" t="str" ph="1">
        <f>IFERROR(INDEX([1]!_born[生没年],
MATCH(I156,[1]!_born[作],0)),"")</f>
        <v/>
      </c>
      <c r="N156" s="132" t="str" ph="1">
        <f>IFERROR(INDEX([1]!_born[生没年],
MATCH(K156,[1]!_born[作],0)),"")</f>
        <v/>
      </c>
      <c r="R156" s="150" ph="1"/>
      <c r="U156" s="53" ph="1"/>
      <c r="V156" s="49" ph="1"/>
      <c r="W156" s="49" ph="1"/>
    </row>
    <row r="157" spans="1:25" ht="25.5" ph="1">
      <c r="A157" s="6" ph="1">
        <v>722</v>
      </c>
      <c r="B157" s="7" t="s" ph="1">
        <v>930</v>
      </c>
      <c r="C157" s="7" t="s" ph="1">
        <v>1488</v>
      </c>
      <c r="D157" s="14" ph="1">
        <v>3</v>
      </c>
      <c r="E157" s="14" ph="1">
        <v>11</v>
      </c>
      <c r="F157" s="7" t="s" ph="1">
        <v>1206</v>
      </c>
      <c r="G157" s="7" t="s" ph="1">
        <v>1174</v>
      </c>
      <c r="H157" s="7" t="s" ph="1">
        <v>8990</v>
      </c>
      <c r="M157" s="14" t="str" ph="1">
        <f>IFERROR(INDEX([1]!_born[生没年],
MATCH(I157,[1]!_born[作],0)),"")</f>
        <v/>
      </c>
      <c r="N157" s="14" t="str" ph="1">
        <f>IFERROR(INDEX([1]!_born[生没年],
MATCH(K157,[1]!_born[作],0)),"")</f>
        <v/>
      </c>
      <c r="O157" s="7" t="s" ph="1">
        <v>8991</v>
      </c>
      <c r="P157" s="7" t="s" ph="1">
        <v>774</v>
      </c>
      <c r="Q157" s="7" t="s" ph="1">
        <v>775</v>
      </c>
      <c r="R157" s="147" ph="1"/>
      <c r="T157" s="7" t="s" ph="1">
        <v>2999</v>
      </c>
      <c r="Y157" s="7" t="s" ph="1">
        <v>11272</v>
      </c>
    </row>
    <row r="158" spans="1:25" ht="25.5" ph="1">
      <c r="A158" s="6" ph="1">
        <v>849</v>
      </c>
      <c r="B158" s="7" t="s" ph="1">
        <v>930</v>
      </c>
      <c r="C158" s="7" t="s" ph="1">
        <v>1488</v>
      </c>
      <c r="D158" s="14" ph="1">
        <v>3</v>
      </c>
      <c r="E158" s="14" ph="1">
        <v>11</v>
      </c>
      <c r="F158" s="7" t="s" ph="1">
        <v>1224</v>
      </c>
      <c r="G158" s="7" t="s" ph="1">
        <v>1174</v>
      </c>
      <c r="H158" s="7" t="s" ph="1">
        <v>8900</v>
      </c>
      <c r="I158" s="7" t="s" ph="1">
        <v>3836</v>
      </c>
      <c r="M158" s="14" t="str" ph="1">
        <f>IFERROR(INDEX([1]!_born[生没年],
MATCH(I158,[1]!_born[作],0)),"")</f>
        <v/>
      </c>
      <c r="N158" s="14" t="str" ph="1">
        <f>IFERROR(INDEX([1]!_born[生没年],
MATCH(K158,[1]!_born[作],0)),"")</f>
        <v/>
      </c>
      <c r="O158" s="7" t="s" ph="1">
        <v>8901</v>
      </c>
      <c r="P158" s="7" t="s" ph="1">
        <v>776</v>
      </c>
      <c r="Q158" s="7" t="s" ph="1">
        <v>777</v>
      </c>
      <c r="R158" s="147" ph="1"/>
      <c r="T158" s="7" t="s" ph="1">
        <v>4147</v>
      </c>
      <c r="Y158" s="7" t="s" ph="1">
        <v>11312</v>
      </c>
    </row>
    <row r="159" spans="1:25" ht="25.5" ph="1">
      <c r="A159" s="6" ph="1">
        <v>849</v>
      </c>
      <c r="B159" s="7" t="s" ph="1">
        <v>930</v>
      </c>
      <c r="C159" s="7" t="s" ph="1">
        <v>1488</v>
      </c>
      <c r="D159" s="14" ph="1">
        <v>3</v>
      </c>
      <c r="E159" s="14" ph="1">
        <v>11</v>
      </c>
      <c r="F159" s="7" t="s" ph="1">
        <v>1233</v>
      </c>
      <c r="G159" s="7" t="s" ph="1">
        <v>1174</v>
      </c>
      <c r="H159" s="7" t="s" ph="1">
        <v>8992</v>
      </c>
      <c r="I159" s="7" t="s" ph="1">
        <v>8993</v>
      </c>
      <c r="M159" s="14" t="str" ph="1">
        <f>IFERROR(INDEX([1]!_born[生没年],
MATCH(I159,[1]!_born[作],0)),"")</f>
        <v/>
      </c>
      <c r="N159" s="14" t="str" ph="1">
        <f>IFERROR(INDEX([1]!_born[生没年],
MATCH(K159,[1]!_born[作],0)),"")</f>
        <v/>
      </c>
      <c r="O159" s="7" t="s" ph="1">
        <v>8995</v>
      </c>
      <c r="P159" s="7" t="s" ph="1">
        <v>778</v>
      </c>
      <c r="Q159" s="7" t="s" ph="1">
        <v>779</v>
      </c>
      <c r="R159" s="147" ph="1"/>
      <c r="S159" s="7" t="s" ph="1">
        <v>8993</v>
      </c>
      <c r="T159" s="7" t="s" ph="1">
        <v>8918</v>
      </c>
      <c r="Y159" s="7" t="s" ph="1">
        <v>8994</v>
      </c>
    </row>
    <row r="160" spans="1:25" s="52" customFormat="1" ph="1">
      <c r="A160" s="49" ph="1">
        <v>666</v>
      </c>
      <c r="B160" s="52" t="s" ph="1">
        <v>930</v>
      </c>
      <c r="C160" s="52" t="s" ph="1">
        <v>1488</v>
      </c>
      <c r="D160" s="132" ph="1">
        <v>3</v>
      </c>
      <c r="E160" s="132" ph="1">
        <v>11</v>
      </c>
      <c r="F160" s="52" t="s" ph="1">
        <v>1234</v>
      </c>
      <c r="G160" s="52" t="s" ph="1">
        <v>1489</v>
      </c>
      <c r="M160" s="132" t="str" ph="1">
        <f>IFERROR(INDEX([1]!_born[生没年],
MATCH(I160,[1]!_born[作],0)),"")</f>
        <v/>
      </c>
      <c r="N160" s="132" t="str" ph="1">
        <f>IFERROR(INDEX([1]!_born[生没年],
MATCH(K160,[1]!_born[作],0)),"")</f>
        <v/>
      </c>
      <c r="P160" s="52" t="s" ph="1">
        <v>780</v>
      </c>
      <c r="R160" s="150" ph="1"/>
      <c r="U160" s="53" ph="1"/>
      <c r="V160" s="49" ph="1"/>
      <c r="W160" s="49" ph="1"/>
    </row>
    <row r="161" spans="1:25" ht="25.5" ph="1">
      <c r="A161" s="6" ph="1">
        <v>723</v>
      </c>
      <c r="B161" s="7" t="s" ph="1">
        <v>930</v>
      </c>
      <c r="C161" s="7" t="s" ph="1">
        <v>1488</v>
      </c>
      <c r="D161" s="14" ph="1">
        <v>4</v>
      </c>
      <c r="E161" s="14" ph="1">
        <v>11</v>
      </c>
      <c r="F161" s="7" t="s" ph="1">
        <v>1206</v>
      </c>
      <c r="G161" s="7" t="s" ph="1">
        <v>1174</v>
      </c>
      <c r="H161" s="7" t="s" ph="1">
        <v>7790</v>
      </c>
      <c r="M161" s="14" t="str" ph="1">
        <f>IFERROR(INDEX([1]!_born[生没年],
MATCH(I161,[1]!_born[作],0)),"")</f>
        <v/>
      </c>
      <c r="N161" s="14" t="str" ph="1">
        <f>IFERROR(INDEX([1]!_born[生没年],
MATCH(K161,[1]!_born[作],0)),"")</f>
        <v/>
      </c>
      <c r="O161" s="7" t="s" ph="1">
        <v>8996</v>
      </c>
      <c r="P161" s="7" t="s" ph="1">
        <v>781</v>
      </c>
      <c r="R161" s="147" ph="1"/>
      <c r="S161" s="7" t="s" ph="1">
        <v>782</v>
      </c>
      <c r="T161" s="7" t="s" ph="1">
        <v>2999</v>
      </c>
      <c r="Y161" s="7" t="s" ph="1">
        <v>8997</v>
      </c>
    </row>
    <row r="162" spans="1:25" ht="25.5" ph="1">
      <c r="A162" s="6" ph="1">
        <v>724</v>
      </c>
      <c r="B162" s="7" t="s" ph="1">
        <v>930</v>
      </c>
      <c r="C162" s="7" t="s" ph="1">
        <v>1488</v>
      </c>
      <c r="D162" s="14" ph="1">
        <v>4</v>
      </c>
      <c r="E162" s="14" ph="1">
        <v>11</v>
      </c>
      <c r="F162" s="7" t="s" ph="1">
        <v>1224</v>
      </c>
      <c r="G162" s="7" t="s" ph="1">
        <v>1174</v>
      </c>
      <c r="H162" s="7" t="s" ph="1">
        <v>7790</v>
      </c>
      <c r="M162" s="14" t="str" ph="1">
        <f>IFERROR(INDEX([1]!_born[生没年],
MATCH(I162,[1]!_born[作],0)),"")</f>
        <v/>
      </c>
      <c r="N162" s="14" t="str" ph="1">
        <f>IFERROR(INDEX([1]!_born[生没年],
MATCH(K162,[1]!_born[作],0)),"")</f>
        <v/>
      </c>
      <c r="O162" s="7" t="s" ph="1">
        <v>8998</v>
      </c>
      <c r="P162" s="7" t="s" ph="1">
        <v>783</v>
      </c>
      <c r="R162" s="147" ph="1"/>
      <c r="S162" s="7" t="s" ph="1">
        <v>3457</v>
      </c>
      <c r="T162" s="7" t="s" ph="1">
        <v>2999</v>
      </c>
      <c r="Y162" s="7" t="s" ph="1">
        <v>11273</v>
      </c>
    </row>
    <row r="163" spans="1:25" s="52" customFormat="1" ph="1">
      <c r="A163" s="49" ph="1">
        <v>666</v>
      </c>
      <c r="B163" s="52" t="s" ph="1">
        <v>930</v>
      </c>
      <c r="C163" s="52" t="s" ph="1">
        <v>1488</v>
      </c>
      <c r="D163" s="132" ph="1">
        <v>4</v>
      </c>
      <c r="E163" s="132" ph="1">
        <v>11</v>
      </c>
      <c r="F163" s="52" t="s" ph="1">
        <v>1233</v>
      </c>
      <c r="G163" s="52" t="s" ph="1">
        <v>1489</v>
      </c>
      <c r="M163" s="132" t="str" ph="1">
        <f>IFERROR(INDEX([1]!_born[生没年],
MATCH(I163,[1]!_born[作],0)),"")</f>
        <v/>
      </c>
      <c r="N163" s="132" t="str" ph="1">
        <f>IFERROR(INDEX([1]!_born[生没年],
MATCH(K163,[1]!_born[作],0)),"")</f>
        <v/>
      </c>
      <c r="R163" s="150" ph="1"/>
      <c r="U163" s="53" ph="1"/>
      <c r="V163" s="49" ph="1"/>
      <c r="W163" s="49" ph="1"/>
    </row>
    <row r="164" spans="1:25" ht="25.5" ph="1">
      <c r="A164" s="6" ph="1">
        <v>724</v>
      </c>
      <c r="B164" s="7" t="s" ph="1">
        <v>930</v>
      </c>
      <c r="C164" s="7" t="s" ph="1">
        <v>1488</v>
      </c>
      <c r="D164" s="14" ph="1">
        <v>5</v>
      </c>
      <c r="E164" s="14" ph="1">
        <v>11</v>
      </c>
      <c r="F164" s="7" t="s" ph="1">
        <v>1206</v>
      </c>
      <c r="G164" s="7" t="s" ph="1">
        <v>1174</v>
      </c>
      <c r="H164" s="7" t="s" ph="1">
        <v>7790</v>
      </c>
      <c r="M164" s="14" t="str" ph="1">
        <f>IFERROR(INDEX([1]!_born[生没年],
MATCH(I164,[1]!_born[作],0)),"")</f>
        <v/>
      </c>
      <c r="N164" s="14" t="str" ph="1">
        <f>IFERROR(INDEX([1]!_born[生没年],
MATCH(K164,[1]!_born[作],0)),"")</f>
        <v/>
      </c>
      <c r="O164" s="7" t="s" ph="1">
        <v>8998</v>
      </c>
      <c r="P164" s="7" t="s" ph="1">
        <v>783</v>
      </c>
      <c r="R164" s="147" ph="1"/>
      <c r="S164" s="7" t="s" ph="1">
        <v>3457</v>
      </c>
      <c r="T164" s="7" t="s" ph="1">
        <v>2999</v>
      </c>
      <c r="Y164" s="7" t="s" ph="1">
        <v>11274</v>
      </c>
    </row>
    <row r="165" spans="1:25" ht="25.5" ph="1">
      <c r="A165" s="6" ph="1">
        <v>740</v>
      </c>
      <c r="B165" s="7" t="s" ph="1">
        <v>930</v>
      </c>
      <c r="C165" s="7" t="s" ph="1">
        <v>1488</v>
      </c>
      <c r="D165" s="14" ph="1">
        <v>5</v>
      </c>
      <c r="E165" s="14" ph="1">
        <v>11</v>
      </c>
      <c r="F165" s="7" t="s" ph="1">
        <v>1224</v>
      </c>
      <c r="G165" s="7" t="s" ph="1">
        <v>1174</v>
      </c>
      <c r="H165" s="7" t="s" ph="1">
        <v>9000</v>
      </c>
      <c r="M165" s="14" t="str" ph="1">
        <f>IFERROR(INDEX([1]!_born[生没年],
MATCH(I165,[1]!_born[作],0)),"")</f>
        <v/>
      </c>
      <c r="N165" s="14" t="str" ph="1">
        <f>IFERROR(INDEX([1]!_born[生没年],
MATCH(K165,[1]!_born[作],0)),"")</f>
        <v/>
      </c>
      <c r="O165" s="7" t="s" ph="1">
        <v>9001</v>
      </c>
      <c r="P165" s="7" t="s" ph="1">
        <v>784</v>
      </c>
      <c r="Q165" s="7" t="s" ph="1">
        <v>785</v>
      </c>
      <c r="R165" s="147" ph="1"/>
      <c r="T165" s="7" t="s" ph="1">
        <v>2421</v>
      </c>
    </row>
    <row r="166" spans="1:25" s="52" customFormat="1" ph="1">
      <c r="A166" s="49" ph="1">
        <v>666</v>
      </c>
      <c r="B166" s="52" t="s" ph="1">
        <v>930</v>
      </c>
      <c r="C166" s="52" t="s" ph="1">
        <v>1488</v>
      </c>
      <c r="D166" s="132" ph="1">
        <v>5</v>
      </c>
      <c r="E166" s="132" ph="1">
        <v>11</v>
      </c>
      <c r="F166" s="52" t="s" ph="1">
        <v>1233</v>
      </c>
      <c r="G166" s="52" t="s" ph="1">
        <v>1489</v>
      </c>
      <c r="M166" s="132" t="str" ph="1">
        <f>IFERROR(INDEX([1]!_born[生没年],
MATCH(I166,[1]!_born[作],0)),"")</f>
        <v/>
      </c>
      <c r="N166" s="132" t="str" ph="1">
        <f>IFERROR(INDEX([1]!_born[生没年],
MATCH(K166,[1]!_born[作],0)),"")</f>
        <v/>
      </c>
      <c r="R166" s="150" ph="1"/>
      <c r="U166" s="53" ph="1"/>
      <c r="V166" s="49" ph="1"/>
      <c r="W166" s="49" ph="1"/>
    </row>
    <row r="167" spans="1:25" ht="25.5" ph="1">
      <c r="A167" s="6" ph="1">
        <v>741</v>
      </c>
      <c r="B167" s="7" t="s" ph="1">
        <v>930</v>
      </c>
      <c r="C167" s="7" t="s" ph="1">
        <v>1488</v>
      </c>
      <c r="D167" s="14" ph="1">
        <v>1</v>
      </c>
      <c r="E167" s="14" ph="1">
        <v>12</v>
      </c>
      <c r="F167" s="7" t="s" ph="1">
        <v>1206</v>
      </c>
      <c r="G167" s="7" t="s" ph="1">
        <v>1174</v>
      </c>
      <c r="H167" s="7" t="s" ph="1">
        <v>9000</v>
      </c>
      <c r="M167" s="14" t="str" ph="1">
        <f>IFERROR(INDEX([1]!_born[生没年],
MATCH(I167,[1]!_born[作],0)),"")</f>
        <v/>
      </c>
      <c r="N167" s="14" t="str" ph="1">
        <f>IFERROR(INDEX([1]!_born[生没年],
MATCH(K167,[1]!_born[作],0)),"")</f>
        <v/>
      </c>
      <c r="O167" s="7" t="s" ph="1">
        <v>9002</v>
      </c>
      <c r="P167" s="7" t="s" ph="1">
        <v>786</v>
      </c>
      <c r="Q167" s="7" t="s" ph="1">
        <v>787</v>
      </c>
      <c r="R167" s="147" ph="1"/>
      <c r="T167" s="7" t="s" ph="1">
        <v>2421</v>
      </c>
    </row>
    <row r="168" spans="1:25" ht="25.5" ph="1">
      <c r="A168" s="6" ph="1">
        <v>744</v>
      </c>
      <c r="B168" s="7" t="s" ph="1">
        <v>930</v>
      </c>
      <c r="C168" s="7" t="s" ph="1">
        <v>1488</v>
      </c>
      <c r="D168" s="14" ph="1">
        <v>1</v>
      </c>
      <c r="E168" s="14" ph="1">
        <v>12</v>
      </c>
      <c r="F168" s="7" t="s" ph="1">
        <v>1224</v>
      </c>
      <c r="G168" s="7" t="s" ph="1">
        <v>1174</v>
      </c>
      <c r="H168" s="7" t="s" ph="1">
        <v>8824</v>
      </c>
      <c r="I168" s="7" t="s" ph="1">
        <v>9003</v>
      </c>
      <c r="M168" s="14" t="str" ph="1">
        <f>IFERROR(INDEX([1]!_born[生没年],
MATCH(I168,[1]!_born[作],0)),"")</f>
        <v/>
      </c>
      <c r="N168" s="14" t="str" ph="1">
        <f>IFERROR(INDEX([1]!_born[生没年],
MATCH(K168,[1]!_born[作],0)),"")</f>
        <v/>
      </c>
      <c r="O168" s="7" t="s" ph="1">
        <v>9004</v>
      </c>
      <c r="P168" s="7" t="s" ph="1">
        <v>788</v>
      </c>
      <c r="Q168" s="7" t="s" ph="1">
        <v>789</v>
      </c>
      <c r="R168" s="147" ph="1"/>
      <c r="S168" s="7" t="s" ph="1">
        <v>3353</v>
      </c>
      <c r="T168" s="7" t="s" ph="1">
        <v>2999</v>
      </c>
      <c r="Y168" s="7" t="s" ph="1">
        <v>11275</v>
      </c>
    </row>
    <row r="169" spans="1:25" s="52" customFormat="1" ph="1">
      <c r="A169" s="49" ph="1">
        <v>666</v>
      </c>
      <c r="B169" s="52" t="s" ph="1">
        <v>930</v>
      </c>
      <c r="C169" s="52" t="s" ph="1">
        <v>1488</v>
      </c>
      <c r="D169" s="132" ph="1">
        <v>1</v>
      </c>
      <c r="E169" s="132" ph="1">
        <v>12</v>
      </c>
      <c r="F169" s="52" t="s" ph="1">
        <v>1233</v>
      </c>
      <c r="G169" s="52" t="s" ph="1">
        <v>1489</v>
      </c>
      <c r="M169" s="132" t="str" ph="1">
        <f>IFERROR(INDEX([1]!_born[生没年],
MATCH(I169,[1]!_born[作],0)),"")</f>
        <v/>
      </c>
      <c r="N169" s="132" t="str" ph="1">
        <f>IFERROR(INDEX([1]!_born[生没年],
MATCH(K169,[1]!_born[作],0)),"")</f>
        <v/>
      </c>
      <c r="R169" s="150" ph="1"/>
      <c r="U169" s="53" ph="1"/>
      <c r="V169" s="49" ph="1"/>
      <c r="W169" s="49" ph="1"/>
    </row>
    <row r="170" spans="1:25" ht="25.5" ph="1">
      <c r="A170" s="6" ph="1">
        <v>742</v>
      </c>
      <c r="B170" s="7" t="s" ph="1">
        <v>930</v>
      </c>
      <c r="C170" s="7" t="s" ph="1">
        <v>1488</v>
      </c>
      <c r="D170" s="14" ph="1">
        <v>2</v>
      </c>
      <c r="E170" s="14" ph="1">
        <v>12</v>
      </c>
      <c r="F170" s="7" t="s" ph="1">
        <v>1206</v>
      </c>
      <c r="G170" s="7" t="s" ph="1">
        <v>1174</v>
      </c>
      <c r="H170" s="7" t="s" ph="1">
        <v>8824</v>
      </c>
      <c r="I170" s="7" t="s" ph="1">
        <v>9003</v>
      </c>
      <c r="M170" s="14" t="str" ph="1">
        <f>IFERROR(INDEX([1]!_born[生没年],
MATCH(I170,[1]!_born[作],0)),"")</f>
        <v/>
      </c>
      <c r="N170" s="14" t="str" ph="1">
        <f>IFERROR(INDEX([1]!_born[生没年],
MATCH(K170,[1]!_born[作],0)),"")</f>
        <v/>
      </c>
      <c r="O170" s="7" t="s" ph="1">
        <v>9005</v>
      </c>
      <c r="P170" s="7" t="s" ph="1">
        <v>790</v>
      </c>
      <c r="R170" s="147" ph="1"/>
      <c r="S170" s="7" t="s" ph="1">
        <v>3739</v>
      </c>
      <c r="T170" s="7" t="s" ph="1">
        <v>2999</v>
      </c>
      <c r="Y170" s="7" t="s" ph="1">
        <v>11276</v>
      </c>
    </row>
    <row r="171" spans="1:25" ht="25.5" ph="1">
      <c r="A171" s="6" ph="1">
        <v>742</v>
      </c>
      <c r="B171" s="7" t="s" ph="1">
        <v>930</v>
      </c>
      <c r="C171" s="7" t="s" ph="1">
        <v>1488</v>
      </c>
      <c r="D171" s="14" ph="1">
        <v>2</v>
      </c>
      <c r="E171" s="14" ph="1">
        <v>12</v>
      </c>
      <c r="F171" s="7" t="s" ph="1">
        <v>1224</v>
      </c>
      <c r="G171" s="7" t="s" ph="1">
        <v>1174</v>
      </c>
      <c r="H171" s="7" t="s" ph="1">
        <v>1304</v>
      </c>
      <c r="I171" s="7" t="s" ph="1">
        <v>9006</v>
      </c>
      <c r="M171" s="14" t="str" ph="1">
        <f>IFERROR(INDEX([1]!_born[生没年],
MATCH(I171,[1]!_born[作],0)),"")</f>
        <v/>
      </c>
      <c r="N171" s="14" t="str" ph="1">
        <f>IFERROR(INDEX([1]!_born[生没年],
MATCH(K171,[1]!_born[作],0)),"")</f>
        <v/>
      </c>
      <c r="O171" s="7" t="s" ph="1">
        <v>9007</v>
      </c>
      <c r="P171" s="7" t="s" ph="1">
        <v>791</v>
      </c>
      <c r="Q171" s="7" t="s" ph="1">
        <v>792</v>
      </c>
      <c r="R171" s="147" ph="1"/>
    </row>
    <row r="172" spans="1:25" s="52" customFormat="1" ph="1">
      <c r="A172" s="49" ph="1">
        <v>666</v>
      </c>
      <c r="B172" s="52" t="s" ph="1">
        <v>930</v>
      </c>
      <c r="C172" s="52" t="s" ph="1">
        <v>1488</v>
      </c>
      <c r="D172" s="132" ph="1">
        <v>2</v>
      </c>
      <c r="E172" s="132" ph="1">
        <v>12</v>
      </c>
      <c r="F172" s="52" t="s" ph="1">
        <v>1233</v>
      </c>
      <c r="G172" s="52" t="s" ph="1">
        <v>1489</v>
      </c>
      <c r="M172" s="132" t="str" ph="1">
        <f>IFERROR(INDEX([1]!_born[生没年],
MATCH(I172,[1]!_born[作],0)),"")</f>
        <v/>
      </c>
      <c r="N172" s="132" t="str" ph="1">
        <f>IFERROR(INDEX([1]!_born[生没年],
MATCH(K172,[1]!_born[作],0)),"")</f>
        <v/>
      </c>
      <c r="R172" s="150" ph="1"/>
      <c r="U172" s="53" ph="1"/>
      <c r="V172" s="49" ph="1"/>
      <c r="W172" s="49" ph="1"/>
    </row>
    <row r="173" spans="1:25" ht="25.5" ph="1">
      <c r="A173" s="6" ph="1">
        <v>743</v>
      </c>
      <c r="B173" s="7" t="s" ph="1">
        <v>930</v>
      </c>
      <c r="C173" s="7" t="s" ph="1">
        <v>1488</v>
      </c>
      <c r="D173" s="14" ph="1">
        <v>3</v>
      </c>
      <c r="E173" s="14" ph="1">
        <v>12</v>
      </c>
      <c r="F173" s="7" t="s" ph="1">
        <v>1206</v>
      </c>
      <c r="G173" s="7" t="s" ph="1">
        <v>1174</v>
      </c>
      <c r="H173" s="7" t="s" ph="1">
        <v>9000</v>
      </c>
      <c r="M173" s="14" t="str" ph="1">
        <f>IFERROR(INDEX([1]!_born[生没年],
MATCH(I173,[1]!_born[作],0)),"")</f>
        <v/>
      </c>
      <c r="N173" s="14" t="str" ph="1">
        <f>IFERROR(INDEX([1]!_born[生没年],
MATCH(K173,[1]!_born[作],0)),"")</f>
        <v/>
      </c>
      <c r="O173" s="7" t="s" ph="1">
        <v>9008</v>
      </c>
      <c r="P173" s="7" t="s" ph="1">
        <v>793</v>
      </c>
      <c r="Q173" s="7" t="s" ph="1">
        <v>794</v>
      </c>
      <c r="R173" s="147" ph="1"/>
      <c r="T173" s="7" t="s" ph="1">
        <v>2421</v>
      </c>
    </row>
    <row r="174" spans="1:25" ht="25.5" ph="1">
      <c r="A174" s="6" ph="1">
        <v>744</v>
      </c>
      <c r="B174" s="7" t="s" ph="1">
        <v>930</v>
      </c>
      <c r="C174" s="7" t="s" ph="1">
        <v>1488</v>
      </c>
      <c r="D174" s="14" ph="1">
        <v>3</v>
      </c>
      <c r="E174" s="14" ph="1">
        <v>12</v>
      </c>
      <c r="F174" s="7" t="s" ph="1">
        <v>1224</v>
      </c>
      <c r="G174" s="7" t="s" ph="1">
        <v>1174</v>
      </c>
      <c r="H174" s="7" t="s" ph="1">
        <v>8824</v>
      </c>
      <c r="I174" s="7" t="s" ph="1">
        <v>9003</v>
      </c>
      <c r="M174" s="14" t="str" ph="1">
        <f>IFERROR(INDEX([1]!_born[生没年],
MATCH(I174,[1]!_born[作],0)),"")</f>
        <v/>
      </c>
      <c r="N174" s="14" t="str" ph="1">
        <f>IFERROR(INDEX([1]!_born[生没年],
MATCH(K174,[1]!_born[作],0)),"")</f>
        <v/>
      </c>
      <c r="O174" s="7" t="s" ph="1">
        <v>9009</v>
      </c>
      <c r="P174" s="7" t="s" ph="1">
        <v>788</v>
      </c>
      <c r="Q174" s="7" t="s" ph="1">
        <v>789</v>
      </c>
      <c r="R174" s="147" ph="1"/>
      <c r="S174" s="7" t="s" ph="1">
        <v>3353</v>
      </c>
      <c r="T174" s="7" t="s" ph="1">
        <v>2999</v>
      </c>
      <c r="Y174" s="7" t="s" ph="1">
        <v>11275</v>
      </c>
    </row>
    <row r="175" spans="1:25" s="52" customFormat="1" ph="1">
      <c r="A175" s="49" ph="1">
        <v>666</v>
      </c>
      <c r="B175" s="52" t="s" ph="1">
        <v>930</v>
      </c>
      <c r="C175" s="52" t="s" ph="1">
        <v>1488</v>
      </c>
      <c r="D175" s="132" ph="1">
        <v>3</v>
      </c>
      <c r="E175" s="132" ph="1">
        <v>12</v>
      </c>
      <c r="F175" s="52" t="s" ph="1">
        <v>1233</v>
      </c>
      <c r="G175" s="52" t="s" ph="1">
        <v>1489</v>
      </c>
      <c r="M175" s="132" t="str" ph="1">
        <f>IFERROR(INDEX([1]!_born[生没年],
MATCH(I175,[1]!_born[作],0)),"")</f>
        <v/>
      </c>
      <c r="N175" s="132" t="str" ph="1">
        <f>IFERROR(INDEX([1]!_born[生没年],
MATCH(K175,[1]!_born[作],0)),"")</f>
        <v/>
      </c>
      <c r="R175" s="150" ph="1"/>
      <c r="U175" s="53" ph="1"/>
      <c r="V175" s="49" ph="1"/>
      <c r="W175" s="49" ph="1"/>
    </row>
    <row r="176" spans="1:25" ht="25.5" ph="1">
      <c r="A176" s="6" ph="1">
        <v>756</v>
      </c>
      <c r="B176" s="7" t="s" ph="1">
        <v>930</v>
      </c>
      <c r="C176" s="7" t="s" ph="1">
        <v>1488</v>
      </c>
      <c r="D176" s="14" ph="1">
        <v>4</v>
      </c>
      <c r="E176" s="14" ph="1">
        <v>12</v>
      </c>
      <c r="F176" s="7" t="s" ph="1">
        <v>1206</v>
      </c>
      <c r="G176" s="7" t="s" ph="1">
        <v>1174</v>
      </c>
      <c r="H176" s="7" t="s" ph="1">
        <v>9010</v>
      </c>
      <c r="M176" s="14" t="str" ph="1">
        <f>IFERROR(INDEX([1]!_born[生没年],
MATCH(I176,[1]!_born[作],0)),"")</f>
        <v/>
      </c>
      <c r="N176" s="14" t="str" ph="1">
        <f>IFERROR(INDEX([1]!_born[生没年],
MATCH(K176,[1]!_born[作],0)),"")</f>
        <v/>
      </c>
      <c r="O176" s="7" t="s" ph="1">
        <v>9011</v>
      </c>
      <c r="P176" s="7" t="s" ph="1">
        <v>795</v>
      </c>
      <c r="Q176" s="7" t="s" ph="1">
        <v>796</v>
      </c>
      <c r="R176" s="147" ph="1"/>
      <c r="Y176" s="7" t="s" ph="1">
        <v>11277</v>
      </c>
    </row>
    <row r="177" spans="1:25" ht="25.5" ph="1">
      <c r="A177" s="6" ph="1">
        <v>756</v>
      </c>
      <c r="B177" s="7" t="s" ph="1">
        <v>930</v>
      </c>
      <c r="C177" s="7" t="s" ph="1">
        <v>1488</v>
      </c>
      <c r="D177" s="14" ph="1">
        <v>4</v>
      </c>
      <c r="E177" s="14" ph="1">
        <v>12</v>
      </c>
      <c r="F177" s="7" t="s" ph="1">
        <v>1224</v>
      </c>
      <c r="G177" s="7" t="s" ph="1">
        <v>1174</v>
      </c>
      <c r="H177" s="7" t="s" ph="1">
        <v>8900</v>
      </c>
      <c r="I177" s="7" t="s" ph="1">
        <v>2356</v>
      </c>
      <c r="M177" s="14" t="str" ph="1">
        <f>IFERROR(INDEX([1]!_born[生没年],
MATCH(I177,[1]!_born[作],0)),"")</f>
        <v/>
      </c>
      <c r="N177" s="14" t="str" ph="1">
        <f>IFERROR(INDEX([1]!_born[生没年],
MATCH(K177,[1]!_born[作],0)),"")</f>
        <v/>
      </c>
      <c r="O177" s="7" t="s" ph="1">
        <v>2811</v>
      </c>
      <c r="P177" s="7" t="s" ph="1">
        <v>2603</v>
      </c>
      <c r="Q177" s="7" t="s" ph="1">
        <v>2604</v>
      </c>
      <c r="R177" s="147" ph="1"/>
      <c r="T177" s="7" t="s" ph="1">
        <v>3332</v>
      </c>
      <c r="Y177" s="7" t="s" ph="1">
        <v>9012</v>
      </c>
    </row>
    <row r="178" spans="1:25" s="52" customFormat="1" ph="1">
      <c r="A178" s="49" ph="1">
        <v>666</v>
      </c>
      <c r="B178" s="52" t="s" ph="1">
        <v>930</v>
      </c>
      <c r="C178" s="52" t="s" ph="1">
        <v>1488</v>
      </c>
      <c r="D178" s="132" ph="1">
        <v>4</v>
      </c>
      <c r="E178" s="132" ph="1">
        <v>12</v>
      </c>
      <c r="F178" s="52" t="s" ph="1">
        <v>1233</v>
      </c>
      <c r="G178" s="52" t="s" ph="1">
        <v>1489</v>
      </c>
      <c r="M178" s="132" t="str" ph="1">
        <f>IFERROR(INDEX([1]!_born[生没年],
MATCH(I178,[1]!_born[作],0)),"")</f>
        <v/>
      </c>
      <c r="N178" s="132" t="str" ph="1">
        <f>IFERROR(INDEX([1]!_born[生没年],
MATCH(K178,[1]!_born[作],0)),"")</f>
        <v/>
      </c>
      <c r="O178" s="52" t="s" ph="1">
        <v>4138</v>
      </c>
      <c r="R178" s="150" ph="1"/>
      <c r="U178" s="53" ph="1"/>
      <c r="V178" s="49" ph="1"/>
      <c r="W178" s="49" ph="1"/>
    </row>
    <row r="179" spans="1:25" ht="25.5" ph="1">
      <c r="A179" s="6" ph="1">
        <v>754</v>
      </c>
      <c r="B179" s="7" t="s" ph="1">
        <v>930</v>
      </c>
      <c r="C179" s="7" t="s" ph="1">
        <v>1488</v>
      </c>
      <c r="D179" s="14" ph="1">
        <v>5</v>
      </c>
      <c r="E179" s="14" ph="1">
        <v>12</v>
      </c>
      <c r="F179" s="7" t="s" ph="1">
        <v>1206</v>
      </c>
      <c r="G179" s="7" t="s" ph="1">
        <v>1174</v>
      </c>
      <c r="H179" s="7" t="s" ph="1">
        <v>9010</v>
      </c>
      <c r="M179" s="14" t="str" ph="1">
        <f>IFERROR(INDEX([1]!_born[生没年],
MATCH(I179,[1]!_born[作],0)),"")</f>
        <v/>
      </c>
      <c r="N179" s="14" t="str" ph="1">
        <f>IFERROR(INDEX([1]!_born[生没年],
MATCH(K179,[1]!_born[作],0)),"")</f>
        <v/>
      </c>
      <c r="O179" s="7" t="s" ph="1">
        <v>9013</v>
      </c>
      <c r="P179" s="7" t="s" ph="1">
        <v>797</v>
      </c>
      <c r="Q179" s="7" t="s" ph="1">
        <v>798</v>
      </c>
      <c r="R179" s="147" ph="1"/>
      <c r="Y179" s="7" t="s" ph="1">
        <v>11278</v>
      </c>
    </row>
    <row r="180" spans="1:25" s="52" customFormat="1" ph="1">
      <c r="A180" s="49" ph="1">
        <v>666</v>
      </c>
      <c r="B180" s="52" t="s" ph="1">
        <v>930</v>
      </c>
      <c r="C180" s="52" t="s" ph="1">
        <v>1494</v>
      </c>
      <c r="D180" s="132" ph="1">
        <v>5</v>
      </c>
      <c r="E180" s="132" ph="1">
        <v>12</v>
      </c>
      <c r="F180" s="52" t="s" ph="1">
        <v>1195</v>
      </c>
      <c r="G180" s="52" t="s" ph="1">
        <v>1495</v>
      </c>
      <c r="I180" s="52" t="s" ph="1">
        <v>1496</v>
      </c>
      <c r="M180" s="132" t="str" ph="1">
        <f>IFERROR(INDEX([1]!_born[生没年],
MATCH(I180,[1]!_born[作],0)),"")</f>
        <v/>
      </c>
      <c r="N180" s="132" t="str" ph="1">
        <f>IFERROR(INDEX([1]!_born[生没年],
MATCH(K180,[1]!_born[作],0)),"")</f>
        <v/>
      </c>
      <c r="P180" s="52" t="s" ph="1">
        <v>1497</v>
      </c>
      <c r="R180" s="150" ph="1"/>
      <c r="U180" s="53" ph="1"/>
      <c r="V180" s="49" ph="1"/>
      <c r="W180" s="49" ph="1"/>
    </row>
    <row r="181" spans="1:25" ht="25.5" ph="1">
      <c r="A181" s="6" ph="1">
        <v>819</v>
      </c>
      <c r="B181" s="7" t="s" ph="1">
        <v>930</v>
      </c>
      <c r="C181" s="7" t="s" ph="1">
        <v>1494</v>
      </c>
      <c r="D181" s="14" ph="1">
        <v>1</v>
      </c>
      <c r="E181" s="14" ph="1">
        <v>13</v>
      </c>
      <c r="F181" s="7" t="s" ph="1">
        <v>1194</v>
      </c>
      <c r="G181" s="7" t="s" ph="1">
        <v>1262</v>
      </c>
      <c r="H181" s="7" t="s" ph="1">
        <v>3289</v>
      </c>
      <c r="I181" s="7" t="s" ph="1">
        <v>2356</v>
      </c>
      <c r="M181" s="14" t="str" ph="1">
        <f>IFERROR(INDEX([1]!_born[生没年],
MATCH(I181,[1]!_born[作],0)),"")</f>
        <v/>
      </c>
      <c r="N181" s="14" t="str" ph="1">
        <f>IFERROR(INDEX([1]!_born[生没年],
MATCH(K181,[1]!_born[作],0)),"")</f>
        <v/>
      </c>
      <c r="O181" s="7" t="s" ph="1">
        <v>9014</v>
      </c>
      <c r="P181" s="7" t="s" ph="1">
        <v>2846</v>
      </c>
      <c r="Q181" s="7" t="s" ph="1">
        <v>2847</v>
      </c>
      <c r="R181" s="147" ph="1"/>
      <c r="S181" s="7" t="s" ph="1">
        <v>3594</v>
      </c>
      <c r="T181" s="7" t="s" ph="1">
        <v>2999</v>
      </c>
    </row>
    <row r="182" spans="1:25" ht="25.5" ph="1">
      <c r="A182" s="6" ph="1">
        <v>820</v>
      </c>
      <c r="B182" s="7" t="s" ph="1">
        <v>930</v>
      </c>
      <c r="C182" s="7" t="s" ph="1">
        <v>1494</v>
      </c>
      <c r="D182" s="14" ph="1">
        <v>1</v>
      </c>
      <c r="E182" s="14" ph="1">
        <v>13</v>
      </c>
      <c r="F182" s="7" t="s" ph="1">
        <v>1195</v>
      </c>
      <c r="G182" s="7" t="s" ph="1">
        <v>1262</v>
      </c>
      <c r="H182" s="7" t="s" ph="1">
        <v>3600</v>
      </c>
      <c r="I182" s="7" t="s" ph="1">
        <v>2356</v>
      </c>
      <c r="M182" s="14" t="str" ph="1">
        <f>IFERROR(INDEX([1]!_born[生没年],
MATCH(I182,[1]!_born[作],0)),"")</f>
        <v/>
      </c>
      <c r="N182" s="14" t="str" ph="1">
        <f>IFERROR(INDEX([1]!_born[生没年],
MATCH(K182,[1]!_born[作],0)),"")</f>
        <v/>
      </c>
      <c r="O182" s="7" t="s" ph="1">
        <v>9015</v>
      </c>
      <c r="P182" s="7" t="s" ph="1">
        <v>2848</v>
      </c>
      <c r="Q182" s="7" t="s" ph="1">
        <v>2849</v>
      </c>
      <c r="R182" s="147" ph="1"/>
      <c r="S182" s="7" t="s" ph="1">
        <v>3594</v>
      </c>
      <c r="T182" s="7" t="s" ph="1">
        <v>2999</v>
      </c>
      <c r="Y182" s="7" t="s" ph="1">
        <v>8820</v>
      </c>
    </row>
    <row r="183" spans="1:25" s="52" customFormat="1" ph="1">
      <c r="A183" s="49" ph="1">
        <v>666</v>
      </c>
      <c r="B183" s="52" t="s" ph="1">
        <v>930</v>
      </c>
      <c r="C183" s="52" t="s" ph="1">
        <v>1494</v>
      </c>
      <c r="D183" s="132" ph="1">
        <v>1</v>
      </c>
      <c r="E183" s="132" ph="1">
        <v>13</v>
      </c>
      <c r="F183" s="52" t="s" ph="1">
        <v>1196</v>
      </c>
      <c r="G183" s="52" t="s" ph="1">
        <v>1495</v>
      </c>
      <c r="M183" s="132" t="str" ph="1">
        <f>IFERROR(INDEX([1]!_born[生没年],
MATCH(I183,[1]!_born[作],0)),"")</f>
        <v/>
      </c>
      <c r="N183" s="132" t="str" ph="1">
        <f>IFERROR(INDEX([1]!_born[生没年],
MATCH(K183,[1]!_born[作],0)),"")</f>
        <v/>
      </c>
      <c r="R183" s="150" ph="1"/>
      <c r="U183" s="53" ph="1"/>
      <c r="V183" s="49" ph="1"/>
      <c r="W183" s="49" ph="1"/>
    </row>
    <row r="184" spans="1:25" ht="25.5" ph="1">
      <c r="A184" s="6" ph="1">
        <v>820</v>
      </c>
      <c r="B184" s="7" t="s" ph="1">
        <v>930</v>
      </c>
      <c r="C184" s="7" t="s" ph="1">
        <v>1494</v>
      </c>
      <c r="D184" s="14" ph="1">
        <v>2</v>
      </c>
      <c r="E184" s="14" ph="1">
        <v>13</v>
      </c>
      <c r="F184" s="7" t="s" ph="1">
        <v>1194</v>
      </c>
      <c r="G184" s="7" t="s" ph="1">
        <v>1262</v>
      </c>
      <c r="H184" s="7" t="s" ph="1">
        <v>3600</v>
      </c>
      <c r="I184" s="7" t="s" ph="1">
        <v>2356</v>
      </c>
      <c r="M184" s="14" t="str" ph="1">
        <f>IFERROR(INDEX([1]!_born[生没年],
MATCH(I184,[1]!_born[作],0)),"")</f>
        <v/>
      </c>
      <c r="N184" s="14" t="str" ph="1">
        <f>IFERROR(INDEX([1]!_born[生没年],
MATCH(K184,[1]!_born[作],0)),"")</f>
        <v/>
      </c>
      <c r="O184" s="7" t="s" ph="1">
        <v>9015</v>
      </c>
      <c r="P184" s="7" t="s" ph="1">
        <v>2848</v>
      </c>
      <c r="Q184" s="7" t="s" ph="1">
        <v>2849</v>
      </c>
      <c r="R184" s="147" ph="1"/>
      <c r="S184" s="7" t="s" ph="1">
        <v>3594</v>
      </c>
      <c r="T184" s="7" t="s" ph="1">
        <v>2999</v>
      </c>
      <c r="Y184" s="7" t="s" ph="1">
        <v>9016</v>
      </c>
    </row>
    <row r="185" spans="1:25" ht="25.5" ph="1">
      <c r="A185" s="6" ph="1">
        <v>821</v>
      </c>
      <c r="B185" s="7" t="s" ph="1">
        <v>930</v>
      </c>
      <c r="C185" s="7" t="s" ph="1">
        <v>1494</v>
      </c>
      <c r="D185" s="14" ph="1">
        <v>2</v>
      </c>
      <c r="E185" s="14" ph="1">
        <v>13</v>
      </c>
      <c r="F185" s="7" t="s" ph="1">
        <v>2357</v>
      </c>
      <c r="G185" s="7" t="s" ph="1">
        <v>1262</v>
      </c>
      <c r="H185" s="7" t="s" ph="1">
        <v>3029</v>
      </c>
      <c r="I185" s="7" t="s" ph="1">
        <v>2356</v>
      </c>
      <c r="M185" s="14" t="str" ph="1">
        <f>IFERROR(INDEX([1]!_born[生没年],
MATCH(I185,[1]!_born[作],0)),"")</f>
        <v/>
      </c>
      <c r="N185" s="14" t="str" ph="1">
        <f>IFERROR(INDEX([1]!_born[生没年],
MATCH(K185,[1]!_born[作],0)),"")</f>
        <v/>
      </c>
      <c r="O185" s="7" t="s" ph="1">
        <v>9017</v>
      </c>
      <c r="P185" s="7" t="s" ph="1">
        <v>2850</v>
      </c>
      <c r="Q185" s="7" t="s" ph="1">
        <v>2452</v>
      </c>
      <c r="R185" s="147" ph="1"/>
      <c r="S185" s="7" t="s" ph="1">
        <v>3594</v>
      </c>
      <c r="T185" s="7" t="s" ph="1">
        <v>2999</v>
      </c>
    </row>
    <row r="186" spans="1:25" ht="25.5" ph="1">
      <c r="A186" s="6" ph="1">
        <v>822</v>
      </c>
      <c r="B186" s="7" t="s" ph="1">
        <v>930</v>
      </c>
      <c r="C186" s="7" t="s" ph="1">
        <v>1494</v>
      </c>
      <c r="D186" s="14" ph="1">
        <v>2</v>
      </c>
      <c r="E186" s="14" ph="1">
        <v>13</v>
      </c>
      <c r="F186" s="7" t="s" ph="1">
        <v>3439</v>
      </c>
      <c r="G186" s="7" t="s" ph="1">
        <v>1262</v>
      </c>
      <c r="H186" s="7" t="s" ph="1">
        <v>2647</v>
      </c>
      <c r="I186" s="7" t="s" ph="1">
        <v>2356</v>
      </c>
      <c r="M186" s="14" t="str" ph="1">
        <f>IFERROR(INDEX([1]!_born[生没年],
MATCH(I186,[1]!_born[作],0)),"")</f>
        <v/>
      </c>
      <c r="N186" s="14" t="str" ph="1">
        <f>IFERROR(INDEX([1]!_born[生没年],
MATCH(K186,[1]!_born[作],0)),"")</f>
        <v/>
      </c>
      <c r="O186" s="7" t="s" ph="1">
        <v>9019</v>
      </c>
      <c r="P186" s="7" t="s" ph="1">
        <v>2453</v>
      </c>
      <c r="Q186" s="7" t="s" ph="1">
        <v>2454</v>
      </c>
      <c r="R186" s="147" ph="1"/>
      <c r="S186" s="7" t="s" ph="1">
        <v>3594</v>
      </c>
      <c r="T186" s="7" t="s" ph="1">
        <v>2999</v>
      </c>
      <c r="Y186" s="7" t="s" ph="1">
        <v>9018</v>
      </c>
    </row>
    <row r="187" spans="1:25" s="52" customFormat="1" ph="1">
      <c r="A187" s="49" ph="1">
        <v>666</v>
      </c>
      <c r="B187" s="52" t="s" ph="1">
        <v>930</v>
      </c>
      <c r="C187" s="52" t="s" ph="1">
        <v>1494</v>
      </c>
      <c r="D187" s="132" ph="1">
        <v>2</v>
      </c>
      <c r="E187" s="132" ph="1">
        <v>13</v>
      </c>
      <c r="F187" s="52" t="s" ph="1">
        <v>1498</v>
      </c>
      <c r="G187" s="52" t="s" ph="1">
        <v>1495</v>
      </c>
      <c r="M187" s="132" t="str" ph="1">
        <f>IFERROR(INDEX([1]!_born[生没年],
MATCH(I187,[1]!_born[作],0)),"")</f>
        <v/>
      </c>
      <c r="N187" s="132" t="str" ph="1">
        <f>IFERROR(INDEX([1]!_born[生没年],
MATCH(K187,[1]!_born[作],0)),"")</f>
        <v/>
      </c>
      <c r="R187" s="150" ph="1"/>
      <c r="U187" s="53" ph="1"/>
      <c r="V187" s="49" ph="1"/>
      <c r="W187" s="49" ph="1"/>
    </row>
    <row r="188" spans="1:25" ht="25.5" ph="1">
      <c r="A188" s="6" ph="1">
        <v>822</v>
      </c>
      <c r="B188" s="7" t="s" ph="1">
        <v>930</v>
      </c>
      <c r="C188" s="7" t="s" ph="1">
        <v>1494</v>
      </c>
      <c r="D188" s="14" ph="1">
        <v>3</v>
      </c>
      <c r="E188" s="14" ph="1">
        <v>13</v>
      </c>
      <c r="F188" s="7" t="s" ph="1">
        <v>1194</v>
      </c>
      <c r="G188" s="7" t="s" ph="1">
        <v>1262</v>
      </c>
      <c r="H188" s="7" t="s" ph="1">
        <v>2647</v>
      </c>
      <c r="I188" s="7" t="s" ph="1">
        <v>2356</v>
      </c>
      <c r="M188" s="14" t="str" ph="1">
        <f>IFERROR(INDEX([1]!_born[生没年],
MATCH(I188,[1]!_born[作],0)),"")</f>
        <v/>
      </c>
      <c r="N188" s="14" t="str" ph="1">
        <f>IFERROR(INDEX([1]!_born[生没年],
MATCH(K188,[1]!_born[作],0)),"")</f>
        <v/>
      </c>
      <c r="O188" s="7" t="s" ph="1">
        <v>9019</v>
      </c>
      <c r="P188" s="7" t="s" ph="1">
        <v>2453</v>
      </c>
      <c r="Q188" s="7" t="s" ph="1">
        <v>2454</v>
      </c>
      <c r="R188" s="147" ph="1"/>
      <c r="S188" s="7" t="s" ph="1">
        <v>3594</v>
      </c>
      <c r="T188" s="7" t="s" ph="1">
        <v>2999</v>
      </c>
      <c r="Y188" s="7" t="s" ph="1">
        <v>9020</v>
      </c>
    </row>
    <row r="189" spans="1:25" ht="25.5" ph="1">
      <c r="A189" s="6" ph="1">
        <v>824</v>
      </c>
      <c r="B189" s="7" t="s" ph="1">
        <v>930</v>
      </c>
      <c r="C189" s="7" t="s" ph="1">
        <v>1494</v>
      </c>
      <c r="D189" s="14" ph="1">
        <v>3</v>
      </c>
      <c r="E189" s="14" ph="1">
        <v>13</v>
      </c>
      <c r="F189" s="7" t="s" ph="1">
        <v>1195</v>
      </c>
      <c r="G189" s="7" t="s" ph="1">
        <v>1262</v>
      </c>
      <c r="H189" s="7" t="s" ph="1">
        <v>2648</v>
      </c>
      <c r="I189" s="7" t="s" ph="1">
        <v>2356</v>
      </c>
      <c r="M189" s="14" t="str" ph="1">
        <f>IFERROR(INDEX([1]!_born[生没年],
MATCH(I189,[1]!_born[作],0)),"")</f>
        <v/>
      </c>
      <c r="N189" s="14" t="str" ph="1">
        <f>IFERROR(INDEX([1]!_born[生没年],
MATCH(K189,[1]!_born[作],0)),"")</f>
        <v/>
      </c>
      <c r="O189" s="7" t="s" ph="1">
        <v>9021</v>
      </c>
      <c r="P189" s="7" t="s" ph="1">
        <v>2456</v>
      </c>
      <c r="Q189" s="7" t="s" ph="1">
        <v>2852</v>
      </c>
      <c r="R189" s="147" ph="1"/>
      <c r="S189" s="7" t="s" ph="1">
        <v>3594</v>
      </c>
      <c r="T189" s="7" t="s" ph="1">
        <v>2999</v>
      </c>
    </row>
    <row r="190" spans="1:25" ht="25.5" ph="1">
      <c r="A190" s="6" ph="1">
        <v>825</v>
      </c>
      <c r="B190" s="7" t="s" ph="1">
        <v>930</v>
      </c>
      <c r="C190" s="7" t="s" ph="1">
        <v>1494</v>
      </c>
      <c r="D190" s="14" ph="1">
        <v>3</v>
      </c>
      <c r="E190" s="14" ph="1">
        <v>13</v>
      </c>
      <c r="F190" s="7" t="s" ph="1">
        <v>3439</v>
      </c>
      <c r="G190" s="7" t="s" ph="1">
        <v>1262</v>
      </c>
      <c r="H190" s="7" t="s" ph="1">
        <v>2798</v>
      </c>
      <c r="I190" s="7" t="s" ph="1">
        <v>2356</v>
      </c>
      <c r="M190" s="14" t="str" ph="1">
        <f>IFERROR(INDEX([1]!_born[生没年],
MATCH(I190,[1]!_born[作],0)),"")</f>
        <v/>
      </c>
      <c r="N190" s="14" t="str" ph="1">
        <f>IFERROR(INDEX([1]!_born[生没年],
MATCH(K190,[1]!_born[作],0)),"")</f>
        <v/>
      </c>
      <c r="O190" s="7" t="s" ph="1">
        <v>9023</v>
      </c>
      <c r="P190" s="7" t="s" ph="1">
        <v>2853</v>
      </c>
      <c r="Q190" s="7" t="s" ph="1">
        <v>2854</v>
      </c>
      <c r="R190" s="147" ph="1"/>
      <c r="S190" s="7" t="s" ph="1">
        <v>3594</v>
      </c>
      <c r="T190" s="7" t="s" ph="1">
        <v>2999</v>
      </c>
      <c r="Y190" s="7" t="s" ph="1">
        <v>9022</v>
      </c>
    </row>
    <row r="191" spans="1:25" s="52" customFormat="1" ph="1">
      <c r="A191" s="49" ph="1">
        <v>666</v>
      </c>
      <c r="B191" s="52" t="s" ph="1">
        <v>930</v>
      </c>
      <c r="C191" s="52" t="s" ph="1">
        <v>1494</v>
      </c>
      <c r="D191" s="132" ph="1">
        <v>3</v>
      </c>
      <c r="E191" s="132" ph="1">
        <v>13</v>
      </c>
      <c r="F191" s="52" t="s" ph="1">
        <v>1498</v>
      </c>
      <c r="G191" s="52" t="s" ph="1">
        <v>1495</v>
      </c>
      <c r="M191" s="132" t="str" ph="1">
        <f>IFERROR(INDEX([1]!_born[生没年],
MATCH(I191,[1]!_born[作],0)),"")</f>
        <v/>
      </c>
      <c r="N191" s="132" t="str" ph="1">
        <f>IFERROR(INDEX([1]!_born[生没年],
MATCH(K191,[1]!_born[作],0)),"")</f>
        <v/>
      </c>
      <c r="R191" s="150" ph="1"/>
      <c r="U191" s="53" ph="1"/>
      <c r="V191" s="49" ph="1"/>
      <c r="W191" s="49" ph="1"/>
    </row>
    <row r="192" spans="1:25" ht="25.5" ph="1">
      <c r="A192" s="6" ph="1">
        <v>757</v>
      </c>
      <c r="B192" s="7" t="s" ph="1">
        <v>930</v>
      </c>
      <c r="C192" s="7" t="s" ph="1">
        <v>1494</v>
      </c>
      <c r="D192" s="14" ph="1">
        <v>4</v>
      </c>
      <c r="E192" s="14" ph="1">
        <v>13</v>
      </c>
      <c r="F192" s="7" t="s" ph="1">
        <v>1194</v>
      </c>
      <c r="G192" s="7" t="s" ph="1">
        <v>1262</v>
      </c>
      <c r="H192" s="7" t="s" ph="1">
        <v>2798</v>
      </c>
      <c r="I192" s="7" t="s" ph="1">
        <v>2356</v>
      </c>
      <c r="M192" s="14" t="str" ph="1">
        <f>IFERROR(INDEX([1]!_born[生没年],
MATCH(I192,[1]!_born[作],0)),"")</f>
        <v/>
      </c>
      <c r="N192" s="14" t="str" ph="1">
        <f>IFERROR(INDEX([1]!_born[生没年],
MATCH(K192,[1]!_born[作],0)),"")</f>
        <v/>
      </c>
      <c r="O192" s="7" t="s" ph="1">
        <v>9023</v>
      </c>
      <c r="P192" s="7" t="s" ph="1">
        <v>2853</v>
      </c>
      <c r="Q192" s="7" t="s" ph="1">
        <v>2854</v>
      </c>
      <c r="R192" s="147" ph="1"/>
      <c r="S192" s="7" t="s" ph="1">
        <v>3594</v>
      </c>
      <c r="T192" s="7" t="s" ph="1">
        <v>2999</v>
      </c>
      <c r="Y192" s="7" t="s" ph="1">
        <v>9024</v>
      </c>
    </row>
    <row r="193" spans="1:25" ht="25.5" ph="1">
      <c r="A193" s="6" ph="1">
        <v>826</v>
      </c>
      <c r="B193" s="7" t="s" ph="1">
        <v>930</v>
      </c>
      <c r="C193" s="7" t="s" ph="1">
        <v>1494</v>
      </c>
      <c r="D193" s="14" ph="1">
        <v>4</v>
      </c>
      <c r="E193" s="14" ph="1">
        <v>13</v>
      </c>
      <c r="F193" s="7" t="s" ph="1">
        <v>1195</v>
      </c>
      <c r="G193" s="7" t="s" ph="1">
        <v>1262</v>
      </c>
      <c r="H193" s="7" t="s" ph="1">
        <v>2423</v>
      </c>
      <c r="I193" s="7" t="s" ph="1">
        <v>2356</v>
      </c>
      <c r="M193" s="14" t="str" ph="1">
        <f>IFERROR(INDEX([1]!_born[生没年],
MATCH(I193,[1]!_born[作],0)),"")</f>
        <v/>
      </c>
      <c r="N193" s="14" t="str" ph="1">
        <f>IFERROR(INDEX([1]!_born[生没年],
MATCH(K193,[1]!_born[作],0)),"")</f>
        <v/>
      </c>
      <c r="O193" s="7" t="s" ph="1">
        <v>9025</v>
      </c>
      <c r="P193" s="7" t="s" ph="1">
        <v>2855</v>
      </c>
      <c r="Q193" s="7" t="s" ph="1">
        <v>2856</v>
      </c>
      <c r="R193" s="147" ph="1"/>
      <c r="S193" s="7" t="s" ph="1">
        <v>3594</v>
      </c>
      <c r="T193" s="7" t="s" ph="1">
        <v>2999</v>
      </c>
    </row>
    <row r="194" spans="1:25" ht="25.5" ph="1">
      <c r="A194" s="6" ph="1">
        <v>827</v>
      </c>
      <c r="B194" s="7" t="s" ph="1">
        <v>930</v>
      </c>
      <c r="C194" s="7" t="s" ph="1">
        <v>1494</v>
      </c>
      <c r="D194" s="14" ph="1">
        <v>4</v>
      </c>
      <c r="E194" s="14" ph="1">
        <v>13</v>
      </c>
      <c r="F194" s="7" t="s" ph="1">
        <v>3439</v>
      </c>
      <c r="G194" s="7" t="s" ph="1">
        <v>1262</v>
      </c>
      <c r="H194" s="7" t="s" ph="1">
        <v>2851</v>
      </c>
      <c r="I194" s="7" t="s" ph="1">
        <v>2356</v>
      </c>
      <c r="M194" s="14" t="str" ph="1">
        <f>IFERROR(INDEX([1]!_born[生没年],
MATCH(I194,[1]!_born[作],0)),"")</f>
        <v/>
      </c>
      <c r="N194" s="14" t="str" ph="1">
        <f>IFERROR(INDEX([1]!_born[生没年],
MATCH(K194,[1]!_born[作],0)),"")</f>
        <v/>
      </c>
      <c r="O194" s="7" t="s" ph="1">
        <v>9027</v>
      </c>
      <c r="P194" s="7" t="s" ph="1">
        <v>2820</v>
      </c>
      <c r="Q194" s="7" t="s" ph="1">
        <v>1499</v>
      </c>
      <c r="R194" s="147" ph="1"/>
      <c r="S194" s="7" t="s" ph="1">
        <v>3594</v>
      </c>
      <c r="T194" s="7" t="s" ph="1">
        <v>2999</v>
      </c>
      <c r="Y194" s="7" t="s" ph="1">
        <v>9026</v>
      </c>
    </row>
    <row r="195" spans="1:25" s="52" customFormat="1" ph="1">
      <c r="A195" s="49" ph="1">
        <v>666</v>
      </c>
      <c r="B195" s="52" t="s" ph="1">
        <v>930</v>
      </c>
      <c r="C195" s="52" t="s" ph="1">
        <v>1494</v>
      </c>
      <c r="D195" s="132" ph="1">
        <v>4</v>
      </c>
      <c r="E195" s="132" ph="1">
        <v>13</v>
      </c>
      <c r="F195" s="52" t="s" ph="1">
        <v>1498</v>
      </c>
      <c r="G195" s="52" t="s" ph="1">
        <v>1495</v>
      </c>
      <c r="M195" s="132" t="str" ph="1">
        <f>IFERROR(INDEX([1]!_born[生没年],
MATCH(I195,[1]!_born[作],0)),"")</f>
        <v/>
      </c>
      <c r="N195" s="132" t="str" ph="1">
        <f>IFERROR(INDEX([1]!_born[生没年],
MATCH(K195,[1]!_born[作],0)),"")</f>
        <v/>
      </c>
      <c r="R195" s="150" ph="1"/>
      <c r="U195" s="53" ph="1"/>
      <c r="V195" s="49" ph="1"/>
      <c r="W195" s="49" ph="1"/>
    </row>
    <row r="196" spans="1:25" ht="25.5" ph="1">
      <c r="A196" s="6" ph="1">
        <v>757</v>
      </c>
      <c r="B196" s="7" t="s" ph="1">
        <v>930</v>
      </c>
      <c r="C196" s="7" t="s" ph="1">
        <v>1494</v>
      </c>
      <c r="D196" s="14" ph="1">
        <v>5</v>
      </c>
      <c r="E196" s="14" ph="1">
        <v>13</v>
      </c>
      <c r="F196" s="7" t="s" ph="1">
        <v>1194</v>
      </c>
      <c r="G196" s="7" t="s" ph="1">
        <v>1262</v>
      </c>
      <c r="H196" s="7" t="s" ph="1">
        <v>2851</v>
      </c>
      <c r="I196" s="7" t="s" ph="1">
        <v>2356</v>
      </c>
      <c r="M196" s="14" t="str" ph="1">
        <f>IFERROR(INDEX([1]!_born[生没年],
MATCH(I196,[1]!_born[作],0)),"")</f>
        <v/>
      </c>
      <c r="N196" s="14" t="str" ph="1">
        <f>IFERROR(INDEX([1]!_born[生没年],
MATCH(K196,[1]!_born[作],0)),"")</f>
        <v/>
      </c>
      <c r="O196" s="7" t="s" ph="1">
        <v>9027</v>
      </c>
      <c r="P196" s="7" t="s" ph="1">
        <v>2820</v>
      </c>
      <c r="Q196" s="7" t="s" ph="1">
        <v>1499</v>
      </c>
      <c r="R196" s="147" ph="1"/>
      <c r="S196" s="7" t="s" ph="1">
        <v>3594</v>
      </c>
      <c r="T196" s="7" t="s" ph="1">
        <v>2999</v>
      </c>
      <c r="Y196" s="7" t="s" ph="1">
        <v>9028</v>
      </c>
    </row>
    <row r="197" spans="1:25" ht="25.5" ph="1">
      <c r="A197" s="6" ph="1">
        <v>836</v>
      </c>
      <c r="B197" s="7" t="s" ph="1">
        <v>930</v>
      </c>
      <c r="C197" s="7" t="s" ph="1">
        <v>1494</v>
      </c>
      <c r="D197" s="14" ph="1">
        <v>5</v>
      </c>
      <c r="E197" s="14" ph="1">
        <v>13</v>
      </c>
      <c r="F197" s="7" t="s" ph="1">
        <v>1195</v>
      </c>
      <c r="G197" s="7" t="s" ph="1">
        <v>1262</v>
      </c>
      <c r="H197" s="7" t="s" ph="1">
        <v>9029</v>
      </c>
      <c r="I197" s="7" t="s" ph="1">
        <v>2356</v>
      </c>
      <c r="M197" s="14" t="str" ph="1">
        <f>IFERROR(INDEX([1]!_born[生没年],
MATCH(I197,[1]!_born[作],0)),"")</f>
        <v/>
      </c>
      <c r="N197" s="14" t="str" ph="1">
        <f>IFERROR(INDEX([1]!_born[生没年],
MATCH(K197,[1]!_born[作],0)),"")</f>
        <v/>
      </c>
      <c r="O197" s="7" t="s" ph="1">
        <v>9031</v>
      </c>
      <c r="P197" s="7" t="s" ph="1">
        <v>3896</v>
      </c>
      <c r="Q197" s="7" t="s" ph="1">
        <v>3897</v>
      </c>
      <c r="R197" s="147" ph="1"/>
      <c r="S197" s="7" t="s" ph="1">
        <v>9032</v>
      </c>
      <c r="T197" s="7" t="s" ph="1">
        <v>3061</v>
      </c>
      <c r="Y197" s="7" t="s" ph="1">
        <v>9030</v>
      </c>
    </row>
    <row r="198" spans="1:25" s="52" customFormat="1" ph="1">
      <c r="A198" s="49" ph="1">
        <v>666</v>
      </c>
      <c r="B198" s="52" t="s" ph="1">
        <v>930</v>
      </c>
      <c r="C198" s="52" t="s" ph="1">
        <v>1494</v>
      </c>
      <c r="D198" s="132" ph="1">
        <v>5</v>
      </c>
      <c r="E198" s="132" ph="1">
        <v>13</v>
      </c>
      <c r="F198" s="52" t="s" ph="1">
        <v>1196</v>
      </c>
      <c r="G198" s="52" t="s" ph="1">
        <v>1495</v>
      </c>
      <c r="M198" s="132" t="str" ph="1">
        <f>IFERROR(INDEX([1]!_born[生没年],
MATCH(I198,[1]!_born[作],0)),"")</f>
        <v/>
      </c>
      <c r="N198" s="132" t="str" ph="1">
        <f>IFERROR(INDEX([1]!_born[生没年],
MATCH(K198,[1]!_born[作],0)),"")</f>
        <v/>
      </c>
      <c r="R198" s="150" ph="1"/>
      <c r="U198" s="53" ph="1"/>
      <c r="V198" s="49" ph="1"/>
      <c r="W198" s="49" ph="1"/>
    </row>
    <row r="199" spans="1:25" ht="25.5" ph="1">
      <c r="A199" s="6" ph="1">
        <v>828</v>
      </c>
      <c r="B199" s="7" t="s" ph="1">
        <v>930</v>
      </c>
      <c r="C199" s="7" t="s" ph="1">
        <v>1494</v>
      </c>
      <c r="D199" s="14" ph="1">
        <v>1</v>
      </c>
      <c r="E199" s="14" ph="1">
        <v>14</v>
      </c>
      <c r="F199" s="7" t="s" ph="1">
        <v>1194</v>
      </c>
      <c r="G199" s="7" t="s" ph="1">
        <v>1262</v>
      </c>
      <c r="H199" s="7" t="s" ph="1">
        <v>9033</v>
      </c>
      <c r="I199" s="7" t="s" ph="1">
        <v>2356</v>
      </c>
      <c r="M199" s="14" t="str" ph="1">
        <f>IFERROR(INDEX([1]!_born[生没年],
MATCH(I199,[1]!_born[作],0)),"")</f>
        <v/>
      </c>
      <c r="N199" s="14" t="str" ph="1">
        <f>IFERROR(INDEX([1]!_born[生没年],
MATCH(K199,[1]!_born[作],0)),"")</f>
        <v/>
      </c>
      <c r="O199" s="7" t="s" ph="1">
        <v>9034</v>
      </c>
      <c r="P199" s="7" t="s" ph="1">
        <v>4113</v>
      </c>
      <c r="Q199" s="7" t="s" ph="1">
        <v>2753</v>
      </c>
      <c r="R199" s="147" ph="1"/>
      <c r="S199" s="7" t="s" ph="1">
        <v>9032</v>
      </c>
      <c r="T199" s="7" t="s" ph="1">
        <v>3061</v>
      </c>
    </row>
    <row r="200" spans="1:25" ht="25.5" ph="1">
      <c r="A200" s="6" ph="1">
        <v>829</v>
      </c>
      <c r="B200" s="7" t="s" ph="1">
        <v>930</v>
      </c>
      <c r="C200" s="7" t="s" ph="1">
        <v>1494</v>
      </c>
      <c r="D200" s="14" ph="1">
        <v>1</v>
      </c>
      <c r="E200" s="14" ph="1">
        <v>14</v>
      </c>
      <c r="F200" s="7" t="s" ph="1">
        <v>1195</v>
      </c>
      <c r="G200" s="7" t="s" ph="1">
        <v>1262</v>
      </c>
      <c r="H200" s="7" t="s" ph="1">
        <v>8900</v>
      </c>
      <c r="I200" s="7" t="s" ph="1">
        <v>2356</v>
      </c>
      <c r="M200" s="14" t="str" ph="1">
        <f>IFERROR(INDEX([1]!_born[生没年],
MATCH(I200,[1]!_born[作],0)),"")</f>
        <v/>
      </c>
      <c r="N200" s="14" t="str" ph="1">
        <f>IFERROR(INDEX([1]!_born[生没年],
MATCH(K200,[1]!_born[作],0)),"")</f>
        <v/>
      </c>
      <c r="O200" s="7" t="s" ph="1">
        <v>9035</v>
      </c>
      <c r="P200" s="7" t="s" ph="1">
        <v>2945</v>
      </c>
      <c r="Q200" s="7" t="s" ph="1">
        <v>2946</v>
      </c>
      <c r="R200" s="147" ph="1"/>
      <c r="S200" s="7" t="s" ph="1">
        <v>9032</v>
      </c>
      <c r="T200" s="7" t="s" ph="1">
        <v>3061</v>
      </c>
      <c r="Y200" s="7" t="s" ph="1">
        <v>8820</v>
      </c>
    </row>
    <row r="201" spans="1:25" s="52" customFormat="1" ph="1">
      <c r="A201" s="49" ph="1">
        <v>666</v>
      </c>
      <c r="B201" s="52" t="s" ph="1">
        <v>930</v>
      </c>
      <c r="C201" s="52" t="s" ph="1">
        <v>1494</v>
      </c>
      <c r="D201" s="132" ph="1">
        <v>1</v>
      </c>
      <c r="E201" s="132" ph="1">
        <v>14</v>
      </c>
      <c r="F201" s="52" t="s" ph="1">
        <v>1196</v>
      </c>
      <c r="G201" s="52" t="s" ph="1">
        <v>1495</v>
      </c>
      <c r="M201" s="132" t="str" ph="1">
        <f>IFERROR(INDEX([1]!_born[生没年],
MATCH(I201,[1]!_born[作],0)),"")</f>
        <v/>
      </c>
      <c r="N201" s="132" t="str" ph="1">
        <f>IFERROR(INDEX([1]!_born[生没年],
MATCH(K201,[1]!_born[作],0)),"")</f>
        <v/>
      </c>
      <c r="R201" s="150" ph="1"/>
      <c r="U201" s="53" ph="1"/>
      <c r="V201" s="49" ph="1"/>
      <c r="W201" s="49" ph="1"/>
    </row>
    <row r="202" spans="1:25" ht="25.5" ph="1">
      <c r="A202" s="6" ph="1">
        <v>757</v>
      </c>
      <c r="B202" s="7" t="s" ph="1">
        <v>930</v>
      </c>
      <c r="C202" s="7" t="s" ph="1">
        <v>1494</v>
      </c>
      <c r="D202" s="14" ph="1">
        <v>2</v>
      </c>
      <c r="E202" s="14" ph="1">
        <v>14</v>
      </c>
      <c r="F202" s="7" t="s" ph="1">
        <v>1194</v>
      </c>
      <c r="G202" s="7" t="s" ph="1">
        <v>1262</v>
      </c>
      <c r="H202" s="7" t="s" ph="1">
        <v>8900</v>
      </c>
      <c r="I202" s="7" t="s" ph="1">
        <v>2356</v>
      </c>
      <c r="M202" s="14" t="str" ph="1">
        <f>IFERROR(INDEX([1]!_born[生没年],
MATCH(I202,[1]!_born[作],0)),"")</f>
        <v/>
      </c>
      <c r="N202" s="14" t="str" ph="1">
        <f>IFERROR(INDEX([1]!_born[生没年],
MATCH(K202,[1]!_born[作],0)),"")</f>
        <v/>
      </c>
      <c r="O202" s="7" t="s" ph="1">
        <v>9035</v>
      </c>
      <c r="P202" s="7" t="s" ph="1">
        <v>2945</v>
      </c>
      <c r="Q202" s="7" t="s" ph="1">
        <v>2946</v>
      </c>
      <c r="R202" s="147" ph="1"/>
      <c r="S202" s="7" t="s" ph="1">
        <v>9032</v>
      </c>
      <c r="T202" s="7" t="s" ph="1">
        <v>3061</v>
      </c>
      <c r="Y202" s="7" t="s" ph="1">
        <v>8822</v>
      </c>
    </row>
    <row r="203" spans="1:25" ht="25.5" ph="1">
      <c r="A203" s="6" ph="1">
        <v>830</v>
      </c>
      <c r="B203" s="7" t="s" ph="1">
        <v>930</v>
      </c>
      <c r="C203" s="7" t="s" ph="1">
        <v>1494</v>
      </c>
      <c r="D203" s="14" ph="1">
        <v>2</v>
      </c>
      <c r="E203" s="14" ph="1">
        <v>14</v>
      </c>
      <c r="F203" s="7" t="s" ph="1">
        <v>1195</v>
      </c>
      <c r="G203" s="7" t="s" ph="1">
        <v>1262</v>
      </c>
      <c r="H203" s="7" t="s" ph="1">
        <v>8931</v>
      </c>
      <c r="I203" s="7" t="s" ph="1">
        <v>2356</v>
      </c>
      <c r="M203" s="14" t="str" ph="1">
        <f>IFERROR(INDEX([1]!_born[生没年],
MATCH(I203,[1]!_born[作],0)),"")</f>
        <v/>
      </c>
      <c r="N203" s="14" t="str" ph="1">
        <f>IFERROR(INDEX([1]!_born[生没年],
MATCH(K203,[1]!_born[作],0)),"")</f>
        <v/>
      </c>
      <c r="O203" s="7" t="s" ph="1">
        <v>9036</v>
      </c>
      <c r="P203" s="7" t="s" ph="1">
        <v>2947</v>
      </c>
      <c r="R203" s="147" ph="1"/>
      <c r="S203" s="7" t="s" ph="1">
        <v>9032</v>
      </c>
      <c r="T203" s="7" t="s" ph="1">
        <v>3061</v>
      </c>
      <c r="Y203" s="7" t="s" ph="1">
        <v>8820</v>
      </c>
    </row>
    <row r="204" spans="1:25" s="52" customFormat="1" ph="1">
      <c r="A204" s="49" ph="1">
        <v>666</v>
      </c>
      <c r="B204" s="52" t="s" ph="1">
        <v>930</v>
      </c>
      <c r="C204" s="52" t="s" ph="1">
        <v>1494</v>
      </c>
      <c r="D204" s="132" ph="1">
        <v>2</v>
      </c>
      <c r="E204" s="132" ph="1">
        <v>14</v>
      </c>
      <c r="F204" s="52" t="s" ph="1">
        <v>1196</v>
      </c>
      <c r="G204" s="52" t="s" ph="1">
        <v>1495</v>
      </c>
      <c r="M204" s="132" t="str" ph="1">
        <f>IFERROR(INDEX([1]!_born[生没年],
MATCH(I204,[1]!_born[作],0)),"")</f>
        <v/>
      </c>
      <c r="N204" s="132" t="str" ph="1">
        <f>IFERROR(INDEX([1]!_born[生没年],
MATCH(K204,[1]!_born[作],0)),"")</f>
        <v/>
      </c>
      <c r="R204" s="150" ph="1"/>
      <c r="U204" s="53" ph="1"/>
      <c r="V204" s="49" ph="1"/>
      <c r="W204" s="49" ph="1"/>
    </row>
    <row r="205" spans="1:25" ht="25.5" ph="1">
      <c r="A205" s="6" ph="1">
        <v>755</v>
      </c>
      <c r="B205" s="7" t="s" ph="1">
        <v>930</v>
      </c>
      <c r="C205" s="7" t="s" ph="1">
        <v>1494</v>
      </c>
      <c r="D205" s="14" ph="1">
        <v>3</v>
      </c>
      <c r="E205" s="14" ph="1">
        <v>14</v>
      </c>
      <c r="F205" s="7" t="s" ph="1">
        <v>1194</v>
      </c>
      <c r="G205" s="7" t="s" ph="1">
        <v>1262</v>
      </c>
      <c r="H205" s="7" t="s" ph="1">
        <v>8931</v>
      </c>
      <c r="I205" s="7" t="s" ph="1">
        <v>2356</v>
      </c>
      <c r="M205" s="14" t="str" ph="1">
        <f>IFERROR(INDEX([1]!_born[生没年],
MATCH(I205,[1]!_born[作],0)),"")</f>
        <v/>
      </c>
      <c r="N205" s="14" t="str" ph="1">
        <f>IFERROR(INDEX([1]!_born[生没年],
MATCH(K205,[1]!_born[作],0)),"")</f>
        <v/>
      </c>
      <c r="O205" s="7" t="s" ph="1">
        <v>9036</v>
      </c>
      <c r="P205" s="7" t="s" ph="1">
        <v>2947</v>
      </c>
      <c r="R205" s="147" ph="1"/>
      <c r="S205" s="7" t="s" ph="1">
        <v>9032</v>
      </c>
      <c r="T205" s="7" t="s" ph="1">
        <v>3061</v>
      </c>
      <c r="Y205" s="7" t="s" ph="1">
        <v>8822</v>
      </c>
    </row>
    <row r="206" spans="1:25" ht="25.5" ph="1">
      <c r="A206" s="6" ph="1">
        <v>746</v>
      </c>
      <c r="B206" s="7" t="s" ph="1">
        <v>930</v>
      </c>
      <c r="C206" s="7" t="s" ph="1">
        <v>1494</v>
      </c>
      <c r="D206" s="14" ph="1">
        <v>3</v>
      </c>
      <c r="E206" s="14" ph="1">
        <v>14</v>
      </c>
      <c r="F206" s="7" t="s" ph="1">
        <v>1195</v>
      </c>
      <c r="G206" s="7" t="s" ph="1">
        <v>1262</v>
      </c>
      <c r="H206" s="7" t="s" ph="1">
        <v>8848</v>
      </c>
      <c r="M206" s="14" t="str" ph="1">
        <f>IFERROR(INDEX([1]!_born[生没年],
MATCH(I206,[1]!_born[作],0)),"")</f>
        <v/>
      </c>
      <c r="N206" s="14" t="str" ph="1">
        <f>IFERROR(INDEX([1]!_born[生没年],
MATCH(K206,[1]!_born[作],0)),"")</f>
        <v/>
      </c>
      <c r="O206" s="7" t="s" ph="1">
        <v>9037</v>
      </c>
      <c r="P206" s="7" t="s" ph="1">
        <v>799</v>
      </c>
      <c r="Q206" s="7" t="s" ph="1">
        <v>800</v>
      </c>
      <c r="R206" s="147" ph="1"/>
      <c r="Y206" s="7" t="s" ph="1">
        <v>9038</v>
      </c>
    </row>
    <row r="207" spans="1:25" s="52" customFormat="1" ph="1">
      <c r="A207" s="49" ph="1">
        <v>666</v>
      </c>
      <c r="B207" s="52" t="s" ph="1">
        <v>930</v>
      </c>
      <c r="C207" s="52" t="s" ph="1">
        <v>1494</v>
      </c>
      <c r="D207" s="132" ph="1">
        <v>3</v>
      </c>
      <c r="E207" s="132" ph="1">
        <v>14</v>
      </c>
      <c r="F207" s="52" t="s" ph="1">
        <v>1196</v>
      </c>
      <c r="G207" s="52" t="s" ph="1">
        <v>1495</v>
      </c>
      <c r="M207" s="132" t="str" ph="1">
        <f>IFERROR(INDEX([1]!_born[生没年],
MATCH(I207,[1]!_born[作],0)),"")</f>
        <v/>
      </c>
      <c r="N207" s="132" t="str" ph="1">
        <f>IFERROR(INDEX([1]!_born[生没年],
MATCH(K207,[1]!_born[作],0)),"")</f>
        <v/>
      </c>
      <c r="R207" s="150" ph="1"/>
      <c r="U207" s="53" ph="1"/>
      <c r="V207" s="49" ph="1"/>
      <c r="W207" s="49" ph="1"/>
    </row>
    <row r="208" spans="1:25" ht="25.5" ph="1">
      <c r="A208" s="6" ph="1">
        <v>831</v>
      </c>
      <c r="B208" s="7" t="s" ph="1">
        <v>930</v>
      </c>
      <c r="C208" s="7" t="s" ph="1">
        <v>1494</v>
      </c>
      <c r="D208" s="14" ph="1">
        <v>4</v>
      </c>
      <c r="E208" s="14" ph="1">
        <v>14</v>
      </c>
      <c r="F208" s="7" t="s" ph="1">
        <v>1194</v>
      </c>
      <c r="G208" s="7" t="s" ph="1">
        <v>1262</v>
      </c>
      <c r="H208" s="7" t="s" ph="1">
        <v>9039</v>
      </c>
      <c r="I208" s="7" t="s" ph="1">
        <v>2356</v>
      </c>
      <c r="M208" s="14" t="str" ph="1">
        <f>IFERROR(INDEX([1]!_born[生没年],
MATCH(I208,[1]!_born[作],0)),"")</f>
        <v/>
      </c>
      <c r="N208" s="14" t="str" ph="1">
        <f>IFERROR(INDEX([1]!_born[生没年],
MATCH(K208,[1]!_born[作],0)),"")</f>
        <v/>
      </c>
      <c r="O208" s="7" t="s" ph="1">
        <v>9040</v>
      </c>
      <c r="P208" s="7" t="s" ph="1">
        <v>2948</v>
      </c>
      <c r="Q208" s="7" t="s" ph="1">
        <v>2949</v>
      </c>
      <c r="R208" s="147" ph="1"/>
      <c r="S208" s="7" t="s" ph="1">
        <v>9032</v>
      </c>
      <c r="T208" s="7" t="s" ph="1">
        <v>3061</v>
      </c>
    </row>
    <row r="209" spans="1:25" ht="25.5" ph="1">
      <c r="A209" s="6" ph="1">
        <v>832</v>
      </c>
      <c r="B209" s="7" t="s" ph="1">
        <v>930</v>
      </c>
      <c r="C209" s="7" t="s" ph="1">
        <v>1494</v>
      </c>
      <c r="D209" s="14" ph="1">
        <v>4</v>
      </c>
      <c r="E209" s="14" ph="1">
        <v>14</v>
      </c>
      <c r="F209" s="7" t="s" ph="1">
        <v>1195</v>
      </c>
      <c r="G209" s="7" t="s" ph="1">
        <v>1262</v>
      </c>
      <c r="H209" s="7" t="s" ph="1">
        <v>9041</v>
      </c>
      <c r="I209" s="7" t="s" ph="1">
        <v>2356</v>
      </c>
      <c r="M209" s="14" t="str" ph="1">
        <f>IFERROR(INDEX([1]!_born[生没年],
MATCH(I209,[1]!_born[作],0)),"")</f>
        <v/>
      </c>
      <c r="N209" s="14" t="str" ph="1">
        <f>IFERROR(INDEX([1]!_born[生没年],
MATCH(K209,[1]!_born[作],0)),"")</f>
        <v/>
      </c>
      <c r="O209" s="7" t="s" ph="1">
        <v>9043</v>
      </c>
      <c r="P209" s="7" t="s" ph="1">
        <v>2950</v>
      </c>
      <c r="Q209" s="7" t="s" ph="1">
        <v>801</v>
      </c>
      <c r="R209" s="147" ph="1"/>
      <c r="S209" s="7" t="s" ph="1">
        <v>9032</v>
      </c>
      <c r="T209" s="7" t="s" ph="1">
        <v>3061</v>
      </c>
      <c r="Y209" s="7" t="s" ph="1">
        <v>9042</v>
      </c>
    </row>
    <row r="210" spans="1:25" s="52" customFormat="1" ph="1">
      <c r="A210" s="49" ph="1">
        <v>666</v>
      </c>
      <c r="B210" s="52" t="s" ph="1">
        <v>930</v>
      </c>
      <c r="C210" s="52" t="s" ph="1">
        <v>1494</v>
      </c>
      <c r="D210" s="132" ph="1">
        <v>4</v>
      </c>
      <c r="E210" s="132" ph="1">
        <v>14</v>
      </c>
      <c r="F210" s="52" t="s" ph="1">
        <v>1196</v>
      </c>
      <c r="G210" s="52" t="s" ph="1">
        <v>1495</v>
      </c>
      <c r="M210" s="132" t="str" ph="1">
        <f>IFERROR(INDEX([1]!_born[生没年],
MATCH(I210,[1]!_born[作],0)),"")</f>
        <v/>
      </c>
      <c r="N210" s="132" t="str" ph="1">
        <f>IFERROR(INDEX([1]!_born[生没年],
MATCH(K210,[1]!_born[作],0)),"")</f>
        <v/>
      </c>
      <c r="R210" s="150" ph="1"/>
      <c r="U210" s="53" ph="1"/>
      <c r="V210" s="49" ph="1"/>
      <c r="W210" s="49" ph="1"/>
    </row>
    <row r="211" spans="1:25" ht="25.5" ph="1">
      <c r="A211" s="6" ph="1">
        <v>757</v>
      </c>
      <c r="B211" s="7" t="s" ph="1">
        <v>930</v>
      </c>
      <c r="C211" s="7" t="s" ph="1">
        <v>1494</v>
      </c>
      <c r="D211" s="14" ph="1">
        <v>5</v>
      </c>
      <c r="E211" s="14" ph="1">
        <v>14</v>
      </c>
      <c r="F211" s="7" t="s" ph="1">
        <v>1194</v>
      </c>
      <c r="G211" s="7" t="s" ph="1">
        <v>1262</v>
      </c>
      <c r="H211" s="7" t="s" ph="1">
        <v>9044</v>
      </c>
      <c r="I211" s="7" t="s" ph="1">
        <v>2356</v>
      </c>
      <c r="M211" s="14" t="str" ph="1">
        <f>IFERROR(INDEX([1]!_born[生没年],
MATCH(I211,[1]!_born[作],0)),"")</f>
        <v/>
      </c>
      <c r="N211" s="14" t="str" ph="1">
        <f>IFERROR(INDEX([1]!_born[生没年],
MATCH(K211,[1]!_born[作],0)),"")</f>
        <v/>
      </c>
      <c r="O211" s="7" t="s" ph="1">
        <v>9043</v>
      </c>
      <c r="P211" s="7" t="s" ph="1">
        <v>2950</v>
      </c>
      <c r="Q211" s="7" t="s" ph="1">
        <v>801</v>
      </c>
      <c r="R211" s="147" ph="1"/>
      <c r="S211" s="7" t="s" ph="1">
        <v>9032</v>
      </c>
      <c r="T211" s="7" t="s" ph="1">
        <v>3061</v>
      </c>
      <c r="Y211" s="7" t="s" ph="1">
        <v>9045</v>
      </c>
    </row>
    <row r="212" spans="1:25" ht="25.5" ph="1">
      <c r="A212" s="6" ph="1">
        <v>832</v>
      </c>
      <c r="B212" s="7" t="s" ph="1">
        <v>930</v>
      </c>
      <c r="C212" s="7" t="s" ph="1">
        <v>1494</v>
      </c>
      <c r="D212" s="14" ph="1">
        <v>5</v>
      </c>
      <c r="E212" s="14" ph="1">
        <v>14</v>
      </c>
      <c r="F212" s="7" t="s" ph="1">
        <v>1195</v>
      </c>
      <c r="G212" s="7" t="s" ph="1">
        <v>1262</v>
      </c>
      <c r="H212" s="7" t="s" ph="1">
        <v>9046</v>
      </c>
      <c r="I212" s="7" t="s" ph="1">
        <v>2356</v>
      </c>
      <c r="M212" s="14" t="str" ph="1">
        <f>IFERROR(INDEX([1]!_born[生没年],
MATCH(I212,[1]!_born[作],0)),"")</f>
        <v/>
      </c>
      <c r="N212" s="14" t="str" ph="1">
        <f>IFERROR(INDEX([1]!_born[生没年],
MATCH(K212,[1]!_born[作],0)),"")</f>
        <v/>
      </c>
      <c r="O212" s="7" t="s" ph="1">
        <v>9048</v>
      </c>
      <c r="P212" s="7" t="s" ph="1">
        <v>3865</v>
      </c>
      <c r="Q212" s="7" t="s" ph="1">
        <v>3866</v>
      </c>
      <c r="R212" s="147" ph="1"/>
      <c r="S212" s="7" t="s" ph="1">
        <v>9032</v>
      </c>
      <c r="T212" s="7" t="s" ph="1">
        <v>3061</v>
      </c>
      <c r="Y212" s="7" t="s" ph="1">
        <v>9047</v>
      </c>
    </row>
    <row r="213" spans="1:25" s="52" customFormat="1" ph="1">
      <c r="A213" s="49" ph="1">
        <v>666</v>
      </c>
      <c r="B213" s="52" t="s" ph="1">
        <v>930</v>
      </c>
      <c r="C213" s="52" t="s" ph="1">
        <v>1494</v>
      </c>
      <c r="D213" s="132" ph="1">
        <v>5</v>
      </c>
      <c r="E213" s="132" ph="1">
        <v>14</v>
      </c>
      <c r="F213" s="52" t="s" ph="1">
        <v>1196</v>
      </c>
      <c r="G213" s="52" t="s" ph="1">
        <v>1495</v>
      </c>
      <c r="M213" s="132" t="str" ph="1">
        <f>IFERROR(INDEX([1]!_born[生没年],
MATCH(I213,[1]!_born[作],0)),"")</f>
        <v/>
      </c>
      <c r="N213" s="132" t="str" ph="1">
        <f>IFERROR(INDEX([1]!_born[生没年],
MATCH(K213,[1]!_born[作],0)),"")</f>
        <v/>
      </c>
      <c r="R213" s="150" ph="1"/>
      <c r="U213" s="53" ph="1"/>
      <c r="V213" s="49" ph="1"/>
      <c r="W213" s="49" ph="1"/>
    </row>
    <row r="214" spans="1:25" ht="25.5" ph="1">
      <c r="A214" s="6" ph="1">
        <v>755</v>
      </c>
      <c r="B214" s="7" t="s" ph="1">
        <v>930</v>
      </c>
      <c r="C214" s="7" t="s" ph="1">
        <v>1494</v>
      </c>
      <c r="D214" s="14" ph="1">
        <v>1</v>
      </c>
      <c r="E214" s="14" ph="1">
        <v>15</v>
      </c>
      <c r="F214" s="7" t="s" ph="1">
        <v>1194</v>
      </c>
      <c r="G214" s="7" t="s" ph="1">
        <v>1262</v>
      </c>
      <c r="H214" s="7" t="s" ph="1">
        <v>9049</v>
      </c>
      <c r="I214" s="7" t="s" ph="1">
        <v>2356</v>
      </c>
      <c r="M214" s="14" t="str" ph="1">
        <f>IFERROR(INDEX([1]!_born[生没年],
MATCH(I214,[1]!_born[作],0)),"")</f>
        <v/>
      </c>
      <c r="N214" s="14" t="str" ph="1">
        <f>IFERROR(INDEX([1]!_born[生没年],
MATCH(K214,[1]!_born[作],0)),"")</f>
        <v/>
      </c>
      <c r="O214" s="7" t="s" ph="1">
        <v>9048</v>
      </c>
      <c r="P214" s="7" t="s" ph="1">
        <v>3865</v>
      </c>
      <c r="Q214" s="7" t="s" ph="1">
        <v>3866</v>
      </c>
      <c r="R214" s="147" ph="1"/>
      <c r="S214" s="7" t="s" ph="1">
        <v>9032</v>
      </c>
      <c r="T214" s="7" t="s" ph="1">
        <v>3061</v>
      </c>
      <c r="Y214" s="7" t="s" ph="1">
        <v>9050</v>
      </c>
    </row>
    <row r="215" spans="1:25" ht="25.5" ph="1">
      <c r="A215" s="6" ph="1">
        <v>834</v>
      </c>
      <c r="B215" s="7" t="s" ph="1">
        <v>930</v>
      </c>
      <c r="C215" s="7" t="s" ph="1">
        <v>1494</v>
      </c>
      <c r="D215" s="14" ph="1">
        <v>1</v>
      </c>
      <c r="E215" s="14" ph="1">
        <v>15</v>
      </c>
      <c r="F215" s="7" t="s" ph="1">
        <v>2357</v>
      </c>
      <c r="G215" s="7" t="s" ph="1">
        <v>1262</v>
      </c>
      <c r="H215" s="7" t="s" ph="1">
        <v>9051</v>
      </c>
      <c r="I215" s="7" t="s" ph="1">
        <v>2356</v>
      </c>
      <c r="M215" s="14" t="str" ph="1">
        <f>IFERROR(INDEX([1]!_born[生没年],
MATCH(I215,[1]!_born[作],0)),"")</f>
        <v/>
      </c>
      <c r="N215" s="14" t="str" ph="1">
        <f>IFERROR(INDEX([1]!_born[生没年],
MATCH(K215,[1]!_born[作],0)),"")</f>
        <v/>
      </c>
      <c r="O215" s="7" t="s" ph="1">
        <v>9052</v>
      </c>
      <c r="P215" s="7" t="s" ph="1">
        <v>4075</v>
      </c>
      <c r="Q215" s="7" t="s" ph="1">
        <v>4076</v>
      </c>
      <c r="R215" s="147" ph="1"/>
      <c r="S215" s="7" t="s" ph="1">
        <v>9032</v>
      </c>
      <c r="T215" s="7" t="s" ph="1">
        <v>3061</v>
      </c>
    </row>
    <row r="216" spans="1:25" ht="25.5" ph="1">
      <c r="A216" s="6" ph="1">
        <v>836</v>
      </c>
      <c r="B216" s="7" t="s" ph="1">
        <v>930</v>
      </c>
      <c r="C216" s="7" t="s" ph="1">
        <v>1494</v>
      </c>
      <c r="D216" s="14" ph="1">
        <v>3</v>
      </c>
      <c r="E216" s="14" ph="1">
        <v>15</v>
      </c>
      <c r="F216" s="7" t="s" ph="1">
        <v>1196</v>
      </c>
      <c r="G216" s="7" t="s" ph="1">
        <v>1262</v>
      </c>
      <c r="H216" s="7" t="s" ph="1">
        <v>9053</v>
      </c>
      <c r="I216" s="7" t="s" ph="1">
        <v>2356</v>
      </c>
      <c r="M216" s="14" t="str" ph="1">
        <f>IFERROR(INDEX([1]!_born[生没年],
MATCH(I216,[1]!_born[作],0)),"")</f>
        <v/>
      </c>
      <c r="N216" s="14" t="str" ph="1">
        <f>IFERROR(INDEX([1]!_born[生没年],
MATCH(K216,[1]!_born[作],0)),"")</f>
        <v/>
      </c>
      <c r="O216" s="7" t="s" ph="1">
        <v>9055</v>
      </c>
      <c r="P216" s="7" t="s" ph="1">
        <v>3896</v>
      </c>
      <c r="Q216" s="7" t="s" ph="1">
        <v>3897</v>
      </c>
      <c r="R216" s="147" ph="1"/>
      <c r="S216" s="7" t="s" ph="1">
        <v>9032</v>
      </c>
      <c r="T216" s="7" t="s" ph="1">
        <v>3061</v>
      </c>
      <c r="Y216" s="7" t="s" ph="1">
        <v>9054</v>
      </c>
    </row>
    <row r="217" spans="1:25" s="52" customFormat="1" ph="1">
      <c r="A217" s="49" ph="1">
        <v>666</v>
      </c>
      <c r="B217" s="52" t="s" ph="1">
        <v>930</v>
      </c>
      <c r="C217" s="52" t="s" ph="1">
        <v>1494</v>
      </c>
      <c r="D217" s="132" ph="1">
        <v>1</v>
      </c>
      <c r="E217" s="132" ph="1">
        <v>15</v>
      </c>
      <c r="F217" s="52" t="s" ph="1">
        <v>1498</v>
      </c>
      <c r="G217" s="52" t="s" ph="1">
        <v>1495</v>
      </c>
      <c r="M217" s="132" t="str" ph="1">
        <f>IFERROR(INDEX([1]!_born[生没年],
MATCH(I217,[1]!_born[作],0)),"")</f>
        <v/>
      </c>
      <c r="N217" s="132" t="str" ph="1">
        <f>IFERROR(INDEX([1]!_born[生没年],
MATCH(K217,[1]!_born[作],0)),"")</f>
        <v/>
      </c>
      <c r="R217" s="150" ph="1"/>
      <c r="U217" s="53" ph="1"/>
      <c r="V217" s="49" ph="1"/>
      <c r="W217" s="49" ph="1"/>
    </row>
    <row r="218" spans="1:25" ht="25.5" ph="1">
      <c r="A218" s="6" ph="1">
        <v>757</v>
      </c>
      <c r="B218" s="7" t="s" ph="1">
        <v>930</v>
      </c>
      <c r="C218" s="7" t="s" ph="1">
        <v>1494</v>
      </c>
      <c r="D218" s="14" ph="1">
        <v>2</v>
      </c>
      <c r="E218" s="14" ph="1">
        <v>15</v>
      </c>
      <c r="F218" s="7" t="s" ph="1">
        <v>1194</v>
      </c>
      <c r="G218" s="7" t="s" ph="1">
        <v>1262</v>
      </c>
      <c r="H218" s="7" t="s" ph="1">
        <v>7786</v>
      </c>
      <c r="I218" s="7" t="s" ph="1">
        <v>2356</v>
      </c>
      <c r="M218" s="14" t="str" ph="1">
        <f>IFERROR(INDEX([1]!_born[生没年],
MATCH(I218,[1]!_born[作],0)),"")</f>
        <v/>
      </c>
      <c r="N218" s="14" t="str" ph="1">
        <f>IFERROR(INDEX([1]!_born[生没年],
MATCH(K218,[1]!_born[作],0)),"")</f>
        <v/>
      </c>
      <c r="O218" s="7" t="s" ph="1">
        <v>9056</v>
      </c>
      <c r="P218" s="7" t="s" ph="1">
        <v>4077</v>
      </c>
      <c r="Q218" s="7" t="s" ph="1">
        <v>3895</v>
      </c>
      <c r="R218" s="147" ph="1"/>
      <c r="S218" s="7" t="s" ph="1">
        <v>9032</v>
      </c>
      <c r="T218" s="7" t="s" ph="1">
        <v>3061</v>
      </c>
    </row>
    <row r="219" spans="1:25" s="52" customFormat="1" ht="25.5" ph="1">
      <c r="A219" s="49" ph="1">
        <v>666</v>
      </c>
      <c r="B219" s="52" t="s" ph="1">
        <v>930</v>
      </c>
      <c r="C219" s="52" t="s" ph="1">
        <v>1494</v>
      </c>
      <c r="D219" s="132" ph="1">
        <v>2</v>
      </c>
      <c r="E219" s="132" ph="1">
        <v>15</v>
      </c>
      <c r="F219" s="52" t="s" ph="1">
        <v>1195</v>
      </c>
      <c r="G219" s="52" t="s" ph="1">
        <v>1495</v>
      </c>
      <c r="H219" s="52" t="s" ph="1">
        <v>9057</v>
      </c>
      <c r="I219" s="52" t="s" ph="1">
        <v>802</v>
      </c>
      <c r="M219" s="132" t="str" ph="1">
        <f>IFERROR(INDEX([1]!_born[生没年],
MATCH(I219,[1]!_born[作],0)),"")</f>
        <v/>
      </c>
      <c r="N219" s="132" t="str" ph="1">
        <f>IFERROR(INDEX([1]!_born[生没年],
MATCH(K219,[1]!_born[作],0)),"")</f>
        <v/>
      </c>
      <c r="O219" s="52" t="s" ph="1">
        <v>9058</v>
      </c>
      <c r="P219" s="52" t="s" ph="1">
        <v>802</v>
      </c>
      <c r="R219" s="150" ph="1"/>
      <c r="S219" s="52" t="s" ph="1">
        <v>9032</v>
      </c>
      <c r="T219" s="52" t="s" ph="1">
        <v>3061</v>
      </c>
      <c r="U219" s="53" ph="1"/>
      <c r="V219" s="49" ph="1"/>
      <c r="W219" s="49" ph="1"/>
    </row>
    <row r="220" spans="1:25" ht="25.5" ph="1">
      <c r="A220" s="6" ph="1">
        <v>757</v>
      </c>
      <c r="B220" s="7" t="s" ph="1">
        <v>930</v>
      </c>
      <c r="C220" s="7" t="s" ph="1">
        <v>1494</v>
      </c>
      <c r="D220" s="14" ph="1">
        <v>3</v>
      </c>
      <c r="E220" s="14" ph="1">
        <v>15</v>
      </c>
      <c r="F220" s="7" t="s" ph="1">
        <v>1194</v>
      </c>
      <c r="G220" s="7" t="s" ph="1">
        <v>1262</v>
      </c>
      <c r="H220" s="7" t="s" ph="1">
        <v>803</v>
      </c>
      <c r="I220" s="7" t="s" ph="1">
        <v>4173</v>
      </c>
      <c r="M220" s="14" t="str" ph="1">
        <f>IFERROR(INDEX([1]!_born[生没年],
MATCH(I220,[1]!_born[作],0)),"")</f>
        <v/>
      </c>
      <c r="N220" s="14" t="str" ph="1">
        <f>IFERROR(INDEX([1]!_born[生没年],
MATCH(K220,[1]!_born[作],0)),"")</f>
        <v/>
      </c>
      <c r="O220" s="7" t="s" ph="1">
        <v>3602</v>
      </c>
      <c r="P220" s="7" t="s" ph="1">
        <v>3898</v>
      </c>
      <c r="R220" s="147" ph="1"/>
      <c r="S220" s="7" t="s" ph="1">
        <v>4174</v>
      </c>
      <c r="T220" s="7" t="s" ph="1">
        <v>4175</v>
      </c>
      <c r="Y220" s="7" t="s" ph="1">
        <v>11279</v>
      </c>
    </row>
    <row r="221" spans="1:25" ht="25.5" ph="1">
      <c r="A221" s="6" ph="1">
        <v>838</v>
      </c>
      <c r="B221" s="7" t="s" ph="1">
        <v>930</v>
      </c>
      <c r="C221" s="7" t="s" ph="1">
        <v>1494</v>
      </c>
      <c r="D221" s="14" ph="1">
        <v>3</v>
      </c>
      <c r="E221" s="14" ph="1">
        <v>15</v>
      </c>
      <c r="F221" s="7" t="s" ph="1">
        <v>1195</v>
      </c>
      <c r="G221" s="7" t="s" ph="1">
        <v>1262</v>
      </c>
      <c r="H221" s="7" t="s" ph="1">
        <v>9061</v>
      </c>
      <c r="I221" s="7" t="s" ph="1">
        <v>2356</v>
      </c>
      <c r="M221" s="14" t="str" ph="1">
        <f>IFERROR(INDEX([1]!_born[生没年],
MATCH(I221,[1]!_born[作],0)),"")</f>
        <v/>
      </c>
      <c r="N221" s="14" t="str" ph="1">
        <f>IFERROR(INDEX([1]!_born[生没年],
MATCH(K221,[1]!_born[作],0)),"")</f>
        <v/>
      </c>
      <c r="O221" s="7" t="s" ph="1">
        <v>3605</v>
      </c>
      <c r="R221" s="147" ph="1"/>
      <c r="S221" s="7" t="s" ph="1">
        <v>9063</v>
      </c>
      <c r="T221" s="7" t="s" ph="1">
        <v>9064</v>
      </c>
      <c r="Y221" s="7" t="s" ph="1">
        <v>9062</v>
      </c>
    </row>
    <row r="222" spans="1:25" s="52" customFormat="1" ht="25.5" ph="1">
      <c r="A222" s="49" ph="1">
        <v>666</v>
      </c>
      <c r="B222" s="52" t="s" ph="1">
        <v>930</v>
      </c>
      <c r="C222" s="52" t="s" ph="1">
        <v>1494</v>
      </c>
      <c r="D222" s="132" ph="1">
        <v>3</v>
      </c>
      <c r="E222" s="132" ph="1">
        <v>15</v>
      </c>
      <c r="F222" s="52" t="s" ph="1">
        <v>1196</v>
      </c>
      <c r="G222" s="52" t="s" ph="1">
        <v>1495</v>
      </c>
      <c r="M222" s="132" t="str" ph="1">
        <f>IFERROR(INDEX([1]!_born[生没年],
MATCH(I222,[1]!_born[作],0)),"")</f>
        <v/>
      </c>
      <c r="N222" s="132" t="str" ph="1">
        <f>IFERROR(INDEX([1]!_born[生没年],
MATCH(K222,[1]!_born[作],0)),"")</f>
        <v/>
      </c>
      <c r="R222" s="150" ph="1"/>
      <c r="U222" s="53" ph="1"/>
      <c r="V222" s="49" ph="1"/>
      <c r="W222" s="49" ph="1"/>
      <c r="Y222" s="52" t="s" ph="1">
        <v>9065</v>
      </c>
    </row>
    <row r="223" spans="1:25" ht="25.5" ph="1">
      <c r="A223" s="6" ph="1">
        <v>838</v>
      </c>
      <c r="B223" s="7" t="s" ph="1">
        <v>930</v>
      </c>
      <c r="C223" s="7" t="s" ph="1">
        <v>1494</v>
      </c>
      <c r="D223" s="14" ph="1">
        <v>4</v>
      </c>
      <c r="E223" s="14" ph="1">
        <v>15</v>
      </c>
      <c r="F223" s="7" t="s" ph="1">
        <v>1194</v>
      </c>
      <c r="G223" s="7" t="s" ph="1">
        <v>1262</v>
      </c>
      <c r="H223" s="7" t="s" ph="1">
        <v>9061</v>
      </c>
      <c r="I223" s="7" t="s" ph="1">
        <v>2356</v>
      </c>
      <c r="M223" s="14" t="str" ph="1">
        <f>IFERROR(INDEX([1]!_born[生没年],
MATCH(I223,[1]!_born[作],0)),"")</f>
        <v/>
      </c>
      <c r="N223" s="14" t="str" ph="1">
        <f>IFERROR(INDEX([1]!_born[生没年],
MATCH(K223,[1]!_born[作],0)),"")</f>
        <v/>
      </c>
      <c r="O223" s="7" t="s" ph="1">
        <v>3605</v>
      </c>
      <c r="R223" s="147" ph="1"/>
      <c r="S223" s="7" t="s" ph="1">
        <v>9063</v>
      </c>
      <c r="T223" s="7" t="s" ph="1">
        <v>9064</v>
      </c>
      <c r="Y223" s="7" t="s" ph="1">
        <v>9066</v>
      </c>
    </row>
    <row r="224" spans="1:25" ht="25.5" ph="1">
      <c r="A224" s="6" ph="1">
        <v>838</v>
      </c>
      <c r="B224" s="7" t="s" ph="1">
        <v>930</v>
      </c>
      <c r="C224" s="7" t="s" ph="1">
        <v>1494</v>
      </c>
      <c r="D224" s="14" ph="1">
        <v>4</v>
      </c>
      <c r="E224" s="14" ph="1">
        <v>15</v>
      </c>
      <c r="F224" s="7" t="s" ph="1">
        <v>1195</v>
      </c>
      <c r="G224" s="7" t="s" ph="1">
        <v>1262</v>
      </c>
      <c r="H224" s="7" t="s" ph="1">
        <v>9061</v>
      </c>
      <c r="I224" s="7" t="s" ph="1">
        <v>3837</v>
      </c>
      <c r="M224" s="14" t="str" ph="1">
        <f>IFERROR(INDEX([1]!_born[生没年],
MATCH(I224,[1]!_born[作],0)),"")</f>
        <v/>
      </c>
      <c r="N224" s="14" t="str" ph="1">
        <f>IFERROR(INDEX([1]!_born[生没年],
MATCH(K224,[1]!_born[作],0)),"")</f>
        <v/>
      </c>
      <c r="O224" s="7" t="s" ph="1">
        <v>9068</v>
      </c>
      <c r="R224" s="147" ph="1"/>
      <c r="S224" s="7" t="s" ph="1">
        <v>9069</v>
      </c>
      <c r="T224" s="7" t="s" ph="1">
        <v>9064</v>
      </c>
      <c r="Y224" s="7" t="s" ph="1">
        <v>9067</v>
      </c>
    </row>
    <row r="225" spans="1:25" s="52" customFormat="1" ht="25.5" ph="1">
      <c r="A225" s="49" ph="1">
        <v>666</v>
      </c>
      <c r="B225" s="52" t="s" ph="1">
        <v>930</v>
      </c>
      <c r="C225" s="52" t="s" ph="1">
        <v>1494</v>
      </c>
      <c r="D225" s="132" ph="1">
        <v>4</v>
      </c>
      <c r="E225" s="132" ph="1">
        <v>15</v>
      </c>
      <c r="F225" s="52" t="s" ph="1">
        <v>1196</v>
      </c>
      <c r="G225" s="52" t="s" ph="1">
        <v>1495</v>
      </c>
      <c r="M225" s="132" t="str" ph="1">
        <f>IFERROR(INDEX([1]!_born[生没年],
MATCH(I225,[1]!_born[作],0)),"")</f>
        <v/>
      </c>
      <c r="N225" s="132" t="str" ph="1">
        <f>IFERROR(INDEX([1]!_born[生没年],
MATCH(K225,[1]!_born[作],0)),"")</f>
        <v/>
      </c>
      <c r="P225" s="52" t="s" ph="1">
        <v>804</v>
      </c>
      <c r="R225" s="150" ph="1"/>
      <c r="U225" s="53" ph="1"/>
      <c r="V225" s="49" ph="1"/>
      <c r="W225" s="49" ph="1"/>
      <c r="Y225" s="52" t="s" ph="1">
        <v>9070</v>
      </c>
    </row>
    <row r="226" spans="1:25" ht="25.5" ph="1">
      <c r="A226" s="6" ph="1">
        <v>848</v>
      </c>
      <c r="B226" s="7" t="s" ph="1">
        <v>930</v>
      </c>
      <c r="C226" s="7" t="s" ph="1">
        <v>1494</v>
      </c>
      <c r="D226" s="14" ph="1">
        <v>5</v>
      </c>
      <c r="E226" s="14" ph="1">
        <v>15</v>
      </c>
      <c r="F226" s="7" t="s" ph="1">
        <v>1194</v>
      </c>
      <c r="G226" s="7" t="s" ph="1">
        <v>1262</v>
      </c>
      <c r="H226" s="7" t="s" ph="1">
        <v>803</v>
      </c>
      <c r="I226" s="7" t="s" ph="1">
        <v>2356</v>
      </c>
      <c r="M226" s="14" t="str" ph="1">
        <f>IFERROR(INDEX([1]!_born[生没年],
MATCH(I226,[1]!_born[作],0)),"")</f>
        <v/>
      </c>
      <c r="N226" s="14" t="str" ph="1">
        <f>IFERROR(INDEX([1]!_born[生没年],
MATCH(K226,[1]!_born[作],0)),"")</f>
        <v/>
      </c>
      <c r="O226" s="7" t="s" ph="1">
        <v>9071</v>
      </c>
      <c r="P226" s="7" t="s" ph="1">
        <v>2706</v>
      </c>
      <c r="Q226" s="7" t="s" ph="1">
        <v>2707</v>
      </c>
      <c r="R226" s="147" ph="1"/>
      <c r="S226" s="7" t="s" ph="1">
        <v>805</v>
      </c>
      <c r="T226" s="7" t="s" ph="1">
        <v>601</v>
      </c>
    </row>
    <row r="227" spans="1:25" s="52" customFormat="1" ph="1">
      <c r="A227" s="49" ph="1">
        <v>666</v>
      </c>
      <c r="B227" s="52" t="s" ph="1">
        <v>930</v>
      </c>
      <c r="C227" s="52" t="s" ph="1">
        <v>1494</v>
      </c>
      <c r="D227" s="132" ph="1">
        <v>5</v>
      </c>
      <c r="E227" s="132" ph="1">
        <v>15</v>
      </c>
      <c r="F227" s="52" t="s" ph="1">
        <v>1195</v>
      </c>
      <c r="G227" s="52" t="s" ph="1">
        <v>1495</v>
      </c>
      <c r="M227" s="132" t="str" ph="1">
        <f>IFERROR(INDEX([1]!_born[生没年],
MATCH(I227,[1]!_born[作],0)),"")</f>
        <v/>
      </c>
      <c r="N227" s="132" t="str" ph="1">
        <f>IFERROR(INDEX([1]!_born[生没年],
MATCH(K227,[1]!_born[作],0)),"")</f>
        <v/>
      </c>
      <c r="P227" s="52" t="s" ph="1">
        <v>602</v>
      </c>
      <c r="R227" s="150" ph="1"/>
      <c r="U227" s="53" ph="1"/>
      <c r="V227" s="49" ph="1"/>
      <c r="W227" s="49" ph="1"/>
    </row>
    <row r="228" spans="1:25" ht="25.5" ph="1">
      <c r="A228" s="6" ph="1">
        <v>755</v>
      </c>
      <c r="B228" s="7" t="s" ph="1">
        <v>930</v>
      </c>
      <c r="C228" s="7" t="s" ph="1">
        <v>1494</v>
      </c>
      <c r="D228" s="14" ph="1">
        <v>1</v>
      </c>
      <c r="E228" s="14" ph="1">
        <v>16</v>
      </c>
      <c r="F228" s="7" t="s" ph="1">
        <v>1194</v>
      </c>
      <c r="G228" s="7" t="s" ph="1">
        <v>1262</v>
      </c>
      <c r="H228" s="7" t="s" ph="1">
        <v>9072</v>
      </c>
      <c r="M228" s="14" t="str" ph="1">
        <f>IFERROR(INDEX([1]!_born[生没年],
MATCH(I228,[1]!_born[作],0)),"")</f>
        <v/>
      </c>
      <c r="N228" s="14" t="str" ph="1">
        <f>IFERROR(INDEX([1]!_born[生没年],
MATCH(K228,[1]!_born[作],0)),"")</f>
        <v/>
      </c>
      <c r="O228" s="7" t="s" ph="1">
        <v>9073</v>
      </c>
      <c r="P228" s="7" t="s" ph="1">
        <v>603</v>
      </c>
      <c r="R228" s="147" ph="1"/>
      <c r="T228" s="7" t="s" ph="1">
        <v>7799</v>
      </c>
    </row>
    <row r="229" spans="1:25" s="52" customFormat="1" ph="1">
      <c r="A229" s="49" ph="1">
        <v>666</v>
      </c>
      <c r="B229" s="52" t="s" ph="1">
        <v>930</v>
      </c>
      <c r="C229" s="52" t="s" ph="1">
        <v>1494</v>
      </c>
      <c r="D229" s="132" ph="1">
        <v>1</v>
      </c>
      <c r="E229" s="132" ph="1">
        <v>16</v>
      </c>
      <c r="F229" s="52" t="s" ph="1">
        <v>1195</v>
      </c>
      <c r="G229" s="52" t="s" ph="1">
        <v>1495</v>
      </c>
      <c r="I229" s="52" t="s" ph="1">
        <v>604</v>
      </c>
      <c r="M229" s="132" t="str" ph="1">
        <f>IFERROR(INDEX([1]!_born[生没年],
MATCH(I229,[1]!_born[作],0)),"")</f>
        <v/>
      </c>
      <c r="N229" s="132" t="str" ph="1">
        <f>IFERROR(INDEX([1]!_born[生没年],
MATCH(K229,[1]!_born[作],0)),"")</f>
        <v/>
      </c>
      <c r="P229" s="52" t="s" ph="1">
        <v>604</v>
      </c>
      <c r="R229" s="150" ph="1"/>
      <c r="U229" s="53" ph="1"/>
      <c r="V229" s="49" ph="1"/>
      <c r="W229" s="49" ph="1"/>
    </row>
    <row r="230" spans="1:25" ht="25.5" ph="1">
      <c r="A230" s="6" ph="1">
        <v>757</v>
      </c>
      <c r="B230" s="7" t="s" ph="1">
        <v>930</v>
      </c>
      <c r="C230" s="7" t="s" ph="1">
        <v>1494</v>
      </c>
      <c r="D230" s="14" ph="1">
        <v>2</v>
      </c>
      <c r="E230" s="14" ph="1">
        <v>16</v>
      </c>
      <c r="F230" s="7" t="s" ph="1">
        <v>1194</v>
      </c>
      <c r="G230" s="7" t="s" ph="1">
        <v>1262</v>
      </c>
      <c r="H230" s="7" t="s" ph="1">
        <v>9072</v>
      </c>
      <c r="M230" s="14" t="str" ph="1">
        <f>IFERROR(INDEX([1]!_born[生没年],
MATCH(I230,[1]!_born[作],0)),"")</f>
        <v/>
      </c>
      <c r="N230" s="14" t="str" ph="1">
        <f>IFERROR(INDEX([1]!_born[生没年],
MATCH(K230,[1]!_born[作],0)),"")</f>
        <v/>
      </c>
      <c r="O230" s="7" t="s" ph="1">
        <v>9074</v>
      </c>
      <c r="P230" s="7" t="s" ph="1">
        <v>605</v>
      </c>
      <c r="R230" s="147" ph="1"/>
      <c r="T230" s="7" t="s" ph="1">
        <v>7799</v>
      </c>
    </row>
    <row r="231" spans="1:25" s="52" customFormat="1" ph="1">
      <c r="A231" s="49" ph="1">
        <v>666</v>
      </c>
      <c r="B231" s="52" t="s" ph="1">
        <v>930</v>
      </c>
      <c r="C231" s="52" t="s" ph="1">
        <v>1494</v>
      </c>
      <c r="D231" s="132" ph="1">
        <v>2</v>
      </c>
      <c r="E231" s="132" ph="1">
        <v>16</v>
      </c>
      <c r="F231" s="52" t="s" ph="1">
        <v>1195</v>
      </c>
      <c r="G231" s="52" t="s" ph="1">
        <v>1495</v>
      </c>
      <c r="I231" s="52" t="s" ph="1">
        <v>606</v>
      </c>
      <c r="M231" s="132" t="str" ph="1">
        <f>IFERROR(INDEX([1]!_born[生没年],
MATCH(I231,[1]!_born[作],0)),"")</f>
        <v/>
      </c>
      <c r="N231" s="132" t="str" ph="1">
        <f>IFERROR(INDEX([1]!_born[生没年],
MATCH(K231,[1]!_born[作],0)),"")</f>
        <v/>
      </c>
      <c r="P231" s="52" t="s" ph="1">
        <v>606</v>
      </c>
      <c r="R231" s="150" ph="1"/>
      <c r="U231" s="53" ph="1"/>
      <c r="V231" s="49" ph="1"/>
      <c r="W231" s="49" ph="1"/>
    </row>
    <row r="232" spans="1:25" ht="25.5" ph="1">
      <c r="A232" s="6" ph="1">
        <v>755</v>
      </c>
      <c r="B232" s="7" t="s" ph="1">
        <v>930</v>
      </c>
      <c r="C232" s="7" t="s" ph="1">
        <v>1494</v>
      </c>
      <c r="D232" s="14" ph="1">
        <v>3</v>
      </c>
      <c r="E232" s="14" ph="1">
        <v>16</v>
      </c>
      <c r="F232" s="7" t="s" ph="1">
        <v>1194</v>
      </c>
      <c r="G232" s="7" t="s" ph="1">
        <v>1262</v>
      </c>
      <c r="H232" s="7" t="s" ph="1">
        <v>9072</v>
      </c>
      <c r="I232" s="17" t="s" ph="1">
        <v>2898</v>
      </c>
      <c r="M232" s="14" t="str" ph="1">
        <f>IFERROR(INDEX([1]!_born[生没年],
MATCH(I232,[1]!_born[作],0)),"")</f>
        <v/>
      </c>
      <c r="N232" s="14" t="str" ph="1">
        <f>IFERROR(INDEX([1]!_born[生没年],
MATCH(K232,[1]!_born[作],0)),"")</f>
        <v/>
      </c>
      <c r="O232" s="17" t="s" ph="1">
        <v>9075</v>
      </c>
      <c r="P232" s="7" t="s" ph="1">
        <v>607</v>
      </c>
      <c r="R232" s="147" ph="1"/>
      <c r="S232" s="7" t="s" ph="1">
        <v>2715</v>
      </c>
      <c r="T232" s="7" t="s" ph="1">
        <v>2714</v>
      </c>
    </row>
    <row r="233" spans="1:25" ht="25.5" ph="1">
      <c r="A233" s="6" ph="1">
        <v>757</v>
      </c>
      <c r="B233" s="7" t="s" ph="1">
        <v>930</v>
      </c>
      <c r="C233" s="7" t="s" ph="1">
        <v>1494</v>
      </c>
      <c r="D233" s="14" ph="1">
        <v>3</v>
      </c>
      <c r="E233" s="14" ph="1">
        <v>16</v>
      </c>
      <c r="F233" s="7" t="s" ph="1">
        <v>1195</v>
      </c>
      <c r="G233" s="7" t="s" ph="1">
        <v>1262</v>
      </c>
      <c r="H233" s="7" t="s" ph="1">
        <v>8900</v>
      </c>
      <c r="I233" s="7" t="s" ph="1">
        <v>2356</v>
      </c>
      <c r="M233" s="14" t="str" ph="1">
        <f>IFERROR(INDEX([1]!_born[生没年],
MATCH(I233,[1]!_born[作],0)),"")</f>
        <v/>
      </c>
      <c r="N233" s="14" t="str" ph="1">
        <f>IFERROR(INDEX([1]!_born[生没年],
MATCH(K233,[1]!_born[作],0)),"")</f>
        <v/>
      </c>
      <c r="O233" s="7" t="s" ph="1">
        <v>9076</v>
      </c>
      <c r="P233" s="7" t="s" ph="1">
        <v>2600</v>
      </c>
      <c r="Q233" s="7" t="s" ph="1">
        <v>2601</v>
      </c>
      <c r="R233" s="147" ph="1"/>
      <c r="S233" s="7" t="s" ph="1">
        <v>2762</v>
      </c>
      <c r="T233" s="7" t="s" ph="1">
        <v>2614</v>
      </c>
    </row>
    <row r="234" spans="1:25" s="52" customFormat="1" ph="1">
      <c r="A234" s="49" ph="1">
        <v>666</v>
      </c>
      <c r="B234" s="52" t="s" ph="1">
        <v>930</v>
      </c>
      <c r="C234" s="52" t="s" ph="1">
        <v>1494</v>
      </c>
      <c r="D234" s="132" ph="1">
        <v>3</v>
      </c>
      <c r="E234" s="132" ph="1">
        <v>16</v>
      </c>
      <c r="F234" s="52" t="s" ph="1">
        <v>1196</v>
      </c>
      <c r="G234" s="52" t="s" ph="1">
        <v>1495</v>
      </c>
      <c r="M234" s="132" t="str" ph="1">
        <f>IFERROR(INDEX([1]!_born[生没年],
MATCH(I234,[1]!_born[作],0)),"")</f>
        <v/>
      </c>
      <c r="N234" s="132" t="str" ph="1">
        <f>IFERROR(INDEX([1]!_born[生没年],
MATCH(K234,[1]!_born[作],0)),"")</f>
        <v/>
      </c>
      <c r="P234" s="52" t="s" ph="1">
        <v>608</v>
      </c>
      <c r="R234" s="150" ph="1"/>
      <c r="U234" s="53" ph="1"/>
      <c r="V234" s="49" ph="1"/>
      <c r="W234" s="49" ph="1"/>
    </row>
    <row r="235" spans="1:25" ht="25.5" ph="1">
      <c r="A235" s="6" ph="1">
        <v>757</v>
      </c>
      <c r="B235" s="7" t="s" ph="1">
        <v>930</v>
      </c>
      <c r="C235" s="7" t="s" ph="1">
        <v>1494</v>
      </c>
      <c r="D235" s="14" ph="1">
        <v>4</v>
      </c>
      <c r="E235" s="14" ph="1">
        <v>16</v>
      </c>
      <c r="F235" s="7" t="s" ph="1">
        <v>1194</v>
      </c>
      <c r="G235" s="7" t="s" ph="1">
        <v>1262</v>
      </c>
      <c r="H235" s="7" t="s" ph="1">
        <v>8022</v>
      </c>
      <c r="I235" s="17" t="s" ph="1">
        <v>2666</v>
      </c>
      <c r="M235" s="14" t="str" ph="1">
        <f>IFERROR(INDEX([1]!_born[生没年],
MATCH(I235,[1]!_born[作],0)),"")</f>
        <v>1938~1980</v>
      </c>
      <c r="N235" s="14" t="str" ph="1">
        <f>IFERROR(INDEX([1]!_born[生没年],
MATCH(K235,[1]!_born[作],0)),"")</f>
        <v/>
      </c>
      <c r="O235" s="7" t="s" ph="1">
        <v>9077</v>
      </c>
      <c r="P235" s="7" t="s" ph="1">
        <v>4148</v>
      </c>
      <c r="Q235" s="7" t="s" ph="1">
        <v>4149</v>
      </c>
      <c r="R235" s="147" ph="1"/>
      <c r="T235" s="7" t="s" ph="1">
        <v>2842</v>
      </c>
      <c r="Y235" s="7" t="s" ph="1">
        <v>8902</v>
      </c>
    </row>
    <row r="236" spans="1:25" s="52" customFormat="1" ph="1">
      <c r="A236" s="49" ph="1">
        <v>666</v>
      </c>
      <c r="B236" s="52" t="s" ph="1">
        <v>930</v>
      </c>
      <c r="C236" s="52" t="s" ph="1">
        <v>1494</v>
      </c>
      <c r="D236" s="132" ph="1">
        <v>4</v>
      </c>
      <c r="E236" s="132" ph="1">
        <v>16</v>
      </c>
      <c r="F236" s="52" t="s" ph="1">
        <v>1195</v>
      </c>
      <c r="G236" s="52" t="s" ph="1">
        <v>1495</v>
      </c>
      <c r="I236" s="52" t="s" ph="1">
        <v>609</v>
      </c>
      <c r="M236" s="132" t="str" ph="1">
        <f>IFERROR(INDEX([1]!_born[生没年],
MATCH(I236,[1]!_born[作],0)),"")</f>
        <v/>
      </c>
      <c r="N236" s="132" t="str" ph="1">
        <f>IFERROR(INDEX([1]!_born[生没年],
MATCH(K236,[1]!_born[作],0)),"")</f>
        <v/>
      </c>
      <c r="P236" s="52" t="s" ph="1">
        <v>609</v>
      </c>
      <c r="R236" s="150" ph="1"/>
      <c r="U236" s="53" ph="1"/>
      <c r="V236" s="49" ph="1"/>
      <c r="W236" s="49" ph="1"/>
    </row>
    <row r="237" spans="1:25" ht="25.5" ph="1">
      <c r="A237" s="6" ph="1">
        <v>757</v>
      </c>
      <c r="B237" s="7" t="s" ph="1">
        <v>930</v>
      </c>
      <c r="C237" s="7" t="s" ph="1">
        <v>1494</v>
      </c>
      <c r="D237" s="14" ph="1">
        <v>5</v>
      </c>
      <c r="E237" s="14" ph="1">
        <v>16</v>
      </c>
      <c r="F237" s="7" t="s" ph="1">
        <v>1194</v>
      </c>
      <c r="G237" s="7" t="s" ph="1">
        <v>1262</v>
      </c>
      <c r="H237" s="7" t="s" ph="1">
        <v>2951</v>
      </c>
      <c r="I237" s="7" t="s" ph="1">
        <v>2356</v>
      </c>
      <c r="M237" s="14" t="str" ph="1">
        <f>IFERROR(INDEX([1]!_born[生没年],
MATCH(I237,[1]!_born[作],0)),"")</f>
        <v/>
      </c>
      <c r="N237" s="14" t="str" ph="1">
        <f>IFERROR(INDEX([1]!_born[生没年],
MATCH(K237,[1]!_born[作],0)),"")</f>
        <v/>
      </c>
      <c r="O237" s="7" t="s" ph="1">
        <v>9078</v>
      </c>
      <c r="P237" s="7" t="s" ph="1">
        <v>3318</v>
      </c>
      <c r="R237" s="147" ph="1"/>
      <c r="S237" s="7" t="s" ph="1">
        <v>9079</v>
      </c>
      <c r="T237" s="7" t="s" ph="1">
        <v>3482</v>
      </c>
      <c r="Y237" s="7" t="s" ph="1">
        <v>9080</v>
      </c>
    </row>
    <row r="238" spans="1:25" ht="25.5" ph="1">
      <c r="A238" s="6" ph="1">
        <v>730</v>
      </c>
      <c r="B238" s="7" t="s" ph="1">
        <v>930</v>
      </c>
      <c r="C238" s="7" t="s" ph="1">
        <v>1494</v>
      </c>
      <c r="D238" s="14" ph="1">
        <v>5</v>
      </c>
      <c r="E238" s="14" ph="1">
        <v>16</v>
      </c>
      <c r="F238" s="7" t="s" ph="1">
        <v>1195</v>
      </c>
      <c r="G238" s="7" t="s" ph="1">
        <v>1262</v>
      </c>
      <c r="H238" s="7" t="s" ph="1">
        <v>7790</v>
      </c>
      <c r="M238" s="14" t="str" ph="1">
        <f>IFERROR(INDEX([1]!_born[生没年],
MATCH(I238,[1]!_born[作],0)),"")</f>
        <v/>
      </c>
      <c r="N238" s="14" t="str" ph="1">
        <f>IFERROR(INDEX([1]!_born[生没年],
MATCH(K238,[1]!_born[作],0)),"")</f>
        <v/>
      </c>
      <c r="O238" s="7" t="s" ph="1">
        <v>9082</v>
      </c>
      <c r="P238" s="7" t="s" ph="1">
        <v>1519</v>
      </c>
      <c r="Q238" s="7" t="s" ph="1">
        <v>1520</v>
      </c>
      <c r="R238" s="147" ph="1"/>
      <c r="S238" s="7" t="s" ph="1">
        <v>3350</v>
      </c>
      <c r="T238" s="7" t="s" ph="1">
        <v>2999</v>
      </c>
      <c r="Y238" s="7" t="s" ph="1">
        <v>9081</v>
      </c>
    </row>
    <row r="239" spans="1:25" s="52" customFormat="1" ht="25.5" ph="1">
      <c r="A239" s="49" ph="1">
        <v>666</v>
      </c>
      <c r="B239" s="52" t="s" ph="1">
        <v>930</v>
      </c>
      <c r="C239" s="52" t="s" ph="1">
        <v>1494</v>
      </c>
      <c r="D239" s="132" ph="1">
        <v>5</v>
      </c>
      <c r="E239" s="132" ph="1">
        <v>16</v>
      </c>
      <c r="F239" s="52" t="s" ph="1">
        <v>1196</v>
      </c>
      <c r="G239" s="52" t="s" ph="1">
        <v>1495</v>
      </c>
      <c r="M239" s="132" t="str" ph="1">
        <f>IFERROR(INDEX([1]!_born[生没年],
MATCH(I239,[1]!_born[作],0)),"")</f>
        <v/>
      </c>
      <c r="N239" s="132" t="str" ph="1">
        <f>IFERROR(INDEX([1]!_born[生没年],
MATCH(K239,[1]!_born[作],0)),"")</f>
        <v/>
      </c>
      <c r="P239" s="52" t="s" ph="1">
        <v>9083</v>
      </c>
      <c r="R239" s="150" ph="1"/>
      <c r="U239" s="53" ph="1"/>
      <c r="V239" s="49" ph="1"/>
      <c r="W239" s="49" ph="1"/>
    </row>
    <row r="240" spans="1:25" ht="25.5" ph="1">
      <c r="A240" s="6" ph="1">
        <v>755</v>
      </c>
      <c r="B240" s="7" t="s" ph="1">
        <v>930</v>
      </c>
      <c r="C240" s="7" t="s" ph="1">
        <v>1494</v>
      </c>
      <c r="D240" s="14" ph="1">
        <v>1</v>
      </c>
      <c r="E240" s="14" ph="1">
        <v>17</v>
      </c>
      <c r="F240" s="7" t="s" ph="1">
        <v>1194</v>
      </c>
      <c r="G240" s="7" t="s" ph="1">
        <v>1262</v>
      </c>
      <c r="H240" s="7" t="s" ph="1">
        <v>9084</v>
      </c>
      <c r="I240" s="7" t="s" ph="1">
        <v>2356</v>
      </c>
      <c r="M240" s="14" t="str" ph="1">
        <f>IFERROR(INDEX([1]!_born[生没年],
MATCH(I240,[1]!_born[作],0)),"")</f>
        <v/>
      </c>
      <c r="N240" s="14" t="str" ph="1">
        <f>IFERROR(INDEX([1]!_born[生没年],
MATCH(K240,[1]!_born[作],0)),"")</f>
        <v/>
      </c>
      <c r="O240" s="7" t="s" ph="1">
        <v>3885</v>
      </c>
      <c r="P240" s="7" t="s" ph="1">
        <v>3319</v>
      </c>
      <c r="Q240" s="7" t="s" ph="1">
        <v>2725</v>
      </c>
      <c r="R240" s="147" ph="1"/>
      <c r="T240" s="7" t="s" ph="1">
        <v>2845</v>
      </c>
    </row>
    <row r="241" spans="1:25" ht="25.5" ph="1">
      <c r="A241" s="6" ph="1">
        <v>755</v>
      </c>
      <c r="B241" s="7" t="s" ph="1">
        <v>930</v>
      </c>
      <c r="C241" s="7" t="s" ph="1">
        <v>1494</v>
      </c>
      <c r="D241" s="14" ph="1">
        <v>1</v>
      </c>
      <c r="E241" s="14" ph="1">
        <v>17</v>
      </c>
      <c r="F241" s="7" t="s" ph="1">
        <v>1195</v>
      </c>
      <c r="G241" s="7" t="s" ph="1">
        <v>1262</v>
      </c>
      <c r="H241" s="7" t="s" ph="1">
        <v>9084</v>
      </c>
      <c r="I241" s="7" t="s" ph="1">
        <v>2356</v>
      </c>
      <c r="M241" s="14" t="str" ph="1">
        <f>IFERROR(INDEX([1]!_born[生没年],
MATCH(I241,[1]!_born[作],0)),"")</f>
        <v/>
      </c>
      <c r="N241" s="14" t="str" ph="1">
        <f>IFERROR(INDEX([1]!_born[生没年],
MATCH(K241,[1]!_born[作],0)),"")</f>
        <v/>
      </c>
      <c r="O241" s="7" t="s" ph="1">
        <v>3076</v>
      </c>
      <c r="P241" s="7" t="s" ph="1">
        <v>2726</v>
      </c>
      <c r="Q241" s="7" t="s" ph="1">
        <v>2727</v>
      </c>
      <c r="R241" s="147" ph="1"/>
      <c r="T241" s="7" t="s" ph="1">
        <v>2716</v>
      </c>
      <c r="Y241" s="7" t="s" ph="1">
        <v>9085</v>
      </c>
    </row>
    <row r="242" spans="1:25" s="52" customFormat="1" ph="1">
      <c r="A242" s="49" ph="1">
        <v>666</v>
      </c>
      <c r="B242" s="52" t="s" ph="1">
        <v>930</v>
      </c>
      <c r="C242" s="52" t="s" ph="1">
        <v>1494</v>
      </c>
      <c r="D242" s="132" ph="1">
        <v>1</v>
      </c>
      <c r="E242" s="132" ph="1">
        <v>17</v>
      </c>
      <c r="F242" s="52" t="s" ph="1">
        <v>1196</v>
      </c>
      <c r="G242" s="52" t="s" ph="1">
        <v>1495</v>
      </c>
      <c r="M242" s="132" t="str" ph="1">
        <f>IFERROR(INDEX([1]!_born[生没年],
MATCH(I242,[1]!_born[作],0)),"")</f>
        <v/>
      </c>
      <c r="N242" s="132" t="str" ph="1">
        <f>IFERROR(INDEX([1]!_born[生没年],
MATCH(K242,[1]!_born[作],0)),"")</f>
        <v/>
      </c>
      <c r="R242" s="150" ph="1"/>
      <c r="U242" s="53" ph="1"/>
      <c r="V242" s="49" ph="1"/>
      <c r="W242" s="49" ph="1"/>
    </row>
    <row r="243" spans="1:25" ht="25.5" ph="1">
      <c r="A243" s="6" ph="1">
        <v>757</v>
      </c>
      <c r="B243" s="7" t="s" ph="1">
        <v>930</v>
      </c>
      <c r="C243" s="7" t="s" ph="1">
        <v>1494</v>
      </c>
      <c r="D243" s="14" ph="1">
        <v>2</v>
      </c>
      <c r="E243" s="14" ph="1">
        <v>17</v>
      </c>
      <c r="F243" s="7" t="s" ph="1">
        <v>1194</v>
      </c>
      <c r="G243" s="7" t="s" ph="1">
        <v>1262</v>
      </c>
      <c r="H243" s="7" t="s" ph="1">
        <v>9084</v>
      </c>
      <c r="I243" s="7" t="s" ph="1">
        <v>2356</v>
      </c>
      <c r="M243" s="14" t="str" ph="1">
        <f>IFERROR(INDEX([1]!_born[生没年],
MATCH(I243,[1]!_born[作],0)),"")</f>
        <v/>
      </c>
      <c r="N243" s="14" t="str" ph="1">
        <f>IFERROR(INDEX([1]!_born[生没年],
MATCH(K243,[1]!_born[作],0)),"")</f>
        <v/>
      </c>
      <c r="O243" s="7" t="s" ph="1">
        <v>3076</v>
      </c>
      <c r="P243" s="7" t="s" ph="1">
        <v>2726</v>
      </c>
      <c r="Q243" s="7" t="s" ph="1">
        <v>2727</v>
      </c>
      <c r="R243" s="147" ph="1"/>
      <c r="T243" s="7" t="s" ph="1">
        <v>2716</v>
      </c>
      <c r="Y243" s="7" t="s" ph="1">
        <v>8822</v>
      </c>
    </row>
    <row r="244" spans="1:25" ht="25.5" ph="1">
      <c r="A244" s="6" ph="1">
        <v>757</v>
      </c>
      <c r="B244" s="7" t="s" ph="1">
        <v>930</v>
      </c>
      <c r="C244" s="7" t="s" ph="1">
        <v>1494</v>
      </c>
      <c r="D244" s="14" ph="1">
        <v>2</v>
      </c>
      <c r="E244" s="14" ph="1">
        <v>17</v>
      </c>
      <c r="F244" s="7" t="s" ph="1">
        <v>1195</v>
      </c>
      <c r="G244" s="7" t="s" ph="1">
        <v>1262</v>
      </c>
      <c r="H244" s="7" t="s" ph="1">
        <v>8891</v>
      </c>
      <c r="I244" s="7" t="s" ph="1">
        <v>3953</v>
      </c>
      <c r="M244" s="14" t="str" ph="1">
        <f>IFERROR(INDEX([1]!_born[生没年],
MATCH(I244,[1]!_born[作],0)),"")</f>
        <v/>
      </c>
      <c r="N244" s="14" t="str" ph="1">
        <f>IFERROR(INDEX([1]!_born[生没年],
MATCH(K244,[1]!_born[作],0)),"")</f>
        <v/>
      </c>
      <c r="O244" s="7" t="s" ph="1">
        <v>9086</v>
      </c>
      <c r="P244" s="7" t="s" ph="1">
        <v>610</v>
      </c>
      <c r="R244" s="147" ph="1"/>
      <c r="S244" s="7" t="s" ph="1">
        <v>2936</v>
      </c>
      <c r="T244" s="7" t="s" ph="1">
        <v>7799</v>
      </c>
    </row>
    <row r="245" spans="1:25" s="52" customFormat="1" ph="1">
      <c r="A245" s="49" ph="1">
        <v>666</v>
      </c>
      <c r="B245" s="52" t="s" ph="1">
        <v>930</v>
      </c>
      <c r="C245" s="52" t="s" ph="1">
        <v>1494</v>
      </c>
      <c r="D245" s="132" ph="1">
        <v>2</v>
      </c>
      <c r="E245" s="132" ph="1">
        <v>17</v>
      </c>
      <c r="F245" s="52" t="s" ph="1">
        <v>1196</v>
      </c>
      <c r="G245" s="52" t="s" ph="1">
        <v>1495</v>
      </c>
      <c r="M245" s="132" t="str" ph="1">
        <f>IFERROR(INDEX([1]!_born[生没年],
MATCH(I245,[1]!_born[作],0)),"")</f>
        <v/>
      </c>
      <c r="N245" s="132" t="str" ph="1">
        <f>IFERROR(INDEX([1]!_born[生没年],
MATCH(K245,[1]!_born[作],0)),"")</f>
        <v/>
      </c>
      <c r="P245" s="52" t="s" ph="1">
        <v>611</v>
      </c>
      <c r="R245" s="150" ph="1"/>
      <c r="U245" s="53" ph="1"/>
      <c r="V245" s="49" ph="1"/>
      <c r="W245" s="49" ph="1"/>
    </row>
    <row r="246" spans="1:25" ht="25.5" ph="1">
      <c r="A246" s="6" ph="1">
        <v>755</v>
      </c>
      <c r="B246" s="7" t="s" ph="1">
        <v>930</v>
      </c>
      <c r="C246" s="7" t="s" ph="1">
        <v>1494</v>
      </c>
      <c r="D246" s="14" ph="1">
        <v>3</v>
      </c>
      <c r="E246" s="14" ph="1">
        <v>17</v>
      </c>
      <c r="F246" s="7" t="s" ph="1">
        <v>1194</v>
      </c>
      <c r="G246" s="7" t="s" ph="1">
        <v>1262</v>
      </c>
      <c r="H246" s="7" t="s" ph="1">
        <v>9087</v>
      </c>
      <c r="I246" s="7" t="s" ph="1">
        <v>2844</v>
      </c>
      <c r="M246" s="14" t="str" ph="1">
        <f>IFERROR(INDEX([1]!_born[生没年],
MATCH(I246,[1]!_born[作],0)),"")</f>
        <v/>
      </c>
      <c r="N246" s="14" t="str" ph="1">
        <f>IFERROR(INDEX([1]!_born[生没年],
MATCH(K246,[1]!_born[作],0)),"")</f>
        <v/>
      </c>
      <c r="O246" s="7" t="s" ph="1">
        <v>2952</v>
      </c>
      <c r="P246" s="7" t="s" ph="1">
        <v>2728</v>
      </c>
      <c r="Q246" s="7" t="s" ph="1">
        <v>2702</v>
      </c>
      <c r="R246" s="147" ph="1"/>
      <c r="T246" s="7" t="s" ph="1">
        <v>2911</v>
      </c>
      <c r="Y246" s="7" t="s" ph="1">
        <v>9067</v>
      </c>
    </row>
    <row r="247" spans="1:25" ht="25.5" ph="1">
      <c r="A247" s="6" ph="1">
        <v>755</v>
      </c>
      <c r="B247" s="7" t="s" ph="1">
        <v>930</v>
      </c>
      <c r="C247" s="7" t="s" ph="1">
        <v>1494</v>
      </c>
      <c r="D247" s="14" ph="1">
        <v>3</v>
      </c>
      <c r="E247" s="14" ph="1">
        <v>17</v>
      </c>
      <c r="F247" s="7" t="s" ph="1">
        <v>1195</v>
      </c>
      <c r="G247" s="7" t="s" ph="1">
        <v>1261</v>
      </c>
      <c r="H247" s="7" t="s" ph="1">
        <v>1263</v>
      </c>
      <c r="I247" s="7" t="s" ph="1">
        <v>9088</v>
      </c>
      <c r="M247" s="14" t="str" ph="1">
        <f>IFERROR(INDEX([1]!_born[生没年],
MATCH(I247,[1]!_born[作],0)),"")</f>
        <v/>
      </c>
      <c r="N247" s="14" t="str" ph="1">
        <f>IFERROR(INDEX([1]!_born[生没年],
MATCH(K247,[1]!_born[作],0)),"")</f>
        <v/>
      </c>
      <c r="O247" s="17" t="s" ph="1">
        <v>9089</v>
      </c>
      <c r="P247" s="7" t="s" ph="1">
        <v>612</v>
      </c>
      <c r="R247" s="147" ph="1"/>
    </row>
    <row r="248" spans="1:25" s="52" customFormat="1" ph="1">
      <c r="A248" s="49" ph="1">
        <v>666</v>
      </c>
      <c r="B248" s="52" t="s" ph="1">
        <v>930</v>
      </c>
      <c r="C248" s="52" t="s" ph="1">
        <v>1494</v>
      </c>
      <c r="D248" s="132" ph="1">
        <v>3</v>
      </c>
      <c r="E248" s="132" ph="1">
        <v>17</v>
      </c>
      <c r="F248" s="52" t="s" ph="1">
        <v>1196</v>
      </c>
      <c r="G248" s="52" t="s" ph="1">
        <v>1495</v>
      </c>
      <c r="M248" s="132" t="str" ph="1">
        <f>IFERROR(INDEX([1]!_born[生没年],
MATCH(I248,[1]!_born[作],0)),"")</f>
        <v/>
      </c>
      <c r="N248" s="132" t="str" ph="1">
        <f>IFERROR(INDEX([1]!_born[生没年],
MATCH(K248,[1]!_born[作],0)),"")</f>
        <v/>
      </c>
      <c r="P248" s="52" t="s" ph="1">
        <v>613</v>
      </c>
      <c r="R248" s="150" ph="1"/>
      <c r="U248" s="53" ph="1"/>
      <c r="V248" s="49" ph="1"/>
      <c r="W248" s="49" ph="1"/>
    </row>
    <row r="249" spans="1:25" ht="25.5" ph="1">
      <c r="A249" s="6" ph="1">
        <v>757</v>
      </c>
      <c r="B249" s="7" t="s" ph="1">
        <v>930</v>
      </c>
      <c r="C249" s="7" t="s" ph="1">
        <v>1494</v>
      </c>
      <c r="D249" s="14" ph="1">
        <v>4</v>
      </c>
      <c r="E249" s="14" ph="1">
        <v>17</v>
      </c>
      <c r="F249" s="7" t="s" ph="1">
        <v>1194</v>
      </c>
      <c r="G249" s="7" t="s" ph="1">
        <v>1262</v>
      </c>
      <c r="H249" s="7" t="s" ph="1">
        <v>8022</v>
      </c>
      <c r="I249" s="7" t="s" ph="1">
        <v>3094</v>
      </c>
      <c r="M249" s="14" t="str" ph="1">
        <f>IFERROR(INDEX([1]!_born[生没年],
MATCH(I249,[1]!_born[作],0)),"")</f>
        <v/>
      </c>
      <c r="N249" s="14" t="str" ph="1">
        <f>IFERROR(INDEX([1]!_born[生没年],
MATCH(K249,[1]!_born[作],0)),"")</f>
        <v/>
      </c>
      <c r="O249" s="7" t="s" ph="1">
        <v>2665</v>
      </c>
      <c r="P249" s="7" t="s" ph="1">
        <v>2703</v>
      </c>
      <c r="R249" s="147" ph="1"/>
      <c r="S249" s="7" t="s" ph="1">
        <v>3095</v>
      </c>
      <c r="T249" s="7" t="s" ph="1">
        <v>4175</v>
      </c>
      <c r="Y249" s="7" t="s" ph="1">
        <v>9059</v>
      </c>
    </row>
    <row r="250" spans="1:25" ht="25.5" ph="1">
      <c r="A250" s="6" ph="1">
        <v>757</v>
      </c>
      <c r="B250" s="7" t="s" ph="1">
        <v>930</v>
      </c>
      <c r="C250" s="7" t="s" ph="1">
        <v>1494</v>
      </c>
      <c r="D250" s="14" ph="1">
        <v>4</v>
      </c>
      <c r="E250" s="14" ph="1">
        <v>17</v>
      </c>
      <c r="F250" s="7" t="s" ph="1">
        <v>1195</v>
      </c>
      <c r="G250" s="7" t="s" ph="1">
        <v>1262</v>
      </c>
      <c r="H250" s="7" t="s" ph="1">
        <v>9090</v>
      </c>
      <c r="I250" s="7" t="s" ph="1">
        <v>2356</v>
      </c>
      <c r="M250" s="14" t="str" ph="1">
        <f>IFERROR(INDEX([1]!_born[生没年],
MATCH(I250,[1]!_born[作],0)),"")</f>
        <v/>
      </c>
      <c r="N250" s="14" t="str" ph="1">
        <f>IFERROR(INDEX([1]!_born[生没年],
MATCH(K250,[1]!_born[作],0)),"")</f>
        <v/>
      </c>
      <c r="O250" s="7" t="s" ph="1">
        <v>4138</v>
      </c>
      <c r="P250" s="7" t="s" ph="1">
        <v>2605</v>
      </c>
      <c r="R250" s="147" ph="1"/>
      <c r="S250" s="7" t="s" ph="1">
        <v>1253</v>
      </c>
      <c r="T250" s="7" t="s" ph="1">
        <v>4137</v>
      </c>
    </row>
    <row r="251" spans="1:25" s="52" customFormat="1" ph="1">
      <c r="A251" s="49" ph="1">
        <v>666</v>
      </c>
      <c r="B251" s="52" t="s" ph="1">
        <v>930</v>
      </c>
      <c r="C251" s="52" t="s" ph="1">
        <v>1494</v>
      </c>
      <c r="D251" s="132" ph="1">
        <v>4</v>
      </c>
      <c r="E251" s="132" ph="1">
        <v>17</v>
      </c>
      <c r="F251" s="52" t="s" ph="1">
        <v>1196</v>
      </c>
      <c r="G251" s="52" t="s" ph="1">
        <v>1495</v>
      </c>
      <c r="M251" s="132" t="str" ph="1">
        <f>IFERROR(INDEX([1]!_born[生没年],
MATCH(I251,[1]!_born[作],0)),"")</f>
        <v/>
      </c>
      <c r="N251" s="132" t="str" ph="1">
        <f>IFERROR(INDEX([1]!_born[生没年],
MATCH(K251,[1]!_born[作],0)),"")</f>
        <v/>
      </c>
      <c r="R251" s="150" ph="1"/>
      <c r="U251" s="53" ph="1"/>
      <c r="V251" s="49" ph="1"/>
      <c r="W251" s="49" ph="1"/>
    </row>
    <row r="252" spans="1:25" ht="25.5" ph="1">
      <c r="A252" s="6" ph="1">
        <v>757</v>
      </c>
      <c r="B252" s="7" t="s" ph="1">
        <v>930</v>
      </c>
      <c r="C252" s="7" t="s" ph="1">
        <v>1494</v>
      </c>
      <c r="D252" s="14" ph="1">
        <v>5</v>
      </c>
      <c r="E252" s="14" ph="1">
        <v>17</v>
      </c>
      <c r="F252" s="7" t="s" ph="1">
        <v>1194</v>
      </c>
      <c r="G252" s="7" t="s" ph="1">
        <v>1262</v>
      </c>
      <c r="H252" s="7" t="s" ph="1">
        <v>3008</v>
      </c>
      <c r="I252" s="7" t="s" ph="1">
        <v>2717</v>
      </c>
      <c r="M252" s="14" t="str" ph="1">
        <f>IFERROR(INDEX([1]!_born[生没年],
MATCH(I252,[1]!_born[作],0)),"")</f>
        <v/>
      </c>
      <c r="N252" s="14" t="str" ph="1">
        <f>IFERROR(INDEX([1]!_born[生没年],
MATCH(K252,[1]!_born[作],0)),"")</f>
        <v/>
      </c>
      <c r="O252" s="7" t="s" ph="1">
        <v>9091</v>
      </c>
      <c r="P252" s="7" t="s" ph="1">
        <v>614</v>
      </c>
      <c r="R252" s="147" ph="1"/>
      <c r="T252" s="7" t="s" ph="1">
        <v>2718</v>
      </c>
    </row>
    <row r="253" spans="1:25" ht="25.5" ph="1">
      <c r="A253" s="6" ph="1">
        <v>757</v>
      </c>
      <c r="B253" s="7" t="s" ph="1">
        <v>930</v>
      </c>
      <c r="C253" s="7" t="s" ph="1">
        <v>1494</v>
      </c>
      <c r="D253" s="14" ph="1">
        <v>5</v>
      </c>
      <c r="E253" s="14" ph="1">
        <v>17</v>
      </c>
      <c r="F253" s="7" t="s" ph="1">
        <v>1195</v>
      </c>
      <c r="G253" s="7" t="s" ph="1">
        <v>1262</v>
      </c>
      <c r="H253" s="7" t="s" ph="1">
        <v>8900</v>
      </c>
      <c r="I253" s="7" t="s" ph="1">
        <v>2356</v>
      </c>
      <c r="M253" s="14" t="str" ph="1">
        <f>IFERROR(INDEX([1]!_born[生没年],
MATCH(I253,[1]!_born[作],0)),"")</f>
        <v/>
      </c>
      <c r="N253" s="14" t="str" ph="1">
        <f>IFERROR(INDEX([1]!_born[生没年],
MATCH(K253,[1]!_born[作],0)),"")</f>
        <v/>
      </c>
      <c r="O253" s="7" t="s" ph="1">
        <v>2811</v>
      </c>
      <c r="P253" s="7" t="s" ph="1">
        <v>2603</v>
      </c>
      <c r="Q253" s="7" t="s" ph="1">
        <v>2604</v>
      </c>
      <c r="R253" s="147" ph="1"/>
      <c r="T253" s="7" t="s" ph="1">
        <v>3332</v>
      </c>
      <c r="Y253" s="7" t="s" ph="1">
        <v>8820</v>
      </c>
    </row>
    <row r="254" spans="1:25" s="52" customFormat="1" ph="1">
      <c r="A254" s="49" ph="1">
        <v>666</v>
      </c>
      <c r="B254" s="52" t="s" ph="1">
        <v>930</v>
      </c>
      <c r="C254" s="52" t="s" ph="1">
        <v>1494</v>
      </c>
      <c r="D254" s="132" ph="1">
        <v>5</v>
      </c>
      <c r="E254" s="132" ph="1">
        <v>17</v>
      </c>
      <c r="F254" s="52" t="s" ph="1">
        <v>1196</v>
      </c>
      <c r="G254" s="52" t="s" ph="1">
        <v>1495</v>
      </c>
      <c r="M254" s="132" t="str" ph="1">
        <f>IFERROR(INDEX([1]!_born[生没年],
MATCH(I254,[1]!_born[作],0)),"")</f>
        <v/>
      </c>
      <c r="N254" s="132" t="str" ph="1">
        <f>IFERROR(INDEX([1]!_born[生没年],
MATCH(K254,[1]!_born[作],0)),"")</f>
        <v/>
      </c>
      <c r="R254" s="150" ph="1"/>
      <c r="U254" s="53" ph="1"/>
      <c r="V254" s="49" ph="1"/>
      <c r="W254" s="49" ph="1"/>
    </row>
    <row r="255" spans="1:25" ht="25.5" ph="1">
      <c r="A255" s="6" ph="1">
        <v>755</v>
      </c>
      <c r="B255" s="7" t="s" ph="1">
        <v>930</v>
      </c>
      <c r="C255" s="7" t="s" ph="1">
        <v>1494</v>
      </c>
      <c r="D255" s="14" ph="1">
        <v>1</v>
      </c>
      <c r="E255" s="14" ph="1">
        <v>18</v>
      </c>
      <c r="F255" s="7" t="s" ph="1">
        <v>1194</v>
      </c>
      <c r="G255" s="7" t="s" ph="1">
        <v>1262</v>
      </c>
      <c r="H255" s="7" t="s" ph="1">
        <v>8914</v>
      </c>
      <c r="I255" s="7" t="s" ph="1">
        <v>9092</v>
      </c>
      <c r="M255" s="14" t="str" ph="1">
        <f>IFERROR(INDEX([1]!_born[生没年],
MATCH(I255,[1]!_born[作],0)),"")</f>
        <v/>
      </c>
      <c r="N255" s="14" t="str" ph="1">
        <f>IFERROR(INDEX([1]!_born[生没年],
MATCH(K255,[1]!_born[作],0)),"")</f>
        <v/>
      </c>
      <c r="O255" s="7" t="s" ph="1">
        <v>9093</v>
      </c>
      <c r="P255" s="7" t="s" ph="1">
        <v>615</v>
      </c>
      <c r="Q255" s="7" t="s" ph="1">
        <v>616</v>
      </c>
      <c r="R255" s="147" ph="1"/>
      <c r="T255" s="7" t="s" ph="1">
        <v>7799</v>
      </c>
    </row>
    <row r="256" spans="1:25" s="52" customFormat="1" ph="1">
      <c r="A256" s="49" ph="1">
        <v>666</v>
      </c>
      <c r="B256" s="52" t="s" ph="1">
        <v>930</v>
      </c>
      <c r="C256" s="52" t="s" ph="1">
        <v>1494</v>
      </c>
      <c r="D256" s="132" ph="1">
        <v>1</v>
      </c>
      <c r="E256" s="132" ph="1">
        <v>18</v>
      </c>
      <c r="F256" s="52" t="s" ph="1">
        <v>1195</v>
      </c>
      <c r="G256" s="52" t="s" ph="1">
        <v>1495</v>
      </c>
      <c r="I256" s="52" t="s" ph="1">
        <v>617</v>
      </c>
      <c r="M256" s="132" t="str" ph="1">
        <f>IFERROR(INDEX([1]!_born[生没年],
MATCH(I256,[1]!_born[作],0)),"")</f>
        <v/>
      </c>
      <c r="N256" s="132" t="str" ph="1">
        <f>IFERROR(INDEX([1]!_born[生没年],
MATCH(K256,[1]!_born[作],0)),"")</f>
        <v/>
      </c>
      <c r="P256" s="52" t="s" ph="1">
        <v>617</v>
      </c>
      <c r="R256" s="150" ph="1"/>
      <c r="U256" s="53" ph="1"/>
      <c r="V256" s="49" ph="1"/>
      <c r="W256" s="49" ph="1"/>
    </row>
    <row r="257" spans="1:25" ht="25.5" ph="1">
      <c r="A257" s="6" ph="1">
        <v>757</v>
      </c>
      <c r="B257" s="7" t="s" ph="1">
        <v>930</v>
      </c>
      <c r="C257" s="7" t="s" ph="1">
        <v>1494</v>
      </c>
      <c r="D257" s="14" ph="1">
        <v>2</v>
      </c>
      <c r="E257" s="14" ph="1">
        <v>18</v>
      </c>
      <c r="F257" s="7" t="s" ph="1">
        <v>1194</v>
      </c>
      <c r="G257" s="7" t="s" ph="1">
        <v>1262</v>
      </c>
      <c r="H257" s="7" t="s" ph="1">
        <v>7790</v>
      </c>
      <c r="I257" s="7" t="s" ph="1">
        <v>9094</v>
      </c>
      <c r="M257" s="14" t="str" ph="1">
        <f>IFERROR(INDEX([1]!_born[生没年],
MATCH(I257,[1]!_born[作],0)),"")</f>
        <v/>
      </c>
      <c r="N257" s="14" t="str" ph="1">
        <f>IFERROR(INDEX([1]!_born[生没年],
MATCH(K257,[1]!_born[作],0)),"")</f>
        <v/>
      </c>
      <c r="O257" s="7" t="s" ph="1">
        <v>9094</v>
      </c>
      <c r="P257" s="7" t="s" ph="1">
        <v>618</v>
      </c>
      <c r="Q257" s="7" t="s" ph="1">
        <v>619</v>
      </c>
      <c r="R257" s="147" ph="1"/>
    </row>
    <row r="258" spans="1:25" ht="25.5" ph="1">
      <c r="A258" s="6" ph="1">
        <v>757</v>
      </c>
      <c r="B258" s="7" t="s" ph="1">
        <v>930</v>
      </c>
      <c r="C258" s="7" t="s" ph="1">
        <v>1494</v>
      </c>
      <c r="D258" s="14" ph="1">
        <v>2</v>
      </c>
      <c r="E258" s="14" ph="1">
        <v>18</v>
      </c>
      <c r="F258" s="7" t="s" ph="1">
        <v>1195</v>
      </c>
      <c r="G258" s="7" t="s" ph="1">
        <v>1262</v>
      </c>
      <c r="H258" s="7" t="s" ph="1">
        <v>9095</v>
      </c>
      <c r="I258" s="7" t="s" ph="1">
        <v>9096</v>
      </c>
      <c r="M258" s="14" t="str" ph="1">
        <f>IFERROR(INDEX([1]!_born[生没年],
MATCH(I258,[1]!_born[作],0)),"")</f>
        <v/>
      </c>
      <c r="N258" s="14" t="str" ph="1">
        <f>IFERROR(INDEX([1]!_born[生没年],
MATCH(K258,[1]!_born[作],0)),"")</f>
        <v/>
      </c>
      <c r="O258" s="7" t="s" ph="1">
        <v>3691</v>
      </c>
      <c r="P258" s="7" t="s" ph="1">
        <v>620</v>
      </c>
      <c r="R258" s="147" ph="1"/>
    </row>
    <row r="259" spans="1:25" s="52" customFormat="1" ph="1">
      <c r="A259" s="49" ph="1">
        <v>666</v>
      </c>
      <c r="B259" s="52" t="s" ph="1">
        <v>930</v>
      </c>
      <c r="C259" s="52" t="s" ph="1">
        <v>1494</v>
      </c>
      <c r="D259" s="132" ph="1">
        <v>2</v>
      </c>
      <c r="E259" s="132" ph="1">
        <v>18</v>
      </c>
      <c r="F259" s="52" t="s" ph="1">
        <v>1196</v>
      </c>
      <c r="G259" s="52" t="s" ph="1">
        <v>1495</v>
      </c>
      <c r="M259" s="132" t="str" ph="1">
        <f>IFERROR(INDEX([1]!_born[生没年],
MATCH(I259,[1]!_born[作],0)),"")</f>
        <v/>
      </c>
      <c r="N259" s="132" t="str" ph="1">
        <f>IFERROR(INDEX([1]!_born[生没年],
MATCH(K259,[1]!_born[作],0)),"")</f>
        <v/>
      </c>
      <c r="P259" s="52" t="s" ph="1">
        <v>621</v>
      </c>
      <c r="R259" s="150" ph="1"/>
      <c r="U259" s="53" ph="1"/>
      <c r="V259" s="49" ph="1"/>
      <c r="W259" s="49" ph="1"/>
    </row>
    <row r="260" spans="1:25" ht="25.5" ph="1">
      <c r="A260" s="6" ph="1">
        <v>755</v>
      </c>
      <c r="B260" s="7" t="s" ph="1">
        <v>930</v>
      </c>
      <c r="C260" s="7" t="s" ph="1">
        <v>1494</v>
      </c>
      <c r="D260" s="14" ph="1">
        <v>3</v>
      </c>
      <c r="E260" s="14" ph="1">
        <v>18</v>
      </c>
      <c r="F260" s="7" t="s" ph="1">
        <v>1194</v>
      </c>
      <c r="G260" s="7" t="s" ph="1">
        <v>1262</v>
      </c>
      <c r="H260" s="7" t="s" ph="1">
        <v>9097</v>
      </c>
      <c r="I260" s="7" t="s" ph="1">
        <v>9098</v>
      </c>
      <c r="M260" s="14" t="str" ph="1">
        <f>IFERROR(INDEX([1]!_born[生没年],
MATCH(I260,[1]!_born[作],0)),"")</f>
        <v/>
      </c>
      <c r="N260" s="14" t="str" ph="1">
        <f>IFERROR(INDEX([1]!_born[生没年],
MATCH(K260,[1]!_born[作],0)),"")</f>
        <v/>
      </c>
      <c r="O260" s="133" t="s" ph="1">
        <v>9099</v>
      </c>
      <c r="P260" s="7" t="s" ph="1">
        <v>622</v>
      </c>
      <c r="Q260" s="7" t="s" ph="1">
        <v>623</v>
      </c>
      <c r="R260" s="147" ph="1"/>
      <c r="S260" s="7" t="s" ph="1">
        <v>9100</v>
      </c>
      <c r="T260" s="7" t="s" ph="1">
        <v>7799</v>
      </c>
    </row>
    <row r="261" spans="1:25" ht="25.5" ph="1">
      <c r="A261" s="6" ph="1">
        <v>315</v>
      </c>
      <c r="B261" s="7" t="s" ph="1">
        <v>930</v>
      </c>
      <c r="C261" s="7" t="s" ph="1">
        <v>1494</v>
      </c>
      <c r="D261" s="14" ph="1">
        <v>3</v>
      </c>
      <c r="E261" s="14" ph="1">
        <v>18</v>
      </c>
      <c r="F261" s="7" t="s" ph="1">
        <v>1195</v>
      </c>
      <c r="G261" s="7" t="s" ph="1">
        <v>1262</v>
      </c>
      <c r="H261" s="7" t="s" ph="1">
        <v>1263</v>
      </c>
      <c r="I261" s="17" t="s" ph="1">
        <v>9101</v>
      </c>
      <c r="M261" s="14" t="str" ph="1">
        <f>IFERROR(INDEX([1]!_born[生没年],
MATCH(I261,[1]!_born[作],0)),"")</f>
        <v/>
      </c>
      <c r="N261" s="14" t="str" ph="1">
        <f>IFERROR(INDEX([1]!_born[生没年],
MATCH(K261,[1]!_born[作],0)),"")</f>
        <v/>
      </c>
      <c r="O261" s="7" t="s" ph="1">
        <v>9102</v>
      </c>
      <c r="P261" s="7" t="s" ph="1">
        <v>624</v>
      </c>
      <c r="R261" s="147" ph="1"/>
      <c r="S261" s="7" t="s" ph="1">
        <v>625</v>
      </c>
      <c r="T261" s="7" t="s" ph="1">
        <v>3227</v>
      </c>
      <c r="U261" s="15" t="s" ph="1">
        <v>1502</v>
      </c>
    </row>
    <row r="262" spans="1:25" s="52" customFormat="1" ph="1">
      <c r="A262" s="49" ph="1">
        <v>666</v>
      </c>
      <c r="B262" s="52" t="s" ph="1">
        <v>930</v>
      </c>
      <c r="C262" s="52" t="s" ph="1">
        <v>1503</v>
      </c>
      <c r="D262" s="132" ph="1">
        <v>3</v>
      </c>
      <c r="E262" s="132" ph="1">
        <v>18</v>
      </c>
      <c r="F262" s="52" t="s" ph="1">
        <v>1504</v>
      </c>
      <c r="G262" s="52" t="s" ph="1">
        <v>1505</v>
      </c>
      <c r="M262" s="132" t="str" ph="1">
        <f>IFERROR(INDEX([1]!_born[生没年],
MATCH(I262,[1]!_born[作],0)),"")</f>
        <v/>
      </c>
      <c r="N262" s="132" t="str" ph="1">
        <f>IFERROR(INDEX([1]!_born[生没年],
MATCH(K262,[1]!_born[作],0)),"")</f>
        <v/>
      </c>
      <c r="P262" s="52" t="s" ph="1">
        <v>1506</v>
      </c>
      <c r="R262" s="150" ph="1"/>
      <c r="U262" s="53" ph="1"/>
      <c r="V262" s="49" ph="1"/>
      <c r="W262" s="49" ph="1"/>
    </row>
    <row r="263" spans="1:25" ht="25.5" ph="1">
      <c r="A263" s="6" ph="1">
        <v>757</v>
      </c>
      <c r="B263" s="7" t="s" ph="1">
        <v>930</v>
      </c>
      <c r="C263" s="7" t="s" ph="1">
        <v>1503</v>
      </c>
      <c r="D263" s="14" ph="1">
        <v>4</v>
      </c>
      <c r="E263" s="14" ph="1">
        <v>18</v>
      </c>
      <c r="F263" s="7" t="s" ph="1">
        <v>1507</v>
      </c>
      <c r="G263" s="7" t="s" ph="1">
        <v>1292</v>
      </c>
      <c r="H263" s="7" t="s" ph="1">
        <v>8845</v>
      </c>
      <c r="I263" s="7" t="s" ph="1">
        <v>9103</v>
      </c>
      <c r="M263" s="14" t="str" ph="1">
        <f>IFERROR(INDEX([1]!_born[生没年],
MATCH(I263,[1]!_born[作],0)),"")</f>
        <v/>
      </c>
      <c r="N263" s="14" t="str" ph="1">
        <f>IFERROR(INDEX([1]!_born[生没年],
MATCH(K263,[1]!_born[作],0)),"")</f>
        <v/>
      </c>
      <c r="O263" s="7" t="s" ph="1">
        <v>9104</v>
      </c>
      <c r="P263" s="7" t="s" ph="1">
        <v>1508</v>
      </c>
      <c r="R263" s="147" ph="1"/>
      <c r="S263" s="7" t="s" ph="1">
        <v>9103</v>
      </c>
      <c r="T263" s="7" t="s" ph="1">
        <v>2512</v>
      </c>
    </row>
    <row r="264" spans="1:25" ht="25.5" ph="1">
      <c r="A264" s="6" ph="1">
        <v>866</v>
      </c>
      <c r="B264" s="7" t="s" ph="1">
        <v>930</v>
      </c>
      <c r="C264" s="7" t="s" ph="1">
        <v>1503</v>
      </c>
      <c r="D264" s="14" ph="1">
        <v>4</v>
      </c>
      <c r="E264" s="14" ph="1">
        <v>18</v>
      </c>
      <c r="F264" s="7" t="s" ph="1">
        <v>1509</v>
      </c>
      <c r="G264" s="7" t="s" ph="1">
        <v>1292</v>
      </c>
      <c r="H264" s="7" t="s" ph="1">
        <v>7732</v>
      </c>
      <c r="I264" s="7" t="s" ph="1">
        <v>3913</v>
      </c>
      <c r="M264" s="14" t="str" ph="1">
        <f>IFERROR(INDEX([1]!_born[生没年],
MATCH(I264,[1]!_born[作],0)),"")</f>
        <v/>
      </c>
      <c r="N264" s="14" t="str" ph="1">
        <f>IFERROR(INDEX([1]!_born[生没年],
MATCH(K264,[1]!_born[作],0)),"")</f>
        <v/>
      </c>
      <c r="O264" s="7" t="s" ph="1">
        <v>3390</v>
      </c>
      <c r="P264" s="7" t="s" ph="1">
        <v>1510</v>
      </c>
      <c r="Q264" s="7" t="s" ph="1">
        <v>1511</v>
      </c>
      <c r="R264" s="147" ph="1"/>
      <c r="T264" s="7" t="s" ph="1">
        <v>3921</v>
      </c>
      <c r="Y264" s="7" t="s" ph="1">
        <v>8820</v>
      </c>
    </row>
    <row r="265" spans="1:25" s="52" customFormat="1" ph="1">
      <c r="A265" s="49" ph="1">
        <v>666</v>
      </c>
      <c r="B265" s="52" t="s" ph="1">
        <v>930</v>
      </c>
      <c r="C265" s="52" t="s" ph="1">
        <v>1503</v>
      </c>
      <c r="D265" s="132" ph="1">
        <v>4</v>
      </c>
      <c r="E265" s="132" ph="1">
        <v>18</v>
      </c>
      <c r="F265" s="52" t="s" ph="1">
        <v>1504</v>
      </c>
      <c r="G265" s="52" t="s" ph="1">
        <v>1505</v>
      </c>
      <c r="M265" s="132" t="str" ph="1">
        <f>IFERROR(INDEX([1]!_born[生没年],
MATCH(I265,[1]!_born[作],0)),"")</f>
        <v/>
      </c>
      <c r="N265" s="132" t="str" ph="1">
        <f>IFERROR(INDEX([1]!_born[生没年],
MATCH(K265,[1]!_born[作],0)),"")</f>
        <v/>
      </c>
      <c r="R265" s="150" ph="1"/>
      <c r="U265" s="53" ph="1"/>
      <c r="V265" s="49" ph="1"/>
      <c r="W265" s="49" ph="1"/>
    </row>
    <row r="266" spans="1:25" ht="25.5" ph="1">
      <c r="A266" s="6" ph="1">
        <v>757</v>
      </c>
      <c r="B266" s="7" t="s" ph="1">
        <v>930</v>
      </c>
      <c r="C266" s="7" t="s" ph="1">
        <v>1503</v>
      </c>
      <c r="D266" s="14" ph="1">
        <v>5</v>
      </c>
      <c r="E266" s="14" ph="1">
        <v>18</v>
      </c>
      <c r="F266" s="7" t="s" ph="1">
        <v>1507</v>
      </c>
      <c r="G266" s="7" t="s" ph="1">
        <v>1292</v>
      </c>
      <c r="H266" s="7" t="s" ph="1">
        <v>9105</v>
      </c>
      <c r="I266" s="7" t="s" ph="1">
        <v>9106</v>
      </c>
      <c r="M266" s="14" t="str" ph="1">
        <f>IFERROR(INDEX([1]!_born[生没年],
MATCH(I266,[1]!_born[作],0)),"")</f>
        <v/>
      </c>
      <c r="N266" s="14" t="str" ph="1">
        <f>IFERROR(INDEX([1]!_born[生没年],
MATCH(K266,[1]!_born[作],0)),"")</f>
        <v/>
      </c>
      <c r="O266" s="7" t="s" ph="1">
        <v>3068</v>
      </c>
      <c r="P266" s="7" t="s" ph="1">
        <v>1512</v>
      </c>
      <c r="Q266" s="7" t="s" ph="1">
        <v>1513</v>
      </c>
      <c r="R266" s="147" ph="1"/>
    </row>
    <row r="267" spans="1:25" s="52" customFormat="1" ph="1">
      <c r="A267" s="49" ph="1">
        <v>666</v>
      </c>
      <c r="B267" s="52" t="s" ph="1">
        <v>930</v>
      </c>
      <c r="C267" s="52" t="s" ph="1">
        <v>1503</v>
      </c>
      <c r="D267" s="132" ph="1">
        <v>5</v>
      </c>
      <c r="E267" s="132" ph="1">
        <v>18</v>
      </c>
      <c r="F267" s="52" t="s" ph="1">
        <v>1509</v>
      </c>
      <c r="G267" s="52" t="s" ph="1">
        <v>1505</v>
      </c>
      <c r="I267" s="52" t="s" ph="1">
        <v>1514</v>
      </c>
      <c r="M267" s="132" t="str" ph="1">
        <f>IFERROR(INDEX([1]!_born[生没年],
MATCH(I267,[1]!_born[作],0)),"")</f>
        <v/>
      </c>
      <c r="N267" s="132" t="str" ph="1">
        <f>IFERROR(INDEX([1]!_born[生没年],
MATCH(K267,[1]!_born[作],0)),"")</f>
        <v/>
      </c>
      <c r="P267" s="52" t="s" ph="1">
        <v>1514</v>
      </c>
      <c r="R267" s="150" ph="1"/>
      <c r="U267" s="53" ph="1"/>
      <c r="V267" s="49" ph="1"/>
      <c r="W267" s="49" ph="1"/>
    </row>
    <row r="268" spans="1:25" ht="25.5" ph="1">
      <c r="A268" s="6" ph="1">
        <v>755</v>
      </c>
      <c r="B268" s="7" t="s" ph="1">
        <v>930</v>
      </c>
      <c r="C268" s="7" t="s" ph="1">
        <v>1503</v>
      </c>
      <c r="D268" s="14" ph="1">
        <v>1</v>
      </c>
      <c r="E268" s="14" ph="1">
        <v>19</v>
      </c>
      <c r="F268" s="7" t="s" ph="1">
        <v>1507</v>
      </c>
      <c r="G268" s="7" t="s" ph="1">
        <v>1292</v>
      </c>
      <c r="H268" s="7" t="s" ph="1">
        <v>7770</v>
      </c>
      <c r="M268" s="14" t="str" ph="1">
        <f>IFERROR(INDEX([1]!_born[生没年],
MATCH(I268,[1]!_born[作],0)),"")</f>
        <v/>
      </c>
      <c r="N268" s="14" t="str" ph="1">
        <f>IFERROR(INDEX([1]!_born[生没年],
MATCH(K268,[1]!_born[作],0)),"")</f>
        <v/>
      </c>
      <c r="O268" s="7" t="s" ph="1">
        <v>9107</v>
      </c>
      <c r="P268" s="7" t="s" ph="1">
        <v>1515</v>
      </c>
      <c r="Q268" s="7" t="s" ph="1">
        <v>1516</v>
      </c>
      <c r="R268" s="147" ph="1"/>
    </row>
    <row r="269" spans="1:25" ht="25.5" ph="1">
      <c r="A269" s="6" ph="1">
        <v>755</v>
      </c>
      <c r="B269" s="7" t="s" ph="1">
        <v>930</v>
      </c>
      <c r="C269" s="7" t="s" ph="1">
        <v>1503</v>
      </c>
      <c r="D269" s="14" ph="1">
        <v>1</v>
      </c>
      <c r="E269" s="14" ph="1">
        <v>19</v>
      </c>
      <c r="F269" s="7" t="s" ph="1">
        <v>1509</v>
      </c>
      <c r="G269" s="7" t="s" ph="1">
        <v>1292</v>
      </c>
      <c r="H269" s="7" t="s" ph="1">
        <v>3972</v>
      </c>
      <c r="I269" s="7" t="s" ph="1">
        <v>2356</v>
      </c>
      <c r="M269" s="14" t="str" ph="1">
        <f>IFERROR(INDEX([1]!_born[生没年],
MATCH(I269,[1]!_born[作],0)),"")</f>
        <v/>
      </c>
      <c r="N269" s="14" t="str" ph="1">
        <f>IFERROR(INDEX([1]!_born[生没年],
MATCH(K269,[1]!_born[作],0)),"")</f>
        <v/>
      </c>
      <c r="O269" s="7" t="s" ph="1">
        <v>9109</v>
      </c>
      <c r="P269" s="7" t="s" ph="1">
        <v>1517</v>
      </c>
      <c r="Q269" s="7" t="s" ph="1">
        <v>1518</v>
      </c>
      <c r="R269" s="147" ph="1"/>
      <c r="S269" s="7" t="s" ph="1">
        <v>9110</v>
      </c>
      <c r="T269" s="7" t="s" ph="1">
        <v>9110</v>
      </c>
      <c r="Y269" s="7" t="s" ph="1">
        <v>9108</v>
      </c>
    </row>
    <row r="270" spans="1:25" s="52" customFormat="1" ph="1">
      <c r="A270" s="49" ph="1">
        <v>666</v>
      </c>
      <c r="B270" s="52" t="s" ph="1">
        <v>930</v>
      </c>
      <c r="C270" s="52" t="s" ph="1">
        <v>1503</v>
      </c>
      <c r="D270" s="132" ph="1">
        <v>1</v>
      </c>
      <c r="E270" s="132" ph="1">
        <v>19</v>
      </c>
      <c r="F270" s="52" t="s" ph="1">
        <v>1504</v>
      </c>
      <c r="G270" s="52" t="s" ph="1">
        <v>1505</v>
      </c>
      <c r="M270" s="132" t="str" ph="1">
        <f>IFERROR(INDEX([1]!_born[生没年],
MATCH(I270,[1]!_born[作],0)),"")</f>
        <v/>
      </c>
      <c r="N270" s="132" t="str" ph="1">
        <f>IFERROR(INDEX([1]!_born[生没年],
MATCH(K270,[1]!_born[作],0)),"")</f>
        <v/>
      </c>
      <c r="P270" s="52" t="s" ph="1">
        <v>626</v>
      </c>
      <c r="R270" s="150" ph="1"/>
      <c r="U270" s="53" ph="1"/>
      <c r="V270" s="49" ph="1"/>
      <c r="W270" s="49" ph="1"/>
    </row>
    <row r="271" spans="1:25" ht="25.5" ph="1">
      <c r="A271" s="6" ph="1">
        <v>757</v>
      </c>
      <c r="B271" s="7" t="s" ph="1">
        <v>930</v>
      </c>
      <c r="C271" s="7" t="s" ph="1">
        <v>1503</v>
      </c>
      <c r="D271" s="14" ph="1">
        <v>2</v>
      </c>
      <c r="E271" s="14" ph="1">
        <v>19</v>
      </c>
      <c r="F271" s="7" t="s" ph="1">
        <v>1507</v>
      </c>
      <c r="G271" s="7" t="s" ph="1">
        <v>1292</v>
      </c>
      <c r="H271" s="7" t="s" ph="1">
        <v>9111</v>
      </c>
      <c r="I271" s="7" t="s" ph="1">
        <v>2597</v>
      </c>
      <c r="M271" s="14" t="str" ph="1">
        <f>IFERROR(INDEX([1]!_born[生没年],
MATCH(I271,[1]!_born[作],0)),"")</f>
        <v/>
      </c>
      <c r="N271" s="14" t="str" ph="1">
        <f>IFERROR(INDEX([1]!_born[生没年],
MATCH(K271,[1]!_born[作],0)),"")</f>
        <v/>
      </c>
      <c r="O271" s="7" t="s" ph="1">
        <v>9112</v>
      </c>
      <c r="P271" s="7" t="s" ph="1">
        <v>627</v>
      </c>
      <c r="R271" s="147" ph="1"/>
      <c r="S271" s="7" t="s" ph="1">
        <v>2937</v>
      </c>
      <c r="T271" s="7" t="s" ph="1">
        <v>3973</v>
      </c>
    </row>
    <row r="272" spans="1:25" ht="25.5" ph="1">
      <c r="A272" s="6" ph="1">
        <v>868</v>
      </c>
      <c r="B272" s="7" t="s" ph="1">
        <v>930</v>
      </c>
      <c r="C272" s="7" t="s" ph="1">
        <v>1503</v>
      </c>
      <c r="D272" s="14" ph="1">
        <v>2</v>
      </c>
      <c r="E272" s="14" ph="1">
        <v>19</v>
      </c>
      <c r="F272" s="7" t="s" ph="1">
        <v>1509</v>
      </c>
      <c r="G272" s="7" t="s" ph="1">
        <v>1292</v>
      </c>
      <c r="H272" s="7" t="s" ph="1">
        <v>7732</v>
      </c>
      <c r="I272" s="7" t="s" ph="1">
        <v>2459</v>
      </c>
      <c r="M272" s="14" t="str" ph="1">
        <f>IFERROR(INDEX([1]!_born[生没年],
MATCH(I272,[1]!_born[作],0)),"")</f>
        <v/>
      </c>
      <c r="N272" s="14" t="str" ph="1">
        <f>IFERROR(INDEX([1]!_born[生没年],
MATCH(K272,[1]!_born[作],0)),"")</f>
        <v/>
      </c>
      <c r="O272" s="7" t="s" ph="1">
        <v>3601</v>
      </c>
      <c r="P272" s="7" t="s" ph="1">
        <v>3159</v>
      </c>
      <c r="Q272" s="7" t="s" ph="1">
        <v>3160</v>
      </c>
      <c r="R272" s="147" ph="1"/>
      <c r="T272" s="7" t="s" ph="1">
        <v>2382</v>
      </c>
      <c r="Y272" s="7" t="s" ph="1">
        <v>9113</v>
      </c>
    </row>
    <row r="273" spans="1:25" s="52" customFormat="1" ph="1">
      <c r="A273" s="49" ph="1">
        <v>666</v>
      </c>
      <c r="B273" s="52" t="s" ph="1">
        <v>930</v>
      </c>
      <c r="C273" s="52" t="s" ph="1">
        <v>1503</v>
      </c>
      <c r="D273" s="132" ph="1">
        <v>2</v>
      </c>
      <c r="E273" s="132" ph="1">
        <v>19</v>
      </c>
      <c r="F273" s="52" t="s" ph="1">
        <v>1504</v>
      </c>
      <c r="G273" s="52" t="s" ph="1">
        <v>1505</v>
      </c>
      <c r="I273" s="52" t="s" ph="1">
        <v>628</v>
      </c>
      <c r="M273" s="132" t="str" ph="1">
        <f>IFERROR(INDEX([1]!_born[生没年],
MATCH(I273,[1]!_born[作],0)),"")</f>
        <v/>
      </c>
      <c r="N273" s="132" t="str" ph="1">
        <f>IFERROR(INDEX([1]!_born[生没年],
MATCH(K273,[1]!_born[作],0)),"")</f>
        <v/>
      </c>
      <c r="P273" s="52" t="s" ph="1">
        <v>628</v>
      </c>
      <c r="R273" s="150" ph="1"/>
      <c r="U273" s="53" ph="1"/>
      <c r="V273" s="49" ph="1"/>
      <c r="W273" s="49" ph="1"/>
    </row>
    <row r="274" spans="1:25" ht="25.5" ph="1">
      <c r="A274" s="6" ph="1">
        <v>755</v>
      </c>
      <c r="B274" s="7" t="s" ph="1">
        <v>930</v>
      </c>
      <c r="C274" s="7" t="s" ph="1">
        <v>1503</v>
      </c>
      <c r="D274" s="14" ph="1">
        <v>3</v>
      </c>
      <c r="E274" s="14" ph="1">
        <v>19</v>
      </c>
      <c r="F274" s="7" t="s" ph="1">
        <v>1507</v>
      </c>
      <c r="G274" s="7" t="s" ph="1">
        <v>1292</v>
      </c>
      <c r="H274" s="7" t="s" ph="1">
        <v>6969</v>
      </c>
      <c r="I274" s="7" t="s" ph="1">
        <v>9114</v>
      </c>
      <c r="M274" s="14" t="str" ph="1">
        <f>IFERROR(INDEX([1]!_born[生没年],
MATCH(I274,[1]!_born[作],0)),"")</f>
        <v/>
      </c>
      <c r="N274" s="14" t="str" ph="1">
        <f>IFERROR(INDEX([1]!_born[生没年],
MATCH(K274,[1]!_born[作],0)),"")</f>
        <v/>
      </c>
      <c r="O274" s="7" t="s" ph="1">
        <v>9115</v>
      </c>
      <c r="P274" s="7" t="s" ph="1">
        <v>629</v>
      </c>
      <c r="Q274" s="7" t="s" ph="1">
        <v>600</v>
      </c>
      <c r="R274" s="147" ph="1"/>
      <c r="T274" s="7" t="s" ph="1">
        <v>7799</v>
      </c>
    </row>
    <row r="275" spans="1:25" ht="25.5" ph="1">
      <c r="A275" s="6" ph="1">
        <v>755</v>
      </c>
      <c r="B275" s="7" t="s" ph="1">
        <v>930</v>
      </c>
      <c r="C275" s="7" t="s" ph="1">
        <v>1503</v>
      </c>
      <c r="D275" s="14" ph="1">
        <v>3</v>
      </c>
      <c r="E275" s="14" ph="1">
        <v>19</v>
      </c>
      <c r="F275" s="7" t="s" ph="1">
        <v>1509</v>
      </c>
      <c r="G275" s="7" t="s" ph="1">
        <v>1292</v>
      </c>
      <c r="H275" s="7" t="s" ph="1">
        <v>3972</v>
      </c>
      <c r="I275" s="7" t="s" ph="1">
        <v>2356</v>
      </c>
      <c r="M275" s="14" t="str" ph="1">
        <f>IFERROR(INDEX([1]!_born[生没年],
MATCH(I275,[1]!_born[作],0)),"")</f>
        <v/>
      </c>
      <c r="N275" s="14" t="str" ph="1">
        <f>IFERROR(INDEX([1]!_born[生没年],
MATCH(K275,[1]!_born[作],0)),"")</f>
        <v/>
      </c>
      <c r="O275" s="7" t="s" ph="1">
        <v>9109</v>
      </c>
      <c r="P275" s="7" t="s" ph="1">
        <v>1517</v>
      </c>
      <c r="Q275" s="7" t="s" ph="1">
        <v>1518</v>
      </c>
      <c r="R275" s="147" ph="1"/>
      <c r="S275" s="7" t="s" ph="1">
        <v>9110</v>
      </c>
      <c r="T275" s="7" t="s" ph="1">
        <v>9110</v>
      </c>
      <c r="Y275" s="7" t="s" ph="1">
        <v>9116</v>
      </c>
    </row>
    <row r="276" spans="1:25" s="52" customFormat="1" ph="1">
      <c r="A276" s="49" ph="1">
        <v>666</v>
      </c>
      <c r="B276" s="52" t="s" ph="1">
        <v>930</v>
      </c>
      <c r="C276" s="52" t="s" ph="1">
        <v>1503</v>
      </c>
      <c r="D276" s="132" ph="1">
        <v>3</v>
      </c>
      <c r="E276" s="132" ph="1">
        <v>19</v>
      </c>
      <c r="F276" s="52" t="s" ph="1">
        <v>1504</v>
      </c>
      <c r="G276" s="52" t="s" ph="1">
        <v>1505</v>
      </c>
      <c r="M276" s="132" t="str" ph="1">
        <f>IFERROR(INDEX([1]!_born[生没年],
MATCH(I276,[1]!_born[作],0)),"")</f>
        <v/>
      </c>
      <c r="N276" s="132" t="str" ph="1">
        <f>IFERROR(INDEX([1]!_born[生没年],
MATCH(K276,[1]!_born[作],0)),"")</f>
        <v/>
      </c>
      <c r="P276" s="52" t="s" ph="1">
        <v>630</v>
      </c>
      <c r="R276" s="150" ph="1"/>
      <c r="U276" s="53" ph="1"/>
      <c r="V276" s="49" ph="1"/>
      <c r="W276" s="49" ph="1"/>
    </row>
    <row r="277" spans="1:25" ht="25.5" ph="1">
      <c r="A277" s="6" ph="1">
        <v>757</v>
      </c>
      <c r="B277" s="7" t="s" ph="1">
        <v>930</v>
      </c>
      <c r="C277" s="7" t="s" ph="1">
        <v>1503</v>
      </c>
      <c r="D277" s="14" ph="1">
        <v>4</v>
      </c>
      <c r="E277" s="14" ph="1">
        <v>19</v>
      </c>
      <c r="F277" s="7" t="s" ph="1">
        <v>1507</v>
      </c>
      <c r="G277" s="7" t="s" ph="1">
        <v>1292</v>
      </c>
      <c r="H277" s="7" t="s" ph="1">
        <v>9117</v>
      </c>
      <c r="I277" s="7" t="s" ph="1">
        <v>9118</v>
      </c>
      <c r="M277" s="14" t="str" ph="1">
        <f>IFERROR(INDEX([1]!_born[生没年],
MATCH(I277,[1]!_born[作],0)),"")</f>
        <v/>
      </c>
      <c r="N277" s="14" t="str" ph="1">
        <f>IFERROR(INDEX([1]!_born[生没年],
MATCH(K277,[1]!_born[作],0)),"")</f>
        <v/>
      </c>
      <c r="O277" s="7" t="s" ph="1">
        <v>9119</v>
      </c>
      <c r="P277" s="7" t="s" ph="1">
        <v>631</v>
      </c>
      <c r="Q277" s="7" t="s" ph="1">
        <v>632</v>
      </c>
      <c r="R277" s="147" ph="1"/>
      <c r="S277" s="7" t="s" ph="1">
        <v>9118</v>
      </c>
      <c r="T277" s="7" t="s" ph="1">
        <v>9120</v>
      </c>
    </row>
    <row r="278" spans="1:25" ht="25.5" ph="1">
      <c r="A278" s="6" ph="1">
        <v>757</v>
      </c>
      <c r="B278" s="7" t="s" ph="1">
        <v>930</v>
      </c>
      <c r="C278" s="7" t="s" ph="1">
        <v>1503</v>
      </c>
      <c r="D278" s="14" ph="1">
        <v>4</v>
      </c>
      <c r="E278" s="14" ph="1">
        <v>19</v>
      </c>
      <c r="F278" s="7" t="s" ph="1">
        <v>1509</v>
      </c>
      <c r="G278" s="7" t="s" ph="1">
        <v>1292</v>
      </c>
      <c r="H278" s="7" t="s" ph="1">
        <v>8992</v>
      </c>
      <c r="I278" s="7" t="s" ph="1">
        <v>8993</v>
      </c>
      <c r="M278" s="14" t="str" ph="1">
        <f>IFERROR(INDEX([1]!_born[生没年],
MATCH(I278,[1]!_born[作],0)),"")</f>
        <v/>
      </c>
      <c r="N278" s="14" t="str" ph="1">
        <f>IFERROR(INDEX([1]!_born[生没年],
MATCH(K278,[1]!_born[作],0)),"")</f>
        <v/>
      </c>
      <c r="O278" s="7" t="s" ph="1">
        <v>8995</v>
      </c>
      <c r="P278" s="7" t="s" ph="1">
        <v>633</v>
      </c>
      <c r="Q278" s="7" t="s" ph="1">
        <v>634</v>
      </c>
      <c r="R278" s="147" ph="1"/>
      <c r="S278" s="7" t="s" ph="1">
        <v>8993</v>
      </c>
      <c r="T278" s="7" t="s" ph="1">
        <v>9120</v>
      </c>
      <c r="Y278" s="7" t="s" ph="1">
        <v>9121</v>
      </c>
    </row>
    <row r="279" spans="1:25" s="52" customFormat="1" ht="25.5" ph="1">
      <c r="A279" s="49" ph="1">
        <v>666</v>
      </c>
      <c r="B279" s="52" t="s" ph="1">
        <v>930</v>
      </c>
      <c r="C279" s="52" t="s" ph="1">
        <v>1503</v>
      </c>
      <c r="D279" s="132" ph="1">
        <v>4</v>
      </c>
      <c r="E279" s="132" ph="1">
        <v>19</v>
      </c>
      <c r="F279" s="52" t="s" ph="1">
        <v>1504</v>
      </c>
      <c r="G279" s="52" t="s" ph="1">
        <v>1505</v>
      </c>
      <c r="I279" s="52" t="s" ph="1">
        <v>9122</v>
      </c>
      <c r="M279" s="132" t="str" ph="1">
        <f>IFERROR(INDEX([1]!_born[生没年],
MATCH(I279,[1]!_born[作],0)),"")</f>
        <v/>
      </c>
      <c r="N279" s="132" t="str" ph="1">
        <f>IFERROR(INDEX([1]!_born[生没年],
MATCH(K279,[1]!_born[作],0)),"")</f>
        <v/>
      </c>
      <c r="R279" s="150" ph="1"/>
      <c r="U279" s="53" ph="1"/>
      <c r="V279" s="49" ph="1"/>
      <c r="W279" s="49" ph="1"/>
    </row>
    <row r="280" spans="1:25" ht="25.5" ph="1">
      <c r="A280" s="6" ph="1">
        <v>757</v>
      </c>
      <c r="B280" s="7" t="s" ph="1">
        <v>930</v>
      </c>
      <c r="C280" s="7" t="s" ph="1">
        <v>1503</v>
      </c>
      <c r="D280" s="14" ph="1">
        <v>5</v>
      </c>
      <c r="E280" s="14" ph="1">
        <v>19</v>
      </c>
      <c r="F280" s="7" t="s" ph="1">
        <v>1507</v>
      </c>
      <c r="G280" s="7" t="s" ph="1">
        <v>1292</v>
      </c>
      <c r="H280" s="7" t="s" ph="1">
        <v>9123</v>
      </c>
      <c r="I280" s="7" t="s" ph="1">
        <v>9124</v>
      </c>
      <c r="M280" s="14" t="str" ph="1">
        <f>IFERROR(INDEX([1]!_born[生没年],
MATCH(I280,[1]!_born[作],0)),"")</f>
        <v/>
      </c>
      <c r="N280" s="14" t="str" ph="1">
        <f>IFERROR(INDEX([1]!_born[生没年],
MATCH(K280,[1]!_born[作],0)),"")</f>
        <v/>
      </c>
      <c r="O280" s="7" t="s" ph="1">
        <v>9125</v>
      </c>
      <c r="P280" s="7" t="s" ph="1">
        <v>635</v>
      </c>
      <c r="R280" s="147" ph="1"/>
      <c r="S280" s="7" t="s" ph="1">
        <v>9124</v>
      </c>
      <c r="T280" s="7" t="s" ph="1">
        <v>9120</v>
      </c>
    </row>
    <row r="281" spans="1:25" ht="25.5" ph="1">
      <c r="A281" s="6" ph="1">
        <v>869</v>
      </c>
      <c r="B281" s="7" t="s" ph="1">
        <v>930</v>
      </c>
      <c r="C281" s="7" t="s" ph="1">
        <v>1503</v>
      </c>
      <c r="D281" s="14" ph="1">
        <v>5</v>
      </c>
      <c r="E281" s="14" ph="1">
        <v>19</v>
      </c>
      <c r="F281" s="7" t="s" ph="1">
        <v>1509</v>
      </c>
      <c r="G281" s="7" t="s" ph="1">
        <v>1292</v>
      </c>
      <c r="H281" s="7" t="s" ph="1">
        <v>7732</v>
      </c>
      <c r="I281" s="7" t="s" ph="1">
        <v>2459</v>
      </c>
      <c r="M281" s="14" t="str" ph="1">
        <f>IFERROR(INDEX([1]!_born[生没年],
MATCH(I281,[1]!_born[作],0)),"")</f>
        <v/>
      </c>
      <c r="N281" s="14" t="str" ph="1">
        <f>IFERROR(INDEX([1]!_born[生没年],
MATCH(K281,[1]!_born[作],0)),"")</f>
        <v/>
      </c>
      <c r="O281" s="7" t="s" ph="1">
        <v>8935</v>
      </c>
      <c r="P281" s="7" t="s" ph="1">
        <v>3161</v>
      </c>
      <c r="Q281" s="7" t="s" ph="1">
        <v>3162</v>
      </c>
      <c r="R281" s="147" ph="1"/>
      <c r="T281" s="7" t="s" ph="1">
        <v>2368</v>
      </c>
      <c r="Y281" s="7" t="s" ph="1">
        <v>9126</v>
      </c>
    </row>
    <row r="282" spans="1:25" s="52" customFormat="1" ph="1">
      <c r="A282" s="49" ph="1">
        <v>666</v>
      </c>
      <c r="B282" s="52" t="s" ph="1">
        <v>930</v>
      </c>
      <c r="C282" s="52" t="s" ph="1">
        <v>1503</v>
      </c>
      <c r="D282" s="132" ph="1">
        <v>5</v>
      </c>
      <c r="E282" s="132" ph="1">
        <v>19</v>
      </c>
      <c r="F282" s="52" t="s" ph="1">
        <v>1504</v>
      </c>
      <c r="G282" s="52" t="s" ph="1">
        <v>1505</v>
      </c>
      <c r="M282" s="132" t="str" ph="1">
        <f>IFERROR(INDEX([1]!_born[生没年],
MATCH(I282,[1]!_born[作],0)),"")</f>
        <v/>
      </c>
      <c r="N282" s="132" t="str" ph="1">
        <f>IFERROR(INDEX([1]!_born[生没年],
MATCH(K282,[1]!_born[作],0)),"")</f>
        <v/>
      </c>
      <c r="R282" s="150" ph="1"/>
      <c r="U282" s="53" ph="1"/>
      <c r="V282" s="49" ph="1"/>
      <c r="W282" s="49" ph="1"/>
    </row>
    <row r="283" spans="1:25" ht="25.5" ph="1">
      <c r="A283" s="6" ph="1">
        <v>755</v>
      </c>
      <c r="B283" s="7" t="s" ph="1">
        <v>930</v>
      </c>
      <c r="C283" s="7" t="s" ph="1">
        <v>1503</v>
      </c>
      <c r="D283" s="14" ph="1">
        <v>1</v>
      </c>
      <c r="E283" s="14" ph="1">
        <v>20</v>
      </c>
      <c r="F283" s="7" t="s" ph="1">
        <v>1507</v>
      </c>
      <c r="G283" s="7" t="s" ph="1">
        <v>1292</v>
      </c>
      <c r="H283" s="7" t="s" ph="1">
        <v>9127</v>
      </c>
      <c r="I283" s="7" t="s" ph="1">
        <v>4128</v>
      </c>
      <c r="M283" s="14" t="str" ph="1">
        <f>IFERROR(INDEX([1]!_born[生没年],
MATCH(I283,[1]!_born[作],0)),"")</f>
        <v/>
      </c>
      <c r="N283" s="14" t="str" ph="1">
        <f>IFERROR(INDEX([1]!_born[生没年],
MATCH(K283,[1]!_born[作],0)),"")</f>
        <v/>
      </c>
      <c r="O283" s="7" t="s" ph="1">
        <v>4128</v>
      </c>
      <c r="P283" s="7" t="s" ph="1">
        <v>3776</v>
      </c>
      <c r="Q283" s="7" t="s" ph="1">
        <v>636</v>
      </c>
      <c r="R283" s="147" ph="1"/>
    </row>
    <row r="284" spans="1:25" ht="25.5" ph="1">
      <c r="A284" s="6" ph="1">
        <v>755</v>
      </c>
      <c r="B284" s="7" t="s" ph="1">
        <v>930</v>
      </c>
      <c r="C284" s="7" t="s" ph="1">
        <v>1503</v>
      </c>
      <c r="D284" s="14" ph="1">
        <v>1</v>
      </c>
      <c r="E284" s="14" ph="1">
        <v>20</v>
      </c>
      <c r="F284" s="7" t="s" ph="1">
        <v>1509</v>
      </c>
      <c r="G284" s="7" t="s" ph="1">
        <v>1292</v>
      </c>
      <c r="H284" s="7" t="s" ph="1">
        <v>9128</v>
      </c>
      <c r="I284" s="7" t="s" ph="1">
        <v>637</v>
      </c>
      <c r="M284" s="14" t="str" ph="1">
        <f>IFERROR(INDEX([1]!_born[生没年],
MATCH(I284,[1]!_born[作],0)),"")</f>
        <v/>
      </c>
      <c r="N284" s="14" t="str" ph="1">
        <f>IFERROR(INDEX([1]!_born[生没年],
MATCH(K284,[1]!_born[作],0)),"")</f>
        <v/>
      </c>
      <c r="O284" s="7" t="s" ph="1">
        <v>9130</v>
      </c>
      <c r="R284" s="147" ph="1"/>
      <c r="S284" s="7" t="s" ph="1">
        <v>9131</v>
      </c>
      <c r="U284" s="15" ph="1">
        <v>35008</v>
      </c>
      <c r="Y284" s="7" t="s" ph="1">
        <v>9129</v>
      </c>
    </row>
    <row r="285" spans="1:25" s="52" customFormat="1" ht="25.5" ph="1">
      <c r="A285" s="49" ph="1">
        <v>666</v>
      </c>
      <c r="B285" s="52" t="s" ph="1">
        <v>930</v>
      </c>
      <c r="C285" s="52" t="s" ph="1">
        <v>1503</v>
      </c>
      <c r="D285" s="132" ph="1">
        <v>1</v>
      </c>
      <c r="E285" s="132" ph="1">
        <v>20</v>
      </c>
      <c r="F285" s="52" t="s" ph="1">
        <v>1504</v>
      </c>
      <c r="G285" s="52" t="s" ph="1">
        <v>1505</v>
      </c>
      <c r="I285" s="52" t="s" ph="1">
        <v>9132</v>
      </c>
      <c r="M285" s="132" t="str" ph="1">
        <f>IFERROR(INDEX([1]!_born[生没年],
MATCH(I285,[1]!_born[作],0)),"")</f>
        <v/>
      </c>
      <c r="N285" s="132" t="str" ph="1">
        <f>IFERROR(INDEX([1]!_born[生没年],
MATCH(K285,[1]!_born[作],0)),"")</f>
        <v/>
      </c>
      <c r="R285" s="150" ph="1"/>
      <c r="U285" s="53" ph="1"/>
      <c r="V285" s="49" ph="1"/>
      <c r="W285" s="49" ph="1"/>
    </row>
    <row r="286" spans="1:25" ht="25.5" ph="1">
      <c r="A286" s="6" ph="1">
        <v>757</v>
      </c>
      <c r="B286" s="7" t="s" ph="1">
        <v>930</v>
      </c>
      <c r="C286" s="7" t="s" ph="1">
        <v>1503</v>
      </c>
      <c r="D286" s="14" ph="1">
        <v>2</v>
      </c>
      <c r="E286" s="14" ph="1">
        <v>20</v>
      </c>
      <c r="F286" s="7" t="s" ph="1">
        <v>1507</v>
      </c>
      <c r="G286" s="7" t="s" ph="1">
        <v>1292</v>
      </c>
      <c r="H286" s="7" t="s" ph="1">
        <v>7047</v>
      </c>
      <c r="I286" s="17" t="s" ph="1">
        <v>4209</v>
      </c>
      <c r="M286" s="14" t="str" ph="1">
        <f>IFERROR(INDEX([1]!_born[生没年],
MATCH(I286,[1]!_born[作],0)),"")</f>
        <v>1929~</v>
      </c>
      <c r="N286" s="14" t="str" ph="1">
        <f>IFERROR(INDEX([1]!_born[生没年],
MATCH(K286,[1]!_born[作],0)),"")</f>
        <v/>
      </c>
      <c r="O286" s="7" t="s" ph="1">
        <v>3397</v>
      </c>
      <c r="P286" s="7" t="s" ph="1">
        <v>9133</v>
      </c>
      <c r="Q286" s="7" t="s" ph="1">
        <v>638</v>
      </c>
      <c r="R286" s="147" ph="1"/>
    </row>
    <row r="287" spans="1:25" ht="25.5" ph="1">
      <c r="A287" s="6" ph="1">
        <v>868</v>
      </c>
      <c r="B287" s="7" t="s" ph="1">
        <v>930</v>
      </c>
      <c r="C287" s="7" t="s" ph="1">
        <v>1503</v>
      </c>
      <c r="D287" s="14" ph="1">
        <v>2</v>
      </c>
      <c r="E287" s="14" ph="1">
        <v>20</v>
      </c>
      <c r="F287" s="7" t="s" ph="1">
        <v>1509</v>
      </c>
      <c r="G287" s="7" t="s" ph="1">
        <v>1292</v>
      </c>
      <c r="H287" s="7" t="s" ph="1">
        <v>7732</v>
      </c>
      <c r="I287" s="7" t="s" ph="1">
        <v>2459</v>
      </c>
      <c r="M287" s="14" t="str" ph="1">
        <f>IFERROR(INDEX([1]!_born[生没年],
MATCH(I287,[1]!_born[作],0)),"")</f>
        <v/>
      </c>
      <c r="N287" s="14" t="str" ph="1">
        <f>IFERROR(INDEX([1]!_born[生没年],
MATCH(K287,[1]!_born[作],0)),"")</f>
        <v/>
      </c>
      <c r="O287" s="7" t="s" ph="1">
        <v>3601</v>
      </c>
      <c r="P287" s="7" t="s" ph="1">
        <v>3159</v>
      </c>
      <c r="Q287" s="7" t="s" ph="1">
        <v>3160</v>
      </c>
      <c r="R287" s="147" ph="1"/>
      <c r="T287" s="7" t="s" ph="1">
        <v>2382</v>
      </c>
      <c r="Y287" s="7" t="s" ph="1">
        <v>9134</v>
      </c>
    </row>
    <row r="288" spans="1:25" s="52" customFormat="1" ht="25.5" ph="1">
      <c r="A288" s="49" ph="1">
        <v>666</v>
      </c>
      <c r="B288" s="52" t="s" ph="1">
        <v>930</v>
      </c>
      <c r="C288" s="52" t="s" ph="1">
        <v>1503</v>
      </c>
      <c r="D288" s="132" ph="1">
        <v>2</v>
      </c>
      <c r="E288" s="132" ph="1">
        <v>20</v>
      </c>
      <c r="F288" s="52" t="s" ph="1">
        <v>1504</v>
      </c>
      <c r="G288" s="52" t="s" ph="1">
        <v>1505</v>
      </c>
      <c r="H288" s="52" t="s" ph="1">
        <v>7732</v>
      </c>
      <c r="I288" s="52" t="s" ph="1">
        <v>2459</v>
      </c>
      <c r="M288" s="132" t="str" ph="1">
        <f>IFERROR(INDEX([1]!_born[生没年],
MATCH(I288,[1]!_born[作],0)),"")</f>
        <v/>
      </c>
      <c r="N288" s="132" t="str" ph="1">
        <f>IFERROR(INDEX([1]!_born[生没年],
MATCH(K288,[1]!_born[作],0)),"")</f>
        <v/>
      </c>
      <c r="O288" s="52" t="s" ph="1">
        <v>8935</v>
      </c>
      <c r="P288" s="52" t="s" ph="1">
        <v>3161</v>
      </c>
      <c r="Q288" s="52" t="s" ph="1">
        <v>3162</v>
      </c>
      <c r="R288" s="150" ph="1"/>
      <c r="T288" s="52" t="s" ph="1">
        <v>2368</v>
      </c>
      <c r="U288" s="53" ph="1"/>
      <c r="V288" s="49" ph="1"/>
      <c r="W288" s="49" ph="1"/>
      <c r="Y288" s="52" t="s" ph="1">
        <v>9135</v>
      </c>
    </row>
    <row r="289" spans="1:25" ht="25.5" ph="1">
      <c r="A289" s="6" ph="1">
        <v>755</v>
      </c>
      <c r="B289" s="7" t="s" ph="1">
        <v>930</v>
      </c>
      <c r="C289" s="7" t="s" ph="1">
        <v>1503</v>
      </c>
      <c r="D289" s="14" ph="1">
        <v>3</v>
      </c>
      <c r="E289" s="14" ph="1">
        <v>20</v>
      </c>
      <c r="F289" s="7" t="s" ph="1">
        <v>1507</v>
      </c>
      <c r="G289" s="7" t="s" ph="1">
        <v>1292</v>
      </c>
      <c r="H289" s="7" t="s" ph="1">
        <v>9136</v>
      </c>
      <c r="I289" s="7" t="s" ph="1">
        <v>2356</v>
      </c>
      <c r="M289" s="14" t="str" ph="1">
        <f>IFERROR(INDEX([1]!_born[生没年],
MATCH(I289,[1]!_born[作],0)),"")</f>
        <v/>
      </c>
      <c r="N289" s="14" t="str" ph="1">
        <f>IFERROR(INDEX([1]!_born[生没年],
MATCH(K289,[1]!_born[作],0)),"")</f>
        <v/>
      </c>
      <c r="O289" s="7" t="s" ph="1">
        <v>9137</v>
      </c>
      <c r="P289" s="7" t="s" ph="1">
        <v>639</v>
      </c>
      <c r="Q289" s="7" t="s" ph="1">
        <v>640</v>
      </c>
      <c r="R289" s="147" ph="1"/>
    </row>
    <row r="290" spans="1:25" ht="25.5" ph="1">
      <c r="A290" s="6" ph="1">
        <v>866</v>
      </c>
      <c r="B290" s="7" t="s" ph="1">
        <v>930</v>
      </c>
      <c r="C290" s="7" t="s" ph="1">
        <v>1503</v>
      </c>
      <c r="D290" s="14" ph="1">
        <v>3</v>
      </c>
      <c r="E290" s="14" ph="1">
        <v>20</v>
      </c>
      <c r="F290" s="7" t="s" ph="1">
        <v>1509</v>
      </c>
      <c r="G290" s="7" t="s" ph="1">
        <v>1292</v>
      </c>
      <c r="H290" s="7" t="s" ph="1">
        <v>7732</v>
      </c>
      <c r="I290" s="7" t="s" ph="1">
        <v>3913</v>
      </c>
      <c r="M290" s="14" t="str" ph="1">
        <f>IFERROR(INDEX([1]!_born[生没年],
MATCH(I290,[1]!_born[作],0)),"")</f>
        <v/>
      </c>
      <c r="N290" s="14" t="str" ph="1">
        <f>IFERROR(INDEX([1]!_born[生没年],
MATCH(K290,[1]!_born[作],0)),"")</f>
        <v/>
      </c>
      <c r="O290" s="7" t="s" ph="1">
        <v>3390</v>
      </c>
      <c r="P290" s="7" t="s" ph="1">
        <v>1510</v>
      </c>
      <c r="Q290" s="7" t="s" ph="1">
        <v>1511</v>
      </c>
      <c r="R290" s="147" ph="1"/>
      <c r="T290" s="7" t="s" ph="1">
        <v>3921</v>
      </c>
      <c r="Y290" s="7" t="s" ph="1">
        <v>9138</v>
      </c>
    </row>
    <row r="291" spans="1:25" s="52" customFormat="1" ph="1">
      <c r="A291" s="49" ph="1">
        <v>666</v>
      </c>
      <c r="B291" s="52" t="s" ph="1">
        <v>930</v>
      </c>
      <c r="C291" s="52" t="s" ph="1">
        <v>1503</v>
      </c>
      <c r="D291" s="132" ph="1">
        <v>3</v>
      </c>
      <c r="E291" s="132" ph="1">
        <v>20</v>
      </c>
      <c r="F291" s="52" t="s" ph="1">
        <v>1504</v>
      </c>
      <c r="G291" s="52" t="s" ph="1">
        <v>1505</v>
      </c>
      <c r="M291" s="132" t="str" ph="1">
        <f>IFERROR(INDEX([1]!_born[生没年],
MATCH(I291,[1]!_born[作],0)),"")</f>
        <v/>
      </c>
      <c r="N291" s="132" t="str" ph="1">
        <f>IFERROR(INDEX([1]!_born[生没年],
MATCH(K291,[1]!_born[作],0)),"")</f>
        <v/>
      </c>
      <c r="R291" s="150" ph="1"/>
      <c r="U291" s="53" ph="1"/>
      <c r="V291" s="49" ph="1"/>
      <c r="W291" s="49" ph="1"/>
    </row>
    <row r="292" spans="1:25" ht="25.5" ph="1">
      <c r="A292" s="6" ph="1">
        <v>757</v>
      </c>
      <c r="B292" s="7" t="s" ph="1">
        <v>930</v>
      </c>
      <c r="C292" s="7" t="s" ph="1">
        <v>1503</v>
      </c>
      <c r="D292" s="14" ph="1">
        <v>4</v>
      </c>
      <c r="E292" s="14" ph="1">
        <v>20</v>
      </c>
      <c r="F292" s="7" t="s" ph="1">
        <v>1507</v>
      </c>
      <c r="G292" s="7" t="s" ph="1">
        <v>1292</v>
      </c>
      <c r="H292" s="7" t="s" ph="1">
        <v>7788</v>
      </c>
      <c r="I292" s="7" t="s" ph="1">
        <v>3804</v>
      </c>
      <c r="M292" s="14" t="str" ph="1">
        <f>IFERROR(INDEX([1]!_born[生没年],
MATCH(I292,[1]!_born[作],0)),"")</f>
        <v/>
      </c>
      <c r="N292" s="14" t="str" ph="1">
        <f>IFERROR(INDEX([1]!_born[生没年],
MATCH(K292,[1]!_born[作],0)),"")</f>
        <v/>
      </c>
      <c r="O292" s="7" t="s" ph="1">
        <v>3140</v>
      </c>
      <c r="P292" s="7" t="s" ph="1">
        <v>3774</v>
      </c>
      <c r="Q292" s="7" t="s" ph="1">
        <v>641</v>
      </c>
      <c r="R292" s="147" ph="1"/>
      <c r="T292" s="7" t="s" ph="1">
        <v>3140</v>
      </c>
    </row>
    <row r="293" spans="1:25" s="52" customFormat="1" ph="1">
      <c r="A293" s="49" ph="1">
        <v>666</v>
      </c>
      <c r="B293" s="52" t="s" ph="1">
        <v>930</v>
      </c>
      <c r="C293" s="52" t="s" ph="1">
        <v>1503</v>
      </c>
      <c r="D293" s="132" ph="1">
        <v>4</v>
      </c>
      <c r="E293" s="132" ph="1">
        <v>20</v>
      </c>
      <c r="F293" s="52" t="s" ph="1">
        <v>1509</v>
      </c>
      <c r="G293" s="52" t="s" ph="1">
        <v>1505</v>
      </c>
      <c r="M293" s="132" t="str" ph="1">
        <f>IFERROR(INDEX([1]!_born[生没年],
MATCH(I293,[1]!_born[作],0)),"")</f>
        <v/>
      </c>
      <c r="N293" s="132" t="str" ph="1">
        <f>IFERROR(INDEX([1]!_born[生没年],
MATCH(K293,[1]!_born[作],0)),"")</f>
        <v/>
      </c>
      <c r="P293" s="52" t="s" ph="1">
        <v>642</v>
      </c>
      <c r="R293" s="150" ph="1"/>
      <c r="U293" s="53" ph="1"/>
      <c r="V293" s="49" ph="1"/>
      <c r="W293" s="49" ph="1"/>
    </row>
    <row r="294" spans="1:25" ht="25.5" ph="1">
      <c r="A294" s="6" ph="1">
        <v>757</v>
      </c>
      <c r="B294" s="7" t="s" ph="1">
        <v>930</v>
      </c>
      <c r="C294" s="7" t="s" ph="1">
        <v>1503</v>
      </c>
      <c r="D294" s="14" ph="1">
        <v>5</v>
      </c>
      <c r="E294" s="14" ph="1">
        <v>20</v>
      </c>
      <c r="F294" s="7" t="s" ph="1">
        <v>1507</v>
      </c>
      <c r="G294" s="7" t="s" ph="1">
        <v>1292</v>
      </c>
      <c r="H294" s="7" t="s" ph="1">
        <v>3604</v>
      </c>
      <c r="I294" s="7" t="s" ph="1">
        <v>3603</v>
      </c>
      <c r="M294" s="14" t="str" ph="1">
        <f>IFERROR(INDEX([1]!_born[生没年],
MATCH(I294,[1]!_born[作],0)),"")</f>
        <v/>
      </c>
      <c r="N294" s="14" t="str" ph="1">
        <f>IFERROR(INDEX([1]!_born[生没年],
MATCH(K294,[1]!_born[作],0)),"")</f>
        <v/>
      </c>
      <c r="O294" s="7" t="s" ph="1">
        <v>3603</v>
      </c>
      <c r="P294" s="7" t="s" ph="1">
        <v>9139</v>
      </c>
      <c r="Q294" s="7" t="s" ph="1">
        <v>643</v>
      </c>
      <c r="R294" s="147" ph="1"/>
      <c r="S294" s="7" t="s" ph="1">
        <v>9140</v>
      </c>
    </row>
    <row r="295" spans="1:25" ht="25.5" ph="1">
      <c r="A295" s="6" ph="1">
        <v>730</v>
      </c>
      <c r="B295" s="7" t="s" ph="1">
        <v>930</v>
      </c>
      <c r="C295" s="7" t="s" ph="1">
        <v>1503</v>
      </c>
      <c r="D295" s="14" ph="1">
        <v>5</v>
      </c>
      <c r="E295" s="14" ph="1">
        <v>20</v>
      </c>
      <c r="F295" s="7" t="s" ph="1">
        <v>1509</v>
      </c>
      <c r="G295" s="7" t="s" ph="1">
        <v>1292</v>
      </c>
      <c r="H295" s="7" t="s" ph="1">
        <v>7790</v>
      </c>
      <c r="M295" s="14" t="str" ph="1">
        <f>IFERROR(INDEX([1]!_born[生没年],
MATCH(I295,[1]!_born[作],0)),"")</f>
        <v/>
      </c>
      <c r="N295" s="14" t="str" ph="1">
        <f>IFERROR(INDEX([1]!_born[生没年],
MATCH(K295,[1]!_born[作],0)),"")</f>
        <v/>
      </c>
      <c r="O295" s="7" t="s" ph="1">
        <v>9082</v>
      </c>
      <c r="P295" s="7" t="s" ph="1">
        <v>644</v>
      </c>
      <c r="Q295" s="7" t="s" ph="1">
        <v>645</v>
      </c>
      <c r="R295" s="147" ph="1"/>
      <c r="S295" s="7" t="s" ph="1">
        <v>3350</v>
      </c>
      <c r="T295" s="7" t="s" ph="1">
        <v>2999</v>
      </c>
      <c r="Y295" s="7" t="s" ph="1">
        <v>9141</v>
      </c>
    </row>
    <row r="296" spans="1:25" s="52" customFormat="1" ph="1">
      <c r="A296" s="49" ph="1">
        <v>666</v>
      </c>
      <c r="B296" s="52" t="s" ph="1">
        <v>930</v>
      </c>
      <c r="C296" s="52" t="s" ph="1">
        <v>1503</v>
      </c>
      <c r="D296" s="132" ph="1">
        <v>5</v>
      </c>
      <c r="E296" s="132" ph="1">
        <v>20</v>
      </c>
      <c r="F296" s="52" t="s" ph="1">
        <v>1504</v>
      </c>
      <c r="G296" s="52" t="s" ph="1">
        <v>1505</v>
      </c>
      <c r="M296" s="132" t="str" ph="1">
        <f>IFERROR(INDEX([1]!_born[生没年],
MATCH(I296,[1]!_born[作],0)),"")</f>
        <v/>
      </c>
      <c r="N296" s="132" t="str" ph="1">
        <f>IFERROR(INDEX([1]!_born[生没年],
MATCH(K296,[1]!_born[作],0)),"")</f>
        <v/>
      </c>
      <c r="R296" s="150" ph="1"/>
      <c r="U296" s="53" ph="1"/>
      <c r="V296" s="49" ph="1"/>
      <c r="W296" s="49" ph="1"/>
    </row>
    <row r="297" spans="1:25" ht="25.5" ph="1">
      <c r="A297" s="6" ph="1">
        <v>755</v>
      </c>
      <c r="B297" s="7" t="s" ph="1">
        <v>930</v>
      </c>
      <c r="C297" s="7" t="s" ph="1">
        <v>1503</v>
      </c>
      <c r="D297" s="14" ph="1">
        <v>1</v>
      </c>
      <c r="E297" s="14" ph="1">
        <v>21</v>
      </c>
      <c r="F297" s="7" t="s" ph="1">
        <v>1507</v>
      </c>
      <c r="G297" s="7" t="s" ph="1">
        <v>1292</v>
      </c>
      <c r="H297" s="7" t="s" ph="1">
        <v>2627</v>
      </c>
      <c r="I297" s="7" t="s" ph="1">
        <v>2356</v>
      </c>
      <c r="M297" s="14" t="str" ph="1">
        <f>IFERROR(INDEX([1]!_born[生没年],
MATCH(I297,[1]!_born[作],0)),"")</f>
        <v/>
      </c>
      <c r="N297" s="14" t="str" ph="1">
        <f>IFERROR(INDEX([1]!_born[生没年],
MATCH(K297,[1]!_born[作],0)),"")</f>
        <v/>
      </c>
      <c r="O297" s="7" t="s" ph="1">
        <v>9142</v>
      </c>
      <c r="P297" s="7" t="s" ph="1">
        <v>2708</v>
      </c>
      <c r="Q297" s="7" t="s" ph="1">
        <v>2709</v>
      </c>
      <c r="R297" s="147" ph="1"/>
      <c r="T297" s="7" t="s" ph="1">
        <v>646</v>
      </c>
    </row>
    <row r="298" spans="1:25" s="52" customFormat="1" ph="1">
      <c r="A298" s="49" ph="1">
        <v>666</v>
      </c>
      <c r="B298" s="52" t="s" ph="1">
        <v>930</v>
      </c>
      <c r="C298" s="52" t="s" ph="1">
        <v>1503</v>
      </c>
      <c r="D298" s="132" ph="1">
        <v>1</v>
      </c>
      <c r="E298" s="132" ph="1">
        <v>21</v>
      </c>
      <c r="F298" s="52" t="s" ph="1">
        <v>1509</v>
      </c>
      <c r="G298" s="52" t="s" ph="1">
        <v>1505</v>
      </c>
      <c r="M298" s="132" t="str" ph="1">
        <f>IFERROR(INDEX([1]!_born[生没年],
MATCH(I298,[1]!_born[作],0)),"")</f>
        <v/>
      </c>
      <c r="N298" s="132" t="str" ph="1">
        <f>IFERROR(INDEX([1]!_born[生没年],
MATCH(K298,[1]!_born[作],0)),"")</f>
        <v/>
      </c>
      <c r="P298" s="52" t="s" ph="1">
        <v>647</v>
      </c>
      <c r="R298" s="150" ph="1"/>
      <c r="U298" s="53" ph="1"/>
      <c r="V298" s="49" ph="1"/>
      <c r="W298" s="49" ph="1"/>
    </row>
    <row r="299" spans="1:25" ph="1">
      <c r="A299" s="6" ph="1">
        <v>757</v>
      </c>
      <c r="B299" s="7" t="s" ph="1">
        <v>930</v>
      </c>
      <c r="C299" s="7" t="s" ph="1">
        <v>1503</v>
      </c>
      <c r="D299" s="14" ph="1">
        <v>2</v>
      </c>
      <c r="E299" s="14" ph="1">
        <v>21</v>
      </c>
      <c r="F299" s="7" t="s" ph="1">
        <v>1507</v>
      </c>
      <c r="G299" s="7" t="s" ph="1">
        <v>1292</v>
      </c>
      <c r="H299" s="7" t="s" ph="1">
        <v>2627</v>
      </c>
      <c r="I299" s="7" t="s" ph="1">
        <v>2356</v>
      </c>
      <c r="M299" s="14" t="str" ph="1">
        <f>IFERROR(INDEX([1]!_born[生没年],
MATCH(I299,[1]!_born[作],0)),"")</f>
        <v/>
      </c>
      <c r="N299" s="14" t="str" ph="1">
        <f>IFERROR(INDEX([1]!_born[生没年],
MATCH(K299,[1]!_born[作],0)),"")</f>
        <v/>
      </c>
      <c r="O299" s="7" t="s" ph="1">
        <v>2839</v>
      </c>
      <c r="P299" s="7" t="s" ph="1">
        <v>3822</v>
      </c>
      <c r="Q299" s="7" t="s" ph="1">
        <v>3823</v>
      </c>
      <c r="R299" s="147" ph="1"/>
      <c r="T299" s="7" t="s" ph="1">
        <v>646</v>
      </c>
    </row>
    <row r="300" spans="1:25" ht="25.5" ph="1">
      <c r="A300" s="6" ph="1">
        <v>757</v>
      </c>
      <c r="B300" s="7" t="s" ph="1">
        <v>930</v>
      </c>
      <c r="C300" s="7" t="s" ph="1">
        <v>1503</v>
      </c>
      <c r="D300" s="14" ph="1">
        <v>2</v>
      </c>
      <c r="E300" s="14" ph="1">
        <v>21</v>
      </c>
      <c r="F300" s="7" t="s" ph="1">
        <v>1509</v>
      </c>
      <c r="G300" s="7" t="s" ph="1">
        <v>1292</v>
      </c>
      <c r="H300" s="7" t="s" ph="1">
        <v>2628</v>
      </c>
      <c r="I300" s="7" t="s" ph="1">
        <v>9143</v>
      </c>
      <c r="M300" s="14" t="str" ph="1">
        <f>IFERROR(INDEX([1]!_born[生没年],
MATCH(I300,[1]!_born[作],0)),"")</f>
        <v/>
      </c>
      <c r="N300" s="14" t="str" ph="1">
        <f>IFERROR(INDEX([1]!_born[生没年],
MATCH(K300,[1]!_born[作],0)),"")</f>
        <v/>
      </c>
      <c r="O300" s="7" t="s" ph="1">
        <v>9144</v>
      </c>
      <c r="P300" s="7" t="s" ph="1">
        <v>3824</v>
      </c>
      <c r="R300" s="147" ph="1"/>
      <c r="S300" s="7" t="s" ph="1">
        <v>2457</v>
      </c>
      <c r="T300" s="7" t="s" ph="1">
        <v>9145</v>
      </c>
      <c r="Y300" s="7" t="s" ph="1">
        <v>8820</v>
      </c>
    </row>
    <row r="301" spans="1:25" s="52" customFormat="1" ph="1">
      <c r="A301" s="49" ph="1">
        <v>666</v>
      </c>
      <c r="B301" s="52" t="s" ph="1">
        <v>930</v>
      </c>
      <c r="C301" s="52" t="s" ph="1">
        <v>1503</v>
      </c>
      <c r="D301" s="132" ph="1">
        <v>2</v>
      </c>
      <c r="E301" s="132" ph="1">
        <v>21</v>
      </c>
      <c r="F301" s="52" t="s" ph="1">
        <v>1504</v>
      </c>
      <c r="G301" s="52" t="s" ph="1">
        <v>1505</v>
      </c>
      <c r="M301" s="132" t="str" ph="1">
        <f>IFERROR(INDEX([1]!_born[生没年],
MATCH(I301,[1]!_born[作],0)),"")</f>
        <v/>
      </c>
      <c r="N301" s="132" t="str" ph="1">
        <f>IFERROR(INDEX([1]!_born[生没年],
MATCH(K301,[1]!_born[作],0)),"")</f>
        <v/>
      </c>
      <c r="R301" s="150" ph="1"/>
      <c r="U301" s="53" ph="1"/>
      <c r="V301" s="49" ph="1"/>
      <c r="W301" s="49" ph="1"/>
    </row>
    <row r="302" spans="1:25" ht="25.5" ph="1">
      <c r="A302" s="6" ph="1">
        <v>755</v>
      </c>
      <c r="B302" s="7" t="s" ph="1">
        <v>930</v>
      </c>
      <c r="C302" s="7" t="s" ph="1">
        <v>1503</v>
      </c>
      <c r="D302" s="14" ph="1">
        <v>3</v>
      </c>
      <c r="E302" s="14" ph="1">
        <v>21</v>
      </c>
      <c r="F302" s="7" t="s" ph="1">
        <v>1507</v>
      </c>
      <c r="G302" s="7" t="s" ph="1">
        <v>1292</v>
      </c>
      <c r="H302" s="7" t="s" ph="1">
        <v>2628</v>
      </c>
      <c r="I302" s="7" t="s" ph="1">
        <v>9143</v>
      </c>
      <c r="M302" s="14" t="str" ph="1">
        <f>IFERROR(INDEX([1]!_born[生没年],
MATCH(I302,[1]!_born[作],0)),"")</f>
        <v/>
      </c>
      <c r="N302" s="14" t="str" ph="1">
        <f>IFERROR(INDEX([1]!_born[生没年],
MATCH(K302,[1]!_born[作],0)),"")</f>
        <v/>
      </c>
      <c r="O302" s="7" t="s" ph="1">
        <v>9144</v>
      </c>
      <c r="P302" s="7" t="s" ph="1">
        <v>3824</v>
      </c>
      <c r="R302" s="147" ph="1"/>
      <c r="S302" s="7" t="s" ph="1">
        <v>2457</v>
      </c>
      <c r="T302" s="7" t="s" ph="1">
        <v>9145</v>
      </c>
      <c r="Y302" s="7" t="s" ph="1">
        <v>8822</v>
      </c>
    </row>
    <row r="303" spans="1:25" ht="25.5" ph="1">
      <c r="A303" s="6" ph="1">
        <v>729</v>
      </c>
      <c r="B303" s="7" t="s" ph="1">
        <v>930</v>
      </c>
      <c r="C303" s="7" t="s" ph="1">
        <v>1503</v>
      </c>
      <c r="D303" s="14" ph="1">
        <v>3</v>
      </c>
      <c r="E303" s="14" ph="1">
        <v>21</v>
      </c>
      <c r="F303" s="7" t="s" ph="1">
        <v>1509</v>
      </c>
      <c r="G303" s="7" t="s" ph="1">
        <v>1292</v>
      </c>
      <c r="H303" s="7" t="s" ph="1">
        <v>9146</v>
      </c>
      <c r="I303" s="7" t="s" ph="1">
        <v>3804</v>
      </c>
      <c r="M303" s="14" t="str" ph="1">
        <f>IFERROR(INDEX([1]!_born[生没年],
MATCH(I303,[1]!_born[作],0)),"")</f>
        <v/>
      </c>
      <c r="N303" s="14" t="str" ph="1">
        <f>IFERROR(INDEX([1]!_born[生没年],
MATCH(K303,[1]!_born[作],0)),"")</f>
        <v/>
      </c>
      <c r="O303" s="7" t="s" ph="1">
        <v>9148</v>
      </c>
      <c r="P303" s="7" t="s" ph="1">
        <v>648</v>
      </c>
      <c r="Q303" s="7" t="s" ph="1">
        <v>649</v>
      </c>
      <c r="R303" s="147" ph="1"/>
      <c r="S303" s="7" t="s" ph="1">
        <v>3351</v>
      </c>
      <c r="T303" s="7" t="s" ph="1">
        <v>2999</v>
      </c>
      <c r="Y303" s="7" t="s" ph="1">
        <v>9147</v>
      </c>
    </row>
    <row r="304" spans="1:25" s="52" customFormat="1" ph="1">
      <c r="A304" s="49" ph="1">
        <v>666</v>
      </c>
      <c r="B304" s="52" t="s" ph="1">
        <v>930</v>
      </c>
      <c r="C304" s="52" t="s" ph="1">
        <v>1503</v>
      </c>
      <c r="D304" s="132" ph="1">
        <v>3</v>
      </c>
      <c r="E304" s="132" ph="1">
        <v>21</v>
      </c>
      <c r="F304" s="52" t="s" ph="1">
        <v>1504</v>
      </c>
      <c r="G304" s="52" t="s" ph="1">
        <v>1505</v>
      </c>
      <c r="M304" s="132" t="str" ph="1">
        <f>IFERROR(INDEX([1]!_born[生没年],
MATCH(I304,[1]!_born[作],0)),"")</f>
        <v/>
      </c>
      <c r="N304" s="132" t="str" ph="1">
        <f>IFERROR(INDEX([1]!_born[生没年],
MATCH(K304,[1]!_born[作],0)),"")</f>
        <v/>
      </c>
      <c r="R304" s="150" ph="1"/>
      <c r="U304" s="53" ph="1"/>
      <c r="V304" s="49" ph="1"/>
      <c r="W304" s="49" ph="1"/>
    </row>
    <row r="305" spans="1:25" ph="1">
      <c r="A305" s="6" ph="1">
        <v>757</v>
      </c>
      <c r="B305" s="7" t="s" ph="1">
        <v>930</v>
      </c>
      <c r="C305" s="7" t="s" ph="1">
        <v>1503</v>
      </c>
      <c r="D305" s="14" ph="1">
        <v>4</v>
      </c>
      <c r="E305" s="14" ph="1">
        <v>21</v>
      </c>
      <c r="F305" s="7" t="s" ph="1">
        <v>1507</v>
      </c>
      <c r="G305" s="7" t="s" ph="1">
        <v>1292</v>
      </c>
      <c r="H305" s="7" t="s" ph="1">
        <v>2630</v>
      </c>
      <c r="I305" s="7" t="s" ph="1">
        <v>4151</v>
      </c>
      <c r="M305" s="14" t="str" ph="1">
        <f>IFERROR(INDEX([1]!_born[生没年],
MATCH(I305,[1]!_born[作],0)),"")</f>
        <v/>
      </c>
      <c r="N305" s="14" t="str" ph="1">
        <f>IFERROR(INDEX([1]!_born[生没年],
MATCH(K305,[1]!_born[作],0)),"")</f>
        <v/>
      </c>
      <c r="O305" s="7" t="s" ph="1">
        <v>3089</v>
      </c>
      <c r="P305" s="7" t="s" ph="1">
        <v>3703</v>
      </c>
      <c r="Q305" s="7" t="s" ph="1">
        <v>3704</v>
      </c>
      <c r="R305" s="147" ph="1"/>
      <c r="T305" s="7" t="s" ph="1">
        <v>3141</v>
      </c>
    </row>
    <row r="306" spans="1:25" ht="25.5" ph="1">
      <c r="A306" s="6" ph="1">
        <v>730</v>
      </c>
      <c r="B306" s="7" t="s" ph="1">
        <v>930</v>
      </c>
      <c r="C306" s="7" t="s" ph="1">
        <v>1503</v>
      </c>
      <c r="D306" s="14" ph="1">
        <v>4</v>
      </c>
      <c r="E306" s="14" ph="1">
        <v>21</v>
      </c>
      <c r="F306" s="7" t="s" ph="1">
        <v>1509</v>
      </c>
      <c r="G306" s="7" t="s" ph="1">
        <v>1292</v>
      </c>
      <c r="H306" s="7" t="s" ph="1">
        <v>7790</v>
      </c>
      <c r="M306" s="14" t="str" ph="1">
        <f>IFERROR(INDEX([1]!_born[生没年],
MATCH(I306,[1]!_born[作],0)),"")</f>
        <v/>
      </c>
      <c r="N306" s="14" t="str" ph="1">
        <f>IFERROR(INDEX([1]!_born[生没年],
MATCH(K306,[1]!_born[作],0)),"")</f>
        <v/>
      </c>
      <c r="O306" s="7" t="s" ph="1">
        <v>9082</v>
      </c>
      <c r="P306" s="7" t="s" ph="1">
        <v>644</v>
      </c>
      <c r="Q306" s="7" t="s" ph="1">
        <v>645</v>
      </c>
      <c r="R306" s="147" ph="1"/>
      <c r="S306" s="7" t="s" ph="1">
        <v>3350</v>
      </c>
      <c r="T306" s="7" t="s" ph="1">
        <v>2999</v>
      </c>
      <c r="Y306" s="7" t="s" ph="1">
        <v>9149</v>
      </c>
    </row>
    <row r="307" spans="1:25" s="52" customFormat="1" ph="1">
      <c r="A307" s="49" ph="1">
        <v>666</v>
      </c>
      <c r="B307" s="52" t="s" ph="1">
        <v>930</v>
      </c>
      <c r="C307" s="52" t="s" ph="1">
        <v>1503</v>
      </c>
      <c r="D307" s="132" ph="1">
        <v>4</v>
      </c>
      <c r="E307" s="132" ph="1">
        <v>21</v>
      </c>
      <c r="F307" s="52" t="s" ph="1">
        <v>1504</v>
      </c>
      <c r="G307" s="52" t="s" ph="1">
        <v>1505</v>
      </c>
      <c r="M307" s="132" t="str" ph="1">
        <f>IFERROR(INDEX([1]!_born[生没年],
MATCH(I307,[1]!_born[作],0)),"")</f>
        <v/>
      </c>
      <c r="N307" s="132" t="str" ph="1">
        <f>IFERROR(INDEX([1]!_born[生没年],
MATCH(K307,[1]!_born[作],0)),"")</f>
        <v/>
      </c>
      <c r="P307" s="52" t="s" ph="1">
        <v>650</v>
      </c>
      <c r="R307" s="150" ph="1"/>
      <c r="U307" s="53" ph="1"/>
      <c r="V307" s="49" ph="1"/>
      <c r="W307" s="49" ph="1"/>
    </row>
    <row r="308" spans="1:25" ph="1">
      <c r="A308" s="6" ph="1">
        <v>757</v>
      </c>
      <c r="B308" s="7" t="s" ph="1">
        <v>930</v>
      </c>
      <c r="C308" s="7" t="s" ph="1">
        <v>1503</v>
      </c>
      <c r="D308" s="14" ph="1">
        <v>5</v>
      </c>
      <c r="E308" s="14" ph="1">
        <v>21</v>
      </c>
      <c r="F308" s="7" t="s" ph="1">
        <v>1507</v>
      </c>
      <c r="G308" s="7" t="s" ph="1">
        <v>1292</v>
      </c>
      <c r="H308" s="7" t="s" ph="1">
        <v>2630</v>
      </c>
      <c r="I308" s="7" t="s" ph="1">
        <v>4151</v>
      </c>
      <c r="M308" s="14" t="str" ph="1">
        <f>IFERROR(INDEX([1]!_born[生没年],
MATCH(I308,[1]!_born[作],0)),"")</f>
        <v/>
      </c>
      <c r="N308" s="14" t="str" ph="1">
        <f>IFERROR(INDEX([1]!_born[生没年],
MATCH(K308,[1]!_born[作],0)),"")</f>
        <v/>
      </c>
      <c r="O308" s="7" t="s" ph="1">
        <v>3090</v>
      </c>
      <c r="P308" s="7" t="s" ph="1">
        <v>3705</v>
      </c>
      <c r="Q308" s="7" t="s" ph="1">
        <v>3706</v>
      </c>
      <c r="R308" s="147" ph="1"/>
      <c r="S308" s="7" t="s" ph="1">
        <v>651</v>
      </c>
      <c r="T308" s="7" t="s" ph="1">
        <v>3091</v>
      </c>
    </row>
    <row r="309" spans="1:25" ht="25.5" ph="1">
      <c r="A309" s="6" ph="1">
        <v>757</v>
      </c>
      <c r="B309" s="7" t="s" ph="1">
        <v>930</v>
      </c>
      <c r="C309" s="7" t="s" ph="1">
        <v>1503</v>
      </c>
      <c r="D309" s="14" ph="1">
        <v>5</v>
      </c>
      <c r="E309" s="14" ph="1">
        <v>21</v>
      </c>
      <c r="F309" s="7" t="s" ph="1">
        <v>1509</v>
      </c>
      <c r="G309" s="7" t="s" ph="1">
        <v>1292</v>
      </c>
      <c r="H309" s="7" t="s" ph="1">
        <v>9150</v>
      </c>
      <c r="I309" s="7" t="s" ph="1">
        <v>3609</v>
      </c>
      <c r="M309" s="14" t="str" ph="1">
        <f>IFERROR(INDEX([1]!_born[生没年],
MATCH(I309,[1]!_born[作],0)),"")</f>
        <v/>
      </c>
      <c r="N309" s="14" t="str" ph="1">
        <f>IFERROR(INDEX([1]!_born[生没年],
MATCH(K309,[1]!_born[作],0)),"")</f>
        <v/>
      </c>
      <c r="O309" s="7" t="s" ph="1">
        <v>2574</v>
      </c>
      <c r="P309" s="7" t="s" ph="1">
        <v>2602</v>
      </c>
      <c r="R309" s="147" ph="1"/>
      <c r="S309" s="7" t="s" ph="1">
        <v>3576</v>
      </c>
      <c r="T309" s="7" t="s" ph="1">
        <v>3973</v>
      </c>
    </row>
    <row r="310" spans="1:25" s="52" customFormat="1" ph="1">
      <c r="A310" s="49" ph="1">
        <v>666</v>
      </c>
      <c r="B310" s="52" t="s" ph="1">
        <v>930</v>
      </c>
      <c r="C310" s="52" t="s" ph="1">
        <v>1503</v>
      </c>
      <c r="D310" s="132" ph="1">
        <v>5</v>
      </c>
      <c r="E310" s="132" ph="1">
        <v>21</v>
      </c>
      <c r="F310" s="52" t="s" ph="1">
        <v>1504</v>
      </c>
      <c r="G310" s="52" t="s" ph="1">
        <v>1505</v>
      </c>
      <c r="M310" s="132" t="str" ph="1">
        <f>IFERROR(INDEX([1]!_born[生没年],
MATCH(I310,[1]!_born[作],0)),"")</f>
        <v/>
      </c>
      <c r="N310" s="132" t="str" ph="1">
        <f>IFERROR(INDEX([1]!_born[生没年],
MATCH(K310,[1]!_born[作],0)),"")</f>
        <v/>
      </c>
      <c r="R310" s="150" ph="1"/>
      <c r="U310" s="53" ph="1"/>
      <c r="V310" s="49" ph="1"/>
      <c r="W310" s="49" ph="1"/>
    </row>
    <row r="311" spans="1:25" ht="25.5" ph="1">
      <c r="A311" s="6" ph="1">
        <v>755</v>
      </c>
      <c r="B311" s="7" t="s" ph="1">
        <v>930</v>
      </c>
      <c r="C311" s="7" t="s" ph="1">
        <v>1503</v>
      </c>
      <c r="D311" s="14" ph="1">
        <v>1</v>
      </c>
      <c r="E311" s="14" ph="1">
        <v>22</v>
      </c>
      <c r="F311" s="7" t="s" ph="1">
        <v>1507</v>
      </c>
      <c r="G311" s="7" t="s" ph="1">
        <v>1292</v>
      </c>
      <c r="H311" s="7" t="s" ph="1">
        <v>1294</v>
      </c>
      <c r="M311" s="14" t="str" ph="1">
        <f>IFERROR(INDEX([1]!_born[生没年],
MATCH(I311,[1]!_born[作],0)),"")</f>
        <v/>
      </c>
      <c r="N311" s="14" t="str" ph="1">
        <f>IFERROR(INDEX([1]!_born[生没年],
MATCH(K311,[1]!_born[作],0)),"")</f>
        <v/>
      </c>
      <c r="O311" s="7" t="s" ph="1">
        <v>9151</v>
      </c>
      <c r="P311" s="7" t="s" ph="1">
        <v>652</v>
      </c>
      <c r="Q311" s="7" t="s" ph="1">
        <v>653</v>
      </c>
      <c r="R311" s="147" ph="1"/>
      <c r="Y311" s="7" t="s" ph="1">
        <v>9152</v>
      </c>
    </row>
    <row r="312" spans="1:25" ht="25.5" ph="1">
      <c r="A312" s="6" ph="1">
        <v>729</v>
      </c>
      <c r="B312" s="7" t="s" ph="1">
        <v>930</v>
      </c>
      <c r="C312" s="7" t="s" ph="1">
        <v>1503</v>
      </c>
      <c r="D312" s="14" ph="1">
        <v>3</v>
      </c>
      <c r="E312" s="14" ph="1">
        <v>21</v>
      </c>
      <c r="F312" s="7" t="s" ph="1">
        <v>1509</v>
      </c>
      <c r="G312" s="7" t="s" ph="1">
        <v>1292</v>
      </c>
      <c r="H312" s="7" t="s" ph="1">
        <v>9146</v>
      </c>
      <c r="I312" s="7" t="s" ph="1">
        <v>3804</v>
      </c>
      <c r="M312" s="14" t="str" ph="1">
        <f>IFERROR(INDEX([1]!_born[生没年],
MATCH(I312,[1]!_born[作],0)),"")</f>
        <v/>
      </c>
      <c r="N312" s="14" t="str" ph="1">
        <f>IFERROR(INDEX([1]!_born[生没年],
MATCH(K312,[1]!_born[作],0)),"")</f>
        <v/>
      </c>
      <c r="O312" s="7" t="s" ph="1">
        <v>9148</v>
      </c>
      <c r="P312" s="7" t="s" ph="1">
        <v>648</v>
      </c>
      <c r="Q312" s="7" t="s" ph="1">
        <v>649</v>
      </c>
      <c r="R312" s="147" ph="1"/>
      <c r="S312" s="7" t="s" ph="1">
        <v>3351</v>
      </c>
      <c r="T312" s="7" t="s" ph="1">
        <v>2999</v>
      </c>
      <c r="Y312" s="7" t="s" ph="1">
        <v>9153</v>
      </c>
    </row>
    <row r="313" spans="1:25" s="52" customFormat="1" ph="1">
      <c r="A313" s="49" ph="1">
        <v>666</v>
      </c>
      <c r="B313" s="52" t="s" ph="1">
        <v>930</v>
      </c>
      <c r="C313" s="52" t="s" ph="1">
        <v>1503</v>
      </c>
      <c r="D313" s="132" ph="1">
        <v>1</v>
      </c>
      <c r="E313" s="132" ph="1">
        <v>22</v>
      </c>
      <c r="F313" s="52" t="s" ph="1">
        <v>1504</v>
      </c>
      <c r="G313" s="52" t="s" ph="1">
        <v>1505</v>
      </c>
      <c r="M313" s="132" t="str" ph="1">
        <f>IFERROR(INDEX([1]!_born[生没年],
MATCH(I313,[1]!_born[作],0)),"")</f>
        <v/>
      </c>
      <c r="N313" s="132" t="str" ph="1">
        <f>IFERROR(INDEX([1]!_born[生没年],
MATCH(K313,[1]!_born[作],0)),"")</f>
        <v/>
      </c>
      <c r="R313" s="150" ph="1"/>
      <c r="U313" s="53" ph="1"/>
      <c r="V313" s="49" ph="1"/>
      <c r="W313" s="49" ph="1"/>
    </row>
    <row r="314" spans="1:25" ht="25.5" ph="1">
      <c r="A314" s="6" ph="1">
        <v>757</v>
      </c>
      <c r="B314" s="7" t="s" ph="1">
        <v>930</v>
      </c>
      <c r="C314" s="7" t="s" ph="1">
        <v>1503</v>
      </c>
      <c r="D314" s="14" ph="1">
        <v>2</v>
      </c>
      <c r="E314" s="14" ph="1">
        <v>22</v>
      </c>
      <c r="F314" s="7" t="s" ph="1">
        <v>1507</v>
      </c>
      <c r="G314" s="7" t="s" ph="1">
        <v>1292</v>
      </c>
      <c r="H314" s="7" t="s" ph="1">
        <v>2356</v>
      </c>
      <c r="I314" s="7" t="s" ph="1">
        <v>2356</v>
      </c>
      <c r="M314" s="14" t="str" ph="1">
        <f>IFERROR(INDEX([1]!_born[生没年],
MATCH(I314,[1]!_born[作],0)),"")</f>
        <v/>
      </c>
      <c r="N314" s="14" t="str" ph="1">
        <f>IFERROR(INDEX([1]!_born[生没年],
MATCH(K314,[1]!_born[作],0)),"")</f>
        <v/>
      </c>
      <c r="O314" s="7" t="s" ph="1">
        <v>9154</v>
      </c>
      <c r="P314" s="7" t="s" ph="1">
        <v>654</v>
      </c>
      <c r="Q314" s="7" t="s" ph="1">
        <v>655</v>
      </c>
      <c r="R314" s="147" ph="1"/>
      <c r="S314" s="7" t="s" ph="1">
        <v>9140</v>
      </c>
    </row>
    <row r="315" spans="1:25" s="52" customFormat="1" ph="1">
      <c r="A315" s="49" ph="1">
        <v>666</v>
      </c>
      <c r="B315" s="52" t="s" ph="1">
        <v>930</v>
      </c>
      <c r="C315" s="52" t="s" ph="1">
        <v>1503</v>
      </c>
      <c r="D315" s="132" ph="1">
        <v>2</v>
      </c>
      <c r="E315" s="132" ph="1">
        <v>22</v>
      </c>
      <c r="F315" s="52" t="s" ph="1">
        <v>1509</v>
      </c>
      <c r="G315" s="52" t="s" ph="1">
        <v>1505</v>
      </c>
      <c r="I315" s="52" t="s" ph="1">
        <v>656</v>
      </c>
      <c r="M315" s="132" t="str" ph="1">
        <f>IFERROR(INDEX([1]!_born[生没年],
MATCH(I315,[1]!_born[作],0)),"")</f>
        <v/>
      </c>
      <c r="N315" s="132" t="str" ph="1">
        <f>IFERROR(INDEX([1]!_born[生没年],
MATCH(K315,[1]!_born[作],0)),"")</f>
        <v/>
      </c>
      <c r="P315" s="52" t="s" ph="1">
        <v>656</v>
      </c>
      <c r="R315" s="150" ph="1"/>
      <c r="U315" s="53" ph="1"/>
      <c r="V315" s="49" ph="1"/>
      <c r="W315" s="49" ph="1"/>
    </row>
    <row r="316" spans="1:25" ht="25.5" ph="1">
      <c r="A316" s="6" ph="1">
        <v>755</v>
      </c>
      <c r="B316" s="7" t="s" ph="1">
        <v>930</v>
      </c>
      <c r="C316" s="7" t="s" ph="1">
        <v>1503</v>
      </c>
      <c r="D316" s="14" ph="1">
        <v>3</v>
      </c>
      <c r="E316" s="14" ph="1">
        <v>22</v>
      </c>
      <c r="F316" s="7" t="s" ph="1">
        <v>1507</v>
      </c>
      <c r="G316" s="7" t="s" ph="1">
        <v>1292</v>
      </c>
      <c r="H316" s="7" t="s" ph="1">
        <v>7845</v>
      </c>
      <c r="I316" s="7" t="s" ph="1">
        <v>4140</v>
      </c>
      <c r="M316" s="14" t="str" ph="1">
        <f>IFERROR(INDEX([1]!_born[生没年],
MATCH(I316,[1]!_born[作],0)),"")</f>
        <v/>
      </c>
      <c r="N316" s="14" t="str" ph="1">
        <f>IFERROR(INDEX([1]!_born[生没年],
MATCH(K316,[1]!_born[作],0)),"")</f>
        <v/>
      </c>
      <c r="O316" s="7" t="s" ph="1">
        <v>9155</v>
      </c>
      <c r="P316" s="7" t="s" ph="1">
        <v>657</v>
      </c>
      <c r="Q316" s="7" t="s" ph="1">
        <v>658</v>
      </c>
      <c r="R316" s="147" ph="1"/>
      <c r="S316" s="7" t="s" ph="1">
        <v>659</v>
      </c>
      <c r="T316" s="7" t="s" ph="1">
        <v>4139</v>
      </c>
    </row>
    <row r="317" spans="1:25" ht="25.5" ph="1">
      <c r="A317" s="6" ph="1">
        <v>755</v>
      </c>
      <c r="B317" s="7" t="s" ph="1">
        <v>930</v>
      </c>
      <c r="C317" s="7" t="s" ph="1">
        <v>1503</v>
      </c>
      <c r="D317" s="14" ph="1">
        <v>3</v>
      </c>
      <c r="E317" s="14" ph="1">
        <v>22</v>
      </c>
      <c r="F317" s="7" t="s" ph="1">
        <v>1509</v>
      </c>
      <c r="G317" s="7" t="s" ph="1">
        <v>1292</v>
      </c>
      <c r="H317" s="7" t="s" ph="1">
        <v>8845</v>
      </c>
      <c r="I317" s="7" t="s" ph="1">
        <v>2857</v>
      </c>
      <c r="M317" s="14" t="str" ph="1">
        <f>IFERROR(INDEX([1]!_born[生没年],
MATCH(I317,[1]!_born[作],0)),"")</f>
        <v/>
      </c>
      <c r="N317" s="14" t="str" ph="1">
        <f>IFERROR(INDEX([1]!_born[生没年],
MATCH(K317,[1]!_born[作],0)),"")</f>
        <v/>
      </c>
      <c r="O317" s="7" t="s" ph="1">
        <v>3985</v>
      </c>
      <c r="P317" s="7" t="s" ph="1">
        <v>660</v>
      </c>
      <c r="Q317" s="7" t="s" ph="1">
        <v>661</v>
      </c>
      <c r="R317" s="147" ph="1"/>
      <c r="S317" s="7" t="s" ph="1">
        <v>3608</v>
      </c>
      <c r="T317" s="7" t="s" ph="1">
        <v>3607</v>
      </c>
      <c r="Y317" s="7" t="s" ph="1">
        <v>8820</v>
      </c>
    </row>
    <row r="318" spans="1:25" s="52" customFormat="1" ph="1">
      <c r="A318" s="49" ph="1">
        <v>666</v>
      </c>
      <c r="B318" s="52" t="s" ph="1">
        <v>930</v>
      </c>
      <c r="C318" s="52" t="s" ph="1">
        <v>1503</v>
      </c>
      <c r="D318" s="132" ph="1">
        <v>3</v>
      </c>
      <c r="E318" s="132" ph="1">
        <v>22</v>
      </c>
      <c r="F318" s="52" t="s" ph="1">
        <v>1504</v>
      </c>
      <c r="G318" s="52" t="s" ph="1">
        <v>1505</v>
      </c>
      <c r="M318" s="132" t="str" ph="1">
        <f>IFERROR(INDEX([1]!_born[生没年],
MATCH(I318,[1]!_born[作],0)),"")</f>
        <v/>
      </c>
      <c r="N318" s="132" t="str" ph="1">
        <f>IFERROR(INDEX([1]!_born[生没年],
MATCH(K318,[1]!_born[作],0)),"")</f>
        <v/>
      </c>
      <c r="R318" s="150" ph="1"/>
      <c r="U318" s="53" ph="1"/>
      <c r="V318" s="49" ph="1"/>
      <c r="W318" s="49" ph="1"/>
    </row>
    <row r="319" spans="1:25" ht="25.5" ph="1">
      <c r="A319" s="6" ph="1">
        <v>757</v>
      </c>
      <c r="B319" s="7" t="s" ph="1">
        <v>930</v>
      </c>
      <c r="C319" s="7" t="s" ph="1">
        <v>1503</v>
      </c>
      <c r="D319" s="14" ph="1">
        <v>4</v>
      </c>
      <c r="E319" s="14" ph="1">
        <v>22</v>
      </c>
      <c r="F319" s="7" t="s" ph="1">
        <v>1507</v>
      </c>
      <c r="G319" s="7" t="s" ph="1">
        <v>1292</v>
      </c>
      <c r="H319" s="7" t="s" ph="1">
        <v>8845</v>
      </c>
      <c r="I319" s="7" t="s" ph="1">
        <v>2857</v>
      </c>
      <c r="M319" s="14" t="str" ph="1">
        <f>IFERROR(INDEX([1]!_born[生没年],
MATCH(I319,[1]!_born[作],0)),"")</f>
        <v/>
      </c>
      <c r="N319" s="14" t="str" ph="1">
        <f>IFERROR(INDEX([1]!_born[生没年],
MATCH(K319,[1]!_born[作],0)),"")</f>
        <v/>
      </c>
      <c r="O319" s="7" t="s" ph="1">
        <v>3985</v>
      </c>
      <c r="P319" s="7" t="s" ph="1">
        <v>660</v>
      </c>
      <c r="Q319" s="7" t="s" ph="1">
        <v>661</v>
      </c>
      <c r="R319" s="147" ph="1"/>
      <c r="S319" s="7" t="s" ph="1">
        <v>3608</v>
      </c>
      <c r="T319" s="7" t="s" ph="1">
        <v>3607</v>
      </c>
      <c r="Y319" s="7" t="s" ph="1">
        <v>8822</v>
      </c>
    </row>
    <row r="320" spans="1:25" ht="25.5" ph="1">
      <c r="A320" s="6" ph="1">
        <v>757</v>
      </c>
      <c r="B320" s="7" t="s" ph="1">
        <v>930</v>
      </c>
      <c r="C320" s="7" t="s" ph="1">
        <v>1503</v>
      </c>
      <c r="D320" s="14" ph="1">
        <v>4</v>
      </c>
      <c r="E320" s="14" ph="1">
        <v>22</v>
      </c>
      <c r="F320" s="7" t="s" ph="1">
        <v>1509</v>
      </c>
      <c r="G320" s="7" t="s" ph="1">
        <v>1292</v>
      </c>
      <c r="H320" s="7" t="s" ph="1">
        <v>9156</v>
      </c>
      <c r="I320" s="7" t="s" ph="1">
        <v>3609</v>
      </c>
      <c r="M320" s="14" t="str" ph="1">
        <f>IFERROR(INDEX([1]!_born[生没年],
MATCH(I320,[1]!_born[作],0)),"")</f>
        <v/>
      </c>
      <c r="N320" s="14" t="str" ph="1">
        <f>IFERROR(INDEX([1]!_born[生没年],
MATCH(K320,[1]!_born[作],0)),"")</f>
        <v/>
      </c>
      <c r="O320" s="7" t="s" ph="1">
        <v>9157</v>
      </c>
      <c r="P320" s="7" t="s" ph="1">
        <v>662</v>
      </c>
      <c r="Q320" s="7" t="s" ph="1">
        <v>663</v>
      </c>
      <c r="R320" s="147" ph="1"/>
      <c r="S320" s="7" t="s" ph="1">
        <v>3851</v>
      </c>
      <c r="T320" s="7" t="s" ph="1">
        <v>3973</v>
      </c>
    </row>
    <row r="321" spans="1:25" s="52" customFormat="1" ph="1">
      <c r="A321" s="49" ph="1">
        <v>666</v>
      </c>
      <c r="B321" s="52" t="s" ph="1">
        <v>930</v>
      </c>
      <c r="C321" s="52" t="s" ph="1">
        <v>1503</v>
      </c>
      <c r="D321" s="132" ph="1">
        <v>4</v>
      </c>
      <c r="E321" s="132" ph="1">
        <v>22</v>
      </c>
      <c r="F321" s="52" t="s" ph="1">
        <v>1504</v>
      </c>
      <c r="G321" s="52" t="s" ph="1">
        <v>1505</v>
      </c>
      <c r="I321" s="52" t="s" ph="1">
        <v>664</v>
      </c>
      <c r="M321" s="132" t="str" ph="1">
        <f>IFERROR(INDEX([1]!_born[生没年],
MATCH(I321,[1]!_born[作],0)),"")</f>
        <v/>
      </c>
      <c r="N321" s="132" t="str" ph="1">
        <f>IFERROR(INDEX([1]!_born[生没年],
MATCH(K321,[1]!_born[作],0)),"")</f>
        <v/>
      </c>
      <c r="P321" s="52" t="s" ph="1">
        <v>664</v>
      </c>
      <c r="R321" s="150" ph="1"/>
      <c r="U321" s="53" ph="1"/>
      <c r="V321" s="49" ph="1"/>
      <c r="W321" s="49" ph="1"/>
    </row>
    <row r="322" spans="1:25" ht="25.5" ph="1">
      <c r="A322" s="6" ph="1">
        <v>757</v>
      </c>
      <c r="B322" s="7" t="s" ph="1">
        <v>930</v>
      </c>
      <c r="C322" s="7" t="s" ph="1">
        <v>1503</v>
      </c>
      <c r="D322" s="14" ph="1">
        <v>5</v>
      </c>
      <c r="E322" s="14" ph="1">
        <v>22</v>
      </c>
      <c r="F322" s="7" t="s" ph="1">
        <v>1507</v>
      </c>
      <c r="G322" s="7" t="s" ph="1">
        <v>1292</v>
      </c>
      <c r="H322" s="7" t="s" ph="1">
        <v>2356</v>
      </c>
      <c r="I322" s="7" t="s" ph="1">
        <v>7036</v>
      </c>
      <c r="M322" s="14" t="str" ph="1">
        <f>IFERROR(INDEX([1]!_born[生没年],
MATCH(I322,[1]!_born[作],0)),"")</f>
        <v/>
      </c>
      <c r="N322" s="14" t="str" ph="1">
        <f>IFERROR(INDEX([1]!_born[生没年],
MATCH(K322,[1]!_born[作],0)),"")</f>
        <v/>
      </c>
      <c r="O322" s="7" t="s" ph="1">
        <v>9158</v>
      </c>
      <c r="P322" s="7" t="s" ph="1">
        <v>665</v>
      </c>
      <c r="Q322" s="7" t="s" ph="1">
        <v>666</v>
      </c>
      <c r="R322" s="147" ph="1"/>
      <c r="S322" s="7" t="s" ph="1">
        <v>9140</v>
      </c>
    </row>
    <row r="323" spans="1:25" ht="25.5" ph="1">
      <c r="A323" s="6" ph="1">
        <v>315</v>
      </c>
      <c r="B323" s="7" t="s" ph="1">
        <v>930</v>
      </c>
      <c r="C323" s="7" t="s" ph="1">
        <v>1503</v>
      </c>
      <c r="D323" s="14" ph="1">
        <v>5</v>
      </c>
      <c r="E323" s="14" ph="1">
        <v>22</v>
      </c>
      <c r="F323" s="7" t="s" ph="1">
        <v>1509</v>
      </c>
      <c r="G323" s="7" t="s" ph="1">
        <v>1292</v>
      </c>
      <c r="H323" s="7" t="s" ph="1">
        <v>1294</v>
      </c>
      <c r="I323" s="17" t="s" ph="1">
        <v>9101</v>
      </c>
      <c r="M323" s="14" t="str" ph="1">
        <f>IFERROR(INDEX([1]!_born[生没年],
MATCH(I323,[1]!_born[作],0)),"")</f>
        <v/>
      </c>
      <c r="N323" s="14" t="str" ph="1">
        <f>IFERROR(INDEX([1]!_born[生没年],
MATCH(K323,[1]!_born[作],0)),"")</f>
        <v/>
      </c>
      <c r="O323" s="7" t="s" ph="1">
        <v>9159</v>
      </c>
      <c r="P323" s="7" t="s" ph="1">
        <v>667</v>
      </c>
      <c r="Q323" s="7" t="s" ph="1">
        <v>668</v>
      </c>
      <c r="R323" s="147" ph="1"/>
      <c r="S323" s="7" t="s" ph="1">
        <v>669</v>
      </c>
      <c r="T323" s="7" t="s" ph="1">
        <v>3229</v>
      </c>
      <c r="U323" s="15" t="s" ph="1">
        <v>1523</v>
      </c>
    </row>
    <row r="324" spans="1:25" s="52" customFormat="1" ph="1">
      <c r="A324" s="49" ph="1">
        <v>666</v>
      </c>
      <c r="B324" s="52" t="s" ph="1">
        <v>930</v>
      </c>
      <c r="C324" s="52" t="s" ph="1">
        <v>1524</v>
      </c>
      <c r="D324" s="132" ph="1">
        <v>5</v>
      </c>
      <c r="E324" s="132" ph="1">
        <v>22</v>
      </c>
      <c r="F324" s="52" t="s" ph="1">
        <v>1525</v>
      </c>
      <c r="G324" s="52" t="s" ph="1">
        <v>1526</v>
      </c>
      <c r="M324" s="132" t="str" ph="1">
        <f>IFERROR(INDEX([1]!_born[生没年],
MATCH(I324,[1]!_born[作],0)),"")</f>
        <v/>
      </c>
      <c r="N324" s="132" t="str" ph="1">
        <f>IFERROR(INDEX([1]!_born[生没年],
MATCH(K324,[1]!_born[作],0)),"")</f>
        <v/>
      </c>
      <c r="P324" s="52" t="s" ph="1">
        <v>1527</v>
      </c>
      <c r="R324" s="150" ph="1"/>
      <c r="U324" s="53" ph="1"/>
      <c r="V324" s="49" ph="1"/>
      <c r="W324" s="49" ph="1"/>
    </row>
    <row r="325" spans="1:25" ht="25.5" ph="1">
      <c r="A325" s="6" ph="1">
        <v>755</v>
      </c>
      <c r="B325" s="7" t="s" ph="1">
        <v>930</v>
      </c>
      <c r="C325" s="7" t="s" ph="1">
        <v>1524</v>
      </c>
      <c r="D325" s="14" ph="1">
        <v>1</v>
      </c>
      <c r="E325" s="14" ph="1">
        <v>23</v>
      </c>
      <c r="F325" s="7" t="s" ph="1">
        <v>1528</v>
      </c>
      <c r="G325" s="7" t="s" ph="1">
        <v>1529</v>
      </c>
      <c r="H325" s="7" t="s" ph="1">
        <v>2356</v>
      </c>
      <c r="I325" s="7" t="s" ph="1">
        <v>7036</v>
      </c>
      <c r="M325" s="14" t="str" ph="1">
        <f>IFERROR(INDEX([1]!_born[生没年],
MATCH(I325,[1]!_born[作],0)),"")</f>
        <v/>
      </c>
      <c r="N325" s="14" t="str" ph="1">
        <f>IFERROR(INDEX([1]!_born[生没年],
MATCH(K325,[1]!_born[作],0)),"")</f>
        <v/>
      </c>
      <c r="O325" s="7" t="s" ph="1">
        <v>9160</v>
      </c>
      <c r="P325" s="7" t="s" ph="1">
        <v>1530</v>
      </c>
      <c r="Q325" s="7" t="s" ph="1">
        <v>1531</v>
      </c>
      <c r="R325" s="147" ph="1"/>
      <c r="S325" s="7" t="s" ph="1">
        <v>9140</v>
      </c>
    </row>
    <row r="326" spans="1:25" ht="25.5" ph="1">
      <c r="A326" s="6" ph="1">
        <v>755</v>
      </c>
      <c r="B326" s="7" t="s" ph="1">
        <v>930</v>
      </c>
      <c r="C326" s="7" t="s" ph="1">
        <v>1524</v>
      </c>
      <c r="D326" s="14" ph="1">
        <v>1</v>
      </c>
      <c r="E326" s="14" ph="1">
        <v>23</v>
      </c>
      <c r="F326" s="7" t="s" ph="1">
        <v>1532</v>
      </c>
      <c r="G326" s="7" t="s" ph="1">
        <v>1529</v>
      </c>
      <c r="H326" s="19" t="s" ph="1">
        <v>2356</v>
      </c>
      <c r="I326" s="19" t="s" ph="1">
        <v>9161</v>
      </c>
      <c r="J326" s="19" ph="1"/>
      <c r="K326" s="19" ph="1"/>
      <c r="L326" s="19" ph="1"/>
      <c r="M326" s="14" t="str" ph="1">
        <f>IFERROR(INDEX([1]!_born[生没年],
MATCH(I326,[1]!_born[作],0)),"")</f>
        <v/>
      </c>
      <c r="N326" s="14" t="str" ph="1">
        <f>IFERROR(INDEX([1]!_born[生没年],
MATCH(K326,[1]!_born[作],0)),"")</f>
        <v/>
      </c>
      <c r="O326" s="19" t="s" ph="1">
        <v>9162</v>
      </c>
      <c r="P326" s="19" t="s" ph="1">
        <v>1533</v>
      </c>
      <c r="Q326" s="19" t="s" ph="1">
        <v>1534</v>
      </c>
      <c r="R326" s="148" ph="1"/>
      <c r="S326" s="19" t="s" ph="1">
        <v>9163</v>
      </c>
    </row>
    <row r="327" spans="1:25" s="52" customFormat="1" ph="1">
      <c r="A327" s="49" ph="1">
        <v>666</v>
      </c>
      <c r="B327" s="52" t="s" ph="1">
        <v>930</v>
      </c>
      <c r="C327" s="52" t="s" ph="1">
        <v>1524</v>
      </c>
      <c r="D327" s="132" ph="1">
        <v>1</v>
      </c>
      <c r="E327" s="132" ph="1">
        <v>23</v>
      </c>
      <c r="F327" s="52" t="s" ph="1">
        <v>1525</v>
      </c>
      <c r="G327" s="52" t="s" ph="1">
        <v>1526</v>
      </c>
      <c r="M327" s="132" t="str" ph="1">
        <f>IFERROR(INDEX([1]!_born[生没年],
MATCH(I327,[1]!_born[作],0)),"")</f>
        <v/>
      </c>
      <c r="N327" s="132" t="str" ph="1">
        <f>IFERROR(INDEX([1]!_born[生没年],
MATCH(K327,[1]!_born[作],0)),"")</f>
        <v/>
      </c>
      <c r="R327" s="150" ph="1"/>
      <c r="U327" s="53" ph="1"/>
      <c r="V327" s="49" ph="1"/>
      <c r="W327" s="49" ph="1"/>
    </row>
    <row r="328" spans="1:25" ht="25.5" ph="1">
      <c r="A328" s="6" ph="1">
        <v>757</v>
      </c>
      <c r="B328" s="7" t="s" ph="1">
        <v>930</v>
      </c>
      <c r="C328" s="7" t="s" ph="1">
        <v>1524</v>
      </c>
      <c r="D328" s="14" ph="1">
        <v>2</v>
      </c>
      <c r="E328" s="14" ph="1">
        <v>23</v>
      </c>
      <c r="F328" s="7" t="s" ph="1">
        <v>1528</v>
      </c>
      <c r="G328" s="7" t="s" ph="1">
        <v>1529</v>
      </c>
      <c r="H328" s="7" t="s" ph="1">
        <v>2356</v>
      </c>
      <c r="I328" s="7" t="s" ph="1">
        <v>9164</v>
      </c>
      <c r="M328" s="14" t="str" ph="1">
        <f>IFERROR(INDEX([1]!_born[生没年],
MATCH(I328,[1]!_born[作],0)),"")</f>
        <v/>
      </c>
      <c r="N328" s="14" t="str" ph="1">
        <f>IFERROR(INDEX([1]!_born[生没年],
MATCH(K328,[1]!_born[作],0)),"")</f>
        <v/>
      </c>
      <c r="O328" s="7" t="s" ph="1">
        <v>9165</v>
      </c>
      <c r="P328" s="7" t="s" ph="1">
        <v>1533</v>
      </c>
      <c r="Q328" s="7" t="s" ph="1">
        <v>1534</v>
      </c>
      <c r="R328" s="147" ph="1"/>
      <c r="S328" s="7" t="s" ph="1">
        <v>9140</v>
      </c>
    </row>
    <row r="329" spans="1:25" s="52" customFormat="1" ph="1">
      <c r="A329" s="49" ph="1">
        <v>666</v>
      </c>
      <c r="B329" s="52" t="s" ph="1">
        <v>930</v>
      </c>
      <c r="C329" s="52" t="s" ph="1">
        <v>1524</v>
      </c>
      <c r="D329" s="132" ph="1">
        <v>2</v>
      </c>
      <c r="E329" s="132" ph="1">
        <v>23</v>
      </c>
      <c r="F329" s="52" t="s" ph="1">
        <v>1532</v>
      </c>
      <c r="G329" s="52" t="s" ph="1">
        <v>1526</v>
      </c>
      <c r="I329" s="52" t="s" ph="1">
        <v>1535</v>
      </c>
      <c r="M329" s="132" t="str" ph="1">
        <f>IFERROR(INDEX([1]!_born[生没年],
MATCH(I329,[1]!_born[作],0)),"")</f>
        <v/>
      </c>
      <c r="N329" s="132" t="str" ph="1">
        <f>IFERROR(INDEX([1]!_born[生没年],
MATCH(K329,[1]!_born[作],0)),"")</f>
        <v/>
      </c>
      <c r="P329" s="52" t="s" ph="1">
        <v>1535</v>
      </c>
      <c r="R329" s="150" ph="1"/>
      <c r="U329" s="53" ph="1"/>
      <c r="V329" s="49" ph="1"/>
      <c r="W329" s="49" ph="1"/>
    </row>
    <row r="330" spans="1:25" ht="25.5" ph="1">
      <c r="A330" s="6" ph="1">
        <v>755</v>
      </c>
      <c r="B330" s="7" t="s" ph="1">
        <v>930</v>
      </c>
      <c r="C330" s="7" t="s" ph="1">
        <v>1524</v>
      </c>
      <c r="D330" s="14" ph="1">
        <v>3</v>
      </c>
      <c r="E330" s="14" ph="1">
        <v>23</v>
      </c>
      <c r="F330" s="7" t="s" ph="1">
        <v>1528</v>
      </c>
      <c r="G330" s="7" t="s" ph="1">
        <v>1529</v>
      </c>
      <c r="H330" s="7" t="s" ph="1">
        <v>9166</v>
      </c>
      <c r="I330" s="7" t="s" ph="1">
        <v>2356</v>
      </c>
      <c r="M330" s="14" t="str" ph="1">
        <f>IFERROR(INDEX([1]!_born[生没年],
MATCH(I330,[1]!_born[作],0)),"")</f>
        <v/>
      </c>
      <c r="N330" s="14" t="str" ph="1">
        <f>IFERROR(INDEX([1]!_born[生没年],
MATCH(K330,[1]!_born[作],0)),"")</f>
        <v/>
      </c>
      <c r="O330" s="7" t="s" ph="1">
        <v>3835</v>
      </c>
      <c r="P330" s="7" t="s" ph="1">
        <v>3147</v>
      </c>
      <c r="Q330" s="7" t="s" ph="1">
        <v>3148</v>
      </c>
      <c r="R330" s="147" ph="1"/>
      <c r="T330" s="7" t="s" ph="1">
        <v>2379</v>
      </c>
    </row>
    <row r="331" spans="1:25" ht="25.5" ph="1">
      <c r="A331" s="6" ph="1">
        <v>650</v>
      </c>
      <c r="B331" s="7" t="s" ph="1">
        <v>930</v>
      </c>
      <c r="C331" s="7" t="s" ph="1">
        <v>1524</v>
      </c>
      <c r="D331" s="14" ph="1">
        <v>3</v>
      </c>
      <c r="E331" s="14" ph="1">
        <v>23</v>
      </c>
      <c r="F331" s="7" t="s" ph="1">
        <v>1532</v>
      </c>
      <c r="G331" s="7" t="s" ph="1">
        <v>1529</v>
      </c>
      <c r="I331" s="7" t="s" ph="1">
        <v>2356</v>
      </c>
      <c r="M331" s="14" t="str" ph="1">
        <f>IFERROR(INDEX([1]!_born[生没年],
MATCH(I331,[1]!_born[作],0)),"")</f>
        <v/>
      </c>
      <c r="N331" s="14" t="str" ph="1">
        <f>IFERROR(INDEX([1]!_born[生没年],
MATCH(K331,[1]!_born[作],0)),"")</f>
        <v/>
      </c>
      <c r="O331" s="7" t="s" ph="1">
        <v>9168</v>
      </c>
      <c r="R331" s="147" ph="1"/>
      <c r="S331" s="7" t="s" ph="1">
        <v>9169</v>
      </c>
      <c r="U331" s="15" ph="1">
        <v>34646</v>
      </c>
      <c r="Y331" s="7" t="s" ph="1">
        <v>9167</v>
      </c>
    </row>
    <row r="332" spans="1:25" s="52" customFormat="1" ph="1">
      <c r="A332" s="49" ph="1">
        <v>666</v>
      </c>
      <c r="B332" s="52" t="s" ph="1">
        <v>930</v>
      </c>
      <c r="C332" s="52" t="s" ph="1">
        <v>1524</v>
      </c>
      <c r="D332" s="132" ph="1">
        <v>3</v>
      </c>
      <c r="E332" s="132" ph="1">
        <v>23</v>
      </c>
      <c r="F332" s="52" t="s" ph="1">
        <v>1525</v>
      </c>
      <c r="G332" s="52" t="s" ph="1">
        <v>1526</v>
      </c>
      <c r="M332" s="132" t="str" ph="1">
        <f>IFERROR(INDEX([1]!_born[生没年],
MATCH(I332,[1]!_born[作],0)),"")</f>
        <v/>
      </c>
      <c r="N332" s="132" t="str" ph="1">
        <f>IFERROR(INDEX([1]!_born[生没年],
MATCH(K332,[1]!_born[作],0)),"")</f>
        <v/>
      </c>
      <c r="P332" s="52" t="s" ph="1">
        <v>1536</v>
      </c>
      <c r="R332" s="150" ph="1"/>
      <c r="U332" s="53" ph="1"/>
      <c r="V332" s="49" ph="1"/>
      <c r="W332" s="49" ph="1"/>
    </row>
    <row r="333" spans="1:25" ht="25.5" ph="1">
      <c r="A333" s="6" ph="1">
        <v>757</v>
      </c>
      <c r="B333" s="7" t="s" ph="1">
        <v>930</v>
      </c>
      <c r="C333" s="7" t="s" ph="1">
        <v>1524</v>
      </c>
      <c r="D333" s="14" ph="1">
        <v>4</v>
      </c>
      <c r="E333" s="14" ph="1">
        <v>23</v>
      </c>
      <c r="F333" s="7" t="s" ph="1">
        <v>1528</v>
      </c>
      <c r="G333" s="7" t="s" ph="1">
        <v>1529</v>
      </c>
      <c r="H333" s="7" t="s" ph="1">
        <v>7732</v>
      </c>
      <c r="I333" s="7" t="s" ph="1">
        <v>3781</v>
      </c>
      <c r="M333" s="14" t="str" ph="1">
        <f>IFERROR(INDEX([1]!_born[生没年],
MATCH(I333,[1]!_born[作],0)),"")</f>
        <v/>
      </c>
      <c r="N333" s="14" t="str" ph="1">
        <f>IFERROR(INDEX([1]!_born[生没年],
MATCH(K333,[1]!_born[作],0)),"")</f>
        <v/>
      </c>
      <c r="O333" s="7" t="s" ph="1">
        <v>3782</v>
      </c>
      <c r="P333" s="7" t="s" ph="1">
        <v>3149</v>
      </c>
      <c r="Q333" s="7" t="s" ph="1">
        <v>3150</v>
      </c>
      <c r="R333" s="147" ph="1"/>
      <c r="T333" s="7" t="s" ph="1">
        <v>2378</v>
      </c>
    </row>
    <row r="334" spans="1:25" s="52" customFormat="1" ph="1">
      <c r="A334" s="49" ph="1">
        <v>666</v>
      </c>
      <c r="B334" s="52" t="s" ph="1">
        <v>930</v>
      </c>
      <c r="C334" s="52" t="s" ph="1">
        <v>1524</v>
      </c>
      <c r="D334" s="132" ph="1">
        <v>4</v>
      </c>
      <c r="E334" s="132" ph="1">
        <v>23</v>
      </c>
      <c r="F334" s="52" t="s" ph="1">
        <v>1532</v>
      </c>
      <c r="G334" s="52" t="s" ph="1">
        <v>1526</v>
      </c>
      <c r="I334" s="52" t="s" ph="1">
        <v>1537</v>
      </c>
      <c r="M334" s="132" t="str" ph="1">
        <f>IFERROR(INDEX([1]!_born[生没年],
MATCH(I334,[1]!_born[作],0)),"")</f>
        <v/>
      </c>
      <c r="N334" s="132" t="str" ph="1">
        <f>IFERROR(INDEX([1]!_born[生没年],
MATCH(K334,[1]!_born[作],0)),"")</f>
        <v/>
      </c>
      <c r="P334" s="52" t="s" ph="1">
        <v>1537</v>
      </c>
      <c r="R334" s="150" ph="1"/>
      <c r="U334" s="53" ph="1"/>
      <c r="V334" s="49" ph="1"/>
      <c r="W334" s="49" ph="1"/>
    </row>
    <row r="335" spans="1:25" ht="25.5" ph="1">
      <c r="A335" s="6" ph="1">
        <v>757</v>
      </c>
      <c r="B335" s="7" t="s" ph="1">
        <v>930</v>
      </c>
      <c r="C335" s="7" t="s" ph="1">
        <v>1524</v>
      </c>
      <c r="D335" s="14" ph="1">
        <v>5</v>
      </c>
      <c r="E335" s="14" ph="1">
        <v>23</v>
      </c>
      <c r="F335" s="7" t="s" ph="1">
        <v>1528</v>
      </c>
      <c r="G335" s="7" t="s" ph="1">
        <v>1529</v>
      </c>
      <c r="H335" s="7" t="s" ph="1">
        <v>7732</v>
      </c>
      <c r="I335" s="7" t="s" ph="1">
        <v>2458</v>
      </c>
      <c r="M335" s="14" t="str" ph="1">
        <f>IFERROR(INDEX([1]!_born[生没年],
MATCH(I335,[1]!_born[作],0)),"")</f>
        <v/>
      </c>
      <c r="N335" s="14" t="str" ph="1">
        <f>IFERROR(INDEX([1]!_born[生没年],
MATCH(K335,[1]!_born[作],0)),"")</f>
        <v/>
      </c>
      <c r="O335" s="7" t="s" ph="1">
        <v>2458</v>
      </c>
      <c r="P335" s="7" t="s" ph="1">
        <v>3151</v>
      </c>
      <c r="R335" s="147" ph="1"/>
      <c r="T335" s="7" t="s" ph="1">
        <v>4139</v>
      </c>
      <c r="Y335" s="7" t="s" ph="1">
        <v>9170</v>
      </c>
    </row>
    <row r="336" spans="1:25" ht="25.5" ph="1">
      <c r="A336" s="6" ph="1">
        <v>757</v>
      </c>
      <c r="B336" s="7" t="s" ph="1">
        <v>930</v>
      </c>
      <c r="C336" s="7" t="s" ph="1">
        <v>1524</v>
      </c>
      <c r="D336" s="14" ph="1">
        <v>5</v>
      </c>
      <c r="E336" s="14" ph="1">
        <v>23</v>
      </c>
      <c r="F336" s="7" t="s" ph="1">
        <v>1532</v>
      </c>
      <c r="G336" s="7" t="s" ph="1">
        <v>1529</v>
      </c>
      <c r="H336" s="7" t="s" ph="1">
        <v>7732</v>
      </c>
      <c r="I336" s="7" t="s" ph="1">
        <v>2306</v>
      </c>
      <c r="M336" s="14" t="str" ph="1">
        <f>IFERROR(INDEX([1]!_born[生没年],
MATCH(I336,[1]!_born[作],0)),"")</f>
        <v/>
      </c>
      <c r="N336" s="14" t="str" ph="1">
        <f>IFERROR(INDEX([1]!_born[生没年],
MATCH(K336,[1]!_born[作],0)),"")</f>
        <v/>
      </c>
      <c r="O336" s="7" t="s" ph="1">
        <v>2422</v>
      </c>
      <c r="P336" s="7" t="s" ph="1">
        <v>3157</v>
      </c>
      <c r="Q336" s="7" t="s" ph="1">
        <v>1538</v>
      </c>
      <c r="R336" s="147" ph="1"/>
      <c r="T336" s="7" t="s" ph="1">
        <v>2368</v>
      </c>
    </row>
    <row r="337" spans="1:25" s="52" customFormat="1" ph="1">
      <c r="A337" s="49" ph="1">
        <v>666</v>
      </c>
      <c r="B337" s="52" t="s" ph="1">
        <v>930</v>
      </c>
      <c r="C337" s="52" t="s" ph="1">
        <v>1524</v>
      </c>
      <c r="D337" s="132" ph="1">
        <v>5</v>
      </c>
      <c r="E337" s="132" ph="1">
        <v>23</v>
      </c>
      <c r="F337" s="52" t="s" ph="1">
        <v>1525</v>
      </c>
      <c r="G337" s="52" t="s" ph="1">
        <v>1526</v>
      </c>
      <c r="M337" s="132" t="str" ph="1">
        <f>IFERROR(INDEX([1]!_born[生没年],
MATCH(I337,[1]!_born[作],0)),"")</f>
        <v/>
      </c>
      <c r="N337" s="132" t="str" ph="1">
        <f>IFERROR(INDEX([1]!_born[生没年],
MATCH(K337,[1]!_born[作],0)),"")</f>
        <v/>
      </c>
      <c r="R337" s="150" ph="1"/>
      <c r="U337" s="53" ph="1"/>
      <c r="V337" s="49" ph="1"/>
      <c r="W337" s="49" ph="1"/>
    </row>
    <row r="338" spans="1:25" s="8" customFormat="1" ht="25.5" ph="1">
      <c r="A338" s="6" ph="1">
        <v>4</v>
      </c>
      <c r="B338" s="11" t="s" ph="1">
        <v>930</v>
      </c>
      <c r="C338" s="11" t="s" ph="1">
        <v>1524</v>
      </c>
      <c r="D338" s="9" ph="1"/>
      <c r="E338" s="9" ph="1"/>
      <c r="G338" s="10" t="s" ph="1">
        <v>1529</v>
      </c>
      <c r="H338" s="134" t="s" ph="1">
        <v>9171</v>
      </c>
      <c r="I338" s="134" ph="1"/>
      <c r="M338" s="9" t="str" ph="1">
        <f>IFERROR(INDEX([1]!_born[生没年],
MATCH(I338,[1]!_born[作],0)),"")</f>
        <v/>
      </c>
      <c r="N338" s="9" t="str" ph="1">
        <f>IFERROR(INDEX([1]!_born[生没年],
MATCH(K338,[1]!_born[作],0)),"")</f>
        <v/>
      </c>
      <c r="R338" s="146" ph="1"/>
      <c r="U338" s="12" ph="1"/>
      <c r="V338" s="131" ph="1"/>
      <c r="W338" s="131" ph="1"/>
    </row>
    <row r="339" spans="1:25" ht="25.5" ph="1">
      <c r="A339" s="6" ph="1">
        <v>644</v>
      </c>
      <c r="B339" s="7" t="s" ph="1">
        <v>930</v>
      </c>
      <c r="C339" s="7" t="s" ph="1">
        <v>1524</v>
      </c>
      <c r="D339" s="14" ph="1">
        <v>1</v>
      </c>
      <c r="E339" s="14" ph="1">
        <v>24</v>
      </c>
      <c r="F339" s="7" t="s" ph="1">
        <v>1528</v>
      </c>
      <c r="G339" s="7" t="s" ph="1">
        <v>1529</v>
      </c>
      <c r="H339" s="7" t="s" ph="1">
        <v>9172</v>
      </c>
      <c r="I339" s="7" t="s" ph="1">
        <v>2356</v>
      </c>
      <c r="M339" s="14" t="str" ph="1">
        <f>IFERROR(INDEX([1]!_born[生没年],
MATCH(I339,[1]!_born[作],0)),"")</f>
        <v/>
      </c>
      <c r="N339" s="14" t="str" ph="1">
        <f>IFERROR(INDEX([1]!_born[生没年],
MATCH(K339,[1]!_born[作],0)),"")</f>
        <v/>
      </c>
      <c r="O339" s="7" t="s" ph="1">
        <v>9173</v>
      </c>
      <c r="R339" s="147" ph="1"/>
      <c r="S339" s="7" t="s" ph="1">
        <v>9131</v>
      </c>
      <c r="U339" s="15" ph="1">
        <v>33853</v>
      </c>
    </row>
    <row r="340" spans="1:25" ht="25.5" ph="1">
      <c r="A340" s="6" ph="1">
        <v>645</v>
      </c>
      <c r="B340" s="7" t="s" ph="1">
        <v>930</v>
      </c>
      <c r="C340" s="7" t="s" ph="1">
        <v>1524</v>
      </c>
      <c r="D340" s="14" ph="1">
        <v>1</v>
      </c>
      <c r="E340" s="14" ph="1">
        <v>24</v>
      </c>
      <c r="F340" s="7" t="s" ph="1">
        <v>1532</v>
      </c>
      <c r="G340" s="7" t="s" ph="1">
        <v>1529</v>
      </c>
      <c r="H340" s="7" t="s" ph="1">
        <v>6977</v>
      </c>
      <c r="I340" s="7" t="s" ph="1">
        <v>2356</v>
      </c>
      <c r="M340" s="14" t="str" ph="1">
        <f>IFERROR(INDEX([1]!_born[生没年],
MATCH(I340,[1]!_born[作],0)),"")</f>
        <v/>
      </c>
      <c r="N340" s="14" t="str" ph="1">
        <f>IFERROR(INDEX([1]!_born[生没年],
MATCH(K340,[1]!_born[作],0)),"")</f>
        <v/>
      </c>
      <c r="O340" s="7" t="s" ph="1">
        <v>9174</v>
      </c>
      <c r="R340" s="147" ph="1"/>
      <c r="S340" s="7" t="s" ph="1">
        <v>9131</v>
      </c>
      <c r="U340" s="15" ph="1">
        <v>33867</v>
      </c>
    </row>
    <row r="341" spans="1:25" s="52" customFormat="1" ph="1">
      <c r="A341" s="49" ph="1">
        <v>666</v>
      </c>
      <c r="B341" s="52" t="s" ph="1">
        <v>930</v>
      </c>
      <c r="C341" s="52" t="s" ph="1">
        <v>1524</v>
      </c>
      <c r="D341" s="132" ph="1">
        <v>1</v>
      </c>
      <c r="E341" s="132" ph="1">
        <v>24</v>
      </c>
      <c r="F341" s="52" t="s" ph="1">
        <v>1525</v>
      </c>
      <c r="G341" s="52" t="s" ph="1">
        <v>1526</v>
      </c>
      <c r="M341" s="132" t="str" ph="1">
        <f>IFERROR(INDEX([1]!_born[生没年],
MATCH(I341,[1]!_born[作],0)),"")</f>
        <v/>
      </c>
      <c r="N341" s="132" t="str" ph="1">
        <f>IFERROR(INDEX([1]!_born[生没年],
MATCH(K341,[1]!_born[作],0)),"")</f>
        <v/>
      </c>
      <c r="R341" s="150" ph="1"/>
      <c r="U341" s="53" ph="1"/>
      <c r="V341" s="49" ph="1"/>
      <c r="W341" s="49" ph="1"/>
    </row>
    <row r="342" spans="1:25" ht="25.5" ph="1">
      <c r="A342" s="6" ph="1">
        <v>646</v>
      </c>
      <c r="B342" s="7" t="s" ph="1">
        <v>930</v>
      </c>
      <c r="C342" s="7" t="s" ph="1">
        <v>1524</v>
      </c>
      <c r="D342" s="14" ph="1">
        <v>2</v>
      </c>
      <c r="E342" s="14" ph="1">
        <v>24</v>
      </c>
      <c r="F342" s="7" t="s" ph="1">
        <v>1528</v>
      </c>
      <c r="G342" s="7" t="s" ph="1">
        <v>1529</v>
      </c>
      <c r="H342" s="7" t="s" ph="1">
        <v>9175</v>
      </c>
      <c r="I342" s="7" t="s" ph="1">
        <v>2356</v>
      </c>
      <c r="M342" s="14" t="str" ph="1">
        <f>IFERROR(INDEX([1]!_born[生没年],
MATCH(I342,[1]!_born[作],0)),"")</f>
        <v/>
      </c>
      <c r="N342" s="14" t="str" ph="1">
        <f>IFERROR(INDEX([1]!_born[生没年],
MATCH(K342,[1]!_born[作],0)),"")</f>
        <v/>
      </c>
      <c r="O342" s="7" t="s" ph="1">
        <v>9176</v>
      </c>
      <c r="Q342" s="7" t="s" ph="1">
        <v>1539</v>
      </c>
      <c r="R342" s="147" ph="1"/>
      <c r="S342" s="7" t="s" ph="1">
        <v>9131</v>
      </c>
      <c r="U342" s="15" ph="1">
        <v>33888</v>
      </c>
    </row>
    <row r="343" spans="1:25" ht="25.5" ph="1">
      <c r="A343" s="6" ph="1">
        <v>648</v>
      </c>
      <c r="B343" s="7" t="s" ph="1">
        <v>930</v>
      </c>
      <c r="C343" s="7" t="s" ph="1">
        <v>1524</v>
      </c>
      <c r="D343" s="14" ph="1">
        <v>2</v>
      </c>
      <c r="E343" s="14" ph="1">
        <v>24</v>
      </c>
      <c r="F343" s="7" t="s" ph="1">
        <v>1532</v>
      </c>
      <c r="G343" s="7" t="s" ph="1">
        <v>1529</v>
      </c>
      <c r="H343" s="7" t="s" ph="1">
        <v>9177</v>
      </c>
      <c r="I343" s="7" t="s" ph="1">
        <v>2356</v>
      </c>
      <c r="M343" s="14" t="str" ph="1">
        <f>IFERROR(INDEX([1]!_born[生没年],
MATCH(I343,[1]!_born[作],0)),"")</f>
        <v/>
      </c>
      <c r="N343" s="14" t="str" ph="1">
        <f>IFERROR(INDEX([1]!_born[生没年],
MATCH(K343,[1]!_born[作],0)),"")</f>
        <v/>
      </c>
      <c r="O343" s="7" t="s" ph="1">
        <v>9178</v>
      </c>
      <c r="R343" s="147" ph="1"/>
      <c r="S343" s="7" t="s" ph="1">
        <v>9131</v>
      </c>
      <c r="U343" s="15" ph="1">
        <v>33895</v>
      </c>
    </row>
    <row r="344" spans="1:25" ht="25.5" ph="1">
      <c r="A344" s="6" ph="1">
        <v>755</v>
      </c>
      <c r="B344" s="7" t="s" ph="1">
        <v>930</v>
      </c>
      <c r="C344" s="7" t="s" ph="1">
        <v>1524</v>
      </c>
      <c r="D344" s="14" ph="1">
        <v>3</v>
      </c>
      <c r="E344" s="14" ph="1">
        <v>24</v>
      </c>
      <c r="F344" s="7" t="s" ph="1">
        <v>1525</v>
      </c>
      <c r="G344" s="7" t="s" ph="1">
        <v>1529</v>
      </c>
      <c r="H344" s="7" t="s" ph="1">
        <v>8975</v>
      </c>
      <c r="I344" s="7" t="s" ph="1">
        <v>9179</v>
      </c>
      <c r="M344" s="14" t="str" ph="1">
        <f>IFERROR(INDEX([1]!_born[生没年],
MATCH(I344,[1]!_born[作],0)),"")</f>
        <v/>
      </c>
      <c r="N344" s="14" t="str" ph="1">
        <f>IFERROR(INDEX([1]!_born[生没年],
MATCH(K344,[1]!_born[作],0)),"")</f>
        <v/>
      </c>
      <c r="O344" s="7" t="s" ph="1">
        <v>9181</v>
      </c>
      <c r="R344" s="147" ph="1"/>
      <c r="S344" s="7" t="s" ph="1">
        <v>9131</v>
      </c>
      <c r="U344" s="15" ph="1">
        <v>33902</v>
      </c>
      <c r="Y344" s="7" t="s" ph="1">
        <v>9180</v>
      </c>
    </row>
    <row r="345" spans="1:25" s="52" customFormat="1" ph="1">
      <c r="A345" s="49" ph="1">
        <v>666</v>
      </c>
      <c r="B345" s="52" t="s" ph="1">
        <v>930</v>
      </c>
      <c r="C345" s="52" t="s" ph="1">
        <v>1524</v>
      </c>
      <c r="D345" s="132" ph="1">
        <v>2</v>
      </c>
      <c r="E345" s="132" ph="1">
        <v>24</v>
      </c>
      <c r="F345" s="52" t="s" ph="1">
        <v>1540</v>
      </c>
      <c r="G345" s="52" t="s" ph="1">
        <v>1526</v>
      </c>
      <c r="M345" s="132" t="str" ph="1">
        <f>IFERROR(INDEX([1]!_born[生没年],
MATCH(I345,[1]!_born[作],0)),"")</f>
        <v/>
      </c>
      <c r="N345" s="132" t="str" ph="1">
        <f>IFERROR(INDEX([1]!_born[生没年],
MATCH(K345,[1]!_born[作],0)),"")</f>
        <v/>
      </c>
      <c r="R345" s="150" ph="1"/>
      <c r="U345" s="53" ph="1"/>
      <c r="V345" s="49" ph="1"/>
      <c r="W345" s="49" ph="1"/>
    </row>
    <row r="346" spans="1:25" ht="25.5" ph="1">
      <c r="A346" s="6" ph="1">
        <v>649</v>
      </c>
      <c r="B346" s="7" t="s" ph="1">
        <v>930</v>
      </c>
      <c r="C346" s="7" t="s" ph="1">
        <v>1524</v>
      </c>
      <c r="D346" s="14" ph="1">
        <v>3</v>
      </c>
      <c r="E346" s="14" ph="1">
        <v>24</v>
      </c>
      <c r="F346" s="7" t="s" ph="1">
        <v>1528</v>
      </c>
      <c r="G346" s="7" t="s" ph="1">
        <v>1529</v>
      </c>
      <c r="H346" s="7" t="s" ph="1">
        <v>8975</v>
      </c>
      <c r="I346" s="7" t="s" ph="1">
        <v>9179</v>
      </c>
      <c r="M346" s="14" t="str" ph="1">
        <f>IFERROR(INDEX([1]!_born[生没年],
MATCH(I346,[1]!_born[作],0)),"")</f>
        <v/>
      </c>
      <c r="N346" s="14" t="str" ph="1">
        <f>IFERROR(INDEX([1]!_born[生没年],
MATCH(K346,[1]!_born[作],0)),"")</f>
        <v/>
      </c>
      <c r="O346" s="7" t="s" ph="1">
        <v>9183</v>
      </c>
      <c r="R346" s="147" ph="1"/>
      <c r="S346" s="7" t="s" ph="1">
        <v>9131</v>
      </c>
      <c r="U346" s="15" ph="1">
        <v>33902</v>
      </c>
      <c r="Y346" s="7" t="s" ph="1">
        <v>9182</v>
      </c>
    </row>
    <row r="347" spans="1:25" ht="25.5" ph="1">
      <c r="A347" s="6" ph="1">
        <v>650</v>
      </c>
      <c r="B347" s="7" t="s" ph="1">
        <v>930</v>
      </c>
      <c r="C347" s="7" t="s" ph="1">
        <v>1524</v>
      </c>
      <c r="D347" s="14" ph="1">
        <v>3</v>
      </c>
      <c r="E347" s="14" ph="1">
        <v>24</v>
      </c>
      <c r="F347" s="7" t="s" ph="1">
        <v>1532</v>
      </c>
      <c r="G347" s="7" t="s" ph="1">
        <v>1529</v>
      </c>
      <c r="I347" s="7" t="s" ph="1">
        <v>2356</v>
      </c>
      <c r="M347" s="14" t="str" ph="1">
        <f>IFERROR(INDEX([1]!_born[生没年],
MATCH(I347,[1]!_born[作],0)),"")</f>
        <v/>
      </c>
      <c r="N347" s="14" t="str" ph="1">
        <f>IFERROR(INDEX([1]!_born[生没年],
MATCH(K347,[1]!_born[作],0)),"")</f>
        <v/>
      </c>
      <c r="O347" s="7" t="s" ph="1">
        <v>9168</v>
      </c>
      <c r="R347" s="147" ph="1"/>
      <c r="S347" s="7" t="s" ph="1">
        <v>9131</v>
      </c>
      <c r="U347" s="15" ph="1">
        <v>33916</v>
      </c>
      <c r="Y347" s="7" t="s" ph="1">
        <v>9184</v>
      </c>
    </row>
    <row r="348" spans="1:25" s="52" customFormat="1" ph="1">
      <c r="A348" s="49" ph="1">
        <v>666</v>
      </c>
      <c r="B348" s="52" t="s" ph="1">
        <v>930</v>
      </c>
      <c r="C348" s="52" t="s" ph="1">
        <v>1524</v>
      </c>
      <c r="D348" s="132" ph="1">
        <v>3</v>
      </c>
      <c r="E348" s="132" ph="1">
        <v>24</v>
      </c>
      <c r="F348" s="52" t="s" ph="1">
        <v>1525</v>
      </c>
      <c r="G348" s="52" t="s" ph="1">
        <v>1526</v>
      </c>
      <c r="M348" s="132" t="str" ph="1">
        <f>IFERROR(INDEX([1]!_born[生没年],
MATCH(I348,[1]!_born[作],0)),"")</f>
        <v/>
      </c>
      <c r="N348" s="132" t="str" ph="1">
        <f>IFERROR(INDEX([1]!_born[生没年],
MATCH(K348,[1]!_born[作],0)),"")</f>
        <v/>
      </c>
      <c r="P348" s="52" t="s" ph="1">
        <v>1541</v>
      </c>
      <c r="R348" s="150" ph="1"/>
      <c r="U348" s="53" ph="1"/>
      <c r="V348" s="49" ph="1"/>
      <c r="W348" s="49" ph="1"/>
    </row>
    <row r="349" spans="1:25" ht="25.5" ph="1">
      <c r="A349" s="6" ph="1">
        <v>651</v>
      </c>
      <c r="B349" s="7" t="s" ph="1">
        <v>930</v>
      </c>
      <c r="C349" s="7" t="s" ph="1">
        <v>1524</v>
      </c>
      <c r="D349" s="14" ph="1">
        <v>4</v>
      </c>
      <c r="E349" s="14" ph="1">
        <v>24</v>
      </c>
      <c r="F349" s="7" t="s" ph="1">
        <v>1528</v>
      </c>
      <c r="G349" s="7" t="s" ph="1">
        <v>1529</v>
      </c>
      <c r="H349" s="7" t="s" ph="1">
        <v>3458</v>
      </c>
      <c r="I349" s="7" t="s" ph="1">
        <v>2356</v>
      </c>
      <c r="M349" s="14" t="str" ph="1">
        <f>IFERROR(INDEX([1]!_born[生没年],
MATCH(I349,[1]!_born[作],0)),"")</f>
        <v/>
      </c>
      <c r="N349" s="14" t="str" ph="1">
        <f>IFERROR(INDEX([1]!_born[生没年],
MATCH(K349,[1]!_born[作],0)),"")</f>
        <v/>
      </c>
      <c r="O349" s="7" t="s" ph="1">
        <v>9185</v>
      </c>
      <c r="R349" s="147" ph="1"/>
      <c r="S349" s="7" t="s" ph="1">
        <v>9131</v>
      </c>
      <c r="U349" s="15" ph="1">
        <v>33923</v>
      </c>
    </row>
    <row r="350" spans="1:25" ht="25.5" ph="1">
      <c r="A350" s="6" ph="1">
        <v>652</v>
      </c>
      <c r="B350" s="7" t="s" ph="1">
        <v>930</v>
      </c>
      <c r="C350" s="7" t="s" ph="1">
        <v>1524</v>
      </c>
      <c r="D350" s="14" ph="1">
        <v>4</v>
      </c>
      <c r="E350" s="14" ph="1">
        <v>24</v>
      </c>
      <c r="F350" s="7" t="s" ph="1">
        <v>1532</v>
      </c>
      <c r="G350" s="7" t="s" ph="1">
        <v>1529</v>
      </c>
      <c r="H350" s="7" t="s" ph="1">
        <v>9186</v>
      </c>
      <c r="I350" s="7" t="s" ph="1">
        <v>2356</v>
      </c>
      <c r="M350" s="14" t="str" ph="1">
        <f>IFERROR(INDEX([1]!_born[生没年],
MATCH(I350,[1]!_born[作],0)),"")</f>
        <v/>
      </c>
      <c r="N350" s="14" t="str" ph="1">
        <f>IFERROR(INDEX([1]!_born[生没年],
MATCH(K350,[1]!_born[作],0)),"")</f>
        <v/>
      </c>
      <c r="O350" s="7" t="s" ph="1">
        <v>9188</v>
      </c>
      <c r="R350" s="147" ph="1"/>
      <c r="S350" s="7" t="s" ph="1">
        <v>9131</v>
      </c>
      <c r="U350" s="15" ph="1">
        <v>33930</v>
      </c>
      <c r="Y350" s="7" t="s" ph="1">
        <v>9187</v>
      </c>
    </row>
    <row r="351" spans="1:25" ht="25.5" ph="1">
      <c r="A351" s="6" ph="1">
        <v>653</v>
      </c>
      <c r="B351" s="7" t="s" ph="1">
        <v>930</v>
      </c>
      <c r="C351" s="7" t="s" ph="1">
        <v>1524</v>
      </c>
      <c r="D351" s="14" ph="1">
        <v>4</v>
      </c>
      <c r="E351" s="14" ph="1">
        <v>24</v>
      </c>
      <c r="F351" s="7" t="s" ph="1">
        <v>1525</v>
      </c>
      <c r="G351" s="7" t="s" ph="1">
        <v>1529</v>
      </c>
      <c r="H351" s="7" t="s" ph="1">
        <v>9189</v>
      </c>
      <c r="I351" s="7" t="s" ph="1">
        <v>2356</v>
      </c>
      <c r="M351" s="14" t="str" ph="1">
        <f>IFERROR(INDEX([1]!_born[生没年],
MATCH(I351,[1]!_born[作],0)),"")</f>
        <v/>
      </c>
      <c r="N351" s="14" t="str" ph="1">
        <f>IFERROR(INDEX([1]!_born[生没年],
MATCH(K351,[1]!_born[作],0)),"")</f>
        <v/>
      </c>
      <c r="O351" s="7" t="s" ph="1">
        <v>9190</v>
      </c>
      <c r="R351" s="147" ph="1"/>
      <c r="S351" s="7" t="s" ph="1">
        <v>9131</v>
      </c>
      <c r="U351" s="15" ph="1">
        <v>33986</v>
      </c>
      <c r="Y351" s="7" t="s" ph="1">
        <v>8820</v>
      </c>
    </row>
    <row r="352" spans="1:25" s="52" customFormat="1" ph="1">
      <c r="A352" s="49" ph="1">
        <v>666</v>
      </c>
      <c r="B352" s="52" t="s" ph="1">
        <v>930</v>
      </c>
      <c r="C352" s="52" t="s" ph="1">
        <v>1524</v>
      </c>
      <c r="D352" s="132" ph="1">
        <v>4</v>
      </c>
      <c r="E352" s="132" ph="1">
        <v>24</v>
      </c>
      <c r="F352" s="52" t="s" ph="1">
        <v>1540</v>
      </c>
      <c r="G352" s="52" t="s" ph="1">
        <v>1526</v>
      </c>
      <c r="M352" s="132" t="str" ph="1">
        <f>IFERROR(INDEX([1]!_born[生没年],
MATCH(I352,[1]!_born[作],0)),"")</f>
        <v/>
      </c>
      <c r="N352" s="132" t="str" ph="1">
        <f>IFERROR(INDEX([1]!_born[生没年],
MATCH(K352,[1]!_born[作],0)),"")</f>
        <v/>
      </c>
      <c r="R352" s="150" ph="1"/>
      <c r="U352" s="53" ph="1"/>
      <c r="V352" s="49" ph="1"/>
      <c r="W352" s="49" ph="1"/>
    </row>
    <row r="353" spans="1:25" ht="25.5" ph="1">
      <c r="A353" s="6" ph="1">
        <v>653</v>
      </c>
      <c r="B353" s="7" t="s" ph="1">
        <v>930</v>
      </c>
      <c r="C353" s="7" t="s" ph="1">
        <v>1524</v>
      </c>
      <c r="D353" s="14" ph="1">
        <v>5</v>
      </c>
      <c r="E353" s="14" ph="1">
        <v>24</v>
      </c>
      <c r="F353" s="7" t="s" ph="1">
        <v>1528</v>
      </c>
      <c r="G353" s="7" t="s" ph="1">
        <v>1529</v>
      </c>
      <c r="H353" s="7" t="s" ph="1">
        <v>9189</v>
      </c>
      <c r="I353" s="7" t="s" ph="1">
        <v>2356</v>
      </c>
      <c r="M353" s="14" t="str" ph="1">
        <f>IFERROR(INDEX([1]!_born[生没年],
MATCH(I353,[1]!_born[作],0)),"")</f>
        <v/>
      </c>
      <c r="N353" s="14" t="str" ph="1">
        <f>IFERROR(INDEX([1]!_born[生没年],
MATCH(K353,[1]!_born[作],0)),"")</f>
        <v/>
      </c>
      <c r="O353" s="7" t="s" ph="1">
        <v>9190</v>
      </c>
      <c r="R353" s="147" ph="1"/>
      <c r="S353" s="7" t="s" ph="1">
        <v>9131</v>
      </c>
      <c r="U353" s="15" ph="1">
        <v>33986</v>
      </c>
      <c r="Y353" s="7" t="s" ph="1">
        <v>8822</v>
      </c>
    </row>
    <row r="354" spans="1:25" ht="25.5" ph="1">
      <c r="A354" s="6" ph="1">
        <v>654</v>
      </c>
      <c r="B354" s="7" t="s" ph="1">
        <v>930</v>
      </c>
      <c r="C354" s="7" t="s" ph="1">
        <v>1524</v>
      </c>
      <c r="D354" s="14" ph="1">
        <v>5</v>
      </c>
      <c r="E354" s="14" ph="1">
        <v>24</v>
      </c>
      <c r="F354" s="7" t="s" ph="1">
        <v>1532</v>
      </c>
      <c r="G354" s="7" t="s" ph="1">
        <v>1529</v>
      </c>
      <c r="H354" s="7" t="s" ph="1">
        <v>9191</v>
      </c>
      <c r="I354" s="7" t="s" ph="1">
        <v>2356</v>
      </c>
      <c r="M354" s="14" t="str" ph="1">
        <f>IFERROR(INDEX([1]!_born[生没年],
MATCH(I354,[1]!_born[作],0)),"")</f>
        <v/>
      </c>
      <c r="N354" s="14" t="str" ph="1">
        <f>IFERROR(INDEX([1]!_born[生没年],
MATCH(K354,[1]!_born[作],0)),"")</f>
        <v/>
      </c>
      <c r="O354" s="7" t="s" ph="1">
        <v>3253</v>
      </c>
      <c r="R354" s="147" ph="1"/>
      <c r="S354" s="7" t="s" ph="1">
        <v>9131</v>
      </c>
      <c r="U354" s="15" ph="1">
        <v>33993</v>
      </c>
    </row>
    <row r="355" spans="1:25" ht="25.5" ph="1">
      <c r="A355" s="6" ph="1">
        <v>655</v>
      </c>
      <c r="B355" s="7" t="s" ph="1">
        <v>930</v>
      </c>
      <c r="C355" s="7" t="s" ph="1">
        <v>1524</v>
      </c>
      <c r="D355" s="14" ph="1">
        <v>5</v>
      </c>
      <c r="E355" s="14" ph="1">
        <v>24</v>
      </c>
      <c r="F355" s="7" t="s" ph="1">
        <v>1525</v>
      </c>
      <c r="G355" s="7" t="s" ph="1">
        <v>1529</v>
      </c>
      <c r="H355" s="7" t="s" ph="1">
        <v>9192</v>
      </c>
      <c r="I355" s="7" t="s" ph="1">
        <v>2356</v>
      </c>
      <c r="M355" s="14" t="str" ph="1">
        <f>IFERROR(INDEX([1]!_born[生没年],
MATCH(I355,[1]!_born[作],0)),"")</f>
        <v/>
      </c>
      <c r="N355" s="14" t="str" ph="1">
        <f>IFERROR(INDEX([1]!_born[生没年],
MATCH(K355,[1]!_born[作],0)),"")</f>
        <v/>
      </c>
      <c r="O355" s="7" t="s" ph="1">
        <v>9193</v>
      </c>
      <c r="R355" s="147" ph="1"/>
      <c r="S355" s="7" t="s" ph="1">
        <v>9131</v>
      </c>
      <c r="U355" s="15" ph="1">
        <v>34000</v>
      </c>
      <c r="Y355" s="7" t="s" ph="1">
        <v>11280</v>
      </c>
    </row>
    <row r="356" spans="1:25" s="52" customFormat="1" ph="1">
      <c r="A356" s="49" ph="1">
        <v>666</v>
      </c>
      <c r="B356" s="52" t="s" ph="1">
        <v>930</v>
      </c>
      <c r="C356" s="52" t="s" ph="1">
        <v>1524</v>
      </c>
      <c r="D356" s="132" ph="1">
        <v>5</v>
      </c>
      <c r="E356" s="132" ph="1">
        <v>24</v>
      </c>
      <c r="F356" s="52" t="s" ph="1">
        <v>1540</v>
      </c>
      <c r="G356" s="52" t="s" ph="1">
        <v>1526</v>
      </c>
      <c r="M356" s="132" t="str" ph="1">
        <f>IFERROR(INDEX([1]!_born[生没年],
MATCH(I356,[1]!_born[作],0)),"")</f>
        <v/>
      </c>
      <c r="N356" s="132" t="str" ph="1">
        <f>IFERROR(INDEX([1]!_born[生没年],
MATCH(K356,[1]!_born[作],0)),"")</f>
        <v/>
      </c>
      <c r="R356" s="150" ph="1"/>
      <c r="U356" s="53" ph="1"/>
      <c r="V356" s="49" ph="1"/>
      <c r="W356" s="49" ph="1"/>
    </row>
    <row r="357" spans="1:25" ht="25.5" ph="1">
      <c r="A357" s="6" ph="1">
        <v>655</v>
      </c>
      <c r="B357" s="7" t="s" ph="1">
        <v>930</v>
      </c>
      <c r="C357" s="7" t="s" ph="1">
        <v>1524</v>
      </c>
      <c r="D357" s="14" ph="1">
        <v>1</v>
      </c>
      <c r="E357" s="14" ph="1">
        <v>25</v>
      </c>
      <c r="F357" s="7" t="s" ph="1">
        <v>1528</v>
      </c>
      <c r="G357" s="7" t="s" ph="1">
        <v>1529</v>
      </c>
      <c r="H357" s="7" t="s" ph="1">
        <v>9192</v>
      </c>
      <c r="I357" s="7" t="s" ph="1">
        <v>2356</v>
      </c>
      <c r="M357" s="14" t="str" ph="1">
        <f>IFERROR(INDEX([1]!_born[生没年],
MATCH(I357,[1]!_born[作],0)),"")</f>
        <v/>
      </c>
      <c r="N357" s="14" t="str" ph="1">
        <f>IFERROR(INDEX([1]!_born[生没年],
MATCH(K357,[1]!_born[作],0)),"")</f>
        <v/>
      </c>
      <c r="O357" s="7" t="s" ph="1">
        <v>9193</v>
      </c>
      <c r="R357" s="147" ph="1"/>
      <c r="S357" s="7" t="s" ph="1">
        <v>9131</v>
      </c>
      <c r="U357" s="15" ph="1">
        <v>34000</v>
      </c>
      <c r="Y357" s="7" t="s" ph="1">
        <v>8822</v>
      </c>
    </row>
    <row r="358" spans="1:25" ht="25.5" ph="1">
      <c r="A358" s="6" ph="1">
        <v>656</v>
      </c>
      <c r="B358" s="7" t="s" ph="1">
        <v>930</v>
      </c>
      <c r="C358" s="7" t="s" ph="1">
        <v>1524</v>
      </c>
      <c r="D358" s="14" ph="1">
        <v>1</v>
      </c>
      <c r="E358" s="14" ph="1">
        <v>25</v>
      </c>
      <c r="F358" s="7" t="s" ph="1">
        <v>1532</v>
      </c>
      <c r="G358" s="7" t="s" ph="1">
        <v>1529</v>
      </c>
      <c r="H358" s="7" t="s" ph="1">
        <v>9195</v>
      </c>
      <c r="I358" s="7" t="s" ph="1">
        <v>2356</v>
      </c>
      <c r="M358" s="14" t="str" ph="1">
        <f>IFERROR(INDEX([1]!_born[生没年],
MATCH(I358,[1]!_born[作],0)),"")</f>
        <v/>
      </c>
      <c r="N358" s="14" t="str" ph="1">
        <f>IFERROR(INDEX([1]!_born[生没年],
MATCH(K358,[1]!_born[作],0)),"")</f>
        <v/>
      </c>
      <c r="O358" s="7" t="s" ph="1">
        <v>9196</v>
      </c>
      <c r="R358" s="147" ph="1"/>
      <c r="S358" s="7" t="s" ph="1">
        <v>9131</v>
      </c>
      <c r="U358" s="15" t="s" ph="1">
        <v>4071</v>
      </c>
      <c r="V358" s="19" t="s" ph="1">
        <v>4176</v>
      </c>
      <c r="Y358" s="7" t="s" ph="1">
        <v>4177</v>
      </c>
    </row>
    <row r="359" spans="1:25" ht="25.5" ph="1">
      <c r="A359" s="6" ph="1">
        <v>611</v>
      </c>
      <c r="B359" s="7" t="s" ph="1">
        <v>930</v>
      </c>
      <c r="C359" s="7" t="s" ph="1">
        <v>1524</v>
      </c>
      <c r="D359" s="14" ph="1">
        <v>1</v>
      </c>
      <c r="E359" s="14" ph="1">
        <v>25</v>
      </c>
      <c r="F359" s="7" t="s" ph="1">
        <v>1525</v>
      </c>
      <c r="G359" s="7" t="s" ph="1">
        <v>1529</v>
      </c>
      <c r="H359" s="7" t="s" ph="1">
        <v>2747</v>
      </c>
      <c r="I359" s="7" t="s" ph="1">
        <v>2356</v>
      </c>
      <c r="M359" s="14" t="str" ph="1">
        <f>IFERROR(INDEX([1]!_born[生没年],
MATCH(I359,[1]!_born[作],0)),"")</f>
        <v/>
      </c>
      <c r="N359" s="14" t="str" ph="1">
        <f>IFERROR(INDEX([1]!_born[生没年],
MATCH(K359,[1]!_born[作],0)),"")</f>
        <v/>
      </c>
      <c r="O359" s="7" t="s" ph="1">
        <v>9197</v>
      </c>
      <c r="R359" s="147" ph="1"/>
      <c r="S359" s="7" t="s" ph="1">
        <v>9131</v>
      </c>
      <c r="U359" s="15" ph="1">
        <v>34021</v>
      </c>
      <c r="Y359" s="7" t="s" ph="1">
        <v>8820</v>
      </c>
    </row>
    <row r="360" spans="1:25" s="52" customFormat="1" ph="1">
      <c r="A360" s="49" ph="1">
        <v>666</v>
      </c>
      <c r="B360" s="52" t="s" ph="1">
        <v>930</v>
      </c>
      <c r="C360" s="52" t="s" ph="1">
        <v>1524</v>
      </c>
      <c r="D360" s="132" ph="1">
        <v>1</v>
      </c>
      <c r="E360" s="132" ph="1">
        <v>25</v>
      </c>
      <c r="F360" s="52" t="s" ph="1">
        <v>1540</v>
      </c>
      <c r="G360" s="52" t="s" ph="1">
        <v>1526</v>
      </c>
      <c r="M360" s="132" t="str" ph="1">
        <f>IFERROR(INDEX([1]!_born[生没年],
MATCH(I360,[1]!_born[作],0)),"")</f>
        <v/>
      </c>
      <c r="N360" s="132" t="str" ph="1">
        <f>IFERROR(INDEX([1]!_born[生没年],
MATCH(K360,[1]!_born[作],0)),"")</f>
        <v/>
      </c>
      <c r="R360" s="150" ph="1"/>
      <c r="U360" s="53" ph="1"/>
      <c r="V360" s="49" ph="1"/>
      <c r="W360" s="49" ph="1"/>
    </row>
    <row r="361" spans="1:25" ht="25.5" ph="1">
      <c r="A361" s="6" ph="1">
        <v>611</v>
      </c>
      <c r="B361" s="7" t="s" ph="1">
        <v>930</v>
      </c>
      <c r="C361" s="7" t="s" ph="1">
        <v>1524</v>
      </c>
      <c r="D361" s="14" ph="1">
        <v>2</v>
      </c>
      <c r="E361" s="14" ph="1">
        <v>25</v>
      </c>
      <c r="F361" s="7" t="s" ph="1">
        <v>1528</v>
      </c>
      <c r="G361" s="7" t="s" ph="1">
        <v>1529</v>
      </c>
      <c r="H361" s="7" t="s" ph="1">
        <v>2747</v>
      </c>
      <c r="I361" s="7" t="s" ph="1">
        <v>2356</v>
      </c>
      <c r="M361" s="14" t="str" ph="1">
        <f>IFERROR(INDEX([1]!_born[生没年],
MATCH(I361,[1]!_born[作],0)),"")</f>
        <v/>
      </c>
      <c r="N361" s="14" t="str" ph="1">
        <f>IFERROR(INDEX([1]!_born[生没年],
MATCH(K361,[1]!_born[作],0)),"")</f>
        <v/>
      </c>
      <c r="O361" s="7" t="s" ph="1">
        <v>9197</v>
      </c>
      <c r="R361" s="147" ph="1"/>
      <c r="S361" s="7" t="s" ph="1">
        <v>9131</v>
      </c>
      <c r="U361" s="15" ph="1">
        <v>34021</v>
      </c>
      <c r="Y361" s="7" t="s" ph="1">
        <v>8822</v>
      </c>
    </row>
    <row r="362" spans="1:25" ht="25.5" ph="1">
      <c r="A362" s="6" ph="1">
        <v>612</v>
      </c>
      <c r="B362" s="7" t="s" ph="1">
        <v>930</v>
      </c>
      <c r="C362" s="7" t="s" ph="1">
        <v>1524</v>
      </c>
      <c r="D362" s="14" ph="1">
        <v>2</v>
      </c>
      <c r="E362" s="14" ph="1">
        <v>25</v>
      </c>
      <c r="F362" s="7" t="s" ph="1">
        <v>1532</v>
      </c>
      <c r="G362" s="7" t="s" ph="1">
        <v>1529</v>
      </c>
      <c r="H362" s="7" t="s" ph="1">
        <v>3736</v>
      </c>
      <c r="I362" s="7" t="s" ph="1">
        <v>2356</v>
      </c>
      <c r="M362" s="14" t="str" ph="1">
        <f>IFERROR(INDEX([1]!_born[生没年],
MATCH(I362,[1]!_born[作],0)),"")</f>
        <v/>
      </c>
      <c r="N362" s="14" t="str" ph="1">
        <f>IFERROR(INDEX([1]!_born[生没年],
MATCH(K362,[1]!_born[作],0)),"")</f>
        <v/>
      </c>
      <c r="O362" s="7" t="s" ph="1">
        <v>9198</v>
      </c>
      <c r="R362" s="147" ph="1"/>
      <c r="S362" s="7" t="s" ph="1">
        <v>9131</v>
      </c>
      <c r="U362" s="15" ph="1">
        <v>34028</v>
      </c>
      <c r="Y362" s="7" t="s" ph="1">
        <v>9199</v>
      </c>
    </row>
    <row r="363" spans="1:25" s="19" customFormat="1" ht="25.5" ph="1">
      <c r="A363" s="18" ph="1">
        <v>614</v>
      </c>
      <c r="B363" s="19" t="s" ph="1">
        <v>930</v>
      </c>
      <c r="C363" s="19" t="s" ph="1">
        <v>1524</v>
      </c>
      <c r="D363" s="20" ph="1">
        <v>2</v>
      </c>
      <c r="E363" s="20" ph="1">
        <v>25</v>
      </c>
      <c r="F363" s="19" t="s" ph="1">
        <v>1542</v>
      </c>
      <c r="G363" s="19" t="s" ph="1">
        <v>1529</v>
      </c>
      <c r="H363" s="19" t="s" ph="1">
        <v>9200</v>
      </c>
      <c r="I363" s="19" t="s" ph="1">
        <v>2356</v>
      </c>
      <c r="M363" s="20" t="str" ph="1">
        <f>IFERROR(INDEX([1]!_born[生没年],
MATCH(I363,[1]!_born[作],0)),"")</f>
        <v/>
      </c>
      <c r="N363" s="14" t="str" ph="1">
        <f>IFERROR(INDEX([1]!_born[生没年],
MATCH(K363,[1]!_born[作],0)),"")</f>
        <v/>
      </c>
      <c r="O363" s="19" t="s" ph="1">
        <v>9201</v>
      </c>
      <c r="R363" s="148" ph="1"/>
      <c r="S363" s="19" t="s" ph="1">
        <v>9202</v>
      </c>
      <c r="U363" s="21" t="s" ph="1">
        <v>4072</v>
      </c>
      <c r="V363" s="18" ph="1"/>
      <c r="W363" s="18" ph="1"/>
      <c r="X363" s="7" ph="1"/>
      <c r="Y363" s="7" t="s" ph="1">
        <v>11281</v>
      </c>
    </row>
    <row r="364" spans="1:25" ht="25.5" ph="1">
      <c r="A364" s="6" ph="1">
        <v>615</v>
      </c>
      <c r="B364" s="7" t="s" ph="1">
        <v>930</v>
      </c>
      <c r="C364" s="7" t="s" ph="1">
        <v>1524</v>
      </c>
      <c r="D364" s="14" ph="1">
        <v>2</v>
      </c>
      <c r="E364" s="14" ph="1">
        <v>25</v>
      </c>
      <c r="F364" s="7" t="s" ph="1">
        <v>1525</v>
      </c>
      <c r="G364" s="7" t="s" ph="1">
        <v>1529</v>
      </c>
      <c r="H364" s="7" t="s" ph="1">
        <v>9203</v>
      </c>
      <c r="I364" s="7" t="s" ph="1">
        <v>2356</v>
      </c>
      <c r="M364" s="14" t="str" ph="1">
        <f>IFERROR(INDEX([1]!_born[生没年],
MATCH(I364,[1]!_born[作],0)),"")</f>
        <v/>
      </c>
      <c r="N364" s="14" t="str" ph="1">
        <f>IFERROR(INDEX([1]!_born[生没年],
MATCH(K364,[1]!_born[作],0)),"")</f>
        <v/>
      </c>
      <c r="O364" s="7" t="s" ph="1">
        <v>9204</v>
      </c>
      <c r="R364" s="147" ph="1"/>
      <c r="S364" s="7" t="s" ph="1">
        <v>9131</v>
      </c>
      <c r="U364" s="15" ph="1">
        <v>34070</v>
      </c>
      <c r="Y364" s="7" t="s" ph="1">
        <v>8820</v>
      </c>
    </row>
    <row r="365" spans="1:25" s="52" customFormat="1" ph="1">
      <c r="A365" s="49" ph="1">
        <v>666</v>
      </c>
      <c r="B365" s="52" t="s" ph="1">
        <v>930</v>
      </c>
      <c r="C365" s="52" t="s" ph="1">
        <v>1524</v>
      </c>
      <c r="D365" s="132" ph="1">
        <v>2</v>
      </c>
      <c r="E365" s="132" ph="1">
        <v>25</v>
      </c>
      <c r="F365" s="52" t="s" ph="1">
        <v>1540</v>
      </c>
      <c r="G365" s="52" t="s" ph="1">
        <v>1526</v>
      </c>
      <c r="M365" s="132" t="str" ph="1">
        <f>IFERROR(INDEX([1]!_born[生没年],
MATCH(I365,[1]!_born[作],0)),"")</f>
        <v/>
      </c>
      <c r="N365" s="132" t="str" ph="1">
        <f>IFERROR(INDEX([1]!_born[生没年],
MATCH(K365,[1]!_born[作],0)),"")</f>
        <v/>
      </c>
      <c r="R365" s="150" ph="1"/>
      <c r="U365" s="53" ph="1"/>
      <c r="V365" s="49" ph="1"/>
      <c r="W365" s="49" ph="1"/>
    </row>
    <row r="366" spans="1:25" ht="25.5" ph="1">
      <c r="A366" s="6" ph="1">
        <v>755</v>
      </c>
      <c r="B366" s="7" t="s" ph="1">
        <v>930</v>
      </c>
      <c r="C366" s="7" t="s" ph="1">
        <v>1524</v>
      </c>
      <c r="D366" s="14" ph="1">
        <v>3</v>
      </c>
      <c r="E366" s="14" ph="1">
        <v>25</v>
      </c>
      <c r="F366" s="7" t="s" ph="1">
        <v>1528</v>
      </c>
      <c r="G366" s="7" t="s" ph="1">
        <v>1529</v>
      </c>
      <c r="H366" s="7" t="s" ph="1">
        <v>9203</v>
      </c>
      <c r="I366" s="7" t="s" ph="1">
        <v>2356</v>
      </c>
      <c r="M366" s="14" t="str" ph="1">
        <f>IFERROR(INDEX([1]!_born[生没年],
MATCH(I366,[1]!_born[作],0)),"")</f>
        <v/>
      </c>
      <c r="N366" s="14" t="str" ph="1">
        <f>IFERROR(INDEX([1]!_born[生没年],
MATCH(K366,[1]!_born[作],0)),"")</f>
        <v/>
      </c>
      <c r="O366" s="7" t="s" ph="1">
        <v>9204</v>
      </c>
      <c r="R366" s="147" ph="1"/>
      <c r="S366" s="7" t="s" ph="1">
        <v>9131</v>
      </c>
      <c r="U366" s="15" ph="1">
        <v>34070</v>
      </c>
      <c r="Y366" s="7" t="s" ph="1">
        <v>8822</v>
      </c>
    </row>
    <row r="367" spans="1:25" ht="25.5" ph="1">
      <c r="A367" s="6" ph="1">
        <v>616</v>
      </c>
      <c r="B367" s="7" t="s" ph="1">
        <v>930</v>
      </c>
      <c r="C367" s="7" t="s" ph="1">
        <v>1524</v>
      </c>
      <c r="D367" s="14" ph="1">
        <v>3</v>
      </c>
      <c r="E367" s="14" ph="1">
        <v>25</v>
      </c>
      <c r="F367" s="7" t="s" ph="1">
        <v>1532</v>
      </c>
      <c r="G367" s="7" t="s" ph="1">
        <v>1529</v>
      </c>
      <c r="H367" s="7" t="s" ph="1">
        <v>9205</v>
      </c>
      <c r="I367" s="7" t="s" ph="1">
        <v>2356</v>
      </c>
      <c r="M367" s="14" t="str" ph="1">
        <f>IFERROR(INDEX([1]!_born[生没年],
MATCH(I367,[1]!_born[作],0)),"")</f>
        <v/>
      </c>
      <c r="N367" s="14" t="str" ph="1">
        <f>IFERROR(INDEX([1]!_born[生没年],
MATCH(K367,[1]!_born[作],0)),"")</f>
        <v/>
      </c>
      <c r="O367" s="7" t="s" ph="1">
        <v>9206</v>
      </c>
      <c r="R367" s="147" ph="1"/>
      <c r="S367" s="7" t="s" ph="1">
        <v>9131</v>
      </c>
      <c r="U367" s="15" ph="1">
        <v>34077</v>
      </c>
    </row>
    <row r="368" spans="1:25" s="19" customFormat="1" ht="25.5" ph="1">
      <c r="A368" s="18" ph="1">
        <v>617</v>
      </c>
      <c r="B368" s="19" t="s" ph="1">
        <v>930</v>
      </c>
      <c r="C368" s="19" t="s" ph="1">
        <v>1524</v>
      </c>
      <c r="D368" s="20" ph="1">
        <v>3</v>
      </c>
      <c r="E368" s="20" ph="1">
        <v>25</v>
      </c>
      <c r="F368" s="19" t="s" ph="1">
        <v>1542</v>
      </c>
      <c r="G368" s="19" t="s" ph="1">
        <v>1529</v>
      </c>
      <c r="H368" s="19" t="s" ph="1">
        <v>3976</v>
      </c>
      <c r="I368" s="19" t="s" ph="1">
        <v>2356</v>
      </c>
      <c r="M368" s="20" t="str" ph="1">
        <f>IFERROR(INDEX([1]!_born[生没年],
MATCH(I368,[1]!_born[作],0)),"")</f>
        <v/>
      </c>
      <c r="N368" s="14" t="str" ph="1">
        <f>IFERROR(INDEX([1]!_born[生没年],
MATCH(K368,[1]!_born[作],0)),"")</f>
        <v/>
      </c>
      <c r="O368" s="19" t="s" ph="1">
        <v>9207</v>
      </c>
      <c r="R368" s="148" ph="1"/>
      <c r="S368" s="19" t="s" ph="1">
        <v>9202</v>
      </c>
      <c r="U368" s="21" ph="1">
        <v>34084</v>
      </c>
      <c r="V368" s="18" ph="1"/>
      <c r="W368" s="18" ph="1"/>
      <c r="X368" s="7" ph="1"/>
      <c r="Y368" s="7" t="s" ph="1">
        <v>11282</v>
      </c>
    </row>
    <row r="369" spans="1:25" s="19" customFormat="1" ht="25.5" ph="1">
      <c r="A369" s="18" ph="1">
        <v>618</v>
      </c>
      <c r="B369" s="19" t="s" ph="1">
        <v>930</v>
      </c>
      <c r="C369" s="19" t="s" ph="1">
        <v>1524</v>
      </c>
      <c r="D369" s="20" ph="1">
        <v>3</v>
      </c>
      <c r="E369" s="20" ph="1">
        <v>25</v>
      </c>
      <c r="F369" s="19" t="s" ph="1">
        <v>1542</v>
      </c>
      <c r="G369" s="19" t="s" ph="1">
        <v>1529</v>
      </c>
      <c r="H369" s="19" t="s" ph="1">
        <v>9209</v>
      </c>
      <c r="I369" s="19" t="s" ph="1">
        <v>9210</v>
      </c>
      <c r="M369" s="14" t="str" ph="1">
        <f>IFERROR(INDEX([1]!_born[生没年],
MATCH(I369,[1]!_born[作],0)),"")</f>
        <v/>
      </c>
      <c r="N369" s="14" t="str" ph="1">
        <f>IFERROR(INDEX([1]!_born[生没年],
MATCH(K369,[1]!_born[作],0)),"")</f>
        <v/>
      </c>
      <c r="O369" s="19" t="s" ph="1">
        <v>9210</v>
      </c>
      <c r="R369" s="148" ph="1"/>
      <c r="S369" s="19" t="s" ph="1">
        <v>9202</v>
      </c>
      <c r="U369" s="21" ph="1">
        <v>34091</v>
      </c>
      <c r="V369" s="18" ph="1"/>
      <c r="W369" s="18" ph="1"/>
    </row>
    <row r="370" spans="1:25" s="19" customFormat="1" ht="25.5" ph="1">
      <c r="A370" s="18" ph="1">
        <v>619</v>
      </c>
      <c r="B370" s="19" t="s" ph="1">
        <v>930</v>
      </c>
      <c r="C370" s="19" t="s" ph="1">
        <v>1524</v>
      </c>
      <c r="D370" s="20" ph="1">
        <v>3</v>
      </c>
      <c r="E370" s="20" ph="1">
        <v>25</v>
      </c>
      <c r="F370" s="19" t="s" ph="1">
        <v>1542</v>
      </c>
      <c r="G370" s="19" t="s" ph="1">
        <v>1529</v>
      </c>
      <c r="H370" s="19" t="s" ph="1">
        <v>3104</v>
      </c>
      <c r="I370" s="19" t="s" ph="1">
        <v>2356</v>
      </c>
      <c r="M370" s="14" t="str" ph="1">
        <f>IFERROR(INDEX([1]!_born[生没年],
MATCH(I370,[1]!_born[作],0)),"")</f>
        <v/>
      </c>
      <c r="N370" s="14" t="str" ph="1">
        <f>IFERROR(INDEX([1]!_born[生没年],
MATCH(K370,[1]!_born[作],0)),"")</f>
        <v/>
      </c>
      <c r="O370" s="19" t="s" ph="1">
        <v>2748</v>
      </c>
      <c r="R370" s="148" ph="1"/>
      <c r="S370" s="19" t="s" ph="1">
        <v>9202</v>
      </c>
      <c r="U370" s="21" ph="1">
        <v>34098</v>
      </c>
      <c r="V370" s="18" ph="1"/>
      <c r="W370" s="18" ph="1"/>
    </row>
    <row r="371" spans="1:25" ht="25.5" ph="1">
      <c r="A371" s="6" ph="1">
        <v>620</v>
      </c>
      <c r="B371" s="7" t="s" ph="1">
        <v>930</v>
      </c>
      <c r="C371" s="7" t="s" ph="1">
        <v>1524</v>
      </c>
      <c r="D371" s="14" ph="1">
        <v>3</v>
      </c>
      <c r="E371" s="14" ph="1">
        <v>25</v>
      </c>
      <c r="F371" s="7" t="s" ph="1">
        <v>1525</v>
      </c>
      <c r="G371" s="7" t="s" ph="1">
        <v>1529</v>
      </c>
      <c r="H371" s="7" t="s" ph="1">
        <v>9049</v>
      </c>
      <c r="I371" s="7" t="s" ph="1">
        <v>2356</v>
      </c>
      <c r="M371" s="14" t="str" ph="1">
        <f>IFERROR(INDEX([1]!_born[生没年],
MATCH(I371,[1]!_born[作],0)),"")</f>
        <v/>
      </c>
      <c r="N371" s="14" t="str" ph="1">
        <f>IFERROR(INDEX([1]!_born[生没年],
MATCH(K371,[1]!_born[作],0)),"")</f>
        <v/>
      </c>
      <c r="O371" s="7" t="s" ph="1">
        <v>9211</v>
      </c>
      <c r="R371" s="147" ph="1"/>
      <c r="S371" s="7" t="s" ph="1">
        <v>9131</v>
      </c>
      <c r="U371" s="15" ph="1">
        <v>34133</v>
      </c>
      <c r="Y371" s="7" t="s" ph="1">
        <v>8820</v>
      </c>
    </row>
    <row r="372" spans="1:25" s="52" customFormat="1" ph="1">
      <c r="A372" s="49" ph="1">
        <v>666</v>
      </c>
      <c r="B372" s="52" t="s" ph="1">
        <v>930</v>
      </c>
      <c r="C372" s="52" t="s" ph="1">
        <v>1524</v>
      </c>
      <c r="D372" s="132" ph="1">
        <v>3</v>
      </c>
      <c r="E372" s="132" ph="1">
        <v>25</v>
      </c>
      <c r="F372" s="52" t="s" ph="1">
        <v>1540</v>
      </c>
      <c r="G372" s="52" t="s" ph="1">
        <v>1526</v>
      </c>
      <c r="M372" s="132" t="str" ph="1">
        <f>IFERROR(INDEX([1]!_born[生没年],
MATCH(I372,[1]!_born[作],0)),"")</f>
        <v/>
      </c>
      <c r="N372" s="132" t="str" ph="1">
        <f>IFERROR(INDEX([1]!_born[生没年],
MATCH(K372,[1]!_born[作],0)),"")</f>
        <v/>
      </c>
      <c r="R372" s="150" ph="1"/>
      <c r="U372" s="53" ph="1"/>
      <c r="V372" s="49" ph="1"/>
      <c r="W372" s="49" ph="1"/>
    </row>
    <row r="373" spans="1:25" ht="25.5" ph="1">
      <c r="A373" s="6" ph="1">
        <v>757</v>
      </c>
      <c r="B373" s="7" t="s" ph="1">
        <v>930</v>
      </c>
      <c r="C373" s="7" t="s" ph="1">
        <v>1524</v>
      </c>
      <c r="D373" s="14" ph="1">
        <v>4</v>
      </c>
      <c r="E373" s="14" ph="1">
        <v>25</v>
      </c>
      <c r="F373" s="7" t="s" ph="1">
        <v>1528</v>
      </c>
      <c r="G373" s="7" t="s" ph="1">
        <v>1529</v>
      </c>
      <c r="H373" s="7" t="s" ph="1">
        <v>9049</v>
      </c>
      <c r="I373" s="7" t="s" ph="1">
        <v>2356</v>
      </c>
      <c r="M373" s="14" t="str" ph="1">
        <f>IFERROR(INDEX([1]!_born[生没年],
MATCH(I373,[1]!_born[作],0)),"")</f>
        <v/>
      </c>
      <c r="N373" s="14" t="str" ph="1">
        <f>IFERROR(INDEX([1]!_born[生没年],
MATCH(K373,[1]!_born[作],0)),"")</f>
        <v/>
      </c>
      <c r="O373" s="7" t="s" ph="1">
        <v>9211</v>
      </c>
      <c r="R373" s="147" ph="1"/>
      <c r="S373" s="7" t="s" ph="1">
        <v>9131</v>
      </c>
      <c r="U373" s="15" ph="1">
        <v>34133</v>
      </c>
      <c r="Y373" s="7" t="s" ph="1">
        <v>8822</v>
      </c>
    </row>
    <row r="374" spans="1:25" ht="25.5" ph="1">
      <c r="A374" s="6" ph="1">
        <v>617</v>
      </c>
      <c r="B374" s="7" t="s" ph="1">
        <v>930</v>
      </c>
      <c r="C374" s="7" t="s" ph="1">
        <v>1524</v>
      </c>
      <c r="D374" s="14" ph="1">
        <v>4</v>
      </c>
      <c r="E374" s="14" ph="1">
        <v>25</v>
      </c>
      <c r="F374" s="7" t="s" ph="1">
        <v>1532</v>
      </c>
      <c r="G374" s="7" t="s" ph="1">
        <v>1529</v>
      </c>
      <c r="H374" s="7" t="s" ph="1">
        <v>3976</v>
      </c>
      <c r="I374" s="7" t="s" ph="1">
        <v>2356</v>
      </c>
      <c r="M374" s="14" t="str" ph="1">
        <f>IFERROR(INDEX([1]!_born[生没年],
MATCH(I374,[1]!_born[作],0)),"")</f>
        <v/>
      </c>
      <c r="N374" s="14" t="str" ph="1">
        <f>IFERROR(INDEX([1]!_born[生没年],
MATCH(K374,[1]!_born[作],0)),"")</f>
        <v/>
      </c>
      <c r="O374" s="7" t="s" ph="1">
        <v>9213</v>
      </c>
      <c r="R374" s="147" ph="1"/>
      <c r="S374" s="7" t="s" ph="1">
        <v>9131</v>
      </c>
      <c r="U374" s="15" ph="1">
        <v>34084</v>
      </c>
      <c r="Y374" s="7" t="s" ph="1">
        <v>9212</v>
      </c>
    </row>
    <row r="375" spans="1:25" ht="25.5" ph="1">
      <c r="A375" s="6" ph="1">
        <v>621</v>
      </c>
      <c r="B375" s="7" t="s" ph="1">
        <v>930</v>
      </c>
      <c r="C375" s="7" t="s" ph="1">
        <v>1524</v>
      </c>
      <c r="D375" s="14" ph="1">
        <v>4</v>
      </c>
      <c r="E375" s="14" ph="1">
        <v>25</v>
      </c>
      <c r="F375" s="7" t="s" ph="1">
        <v>1525</v>
      </c>
      <c r="G375" s="7" t="s" ph="1">
        <v>1529</v>
      </c>
      <c r="H375" s="7" t="s" ph="1">
        <v>9214</v>
      </c>
      <c r="I375" s="7" t="s" ph="1">
        <v>2356</v>
      </c>
      <c r="M375" s="14" t="str" ph="1">
        <f>IFERROR(INDEX([1]!_born[生没年],
MATCH(I375,[1]!_born[作],0)),"")</f>
        <v/>
      </c>
      <c r="N375" s="14" t="str" ph="1">
        <f>IFERROR(INDEX([1]!_born[生没年],
MATCH(K375,[1]!_born[作],0)),"")</f>
        <v/>
      </c>
      <c r="O375" s="7" t="s" ph="1">
        <v>9215</v>
      </c>
      <c r="R375" s="147" ph="1"/>
      <c r="S375" s="7" t="s" ph="1">
        <v>9131</v>
      </c>
      <c r="U375" s="15" ph="1">
        <v>34105</v>
      </c>
      <c r="Y375" s="7" t="s" ph="1">
        <v>9216</v>
      </c>
    </row>
    <row r="376" spans="1:25" s="19" customFormat="1" ht="25.5" ph="1">
      <c r="A376" s="18" ph="1">
        <v>622</v>
      </c>
      <c r="B376" s="19" t="s" ph="1">
        <v>930</v>
      </c>
      <c r="C376" s="19" t="s" ph="1">
        <v>1524</v>
      </c>
      <c r="D376" s="20" ph="1">
        <v>4</v>
      </c>
      <c r="E376" s="20" ph="1">
        <v>25</v>
      </c>
      <c r="F376" s="19" t="s" ph="1">
        <v>1542</v>
      </c>
      <c r="G376" s="19" t="s" ph="1">
        <v>1529</v>
      </c>
      <c r="H376" s="19" t="s" ph="1">
        <v>9217</v>
      </c>
      <c r="I376" s="19" t="s" ph="1">
        <v>2356</v>
      </c>
      <c r="M376" s="14" t="str" ph="1">
        <f>IFERROR(INDEX([1]!_born[生没年],
MATCH(I376,[1]!_born[作],0)),"")</f>
        <v/>
      </c>
      <c r="N376" s="14" t="str" ph="1">
        <f>IFERROR(INDEX([1]!_born[生没年],
MATCH(K376,[1]!_born[作],0)),"")</f>
        <v/>
      </c>
      <c r="O376" s="19" t="s" ph="1">
        <v>9218</v>
      </c>
      <c r="R376" s="148" ph="1"/>
      <c r="S376" s="19" t="s" ph="1">
        <v>9202</v>
      </c>
      <c r="U376" s="21" ph="1">
        <v>34112</v>
      </c>
      <c r="V376" s="18" ph="1"/>
      <c r="W376" s="18" ph="1"/>
    </row>
    <row r="377" spans="1:25" ht="25.5" ph="1">
      <c r="A377" s="6" ph="1">
        <v>623</v>
      </c>
      <c r="B377" s="7" t="s" ph="1">
        <v>930</v>
      </c>
      <c r="C377" s="7" t="s" ph="1">
        <v>1524</v>
      </c>
      <c r="D377" s="14" ph="1">
        <v>4</v>
      </c>
      <c r="E377" s="14" ph="1">
        <v>25</v>
      </c>
      <c r="F377" s="7" t="s" ph="1">
        <v>1540</v>
      </c>
      <c r="G377" s="7" t="s" ph="1">
        <v>1529</v>
      </c>
      <c r="H377" s="7" t="s" ph="1">
        <v>9219</v>
      </c>
      <c r="I377" s="7" t="s" ph="1">
        <v>2356</v>
      </c>
      <c r="M377" s="14" t="str" ph="1">
        <f>IFERROR(INDEX([1]!_born[生没年],
MATCH(I377,[1]!_born[作],0)),"")</f>
        <v/>
      </c>
      <c r="N377" s="14" t="str" ph="1">
        <f>IFERROR(INDEX([1]!_born[生没年],
MATCH(K377,[1]!_born[作],0)),"")</f>
        <v/>
      </c>
      <c r="O377" s="7" t="s" ph="1">
        <v>9220</v>
      </c>
      <c r="R377" s="147" ph="1"/>
      <c r="S377" s="7" t="s" ph="1">
        <v>9131</v>
      </c>
      <c r="U377" s="15" ph="1">
        <v>34119</v>
      </c>
      <c r="Y377" s="7" t="s" ph="1">
        <v>8820</v>
      </c>
    </row>
    <row r="378" spans="1:25" s="52" customFormat="1" ph="1">
      <c r="A378" s="49" ph="1">
        <v>666</v>
      </c>
      <c r="B378" s="52" t="s" ph="1">
        <v>930</v>
      </c>
      <c r="C378" s="52" t="s" ph="1">
        <v>1524</v>
      </c>
      <c r="D378" s="132" ph="1">
        <v>4</v>
      </c>
      <c r="E378" s="132" ph="1">
        <v>25</v>
      </c>
      <c r="F378" s="52" t="s" ph="1">
        <v>1543</v>
      </c>
      <c r="G378" s="52" t="s" ph="1">
        <v>1526</v>
      </c>
      <c r="M378" s="132" t="str" ph="1">
        <f>IFERROR(INDEX([1]!_born[生没年],
MATCH(I378,[1]!_born[作],0)),"")</f>
        <v/>
      </c>
      <c r="N378" s="132" t="str" ph="1">
        <f>IFERROR(INDEX([1]!_born[生没年],
MATCH(K378,[1]!_born[作],0)),"")</f>
        <v/>
      </c>
      <c r="R378" s="150" ph="1"/>
      <c r="U378" s="53" ph="1"/>
      <c r="V378" s="49" ph="1"/>
      <c r="W378" s="49" ph="1"/>
    </row>
    <row r="379" spans="1:25" ht="25.5" ph="1">
      <c r="A379" s="6" ph="1">
        <v>623</v>
      </c>
      <c r="B379" s="7" t="s" ph="1">
        <v>930</v>
      </c>
      <c r="C379" s="7" t="s" ph="1">
        <v>1524</v>
      </c>
      <c r="D379" s="14" ph="1">
        <v>5</v>
      </c>
      <c r="E379" s="14" ph="1">
        <v>25</v>
      </c>
      <c r="F379" s="7" t="s" ph="1">
        <v>1528</v>
      </c>
      <c r="G379" s="7" t="s" ph="1">
        <v>1529</v>
      </c>
      <c r="H379" s="7" t="s" ph="1">
        <v>9219</v>
      </c>
      <c r="I379" s="7" t="s" ph="1">
        <v>2356</v>
      </c>
      <c r="M379" s="14" t="str" ph="1">
        <f>IFERROR(INDEX([1]!_born[生没年],
MATCH(I379,[1]!_born[作],0)),"")</f>
        <v/>
      </c>
      <c r="N379" s="14" t="str" ph="1">
        <f>IFERROR(INDEX([1]!_born[生没年],
MATCH(K379,[1]!_born[作],0)),"")</f>
        <v/>
      </c>
      <c r="O379" s="7" t="s" ph="1">
        <v>9220</v>
      </c>
      <c r="R379" s="147" ph="1"/>
      <c r="S379" s="7" t="s" ph="1">
        <v>9131</v>
      </c>
      <c r="U379" s="15" ph="1">
        <v>34119</v>
      </c>
      <c r="Y379" s="7" t="s" ph="1">
        <v>8822</v>
      </c>
    </row>
    <row r="380" spans="1:25" s="19" customFormat="1" ht="25.5" ph="1">
      <c r="A380" s="18" ph="1">
        <v>624</v>
      </c>
      <c r="B380" s="19" t="s" ph="1">
        <v>930</v>
      </c>
      <c r="C380" s="19" t="s" ph="1">
        <v>1524</v>
      </c>
      <c r="D380" s="20" ph="1">
        <v>5</v>
      </c>
      <c r="E380" s="20" ph="1">
        <v>25</v>
      </c>
      <c r="F380" s="19" t="s" ph="1">
        <v>1542</v>
      </c>
      <c r="G380" s="19" t="s" ph="1">
        <v>1529</v>
      </c>
      <c r="H380" s="19" t="s" ph="1">
        <v>9221</v>
      </c>
      <c r="I380" s="19" t="s" ph="1">
        <v>2356</v>
      </c>
      <c r="M380" s="14" t="str" ph="1">
        <f>IFERROR(INDEX([1]!_born[生没年],
MATCH(I380,[1]!_born[作],0)),"")</f>
        <v/>
      </c>
      <c r="N380" s="14" t="str" ph="1">
        <f>IFERROR(INDEX([1]!_born[生没年],
MATCH(K380,[1]!_born[作],0)),"")</f>
        <v/>
      </c>
      <c r="O380" s="19" t="s" ph="1">
        <v>9222</v>
      </c>
      <c r="R380" s="148" ph="1"/>
      <c r="S380" s="19" t="s" ph="1">
        <v>9202</v>
      </c>
      <c r="U380" s="21" t="s" ph="1">
        <v>4072</v>
      </c>
      <c r="V380" s="18" ph="1"/>
      <c r="W380" s="18" ph="1"/>
    </row>
    <row r="381" spans="1:25" s="19" customFormat="1" ht="25.5" ph="1">
      <c r="A381" s="18" ph="1">
        <v>625</v>
      </c>
      <c r="B381" s="19" t="s" ph="1">
        <v>930</v>
      </c>
      <c r="C381" s="19" t="s" ph="1">
        <v>1524</v>
      </c>
      <c r="D381" s="20" ph="1">
        <v>5</v>
      </c>
      <c r="E381" s="20" ph="1">
        <v>25</v>
      </c>
      <c r="F381" s="19" t="s" ph="1">
        <v>1542</v>
      </c>
      <c r="G381" s="19" t="s" ph="1">
        <v>1529</v>
      </c>
      <c r="H381" s="19" t="s" ph="1">
        <v>9223</v>
      </c>
      <c r="I381" s="19" t="s" ph="1">
        <v>2356</v>
      </c>
      <c r="M381" s="14" t="str" ph="1">
        <f>IFERROR(INDEX([1]!_born[生没年],
MATCH(I381,[1]!_born[作],0)),"")</f>
        <v/>
      </c>
      <c r="N381" s="14" t="str" ph="1">
        <f>IFERROR(INDEX([1]!_born[生没年],
MATCH(K381,[1]!_born[作],0)),"")</f>
        <v/>
      </c>
      <c r="O381" s="19" t="s" ph="1">
        <v>9224</v>
      </c>
      <c r="R381" s="148" ph="1"/>
      <c r="S381" s="19" t="s" ph="1">
        <v>9202</v>
      </c>
      <c r="U381" s="21" ph="1">
        <v>34140</v>
      </c>
      <c r="V381" s="18" ph="1"/>
      <c r="W381" s="18" ph="1"/>
    </row>
    <row r="382" spans="1:25" ht="25.5" ph="1">
      <c r="A382" s="6" ph="1">
        <v>626</v>
      </c>
      <c r="B382" s="7" t="s" ph="1">
        <v>930</v>
      </c>
      <c r="C382" s="7" t="s" ph="1">
        <v>1524</v>
      </c>
      <c r="D382" s="14" ph="1">
        <v>5</v>
      </c>
      <c r="E382" s="14" ph="1">
        <v>25</v>
      </c>
      <c r="F382" s="7" t="s" ph="1">
        <v>1532</v>
      </c>
      <c r="G382" s="7" t="s" ph="1">
        <v>1529</v>
      </c>
      <c r="H382" s="7" t="s" ph="1">
        <v>9084</v>
      </c>
      <c r="I382" s="7" t="s" ph="1">
        <v>2356</v>
      </c>
      <c r="M382" s="14" t="str" ph="1">
        <f>IFERROR(INDEX([1]!_born[生没年],
MATCH(I382,[1]!_born[作],0)),"")</f>
        <v/>
      </c>
      <c r="N382" s="14" t="str" ph="1">
        <f>IFERROR(INDEX([1]!_born[生没年],
MATCH(K382,[1]!_born[作],0)),"")</f>
        <v/>
      </c>
      <c r="O382" s="7" t="s" ph="1">
        <v>4064</v>
      </c>
      <c r="R382" s="147" ph="1"/>
      <c r="S382" s="7" t="s" ph="1">
        <v>9131</v>
      </c>
      <c r="U382" s="15" ph="1">
        <v>34147</v>
      </c>
      <c r="Y382" s="7" t="s" ph="1">
        <v>9225</v>
      </c>
    </row>
    <row r="383" spans="1:25" s="52" customFormat="1" ph="1">
      <c r="A383" s="49" ph="1">
        <v>666</v>
      </c>
      <c r="B383" s="52" t="s" ph="1">
        <v>930</v>
      </c>
      <c r="C383" s="52" t="s" ph="1">
        <v>1524</v>
      </c>
      <c r="D383" s="132" ph="1">
        <v>5</v>
      </c>
      <c r="E383" s="132" ph="1">
        <v>25</v>
      </c>
      <c r="F383" s="52" t="s" ph="1">
        <v>1525</v>
      </c>
      <c r="G383" s="52" t="s" ph="1">
        <v>1526</v>
      </c>
      <c r="M383" s="132" t="str" ph="1">
        <f>IFERROR(INDEX([1]!_born[生没年],
MATCH(I383,[1]!_born[作],0)),"")</f>
        <v/>
      </c>
      <c r="N383" s="132" t="str" ph="1">
        <f>IFERROR(INDEX([1]!_born[生没年],
MATCH(K383,[1]!_born[作],0)),"")</f>
        <v/>
      </c>
      <c r="R383" s="150" ph="1"/>
      <c r="U383" s="53" ph="1"/>
      <c r="V383" s="49" ph="1"/>
      <c r="W383" s="49" ph="1"/>
    </row>
    <row r="384" spans="1:25" ht="25.5" ph="1">
      <c r="A384" s="6" ph="1">
        <v>626</v>
      </c>
      <c r="B384" s="7" t="s" ph="1">
        <v>930</v>
      </c>
      <c r="C384" s="7" t="s" ph="1">
        <v>1524</v>
      </c>
      <c r="D384" s="14" ph="1">
        <v>1</v>
      </c>
      <c r="E384" s="14" ph="1">
        <v>26</v>
      </c>
      <c r="F384" s="7" t="s" ph="1">
        <v>1528</v>
      </c>
      <c r="G384" s="7" t="s" ph="1">
        <v>1529</v>
      </c>
      <c r="H384" s="7" t="s" ph="1">
        <v>9084</v>
      </c>
      <c r="I384" s="7" t="s" ph="1">
        <v>2356</v>
      </c>
      <c r="M384" s="14" t="str" ph="1">
        <f>IFERROR(INDEX([1]!_born[生没年],
MATCH(I384,[1]!_born[作],0)),"")</f>
        <v/>
      </c>
      <c r="N384" s="14" t="str" ph="1">
        <f>IFERROR(INDEX([1]!_born[生没年],
MATCH(K384,[1]!_born[作],0)),"")</f>
        <v/>
      </c>
      <c r="O384" s="7" t="s" ph="1">
        <v>4064</v>
      </c>
      <c r="R384" s="147" ph="1"/>
      <c r="S384" s="7" t="s" ph="1">
        <v>9131</v>
      </c>
      <c r="U384" s="15" ph="1">
        <v>34147</v>
      </c>
      <c r="Y384" s="7" t="s" ph="1">
        <v>9226</v>
      </c>
    </row>
    <row r="385" spans="1:25" s="19" customFormat="1" ht="25.5" ph="1">
      <c r="A385" s="18" ph="1">
        <v>628</v>
      </c>
      <c r="B385" s="19" t="s" ph="1">
        <v>930</v>
      </c>
      <c r="C385" s="19" t="s" ph="1">
        <v>1524</v>
      </c>
      <c r="D385" s="20" ph="1">
        <v>1</v>
      </c>
      <c r="E385" s="20" ph="1">
        <v>26</v>
      </c>
      <c r="F385" s="19" t="s" ph="1">
        <v>1542</v>
      </c>
      <c r="G385" s="19" t="s" ph="1">
        <v>1529</v>
      </c>
      <c r="H385" s="19" t="s" ph="1">
        <v>9227</v>
      </c>
      <c r="I385" s="19" t="s" ph="1">
        <v>2356</v>
      </c>
      <c r="M385" s="14" t="str" ph="1">
        <f>IFERROR(INDEX([1]!_born[生没年],
MATCH(I385,[1]!_born[作],0)),"")</f>
        <v/>
      </c>
      <c r="N385" s="14" t="str" ph="1">
        <f>IFERROR(INDEX([1]!_born[生没年],
MATCH(K385,[1]!_born[作],0)),"")</f>
        <v/>
      </c>
      <c r="O385" s="19" t="s" ph="1">
        <v>9228</v>
      </c>
      <c r="R385" s="148" ph="1"/>
      <c r="S385" s="19" t="s" ph="1">
        <v>9202</v>
      </c>
      <c r="U385" s="21" t="s" ph="1">
        <v>4072</v>
      </c>
      <c r="V385" s="18" ph="1"/>
      <c r="W385" s="18" ph="1"/>
    </row>
    <row r="386" spans="1:25" ht="25.5" ph="1">
      <c r="A386" s="6" ph="1">
        <v>629</v>
      </c>
      <c r="B386" s="7" t="s" ph="1">
        <v>930</v>
      </c>
      <c r="C386" s="7" t="s" ph="1">
        <v>1524</v>
      </c>
      <c r="D386" s="14" ph="1">
        <v>1</v>
      </c>
      <c r="E386" s="14" ph="1">
        <v>26</v>
      </c>
      <c r="F386" s="7" t="s" ph="1">
        <v>1532</v>
      </c>
      <c r="G386" s="7" t="s" ph="1">
        <v>1529</v>
      </c>
      <c r="H386" s="7" t="s" ph="1">
        <v>3661</v>
      </c>
      <c r="I386" s="7" t="s" ph="1">
        <v>2356</v>
      </c>
      <c r="M386" s="14" t="str" ph="1">
        <f>IFERROR(INDEX([1]!_born[生没年],
MATCH(I386,[1]!_born[作],0)),"")</f>
        <v/>
      </c>
      <c r="N386" s="14" t="str" ph="1">
        <f>IFERROR(INDEX([1]!_born[生没年],
MATCH(K386,[1]!_born[作],0)),"")</f>
        <v/>
      </c>
      <c r="O386" s="7" t="s" ph="1">
        <v>9229</v>
      </c>
      <c r="R386" s="147" ph="1"/>
      <c r="S386" s="7" t="s" ph="1">
        <v>9131</v>
      </c>
      <c r="U386" s="15" ph="1">
        <v>34161</v>
      </c>
    </row>
    <row r="387" spans="1:25" ht="25.5" ph="1">
      <c r="A387" s="6" ph="1">
        <v>630</v>
      </c>
      <c r="B387" s="7" t="s" ph="1">
        <v>930</v>
      </c>
      <c r="C387" s="7" t="s" ph="1">
        <v>1524</v>
      </c>
      <c r="D387" s="14" ph="1">
        <v>1</v>
      </c>
      <c r="E387" s="14" ph="1">
        <v>26</v>
      </c>
      <c r="F387" s="7" t="s" ph="1">
        <v>1525</v>
      </c>
      <c r="G387" s="7" t="s" ph="1">
        <v>1529</v>
      </c>
      <c r="H387" s="7" t="s" ph="1">
        <v>9230</v>
      </c>
      <c r="I387" s="7" t="s" ph="1">
        <v>2356</v>
      </c>
      <c r="M387" s="14" t="str" ph="1">
        <f>IFERROR(INDEX([1]!_born[生没年],
MATCH(I387,[1]!_born[作],0)),"")</f>
        <v/>
      </c>
      <c r="N387" s="14" t="str" ph="1">
        <f>IFERROR(INDEX([1]!_born[生没年],
MATCH(K387,[1]!_born[作],0)),"")</f>
        <v/>
      </c>
      <c r="O387" s="7" t="s" ph="1">
        <v>9231</v>
      </c>
      <c r="R387" s="147" ph="1"/>
      <c r="S387" s="7" t="s" ph="1">
        <v>9131</v>
      </c>
      <c r="U387" s="15" ph="1">
        <v>34168</v>
      </c>
      <c r="Y387" s="7" t="s" ph="1">
        <v>8820</v>
      </c>
    </row>
    <row r="388" spans="1:25" s="52" customFormat="1" ph="1">
      <c r="A388" s="49" ph="1">
        <v>666</v>
      </c>
      <c r="B388" s="52" t="s" ph="1">
        <v>930</v>
      </c>
      <c r="C388" s="52" t="s" ph="1">
        <v>1524</v>
      </c>
      <c r="D388" s="132" ph="1">
        <v>1</v>
      </c>
      <c r="E388" s="132" ph="1">
        <v>26</v>
      </c>
      <c r="F388" s="52" t="s" ph="1">
        <v>1540</v>
      </c>
      <c r="G388" s="52" t="s" ph="1">
        <v>1526</v>
      </c>
      <c r="M388" s="132" t="str" ph="1">
        <f>IFERROR(INDEX([1]!_born[生没年],
MATCH(I388,[1]!_born[作],0)),"")</f>
        <v/>
      </c>
      <c r="N388" s="132" t="str" ph="1">
        <f>IFERROR(INDEX([1]!_born[生没年],
MATCH(K388,[1]!_born[作],0)),"")</f>
        <v/>
      </c>
      <c r="R388" s="150" ph="1"/>
      <c r="U388" s="53" ph="1"/>
      <c r="V388" s="49" ph="1"/>
      <c r="W388" s="49" ph="1"/>
    </row>
    <row r="389" spans="1:25" ht="25.5" ph="1">
      <c r="A389" s="6" ph="1">
        <v>630</v>
      </c>
      <c r="B389" s="7" t="s" ph="1">
        <v>930</v>
      </c>
      <c r="C389" s="7" t="s" ph="1">
        <v>1524</v>
      </c>
      <c r="D389" s="14" ph="1">
        <v>2</v>
      </c>
      <c r="E389" s="14" ph="1">
        <v>26</v>
      </c>
      <c r="F389" s="7" t="s" ph="1">
        <v>1528</v>
      </c>
      <c r="G389" s="7" t="s" ph="1">
        <v>1529</v>
      </c>
      <c r="H389" s="7" t="s" ph="1">
        <v>9230</v>
      </c>
      <c r="I389" s="7" t="s" ph="1">
        <v>2356</v>
      </c>
      <c r="M389" s="14" t="str" ph="1">
        <f>IFERROR(INDEX([1]!_born[生没年],
MATCH(I389,[1]!_born[作],0)),"")</f>
        <v/>
      </c>
      <c r="N389" s="14" t="str" ph="1">
        <f>IFERROR(INDEX([1]!_born[生没年],
MATCH(K389,[1]!_born[作],0)),"")</f>
        <v/>
      </c>
      <c r="O389" s="7" t="s" ph="1">
        <v>9231</v>
      </c>
      <c r="R389" s="147" ph="1"/>
      <c r="S389" s="7" t="s" ph="1">
        <v>9131</v>
      </c>
      <c r="U389" s="15" ph="1">
        <v>34168</v>
      </c>
      <c r="Y389" s="7" t="s" ph="1">
        <v>8822</v>
      </c>
    </row>
    <row r="390" spans="1:25" ht="25.5" ph="1">
      <c r="A390" s="6" ph="1">
        <v>757</v>
      </c>
      <c r="B390" s="7" t="s" ph="1">
        <v>930</v>
      </c>
      <c r="C390" s="7" t="s" ph="1">
        <v>1524</v>
      </c>
      <c r="D390" s="14" ph="1">
        <v>2</v>
      </c>
      <c r="E390" s="14" ph="1">
        <v>26</v>
      </c>
      <c r="F390" s="7" t="s" ph="1">
        <v>1532</v>
      </c>
      <c r="G390" s="7" t="s" ph="1">
        <v>1529</v>
      </c>
      <c r="H390" s="7" t="s" ph="1">
        <v>8824</v>
      </c>
      <c r="I390" s="7" t="s" ph="1">
        <v>2356</v>
      </c>
      <c r="M390" s="14" t="str" ph="1">
        <f>IFERROR(INDEX([1]!_born[生没年],
MATCH(I390,[1]!_born[作],0)),"")</f>
        <v/>
      </c>
      <c r="N390" s="14" t="str" ph="1">
        <f>IFERROR(INDEX([1]!_born[生没年],
MATCH(K390,[1]!_born[作],0)),"")</f>
        <v/>
      </c>
      <c r="O390" s="7" t="s" ph="1">
        <v>9232</v>
      </c>
      <c r="R390" s="147" ph="1"/>
      <c r="S390" s="7" t="s" ph="1">
        <v>9131</v>
      </c>
      <c r="U390" s="15" t="s" ph="1">
        <v>4072</v>
      </c>
    </row>
    <row r="391" spans="1:25" ht="25.5" ph="1">
      <c r="A391" s="6" ph="1">
        <v>632</v>
      </c>
      <c r="B391" s="7" t="s" ph="1">
        <v>930</v>
      </c>
      <c r="C391" s="7" t="s" ph="1">
        <v>1524</v>
      </c>
      <c r="D391" s="14" ph="1">
        <v>2</v>
      </c>
      <c r="E391" s="14" ph="1">
        <v>26</v>
      </c>
      <c r="F391" s="7" t="s" ph="1">
        <v>1525</v>
      </c>
      <c r="G391" s="7" t="s" ph="1">
        <v>1529</v>
      </c>
      <c r="H391" s="7" t="s" ph="1">
        <v>9233</v>
      </c>
      <c r="I391" s="7" t="s" ph="1">
        <v>2356</v>
      </c>
      <c r="M391" s="14" t="str" ph="1">
        <f>IFERROR(INDEX([1]!_born[生没年],
MATCH(I391,[1]!_born[作],0)),"")</f>
        <v/>
      </c>
      <c r="N391" s="14" t="str" ph="1">
        <f>IFERROR(INDEX([1]!_born[生没年],
MATCH(K391,[1]!_born[作],0)),"")</f>
        <v/>
      </c>
      <c r="O391" s="7" t="s" ph="1">
        <v>9234</v>
      </c>
      <c r="R391" s="147" ph="1"/>
      <c r="S391" s="7" t="s" ph="1">
        <v>9131</v>
      </c>
      <c r="U391" s="15" ph="1">
        <v>34182</v>
      </c>
      <c r="Y391" s="7" t="s" ph="1">
        <v>8820</v>
      </c>
    </row>
    <row r="392" spans="1:25" s="52" customFormat="1" ph="1">
      <c r="A392" s="49" ph="1">
        <v>666</v>
      </c>
      <c r="B392" s="52" t="s" ph="1">
        <v>930</v>
      </c>
      <c r="C392" s="52" t="s" ph="1">
        <v>1524</v>
      </c>
      <c r="D392" s="132" ph="1">
        <v>2</v>
      </c>
      <c r="E392" s="132" ph="1">
        <v>26</v>
      </c>
      <c r="F392" s="52" t="s" ph="1">
        <v>1540</v>
      </c>
      <c r="G392" s="52" t="s" ph="1">
        <v>1526</v>
      </c>
      <c r="M392" s="132" t="str" ph="1">
        <f>IFERROR(INDEX([1]!_born[生没年],
MATCH(I392,[1]!_born[作],0)),"")</f>
        <v/>
      </c>
      <c r="N392" s="132" t="str" ph="1">
        <f>IFERROR(INDEX([1]!_born[生没年],
MATCH(K392,[1]!_born[作],0)),"")</f>
        <v/>
      </c>
      <c r="R392" s="150" ph="1"/>
      <c r="U392" s="53" ph="1"/>
      <c r="V392" s="49" ph="1"/>
      <c r="W392" s="49" ph="1"/>
    </row>
    <row r="393" spans="1:25" ht="25.5" ph="1">
      <c r="A393" s="6" ph="1">
        <v>755</v>
      </c>
      <c r="B393" s="7" t="s" ph="1">
        <v>930</v>
      </c>
      <c r="C393" s="7" t="s" ph="1">
        <v>1524</v>
      </c>
      <c r="D393" s="14" ph="1">
        <v>3</v>
      </c>
      <c r="E393" s="14" ph="1">
        <v>26</v>
      </c>
      <c r="F393" s="7" t="s" ph="1">
        <v>1528</v>
      </c>
      <c r="G393" s="7" t="s" ph="1">
        <v>1529</v>
      </c>
      <c r="H393" s="7" t="s" ph="1">
        <v>9233</v>
      </c>
      <c r="I393" s="7" t="s" ph="1">
        <v>2356</v>
      </c>
      <c r="M393" s="14" t="str" ph="1">
        <f>IFERROR(INDEX([1]!_born[生没年],
MATCH(I393,[1]!_born[作],0)),"")</f>
        <v/>
      </c>
      <c r="N393" s="14" t="str" ph="1">
        <f>IFERROR(INDEX([1]!_born[生没年],
MATCH(K393,[1]!_born[作],0)),"")</f>
        <v/>
      </c>
      <c r="O393" s="7" t="s" ph="1">
        <v>9234</v>
      </c>
      <c r="R393" s="147" ph="1"/>
      <c r="S393" s="7" t="s" ph="1">
        <v>9131</v>
      </c>
      <c r="U393" s="15" ph="1">
        <v>34182</v>
      </c>
      <c r="Y393" s="7" t="s" ph="1">
        <v>8822</v>
      </c>
    </row>
    <row r="394" spans="1:25" s="19" customFormat="1" ht="25.5" ph="1">
      <c r="A394" s="18" ph="1">
        <v>633</v>
      </c>
      <c r="B394" s="19" t="s" ph="1">
        <v>930</v>
      </c>
      <c r="C394" s="19" t="s" ph="1">
        <v>1524</v>
      </c>
      <c r="D394" s="20" ph="1">
        <v>3</v>
      </c>
      <c r="E394" s="20" ph="1">
        <v>26</v>
      </c>
      <c r="F394" s="19" t="s" ph="1">
        <v>1542</v>
      </c>
      <c r="G394" s="19" t="s" ph="1">
        <v>1529</v>
      </c>
      <c r="H394" s="19" t="s" ph="1">
        <v>9235</v>
      </c>
      <c r="I394" s="19" t="s" ph="1">
        <v>2356</v>
      </c>
      <c r="M394" s="14" t="str" ph="1">
        <f>IFERROR(INDEX([1]!_born[生没年],
MATCH(I394,[1]!_born[作],0)),"")</f>
        <v/>
      </c>
      <c r="N394" s="14" t="str" ph="1">
        <f>IFERROR(INDEX([1]!_born[生没年],
MATCH(K394,[1]!_born[作],0)),"")</f>
        <v/>
      </c>
      <c r="O394" s="19" t="s" ph="1">
        <v>9236</v>
      </c>
      <c r="R394" s="148" ph="1"/>
      <c r="S394" s="19" t="s" ph="1">
        <v>9202</v>
      </c>
      <c r="U394" s="21" ph="1">
        <v>34189</v>
      </c>
      <c r="V394" s="18" ph="1"/>
      <c r="W394" s="18" ph="1"/>
    </row>
    <row r="395" spans="1:25" s="19" customFormat="1" ht="25.5" ph="1">
      <c r="A395" s="18" ph="1">
        <v>634</v>
      </c>
      <c r="B395" s="19" t="s" ph="1">
        <v>930</v>
      </c>
      <c r="C395" s="19" t="s" ph="1">
        <v>1524</v>
      </c>
      <c r="D395" s="20" ph="1">
        <v>3</v>
      </c>
      <c r="E395" s="20" ph="1">
        <v>26</v>
      </c>
      <c r="F395" s="19" t="s" ph="1">
        <v>1542</v>
      </c>
      <c r="G395" s="19" t="s" ph="1">
        <v>1529</v>
      </c>
      <c r="H395" s="19" t="s" ph="1">
        <v>9237</v>
      </c>
      <c r="I395" s="19" t="s" ph="1">
        <v>2356</v>
      </c>
      <c r="M395" s="14" t="str" ph="1">
        <f>IFERROR(INDEX([1]!_born[生没年],
MATCH(I395,[1]!_born[作],0)),"")</f>
        <v/>
      </c>
      <c r="N395" s="14" t="str" ph="1">
        <f>IFERROR(INDEX([1]!_born[生没年],
MATCH(K395,[1]!_born[作],0)),"")</f>
        <v/>
      </c>
      <c r="O395" s="19" t="s" ph="1">
        <v>9238</v>
      </c>
      <c r="R395" s="148" ph="1"/>
      <c r="S395" s="19" t="s" ph="1">
        <v>9202</v>
      </c>
      <c r="U395" s="21" ph="1">
        <v>34203</v>
      </c>
      <c r="V395" s="18" ph="1"/>
      <c r="W395" s="18" ph="1"/>
    </row>
    <row r="396" spans="1:25" s="19" customFormat="1" ht="25.5" ph="1">
      <c r="A396" s="18" ph="1">
        <v>635</v>
      </c>
      <c r="B396" s="19" t="s" ph="1">
        <v>930</v>
      </c>
      <c r="C396" s="19" t="s" ph="1">
        <v>1524</v>
      </c>
      <c r="D396" s="20" ph="1">
        <v>3</v>
      </c>
      <c r="E396" s="20" ph="1">
        <v>26</v>
      </c>
      <c r="F396" s="19" t="s" ph="1">
        <v>1542</v>
      </c>
      <c r="G396" s="19" t="s" ph="1">
        <v>1529</v>
      </c>
      <c r="H396" s="19" t="s" ph="1">
        <v>9239</v>
      </c>
      <c r="I396" s="19" t="s" ph="1">
        <v>2356</v>
      </c>
      <c r="M396" s="14" t="str" ph="1">
        <f>IFERROR(INDEX([1]!_born[生没年],
MATCH(I396,[1]!_born[作],0)),"")</f>
        <v/>
      </c>
      <c r="N396" s="14" t="str" ph="1">
        <f>IFERROR(INDEX([1]!_born[生没年],
MATCH(K396,[1]!_born[作],0)),"")</f>
        <v/>
      </c>
      <c r="O396" s="19" t="s" ph="1">
        <v>9240</v>
      </c>
      <c r="R396" s="148" ph="1"/>
      <c r="S396" s="19" t="s" ph="1">
        <v>9202</v>
      </c>
      <c r="U396" s="21" ph="1">
        <v>34224</v>
      </c>
      <c r="V396" s="18" ph="1"/>
      <c r="W396" s="18" ph="1"/>
    </row>
    <row r="397" spans="1:25" ht="25.5" ph="1">
      <c r="A397" s="6" ph="1">
        <v>636</v>
      </c>
      <c r="B397" s="7" t="s" ph="1">
        <v>930</v>
      </c>
      <c r="C397" s="7" t="s" ph="1">
        <v>1524</v>
      </c>
      <c r="D397" s="14" ph="1">
        <v>3</v>
      </c>
      <c r="E397" s="14" ph="1">
        <v>26</v>
      </c>
      <c r="F397" s="7" t="s" ph="1">
        <v>1532</v>
      </c>
      <c r="G397" s="7" t="s" ph="1">
        <v>1529</v>
      </c>
      <c r="H397" s="7" t="s" ph="1">
        <v>9241</v>
      </c>
      <c r="I397" s="7" t="s" ph="1">
        <v>2356</v>
      </c>
      <c r="M397" s="14" t="str" ph="1">
        <f>IFERROR(INDEX([1]!_born[生没年],
MATCH(I397,[1]!_born[作],0)),"")</f>
        <v/>
      </c>
      <c r="N397" s="14" t="str" ph="1">
        <f>IFERROR(INDEX([1]!_born[生没年],
MATCH(K397,[1]!_born[作],0)),"")</f>
        <v/>
      </c>
      <c r="O397" s="7" t="s" ph="1">
        <v>9242</v>
      </c>
      <c r="R397" s="147" ph="1"/>
      <c r="S397" s="7" t="s" ph="1">
        <v>9131</v>
      </c>
      <c r="U397" s="15" ph="1">
        <v>34224</v>
      </c>
    </row>
    <row r="398" spans="1:25" s="19" customFormat="1" ht="25.5" ph="1">
      <c r="A398" s="18" ph="1">
        <v>637</v>
      </c>
      <c r="B398" s="19" t="s" ph="1">
        <v>930</v>
      </c>
      <c r="C398" s="19" t="s" ph="1">
        <v>1524</v>
      </c>
      <c r="D398" s="20" ph="1">
        <v>3</v>
      </c>
      <c r="E398" s="20" ph="1">
        <v>26</v>
      </c>
      <c r="F398" s="19" t="s" ph="1">
        <v>1542</v>
      </c>
      <c r="G398" s="19" t="s" ph="1">
        <v>1529</v>
      </c>
      <c r="H398" s="19" t="s" ph="1">
        <v>3735</v>
      </c>
      <c r="I398" s="19" t="s" ph="1">
        <v>9243</v>
      </c>
      <c r="M398" s="14" t="str" ph="1">
        <f>IFERROR(INDEX([1]!_born[生没年],
MATCH(I398,[1]!_born[作],0)),"")</f>
        <v/>
      </c>
      <c r="N398" s="14" t="str" ph="1">
        <f>IFERROR(INDEX([1]!_born[生没年],
MATCH(K398,[1]!_born[作],0)),"")</f>
        <v/>
      </c>
      <c r="O398" s="19" t="s" ph="1">
        <v>9244</v>
      </c>
      <c r="R398" s="148" ph="1"/>
      <c r="S398" s="19" t="s" ph="1">
        <v>9202</v>
      </c>
      <c r="U398" s="21" t="s" ph="1">
        <v>4072</v>
      </c>
      <c r="V398" s="18" ph="1"/>
      <c r="W398" s="18" ph="1"/>
    </row>
    <row r="399" spans="1:25" s="19" customFormat="1" ht="25.5" ph="1">
      <c r="A399" s="18" ph="1">
        <v>638</v>
      </c>
      <c r="B399" s="19" t="s" ph="1">
        <v>930</v>
      </c>
      <c r="C399" s="19" t="s" ph="1">
        <v>1524</v>
      </c>
      <c r="D399" s="20" ph="1">
        <v>3</v>
      </c>
      <c r="E399" s="20" ph="1">
        <v>26</v>
      </c>
      <c r="F399" s="19" t="s" ph="1">
        <v>1542</v>
      </c>
      <c r="G399" s="19" t="s" ph="1">
        <v>1529</v>
      </c>
      <c r="H399" s="19" t="s" ph="1">
        <v>9245</v>
      </c>
      <c r="I399" s="19" t="s" ph="1">
        <v>2356</v>
      </c>
      <c r="M399" s="14" t="str" ph="1">
        <f>IFERROR(INDEX([1]!_born[生没年],
MATCH(I399,[1]!_born[作],0)),"")</f>
        <v/>
      </c>
      <c r="N399" s="14" t="str" ph="1">
        <f>IFERROR(INDEX([1]!_born[生没年],
MATCH(K399,[1]!_born[作],0)),"")</f>
        <v/>
      </c>
      <c r="O399" s="19" t="s" ph="1">
        <v>9246</v>
      </c>
      <c r="R399" s="148" ph="1"/>
      <c r="S399" s="19" t="s" ph="1">
        <v>9202</v>
      </c>
      <c r="U399" s="21" ph="1">
        <v>34238</v>
      </c>
      <c r="V399" s="18" ph="1"/>
      <c r="W399" s="18" ph="1"/>
    </row>
    <row r="400" spans="1:25" s="19" customFormat="1" ht="25.5" ph="1">
      <c r="A400" s="18" ph="1">
        <v>639</v>
      </c>
      <c r="B400" s="19" t="s" ph="1">
        <v>930</v>
      </c>
      <c r="C400" s="19" t="s" ph="1">
        <v>1524</v>
      </c>
      <c r="D400" s="20" ph="1">
        <v>3</v>
      </c>
      <c r="E400" s="20" ph="1">
        <v>26</v>
      </c>
      <c r="F400" s="19" t="s" ph="1">
        <v>1542</v>
      </c>
      <c r="G400" s="19" t="s" ph="1">
        <v>1544</v>
      </c>
      <c r="I400" s="19" t="s" ph="1">
        <v>2356</v>
      </c>
      <c r="M400" s="14" t="str" ph="1">
        <f>IFERROR(INDEX([1]!_born[生没年],
MATCH(I400,[1]!_born[作],0)),"")</f>
        <v/>
      </c>
      <c r="N400" s="14" t="str" ph="1">
        <f>IFERROR(INDEX([1]!_born[生没年],
MATCH(K400,[1]!_born[作],0)),"")</f>
        <v/>
      </c>
      <c r="O400" s="19" t="s" ph="1">
        <v>9247</v>
      </c>
      <c r="R400" s="148" ph="1"/>
      <c r="S400" s="19" t="s" ph="1">
        <v>9202</v>
      </c>
      <c r="U400" s="21" ph="1">
        <v>34245</v>
      </c>
      <c r="V400" s="18" ph="1"/>
      <c r="W400" s="18" ph="1"/>
    </row>
    <row r="401" spans="1:25" ht="25.5" ph="1">
      <c r="A401" s="6" ph="1">
        <v>640</v>
      </c>
      <c r="B401" s="7" t="s" ph="1">
        <v>930</v>
      </c>
      <c r="C401" s="7" t="s" ph="1">
        <v>1524</v>
      </c>
      <c r="D401" s="14" ph="1">
        <v>3</v>
      </c>
      <c r="E401" s="14" ph="1">
        <v>26</v>
      </c>
      <c r="F401" s="7" t="s" ph="1">
        <v>1525</v>
      </c>
      <c r="G401" s="7" t="s" ph="1">
        <v>1529</v>
      </c>
      <c r="H401" s="7" t="s" ph="1">
        <v>3735</v>
      </c>
      <c r="I401" s="7" t="s" ph="1">
        <v>2356</v>
      </c>
      <c r="M401" s="14" t="str" ph="1">
        <f>IFERROR(INDEX([1]!_born[生没年],
MATCH(I401,[1]!_born[作],0)),"")</f>
        <v/>
      </c>
      <c r="N401" s="14" t="str" ph="1">
        <f>IFERROR(INDEX([1]!_born[生没年],
MATCH(K401,[1]!_born[作],0)),"")</f>
        <v/>
      </c>
      <c r="O401" s="7" t="s" ph="1">
        <v>9248</v>
      </c>
      <c r="R401" s="147" ph="1"/>
      <c r="S401" s="7" t="s" ph="1">
        <v>9131</v>
      </c>
      <c r="U401" s="15" ph="1">
        <v>34252</v>
      </c>
    </row>
    <row r="402" spans="1:25" s="52" customFormat="1" ph="1">
      <c r="A402" s="49" ph="1">
        <v>666</v>
      </c>
      <c r="B402" s="52" t="s" ph="1">
        <v>930</v>
      </c>
      <c r="C402" s="52" t="s" ph="1">
        <v>1524</v>
      </c>
      <c r="D402" s="132" ph="1">
        <v>3</v>
      </c>
      <c r="E402" s="132" ph="1">
        <v>26</v>
      </c>
      <c r="F402" s="52" t="s" ph="1">
        <v>1540</v>
      </c>
      <c r="G402" s="52" t="s" ph="1">
        <v>1526</v>
      </c>
      <c r="M402" s="132" t="str" ph="1">
        <f>IFERROR(INDEX([1]!_born[生没年],
MATCH(I402,[1]!_born[作],0)),"")</f>
        <v/>
      </c>
      <c r="N402" s="132" t="str" ph="1">
        <f>IFERROR(INDEX([1]!_born[生没年],
MATCH(K402,[1]!_born[作],0)),"")</f>
        <v/>
      </c>
      <c r="R402" s="150" ph="1"/>
      <c r="U402" s="53" ph="1"/>
      <c r="V402" s="49" ph="1"/>
      <c r="W402" s="49" ph="1"/>
    </row>
    <row r="403" spans="1:25" ht="25.5" ph="1">
      <c r="A403" s="6" ph="1">
        <v>757</v>
      </c>
      <c r="B403" s="7" t="s" ph="1">
        <v>930</v>
      </c>
      <c r="C403" s="7" t="s" ph="1">
        <v>1524</v>
      </c>
      <c r="D403" s="14" ph="1">
        <v>4</v>
      </c>
      <c r="E403" s="14" ph="1">
        <v>26</v>
      </c>
      <c r="F403" s="7" t="s" ph="1">
        <v>1528</v>
      </c>
      <c r="G403" s="7" t="s" ph="1">
        <v>1529</v>
      </c>
      <c r="H403" s="7" t="s" ph="1">
        <v>3735</v>
      </c>
      <c r="I403" s="7" t="s" ph="1">
        <v>2356</v>
      </c>
      <c r="M403" s="14" t="str" ph="1">
        <f>IFERROR(INDEX([1]!_born[生没年],
MATCH(I403,[1]!_born[作],0)),"")</f>
        <v/>
      </c>
      <c r="N403" s="14" t="str" ph="1">
        <f>IFERROR(INDEX([1]!_born[生没年],
MATCH(K403,[1]!_born[作],0)),"")</f>
        <v/>
      </c>
      <c r="O403" s="7" t="s" ph="1">
        <v>9248</v>
      </c>
      <c r="R403" s="147" ph="1"/>
      <c r="S403" s="7" t="s" ph="1">
        <v>9131</v>
      </c>
      <c r="U403" s="15" ph="1">
        <v>34252</v>
      </c>
    </row>
    <row r="404" spans="1:25" s="19" customFormat="1" ht="25.5" ph="1">
      <c r="A404" s="18" ph="1">
        <v>614</v>
      </c>
      <c r="B404" s="19" t="s" ph="1">
        <v>930</v>
      </c>
      <c r="C404" s="19" t="s" ph="1">
        <v>1524</v>
      </c>
      <c r="D404" s="20" ph="1">
        <v>4</v>
      </c>
      <c r="E404" s="20" ph="1">
        <v>26</v>
      </c>
      <c r="F404" s="19" t="s" ph="1">
        <v>1532</v>
      </c>
      <c r="G404" s="19" t="s" ph="1">
        <v>1529</v>
      </c>
      <c r="H404" s="19" t="s" ph="1">
        <v>9200</v>
      </c>
      <c r="I404" s="19" t="s" ph="1">
        <v>2356</v>
      </c>
      <c r="M404" s="20" t="str" ph="1">
        <f>IFERROR(INDEX([1]!_born[生没年],
MATCH(I404,[1]!_born[作],0)),"")</f>
        <v/>
      </c>
      <c r="N404" s="14" t="str" ph="1">
        <f>IFERROR(INDEX([1]!_born[生没年],
MATCH(K404,[1]!_born[作],0)),"")</f>
        <v/>
      </c>
      <c r="O404" s="19" t="s" ph="1">
        <v>9201</v>
      </c>
      <c r="R404" s="148" ph="1"/>
      <c r="S404" s="19" t="s" ph="1">
        <v>9202</v>
      </c>
      <c r="U404" s="21" t="s" ph="1">
        <v>4072</v>
      </c>
      <c r="V404" s="18" ph="1"/>
      <c r="W404" s="18" ph="1"/>
      <c r="Y404" s="19" t="s" ph="1">
        <v>9249</v>
      </c>
    </row>
    <row r="405" spans="1:25" ht="25.5" ph="1">
      <c r="A405" s="6" ph="1">
        <v>757</v>
      </c>
      <c r="B405" s="7" t="s" ph="1">
        <v>930</v>
      </c>
      <c r="C405" s="7" t="s" ph="1">
        <v>1524</v>
      </c>
      <c r="D405" s="14" ph="1">
        <v>4</v>
      </c>
      <c r="E405" s="14" ph="1">
        <v>26</v>
      </c>
      <c r="F405" s="7" t="s" ph="1">
        <v>1525</v>
      </c>
      <c r="G405" s="7" t="s" ph="1">
        <v>1529</v>
      </c>
      <c r="H405" s="7" t="s" ph="1">
        <v>9250</v>
      </c>
      <c r="I405" s="7" t="s" ph="1">
        <v>2356</v>
      </c>
      <c r="M405" s="14" t="str" ph="1">
        <f>IFERROR(INDEX([1]!_born[生没年],
MATCH(I405,[1]!_born[作],0)),"")</f>
        <v/>
      </c>
      <c r="N405" s="14" t="str" ph="1">
        <f>IFERROR(INDEX([1]!_born[生没年],
MATCH(K405,[1]!_born[作],0)),"")</f>
        <v/>
      </c>
      <c r="O405" s="7" t="s" ph="1">
        <v>9251</v>
      </c>
      <c r="R405" s="147" ph="1"/>
      <c r="S405" s="7" t="s" ph="1">
        <v>9131</v>
      </c>
      <c r="U405" s="15" ph="1">
        <v>34259</v>
      </c>
    </row>
    <row r="406" spans="1:25" ht="25.5" ph="1">
      <c r="A406" s="6" ph="1">
        <v>641</v>
      </c>
      <c r="B406" s="7" t="s" ph="1">
        <v>930</v>
      </c>
      <c r="C406" s="7" t="s" ph="1">
        <v>1524</v>
      </c>
      <c r="D406" s="14" ph="1">
        <v>4</v>
      </c>
      <c r="E406" s="14" ph="1">
        <v>26</v>
      </c>
      <c r="F406" s="7" t="s" ph="1">
        <v>1540</v>
      </c>
      <c r="G406" s="7" t="s" ph="1">
        <v>1529</v>
      </c>
      <c r="H406" s="7" t="s" ph="1">
        <v>9252</v>
      </c>
      <c r="I406" s="7" t="s" ph="1">
        <v>2356</v>
      </c>
      <c r="M406" s="14" t="str" ph="1">
        <f>IFERROR(INDEX([1]!_born[生没年],
MATCH(I406,[1]!_born[作],0)),"")</f>
        <v/>
      </c>
      <c r="N406" s="14" t="str" ph="1">
        <f>IFERROR(INDEX([1]!_born[生没年],
MATCH(K406,[1]!_born[作],0)),"")</f>
        <v/>
      </c>
      <c r="O406" s="7" t="s" ph="1">
        <v>9253</v>
      </c>
      <c r="R406" s="147" ph="1"/>
      <c r="S406" s="7" t="s" ph="1">
        <v>9131</v>
      </c>
      <c r="U406" s="15" ph="1">
        <v>34273</v>
      </c>
      <c r="Y406" s="7" t="s" ph="1">
        <v>11313</v>
      </c>
    </row>
    <row r="407" spans="1:25" s="52" customFormat="1" ph="1">
      <c r="A407" s="49" ph="1">
        <v>666</v>
      </c>
      <c r="B407" s="52" t="s" ph="1">
        <v>930</v>
      </c>
      <c r="C407" s="52" t="s" ph="1">
        <v>1524</v>
      </c>
      <c r="D407" s="132" ph="1">
        <v>4</v>
      </c>
      <c r="E407" s="132" ph="1">
        <v>26</v>
      </c>
      <c r="F407" s="52" t="s" ph="1">
        <v>1543</v>
      </c>
      <c r="G407" s="52" t="s" ph="1">
        <v>1526</v>
      </c>
      <c r="M407" s="132" t="str" ph="1">
        <f>IFERROR(INDEX([1]!_born[生没年],
MATCH(I407,[1]!_born[作],0)),"")</f>
        <v/>
      </c>
      <c r="N407" s="132" t="str" ph="1">
        <f>IFERROR(INDEX([1]!_born[生没年],
MATCH(K407,[1]!_born[作],0)),"")</f>
        <v/>
      </c>
      <c r="R407" s="150" ph="1"/>
      <c r="U407" s="53" ph="1"/>
      <c r="V407" s="49" ph="1"/>
      <c r="W407" s="49" ph="1"/>
    </row>
    <row r="408" spans="1:25" ht="25.5" ph="1">
      <c r="A408" s="6" ph="1">
        <v>641</v>
      </c>
      <c r="B408" s="7" t="s" ph="1">
        <v>930</v>
      </c>
      <c r="C408" s="7" t="s" ph="1">
        <v>1524</v>
      </c>
      <c r="D408" s="14" ph="1">
        <v>5</v>
      </c>
      <c r="E408" s="14" ph="1">
        <v>26</v>
      </c>
      <c r="F408" s="7" t="s" ph="1">
        <v>1528</v>
      </c>
      <c r="G408" s="7" t="s" ph="1">
        <v>1529</v>
      </c>
      <c r="H408" s="7" t="s" ph="1">
        <v>9252</v>
      </c>
      <c r="I408" s="7" t="s" ph="1">
        <v>2356</v>
      </c>
      <c r="M408" s="14" t="str" ph="1">
        <f>IFERROR(INDEX([1]!_born[生没年],
MATCH(I408,[1]!_born[作],0)),"")</f>
        <v/>
      </c>
      <c r="N408" s="14" t="str" ph="1">
        <f>IFERROR(INDEX([1]!_born[生没年],
MATCH(K408,[1]!_born[作],0)),"")</f>
        <v/>
      </c>
      <c r="O408" s="7" t="s" ph="1">
        <v>9253</v>
      </c>
      <c r="R408" s="147" ph="1"/>
      <c r="S408" s="7" t="s" ph="1">
        <v>9131</v>
      </c>
      <c r="U408" s="15" ph="1">
        <v>34273</v>
      </c>
      <c r="Y408" s="7" t="s" ph="1">
        <v>11314</v>
      </c>
    </row>
    <row r="409" spans="1:25" ht="25.5" ph="1">
      <c r="A409" s="6" ph="1">
        <v>757</v>
      </c>
      <c r="B409" s="7" t="s" ph="1">
        <v>930</v>
      </c>
      <c r="C409" s="7" t="s" ph="1">
        <v>1524</v>
      </c>
      <c r="D409" s="14" ph="1">
        <v>5</v>
      </c>
      <c r="E409" s="14" ph="1">
        <v>26</v>
      </c>
      <c r="F409" s="7" t="s" ph="1">
        <v>1532</v>
      </c>
      <c r="G409" s="7" t="s" ph="1">
        <v>1529</v>
      </c>
      <c r="H409" s="7" t="s" ph="1">
        <v>7788</v>
      </c>
      <c r="I409" s="7" t="s" ph="1">
        <v>2356</v>
      </c>
      <c r="M409" s="14" t="str" ph="1">
        <f>IFERROR(INDEX([1]!_born[生没年],
MATCH(I409,[1]!_born[作],0)),"")</f>
        <v/>
      </c>
      <c r="N409" s="14" t="str" ph="1">
        <f>IFERROR(INDEX([1]!_born[生没年],
MATCH(K409,[1]!_born[作],0)),"")</f>
        <v/>
      </c>
      <c r="O409" s="7" t="s" ph="1">
        <v>3795</v>
      </c>
      <c r="R409" s="147" ph="1"/>
      <c r="S409" s="7" t="s" ph="1">
        <v>9131</v>
      </c>
      <c r="U409" s="15" ph="1">
        <v>34266</v>
      </c>
      <c r="Y409" s="7" t="s" ph="1">
        <v>9254</v>
      </c>
    </row>
    <row r="410" spans="1:25" ht="25.5" ph="1">
      <c r="A410" s="6" ph="1">
        <v>643</v>
      </c>
      <c r="B410" s="7" t="s" ph="1">
        <v>930</v>
      </c>
      <c r="C410" s="7" t="s" ph="1">
        <v>1524</v>
      </c>
      <c r="D410" s="14" ph="1">
        <v>5</v>
      </c>
      <c r="E410" s="14" ph="1">
        <v>26</v>
      </c>
      <c r="F410" s="7" t="s" ph="1">
        <v>1525</v>
      </c>
      <c r="G410" s="7" t="s" ph="1">
        <v>1529</v>
      </c>
      <c r="H410" s="7" t="s" ph="1">
        <v>9255</v>
      </c>
      <c r="I410" s="7" t="s" ph="1">
        <v>2356</v>
      </c>
      <c r="M410" s="14" t="str" ph="1">
        <f>IFERROR(INDEX([1]!_born[生没年],
MATCH(I410,[1]!_born[作],0)),"")</f>
        <v/>
      </c>
      <c r="N410" s="14" t="str" ph="1">
        <f>IFERROR(INDEX([1]!_born[生没年],
MATCH(K410,[1]!_born[作],0)),"")</f>
        <v/>
      </c>
      <c r="O410" s="7" t="s" ph="1">
        <v>9256</v>
      </c>
      <c r="R410" s="147" ph="1"/>
      <c r="S410" s="7" t="s" ph="1">
        <v>9131</v>
      </c>
      <c r="U410" s="15" ph="1">
        <v>34280</v>
      </c>
      <c r="Y410" s="7" t="s" ph="1">
        <v>8820</v>
      </c>
    </row>
    <row r="411" spans="1:25" s="52" customFormat="1" ph="1">
      <c r="A411" s="49" ph="1">
        <v>666</v>
      </c>
      <c r="B411" s="52" t="s" ph="1">
        <v>930</v>
      </c>
      <c r="C411" s="52" t="s" ph="1">
        <v>1524</v>
      </c>
      <c r="D411" s="132" ph="1">
        <v>5</v>
      </c>
      <c r="E411" s="132" ph="1">
        <v>26</v>
      </c>
      <c r="F411" s="52" t="s" ph="1">
        <v>1540</v>
      </c>
      <c r="G411" s="52" t="s" ph="1">
        <v>1526</v>
      </c>
      <c r="M411" s="132" t="str" ph="1">
        <f>IFERROR(INDEX([1]!_born[生没年],
MATCH(I411,[1]!_born[作],0)),"")</f>
        <v/>
      </c>
      <c r="N411" s="132" t="str" ph="1">
        <f>IFERROR(INDEX([1]!_born[生没年],
MATCH(K411,[1]!_born[作],0)),"")</f>
        <v/>
      </c>
      <c r="R411" s="150" ph="1"/>
      <c r="U411" s="53" ph="1"/>
      <c r="V411" s="49" ph="1"/>
      <c r="W411" s="49" ph="1"/>
    </row>
    <row r="412" spans="1:25" ht="25.5" ph="1">
      <c r="A412" s="6" ph="1">
        <v>626</v>
      </c>
      <c r="B412" s="7" t="s" ph="1">
        <v>930</v>
      </c>
      <c r="C412" s="7" t="s" ph="1">
        <v>1524</v>
      </c>
      <c r="D412" s="14" ph="1">
        <v>1</v>
      </c>
      <c r="E412" s="14" ph="1">
        <v>27</v>
      </c>
      <c r="F412" s="7" t="s" ph="1">
        <v>1528</v>
      </c>
      <c r="G412" s="7" t="s" ph="1">
        <v>1529</v>
      </c>
      <c r="H412" s="7" t="s" ph="1">
        <v>9255</v>
      </c>
      <c r="I412" s="7" t="s" ph="1">
        <v>2356</v>
      </c>
      <c r="M412" s="14" t="str" ph="1">
        <f>IFERROR(INDEX([1]!_born[生没年],
MATCH(I412,[1]!_born[作],0)),"")</f>
        <v/>
      </c>
      <c r="N412" s="14" t="str" ph="1">
        <f>IFERROR(INDEX([1]!_born[生没年],
MATCH(K412,[1]!_born[作],0)),"")</f>
        <v/>
      </c>
      <c r="O412" s="7" t="s" ph="1">
        <v>9256</v>
      </c>
      <c r="R412" s="147" ph="1"/>
      <c r="S412" s="7" t="s" ph="1">
        <v>9131</v>
      </c>
      <c r="U412" s="15" ph="1">
        <v>34280</v>
      </c>
      <c r="Y412" s="7" t="s" ph="1">
        <v>8822</v>
      </c>
    </row>
    <row r="413" spans="1:25" s="19" customFormat="1" ht="25.5" ph="1">
      <c r="A413" s="18" ph="1">
        <v>599</v>
      </c>
      <c r="B413" s="19" t="s" ph="1">
        <v>930</v>
      </c>
      <c r="C413" s="19" t="s" ph="1">
        <v>1524</v>
      </c>
      <c r="D413" s="20" ph="1">
        <v>1</v>
      </c>
      <c r="E413" s="20" ph="1">
        <v>27</v>
      </c>
      <c r="F413" s="19" t="s" ph="1">
        <v>1542</v>
      </c>
      <c r="G413" s="19" t="s" ph="1">
        <v>1529</v>
      </c>
      <c r="H413" s="19" t="s" ph="1">
        <v>9257</v>
      </c>
      <c r="I413" s="19" t="s" ph="1">
        <v>2356</v>
      </c>
      <c r="M413" s="14" t="str" ph="1">
        <f>IFERROR(INDEX([1]!_born[生没年],
MATCH(I413,[1]!_born[作],0)),"")</f>
        <v/>
      </c>
      <c r="N413" s="14" t="str" ph="1">
        <f>IFERROR(INDEX([1]!_born[生没年],
MATCH(K413,[1]!_born[作],0)),"")</f>
        <v/>
      </c>
      <c r="O413" s="19" t="s" ph="1">
        <v>9258</v>
      </c>
      <c r="R413" s="148" ph="1"/>
      <c r="S413" s="19" t="s" ph="1">
        <v>9202</v>
      </c>
      <c r="U413" s="21" ph="1">
        <v>34287</v>
      </c>
      <c r="V413" s="18" ph="1"/>
      <c r="W413" s="18" ph="1"/>
    </row>
    <row r="414" spans="1:25" ht="25.5" ph="1">
      <c r="A414" s="6" ph="1">
        <v>591</v>
      </c>
      <c r="B414" s="7" t="s" ph="1">
        <v>930</v>
      </c>
      <c r="C414" s="7" t="s" ph="1">
        <v>1524</v>
      </c>
      <c r="D414" s="14" ph="1">
        <v>1</v>
      </c>
      <c r="E414" s="14" ph="1">
        <v>27</v>
      </c>
      <c r="F414" s="7" t="s" ph="1">
        <v>1532</v>
      </c>
      <c r="G414" s="7" t="s" ph="1">
        <v>1544</v>
      </c>
      <c r="H414" s="7" t="s" ph="1">
        <v>3726</v>
      </c>
      <c r="I414" s="7" t="s" ph="1">
        <v>2356</v>
      </c>
      <c r="M414" s="14" t="str" ph="1">
        <f>IFERROR(INDEX([1]!_born[生没年],
MATCH(I414,[1]!_born[作],0)),"")</f>
        <v/>
      </c>
      <c r="N414" s="14" t="str" ph="1">
        <f>IFERROR(INDEX([1]!_born[生没年],
MATCH(K414,[1]!_born[作],0)),"")</f>
        <v/>
      </c>
      <c r="O414" s="7" t="s" ph="1">
        <v>9259</v>
      </c>
      <c r="R414" s="147" ph="1"/>
      <c r="S414" s="7" t="s" ph="1">
        <v>9131</v>
      </c>
      <c r="U414" s="15" ph="1">
        <v>34294</v>
      </c>
      <c r="Y414" s="7" t="s" ph="1">
        <v>8820</v>
      </c>
    </row>
    <row r="415" spans="1:25" s="52" customFormat="1" ph="1">
      <c r="A415" s="49" ph="1">
        <v>666</v>
      </c>
      <c r="B415" s="52" t="s" ph="1">
        <v>930</v>
      </c>
      <c r="C415" s="52" t="s" ph="1">
        <v>1524</v>
      </c>
      <c r="D415" s="132" ph="1">
        <v>1</v>
      </c>
      <c r="E415" s="132" ph="1">
        <v>27</v>
      </c>
      <c r="F415" s="52" t="s" ph="1">
        <v>1525</v>
      </c>
      <c r="G415" s="52" t="s" ph="1">
        <v>1526</v>
      </c>
      <c r="M415" s="132" t="str" ph="1">
        <f>IFERROR(INDEX([1]!_born[生没年],
MATCH(I415,[1]!_born[作],0)),"")</f>
        <v/>
      </c>
      <c r="N415" s="132" t="str" ph="1">
        <f>IFERROR(INDEX([1]!_born[生没年],
MATCH(K415,[1]!_born[作],0)),"")</f>
        <v/>
      </c>
      <c r="R415" s="150" ph="1"/>
      <c r="U415" s="53" ph="1"/>
      <c r="V415" s="49" ph="1"/>
      <c r="W415" s="49" ph="1"/>
    </row>
    <row r="416" spans="1:25" ht="25.5" ph="1">
      <c r="A416" s="6" ph="1">
        <v>630</v>
      </c>
      <c r="B416" s="7" t="s" ph="1">
        <v>930</v>
      </c>
      <c r="C416" s="7" t="s" ph="1">
        <v>1524</v>
      </c>
      <c r="D416" s="14" ph="1">
        <v>2</v>
      </c>
      <c r="E416" s="14" ph="1">
        <v>27</v>
      </c>
      <c r="F416" s="7" t="s" ph="1">
        <v>1528</v>
      </c>
      <c r="G416" s="7" t="s" ph="1">
        <v>1544</v>
      </c>
      <c r="H416" s="7" t="s" ph="1">
        <v>3726</v>
      </c>
      <c r="I416" s="7" t="s" ph="1">
        <v>2356</v>
      </c>
      <c r="M416" s="14" t="str" ph="1">
        <f>IFERROR(INDEX([1]!_born[生没年],
MATCH(I416,[1]!_born[作],0)),"")</f>
        <v/>
      </c>
      <c r="N416" s="14" t="str" ph="1">
        <f>IFERROR(INDEX([1]!_born[生没年],
MATCH(K416,[1]!_born[作],0)),"")</f>
        <v/>
      </c>
      <c r="O416" s="7" t="s" ph="1">
        <v>9259</v>
      </c>
      <c r="R416" s="147" ph="1"/>
      <c r="S416" s="7" t="s" ph="1">
        <v>9131</v>
      </c>
      <c r="U416" s="15" ph="1">
        <v>34294</v>
      </c>
      <c r="Y416" s="7" t="s" ph="1">
        <v>8822</v>
      </c>
    </row>
    <row r="417" spans="1:25" s="19" customFormat="1" ht="25.5" ph="1">
      <c r="A417" s="18" ph="1">
        <v>600</v>
      </c>
      <c r="B417" s="19" t="s" ph="1">
        <v>930</v>
      </c>
      <c r="C417" s="19" t="s" ph="1">
        <v>1524</v>
      </c>
      <c r="D417" s="20" ph="1">
        <v>2</v>
      </c>
      <c r="E417" s="20" ph="1">
        <v>27</v>
      </c>
      <c r="F417" s="19" t="s" ph="1">
        <v>1542</v>
      </c>
      <c r="G417" s="19" t="s" ph="1">
        <v>1529</v>
      </c>
      <c r="H417" s="19" t="s" ph="1">
        <v>9260</v>
      </c>
      <c r="I417" s="19" t="s" ph="1">
        <v>9261</v>
      </c>
      <c r="M417" s="14" t="str" ph="1">
        <f>IFERROR(INDEX([1]!_born[生没年],
MATCH(I417,[1]!_born[作],0)),"")</f>
        <v/>
      </c>
      <c r="N417" s="14" t="str" ph="1">
        <f>IFERROR(INDEX([1]!_born[生没年],
MATCH(K417,[1]!_born[作],0)),"")</f>
        <v/>
      </c>
      <c r="O417" s="19" t="s" ph="1">
        <v>9261</v>
      </c>
      <c r="R417" s="148" ph="1"/>
      <c r="S417" s="19" t="s" ph="1">
        <v>9202</v>
      </c>
      <c r="U417" s="21" ph="1">
        <v>34301</v>
      </c>
      <c r="V417" s="18" ph="1"/>
      <c r="W417" s="18" ph="1"/>
    </row>
    <row r="418" spans="1:25" s="19" customFormat="1" ht="25.5" ph="1">
      <c r="A418" s="18" ph="1">
        <v>601</v>
      </c>
      <c r="B418" s="19" t="s" ph="1">
        <v>930</v>
      </c>
      <c r="C418" s="19" t="s" ph="1">
        <v>1524</v>
      </c>
      <c r="D418" s="20" ph="1">
        <v>2</v>
      </c>
      <c r="E418" s="20" ph="1">
        <v>27</v>
      </c>
      <c r="F418" s="19" t="s" ph="1">
        <v>1542</v>
      </c>
      <c r="G418" s="19" t="s" ph="1">
        <v>1529</v>
      </c>
      <c r="H418" s="19" t="s" ph="1">
        <v>9262</v>
      </c>
      <c r="I418" s="19" t="s" ph="1">
        <v>2356</v>
      </c>
      <c r="M418" s="14" t="str" ph="1">
        <f>IFERROR(INDEX([1]!_born[生没年],
MATCH(I418,[1]!_born[作],0)),"")</f>
        <v/>
      </c>
      <c r="N418" s="14" t="str" ph="1">
        <f>IFERROR(INDEX([1]!_born[生没年],
MATCH(K418,[1]!_born[作],0)),"")</f>
        <v/>
      </c>
      <c r="O418" s="19" t="s" ph="1">
        <v>9263</v>
      </c>
      <c r="R418" s="148" ph="1"/>
      <c r="S418" s="19" t="s" ph="1">
        <v>9202</v>
      </c>
      <c r="U418" s="21" ph="1">
        <v>34308</v>
      </c>
      <c r="V418" s="18" ph="1"/>
      <c r="W418" s="18" ph="1"/>
    </row>
    <row r="419" spans="1:25" s="19" customFormat="1" ht="25.5" ph="1">
      <c r="A419" s="18" ph="1">
        <v>602</v>
      </c>
      <c r="B419" s="19" t="s" ph="1">
        <v>930</v>
      </c>
      <c r="C419" s="19" t="s" ph="1">
        <v>1524</v>
      </c>
      <c r="D419" s="20" ph="1">
        <v>2</v>
      </c>
      <c r="E419" s="20" ph="1">
        <v>27</v>
      </c>
      <c r="F419" s="19" t="s" ph="1">
        <v>1542</v>
      </c>
      <c r="G419" s="19" t="s" ph="1">
        <v>1529</v>
      </c>
      <c r="H419" s="19" t="s" ph="1">
        <v>9264</v>
      </c>
      <c r="I419" s="19" t="s" ph="1">
        <v>9265</v>
      </c>
      <c r="M419" s="14" t="str" ph="1">
        <f>IFERROR(INDEX([1]!_born[生没年],
MATCH(I419,[1]!_born[作],0)),"")</f>
        <v/>
      </c>
      <c r="N419" s="14" t="str" ph="1">
        <f>IFERROR(INDEX([1]!_born[生没年],
MATCH(K419,[1]!_born[作],0)),"")</f>
        <v/>
      </c>
      <c r="O419" s="19" t="s" ph="1">
        <v>9266</v>
      </c>
      <c r="R419" s="148" ph="1"/>
      <c r="S419" s="19" t="s" ph="1">
        <v>9202</v>
      </c>
      <c r="U419" s="21" ph="1">
        <v>34315</v>
      </c>
      <c r="V419" s="18" ph="1"/>
      <c r="W419" s="18" ph="1"/>
    </row>
    <row r="420" spans="1:25" ht="25.5" ph="1">
      <c r="A420" s="6" ph="1">
        <v>592</v>
      </c>
      <c r="B420" s="7" t="s" ph="1">
        <v>930</v>
      </c>
      <c r="C420" s="7" t="s" ph="1">
        <v>1524</v>
      </c>
      <c r="D420" s="14" ph="1">
        <v>2</v>
      </c>
      <c r="E420" s="14" ph="1">
        <v>27</v>
      </c>
      <c r="F420" s="7" t="s" ph="1">
        <v>1532</v>
      </c>
      <c r="G420" s="7" t="s" ph="1">
        <v>1529</v>
      </c>
      <c r="H420" s="7" t="s" ph="1">
        <v>9267</v>
      </c>
      <c r="I420" s="7" t="s" ph="1">
        <v>2356</v>
      </c>
      <c r="M420" s="14" t="str" ph="1">
        <f>IFERROR(INDEX([1]!_born[生没年],
MATCH(I420,[1]!_born[作],0)),"")</f>
        <v/>
      </c>
      <c r="N420" s="14" t="str" ph="1">
        <f>IFERROR(INDEX([1]!_born[生没年],
MATCH(K420,[1]!_born[作],0)),"")</f>
        <v/>
      </c>
      <c r="O420" s="7" t="s" ph="1">
        <v>9268</v>
      </c>
      <c r="R420" s="147" ph="1"/>
      <c r="S420" s="7" t="s" ph="1">
        <v>9131</v>
      </c>
      <c r="U420" s="15" ph="1">
        <v>34322</v>
      </c>
    </row>
    <row r="421" spans="1:25" s="19" customFormat="1" ht="25.5" ph="1">
      <c r="A421" s="18" ph="1">
        <v>603</v>
      </c>
      <c r="B421" s="19" t="s" ph="1">
        <v>930</v>
      </c>
      <c r="C421" s="19" t="s" ph="1">
        <v>1524</v>
      </c>
      <c r="D421" s="20" ph="1">
        <v>2</v>
      </c>
      <c r="E421" s="20" ph="1">
        <v>27</v>
      </c>
      <c r="F421" s="19" t="s" ph="1">
        <v>1542</v>
      </c>
      <c r="G421" s="19" t="s" ph="1">
        <v>1529</v>
      </c>
      <c r="H421" s="19" t="s" ph="1">
        <v>9269</v>
      </c>
      <c r="I421" s="19" t="s" ph="1">
        <v>2356</v>
      </c>
      <c r="M421" s="14" t="str" ph="1">
        <f>IFERROR(INDEX([1]!_born[生没年],
MATCH(I421,[1]!_born[作],0)),"")</f>
        <v/>
      </c>
      <c r="N421" s="14" t="str" ph="1">
        <f>IFERROR(INDEX([1]!_born[生没年],
MATCH(K421,[1]!_born[作],0)),"")</f>
        <v/>
      </c>
      <c r="O421" s="19" t="s" ph="1">
        <v>9270</v>
      </c>
      <c r="R421" s="148" ph="1"/>
      <c r="S421" s="19" t="s" ph="1">
        <v>9202</v>
      </c>
      <c r="U421" s="21" ph="1">
        <v>34329</v>
      </c>
      <c r="V421" s="18" ph="1"/>
      <c r="W421" s="18" ph="1"/>
    </row>
    <row r="422" spans="1:25" s="19" customFormat="1" ht="25.5" ph="1">
      <c r="A422" s="18" ph="1">
        <v>604</v>
      </c>
      <c r="B422" s="19" t="s" ph="1">
        <v>930</v>
      </c>
      <c r="C422" s="19" t="s" ph="1">
        <v>1524</v>
      </c>
      <c r="D422" s="20" ph="1">
        <v>2</v>
      </c>
      <c r="E422" s="20" ph="1">
        <v>27</v>
      </c>
      <c r="F422" s="19" t="s" ph="1">
        <v>1542</v>
      </c>
      <c r="G422" s="19" t="s" ph="1">
        <v>1529</v>
      </c>
      <c r="H422" s="19" t="s" ph="1">
        <v>9271</v>
      </c>
      <c r="I422" s="19" t="s" ph="1">
        <v>2356</v>
      </c>
      <c r="M422" s="14" t="str" ph="1">
        <f>IFERROR(INDEX([1]!_born[生没年],
MATCH(I422,[1]!_born[作],0)),"")</f>
        <v/>
      </c>
      <c r="N422" s="14" t="str" ph="1">
        <f>IFERROR(INDEX([1]!_born[生没年],
MATCH(K422,[1]!_born[作],0)),"")</f>
        <v/>
      </c>
      <c r="O422" s="19" t="s" ph="1">
        <v>9272</v>
      </c>
      <c r="R422" s="148" ph="1"/>
      <c r="S422" s="19" t="s" ph="1">
        <v>9202</v>
      </c>
      <c r="U422" s="21" ph="1">
        <v>34343</v>
      </c>
      <c r="V422" s="18" ph="1"/>
      <c r="W422" s="18" ph="1"/>
    </row>
    <row r="423" spans="1:25" s="19" customFormat="1" ht="25.5" ph="1">
      <c r="A423" s="18" ph="1">
        <v>605</v>
      </c>
      <c r="B423" s="19" t="s" ph="1">
        <v>930</v>
      </c>
      <c r="C423" s="19" t="s" ph="1">
        <v>1524</v>
      </c>
      <c r="D423" s="20" ph="1">
        <v>2</v>
      </c>
      <c r="E423" s="20" ph="1">
        <v>27</v>
      </c>
      <c r="F423" s="19" t="s" ph="1">
        <v>1542</v>
      </c>
      <c r="G423" s="19" t="s" ph="1">
        <v>1529</v>
      </c>
      <c r="H423" s="19" t="s" ph="1">
        <v>9262</v>
      </c>
      <c r="I423" s="19" t="s" ph="1">
        <v>2356</v>
      </c>
      <c r="M423" s="14" t="str" ph="1">
        <f>IFERROR(INDEX([1]!_born[生没年],
MATCH(I423,[1]!_born[作],0)),"")</f>
        <v/>
      </c>
      <c r="N423" s="14" t="str" ph="1">
        <f>IFERROR(INDEX([1]!_born[生没年],
MATCH(K423,[1]!_born[作],0)),"")</f>
        <v/>
      </c>
      <c r="O423" s="19" t="s" ph="1">
        <v>9273</v>
      </c>
      <c r="R423" s="148" ph="1"/>
      <c r="S423" s="19" t="s" ph="1">
        <v>9202</v>
      </c>
      <c r="U423" s="21" ph="1">
        <v>34350</v>
      </c>
      <c r="V423" s="18" ph="1"/>
      <c r="W423" s="18" ph="1"/>
    </row>
    <row r="424" spans="1:25" ht="25.5" ph="1">
      <c r="A424" s="6" ph="1">
        <v>593</v>
      </c>
      <c r="B424" s="7" t="s" ph="1">
        <v>930</v>
      </c>
      <c r="C424" s="7" t="s" ph="1">
        <v>1524</v>
      </c>
      <c r="D424" s="14" ph="1">
        <v>2</v>
      </c>
      <c r="E424" s="14" ph="1">
        <v>27</v>
      </c>
      <c r="F424" s="7" t="s" ph="1">
        <v>1525</v>
      </c>
      <c r="G424" s="7" t="s" ph="1">
        <v>1529</v>
      </c>
      <c r="H424" s="7" t="s" ph="1">
        <v>9274</v>
      </c>
      <c r="I424" s="7" t="s" ph="1">
        <v>2356</v>
      </c>
      <c r="M424" s="14" t="str" ph="1">
        <f>IFERROR(INDEX([1]!_born[生没年],
MATCH(I424,[1]!_born[作],0)),"")</f>
        <v/>
      </c>
      <c r="N424" s="14" t="str" ph="1">
        <f>IFERROR(INDEX([1]!_born[生没年],
MATCH(K424,[1]!_born[作],0)),"")</f>
        <v/>
      </c>
      <c r="O424" s="7" t="s" ph="1">
        <v>9275</v>
      </c>
      <c r="R424" s="147" ph="1"/>
      <c r="S424" s="7" t="s" ph="1">
        <v>9131</v>
      </c>
      <c r="U424" s="15" ph="1">
        <v>34357</v>
      </c>
      <c r="Y424" s="7" t="s" ph="1">
        <v>8820</v>
      </c>
    </row>
    <row r="425" spans="1:25" s="52" customFormat="1" ph="1">
      <c r="A425" s="49" ph="1">
        <v>666</v>
      </c>
      <c r="B425" s="52" t="s" ph="1">
        <v>930</v>
      </c>
      <c r="C425" s="52" t="s" ph="1">
        <v>1524</v>
      </c>
      <c r="D425" s="132" ph="1">
        <v>2</v>
      </c>
      <c r="E425" s="132" ph="1">
        <v>27</v>
      </c>
      <c r="F425" s="52" t="s" ph="1">
        <v>1540</v>
      </c>
      <c r="G425" s="52" t="s" ph="1">
        <v>1526</v>
      </c>
      <c r="M425" s="132" t="str" ph="1">
        <f>IFERROR(INDEX([1]!_born[生没年],
MATCH(I425,[1]!_born[作],0)),"")</f>
        <v/>
      </c>
      <c r="N425" s="132" t="str" ph="1">
        <f>IFERROR(INDEX([1]!_born[生没年],
MATCH(K425,[1]!_born[作],0)),"")</f>
        <v/>
      </c>
      <c r="R425" s="150" ph="1"/>
      <c r="U425" s="53" ph="1"/>
      <c r="V425" s="49" ph="1"/>
      <c r="W425" s="49" ph="1"/>
    </row>
    <row r="426" spans="1:25" ht="25.5" ph="1">
      <c r="A426" s="6" ph="1">
        <v>593</v>
      </c>
      <c r="B426" s="7" t="s" ph="1">
        <v>930</v>
      </c>
      <c r="C426" s="7" t="s" ph="1">
        <v>1524</v>
      </c>
      <c r="D426" s="14" ph="1">
        <v>3</v>
      </c>
      <c r="E426" s="14" ph="1">
        <v>27</v>
      </c>
      <c r="F426" s="7" t="s" ph="1">
        <v>1528</v>
      </c>
      <c r="G426" s="7" t="s" ph="1">
        <v>1529</v>
      </c>
      <c r="H426" s="7" t="s" ph="1">
        <v>9274</v>
      </c>
      <c r="I426" s="7" t="s" ph="1">
        <v>2356</v>
      </c>
      <c r="M426" s="14" t="str" ph="1">
        <f>IFERROR(INDEX([1]!_born[生没年],
MATCH(I426,[1]!_born[作],0)),"")</f>
        <v/>
      </c>
      <c r="N426" s="14" t="str" ph="1">
        <f>IFERROR(INDEX([1]!_born[生没年],
MATCH(K426,[1]!_born[作],0)),"")</f>
        <v/>
      </c>
      <c r="O426" s="7" t="s" ph="1">
        <v>9275</v>
      </c>
      <c r="R426" s="147" ph="1"/>
      <c r="S426" s="7" t="s" ph="1">
        <v>9131</v>
      </c>
      <c r="U426" s="15" ph="1">
        <v>34357</v>
      </c>
      <c r="Y426" s="7" t="s" ph="1">
        <v>8822</v>
      </c>
    </row>
    <row r="427" spans="1:25" s="19" customFormat="1" ht="25.5" ph="1">
      <c r="A427" s="18" ph="1">
        <v>606</v>
      </c>
      <c r="B427" s="19" t="s" ph="1">
        <v>930</v>
      </c>
      <c r="C427" s="19" t="s" ph="1">
        <v>1524</v>
      </c>
      <c r="D427" s="20" ph="1">
        <v>3</v>
      </c>
      <c r="E427" s="20" ph="1">
        <v>27</v>
      </c>
      <c r="F427" s="19" t="s" ph="1">
        <v>1542</v>
      </c>
      <c r="G427" s="19" t="s" ph="1">
        <v>1529</v>
      </c>
      <c r="H427" s="19" t="s" ph="1">
        <v>3735</v>
      </c>
      <c r="I427" s="19" t="s" ph="1">
        <v>2356</v>
      </c>
      <c r="M427" s="14" t="str" ph="1">
        <f>IFERROR(INDEX([1]!_born[生没年],
MATCH(I427,[1]!_born[作],0)),"")</f>
        <v/>
      </c>
      <c r="N427" s="14" t="str" ph="1">
        <f>IFERROR(INDEX([1]!_born[生没年],
MATCH(K427,[1]!_born[作],0)),"")</f>
        <v/>
      </c>
      <c r="O427" s="19" t="s" ph="1">
        <v>9276</v>
      </c>
      <c r="R427" s="148" ph="1"/>
      <c r="S427" s="19" t="s" ph="1">
        <v>9202</v>
      </c>
      <c r="U427" s="21" ph="1">
        <v>34364</v>
      </c>
      <c r="V427" s="18" ph="1"/>
      <c r="W427" s="18" ph="1"/>
    </row>
    <row r="428" spans="1:25" ht="25.5" ph="1">
      <c r="A428" s="6" ph="1">
        <v>594</v>
      </c>
      <c r="B428" s="7" t="s" ph="1">
        <v>930</v>
      </c>
      <c r="C428" s="7" t="s" ph="1">
        <v>1524</v>
      </c>
      <c r="D428" s="14" ph="1">
        <v>3</v>
      </c>
      <c r="E428" s="14" ph="1">
        <v>27</v>
      </c>
      <c r="F428" s="7" t="s" ph="1">
        <v>1532</v>
      </c>
      <c r="G428" s="7" t="s" ph="1">
        <v>1529</v>
      </c>
      <c r="H428" s="7" t="s" ph="1">
        <v>9277</v>
      </c>
      <c r="I428" s="7" t="s" ph="1">
        <v>2356</v>
      </c>
      <c r="M428" s="14" t="str" ph="1">
        <f>IFERROR(INDEX([1]!_born[生没年],
MATCH(I428,[1]!_born[作],0)),"")</f>
        <v/>
      </c>
      <c r="N428" s="14" t="str" ph="1">
        <f>IFERROR(INDEX([1]!_born[生没年],
MATCH(K428,[1]!_born[作],0)),"")</f>
        <v/>
      </c>
      <c r="O428" s="7" t="s" ph="1">
        <v>9278</v>
      </c>
      <c r="R428" s="147" ph="1"/>
      <c r="S428" s="7" t="s" ph="1">
        <v>9131</v>
      </c>
      <c r="U428" s="15" ph="1">
        <v>34371</v>
      </c>
    </row>
    <row r="429" spans="1:25" ht="25.5" ph="1">
      <c r="A429" s="6" ph="1">
        <v>595</v>
      </c>
      <c r="B429" s="7" t="s" ph="1">
        <v>930</v>
      </c>
      <c r="C429" s="7" t="s" ph="1">
        <v>1524</v>
      </c>
      <c r="D429" s="14" ph="1">
        <v>3</v>
      </c>
      <c r="E429" s="14" ph="1">
        <v>27</v>
      </c>
      <c r="F429" s="7" t="s" ph="1">
        <v>1525</v>
      </c>
      <c r="G429" s="7" t="s" ph="1">
        <v>1529</v>
      </c>
      <c r="H429" s="7" t="s" ph="1">
        <v>9279</v>
      </c>
      <c r="I429" s="7" t="s" ph="1">
        <v>2356</v>
      </c>
      <c r="M429" s="14" t="str" ph="1">
        <f>IFERROR(INDEX([1]!_born[生没年],
MATCH(I429,[1]!_born[作],0)),"")</f>
        <v/>
      </c>
      <c r="N429" s="14" t="str" ph="1">
        <f>IFERROR(INDEX([1]!_born[生没年],
MATCH(K429,[1]!_born[作],0)),"")</f>
        <v/>
      </c>
      <c r="O429" s="7" t="s" ph="1">
        <v>9280</v>
      </c>
      <c r="R429" s="147" ph="1"/>
      <c r="S429" s="7" t="s" ph="1">
        <v>9131</v>
      </c>
      <c r="U429" s="15" ph="1">
        <v>34378</v>
      </c>
      <c r="Y429" s="7" t="s" ph="1">
        <v>8820</v>
      </c>
    </row>
    <row r="430" spans="1:25" s="52" customFormat="1" ph="1">
      <c r="A430" s="49" ph="1">
        <v>666</v>
      </c>
      <c r="B430" s="52" t="s" ph="1">
        <v>930</v>
      </c>
      <c r="C430" s="52" t="s" ph="1">
        <v>1524</v>
      </c>
      <c r="D430" s="132" ph="1">
        <v>3</v>
      </c>
      <c r="E430" s="132" ph="1">
        <v>27</v>
      </c>
      <c r="F430" s="52" t="s" ph="1">
        <v>1540</v>
      </c>
      <c r="G430" s="52" t="s" ph="1">
        <v>1526</v>
      </c>
      <c r="M430" s="132" t="str" ph="1">
        <f>IFERROR(INDEX([1]!_born[生没年],
MATCH(I430,[1]!_born[作],0)),"")</f>
        <v/>
      </c>
      <c r="N430" s="132" t="str" ph="1">
        <f>IFERROR(INDEX([1]!_born[生没年],
MATCH(K430,[1]!_born[作],0)),"")</f>
        <v/>
      </c>
      <c r="R430" s="150" ph="1"/>
      <c r="U430" s="53" ph="1"/>
      <c r="V430" s="49" ph="1"/>
      <c r="W430" s="49" ph="1"/>
    </row>
    <row r="431" spans="1:25" ht="25.5" ph="1">
      <c r="A431" s="6" ph="1">
        <v>757</v>
      </c>
      <c r="B431" s="7" t="s" ph="1">
        <v>930</v>
      </c>
      <c r="C431" s="7" t="s" ph="1">
        <v>1524</v>
      </c>
      <c r="D431" s="14" ph="1">
        <v>4</v>
      </c>
      <c r="E431" s="14" ph="1">
        <v>27</v>
      </c>
      <c r="F431" s="7" t="s" ph="1">
        <v>1528</v>
      </c>
      <c r="G431" s="7" t="s" ph="1">
        <v>1529</v>
      </c>
      <c r="H431" s="7" t="s" ph="1">
        <v>9279</v>
      </c>
      <c r="I431" s="7" t="s" ph="1">
        <v>2356</v>
      </c>
      <c r="M431" s="14" t="str" ph="1">
        <f>IFERROR(INDEX([1]!_born[生没年],
MATCH(I431,[1]!_born[作],0)),"")</f>
        <v/>
      </c>
      <c r="N431" s="14" t="str" ph="1">
        <f>IFERROR(INDEX([1]!_born[生没年],
MATCH(K431,[1]!_born[作],0)),"")</f>
        <v/>
      </c>
      <c r="O431" s="7" t="s" ph="1">
        <v>9280</v>
      </c>
      <c r="R431" s="147" ph="1"/>
      <c r="S431" s="7" t="s" ph="1">
        <v>9131</v>
      </c>
      <c r="U431" s="15" ph="1">
        <v>34378</v>
      </c>
      <c r="Y431" s="7" t="s" ph="1">
        <v>8822</v>
      </c>
    </row>
    <row r="432" spans="1:25" ht="25.5" ph="1">
      <c r="A432" s="6" ph="1">
        <v>596</v>
      </c>
      <c r="B432" s="7" t="s" ph="1">
        <v>930</v>
      </c>
      <c r="C432" s="7" t="s" ph="1">
        <v>1524</v>
      </c>
      <c r="D432" s="14" ph="1">
        <v>4</v>
      </c>
      <c r="E432" s="14" ph="1">
        <v>27</v>
      </c>
      <c r="F432" s="7" t="s" ph="1">
        <v>1532</v>
      </c>
      <c r="G432" s="7" t="s" ph="1">
        <v>1529</v>
      </c>
      <c r="H432" s="7" t="s" ph="1">
        <v>2472</v>
      </c>
      <c r="I432" s="7" t="s" ph="1">
        <v>2356</v>
      </c>
      <c r="M432" s="14" t="str" ph="1">
        <f>IFERROR(INDEX([1]!_born[生没年],
MATCH(I432,[1]!_born[作],0)),"")</f>
        <v/>
      </c>
      <c r="N432" s="14" t="str" ph="1">
        <f>IFERROR(INDEX([1]!_born[生没年],
MATCH(K432,[1]!_born[作],0)),"")</f>
        <v/>
      </c>
      <c r="O432" s="7" t="s" ph="1">
        <v>9281</v>
      </c>
      <c r="R432" s="147" ph="1"/>
      <c r="S432" s="7" t="s" ph="1">
        <v>9131</v>
      </c>
      <c r="U432" s="15" t="s" ph="1">
        <v>4073</v>
      </c>
    </row>
    <row r="433" spans="1:29" ht="25.5" ph="1">
      <c r="A433" s="6" ph="1">
        <v>597</v>
      </c>
      <c r="B433" s="7" t="s" ph="1">
        <v>930</v>
      </c>
      <c r="C433" s="7" t="s" ph="1">
        <v>1524</v>
      </c>
      <c r="D433" s="14" ph="1">
        <v>4</v>
      </c>
      <c r="E433" s="14" ph="1">
        <v>27</v>
      </c>
      <c r="F433" s="7" t="s" ph="1">
        <v>1525</v>
      </c>
      <c r="G433" s="7" t="s" ph="1">
        <v>1529</v>
      </c>
      <c r="H433" s="7" t="s" ph="1">
        <v>9282</v>
      </c>
      <c r="I433" s="7" t="s" ph="1">
        <v>2356</v>
      </c>
      <c r="M433" s="14" t="str" ph="1">
        <f>IFERROR(INDEX([1]!_born[生没年],
MATCH(I433,[1]!_born[作],0)),"")</f>
        <v/>
      </c>
      <c r="N433" s="14" t="str" ph="1">
        <f>IFERROR(INDEX([1]!_born[生没年],
MATCH(K433,[1]!_born[作],0)),"")</f>
        <v/>
      </c>
      <c r="O433" s="7" t="s" ph="1">
        <v>9283</v>
      </c>
      <c r="R433" s="147" ph="1"/>
      <c r="S433" s="7" t="s" ph="1">
        <v>9131</v>
      </c>
      <c r="U433" s="15" ph="1">
        <v>34392</v>
      </c>
      <c r="Y433" s="7" t="s" ph="1">
        <v>8820</v>
      </c>
    </row>
    <row r="434" spans="1:29" s="52" customFormat="1" ph="1">
      <c r="A434" s="49" ph="1">
        <v>666</v>
      </c>
      <c r="B434" s="52" t="s" ph="1">
        <v>930</v>
      </c>
      <c r="C434" s="52" t="s" ph="1">
        <v>1524</v>
      </c>
      <c r="D434" s="132" ph="1">
        <v>4</v>
      </c>
      <c r="E434" s="132" ph="1">
        <v>27</v>
      </c>
      <c r="F434" s="52" t="s" ph="1">
        <v>1540</v>
      </c>
      <c r="G434" s="52" t="s" ph="1">
        <v>1526</v>
      </c>
      <c r="M434" s="132" t="str" ph="1">
        <f>IFERROR(INDEX([1]!_born[生没年],
MATCH(I434,[1]!_born[作],0)),"")</f>
        <v/>
      </c>
      <c r="N434" s="132" t="str" ph="1">
        <f>IFERROR(INDEX([1]!_born[生没年],
MATCH(K434,[1]!_born[作],0)),"")</f>
        <v/>
      </c>
      <c r="R434" s="150" ph="1"/>
      <c r="U434" s="53" ph="1"/>
      <c r="V434" s="49" ph="1"/>
      <c r="W434" s="49" ph="1"/>
    </row>
    <row r="435" spans="1:29" ht="25.5" ph="1">
      <c r="A435" s="6" ph="1">
        <v>757</v>
      </c>
      <c r="B435" s="7" t="s" ph="1">
        <v>930</v>
      </c>
      <c r="C435" s="7" t="s" ph="1">
        <v>1524</v>
      </c>
      <c r="D435" s="14" ph="1">
        <v>5</v>
      </c>
      <c r="E435" s="14" ph="1">
        <v>27</v>
      </c>
      <c r="F435" s="7" t="s" ph="1">
        <v>1528</v>
      </c>
      <c r="G435" s="7" t="s" ph="1">
        <v>1529</v>
      </c>
      <c r="H435" s="7" t="s" ph="1">
        <v>9282</v>
      </c>
      <c r="I435" s="7" t="s" ph="1">
        <v>1545</v>
      </c>
      <c r="M435" s="14" t="str" ph="1">
        <f>IFERROR(INDEX([1]!_born[生没年],
MATCH(I435,[1]!_born[作],0)),"")</f>
        <v/>
      </c>
      <c r="N435" s="14" t="str" ph="1">
        <f>IFERROR(INDEX([1]!_born[生没年],
MATCH(K435,[1]!_born[作],0)),"")</f>
        <v/>
      </c>
      <c r="O435" s="7" t="s" ph="1">
        <v>9283</v>
      </c>
      <c r="R435" s="147" ph="1"/>
      <c r="S435" s="7" t="s" ph="1">
        <v>9131</v>
      </c>
      <c r="U435" s="15" ph="1">
        <v>34392</v>
      </c>
      <c r="Y435" s="7" t="s" ph="1">
        <v>8822</v>
      </c>
    </row>
    <row r="436" spans="1:29" ht="25.5" ph="1">
      <c r="A436" s="6" ph="1">
        <v>598</v>
      </c>
      <c r="B436" s="7" t="s" ph="1">
        <v>930</v>
      </c>
      <c r="C436" s="7" t="s" ph="1">
        <v>1524</v>
      </c>
      <c r="D436" s="14" ph="1">
        <v>5</v>
      </c>
      <c r="E436" s="14" ph="1">
        <v>27</v>
      </c>
      <c r="F436" s="7" t="s" ph="1">
        <v>1532</v>
      </c>
      <c r="G436" s="7" t="s" ph="1">
        <v>1544</v>
      </c>
      <c r="H436" s="7" t="s" ph="1">
        <v>7034</v>
      </c>
      <c r="I436" s="7" t="s" ph="1">
        <v>2664</v>
      </c>
      <c r="M436" s="14" t="str" ph="1">
        <f>IFERROR(INDEX([1]!_born[生没年],
MATCH(I436,[1]!_born[作],0)),"")</f>
        <v>1811~1886</v>
      </c>
      <c r="N436" s="14" t="str" ph="1">
        <f>IFERROR(INDEX([1]!_born[生没年],
MATCH(K436,[1]!_born[作],0)),"")</f>
        <v/>
      </c>
      <c r="O436" s="7" t="s" ph="1">
        <v>9284</v>
      </c>
      <c r="R436" s="147" ph="1"/>
      <c r="S436" s="7" t="s" ph="1">
        <v>9131</v>
      </c>
      <c r="U436" s="15" ph="1">
        <v>34399</v>
      </c>
      <c r="AB436" s="7" t="s" ph="1">
        <v>2767</v>
      </c>
      <c r="AC436" s="7" t="s" ph="1">
        <v>1546</v>
      </c>
    </row>
    <row r="437" spans="1:29" ht="25.5" ph="1">
      <c r="A437" s="6" ph="1">
        <v>587</v>
      </c>
      <c r="B437" s="7" t="s" ph="1">
        <v>930</v>
      </c>
      <c r="C437" s="7" t="s" ph="1">
        <v>1524</v>
      </c>
      <c r="D437" s="14" ph="1">
        <v>5</v>
      </c>
      <c r="E437" s="14" ph="1">
        <v>27</v>
      </c>
      <c r="F437" s="7" t="s" ph="1">
        <v>1525</v>
      </c>
      <c r="G437" s="7" t="s" ph="1">
        <v>1529</v>
      </c>
      <c r="H437" s="7" t="s" ph="1">
        <v>7732</v>
      </c>
      <c r="I437" s="7" t="s" ph="1">
        <v>2356</v>
      </c>
      <c r="M437" s="14" t="str" ph="1">
        <f>IFERROR(INDEX([1]!_born[生没年],
MATCH(I437,[1]!_born[作],0)),"")</f>
        <v/>
      </c>
      <c r="N437" s="20" t="str" ph="1">
        <f>IFERROR(INDEX([1]!_born[生没年],
MATCH(K437,[1]!_born[作],0)),"")</f>
        <v/>
      </c>
      <c r="O437" s="7" t="s" ph="1">
        <v>9285</v>
      </c>
      <c r="R437" s="147" ph="1"/>
      <c r="S437" s="7" t="s" ph="1">
        <v>9131</v>
      </c>
      <c r="U437" s="15" ph="1">
        <v>34406</v>
      </c>
      <c r="X437" s="19" ph="1"/>
      <c r="Y437" s="19" t="s" ph="1">
        <v>11283</v>
      </c>
    </row>
    <row r="438" spans="1:29" s="52" customFormat="1" ht="25.5" ph="1">
      <c r="A438" s="49" ph="1">
        <v>666</v>
      </c>
      <c r="B438" s="52" t="s" ph="1">
        <v>930</v>
      </c>
      <c r="C438" s="52" t="s" ph="1">
        <v>1524</v>
      </c>
      <c r="D438" s="132" ph="1">
        <v>5</v>
      </c>
      <c r="E438" s="132" ph="1">
        <v>27</v>
      </c>
      <c r="F438" s="52" t="s" ph="1">
        <v>1540</v>
      </c>
      <c r="G438" s="52" t="s" ph="1">
        <v>1526</v>
      </c>
      <c r="M438" s="132" t="str" ph="1">
        <f>IFERROR(INDEX([1]!_born[生没年],
MATCH(I438,[1]!_born[作],0)),"")</f>
        <v/>
      </c>
      <c r="N438" s="132" t="str" ph="1">
        <f>IFERROR(INDEX([1]!_born[生没年],
MATCH(K438,[1]!_born[作],0)),"")</f>
        <v/>
      </c>
      <c r="O438" s="52" t="s" ph="1">
        <v>9286</v>
      </c>
      <c r="R438" s="150" ph="1"/>
      <c r="U438" s="53" ph="1"/>
      <c r="V438" s="49" ph="1"/>
      <c r="W438" s="49" ph="1"/>
    </row>
    <row r="439" spans="1:29" ht="25.5" ph="1">
      <c r="A439" s="6" ph="1">
        <v>626</v>
      </c>
      <c r="B439" s="7" t="s" ph="1">
        <v>930</v>
      </c>
      <c r="C439" s="7" t="s" ph="1">
        <v>1524</v>
      </c>
      <c r="D439" s="14" ph="1">
        <v>1</v>
      </c>
      <c r="E439" s="14" ph="1">
        <v>28</v>
      </c>
      <c r="F439" s="7" t="s" ph="1">
        <v>1528</v>
      </c>
      <c r="G439" s="7" t="s" ph="1">
        <v>1529</v>
      </c>
      <c r="H439" s="7" t="s" ph="1">
        <v>7732</v>
      </c>
      <c r="I439" s="7" t="s" ph="1">
        <v>2356</v>
      </c>
      <c r="M439" s="14" t="str" ph="1">
        <f>IFERROR(INDEX([1]!_born[生没年],
MATCH(I439,[1]!_born[作],0)),"")</f>
        <v/>
      </c>
      <c r="N439" s="20" t="str" ph="1">
        <f>IFERROR(INDEX([1]!_born[生没年],
MATCH(K439,[1]!_born[作],0)),"")</f>
        <v/>
      </c>
      <c r="O439" s="7" t="s" ph="1">
        <v>9285</v>
      </c>
      <c r="R439" s="147" ph="1"/>
      <c r="S439" s="7" t="s" ph="1">
        <v>9131</v>
      </c>
      <c r="U439" s="15" ph="1">
        <v>34406</v>
      </c>
      <c r="X439" s="19" ph="1"/>
      <c r="Y439" s="19" t="s" ph="1">
        <v>11284</v>
      </c>
    </row>
    <row r="440" spans="1:29" ht="25.5" ph="1">
      <c r="A440" s="6" ph="1">
        <v>588</v>
      </c>
      <c r="B440" s="7" t="s" ph="1">
        <v>930</v>
      </c>
      <c r="C440" s="7" t="s" ph="1">
        <v>1524</v>
      </c>
      <c r="D440" s="14" ph="1">
        <v>1</v>
      </c>
      <c r="E440" s="14" ph="1">
        <v>28</v>
      </c>
      <c r="F440" s="7" t="s" ph="1">
        <v>1532</v>
      </c>
      <c r="G440" s="7" t="s" ph="1">
        <v>1529</v>
      </c>
      <c r="H440" s="7" t="s" ph="1">
        <v>9287</v>
      </c>
      <c r="I440" s="7" t="s" ph="1">
        <v>2356</v>
      </c>
      <c r="M440" s="20" t="str" ph="1">
        <f>IFERROR(INDEX([1]!_born[生没年],
MATCH(I440,[1]!_born[作],0)),"")</f>
        <v/>
      </c>
      <c r="N440" s="20" t="str" ph="1">
        <f>IFERROR(INDEX([1]!_born[生没年],
MATCH(K440,[1]!_born[作],0)),"")</f>
        <v/>
      </c>
      <c r="O440" s="7" t="s" ph="1">
        <v>9288</v>
      </c>
      <c r="R440" s="147" ph="1"/>
      <c r="S440" s="7" t="s" ph="1">
        <v>9131</v>
      </c>
      <c r="U440" s="15" ph="1">
        <v>34413</v>
      </c>
    </row>
    <row r="441" spans="1:29" s="19" customFormat="1" ht="25.5" ph="1">
      <c r="A441" s="18" ph="1">
        <v>607</v>
      </c>
      <c r="B441" s="19" t="s" ph="1">
        <v>930</v>
      </c>
      <c r="C441" s="19" t="s" ph="1">
        <v>1524</v>
      </c>
      <c r="D441" s="20" ph="1">
        <v>1</v>
      </c>
      <c r="E441" s="20" ph="1">
        <v>28</v>
      </c>
      <c r="F441" s="19" t="s" ph="1">
        <v>1542</v>
      </c>
      <c r="G441" s="19" t="s" ph="1">
        <v>1529</v>
      </c>
      <c r="H441" s="19" t="s" ph="1">
        <v>9289</v>
      </c>
      <c r="I441" s="19" t="s" ph="1">
        <v>2356</v>
      </c>
      <c r="M441" s="20" t="str" ph="1">
        <f>IFERROR(INDEX([1]!_born[生没年],
MATCH(I441,[1]!_born[作],0)),"")</f>
        <v/>
      </c>
      <c r="N441" s="20" t="str" ph="1">
        <f>IFERROR(INDEX([1]!_born[生没年],
MATCH(K441,[1]!_born[作],0)),"")</f>
        <v/>
      </c>
      <c r="O441" s="19" t="s" ph="1">
        <v>9290</v>
      </c>
      <c r="R441" s="148" ph="1"/>
      <c r="S441" s="19" t="s" ph="1">
        <v>9202</v>
      </c>
      <c r="U441" s="21" ph="1">
        <v>34420</v>
      </c>
      <c r="V441" s="18" ph="1"/>
      <c r="W441" s="18" ph="1"/>
    </row>
    <row r="442" spans="1:29" ht="25.5" ph="1">
      <c r="A442" s="6" ph="1">
        <v>589</v>
      </c>
      <c r="B442" s="7" t="s" ph="1">
        <v>930</v>
      </c>
      <c r="C442" s="7" t="s" ph="1">
        <v>1524</v>
      </c>
      <c r="D442" s="14" ph="1">
        <v>1</v>
      </c>
      <c r="E442" s="14" ph="1">
        <v>28</v>
      </c>
      <c r="F442" s="7" t="s" ph="1">
        <v>1525</v>
      </c>
      <c r="G442" s="7" t="s" ph="1">
        <v>1529</v>
      </c>
      <c r="H442" s="7" t="s" ph="1">
        <v>7732</v>
      </c>
      <c r="I442" s="7" t="s" ph="1">
        <v>2356</v>
      </c>
      <c r="M442" s="14" t="str" ph="1">
        <f>IFERROR(INDEX([1]!_born[生没年],
MATCH(I442,[1]!_born[作],0)),"")</f>
        <v/>
      </c>
      <c r="N442" s="20" t="str" ph="1">
        <f>IFERROR(INDEX([1]!_born[生没年],
MATCH(K442,[1]!_born[作],0)),"")</f>
        <v/>
      </c>
      <c r="O442" s="7" t="s" ph="1">
        <v>9291</v>
      </c>
      <c r="R442" s="147" ph="1"/>
      <c r="S442" s="7" t="s" ph="1">
        <v>9131</v>
      </c>
      <c r="U442" s="15" ph="1">
        <v>34427</v>
      </c>
      <c r="Y442" s="7" t="s" ph="1">
        <v>8820</v>
      </c>
    </row>
    <row r="443" spans="1:29" s="52" customFormat="1" ph="1">
      <c r="A443" s="49" ph="1">
        <v>666</v>
      </c>
      <c r="B443" s="52" t="s" ph="1">
        <v>930</v>
      </c>
      <c r="C443" s="52" t="s" ph="1">
        <v>1524</v>
      </c>
      <c r="D443" s="132" ph="1">
        <v>1</v>
      </c>
      <c r="E443" s="132" ph="1">
        <v>28</v>
      </c>
      <c r="F443" s="52" t="s" ph="1">
        <v>1540</v>
      </c>
      <c r="G443" s="52" t="s" ph="1">
        <v>1526</v>
      </c>
      <c r="M443" s="132" t="str" ph="1">
        <f>IFERROR(INDEX([1]!_born[生没年],
MATCH(I443,[1]!_born[作],0)),"")</f>
        <v/>
      </c>
      <c r="N443" s="132" t="str" ph="1">
        <f>IFERROR(INDEX([1]!_born[生没年],
MATCH(K443,[1]!_born[作],0)),"")</f>
        <v/>
      </c>
      <c r="R443" s="150" ph="1"/>
      <c r="U443" s="53" ph="1"/>
      <c r="V443" s="49" ph="1"/>
      <c r="W443" s="49" ph="1"/>
    </row>
    <row r="444" spans="1:29" ht="25.5" ph="1">
      <c r="A444" s="6" ph="1">
        <v>630</v>
      </c>
      <c r="B444" s="7" t="s" ph="1">
        <v>930</v>
      </c>
      <c r="C444" s="7" t="s" ph="1">
        <v>1524</v>
      </c>
      <c r="D444" s="14" ph="1">
        <v>2</v>
      </c>
      <c r="E444" s="14" ph="1">
        <v>28</v>
      </c>
      <c r="F444" s="7" t="s" ph="1">
        <v>1528</v>
      </c>
      <c r="G444" s="7" t="s" ph="1">
        <v>1529</v>
      </c>
      <c r="H444" s="7" t="s" ph="1">
        <v>7732</v>
      </c>
      <c r="I444" s="7" t="s" ph="1">
        <v>2356</v>
      </c>
      <c r="M444" s="14" t="str" ph="1">
        <f>IFERROR(INDEX([1]!_born[生没年],
MATCH(I444,[1]!_born[作],0)),"")</f>
        <v/>
      </c>
      <c r="N444" s="20" t="str" ph="1">
        <f>IFERROR(INDEX([1]!_born[生没年],
MATCH(K444,[1]!_born[作],0)),"")</f>
        <v/>
      </c>
      <c r="O444" s="7" t="s" ph="1">
        <v>9291</v>
      </c>
      <c r="R444" s="147" ph="1"/>
      <c r="S444" s="7" t="s" ph="1">
        <v>9131</v>
      </c>
      <c r="U444" s="15" ph="1">
        <v>34427</v>
      </c>
      <c r="Y444" s="7" t="s" ph="1">
        <v>8822</v>
      </c>
    </row>
    <row r="445" spans="1:29" ht="25.5" ph="1">
      <c r="A445" s="6" ph="1">
        <v>590</v>
      </c>
      <c r="B445" s="7" t="s" ph="1">
        <v>930</v>
      </c>
      <c r="C445" s="7" t="s" ph="1">
        <v>1524</v>
      </c>
      <c r="D445" s="14" ph="1">
        <v>2</v>
      </c>
      <c r="E445" s="14" ph="1">
        <v>28</v>
      </c>
      <c r="F445" s="7" t="s" ph="1">
        <v>1532</v>
      </c>
      <c r="G445" s="7" t="s" ph="1">
        <v>1529</v>
      </c>
      <c r="H445" s="7" t="s" ph="1">
        <v>9292</v>
      </c>
      <c r="I445" s="7" t="s" ph="1">
        <v>1545</v>
      </c>
      <c r="M445" s="14" t="str" ph="1">
        <f>IFERROR(INDEX([1]!_born[生没年],
MATCH(I445,[1]!_born[作],0)),"")</f>
        <v/>
      </c>
      <c r="N445" s="20" t="str" ph="1">
        <f>IFERROR(INDEX([1]!_born[生没年],
MATCH(K445,[1]!_born[作],0)),"")</f>
        <v/>
      </c>
      <c r="O445" s="7" t="s" ph="1">
        <v>9294</v>
      </c>
      <c r="R445" s="147" ph="1"/>
      <c r="S445" s="7" t="s" ph="1">
        <v>9131</v>
      </c>
      <c r="U445" s="15" t="s" ph="1">
        <v>4074</v>
      </c>
      <c r="Y445" s="7" t="s" ph="1">
        <v>9293</v>
      </c>
    </row>
    <row r="446" spans="1:29" s="52" customFormat="1" ph="1">
      <c r="A446" s="49" ph="1">
        <v>666</v>
      </c>
      <c r="B446" s="52" t="s" ph="1">
        <v>930</v>
      </c>
      <c r="C446" s="52" t="s" ph="1">
        <v>1524</v>
      </c>
      <c r="D446" s="132" ph="1">
        <v>2</v>
      </c>
      <c r="E446" s="132" ph="1">
        <v>28</v>
      </c>
      <c r="F446" s="52" t="s" ph="1">
        <v>1540</v>
      </c>
      <c r="G446" s="52" t="s" ph="1">
        <v>1526</v>
      </c>
      <c r="M446" s="132" t="str" ph="1">
        <f>IFERROR(INDEX([1]!_born[生没年],
MATCH(I446,[1]!_born[作],0)),"")</f>
        <v/>
      </c>
      <c r="N446" s="132" t="str" ph="1">
        <f>IFERROR(INDEX([1]!_born[生没年],
MATCH(K446,[1]!_born[作],0)),"")</f>
        <v/>
      </c>
      <c r="R446" s="150" ph="1"/>
      <c r="U446" s="53" ph="1"/>
      <c r="V446" s="49" ph="1"/>
      <c r="W446" s="49" ph="1"/>
    </row>
    <row r="447" spans="1:29" ht="25.5" ph="1">
      <c r="A447" s="6" ph="1">
        <v>755</v>
      </c>
      <c r="B447" s="7" t="s" ph="1">
        <v>930</v>
      </c>
      <c r="C447" s="7" t="s" ph="1">
        <v>1524</v>
      </c>
      <c r="D447" s="14" ph="1">
        <v>3</v>
      </c>
      <c r="E447" s="14" ph="1">
        <v>28</v>
      </c>
      <c r="F447" s="7" t="s" ph="1">
        <v>1528</v>
      </c>
      <c r="G447" s="7" t="s" ph="1">
        <v>1529</v>
      </c>
      <c r="H447" s="7" t="s" ph="1">
        <v>9292</v>
      </c>
      <c r="I447" s="7" t="s" ph="1">
        <v>9295</v>
      </c>
      <c r="M447" s="14" t="str" ph="1">
        <f>IFERROR(INDEX([1]!_born[生没年],
MATCH(I447,[1]!_born[作],0)),"")</f>
        <v/>
      </c>
      <c r="N447" s="20" t="str" ph="1">
        <f>IFERROR(INDEX([1]!_born[生没年],
MATCH(K447,[1]!_born[作],0)),"")</f>
        <v/>
      </c>
      <c r="O447" s="7" t="s" ph="1">
        <v>9297</v>
      </c>
      <c r="R447" s="147" ph="1"/>
      <c r="S447" s="7" t="s" ph="1">
        <v>9131</v>
      </c>
      <c r="U447" s="15" t="s" ph="1">
        <v>4074</v>
      </c>
      <c r="Y447" s="7" t="s" ph="1">
        <v>9296</v>
      </c>
    </row>
    <row r="448" spans="1:29" s="19" customFormat="1" ht="25.5" ph="1">
      <c r="A448" s="18" ph="1">
        <v>608</v>
      </c>
      <c r="B448" s="19" t="s" ph="1">
        <v>930</v>
      </c>
      <c r="C448" s="19" t="s" ph="1">
        <v>1524</v>
      </c>
      <c r="D448" s="20" ph="1">
        <v>3</v>
      </c>
      <c r="E448" s="20" ph="1">
        <v>28</v>
      </c>
      <c r="F448" s="19" t="s" ph="1">
        <v>1542</v>
      </c>
      <c r="G448" s="19" t="s" ph="1">
        <v>1529</v>
      </c>
      <c r="H448" s="19" t="s" ph="1">
        <v>9298</v>
      </c>
      <c r="I448" s="19" t="s" ph="1">
        <v>2356</v>
      </c>
      <c r="M448" s="20" t="str" ph="1">
        <f>IFERROR(INDEX([1]!_born[生没年],
MATCH(I448,[1]!_born[作],0)),"")</f>
        <v/>
      </c>
      <c r="N448" s="20" t="str" ph="1">
        <f>IFERROR(INDEX([1]!_born[生没年],
MATCH(K448,[1]!_born[作],0)),"")</f>
        <v/>
      </c>
      <c r="O448" s="19" t="s" ph="1">
        <v>9299</v>
      </c>
      <c r="R448" s="148" ph="1"/>
      <c r="S448" s="19" t="s" ph="1">
        <v>9202</v>
      </c>
      <c r="U448" s="21" ph="1">
        <v>34441</v>
      </c>
      <c r="V448" s="18" ph="1"/>
      <c r="W448" s="18" ph="1"/>
    </row>
    <row r="449" spans="1:25" s="19" customFormat="1" ht="25.5" ph="1">
      <c r="A449" s="18" ph="1">
        <v>609</v>
      </c>
      <c r="B449" s="19" t="s" ph="1">
        <v>930</v>
      </c>
      <c r="C449" s="19" t="s" ph="1">
        <v>1524</v>
      </c>
      <c r="D449" s="20" ph="1">
        <v>3</v>
      </c>
      <c r="E449" s="20" ph="1">
        <v>28</v>
      </c>
      <c r="F449" s="19" t="s" ph="1">
        <v>1542</v>
      </c>
      <c r="G449" s="19" t="s" ph="1">
        <v>1529</v>
      </c>
      <c r="H449" s="19" t="s" ph="1">
        <v>9300</v>
      </c>
      <c r="I449" s="19" t="s" ph="1">
        <v>2356</v>
      </c>
      <c r="M449" s="20" t="str" ph="1">
        <f>IFERROR(INDEX([1]!_born[生没年],
MATCH(I449,[1]!_born[作],0)),"")</f>
        <v/>
      </c>
      <c r="N449" s="20" t="str" ph="1">
        <f>IFERROR(INDEX([1]!_born[生没年],
MATCH(K449,[1]!_born[作],0)),"")</f>
        <v/>
      </c>
      <c r="O449" s="19" t="s" ph="1">
        <v>9301</v>
      </c>
      <c r="R449" s="148" ph="1"/>
      <c r="S449" s="19" t="s" ph="1">
        <v>9202</v>
      </c>
      <c r="U449" s="21" ph="1">
        <v>34448</v>
      </c>
      <c r="V449" s="18" ph="1"/>
      <c r="W449" s="18" ph="1"/>
    </row>
    <row r="450" spans="1:25" s="19" customFormat="1" ht="25.5" ph="1">
      <c r="A450" s="18" ph="1">
        <v>610</v>
      </c>
      <c r="B450" s="19" t="s" ph="1">
        <v>930</v>
      </c>
      <c r="C450" s="19" t="s" ph="1">
        <v>1524</v>
      </c>
      <c r="D450" s="20" ph="1">
        <v>3</v>
      </c>
      <c r="E450" s="20" ph="1">
        <v>28</v>
      </c>
      <c r="F450" s="19" t="s" ph="1">
        <v>1542</v>
      </c>
      <c r="G450" s="19" t="s" ph="1">
        <v>1529</v>
      </c>
      <c r="H450" s="19" t="s" ph="1">
        <v>9302</v>
      </c>
      <c r="I450" s="19" t="s" ph="1">
        <v>2356</v>
      </c>
      <c r="M450" s="20" t="str" ph="1">
        <f>IFERROR(INDEX([1]!_born[生没年],
MATCH(I450,[1]!_born[作],0)),"")</f>
        <v/>
      </c>
      <c r="N450" s="20" t="str" ph="1">
        <f>IFERROR(INDEX([1]!_born[生没年],
MATCH(K450,[1]!_born[作],0)),"")</f>
        <v/>
      </c>
      <c r="O450" s="19" t="s" ph="1">
        <v>9303</v>
      </c>
      <c r="R450" s="148" ph="1"/>
      <c r="S450" s="19" t="s" ph="1">
        <v>9202</v>
      </c>
      <c r="U450" s="21" ph="1">
        <v>34455</v>
      </c>
      <c r="V450" s="18" ph="1"/>
      <c r="W450" s="18" ph="1"/>
    </row>
    <row r="451" spans="1:25" s="19" customFormat="1" ht="25.5" ph="1">
      <c r="A451" s="18" ph="1">
        <v>646</v>
      </c>
      <c r="B451" s="19" t="s" ph="1">
        <v>930</v>
      </c>
      <c r="C451" s="19" t="s" ph="1">
        <v>1524</v>
      </c>
      <c r="D451" s="20" ph="1">
        <v>3</v>
      </c>
      <c r="E451" s="20" ph="1">
        <v>28</v>
      </c>
      <c r="F451" s="19" t="s" ph="1">
        <v>1542</v>
      </c>
      <c r="G451" s="19" t="s" ph="1">
        <v>1529</v>
      </c>
      <c r="H451" s="19" t="s" ph="1">
        <v>9304</v>
      </c>
      <c r="I451" s="19" t="s" ph="1">
        <v>2356</v>
      </c>
      <c r="M451" s="20" t="str" ph="1">
        <f>IFERROR(INDEX([1]!_born[生没年],
MATCH(I451,[1]!_born[作],0)),"")</f>
        <v/>
      </c>
      <c r="N451" s="20" t="str" ph="1">
        <f>IFERROR(INDEX([1]!_born[生没年],
MATCH(K451,[1]!_born[作],0)),"")</f>
        <v/>
      </c>
      <c r="O451" s="19" t="s" ph="1">
        <v>9305</v>
      </c>
      <c r="R451" s="148" ph="1"/>
      <c r="S451" s="19" t="s" ph="1">
        <v>9202</v>
      </c>
      <c r="U451" s="21" ph="1">
        <v>34462</v>
      </c>
      <c r="W451" s="18" ph="1"/>
    </row>
    <row r="452" spans="1:25" ht="25.5" ph="1">
      <c r="A452" s="6" ph="1">
        <v>537</v>
      </c>
      <c r="B452" s="7" t="s" ph="1">
        <v>930</v>
      </c>
      <c r="C452" s="7" t="s" ph="1">
        <v>1524</v>
      </c>
      <c r="D452" s="14" ph="1">
        <v>3</v>
      </c>
      <c r="E452" s="14" ph="1">
        <v>28</v>
      </c>
      <c r="F452" s="7" t="s" ph="1">
        <v>1532</v>
      </c>
      <c r="G452" s="7" t="s" ph="1">
        <v>1529</v>
      </c>
      <c r="H452" s="7" t="s" ph="1">
        <v>9306</v>
      </c>
      <c r="I452" s="7" t="s" ph="1">
        <v>2356</v>
      </c>
      <c r="M452" s="14" t="str" ph="1">
        <f>IFERROR(INDEX([1]!_born[生没年],
MATCH(I452,[1]!_born[作],0)),"")</f>
        <v/>
      </c>
      <c r="N452" s="20" t="str" ph="1">
        <f>IFERROR(INDEX([1]!_born[生没年],
MATCH(K452,[1]!_born[作],0)),"")</f>
        <v/>
      </c>
      <c r="O452" s="7" t="s" ph="1">
        <v>9308</v>
      </c>
      <c r="R452" s="147" ph="1"/>
      <c r="S452" s="7" t="s" ph="1">
        <v>9131</v>
      </c>
      <c r="U452" s="15" ph="1">
        <v>34469</v>
      </c>
      <c r="Y452" s="7" t="s" ph="1">
        <v>9307</v>
      </c>
    </row>
    <row r="453" spans="1:25" s="19" customFormat="1" ht="25.5" ph="1">
      <c r="A453" s="18" ph="1">
        <v>568</v>
      </c>
      <c r="B453" s="19" t="s" ph="1">
        <v>930</v>
      </c>
      <c r="C453" s="19" t="s" ph="1">
        <v>1524</v>
      </c>
      <c r="D453" s="20" ph="1">
        <v>3</v>
      </c>
      <c r="E453" s="20" ph="1">
        <v>28</v>
      </c>
      <c r="F453" s="19" t="s" ph="1">
        <v>1542</v>
      </c>
      <c r="G453" s="19" t="s" ph="1">
        <v>1529</v>
      </c>
      <c r="H453" s="19" t="s" ph="1">
        <v>9309</v>
      </c>
      <c r="I453" s="19" t="s" ph="1">
        <v>2356</v>
      </c>
      <c r="M453" s="20" t="str" ph="1">
        <f>IFERROR(INDEX([1]!_born[生没年],
MATCH(I453,[1]!_born[作],0)),"")</f>
        <v/>
      </c>
      <c r="N453" s="20" t="str" ph="1">
        <f>IFERROR(INDEX([1]!_born[生没年],
MATCH(K453,[1]!_born[作],0)),"")</f>
        <v/>
      </c>
      <c r="O453" s="19" t="s" ph="1">
        <v>9310</v>
      </c>
      <c r="R453" s="148" ph="1"/>
      <c r="S453" s="19" t="s" ph="1">
        <v>9202</v>
      </c>
      <c r="U453" s="21" ph="1">
        <v>34476</v>
      </c>
      <c r="V453" s="18" ph="1"/>
      <c r="W453" s="18" ph="1"/>
    </row>
    <row r="454" spans="1:25" s="19" customFormat="1" ht="25.5" ph="1">
      <c r="A454" s="18" ph="1">
        <v>569</v>
      </c>
      <c r="B454" s="19" t="s" ph="1">
        <v>930</v>
      </c>
      <c r="C454" s="19" t="s" ph="1">
        <v>1524</v>
      </c>
      <c r="D454" s="20" ph="1">
        <v>3</v>
      </c>
      <c r="E454" s="20" ph="1">
        <v>28</v>
      </c>
      <c r="F454" s="19" t="s" ph="1">
        <v>1542</v>
      </c>
      <c r="G454" s="19" t="s" ph="1">
        <v>1529</v>
      </c>
      <c r="H454" s="19" t="s" ph="1">
        <v>9311</v>
      </c>
      <c r="I454" s="19" t="s" ph="1">
        <v>2356</v>
      </c>
      <c r="M454" s="20" t="str" ph="1">
        <f>IFERROR(INDEX([1]!_born[生没年],
MATCH(I454,[1]!_born[作],0)),"")</f>
        <v/>
      </c>
      <c r="N454" s="20" t="str" ph="1">
        <f>IFERROR(INDEX([1]!_born[生没年],
MATCH(K454,[1]!_born[作],0)),"")</f>
        <v/>
      </c>
      <c r="O454" s="19" t="s" ph="1">
        <v>9312</v>
      </c>
      <c r="R454" s="148" ph="1"/>
      <c r="S454" s="19" t="s" ph="1">
        <v>9202</v>
      </c>
      <c r="U454" s="21" ph="1">
        <v>34483</v>
      </c>
      <c r="V454" s="18" ph="1"/>
      <c r="W454" s="18" ph="1"/>
    </row>
    <row r="455" spans="1:25" ht="25.5" ph="1">
      <c r="A455" s="6" ph="1">
        <v>538</v>
      </c>
      <c r="B455" s="7" t="s" ph="1">
        <v>930</v>
      </c>
      <c r="C455" s="7" t="s" ph="1">
        <v>1524</v>
      </c>
      <c r="D455" s="14" ph="1">
        <v>3</v>
      </c>
      <c r="E455" s="14" ph="1">
        <v>28</v>
      </c>
      <c r="F455" s="7" t="s" ph="1">
        <v>1525</v>
      </c>
      <c r="G455" s="7" t="s" ph="1">
        <v>1529</v>
      </c>
      <c r="H455" s="7" t="s" ph="1">
        <v>9313</v>
      </c>
      <c r="I455" s="7" t="s" ph="1">
        <v>2356</v>
      </c>
      <c r="M455" s="14" t="str" ph="1">
        <f>IFERROR(INDEX([1]!_born[生没年],
MATCH(I455,[1]!_born[作],0)),"")</f>
        <v/>
      </c>
      <c r="N455" s="20" t="str" ph="1">
        <f>IFERROR(INDEX([1]!_born[生没年],
MATCH(K455,[1]!_born[作],0)),"")</f>
        <v/>
      </c>
      <c r="O455" s="7" t="s" ph="1">
        <v>9315</v>
      </c>
      <c r="R455" s="147" ph="1"/>
      <c r="S455" s="7" t="s" ph="1">
        <v>9131</v>
      </c>
      <c r="U455" s="15" ph="1">
        <v>34490</v>
      </c>
      <c r="Y455" s="7" t="s" ph="1">
        <v>9314</v>
      </c>
    </row>
    <row r="456" spans="1:25" s="52" customFormat="1" ph="1">
      <c r="A456" s="49" ph="1">
        <v>666</v>
      </c>
      <c r="B456" s="52" t="s" ph="1">
        <v>930</v>
      </c>
      <c r="C456" s="52" t="s" ph="1">
        <v>1524</v>
      </c>
      <c r="D456" s="132" ph="1">
        <v>3</v>
      </c>
      <c r="E456" s="132" ph="1">
        <v>28</v>
      </c>
      <c r="F456" s="52" t="s" ph="1">
        <v>1540</v>
      </c>
      <c r="G456" s="52" t="s" ph="1">
        <v>1526</v>
      </c>
      <c r="M456" s="132" t="str" ph="1">
        <f>IFERROR(INDEX([1]!_born[生没年],
MATCH(I456,[1]!_born[作],0)),"")</f>
        <v/>
      </c>
      <c r="N456" s="132" t="str" ph="1">
        <f>IFERROR(INDEX([1]!_born[生没年],
MATCH(K456,[1]!_born[作],0)),"")</f>
        <v/>
      </c>
      <c r="R456" s="150" ph="1"/>
      <c r="U456" s="53" ph="1"/>
      <c r="V456" s="49" ph="1"/>
      <c r="W456" s="49" ph="1"/>
    </row>
    <row r="457" spans="1:25" ht="25.5" ph="1">
      <c r="A457" s="6" ph="1">
        <v>757</v>
      </c>
      <c r="B457" s="7" t="s" ph="1">
        <v>930</v>
      </c>
      <c r="C457" s="7" t="s" ph="1">
        <v>1524</v>
      </c>
      <c r="D457" s="14" ph="1">
        <v>4</v>
      </c>
      <c r="E457" s="14" ph="1">
        <v>28</v>
      </c>
      <c r="F457" s="7" t="s" ph="1">
        <v>1528</v>
      </c>
      <c r="G457" s="7" t="s" ph="1">
        <v>1529</v>
      </c>
      <c r="H457" s="7" t="s" ph="1">
        <v>9313</v>
      </c>
      <c r="I457" s="7" t="s" ph="1">
        <v>2356</v>
      </c>
      <c r="M457" s="14" t="str" ph="1">
        <f>IFERROR(INDEX([1]!_born[生没年],
MATCH(I457,[1]!_born[作],0)),"")</f>
        <v/>
      </c>
      <c r="N457" s="20" t="str" ph="1">
        <f>IFERROR(INDEX([1]!_born[生没年],
MATCH(K457,[1]!_born[作],0)),"")</f>
        <v/>
      </c>
      <c r="O457" s="7" t="s" ph="1">
        <v>9315</v>
      </c>
      <c r="R457" s="147" ph="1"/>
      <c r="S457" s="7" t="s" ph="1">
        <v>9131</v>
      </c>
      <c r="U457" s="15" ph="1">
        <v>34490</v>
      </c>
      <c r="Y457" s="7" t="s" ph="1">
        <v>9316</v>
      </c>
    </row>
    <row r="458" spans="1:25" s="19" customFormat="1" ht="25.5" ph="1">
      <c r="A458" s="18" ph="1">
        <v>570</v>
      </c>
      <c r="B458" s="19" t="s" ph="1">
        <v>930</v>
      </c>
      <c r="C458" s="19" t="s" ph="1">
        <v>1524</v>
      </c>
      <c r="D458" s="20" ph="1">
        <v>4</v>
      </c>
      <c r="E458" s="20" ph="1">
        <v>28</v>
      </c>
      <c r="F458" s="19" t="s" ph="1">
        <v>1542</v>
      </c>
      <c r="G458" s="19" t="s" ph="1">
        <v>1529</v>
      </c>
      <c r="H458" s="19" t="s" ph="1">
        <v>9317</v>
      </c>
      <c r="I458" s="19" t="s" ph="1">
        <v>2356</v>
      </c>
      <c r="M458" s="20" t="str" ph="1">
        <f>IFERROR(INDEX([1]!_born[生没年],
MATCH(I458,[1]!_born[作],0)),"")</f>
        <v/>
      </c>
      <c r="N458" s="20" t="str" ph="1">
        <f>IFERROR(INDEX([1]!_born[生没年],
MATCH(K458,[1]!_born[作],0)),"")</f>
        <v/>
      </c>
      <c r="O458" s="19" t="s" ph="1">
        <v>9318</v>
      </c>
      <c r="R458" s="148" ph="1"/>
      <c r="S458" s="19" t="s" ph="1">
        <v>9202</v>
      </c>
      <c r="U458" s="21" ph="1">
        <v>34497</v>
      </c>
      <c r="V458" s="18" ph="1"/>
      <c r="W458" s="18" ph="1"/>
    </row>
    <row r="459" spans="1:25" ht="25.5" ph="1">
      <c r="A459" s="6" ph="1">
        <v>539</v>
      </c>
      <c r="B459" s="7" t="s" ph="1">
        <v>930</v>
      </c>
      <c r="C459" s="7" t="s" ph="1">
        <v>1524</v>
      </c>
      <c r="D459" s="14" ph="1">
        <v>4</v>
      </c>
      <c r="E459" s="14" ph="1">
        <v>28</v>
      </c>
      <c r="F459" s="7" t="s" ph="1">
        <v>1532</v>
      </c>
      <c r="G459" s="7" t="s" ph="1">
        <v>1529</v>
      </c>
      <c r="H459" s="7" t="s" ph="1">
        <v>9319</v>
      </c>
      <c r="I459" s="7" t="s" ph="1">
        <v>2356</v>
      </c>
      <c r="M459" s="20" t="str" ph="1">
        <f>IFERROR(INDEX([1]!_born[生没年],
MATCH(I459,[1]!_born[作],0)),"")</f>
        <v/>
      </c>
      <c r="N459" s="20" t="str" ph="1">
        <f>IFERROR(INDEX([1]!_born[生没年],
MATCH(K459,[1]!_born[作],0)),"")</f>
        <v/>
      </c>
      <c r="O459" s="7" t="s" ph="1">
        <v>9320</v>
      </c>
      <c r="R459" s="147" ph="1"/>
      <c r="S459" s="7" t="s" ph="1">
        <v>9131</v>
      </c>
      <c r="U459" s="15" ph="1">
        <v>34504</v>
      </c>
    </row>
    <row r="460" spans="1:25" s="19" customFormat="1" ht="25.5" ph="1">
      <c r="A460" s="18" ph="1">
        <v>571</v>
      </c>
      <c r="B460" s="7" t="s" ph="1">
        <v>930</v>
      </c>
      <c r="C460" s="7" t="s" ph="1">
        <v>1524</v>
      </c>
      <c r="D460" s="14" ph="1">
        <v>4</v>
      </c>
      <c r="E460" s="14" ph="1">
        <v>28</v>
      </c>
      <c r="F460" s="19" t="s" ph="1">
        <v>1542</v>
      </c>
      <c r="G460" s="19" t="s" ph="1">
        <v>1529</v>
      </c>
      <c r="H460" s="19" t="s" ph="1">
        <v>2747</v>
      </c>
      <c r="I460" s="19" t="s" ph="1">
        <v>9321</v>
      </c>
      <c r="M460" s="20" t="str" ph="1">
        <f>IFERROR(INDEX([1]!_born[生没年],
MATCH(I460,[1]!_born[作],0)),"")</f>
        <v/>
      </c>
      <c r="N460" s="20" t="str" ph="1">
        <f>IFERROR(INDEX([1]!_born[生没年],
MATCH(K460,[1]!_born[作],0)),"")</f>
        <v/>
      </c>
      <c r="O460" s="19" t="s" ph="1">
        <v>9322</v>
      </c>
      <c r="R460" s="147" ph="1"/>
      <c r="S460" s="7" t="s" ph="1">
        <v>9131</v>
      </c>
      <c r="U460" s="21" ph="1">
        <v>34511</v>
      </c>
      <c r="V460" s="18" ph="1"/>
      <c r="W460" s="18" ph="1"/>
    </row>
    <row r="461" spans="1:25" ht="25.5" ph="1">
      <c r="A461" s="6" ph="1">
        <v>541</v>
      </c>
      <c r="B461" s="7" t="s" ph="1">
        <v>930</v>
      </c>
      <c r="C461" s="7" t="s" ph="1">
        <v>1524</v>
      </c>
      <c r="D461" s="14" ph="1">
        <v>4</v>
      </c>
      <c r="E461" s="14" ph="1">
        <v>28</v>
      </c>
      <c r="F461" s="7" t="s" ph="1">
        <v>1525</v>
      </c>
      <c r="G461" s="7" t="s" ph="1">
        <v>1529</v>
      </c>
      <c r="H461" s="7" t="s" ph="1">
        <v>9323</v>
      </c>
      <c r="I461" s="7" t="s" ph="1">
        <v>2356</v>
      </c>
      <c r="M461" s="20" t="str" ph="1">
        <f>IFERROR(INDEX([1]!_born[生没年],
MATCH(I461,[1]!_born[作],0)),"")</f>
        <v/>
      </c>
      <c r="N461" s="20" t="str" ph="1">
        <f>IFERROR(INDEX([1]!_born[生没年],
MATCH(K461,[1]!_born[作],0)),"")</f>
        <v/>
      </c>
      <c r="O461" s="7" t="s" ph="1">
        <v>9324</v>
      </c>
      <c r="R461" s="147" ph="1"/>
      <c r="S461" s="7" t="s" ph="1">
        <v>9131</v>
      </c>
      <c r="U461" s="15" ph="1">
        <v>34527</v>
      </c>
    </row>
    <row r="462" spans="1:25" s="19" customFormat="1" ht="25.5" ph="1">
      <c r="A462" s="18" ph="1">
        <v>572</v>
      </c>
      <c r="B462" s="19" t="s" ph="1">
        <v>930</v>
      </c>
      <c r="C462" s="19" t="s" ph="1">
        <v>1524</v>
      </c>
      <c r="D462" s="20" ph="1">
        <v>4</v>
      </c>
      <c r="E462" s="20" ph="1">
        <v>28</v>
      </c>
      <c r="F462" s="19" t="s" ph="1">
        <v>1542</v>
      </c>
      <c r="G462" s="19" t="s" ph="1">
        <v>1529</v>
      </c>
      <c r="H462" s="19" t="s" ph="1">
        <v>9325</v>
      </c>
      <c r="I462" s="19" t="s" ph="1">
        <v>2356</v>
      </c>
      <c r="M462" s="20" t="str" ph="1">
        <f>IFERROR(INDEX([1]!_born[生没年],
MATCH(I462,[1]!_born[作],0)),"")</f>
        <v/>
      </c>
      <c r="N462" s="20" t="str" ph="1">
        <f>IFERROR(INDEX([1]!_born[生没年],
MATCH(K462,[1]!_born[作],0)),"")</f>
        <v/>
      </c>
      <c r="O462" s="19" t="s" ph="1">
        <v>9326</v>
      </c>
      <c r="R462" s="148" ph="1"/>
      <c r="S462" s="19" t="s" ph="1">
        <v>9202</v>
      </c>
      <c r="U462" s="21" ph="1">
        <v>34534</v>
      </c>
      <c r="V462" s="18" ph="1"/>
      <c r="W462" s="18" ph="1"/>
    </row>
    <row r="463" spans="1:25" ht="25.5" ph="1">
      <c r="A463" s="6" ph="1">
        <v>542</v>
      </c>
      <c r="B463" s="7" t="s" ph="1">
        <v>930</v>
      </c>
      <c r="C463" s="7" t="s" ph="1">
        <v>1524</v>
      </c>
      <c r="D463" s="14" ph="1">
        <v>4</v>
      </c>
      <c r="E463" s="14" ph="1">
        <v>28</v>
      </c>
      <c r="F463" s="7" t="s" ph="1">
        <v>1540</v>
      </c>
      <c r="G463" s="7" t="s" ph="1">
        <v>1529</v>
      </c>
      <c r="H463" s="7" t="s" ph="1">
        <v>9327</v>
      </c>
      <c r="I463" s="7" t="s" ph="1">
        <v>2356</v>
      </c>
      <c r="M463" s="14" t="str" ph="1">
        <f>IFERROR(INDEX([1]!_born[生没年],
MATCH(I463,[1]!_born[作],0)),"")</f>
        <v/>
      </c>
      <c r="N463" s="20" t="str" ph="1">
        <f>IFERROR(INDEX([1]!_born[生没年],
MATCH(K463,[1]!_born[作],0)),"")</f>
        <v/>
      </c>
      <c r="O463" s="7" t="s" ph="1">
        <v>9329</v>
      </c>
      <c r="R463" s="147" ph="1"/>
      <c r="S463" s="7" t="s" ph="1">
        <v>9131</v>
      </c>
      <c r="U463" s="15" ph="1">
        <v>34539</v>
      </c>
      <c r="Y463" s="7" t="s" ph="1">
        <v>9328</v>
      </c>
    </row>
    <row r="464" spans="1:25" s="52" customFormat="1" ph="1">
      <c r="A464" s="49" ph="1">
        <v>666</v>
      </c>
      <c r="B464" s="52" t="s" ph="1">
        <v>930</v>
      </c>
      <c r="C464" s="52" t="s" ph="1">
        <v>1524</v>
      </c>
      <c r="D464" s="132" ph="1">
        <v>4</v>
      </c>
      <c r="E464" s="132" ph="1">
        <v>28</v>
      </c>
      <c r="F464" s="52" t="s" ph="1">
        <v>1543</v>
      </c>
      <c r="G464" s="52" t="s" ph="1">
        <v>1526</v>
      </c>
      <c r="M464" s="132" t="str" ph="1">
        <f>IFERROR(INDEX([1]!_born[生没年],
MATCH(I464,[1]!_born[作],0)),"")</f>
        <v/>
      </c>
      <c r="N464" s="132" t="str" ph="1">
        <f>IFERROR(INDEX([1]!_born[生没年],
MATCH(K464,[1]!_born[作],0)),"")</f>
        <v/>
      </c>
      <c r="R464" s="150" ph="1"/>
      <c r="U464" s="53" ph="1"/>
      <c r="V464" s="49" ph="1"/>
      <c r="W464" s="49" ph="1"/>
    </row>
    <row r="465" spans="1:25" ht="25.5" ph="1">
      <c r="A465" s="6" ph="1">
        <v>757</v>
      </c>
      <c r="B465" s="7" t="s" ph="1">
        <v>930</v>
      </c>
      <c r="C465" s="7" t="s" ph="1">
        <v>1524</v>
      </c>
      <c r="D465" s="14" ph="1">
        <v>5</v>
      </c>
      <c r="E465" s="14" ph="1">
        <v>28</v>
      </c>
      <c r="F465" s="7" t="s" ph="1">
        <v>1528</v>
      </c>
      <c r="G465" s="7" t="s" ph="1">
        <v>1529</v>
      </c>
      <c r="H465" s="7" t="s" ph="1">
        <v>9327</v>
      </c>
      <c r="I465" s="7" t="s" ph="1">
        <v>2356</v>
      </c>
      <c r="M465" s="14" t="str" ph="1">
        <f>IFERROR(INDEX([1]!_born[生没年],
MATCH(I465,[1]!_born[作],0)),"")</f>
        <v/>
      </c>
      <c r="N465" s="20" t="str" ph="1">
        <f>IFERROR(INDEX([1]!_born[生没年],
MATCH(K465,[1]!_born[作],0)),"")</f>
        <v/>
      </c>
      <c r="O465" s="7" t="s" ph="1">
        <v>9329</v>
      </c>
      <c r="R465" s="147" ph="1"/>
      <c r="S465" s="7" t="s" ph="1">
        <v>9131</v>
      </c>
      <c r="U465" s="15" ph="1">
        <v>34539</v>
      </c>
      <c r="Y465" s="7" t="s" ph="1">
        <v>11315</v>
      </c>
    </row>
    <row r="466" spans="1:25" ht="25.5" ph="1">
      <c r="A466" s="6" ph="1">
        <v>543</v>
      </c>
      <c r="B466" s="7" t="s" ph="1">
        <v>930</v>
      </c>
      <c r="C466" s="7" t="s" ph="1">
        <v>1524</v>
      </c>
      <c r="D466" s="14" ph="1">
        <v>5</v>
      </c>
      <c r="E466" s="14" ph="1">
        <v>28</v>
      </c>
      <c r="F466" s="7" t="s" ph="1">
        <v>1532</v>
      </c>
      <c r="G466" s="7" t="s" ph="1">
        <v>1529</v>
      </c>
      <c r="H466" s="7" t="s" ph="1">
        <v>8013</v>
      </c>
      <c r="I466" s="7" t="s" ph="1">
        <v>9332</v>
      </c>
      <c r="M466" s="14" t="str" ph="1">
        <f>IFERROR(INDEX([1]!_born[生没年],
MATCH(I466,[1]!_born[作],0)),"")</f>
        <v/>
      </c>
      <c r="N466" s="20" t="str" ph="1">
        <f>IFERROR(INDEX([1]!_born[生没年],
MATCH(K466,[1]!_born[作],0)),"")</f>
        <v/>
      </c>
      <c r="O466" s="7" t="s" ph="1">
        <v>9333</v>
      </c>
      <c r="R466" s="147" ph="1"/>
      <c r="S466" s="7" t="s" ph="1">
        <v>9131</v>
      </c>
      <c r="U466" s="15" ph="1">
        <v>34546</v>
      </c>
      <c r="Y466" s="7" t="s" ph="1">
        <v>8820</v>
      </c>
    </row>
    <row r="467" spans="1:25" s="52" customFormat="1" ph="1">
      <c r="A467" s="49" ph="1">
        <v>666</v>
      </c>
      <c r="B467" s="52" t="s" ph="1">
        <v>930</v>
      </c>
      <c r="C467" s="52" t="s" ph="1">
        <v>1524</v>
      </c>
      <c r="D467" s="132" ph="1">
        <v>5</v>
      </c>
      <c r="E467" s="132" ph="1">
        <v>28</v>
      </c>
      <c r="F467" s="52" t="s" ph="1">
        <v>1540</v>
      </c>
      <c r="G467" s="52" t="s" ph="1">
        <v>1526</v>
      </c>
      <c r="M467" s="132" t="str" ph="1">
        <f>IFERROR(INDEX([1]!_born[生没年],
MATCH(I467,[1]!_born[作],0)),"")</f>
        <v/>
      </c>
      <c r="N467" s="132" t="str" ph="1">
        <f>IFERROR(INDEX([1]!_born[生没年],
MATCH(K467,[1]!_born[作],0)),"")</f>
        <v/>
      </c>
      <c r="R467" s="150" ph="1"/>
      <c r="U467" s="53" ph="1"/>
      <c r="V467" s="49" ph="1"/>
      <c r="W467" s="49" ph="1"/>
    </row>
    <row r="468" spans="1:25" ht="25.5" ph="1">
      <c r="A468" s="6" ph="1">
        <v>626</v>
      </c>
      <c r="B468" s="7" t="s" ph="1">
        <v>930</v>
      </c>
      <c r="C468" s="7" t="s" ph="1">
        <v>1524</v>
      </c>
      <c r="D468" s="14" ph="1">
        <v>1</v>
      </c>
      <c r="E468" s="14" ph="1">
        <v>29</v>
      </c>
      <c r="F468" s="7" t="s" ph="1">
        <v>1528</v>
      </c>
      <c r="G468" s="7" t="s" ph="1">
        <v>1529</v>
      </c>
      <c r="H468" s="7" t="s" ph="1">
        <v>8013</v>
      </c>
      <c r="I468" s="7" t="s" ph="1">
        <v>9332</v>
      </c>
      <c r="M468" s="14" t="str" ph="1">
        <f>IFERROR(INDEX([1]!_born[生没年],
MATCH(I468,[1]!_born[作],0)),"")</f>
        <v/>
      </c>
      <c r="N468" s="20" t="str" ph="1">
        <f>IFERROR(INDEX([1]!_born[生没年],
MATCH(K468,[1]!_born[作],0)),"")</f>
        <v/>
      </c>
      <c r="O468" s="7" t="s" ph="1">
        <v>9333</v>
      </c>
      <c r="R468" s="147" ph="1"/>
      <c r="S468" s="7" t="s" ph="1">
        <v>9131</v>
      </c>
      <c r="U468" s="15" ph="1">
        <v>34546</v>
      </c>
      <c r="X468" s="6" ph="1"/>
      <c r="Y468" s="7" t="s" ph="1">
        <v>8822</v>
      </c>
    </row>
    <row r="469" spans="1:25" ht="25.5" ph="1">
      <c r="A469" s="6" ph="1">
        <v>544</v>
      </c>
      <c r="B469" s="7" t="s" ph="1">
        <v>930</v>
      </c>
      <c r="C469" s="7" t="s" ph="1">
        <v>1524</v>
      </c>
      <c r="D469" s="14" ph="1">
        <v>1</v>
      </c>
      <c r="E469" s="14" ph="1">
        <v>29</v>
      </c>
      <c r="F469" s="7" t="s" ph="1">
        <v>1532</v>
      </c>
      <c r="G469" s="7" t="s" ph="1">
        <v>1529</v>
      </c>
      <c r="H469" s="7" t="s" ph="1">
        <v>9334</v>
      </c>
      <c r="I469" s="7" t="s" ph="1">
        <v>2356</v>
      </c>
      <c r="M469" s="20" t="str" ph="1">
        <f>IFERROR(INDEX([1]!_born[生没年],
MATCH(I469,[1]!_born[作],0)),"")</f>
        <v/>
      </c>
      <c r="N469" s="20" t="str" ph="1">
        <f>IFERROR(INDEX([1]!_born[生没年],
MATCH(K469,[1]!_born[作],0)),"")</f>
        <v/>
      </c>
      <c r="O469" s="7" t="s" ph="1">
        <v>9335</v>
      </c>
      <c r="R469" s="147" ph="1"/>
      <c r="S469" s="7" t="s" ph="1">
        <v>9131</v>
      </c>
      <c r="U469" s="15" t="s" ph="1">
        <v>3932</v>
      </c>
    </row>
    <row r="470" spans="1:25" ht="25.5" ph="1">
      <c r="A470" s="6" ph="1">
        <v>545</v>
      </c>
      <c r="B470" s="7" t="s" ph="1">
        <v>930</v>
      </c>
      <c r="C470" s="7" t="s" ph="1">
        <v>1524</v>
      </c>
      <c r="D470" s="14" ph="1">
        <v>1</v>
      </c>
      <c r="E470" s="14" ph="1">
        <v>29</v>
      </c>
      <c r="F470" s="7" t="s" ph="1">
        <v>1525</v>
      </c>
      <c r="G470" s="7" t="s" ph="1">
        <v>1529</v>
      </c>
      <c r="H470" s="7" t="s" ph="1">
        <v>7052</v>
      </c>
      <c r="I470" s="7" t="s" ph="1">
        <v>2356</v>
      </c>
      <c r="M470" s="20" t="str" ph="1">
        <f>IFERROR(INDEX([1]!_born[生没年],
MATCH(I470,[1]!_born[作],0)),"")</f>
        <v/>
      </c>
      <c r="N470" s="20" t="str" ph="1">
        <f>IFERROR(INDEX([1]!_born[生没年],
MATCH(K470,[1]!_born[作],0)),"")</f>
        <v/>
      </c>
      <c r="O470" s="7" t="s" ph="1">
        <v>9336</v>
      </c>
      <c r="R470" s="147" ph="1"/>
      <c r="S470" s="7" t="s" ph="1">
        <v>9131</v>
      </c>
      <c r="U470" s="15" t="s" ph="1">
        <v>3933</v>
      </c>
    </row>
    <row r="471" spans="1:25" ht="25.5" ph="1">
      <c r="A471" s="6" ph="1">
        <v>546</v>
      </c>
      <c r="B471" s="7" t="s" ph="1">
        <v>930</v>
      </c>
      <c r="C471" s="7" t="s" ph="1">
        <v>1524</v>
      </c>
      <c r="D471" s="14" ph="1">
        <v>1</v>
      </c>
      <c r="E471" s="14" ph="1">
        <v>29</v>
      </c>
      <c r="F471" s="7" t="s" ph="1">
        <v>1540</v>
      </c>
      <c r="G471" s="7" t="s" ph="1">
        <v>1529</v>
      </c>
      <c r="H471" s="7" t="s" ph="1">
        <v>9337</v>
      </c>
      <c r="I471" s="7" t="s" ph="1">
        <v>2356</v>
      </c>
      <c r="M471" s="14" t="str" ph="1">
        <f>IFERROR(INDEX([1]!_born[生没年],
MATCH(I471,[1]!_born[作],0)),"")</f>
        <v/>
      </c>
      <c r="N471" s="20" t="str" ph="1">
        <f>IFERROR(INDEX([1]!_born[生没年],
MATCH(K471,[1]!_born[作],0)),"")</f>
        <v/>
      </c>
      <c r="O471" s="7" t="s" ph="1">
        <v>9338</v>
      </c>
      <c r="R471" s="147" ph="1"/>
      <c r="S471" s="7" t="s" ph="1">
        <v>9131</v>
      </c>
      <c r="U471" s="15" ph="1">
        <v>34567</v>
      </c>
      <c r="Y471" s="7" t="s" ph="1">
        <v>9328</v>
      </c>
    </row>
    <row r="472" spans="1:25" s="52" customFormat="1" ph="1">
      <c r="A472" s="49" ph="1">
        <v>666</v>
      </c>
      <c r="B472" s="52" t="s" ph="1">
        <v>930</v>
      </c>
      <c r="C472" s="52" t="s" ph="1">
        <v>1524</v>
      </c>
      <c r="D472" s="132" ph="1">
        <v>1</v>
      </c>
      <c r="E472" s="132" ph="1">
        <v>29</v>
      </c>
      <c r="F472" s="52" t="s" ph="1">
        <v>1543</v>
      </c>
      <c r="G472" s="52" t="s" ph="1">
        <v>1526</v>
      </c>
      <c r="M472" s="132" t="str" ph="1">
        <f>IFERROR(INDEX([1]!_born[生没年],
MATCH(I472,[1]!_born[作],0)),"")</f>
        <v/>
      </c>
      <c r="N472" s="132" t="str" ph="1">
        <f>IFERROR(INDEX([1]!_born[生没年],
MATCH(K472,[1]!_born[作],0)),"")</f>
        <v/>
      </c>
      <c r="R472" s="150" ph="1"/>
      <c r="U472" s="53" ph="1"/>
      <c r="V472" s="49" ph="1"/>
      <c r="W472" s="49" ph="1"/>
    </row>
    <row r="473" spans="1:25" ht="25.5" ph="1">
      <c r="A473" s="6" ph="1">
        <v>546</v>
      </c>
      <c r="B473" s="7" t="s" ph="1">
        <v>930</v>
      </c>
      <c r="C473" s="7" t="s" ph="1">
        <v>1524</v>
      </c>
      <c r="D473" s="14" ph="1">
        <v>2</v>
      </c>
      <c r="E473" s="14" ph="1">
        <v>29</v>
      </c>
      <c r="F473" s="7" t="s" ph="1">
        <v>1528</v>
      </c>
      <c r="G473" s="7" t="s" ph="1">
        <v>1529</v>
      </c>
      <c r="H473" s="7" t="s" ph="1">
        <v>9337</v>
      </c>
      <c r="I473" s="7" t="s" ph="1">
        <v>2356</v>
      </c>
      <c r="M473" s="14" t="str" ph="1">
        <f>IFERROR(INDEX([1]!_born[生没年],
MATCH(I473,[1]!_born[作],0)),"")</f>
        <v/>
      </c>
      <c r="N473" s="20" t="str" ph="1">
        <f>IFERROR(INDEX([1]!_born[生没年],
MATCH(K473,[1]!_born[作],0)),"")</f>
        <v/>
      </c>
      <c r="O473" s="7" t="s" ph="1">
        <v>9338</v>
      </c>
      <c r="R473" s="147" ph="1"/>
      <c r="S473" s="7" t="s" ph="1">
        <v>9131</v>
      </c>
      <c r="U473" s="15" ph="1">
        <v>34567</v>
      </c>
      <c r="Y473" s="7" t="s" ph="1">
        <v>9330</v>
      </c>
    </row>
    <row r="474" spans="1:25" ht="25.5" ph="1">
      <c r="A474" s="6" ph="1">
        <v>547</v>
      </c>
      <c r="B474" s="7" t="s" ph="1">
        <v>930</v>
      </c>
      <c r="C474" s="7" t="s" ph="1">
        <v>1524</v>
      </c>
      <c r="D474" s="14" ph="1">
        <v>2</v>
      </c>
      <c r="E474" s="14" ph="1">
        <v>29</v>
      </c>
      <c r="F474" s="7" t="s" ph="1">
        <v>1532</v>
      </c>
      <c r="G474" s="7" t="s" ph="1">
        <v>1529</v>
      </c>
      <c r="H474" s="7" t="s" ph="1">
        <v>9339</v>
      </c>
      <c r="I474" s="7" t="s" ph="1">
        <v>2356</v>
      </c>
      <c r="M474" s="20" t="str" ph="1">
        <f>IFERROR(INDEX([1]!_born[生没年],
MATCH(I474,[1]!_born[作],0)),"")</f>
        <v/>
      </c>
      <c r="N474" s="20" t="str" ph="1">
        <f>IFERROR(INDEX([1]!_born[生没年],
MATCH(K474,[1]!_born[作],0)),"")</f>
        <v/>
      </c>
      <c r="O474" s="7" t="s" ph="1">
        <v>9340</v>
      </c>
      <c r="R474" s="147" ph="1"/>
      <c r="S474" s="7" t="s" ph="1">
        <v>9131</v>
      </c>
      <c r="U474" s="15" ph="1">
        <v>34574</v>
      </c>
    </row>
    <row r="475" spans="1:25" s="52" customFormat="1" ph="1">
      <c r="A475" s="49" ph="1">
        <v>666</v>
      </c>
      <c r="B475" s="52" t="s" ph="1">
        <v>930</v>
      </c>
      <c r="C475" s="52" t="s" ph="1">
        <v>1524</v>
      </c>
      <c r="D475" s="132" ph="1">
        <v>2</v>
      </c>
      <c r="E475" s="132" ph="1">
        <v>29</v>
      </c>
      <c r="F475" s="52" t="s" ph="1">
        <v>1525</v>
      </c>
      <c r="G475" s="52" t="s" ph="1">
        <v>1526</v>
      </c>
      <c r="M475" s="132" t="str" ph="1">
        <f>IFERROR(INDEX([1]!_born[生没年],
MATCH(I475,[1]!_born[作],0)),"")</f>
        <v/>
      </c>
      <c r="N475" s="132" t="str" ph="1">
        <f>IFERROR(INDEX([1]!_born[生没年],
MATCH(K475,[1]!_born[作],0)),"")</f>
        <v/>
      </c>
      <c r="R475" s="150" ph="1"/>
      <c r="U475" s="53" ph="1"/>
      <c r="V475" s="49" ph="1"/>
      <c r="W475" s="49" ph="1"/>
    </row>
    <row r="476" spans="1:25" ht="25.5" ph="1">
      <c r="A476" s="6" ph="1">
        <v>755</v>
      </c>
      <c r="B476" s="7" t="s" ph="1">
        <v>930</v>
      </c>
      <c r="C476" s="7" t="s" ph="1">
        <v>1524</v>
      </c>
      <c r="D476" s="14" ph="1">
        <v>3</v>
      </c>
      <c r="E476" s="14" ph="1">
        <v>29</v>
      </c>
      <c r="F476" s="7" t="s" ph="1">
        <v>1528</v>
      </c>
      <c r="G476" s="7" t="s" ph="1">
        <v>1529</v>
      </c>
      <c r="H476" s="7" t="s" ph="1">
        <v>9339</v>
      </c>
      <c r="I476" s="7" t="s" ph="1">
        <v>2356</v>
      </c>
      <c r="M476" s="20" t="str" ph="1">
        <f>IFERROR(INDEX([1]!_born[生没年],
MATCH(I476,[1]!_born[作],0)),"")</f>
        <v/>
      </c>
      <c r="N476" s="20" t="str" ph="1">
        <f>IFERROR(INDEX([1]!_born[生没年],
MATCH(K476,[1]!_born[作],0)),"")</f>
        <v/>
      </c>
      <c r="O476" s="7" t="s" ph="1">
        <v>9340</v>
      </c>
      <c r="R476" s="147" ph="1"/>
      <c r="S476" s="7" t="s" ph="1">
        <v>9131</v>
      </c>
      <c r="U476" s="15" ph="1">
        <v>34574</v>
      </c>
    </row>
    <row r="477" spans="1:25" s="19" customFormat="1" ht="25.5" ph="1">
      <c r="A477" s="18" ph="1">
        <v>573</v>
      </c>
      <c r="B477" s="19" t="s" ph="1">
        <v>930</v>
      </c>
      <c r="C477" s="19" t="s" ph="1">
        <v>1524</v>
      </c>
      <c r="D477" s="20" ph="1">
        <v>3</v>
      </c>
      <c r="E477" s="20" ph="1">
        <v>29</v>
      </c>
      <c r="F477" s="19" t="s" ph="1">
        <v>1542</v>
      </c>
      <c r="G477" s="19" t="s" ph="1">
        <v>1529</v>
      </c>
      <c r="H477" s="19" t="s" ph="1">
        <v>9341</v>
      </c>
      <c r="I477" s="19" t="s" ph="1">
        <v>2356</v>
      </c>
      <c r="M477" s="20" t="str" ph="1">
        <f>IFERROR(INDEX([1]!_born[生没年],
MATCH(I477,[1]!_born[作],0)),"")</f>
        <v/>
      </c>
      <c r="N477" s="20" t="str" ph="1">
        <f>IFERROR(INDEX([1]!_born[生没年],
MATCH(K477,[1]!_born[作],0)),"")</f>
        <v/>
      </c>
      <c r="O477" s="19" t="s" ph="1">
        <v>9342</v>
      </c>
      <c r="R477" s="148" ph="1"/>
      <c r="S477" s="19" t="s" ph="1">
        <v>9202</v>
      </c>
      <c r="U477" s="21" ph="1">
        <v>34581</v>
      </c>
      <c r="V477" s="18" ph="1"/>
      <c r="W477" s="18" ph="1"/>
    </row>
    <row r="478" spans="1:25" s="19" customFormat="1" ht="25.5" ph="1">
      <c r="A478" s="18" ph="1">
        <v>574</v>
      </c>
      <c r="B478" s="19" t="s" ph="1">
        <v>930</v>
      </c>
      <c r="C478" s="19" t="s" ph="1">
        <v>1524</v>
      </c>
      <c r="D478" s="20" ph="1">
        <v>3</v>
      </c>
      <c r="E478" s="20" ph="1">
        <v>29</v>
      </c>
      <c r="F478" s="19" t="s" ph="1">
        <v>1542</v>
      </c>
      <c r="G478" s="19" t="s" ph="1">
        <v>1529</v>
      </c>
      <c r="H478" s="19" t="s" ph="1">
        <v>9343</v>
      </c>
      <c r="I478" s="19" t="s" ph="1">
        <v>2356</v>
      </c>
      <c r="M478" s="20" t="str" ph="1">
        <f>IFERROR(INDEX([1]!_born[生没年],
MATCH(I478,[1]!_born[作],0)),"")</f>
        <v/>
      </c>
      <c r="N478" s="20" t="str" ph="1">
        <f>IFERROR(INDEX([1]!_born[生没年],
MATCH(K478,[1]!_born[作],0)),"")</f>
        <v/>
      </c>
      <c r="O478" s="19" t="s" ph="1">
        <v>9344</v>
      </c>
      <c r="R478" s="148" ph="1"/>
      <c r="S478" s="19" t="s" ph="1">
        <v>9202</v>
      </c>
      <c r="U478" s="21" ph="1">
        <v>34588</v>
      </c>
      <c r="V478" s="18" ph="1"/>
      <c r="W478" s="18" ph="1"/>
    </row>
    <row r="479" spans="1:25" s="19" customFormat="1" ht="25.5" ph="1">
      <c r="A479" s="18" ph="1">
        <v>575</v>
      </c>
      <c r="B479" s="19" t="s" ph="1">
        <v>930</v>
      </c>
      <c r="C479" s="19" t="s" ph="1">
        <v>1524</v>
      </c>
      <c r="D479" s="20" ph="1">
        <v>3</v>
      </c>
      <c r="E479" s="20" ph="1">
        <v>29</v>
      </c>
      <c r="F479" s="19" t="s" ph="1">
        <v>1542</v>
      </c>
      <c r="G479" s="19" t="s" ph="1">
        <v>1529</v>
      </c>
      <c r="H479" s="19" t="s" ph="1">
        <v>9217</v>
      </c>
      <c r="I479" s="19" t="s" ph="1">
        <v>2356</v>
      </c>
      <c r="M479" s="20" t="str" ph="1">
        <f>IFERROR(INDEX([1]!_born[生没年],
MATCH(I479,[1]!_born[作],0)),"")</f>
        <v/>
      </c>
      <c r="N479" s="20" t="str" ph="1">
        <f>IFERROR(INDEX([1]!_born[生没年],
MATCH(K479,[1]!_born[作],0)),"")</f>
        <v/>
      </c>
      <c r="O479" s="19" t="s" ph="1">
        <v>9345</v>
      </c>
      <c r="R479" s="148" ph="1"/>
      <c r="S479" s="19" t="s" ph="1">
        <v>9202</v>
      </c>
      <c r="U479" s="21" ph="1">
        <v>34595</v>
      </c>
      <c r="V479" s="18" ph="1"/>
      <c r="W479" s="18" ph="1"/>
    </row>
    <row r="480" spans="1:25" ht="25.5" ph="1">
      <c r="A480" s="6" ph="1">
        <v>548</v>
      </c>
      <c r="B480" s="7" t="s" ph="1">
        <v>930</v>
      </c>
      <c r="C480" s="7" t="s" ph="1">
        <v>1524</v>
      </c>
      <c r="D480" s="14" ph="1">
        <v>3</v>
      </c>
      <c r="E480" s="14" ph="1">
        <v>29</v>
      </c>
      <c r="F480" s="7" t="s" ph="1">
        <v>1532</v>
      </c>
      <c r="G480" s="7" t="s" ph="1">
        <v>1529</v>
      </c>
      <c r="H480" s="7" t="s" ph="1">
        <v>9346</v>
      </c>
      <c r="I480" s="7" t="s" ph="1">
        <v>2356</v>
      </c>
      <c r="M480" s="20" t="str" ph="1">
        <f>IFERROR(INDEX([1]!_born[生没年],
MATCH(I480,[1]!_born[作],0)),"")</f>
        <v/>
      </c>
      <c r="N480" s="20" t="str" ph="1">
        <f>IFERROR(INDEX([1]!_born[生没年],
MATCH(K480,[1]!_born[作],0)),"")</f>
        <v/>
      </c>
      <c r="O480" s="7" t="s" ph="1">
        <v>9347</v>
      </c>
      <c r="R480" s="147" ph="1"/>
      <c r="S480" s="7" t="s" ph="1">
        <v>9131</v>
      </c>
      <c r="U480" s="15" ph="1">
        <v>34602</v>
      </c>
    </row>
    <row r="481" spans="1:25" s="19" customFormat="1" ht="25.5" ph="1">
      <c r="A481" s="18" ph="1">
        <v>576</v>
      </c>
      <c r="B481" s="19" t="s" ph="1">
        <v>930</v>
      </c>
      <c r="C481" s="19" t="s" ph="1">
        <v>1524</v>
      </c>
      <c r="D481" s="20" ph="1">
        <v>3</v>
      </c>
      <c r="E481" s="20" ph="1">
        <v>29</v>
      </c>
      <c r="F481" s="19" t="s" ph="1">
        <v>1542</v>
      </c>
      <c r="G481" s="19" t="s" ph="1">
        <v>1529</v>
      </c>
      <c r="H481" s="19" t="s" ph="1">
        <v>9348</v>
      </c>
      <c r="I481" s="19" t="s" ph="1">
        <v>2356</v>
      </c>
      <c r="M481" s="20" t="str" ph="1">
        <f>IFERROR(INDEX([1]!_born[生没年],
MATCH(I481,[1]!_born[作],0)),"")</f>
        <v/>
      </c>
      <c r="N481" s="20" t="str" ph="1">
        <f>IFERROR(INDEX([1]!_born[生没年],
MATCH(K481,[1]!_born[作],0)),"")</f>
        <v/>
      </c>
      <c r="O481" s="19" t="s" ph="1">
        <v>9349</v>
      </c>
      <c r="R481" s="148" ph="1"/>
      <c r="S481" s="19" t="s" ph="1">
        <v>9202</v>
      </c>
      <c r="U481" s="21" ph="1">
        <v>34609</v>
      </c>
      <c r="V481" s="18" ph="1"/>
      <c r="W481" s="18" ph="1"/>
    </row>
    <row r="482" spans="1:25" s="19" customFormat="1" ht="25.5" ph="1">
      <c r="A482" s="18" ph="1">
        <v>577</v>
      </c>
      <c r="B482" s="19" t="s" ph="1">
        <v>930</v>
      </c>
      <c r="C482" s="19" t="s" ph="1">
        <v>1524</v>
      </c>
      <c r="D482" s="20" ph="1">
        <v>3</v>
      </c>
      <c r="E482" s="20" ph="1">
        <v>29</v>
      </c>
      <c r="F482" s="19" t="s" ph="1">
        <v>1542</v>
      </c>
      <c r="G482" s="19" t="s" ph="1">
        <v>1529</v>
      </c>
      <c r="H482" s="19" t="s" ph="1">
        <v>9350</v>
      </c>
      <c r="I482" s="19" t="s" ph="1">
        <v>2356</v>
      </c>
      <c r="M482" s="20" t="str" ph="1">
        <f>IFERROR(INDEX([1]!_born[生没年],
MATCH(I482,[1]!_born[作],0)),"")</f>
        <v/>
      </c>
      <c r="N482" s="20" t="str" ph="1">
        <f>IFERROR(INDEX([1]!_born[生没年],
MATCH(K482,[1]!_born[作],0)),"")</f>
        <v/>
      </c>
      <c r="O482" s="19" t="s" ph="1">
        <v>9351</v>
      </c>
      <c r="R482" s="148" ph="1"/>
      <c r="S482" s="19" t="s" ph="1">
        <v>9202</v>
      </c>
      <c r="U482" s="21" ph="1">
        <v>34616</v>
      </c>
      <c r="V482" s="18" ph="1"/>
      <c r="W482" s="18" ph="1"/>
    </row>
    <row r="483" spans="1:25" s="19" customFormat="1" ht="25.5" ph="1">
      <c r="A483" s="18" ph="1">
        <v>578</v>
      </c>
      <c r="B483" s="19" t="s" ph="1">
        <v>930</v>
      </c>
      <c r="C483" s="19" t="s" ph="1">
        <v>1524</v>
      </c>
      <c r="D483" s="20" ph="1">
        <v>3</v>
      </c>
      <c r="E483" s="20" ph="1">
        <v>29</v>
      </c>
      <c r="F483" s="19" t="s" ph="1">
        <v>1542</v>
      </c>
      <c r="G483" s="19" t="s" ph="1">
        <v>1529</v>
      </c>
      <c r="H483" s="19" t="s" ph="1">
        <v>9352</v>
      </c>
      <c r="I483" s="19" t="s" ph="1">
        <v>2356</v>
      </c>
      <c r="M483" s="20" t="str" ph="1">
        <f>IFERROR(INDEX([1]!_born[生没年],
MATCH(I483,[1]!_born[作],0)),"")</f>
        <v/>
      </c>
      <c r="N483" s="20" t="str" ph="1">
        <f>IFERROR(INDEX([1]!_born[生没年],
MATCH(K483,[1]!_born[作],0)),"")</f>
        <v/>
      </c>
      <c r="O483" s="19" t="s" ph="1">
        <v>9353</v>
      </c>
      <c r="R483" s="148" ph="1"/>
      <c r="S483" s="19" t="s" ph="1">
        <v>9202</v>
      </c>
      <c r="U483" s="21" ph="1">
        <v>34623</v>
      </c>
      <c r="V483" s="18" ph="1"/>
      <c r="W483" s="18" ph="1"/>
    </row>
    <row r="484" spans="1:25" s="19" customFormat="1" ht="25.5" ph="1">
      <c r="A484" s="18" ph="1">
        <v>549</v>
      </c>
      <c r="B484" s="19" t="s" ph="1">
        <v>930</v>
      </c>
      <c r="C484" s="19" t="s" ph="1">
        <v>1524</v>
      </c>
      <c r="D484" s="20" ph="1">
        <v>3</v>
      </c>
      <c r="E484" s="20" ph="1">
        <v>29</v>
      </c>
      <c r="F484" s="19" t="s" ph="1">
        <v>1542</v>
      </c>
      <c r="G484" s="19" t="s" ph="1">
        <v>1529</v>
      </c>
      <c r="H484" s="19" t="s" ph="1">
        <v>9354</v>
      </c>
      <c r="I484" s="19" t="s" ph="1">
        <v>2356</v>
      </c>
      <c r="M484" s="20" t="str" ph="1">
        <f>IFERROR(INDEX([1]!_born[生没年],
MATCH(I484,[1]!_born[作],0)),"")</f>
        <v/>
      </c>
      <c r="N484" s="20" t="str" ph="1">
        <f>IFERROR(INDEX([1]!_born[生没年],
MATCH(K484,[1]!_born[作],0)),"")</f>
        <v/>
      </c>
      <c r="O484" s="19" t="s" ph="1">
        <v>9355</v>
      </c>
      <c r="R484" s="148" ph="1"/>
      <c r="S484" s="19" t="s" ph="1">
        <v>9202</v>
      </c>
      <c r="U484" s="21" ph="1">
        <v>34630</v>
      </c>
      <c r="V484" s="18" ph="1"/>
      <c r="W484" s="18" ph="1"/>
    </row>
    <row r="485" spans="1:25" ht="25.5" ph="1">
      <c r="A485" s="6" ph="1">
        <v>550</v>
      </c>
      <c r="B485" s="7" t="s" ph="1">
        <v>930</v>
      </c>
      <c r="C485" s="7" t="s" ph="1">
        <v>1524</v>
      </c>
      <c r="D485" s="14" ph="1">
        <v>3</v>
      </c>
      <c r="E485" s="14" ph="1">
        <v>29</v>
      </c>
      <c r="F485" s="7" t="s" ph="1">
        <v>1525</v>
      </c>
      <c r="G485" s="7" t="s" ph="1">
        <v>1529</v>
      </c>
      <c r="H485" s="7" t="s" ph="1">
        <v>9356</v>
      </c>
      <c r="I485" s="7" t="s" ph="1">
        <v>2356</v>
      </c>
      <c r="M485" s="14" t="str" ph="1">
        <f>IFERROR(INDEX([1]!_born[生没年],
MATCH(I485,[1]!_born[作],0)),"")</f>
        <v/>
      </c>
      <c r="N485" s="20" t="str" ph="1">
        <f>IFERROR(INDEX([1]!_born[生没年],
MATCH(K485,[1]!_born[作],0)),"")</f>
        <v/>
      </c>
      <c r="O485" s="7" t="s" ph="1">
        <v>9357</v>
      </c>
      <c r="R485" s="147" ph="1"/>
      <c r="S485" s="7" t="s" ph="1">
        <v>9131</v>
      </c>
      <c r="U485" s="15" ph="1">
        <v>34637</v>
      </c>
      <c r="Y485" s="7" t="s" ph="1">
        <v>9293</v>
      </c>
    </row>
    <row r="486" spans="1:25" s="52" customFormat="1" ph="1">
      <c r="A486" s="49" ph="1">
        <v>666</v>
      </c>
      <c r="B486" s="52" t="s" ph="1">
        <v>930</v>
      </c>
      <c r="C486" s="52" t="s" ph="1">
        <v>1524</v>
      </c>
      <c r="D486" s="132" ph="1">
        <v>3</v>
      </c>
      <c r="E486" s="132" ph="1">
        <v>29</v>
      </c>
      <c r="F486" s="52" t="s" ph="1">
        <v>1540</v>
      </c>
      <c r="G486" s="52" t="s" ph="1">
        <v>1526</v>
      </c>
      <c r="M486" s="132" t="str" ph="1">
        <f>IFERROR(INDEX([1]!_born[生没年],
MATCH(I486,[1]!_born[作],0)),"")</f>
        <v/>
      </c>
      <c r="N486" s="132" t="str" ph="1">
        <f>IFERROR(INDEX([1]!_born[生没年],
MATCH(K486,[1]!_born[作],0)),"")</f>
        <v/>
      </c>
      <c r="R486" s="150" ph="1"/>
      <c r="U486" s="53" ph="1"/>
      <c r="V486" s="49" ph="1"/>
      <c r="W486" s="49" ph="1"/>
    </row>
    <row r="487" spans="1:25" ht="25.5" ph="1">
      <c r="A487" s="6" ph="1">
        <v>757</v>
      </c>
      <c r="B487" s="7" t="s" ph="1">
        <v>930</v>
      </c>
      <c r="C487" s="7" t="s" ph="1">
        <v>1524</v>
      </c>
      <c r="D487" s="14" ph="1">
        <v>4</v>
      </c>
      <c r="E487" s="14" ph="1">
        <v>29</v>
      </c>
      <c r="F487" s="7" t="s" ph="1">
        <v>1528</v>
      </c>
      <c r="G487" s="7" t="s" ph="1">
        <v>1529</v>
      </c>
      <c r="H487" s="7" t="s" ph="1">
        <v>9356</v>
      </c>
      <c r="I487" s="7" t="s" ph="1">
        <v>2356</v>
      </c>
      <c r="M487" s="14" t="str" ph="1">
        <f>IFERROR(INDEX([1]!_born[生没年],
MATCH(I487,[1]!_born[作],0)),"")</f>
        <v/>
      </c>
      <c r="N487" s="20" t="str" ph="1">
        <f>IFERROR(INDEX([1]!_born[生没年],
MATCH(K487,[1]!_born[作],0)),"")</f>
        <v/>
      </c>
      <c r="O487" s="7" t="s" ph="1">
        <v>9357</v>
      </c>
      <c r="R487" s="147" ph="1"/>
      <c r="S487" s="7" t="s" ph="1">
        <v>9131</v>
      </c>
      <c r="U487" s="15" ph="1">
        <v>34637</v>
      </c>
      <c r="Y487" s="7" t="s" ph="1">
        <v>9296</v>
      </c>
    </row>
    <row r="488" spans="1:25" ht="25.5" ph="1">
      <c r="A488" s="6" ph="1">
        <v>551</v>
      </c>
      <c r="B488" s="7" t="s" ph="1">
        <v>930</v>
      </c>
      <c r="C488" s="7" t="s" ph="1">
        <v>1524</v>
      </c>
      <c r="D488" s="14" ph="1">
        <v>4</v>
      </c>
      <c r="E488" s="14" ph="1">
        <v>29</v>
      </c>
      <c r="F488" s="7" t="s" ph="1">
        <v>1532</v>
      </c>
      <c r="G488" s="7" t="s" ph="1">
        <v>1529</v>
      </c>
      <c r="H488" s="7" t="s" ph="1">
        <v>9358</v>
      </c>
      <c r="I488" s="7" t="s" ph="1">
        <v>2356</v>
      </c>
      <c r="M488" s="20" t="str" ph="1">
        <f>IFERROR(INDEX([1]!_born[生没年],
MATCH(I488,[1]!_born[作],0)),"")</f>
        <v/>
      </c>
      <c r="N488" s="20" t="str" ph="1">
        <f>IFERROR(INDEX([1]!_born[生没年],
MATCH(K488,[1]!_born[作],0)),"")</f>
        <v/>
      </c>
      <c r="O488" s="7" t="s" ph="1">
        <v>9359</v>
      </c>
      <c r="R488" s="147" ph="1"/>
      <c r="S488" s="7" t="s" ph="1">
        <v>9131</v>
      </c>
      <c r="U488" s="15" ph="1">
        <v>34644</v>
      </c>
    </row>
    <row r="489" spans="1:25" ht="25.5" ph="1">
      <c r="A489" s="6" ph="1">
        <v>552</v>
      </c>
      <c r="B489" s="7" t="s" ph="1">
        <v>930</v>
      </c>
      <c r="C489" s="7" t="s" ph="1">
        <v>1524</v>
      </c>
      <c r="D489" s="14" ph="1">
        <v>4</v>
      </c>
      <c r="E489" s="14" ph="1">
        <v>29</v>
      </c>
      <c r="F489" s="7" t="s" ph="1">
        <v>1525</v>
      </c>
      <c r="G489" s="7" t="s" ph="1">
        <v>1529</v>
      </c>
      <c r="H489" s="7" t="s" ph="1">
        <v>9360</v>
      </c>
      <c r="I489" s="7" t="s" ph="1">
        <v>2356</v>
      </c>
      <c r="M489" s="14" t="str" ph="1">
        <f>IFERROR(INDEX([1]!_born[生没年],
MATCH(I489,[1]!_born[作],0)),"")</f>
        <v/>
      </c>
      <c r="N489" s="20" t="str" ph="1">
        <f>IFERROR(INDEX([1]!_born[生没年],
MATCH(K489,[1]!_born[作],0)),"")</f>
        <v/>
      </c>
      <c r="O489" s="7" t="s" ph="1">
        <v>9362</v>
      </c>
      <c r="R489" s="147" ph="1"/>
      <c r="S489" s="7" t="s" ph="1">
        <v>9131</v>
      </c>
      <c r="U489" s="15" t="s" ph="1">
        <v>3934</v>
      </c>
      <c r="Y489" s="7" t="s" ph="1">
        <v>9361</v>
      </c>
    </row>
    <row r="490" spans="1:25" s="52" customFormat="1" ph="1">
      <c r="A490" s="49" ph="1">
        <v>666</v>
      </c>
      <c r="B490" s="52" t="s" ph="1">
        <v>930</v>
      </c>
      <c r="C490" s="52" t="s" ph="1">
        <v>1524</v>
      </c>
      <c r="D490" s="132" ph="1">
        <v>4</v>
      </c>
      <c r="E490" s="132" ph="1">
        <v>29</v>
      </c>
      <c r="F490" s="52" t="s" ph="1">
        <v>1540</v>
      </c>
      <c r="G490" s="52" t="s" ph="1">
        <v>1526</v>
      </c>
      <c r="M490" s="132" t="str" ph="1">
        <f>IFERROR(INDEX([1]!_born[生没年],
MATCH(I490,[1]!_born[作],0)),"")</f>
        <v/>
      </c>
      <c r="N490" s="132" t="str" ph="1">
        <f>IFERROR(INDEX([1]!_born[生没年],
MATCH(K490,[1]!_born[作],0)),"")</f>
        <v/>
      </c>
      <c r="R490" s="150" ph="1"/>
      <c r="U490" s="53" ph="1"/>
      <c r="V490" s="49" ph="1"/>
      <c r="W490" s="49" ph="1"/>
    </row>
    <row r="491" spans="1:25" ht="25.5" ph="1">
      <c r="A491" s="6" ph="1">
        <v>757</v>
      </c>
      <c r="B491" s="7" t="s" ph="1">
        <v>930</v>
      </c>
      <c r="C491" s="7" t="s" ph="1">
        <v>1524</v>
      </c>
      <c r="D491" s="14" ph="1">
        <v>5</v>
      </c>
      <c r="E491" s="14" ph="1">
        <v>29</v>
      </c>
      <c r="F491" s="7" t="s" ph="1">
        <v>1528</v>
      </c>
      <c r="G491" s="7" t="s" ph="1">
        <v>1529</v>
      </c>
      <c r="H491" s="7" t="s" ph="1">
        <v>9360</v>
      </c>
      <c r="I491" s="7" t="s" ph="1">
        <v>2356</v>
      </c>
      <c r="M491" s="14" t="str" ph="1">
        <f>IFERROR(INDEX([1]!_born[生没年],
MATCH(I491,[1]!_born[作],0)),"")</f>
        <v/>
      </c>
      <c r="N491" s="20" t="str" ph="1">
        <f>IFERROR(INDEX([1]!_born[生没年],
MATCH(K491,[1]!_born[作],0)),"")</f>
        <v/>
      </c>
      <c r="O491" s="7" t="s" ph="1">
        <v>9362</v>
      </c>
      <c r="R491" s="147" ph="1"/>
      <c r="S491" s="7" t="s" ph="1">
        <v>9131</v>
      </c>
      <c r="U491" s="15" t="s" ph="1">
        <v>3934</v>
      </c>
      <c r="Y491" s="7" t="s" ph="1">
        <v>9363</v>
      </c>
    </row>
    <row r="492" spans="1:25" s="19" customFormat="1" ht="25.5" ph="1">
      <c r="A492" s="18" ph="1">
        <v>579</v>
      </c>
      <c r="B492" s="19" t="s" ph="1">
        <v>930</v>
      </c>
      <c r="C492" s="19" t="s" ph="1">
        <v>1524</v>
      </c>
      <c r="D492" s="20" ph="1">
        <v>5</v>
      </c>
      <c r="E492" s="20" ph="1">
        <v>29</v>
      </c>
      <c r="F492" s="19" t="s" ph="1">
        <v>1542</v>
      </c>
      <c r="G492" s="19" t="s" ph="1">
        <v>1529</v>
      </c>
      <c r="H492" s="19" t="s" ph="1">
        <v>9364</v>
      </c>
      <c r="I492" s="19" t="s" ph="1">
        <v>2356</v>
      </c>
      <c r="M492" s="20" t="str" ph="1">
        <f>IFERROR(INDEX([1]!_born[生没年],
MATCH(I492,[1]!_born[作],0)),"")</f>
        <v/>
      </c>
      <c r="N492" s="20" t="str" ph="1">
        <f>IFERROR(INDEX([1]!_born[生没年],
MATCH(K492,[1]!_born[作],0)),"")</f>
        <v/>
      </c>
      <c r="O492" s="19" t="s" ph="1">
        <v>9365</v>
      </c>
      <c r="R492" s="148" ph="1"/>
      <c r="S492" s="19" t="s" ph="1">
        <v>9202</v>
      </c>
      <c r="U492" s="21" ph="1">
        <v>34658</v>
      </c>
      <c r="V492" s="18" ph="1"/>
      <c r="W492" s="18" ph="1"/>
    </row>
    <row r="493" spans="1:25" s="19" customFormat="1" ht="25.5" ph="1">
      <c r="A493" s="18" ph="1">
        <v>580</v>
      </c>
      <c r="B493" s="19" t="s" ph="1">
        <v>930</v>
      </c>
      <c r="C493" s="19" t="s" ph="1">
        <v>1524</v>
      </c>
      <c r="D493" s="20" ph="1">
        <v>5</v>
      </c>
      <c r="E493" s="20" ph="1">
        <v>29</v>
      </c>
      <c r="F493" s="19" t="s" ph="1">
        <v>1542</v>
      </c>
      <c r="G493" s="19" t="s" ph="1">
        <v>1529</v>
      </c>
      <c r="H493" s="19" t="s" ph="1">
        <v>9366</v>
      </c>
      <c r="I493" s="19" t="s" ph="1">
        <v>2356</v>
      </c>
      <c r="M493" s="20" t="str" ph="1">
        <f>IFERROR(INDEX([1]!_born[生没年],
MATCH(I493,[1]!_born[作],0)),"")</f>
        <v/>
      </c>
      <c r="N493" s="20" t="str" ph="1">
        <f>IFERROR(INDEX([1]!_born[生没年],
MATCH(K493,[1]!_born[作],0)),"")</f>
        <v/>
      </c>
      <c r="O493" s="19" t="s" ph="1">
        <v>9367</v>
      </c>
      <c r="R493" s="148" ph="1"/>
      <c r="S493" s="19" t="s" ph="1">
        <v>9202</v>
      </c>
      <c r="U493" s="21" ph="1">
        <v>34665</v>
      </c>
      <c r="V493" s="18" ph="1"/>
      <c r="W493" s="18" ph="1"/>
    </row>
    <row r="494" spans="1:25" s="19" customFormat="1" ht="25.5" ph="1">
      <c r="A494" s="18" ph="1">
        <v>581</v>
      </c>
      <c r="B494" s="19" t="s" ph="1">
        <v>930</v>
      </c>
      <c r="C494" s="19" t="s" ph="1">
        <v>1524</v>
      </c>
      <c r="D494" s="20" ph="1">
        <v>5</v>
      </c>
      <c r="E494" s="20" ph="1">
        <v>29</v>
      </c>
      <c r="F494" s="19" t="s" ph="1">
        <v>1542</v>
      </c>
      <c r="G494" s="19" t="s" ph="1">
        <v>1529</v>
      </c>
      <c r="I494" s="19" t="s" ph="1">
        <v>2356</v>
      </c>
      <c r="M494" s="20" t="str" ph="1">
        <f>IFERROR(INDEX([1]!_born[生没年],
MATCH(I494,[1]!_born[作],0)),"")</f>
        <v/>
      </c>
      <c r="N494" s="20" t="str" ph="1">
        <f>IFERROR(INDEX([1]!_born[生没年],
MATCH(K494,[1]!_born[作],0)),"")</f>
        <v/>
      </c>
      <c r="O494" s="19" t="s" ph="1">
        <v>9368</v>
      </c>
      <c r="R494" s="148" ph="1"/>
      <c r="S494" s="19" t="s" ph="1">
        <v>9202</v>
      </c>
      <c r="U494" s="21" ph="1">
        <v>34672</v>
      </c>
      <c r="V494" s="18" ph="1"/>
      <c r="W494" s="18" ph="1"/>
    </row>
    <row r="495" spans="1:25" s="19" customFormat="1" ht="25.5" ph="1">
      <c r="A495" s="18" ph="1">
        <v>582</v>
      </c>
      <c r="B495" s="19" t="s" ph="1">
        <v>930</v>
      </c>
      <c r="C495" s="19" t="s" ph="1">
        <v>1524</v>
      </c>
      <c r="D495" s="20" ph="1">
        <v>5</v>
      </c>
      <c r="E495" s="20" ph="1">
        <v>29</v>
      </c>
      <c r="F495" s="19" t="s" ph="1">
        <v>1542</v>
      </c>
      <c r="G495" s="19" t="s" ph="1">
        <v>1529</v>
      </c>
      <c r="H495" s="19" t="s" ph="1">
        <v>9369</v>
      </c>
      <c r="I495" s="19" t="s" ph="1">
        <v>2356</v>
      </c>
      <c r="M495" s="20" t="str" ph="1">
        <f>IFERROR(INDEX([1]!_born[生没年],
MATCH(I495,[1]!_born[作],0)),"")</f>
        <v/>
      </c>
      <c r="N495" s="20" t="str" ph="1">
        <f>IFERROR(INDEX([1]!_born[生没年],
MATCH(K495,[1]!_born[作],0)),"")</f>
        <v/>
      </c>
      <c r="O495" s="19" t="s" ph="1">
        <v>9370</v>
      </c>
      <c r="R495" s="148" ph="1"/>
      <c r="S495" s="19" t="s" ph="1">
        <v>9202</v>
      </c>
      <c r="U495" s="21" ph="1">
        <v>34679</v>
      </c>
      <c r="V495" s="18" ph="1"/>
      <c r="W495" s="18" ph="1"/>
    </row>
    <row r="496" spans="1:25" ht="25.5" ph="1">
      <c r="A496" s="6" ph="1">
        <v>553</v>
      </c>
      <c r="B496" s="7" t="s" ph="1">
        <v>930</v>
      </c>
      <c r="C496" s="7" t="s" ph="1">
        <v>1524</v>
      </c>
      <c r="D496" s="14" ph="1">
        <v>5</v>
      </c>
      <c r="E496" s="14" ph="1">
        <v>29</v>
      </c>
      <c r="F496" s="7" t="s" ph="1">
        <v>1532</v>
      </c>
      <c r="G496" s="7" t="s" ph="1">
        <v>1529</v>
      </c>
      <c r="H496" s="7" t="s" ph="1">
        <v>9371</v>
      </c>
      <c r="I496" s="7" t="s" ph="1">
        <v>9372</v>
      </c>
      <c r="M496" s="20" t="str" ph="1">
        <f>IFERROR(INDEX([1]!_born[生没年],
MATCH(I496,[1]!_born[作],0)),"")</f>
        <v/>
      </c>
      <c r="N496" s="20" t="str" ph="1">
        <f>IFERROR(INDEX([1]!_born[生没年],
MATCH(K496,[1]!_born[作],0)),"")</f>
        <v/>
      </c>
      <c r="O496" s="7" t="s" ph="1">
        <v>9373</v>
      </c>
      <c r="R496" s="147" ph="1"/>
      <c r="S496" s="7" t="s" ph="1">
        <v>9131</v>
      </c>
      <c r="U496" s="15" ph="1">
        <v>34686</v>
      </c>
    </row>
    <row r="497" spans="1:25" ht="25.5" ph="1">
      <c r="A497" s="6" ph="1">
        <v>554</v>
      </c>
      <c r="B497" s="7" t="s" ph="1">
        <v>930</v>
      </c>
      <c r="C497" s="7" t="s" ph="1">
        <v>1524</v>
      </c>
      <c r="D497" s="14" ph="1">
        <v>5</v>
      </c>
      <c r="E497" s="14" ph="1">
        <v>29</v>
      </c>
      <c r="F497" s="7" t="s" ph="1">
        <v>1525</v>
      </c>
      <c r="G497" s="7" t="s" ph="1">
        <v>1529</v>
      </c>
      <c r="H497" s="7" t="s" ph="1">
        <v>6951</v>
      </c>
      <c r="I497" s="7" t="s" ph="1">
        <v>2356</v>
      </c>
      <c r="M497" s="14" t="str" ph="1">
        <f>IFERROR(INDEX([1]!_born[生没年],
MATCH(I497,[1]!_born[作],0)),"")</f>
        <v/>
      </c>
      <c r="N497" s="20" t="str" ph="1">
        <f>IFERROR(INDEX([1]!_born[生没年],
MATCH(K497,[1]!_born[作],0)),"")</f>
        <v/>
      </c>
      <c r="O497" s="7" t="s" ph="1">
        <v>9375</v>
      </c>
      <c r="R497" s="147" ph="1"/>
      <c r="S497" s="7" t="s" ph="1">
        <v>9131</v>
      </c>
      <c r="U497" s="15" ph="1">
        <v>34693</v>
      </c>
      <c r="Y497" s="7" t="s" ph="1">
        <v>9374</v>
      </c>
    </row>
    <row r="498" spans="1:25" s="52" customFormat="1" ph="1">
      <c r="A498" s="49" ph="1">
        <v>666</v>
      </c>
      <c r="B498" s="52" t="s" ph="1">
        <v>930</v>
      </c>
      <c r="C498" s="52" t="s" ph="1">
        <v>1524</v>
      </c>
      <c r="D498" s="132" ph="1">
        <v>5</v>
      </c>
      <c r="E498" s="132" ph="1">
        <v>29</v>
      </c>
      <c r="F498" s="52" t="s" ph="1">
        <v>1540</v>
      </c>
      <c r="G498" s="52" t="s" ph="1">
        <v>1526</v>
      </c>
      <c r="M498" s="132" t="str" ph="1">
        <f>IFERROR(INDEX([1]!_born[生没年],
MATCH(I498,[1]!_born[作],0)),"")</f>
        <v/>
      </c>
      <c r="N498" s="132" t="str" ph="1">
        <f>IFERROR(INDEX([1]!_born[生没年],
MATCH(K498,[1]!_born[作],0)),"")</f>
        <v/>
      </c>
      <c r="R498" s="150" ph="1"/>
      <c r="U498" s="53" ph="1"/>
      <c r="V498" s="49" ph="1"/>
      <c r="W498" s="49" ph="1"/>
    </row>
    <row r="499" spans="1:25" ht="25.5" ph="1">
      <c r="A499" s="6" ph="1">
        <v>626</v>
      </c>
      <c r="B499" s="7" t="s" ph="1">
        <v>930</v>
      </c>
      <c r="C499" s="7" t="s" ph="1">
        <v>1524</v>
      </c>
      <c r="D499" s="14" ph="1">
        <v>1</v>
      </c>
      <c r="E499" s="14" ph="1">
        <v>30</v>
      </c>
      <c r="F499" s="7" t="s" ph="1">
        <v>1528</v>
      </c>
      <c r="G499" s="7" t="s" ph="1">
        <v>1529</v>
      </c>
      <c r="H499" s="7" t="s" ph="1">
        <v>6951</v>
      </c>
      <c r="I499" s="7" t="s" ph="1">
        <v>2356</v>
      </c>
      <c r="M499" s="14" t="str" ph="1">
        <f>IFERROR(INDEX([1]!_born[生没年],
MATCH(I499,[1]!_born[作],0)),"")</f>
        <v/>
      </c>
      <c r="N499" s="20" t="str" ph="1">
        <f>IFERROR(INDEX([1]!_born[生没年],
MATCH(K499,[1]!_born[作],0)),"")</f>
        <v/>
      </c>
      <c r="O499" s="7" t="s" ph="1">
        <v>9375</v>
      </c>
      <c r="R499" s="147" ph="1"/>
      <c r="S499" s="7" t="s" ph="1">
        <v>9131</v>
      </c>
      <c r="U499" s="15" ph="1">
        <v>34693</v>
      </c>
      <c r="Y499" s="7" t="s" ph="1">
        <v>11285</v>
      </c>
    </row>
    <row r="500" spans="1:25" ht="25.5" ph="1">
      <c r="A500" s="6" ph="1">
        <v>555</v>
      </c>
      <c r="B500" s="7" t="s" ph="1">
        <v>930</v>
      </c>
      <c r="C500" s="7" t="s" ph="1">
        <v>1524</v>
      </c>
      <c r="D500" s="14" ph="1">
        <v>1</v>
      </c>
      <c r="E500" s="14" ph="1">
        <v>30</v>
      </c>
      <c r="F500" s="7" t="s" ph="1">
        <v>1532</v>
      </c>
      <c r="G500" s="7" t="s" ph="1">
        <v>1529</v>
      </c>
      <c r="H500" s="7" t="s" ph="1">
        <v>9377</v>
      </c>
      <c r="I500" s="7" t="s" ph="1">
        <v>2356</v>
      </c>
      <c r="M500" s="20" t="str" ph="1">
        <f>IFERROR(INDEX([1]!_born[生没年],
MATCH(I500,[1]!_born[作],0)),"")</f>
        <v/>
      </c>
      <c r="N500" s="20" t="str" ph="1">
        <f>IFERROR(INDEX([1]!_born[生没年],
MATCH(K500,[1]!_born[作],0)),"")</f>
        <v/>
      </c>
      <c r="O500" s="7" t="s" ph="1">
        <v>9378</v>
      </c>
      <c r="R500" s="147" ph="1"/>
      <c r="S500" s="7" t="s" ph="1">
        <v>9131</v>
      </c>
      <c r="U500" s="15" ph="1">
        <v>34707</v>
      </c>
      <c r="Y500" s="7" t="s" ph="1">
        <v>9379</v>
      </c>
    </row>
    <row r="501" spans="1:25" s="19" customFormat="1" ht="25.5" ph="1">
      <c r="A501" s="18" ph="1">
        <v>560</v>
      </c>
      <c r="B501" s="7" t="s" ph="1">
        <v>930</v>
      </c>
      <c r="C501" s="7" t="s" ph="1">
        <v>1524</v>
      </c>
      <c r="D501" s="14" ph="1">
        <v>1</v>
      </c>
      <c r="E501" s="14" ph="1">
        <v>30</v>
      </c>
      <c r="F501" s="19" t="s" ph="1">
        <v>1542</v>
      </c>
      <c r="G501" s="19" t="s" ph="1">
        <v>1529</v>
      </c>
      <c r="H501" s="19" t="s" ph="1">
        <v>9380</v>
      </c>
      <c r="I501" s="19" t="s" ph="1">
        <v>2356</v>
      </c>
      <c r="M501" s="20" t="str" ph="1">
        <f>IFERROR(INDEX([1]!_born[生没年],
MATCH(I501,[1]!_born[作],0)),"")</f>
        <v/>
      </c>
      <c r="N501" s="20" t="str" ph="1">
        <f>IFERROR(INDEX([1]!_born[生没年],
MATCH(K501,[1]!_born[作],0)),"")</f>
        <v/>
      </c>
      <c r="O501" s="19" t="s" ph="1">
        <v>9381</v>
      </c>
      <c r="R501" s="147" ph="1"/>
      <c r="S501" s="7" t="s" ph="1">
        <v>9131</v>
      </c>
      <c r="U501" s="21" ph="1">
        <v>34714</v>
      </c>
      <c r="V501" s="18" ph="1"/>
      <c r="W501" s="18" ph="1"/>
    </row>
    <row r="502" spans="1:25" s="19" customFormat="1" ht="25.5" ph="1">
      <c r="A502" s="18" ph="1">
        <v>561</v>
      </c>
      <c r="B502" s="7" t="s" ph="1">
        <v>930</v>
      </c>
      <c r="C502" s="7" t="s" ph="1">
        <v>1524</v>
      </c>
      <c r="D502" s="14" ph="1">
        <v>1</v>
      </c>
      <c r="E502" s="14" ph="1">
        <v>30</v>
      </c>
      <c r="F502" s="19" t="s" ph="1">
        <v>1542</v>
      </c>
      <c r="G502" s="19" t="s" ph="1">
        <v>1529</v>
      </c>
      <c r="I502" s="19" t="s" ph="1">
        <v>2356</v>
      </c>
      <c r="M502" s="20" t="str" ph="1">
        <f>IFERROR(INDEX([1]!_born[生没年],
MATCH(I502,[1]!_born[作],0)),"")</f>
        <v/>
      </c>
      <c r="N502" s="20" t="str" ph="1">
        <f>IFERROR(INDEX([1]!_born[生没年],
MATCH(K502,[1]!_born[作],0)),"")</f>
        <v/>
      </c>
      <c r="O502" s="19" t="s" ph="1">
        <v>9382</v>
      </c>
      <c r="R502" s="147" ph="1"/>
      <c r="S502" s="7" t="s" ph="1">
        <v>9131</v>
      </c>
      <c r="U502" s="21" ph="1">
        <v>34726</v>
      </c>
      <c r="V502" s="18" ph="1"/>
      <c r="W502" s="18" ph="1"/>
    </row>
    <row r="503" spans="1:25" s="19" customFormat="1" ht="25.5" ph="1">
      <c r="A503" s="18" ph="1">
        <v>562</v>
      </c>
      <c r="B503" s="7" t="s" ph="1">
        <v>930</v>
      </c>
      <c r="C503" s="7" t="s" ph="1">
        <v>1524</v>
      </c>
      <c r="D503" s="14" ph="1">
        <v>1</v>
      </c>
      <c r="E503" s="14" ph="1">
        <v>30</v>
      </c>
      <c r="F503" s="19" t="s" ph="1">
        <v>1542</v>
      </c>
      <c r="G503" s="19" t="s" ph="1">
        <v>1529</v>
      </c>
      <c r="H503" s="19" t="s" ph="1">
        <v>9383</v>
      </c>
      <c r="I503" s="19" t="s" ph="1">
        <v>2356</v>
      </c>
      <c r="M503" s="20" t="str" ph="1">
        <f>IFERROR(INDEX([1]!_born[生没年],
MATCH(I503,[1]!_born[作],0)),"")</f>
        <v/>
      </c>
      <c r="N503" s="20" t="str" ph="1">
        <f>IFERROR(INDEX([1]!_born[生没年],
MATCH(K503,[1]!_born[作],0)),"")</f>
        <v/>
      </c>
      <c r="O503" s="19" t="s" ph="1">
        <v>9384</v>
      </c>
      <c r="R503" s="147" ph="1"/>
      <c r="S503" s="7" t="s" ph="1">
        <v>9131</v>
      </c>
      <c r="U503" s="21" ph="1">
        <v>34735</v>
      </c>
      <c r="V503" s="18" ph="1"/>
      <c r="W503" s="18" ph="1"/>
    </row>
    <row r="504" spans="1:25" ht="25.5" ph="1">
      <c r="A504" s="6" ph="1">
        <v>556</v>
      </c>
      <c r="B504" s="7" t="s" ph="1">
        <v>930</v>
      </c>
      <c r="C504" s="7" t="s" ph="1">
        <v>1524</v>
      </c>
      <c r="D504" s="14" ph="1">
        <v>1</v>
      </c>
      <c r="E504" s="14" ph="1">
        <v>30</v>
      </c>
      <c r="F504" s="7" t="s" ph="1">
        <v>1525</v>
      </c>
      <c r="G504" s="7" t="s" ph="1">
        <v>1529</v>
      </c>
      <c r="H504" s="7" t="s" ph="1">
        <v>8891</v>
      </c>
      <c r="I504" s="7" t="s" ph="1">
        <v>2356</v>
      </c>
      <c r="M504" s="20" t="str" ph="1">
        <f>IFERROR(INDEX([1]!_born[生没年],
MATCH(I504,[1]!_born[作],0)),"")</f>
        <v/>
      </c>
      <c r="N504" s="20" t="str" ph="1">
        <f>IFERROR(INDEX([1]!_born[生没年],
MATCH(K504,[1]!_born[作],0)),"")</f>
        <v/>
      </c>
      <c r="O504" s="7" t="s" ph="1">
        <v>9385</v>
      </c>
      <c r="R504" s="147" ph="1"/>
      <c r="S504" s="7" t="s" ph="1">
        <v>9131</v>
      </c>
      <c r="T504" s="7" t="s" ph="1">
        <v>1547</v>
      </c>
      <c r="U504" s="15" ph="1">
        <v>34966</v>
      </c>
      <c r="Y504" s="7" t="s" ph="1">
        <v>9386</v>
      </c>
    </row>
    <row r="505" spans="1:25" ht="25.5" ph="1">
      <c r="A505" s="6" ph="1">
        <v>629</v>
      </c>
      <c r="B505" s="7" t="s" ph="1">
        <v>930</v>
      </c>
      <c r="C505" s="7" t="s" ph="1">
        <v>1524</v>
      </c>
      <c r="D505" s="14" ph="1">
        <v>1</v>
      </c>
      <c r="E505" s="14" ph="1">
        <v>30</v>
      </c>
      <c r="F505" s="7" t="s" ph="1">
        <v>1540</v>
      </c>
      <c r="G505" s="7" t="s" ph="1">
        <v>1529</v>
      </c>
      <c r="H505" s="7" t="s" ph="1">
        <v>9387</v>
      </c>
      <c r="I505" s="7" t="s" ph="1">
        <v>2356</v>
      </c>
      <c r="M505" s="14" t="str" ph="1">
        <f>IFERROR(INDEX([1]!_born[生没年],
MATCH(I505,[1]!_born[作],0)),"")</f>
        <v/>
      </c>
      <c r="N505" s="20" t="str" ph="1">
        <f>IFERROR(INDEX([1]!_born[生没年],
MATCH(K505,[1]!_born[作],0)),"")</f>
        <v/>
      </c>
      <c r="O505" s="7" t="s" ph="1">
        <v>9388</v>
      </c>
      <c r="R505" s="147" ph="1"/>
      <c r="S505" s="7" t="s" ph="1">
        <v>9131</v>
      </c>
      <c r="U505" s="15" ph="1">
        <v>34973</v>
      </c>
      <c r="Y505" s="7" t="s" ph="1">
        <v>8820</v>
      </c>
    </row>
    <row r="506" spans="1:25" s="52" customFormat="1" ph="1">
      <c r="A506" s="49" ph="1">
        <v>666</v>
      </c>
      <c r="B506" s="52" t="s" ph="1">
        <v>930</v>
      </c>
      <c r="C506" s="52" t="s" ph="1">
        <v>1524</v>
      </c>
      <c r="D506" s="132" ph="1">
        <v>1</v>
      </c>
      <c r="E506" s="132" ph="1">
        <v>30</v>
      </c>
      <c r="F506" s="52" t="s" ph="1">
        <v>1543</v>
      </c>
      <c r="G506" s="52" t="s" ph="1">
        <v>1526</v>
      </c>
      <c r="M506" s="132" t="str" ph="1">
        <f>IFERROR(INDEX([1]!_born[生没年],
MATCH(I506,[1]!_born[作],0)),"")</f>
        <v/>
      </c>
      <c r="N506" s="132" t="str" ph="1">
        <f>IFERROR(INDEX([1]!_born[生没年],
MATCH(K506,[1]!_born[作],0)),"")</f>
        <v/>
      </c>
      <c r="R506" s="150" ph="1"/>
      <c r="U506" s="53" ph="1"/>
      <c r="V506" s="49" ph="1"/>
      <c r="W506" s="49" ph="1"/>
    </row>
    <row r="507" spans="1:25" ht="25.5" ph="1">
      <c r="A507" s="6" ph="1">
        <v>630</v>
      </c>
      <c r="B507" s="7" t="s" ph="1">
        <v>930</v>
      </c>
      <c r="C507" s="7" t="s" ph="1">
        <v>1524</v>
      </c>
      <c r="D507" s="14" ph="1">
        <v>2</v>
      </c>
      <c r="E507" s="14" ph="1">
        <v>30</v>
      </c>
      <c r="F507" s="7" t="s" ph="1">
        <v>1528</v>
      </c>
      <c r="G507" s="7" t="s" ph="1">
        <v>1529</v>
      </c>
      <c r="H507" s="7" t="s" ph="1">
        <v>9387</v>
      </c>
      <c r="I507" s="7" t="s" ph="1">
        <v>2356</v>
      </c>
      <c r="M507" s="14" t="str" ph="1">
        <f>IFERROR(INDEX([1]!_born[生没年],
MATCH(I507,[1]!_born[作],0)),"")</f>
        <v/>
      </c>
      <c r="N507" s="20" t="str" ph="1">
        <f>IFERROR(INDEX([1]!_born[生没年],
MATCH(K507,[1]!_born[作],0)),"")</f>
        <v/>
      </c>
      <c r="O507" s="7" t="s" ph="1">
        <v>9388</v>
      </c>
      <c r="R507" s="147" ph="1"/>
      <c r="S507" s="7" t="s" ph="1">
        <v>9131</v>
      </c>
      <c r="U507" s="15" ph="1">
        <v>34973</v>
      </c>
      <c r="Y507" s="7" t="s" ph="1">
        <v>8822</v>
      </c>
    </row>
    <row r="508" spans="1:25" ht="25.5" ph="1">
      <c r="A508" s="6" ph="1">
        <v>757</v>
      </c>
      <c r="B508" s="7" t="s" ph="1">
        <v>930</v>
      </c>
      <c r="C508" s="7" t="s" ph="1">
        <v>1524</v>
      </c>
      <c r="D508" s="14" ph="1">
        <v>2</v>
      </c>
      <c r="E508" s="14" ph="1">
        <v>30</v>
      </c>
      <c r="F508" s="7" t="s" ph="1">
        <v>1532</v>
      </c>
      <c r="G508" s="7" t="s" ph="1">
        <v>1529</v>
      </c>
      <c r="H508" s="7" t="s" ph="1">
        <v>9389</v>
      </c>
      <c r="I508" s="7" t="s" ph="1">
        <v>2356</v>
      </c>
      <c r="M508" s="20" t="str" ph="1">
        <f>IFERROR(INDEX([1]!_born[生没年],
MATCH(I508,[1]!_born[作],0)),"")</f>
        <v/>
      </c>
      <c r="N508" s="20" t="str" ph="1">
        <f>IFERROR(INDEX([1]!_born[生没年],
MATCH(K508,[1]!_born[作],0)),"")</f>
        <v/>
      </c>
      <c r="O508" s="7" t="s" ph="1">
        <v>9390</v>
      </c>
      <c r="R508" s="147" ph="1"/>
      <c r="S508" s="7" t="s" ph="1">
        <v>9131</v>
      </c>
      <c r="U508" s="15" ph="1">
        <v>34980</v>
      </c>
      <c r="V508" s="7" ph="1"/>
    </row>
    <row r="509" spans="1:25" ht="25.5" ph="1">
      <c r="A509" s="6" ph="1">
        <v>632</v>
      </c>
      <c r="B509" s="7" t="s" ph="1">
        <v>930</v>
      </c>
      <c r="C509" s="7" t="s" ph="1">
        <v>1524</v>
      </c>
      <c r="D509" s="14" ph="1">
        <v>2</v>
      </c>
      <c r="E509" s="14" ph="1">
        <v>30</v>
      </c>
      <c r="F509" s="7" t="s" ph="1">
        <v>1525</v>
      </c>
      <c r="G509" s="7" t="s" ph="1">
        <v>1529</v>
      </c>
      <c r="H509" s="7" t="s" ph="1">
        <v>9391</v>
      </c>
      <c r="I509" s="7" t="s" ph="1">
        <v>2356</v>
      </c>
      <c r="M509" s="14" t="str" ph="1">
        <f>IFERROR(INDEX([1]!_born[生没年],
MATCH(I509,[1]!_born[作],0)),"")</f>
        <v/>
      </c>
      <c r="N509" s="20" t="str" ph="1">
        <f>IFERROR(INDEX([1]!_born[生没年],
MATCH(K509,[1]!_born[作],0)),"")</f>
        <v/>
      </c>
      <c r="O509" s="7" t="s" ph="1">
        <v>9392</v>
      </c>
      <c r="R509" s="147" ph="1"/>
      <c r="S509" s="7" t="s" ph="1">
        <v>9131</v>
      </c>
      <c r="U509" s="15" t="s" ph="1">
        <v>3935</v>
      </c>
      <c r="Y509" s="7" t="s" ph="1">
        <v>8820</v>
      </c>
    </row>
    <row r="510" spans="1:25" s="52" customFormat="1" ph="1">
      <c r="A510" s="49" ph="1">
        <v>666</v>
      </c>
      <c r="B510" s="52" t="s" ph="1">
        <v>930</v>
      </c>
      <c r="C510" s="52" t="s" ph="1">
        <v>1524</v>
      </c>
      <c r="D510" s="132" ph="1">
        <v>2</v>
      </c>
      <c r="E510" s="132" ph="1">
        <v>30</v>
      </c>
      <c r="F510" s="52" t="s" ph="1">
        <v>1540</v>
      </c>
      <c r="G510" s="52" t="s" ph="1">
        <v>1526</v>
      </c>
      <c r="M510" s="132" t="str" ph="1">
        <f>IFERROR(INDEX([1]!_born[生没年],
MATCH(I510,[1]!_born[作],0)),"")</f>
        <v/>
      </c>
      <c r="N510" s="132" t="str" ph="1">
        <f>IFERROR(INDEX([1]!_born[生没年],
MATCH(K510,[1]!_born[作],0)),"")</f>
        <v/>
      </c>
      <c r="R510" s="150" ph="1"/>
      <c r="U510" s="53" ph="1"/>
      <c r="V510" s="49" ph="1"/>
      <c r="W510" s="49" ph="1"/>
    </row>
    <row r="511" spans="1:25" ht="25.5" ph="1">
      <c r="A511" s="6" ph="1">
        <v>755</v>
      </c>
      <c r="B511" s="7" t="s" ph="1">
        <v>930</v>
      </c>
      <c r="C511" s="7" t="s" ph="1">
        <v>1524</v>
      </c>
      <c r="D511" s="14" ph="1">
        <v>3</v>
      </c>
      <c r="E511" s="14" ph="1">
        <v>30</v>
      </c>
      <c r="F511" s="7" t="s" ph="1">
        <v>1528</v>
      </c>
      <c r="G511" s="7" t="s" ph="1">
        <v>1529</v>
      </c>
      <c r="H511" s="7" t="s" ph="1">
        <v>9391</v>
      </c>
      <c r="I511" s="7" t="s" ph="1">
        <v>2356</v>
      </c>
      <c r="M511" s="14" t="str" ph="1">
        <f>IFERROR(INDEX([1]!_born[生没年],
MATCH(I511,[1]!_born[作],0)),"")</f>
        <v/>
      </c>
      <c r="N511" s="20" t="str" ph="1">
        <f>IFERROR(INDEX([1]!_born[生没年],
MATCH(K511,[1]!_born[作],0)),"")</f>
        <v/>
      </c>
      <c r="O511" s="7" t="s" ph="1">
        <v>9392</v>
      </c>
      <c r="R511" s="147" ph="1"/>
      <c r="S511" s="7" t="s" ph="1">
        <v>9131</v>
      </c>
      <c r="U511" s="15" t="s" ph="1">
        <v>3935</v>
      </c>
      <c r="Y511" s="7" t="s" ph="1">
        <v>8822</v>
      </c>
    </row>
    <row r="512" spans="1:25" ht="25.5" ph="1">
      <c r="A512" s="6" ph="1">
        <v>636</v>
      </c>
      <c r="B512" s="7" t="s" ph="1">
        <v>930</v>
      </c>
      <c r="C512" s="7" t="s" ph="1">
        <v>1524</v>
      </c>
      <c r="D512" s="14" ph="1">
        <v>3</v>
      </c>
      <c r="E512" s="14" ph="1">
        <v>30</v>
      </c>
      <c r="F512" s="7" t="s" ph="1">
        <v>1532</v>
      </c>
      <c r="G512" s="7" t="s" ph="1">
        <v>1529</v>
      </c>
      <c r="H512" s="7" t="s" ph="1">
        <v>9393</v>
      </c>
      <c r="I512" s="7" t="s" ph="1">
        <v>2356</v>
      </c>
      <c r="M512" s="20" t="str" ph="1">
        <f>IFERROR(INDEX([1]!_born[生没年],
MATCH(I512,[1]!_born[作],0)),"")</f>
        <v/>
      </c>
      <c r="N512" s="20" t="str" ph="1">
        <f>IFERROR(INDEX([1]!_born[生没年],
MATCH(K512,[1]!_born[作],0)),"")</f>
        <v/>
      </c>
      <c r="O512" s="7" t="s" ph="1">
        <v>9394</v>
      </c>
      <c r="R512" s="147" ph="1"/>
      <c r="S512" s="7" t="s" ph="1">
        <v>9131</v>
      </c>
      <c r="U512" s="15" ph="1">
        <v>34742</v>
      </c>
    </row>
    <row r="513" spans="1:26" ht="25.5" ph="1">
      <c r="A513" s="6" ph="1">
        <v>636</v>
      </c>
      <c r="B513" s="7" t="s" ph="1">
        <v>930</v>
      </c>
      <c r="C513" s="7" t="s" ph="1">
        <v>1524</v>
      </c>
      <c r="D513" s="14" ph="1">
        <v>3</v>
      </c>
      <c r="E513" s="14" ph="1">
        <v>30</v>
      </c>
      <c r="F513" s="7" t="s" ph="1">
        <v>1525</v>
      </c>
      <c r="G513" s="7" t="s" ph="1">
        <v>1529</v>
      </c>
      <c r="H513" s="7" t="s" ph="1">
        <v>9395</v>
      </c>
      <c r="I513" s="7" t="s" ph="1">
        <v>2356</v>
      </c>
      <c r="M513" s="14" t="str" ph="1">
        <f>IFERROR(INDEX([1]!_born[生没年],
MATCH(I513,[1]!_born[作],0)),"")</f>
        <v/>
      </c>
      <c r="N513" s="20" t="str" ph="1">
        <f>IFERROR(INDEX([1]!_born[生没年],
MATCH(K513,[1]!_born[作],0)),"")</f>
        <v/>
      </c>
      <c r="O513" s="7" t="s" ph="1">
        <v>9396</v>
      </c>
      <c r="R513" s="147" ph="1"/>
      <c r="S513" s="7" t="s" ph="1">
        <v>9131</v>
      </c>
      <c r="U513" s="15" ph="1">
        <v>34749</v>
      </c>
      <c r="Y513" s="7" t="s" ph="1">
        <v>8820</v>
      </c>
    </row>
    <row r="514" spans="1:26" s="52" customFormat="1" ph="1">
      <c r="A514" s="49" ph="1">
        <v>666</v>
      </c>
      <c r="B514" s="52" t="s" ph="1">
        <v>930</v>
      </c>
      <c r="C514" s="52" t="s" ph="1">
        <v>1524</v>
      </c>
      <c r="D514" s="132" ph="1">
        <v>3</v>
      </c>
      <c r="E514" s="132" ph="1">
        <v>30</v>
      </c>
      <c r="F514" s="52" t="s" ph="1">
        <v>1540</v>
      </c>
      <c r="G514" s="52" t="s" ph="1">
        <v>1526</v>
      </c>
      <c r="M514" s="132" t="str" ph="1">
        <f>IFERROR(INDEX([1]!_born[生没年],
MATCH(I514,[1]!_born[作],0)),"")</f>
        <v/>
      </c>
      <c r="N514" s="132" t="str" ph="1">
        <f>IFERROR(INDEX([1]!_born[生没年],
MATCH(K514,[1]!_born[作],0)),"")</f>
        <v/>
      </c>
      <c r="R514" s="150" ph="1"/>
      <c r="U514" s="53" ph="1"/>
      <c r="V514" s="49" ph="1"/>
      <c r="W514" s="49" ph="1"/>
    </row>
    <row r="515" spans="1:26" ht="25.5" ph="1">
      <c r="A515" s="6" ph="1">
        <v>757</v>
      </c>
      <c r="B515" s="7" t="s" ph="1">
        <v>930</v>
      </c>
      <c r="C515" s="7" t="s" ph="1">
        <v>1524</v>
      </c>
      <c r="D515" s="14" ph="1">
        <v>4</v>
      </c>
      <c r="E515" s="14" ph="1">
        <v>30</v>
      </c>
      <c r="F515" s="7" t="s" ph="1">
        <v>1528</v>
      </c>
      <c r="G515" s="7" t="s" ph="1">
        <v>1529</v>
      </c>
      <c r="H515" s="7" t="s" ph="1">
        <v>9395</v>
      </c>
      <c r="I515" s="7" t="s" ph="1">
        <v>2356</v>
      </c>
      <c r="M515" s="14" t="str" ph="1">
        <f>IFERROR(INDEX([1]!_born[生没年],
MATCH(I515,[1]!_born[作],0)),"")</f>
        <v/>
      </c>
      <c r="N515" s="20" t="str" ph="1">
        <f>IFERROR(INDEX([1]!_born[生没年],
MATCH(K515,[1]!_born[作],0)),"")</f>
        <v/>
      </c>
      <c r="O515" s="7" t="s" ph="1">
        <v>9396</v>
      </c>
      <c r="R515" s="147" ph="1"/>
      <c r="S515" s="7" t="s" ph="1">
        <v>9131</v>
      </c>
      <c r="U515" s="15" ph="1">
        <v>34749</v>
      </c>
      <c r="Y515" s="7" t="s" ph="1">
        <v>11316</v>
      </c>
    </row>
    <row r="516" spans="1:26" ht="25.5" ph="1">
      <c r="A516" s="6" ph="1">
        <v>757</v>
      </c>
      <c r="B516" s="7" t="s" ph="1">
        <v>930</v>
      </c>
      <c r="C516" s="7" t="s" ph="1">
        <v>1524</v>
      </c>
      <c r="D516" s="14" ph="1">
        <v>4</v>
      </c>
      <c r="E516" s="14" ph="1">
        <v>30</v>
      </c>
      <c r="F516" s="7" t="s" ph="1">
        <v>1532</v>
      </c>
      <c r="G516" s="7" t="s" ph="1">
        <v>1529</v>
      </c>
      <c r="H516" s="7" t="s" ph="1">
        <v>6951</v>
      </c>
      <c r="I516" s="7" t="s" ph="1">
        <v>2356</v>
      </c>
      <c r="M516" s="20" t="str" ph="1">
        <f>IFERROR(INDEX([1]!_born[生没年],
MATCH(I516,[1]!_born[作],0)),"")</f>
        <v/>
      </c>
      <c r="N516" s="20" t="str" ph="1">
        <f>IFERROR(INDEX([1]!_born[生没年],
MATCH(K516,[1]!_born[作],0)),"")</f>
        <v/>
      </c>
      <c r="O516" s="7" t="s" ph="1">
        <v>9397</v>
      </c>
      <c r="R516" s="147" ph="1"/>
      <c r="S516" s="7" t="s" ph="1">
        <v>9131</v>
      </c>
      <c r="U516" s="15" ph="1">
        <v>34756</v>
      </c>
    </row>
    <row r="517" spans="1:26" ht="25.5" ph="1">
      <c r="A517" s="6" ph="1">
        <v>757</v>
      </c>
      <c r="B517" s="7" t="s" ph="1">
        <v>930</v>
      </c>
      <c r="C517" s="7" t="s" ph="1">
        <v>1524</v>
      </c>
      <c r="D517" s="14" ph="1">
        <v>4</v>
      </c>
      <c r="E517" s="14" ph="1">
        <v>30</v>
      </c>
      <c r="F517" s="7" t="s" ph="1">
        <v>1525</v>
      </c>
      <c r="G517" s="7" t="s" ph="1">
        <v>1529</v>
      </c>
      <c r="H517" s="7" t="s" ph="1">
        <v>7034</v>
      </c>
      <c r="I517" s="7" t="s" ph="1">
        <v>2356</v>
      </c>
      <c r="M517" s="14" t="str" ph="1">
        <f>IFERROR(INDEX([1]!_born[生没年],
MATCH(I517,[1]!_born[作],0)),"")</f>
        <v/>
      </c>
      <c r="N517" s="20" t="str" ph="1">
        <f>IFERROR(INDEX([1]!_born[生没年],
MATCH(K517,[1]!_born[作],0)),"")</f>
        <v/>
      </c>
      <c r="O517" s="7" t="s" ph="1">
        <v>9399</v>
      </c>
      <c r="R517" s="147" ph="1"/>
      <c r="S517" s="7" t="s" ph="1">
        <v>9131</v>
      </c>
      <c r="U517" s="15" ph="1">
        <v>34763</v>
      </c>
      <c r="Y517" s="7" t="s" ph="1">
        <v>9398</v>
      </c>
    </row>
    <row r="518" spans="1:26" s="52" customFormat="1" ph="1">
      <c r="A518" s="49" ph="1">
        <v>666</v>
      </c>
      <c r="B518" s="52" t="s" ph="1">
        <v>930</v>
      </c>
      <c r="C518" s="52" t="s" ph="1">
        <v>1524</v>
      </c>
      <c r="D518" s="132" ph="1">
        <v>4</v>
      </c>
      <c r="E518" s="132" ph="1">
        <v>30</v>
      </c>
      <c r="F518" s="52" t="s" ph="1">
        <v>1540</v>
      </c>
      <c r="G518" s="52" t="s" ph="1">
        <v>1526</v>
      </c>
      <c r="M518" s="132" t="str" ph="1">
        <f>IFERROR(INDEX([1]!_born[生没年],
MATCH(I518,[1]!_born[作],0)),"")</f>
        <v/>
      </c>
      <c r="N518" s="132" t="str" ph="1">
        <f>IFERROR(INDEX([1]!_born[生没年],
MATCH(K518,[1]!_born[作],0)),"")</f>
        <v/>
      </c>
      <c r="R518" s="150" ph="1"/>
      <c r="U518" s="53" ph="1"/>
      <c r="V518" s="49" ph="1"/>
      <c r="W518" s="49" ph="1"/>
    </row>
    <row r="519" spans="1:26" ht="25.5" ph="1">
      <c r="A519" s="6" ph="1">
        <v>757</v>
      </c>
      <c r="B519" s="7" t="s" ph="1">
        <v>930</v>
      </c>
      <c r="C519" s="7" t="s" ph="1">
        <v>1524</v>
      </c>
      <c r="D519" s="14" ph="1">
        <v>5</v>
      </c>
      <c r="E519" s="14" ph="1">
        <v>30</v>
      </c>
      <c r="F519" s="7" t="s" ph="1">
        <v>1528</v>
      </c>
      <c r="G519" s="7" t="s" ph="1">
        <v>1529</v>
      </c>
      <c r="H519" s="7" t="s" ph="1">
        <v>7034</v>
      </c>
      <c r="I519" s="7" t="s" ph="1">
        <v>2356</v>
      </c>
      <c r="M519" s="14" t="str" ph="1">
        <f>IFERROR(INDEX([1]!_born[生没年],
MATCH(I519,[1]!_born[作],0)),"")</f>
        <v/>
      </c>
      <c r="N519" s="20" t="str" ph="1">
        <f>IFERROR(INDEX([1]!_born[生没年],
MATCH(K519,[1]!_born[作],0)),"")</f>
        <v/>
      </c>
      <c r="O519" s="7" t="s" ph="1">
        <v>9399</v>
      </c>
      <c r="R519" s="147" ph="1"/>
      <c r="S519" s="7" t="s" ph="1">
        <v>9131</v>
      </c>
      <c r="U519" s="15" ph="1">
        <v>34763</v>
      </c>
      <c r="Y519" s="7" t="s" ph="1">
        <v>9400</v>
      </c>
    </row>
    <row r="520" spans="1:26" s="19" customFormat="1" ht="25.5" ph="1">
      <c r="A520" s="18" ph="1">
        <v>583</v>
      </c>
      <c r="B520" s="19" t="s" ph="1">
        <v>930</v>
      </c>
      <c r="C520" s="19" t="s" ph="1">
        <v>1524</v>
      </c>
      <c r="D520" s="20" ph="1">
        <v>5</v>
      </c>
      <c r="E520" s="20" ph="1">
        <v>30</v>
      </c>
      <c r="F520" s="19" t="s" ph="1">
        <v>1542</v>
      </c>
      <c r="G520" s="19" t="s" ph="1">
        <v>1529</v>
      </c>
      <c r="H520" s="19" t="s" ph="1">
        <v>9401</v>
      </c>
      <c r="I520" s="19" t="s" ph="1">
        <v>2356</v>
      </c>
      <c r="M520" s="20" t="str" ph="1">
        <f>IFERROR(INDEX([1]!_born[生没年],
MATCH(I520,[1]!_born[作],0)),"")</f>
        <v/>
      </c>
      <c r="N520" s="20" t="str" ph="1">
        <f>IFERROR(INDEX([1]!_born[生没年],
MATCH(K520,[1]!_born[作],0)),"")</f>
        <v/>
      </c>
      <c r="O520" s="19" t="s" ph="1">
        <v>9402</v>
      </c>
      <c r="R520" s="148" ph="1"/>
      <c r="S520" s="19" t="s" ph="1">
        <v>9202</v>
      </c>
      <c r="U520" s="21" ph="1">
        <v>34770</v>
      </c>
      <c r="V520" s="18" ph="1"/>
      <c r="W520" s="18" ph="1"/>
    </row>
    <row r="521" spans="1:26" s="19" customFormat="1" ht="25.5" ph="1">
      <c r="A521" s="18" ph="1">
        <v>757</v>
      </c>
      <c r="B521" s="19" t="s" ph="1">
        <v>930</v>
      </c>
      <c r="C521" s="19" t="s" ph="1">
        <v>1524</v>
      </c>
      <c r="D521" s="20" ph="1">
        <v>5</v>
      </c>
      <c r="E521" s="20" ph="1">
        <v>30</v>
      </c>
      <c r="F521" s="19" t="s" ph="1">
        <v>1542</v>
      </c>
      <c r="G521" s="19" t="s" ph="1">
        <v>3557</v>
      </c>
      <c r="I521" s="19" t="s" ph="1">
        <v>2981</v>
      </c>
      <c r="M521" s="20" t="str" ph="1">
        <f>IFERROR(INDEX([1]!_born[生没年],
MATCH(I521,[1]!_born[作],0)),"")</f>
        <v>1840~1875</v>
      </c>
      <c r="N521" s="20" t="str" ph="1">
        <f>IFERROR(INDEX([1]!_born[生没年],
MATCH(K521,[1]!_born[作],0)),"")</f>
        <v/>
      </c>
      <c r="O521" s="19" t="s" ph="1">
        <v>9403</v>
      </c>
      <c r="R521" s="148" ph="1"/>
      <c r="S521" s="19" t="s" ph="1">
        <v>9202</v>
      </c>
      <c r="U521" s="21" ph="1"/>
      <c r="V521" s="18" ph="1"/>
      <c r="W521" s="18" ph="1"/>
      <c r="Z521" s="19" t="s" ph="1">
        <v>9404</v>
      </c>
    </row>
    <row r="522" spans="1:26" s="19" customFormat="1" ht="25.5" ph="1">
      <c r="A522" s="6" ph="1">
        <v>757</v>
      </c>
      <c r="B522" s="7" t="s" ph="1">
        <v>930</v>
      </c>
      <c r="C522" s="7" t="s" ph="1">
        <v>1524</v>
      </c>
      <c r="D522" s="14" ph="1">
        <v>5</v>
      </c>
      <c r="E522" s="14" ph="1">
        <v>30</v>
      </c>
      <c r="F522" s="7" t="s" ph="1">
        <v>1532</v>
      </c>
      <c r="G522" s="7" t="s" ph="1">
        <v>1529</v>
      </c>
      <c r="H522" s="7" t="s" ph="1">
        <v>6950</v>
      </c>
      <c r="I522" s="7" t="s" ph="1">
        <v>2356</v>
      </c>
      <c r="J522" s="7" ph="1"/>
      <c r="K522" s="7" ph="1"/>
      <c r="L522" s="7" ph="1"/>
      <c r="M522" s="14" t="str" ph="1">
        <f>IFERROR(INDEX([1]!_born[生没年],
MATCH(I522,[1]!_born[作],0)),"")</f>
        <v/>
      </c>
      <c r="N522" s="20" t="str" ph="1">
        <f>IFERROR(INDEX([1]!_born[生没年],
MATCH(K522,[1]!_born[作],0)),"")</f>
        <v/>
      </c>
      <c r="O522" s="7" t="s" ph="1">
        <v>9405</v>
      </c>
      <c r="P522" s="7" ph="1"/>
      <c r="Q522" s="7" ph="1"/>
      <c r="R522" s="147" ph="1"/>
      <c r="S522" s="7" t="s" ph="1">
        <v>9131</v>
      </c>
      <c r="T522" s="7" ph="1"/>
      <c r="U522" s="15" ph="1">
        <v>34777</v>
      </c>
      <c r="V522" s="6" ph="1"/>
      <c r="W522" s="6" ph="1"/>
      <c r="X522" s="7" ph="1"/>
      <c r="Y522" s="7" t="s" ph="1">
        <v>11286</v>
      </c>
    </row>
    <row r="523" spans="1:26" s="52" customFormat="1" ph="1">
      <c r="A523" s="49" ph="1">
        <v>666</v>
      </c>
      <c r="B523" s="52" t="s" ph="1">
        <v>930</v>
      </c>
      <c r="C523" s="52" t="s" ph="1">
        <v>1524</v>
      </c>
      <c r="D523" s="132" ph="1">
        <v>5</v>
      </c>
      <c r="E523" s="132" ph="1">
        <v>30</v>
      </c>
      <c r="F523" s="52" t="s" ph="1">
        <v>1540</v>
      </c>
      <c r="G523" s="52" t="s" ph="1">
        <v>1526</v>
      </c>
      <c r="M523" s="132" t="str" ph="1">
        <f>IFERROR(INDEX([1]!_born[生没年],
MATCH(I523,[1]!_born[作],0)),"")</f>
        <v/>
      </c>
      <c r="N523" s="132" t="str" ph="1">
        <f>IFERROR(INDEX([1]!_born[生没年],
MATCH(K523,[1]!_born[作],0)),"")</f>
        <v/>
      </c>
      <c r="R523" s="150" ph="1"/>
      <c r="U523" s="53" ph="1"/>
      <c r="V523" s="49" ph="1"/>
      <c r="W523" s="49" ph="1"/>
    </row>
    <row r="524" spans="1:26" s="19" customFormat="1" ht="25.5" ph="1">
      <c r="A524" s="6" ph="1">
        <v>757</v>
      </c>
      <c r="B524" s="7" t="s" ph="1">
        <v>930</v>
      </c>
      <c r="C524" s="7" t="s" ph="1">
        <v>1524</v>
      </c>
      <c r="D524" s="14" ph="1">
        <v>1</v>
      </c>
      <c r="E524" s="14" ph="1">
        <v>31</v>
      </c>
      <c r="F524" s="7" t="s" ph="1">
        <v>1528</v>
      </c>
      <c r="G524" s="7" t="s" ph="1">
        <v>1529</v>
      </c>
      <c r="H524" s="7" t="s" ph="1">
        <v>6950</v>
      </c>
      <c r="I524" s="7" t="s" ph="1">
        <v>2356</v>
      </c>
      <c r="J524" s="7" ph="1"/>
      <c r="K524" s="7" ph="1"/>
      <c r="L524" s="7" ph="1"/>
      <c r="M524" s="14" t="str" ph="1">
        <f>IFERROR(INDEX([1]!_born[生没年],
MATCH(I524,[1]!_born[作],0)),"")</f>
        <v/>
      </c>
      <c r="N524" s="20" t="str" ph="1">
        <f>IFERROR(INDEX([1]!_born[生没年],
MATCH(K524,[1]!_born[作],0)),"")</f>
        <v/>
      </c>
      <c r="O524" s="7" t="s" ph="1">
        <v>9405</v>
      </c>
      <c r="P524" s="7" ph="1"/>
      <c r="Q524" s="7" ph="1"/>
      <c r="R524" s="147" ph="1"/>
      <c r="S524" s="7" t="s" ph="1">
        <v>9131</v>
      </c>
      <c r="T524" s="7" ph="1"/>
      <c r="U524" s="15" ph="1">
        <v>34777</v>
      </c>
      <c r="V524" s="6" ph="1"/>
      <c r="W524" s="6" ph="1"/>
      <c r="X524" s="7" ph="1"/>
      <c r="Y524" s="7" t="s" ph="1">
        <v>11287</v>
      </c>
    </row>
    <row r="525" spans="1:26" s="19" customFormat="1" ht="25.5" ph="1">
      <c r="A525" s="18" ph="1">
        <v>511</v>
      </c>
      <c r="B525" s="19" t="s" ph="1">
        <v>930</v>
      </c>
      <c r="C525" s="19" t="s" ph="1">
        <v>1524</v>
      </c>
      <c r="D525" s="20" ph="1">
        <v>1</v>
      </c>
      <c r="E525" s="20" ph="1">
        <v>31</v>
      </c>
      <c r="F525" s="19" t="s" ph="1">
        <v>1542</v>
      </c>
      <c r="G525" s="19" t="s" ph="1">
        <v>1529</v>
      </c>
      <c r="H525" s="19" t="s" ph="1">
        <v>9407</v>
      </c>
      <c r="I525" s="19" t="s" ph="1">
        <v>2356</v>
      </c>
      <c r="M525" s="20" t="str" ph="1">
        <f>IFERROR(INDEX([1]!_born[生没年],
MATCH(I525,[1]!_born[作],0)),"")</f>
        <v/>
      </c>
      <c r="N525" s="20" t="str" ph="1">
        <f>IFERROR(INDEX([1]!_born[生没年],
MATCH(K525,[1]!_born[作],0)),"")</f>
        <v/>
      </c>
      <c r="O525" s="19" t="s" ph="1">
        <v>9408</v>
      </c>
      <c r="R525" s="148" ph="1"/>
      <c r="S525" s="19" t="s" ph="1">
        <v>9202</v>
      </c>
      <c r="U525" s="21" ph="1">
        <v>34784</v>
      </c>
      <c r="V525" s="18" ph="1"/>
      <c r="W525" s="18" ph="1"/>
    </row>
    <row r="526" spans="1:26" s="19" customFormat="1" ht="25.5" ph="1">
      <c r="A526" s="18" ph="1">
        <v>512</v>
      </c>
      <c r="B526" s="19" t="s" ph="1">
        <v>930</v>
      </c>
      <c r="C526" s="19" t="s" ph="1">
        <v>1524</v>
      </c>
      <c r="D526" s="20" ph="1">
        <v>1</v>
      </c>
      <c r="E526" s="20" ph="1">
        <v>31</v>
      </c>
      <c r="F526" s="19" t="s" ph="1">
        <v>1542</v>
      </c>
      <c r="G526" s="19" t="s" ph="1">
        <v>1529</v>
      </c>
      <c r="H526" s="19" t="s" ph="1">
        <v>9383</v>
      </c>
      <c r="I526" s="19" t="s" ph="1">
        <v>2356</v>
      </c>
      <c r="M526" s="20" t="str" ph="1">
        <f>IFERROR(INDEX([1]!_born[生没年],
MATCH(I526,[1]!_born[作],0)),"")</f>
        <v/>
      </c>
      <c r="N526" s="20" t="str" ph="1">
        <f>IFERROR(INDEX([1]!_born[生没年],
MATCH(K526,[1]!_born[作],0)),"")</f>
        <v/>
      </c>
      <c r="O526" s="19" t="s" ph="1">
        <v>9409</v>
      </c>
      <c r="R526" s="148" ph="1"/>
      <c r="S526" s="19" t="s" ph="1">
        <v>9202</v>
      </c>
      <c r="U526" s="21" ph="1">
        <v>34791</v>
      </c>
      <c r="V526" s="18" ph="1"/>
      <c r="W526" s="18" ph="1"/>
    </row>
    <row r="527" spans="1:26" ht="25.5" ph="1">
      <c r="A527" s="6" ph="1">
        <v>626</v>
      </c>
      <c r="B527" s="7" t="s" ph="1">
        <v>930</v>
      </c>
      <c r="C527" s="7" t="s" ph="1">
        <v>1524</v>
      </c>
      <c r="D527" s="14" ph="1">
        <v>1</v>
      </c>
      <c r="E527" s="14" ph="1">
        <v>31</v>
      </c>
      <c r="F527" s="7" t="s" ph="1">
        <v>1532</v>
      </c>
      <c r="G527" s="7" t="s" ph="1">
        <v>1529</v>
      </c>
      <c r="H527" s="7" t="s" ph="1">
        <v>9410</v>
      </c>
      <c r="I527" s="7" t="s" ph="1">
        <v>2356</v>
      </c>
      <c r="M527" s="20" t="str" ph="1">
        <f>IFERROR(INDEX([1]!_born[生没年],
MATCH(I527,[1]!_born[作],0)),"")</f>
        <v/>
      </c>
      <c r="N527" s="20" t="str" ph="1">
        <f>IFERROR(INDEX([1]!_born[生没年],
MATCH(K527,[1]!_born[作],0)),"")</f>
        <v/>
      </c>
      <c r="O527" s="7" t="s" ph="1">
        <v>9411</v>
      </c>
      <c r="R527" s="147" ph="1"/>
      <c r="S527" s="7" t="s" ph="1">
        <v>9131</v>
      </c>
      <c r="U527" s="15" ph="1">
        <v>34798</v>
      </c>
      <c r="X527" s="6" ph="1"/>
      <c r="Y527" s="6" ph="1"/>
    </row>
    <row r="528" spans="1:26" ht="25.5" ph="1">
      <c r="A528" s="6" ph="1">
        <v>629</v>
      </c>
      <c r="B528" s="7" t="s" ph="1">
        <v>930</v>
      </c>
      <c r="C528" s="7" t="s" ph="1">
        <v>1524</v>
      </c>
      <c r="D528" s="14" ph="1">
        <v>1</v>
      </c>
      <c r="E528" s="14" ph="1">
        <v>31</v>
      </c>
      <c r="F528" s="7" t="s" ph="1">
        <v>1525</v>
      </c>
      <c r="G528" s="7" t="s" ph="1">
        <v>1529</v>
      </c>
      <c r="H528" s="7" t="s" ph="1">
        <v>6951</v>
      </c>
      <c r="I528" s="7" t="s" ph="1">
        <v>2356</v>
      </c>
      <c r="M528" s="14" t="str" ph="1">
        <f>IFERROR(INDEX([1]!_born[生没年],
MATCH(I528,[1]!_born[作],0)),"")</f>
        <v/>
      </c>
      <c r="N528" s="20" t="str" ph="1">
        <f>IFERROR(INDEX([1]!_born[生没年],
MATCH(K528,[1]!_born[作],0)),"")</f>
        <v/>
      </c>
      <c r="O528" s="7" t="s" ph="1">
        <v>9412</v>
      </c>
      <c r="R528" s="147" ph="1"/>
      <c r="S528" s="7" t="s" ph="1">
        <v>9131</v>
      </c>
      <c r="U528" s="15" ph="1">
        <v>34805</v>
      </c>
      <c r="V528" s="7" ph="1"/>
      <c r="Y528" s="7" t="s" ph="1">
        <v>11288</v>
      </c>
    </row>
    <row r="529" spans="1:25" s="52" customFormat="1" ph="1">
      <c r="A529" s="49" ph="1">
        <v>666</v>
      </c>
      <c r="B529" s="52" t="s" ph="1">
        <v>930</v>
      </c>
      <c r="C529" s="52" t="s" ph="1">
        <v>1524</v>
      </c>
      <c r="D529" s="132" ph="1">
        <v>1</v>
      </c>
      <c r="E529" s="132" ph="1">
        <v>31</v>
      </c>
      <c r="F529" s="52" t="s" ph="1">
        <v>1540</v>
      </c>
      <c r="G529" s="52" t="s" ph="1">
        <v>1526</v>
      </c>
      <c r="M529" s="132" t="str" ph="1">
        <f>IFERROR(INDEX([1]!_born[生没年],
MATCH(I529,[1]!_born[作],0)),"")</f>
        <v/>
      </c>
      <c r="N529" s="132" t="str" ph="1">
        <f>IFERROR(INDEX([1]!_born[生没年],
MATCH(K529,[1]!_born[作],0)),"")</f>
        <v/>
      </c>
      <c r="R529" s="150" ph="1"/>
      <c r="U529" s="53" ph="1"/>
      <c r="V529" s="49" ph="1"/>
      <c r="W529" s="49" ph="1"/>
    </row>
    <row r="530" spans="1:25" ht="25.5" ph="1">
      <c r="A530" s="6" ph="1">
        <v>630</v>
      </c>
      <c r="B530" s="7" t="s" ph="1">
        <v>930</v>
      </c>
      <c r="C530" s="7" t="s" ph="1">
        <v>1524</v>
      </c>
      <c r="D530" s="14" ph="1">
        <v>2</v>
      </c>
      <c r="E530" s="14" ph="1">
        <v>31</v>
      </c>
      <c r="F530" s="7" t="s" ph="1">
        <v>1528</v>
      </c>
      <c r="G530" s="7" t="s" ph="1">
        <v>1529</v>
      </c>
      <c r="H530" s="7" t="s" ph="1">
        <v>6951</v>
      </c>
      <c r="I530" s="7" t="s" ph="1">
        <v>2356</v>
      </c>
      <c r="M530" s="14" t="str" ph="1">
        <f>IFERROR(INDEX([1]!_born[生没年],
MATCH(I530,[1]!_born[作],0)),"")</f>
        <v/>
      </c>
      <c r="N530" s="20" t="str" ph="1">
        <f>IFERROR(INDEX([1]!_born[生没年],
MATCH(K530,[1]!_born[作],0)),"")</f>
        <v/>
      </c>
      <c r="O530" s="7" t="s" ph="1">
        <v>9412</v>
      </c>
      <c r="R530" s="147" ph="1"/>
      <c r="S530" s="7" t="s" ph="1">
        <v>9131</v>
      </c>
      <c r="U530" s="15" ph="1">
        <v>34805</v>
      </c>
      <c r="Y530" s="7" t="s" ph="1">
        <v>11317</v>
      </c>
    </row>
    <row r="531" spans="1:25" ht="25.5" ph="1">
      <c r="A531" s="6" ph="1">
        <v>757</v>
      </c>
      <c r="B531" s="7" t="s" ph="1">
        <v>930</v>
      </c>
      <c r="C531" s="7" t="s" ph="1">
        <v>1524</v>
      </c>
      <c r="D531" s="14" ph="1">
        <v>2</v>
      </c>
      <c r="E531" s="14" ph="1">
        <v>31</v>
      </c>
      <c r="F531" s="7" t="s" ph="1">
        <v>1532</v>
      </c>
      <c r="G531" s="7" t="s" ph="1">
        <v>1529</v>
      </c>
      <c r="H531" s="7" t="s" ph="1">
        <v>8891</v>
      </c>
      <c r="I531" s="7" t="s" ph="1">
        <v>2356</v>
      </c>
      <c r="M531" s="14" t="str" ph="1">
        <f>IFERROR(INDEX([1]!_born[生没年],
MATCH(I531,[1]!_born[作],0)),"")</f>
        <v/>
      </c>
      <c r="N531" s="20" t="str" ph="1">
        <f>IFERROR(INDEX([1]!_born[生没年],
MATCH(K531,[1]!_born[作],0)),"")</f>
        <v/>
      </c>
      <c r="O531" s="7" t="s" ph="1">
        <v>9415</v>
      </c>
      <c r="R531" s="147" ph="1"/>
      <c r="S531" s="7" t="s" ph="1">
        <v>9131</v>
      </c>
      <c r="U531" s="15" ph="1">
        <v>34812</v>
      </c>
      <c r="Y531" s="7" t="s" ph="1">
        <v>11289</v>
      </c>
    </row>
    <row r="532" spans="1:25" ht="25.5" ph="1">
      <c r="A532" s="6" ph="1">
        <v>632</v>
      </c>
      <c r="B532" s="7" t="s" ph="1">
        <v>930</v>
      </c>
      <c r="C532" s="7" t="s" ph="1">
        <v>1524</v>
      </c>
      <c r="D532" s="14" ph="1">
        <v>2</v>
      </c>
      <c r="E532" s="14" ph="1">
        <v>31</v>
      </c>
      <c r="F532" s="7" t="s" ph="1">
        <v>1525</v>
      </c>
      <c r="G532" s="7" t="s" ph="1">
        <v>1529</v>
      </c>
      <c r="H532" s="7" t="s" ph="1">
        <v>9417</v>
      </c>
      <c r="I532" s="7" t="s" ph="1">
        <v>2356</v>
      </c>
      <c r="M532" s="20" t="str" ph="1">
        <f>IFERROR(INDEX([1]!_born[生没年],
MATCH(I532,[1]!_born[作],0)),"")</f>
        <v/>
      </c>
      <c r="N532" s="20" t="str" ph="1">
        <f>IFERROR(INDEX([1]!_born[生没年],
MATCH(K532,[1]!_born[作],0)),"")</f>
        <v/>
      </c>
      <c r="O532" s="7" t="s" ph="1">
        <v>9418</v>
      </c>
      <c r="R532" s="147" ph="1"/>
      <c r="S532" s="7" t="s" ph="1">
        <v>9131</v>
      </c>
      <c r="U532" s="15" ph="1">
        <v>34819</v>
      </c>
    </row>
    <row r="533" spans="1:25" s="19" customFormat="1" ht="25.5" ph="1">
      <c r="A533" s="18" ph="1">
        <v>532</v>
      </c>
      <c r="B533" s="19" t="s" ph="1">
        <v>930</v>
      </c>
      <c r="C533" s="19" t="s" ph="1">
        <v>1524</v>
      </c>
      <c r="D533" s="20" ph="1">
        <v>2</v>
      </c>
      <c r="E533" s="20" ph="1">
        <v>31</v>
      </c>
      <c r="F533" s="19" t="s" ph="1">
        <v>1542</v>
      </c>
      <c r="G533" s="19" t="s" ph="1">
        <v>1529</v>
      </c>
      <c r="H533" s="19" t="s" ph="1">
        <v>1545</v>
      </c>
      <c r="I533" s="19" t="s" ph="1">
        <v>1545</v>
      </c>
      <c r="M533" s="20" t="str" ph="1">
        <f>IFERROR(INDEX([1]!_born[生没年],
MATCH(I533,[1]!_born[作],0)),"")</f>
        <v/>
      </c>
      <c r="N533" s="20" t="str" ph="1">
        <f>IFERROR(INDEX([1]!_born[生没年],
MATCH(K533,[1]!_born[作],0)),"")</f>
        <v/>
      </c>
      <c r="O533" s="19" t="s" ph="1">
        <v>9419</v>
      </c>
      <c r="R533" s="148" ph="1"/>
      <c r="S533" s="19" t="s" ph="1">
        <v>9202</v>
      </c>
      <c r="U533" s="21" ph="1"/>
      <c r="V533" s="18" ph="1"/>
      <c r="W533" s="18" ph="1"/>
    </row>
    <row r="534" spans="1:25" ht="25.5" ph="1">
      <c r="A534" s="6" ph="1">
        <v>517</v>
      </c>
      <c r="B534" s="7" t="s" ph="1">
        <v>930</v>
      </c>
      <c r="C534" s="7" t="s" ph="1">
        <v>1524</v>
      </c>
      <c r="D534" s="14" ph="1">
        <v>2</v>
      </c>
      <c r="E534" s="14" ph="1">
        <v>31</v>
      </c>
      <c r="F534" s="7" t="s" ph="1">
        <v>1540</v>
      </c>
      <c r="G534" s="7" t="s" ph="1">
        <v>1529</v>
      </c>
      <c r="H534" s="7" t="s" ph="1">
        <v>9420</v>
      </c>
      <c r="I534" s="7" t="s" ph="1">
        <v>2356</v>
      </c>
      <c r="M534" s="14" t="str" ph="1">
        <f>IFERROR(INDEX([1]!_born[生没年],
MATCH(I534,[1]!_born[作],0)),"")</f>
        <v/>
      </c>
      <c r="N534" s="20" t="str" ph="1">
        <f>IFERROR(INDEX([1]!_born[生没年],
MATCH(K534,[1]!_born[作],0)),"")</f>
        <v/>
      </c>
      <c r="O534" s="7" t="s" ph="1">
        <v>9421</v>
      </c>
      <c r="R534" s="147" ph="1"/>
      <c r="S534" s="7" t="s" ph="1">
        <v>9131</v>
      </c>
      <c r="U534" s="15" ph="1">
        <v>34847</v>
      </c>
      <c r="Y534" s="7" t="s" ph="1">
        <v>9398</v>
      </c>
    </row>
    <row r="535" spans="1:25" s="52" customFormat="1" ph="1">
      <c r="A535" s="49" ph="1">
        <v>666</v>
      </c>
      <c r="B535" s="52" t="s" ph="1">
        <v>930</v>
      </c>
      <c r="C535" s="52" t="s" ph="1">
        <v>1524</v>
      </c>
      <c r="D535" s="132" ph="1">
        <v>2</v>
      </c>
      <c r="E535" s="132" ph="1">
        <v>31</v>
      </c>
      <c r="F535" s="52" t="s" ph="1">
        <v>1543</v>
      </c>
      <c r="G535" s="52" t="s" ph="1">
        <v>1526</v>
      </c>
      <c r="M535" s="132" t="str" ph="1">
        <f>IFERROR(INDEX([1]!_born[生没年],
MATCH(I535,[1]!_born[作],0)),"")</f>
        <v/>
      </c>
      <c r="N535" s="132" t="str" ph="1">
        <f>IFERROR(INDEX([1]!_born[生没年],
MATCH(K535,[1]!_born[作],0)),"")</f>
        <v/>
      </c>
      <c r="R535" s="150" ph="1"/>
      <c r="U535" s="53" ph="1"/>
      <c r="V535" s="49" ph="1"/>
      <c r="W535" s="49" ph="1"/>
    </row>
    <row r="536" spans="1:25" ht="25.5" ph="1">
      <c r="A536" s="6" ph="1">
        <v>755</v>
      </c>
      <c r="B536" s="7" t="s" ph="1">
        <v>930</v>
      </c>
      <c r="C536" s="7" t="s" ph="1">
        <v>1524</v>
      </c>
      <c r="D536" s="14" ph="1">
        <v>3</v>
      </c>
      <c r="E536" s="14" ph="1">
        <v>31</v>
      </c>
      <c r="F536" s="7" t="s" ph="1">
        <v>1528</v>
      </c>
      <c r="G536" s="7" t="s" ph="1">
        <v>1529</v>
      </c>
      <c r="H536" s="7" t="s" ph="1">
        <v>9420</v>
      </c>
      <c r="I536" s="7" t="s" ph="1">
        <v>2356</v>
      </c>
      <c r="M536" s="14" t="str" ph="1">
        <f>IFERROR(INDEX([1]!_born[生没年],
MATCH(I536,[1]!_born[作],0)),"")</f>
        <v/>
      </c>
      <c r="N536" s="20" t="str" ph="1">
        <f>IFERROR(INDEX([1]!_born[生没年],
MATCH(K536,[1]!_born[作],0)),"")</f>
        <v/>
      </c>
      <c r="O536" s="7" t="s" ph="1">
        <v>9421</v>
      </c>
      <c r="R536" s="147" ph="1"/>
      <c r="S536" s="7" t="s" ph="1">
        <v>9131</v>
      </c>
      <c r="U536" s="15" ph="1">
        <v>34847</v>
      </c>
      <c r="Y536" s="7" t="s" ph="1">
        <v>9400</v>
      </c>
    </row>
    <row r="537" spans="1:25" ht="25.5" ph="1">
      <c r="A537" s="6" ph="1">
        <v>636</v>
      </c>
      <c r="B537" s="7" t="s" ph="1">
        <v>930</v>
      </c>
      <c r="C537" s="7" t="s" ph="1">
        <v>1524</v>
      </c>
      <c r="D537" s="14" ph="1">
        <v>3</v>
      </c>
      <c r="E537" s="14" ph="1">
        <v>31</v>
      </c>
      <c r="F537" s="7" t="s" ph="1">
        <v>1532</v>
      </c>
      <c r="G537" s="7" t="s" ph="1">
        <v>1529</v>
      </c>
      <c r="H537" s="7" t="s" ph="1">
        <v>9422</v>
      </c>
      <c r="I537" s="7" t="s" ph="1">
        <v>2356</v>
      </c>
      <c r="M537" s="14" t="str" ph="1">
        <f>IFERROR(INDEX([1]!_born[生没年],
MATCH(I537,[1]!_born[作],0)),"")</f>
        <v/>
      </c>
      <c r="N537" s="20" t="str" ph="1">
        <f>IFERROR(INDEX([1]!_born[生没年],
MATCH(K537,[1]!_born[作],0)),"")</f>
        <v/>
      </c>
      <c r="O537" s="7" t="s" ph="1">
        <v>9423</v>
      </c>
      <c r="R537" s="147" ph="1"/>
      <c r="S537" s="7" t="s" ph="1">
        <v>9131</v>
      </c>
      <c r="U537" s="15" ph="1">
        <v>34854</v>
      </c>
      <c r="Y537" s="7" t="s" ph="1">
        <v>9121</v>
      </c>
    </row>
    <row r="538" spans="1:25" s="52" customFormat="1" ph="1">
      <c r="A538" s="49" ph="1">
        <v>666</v>
      </c>
      <c r="B538" s="52" t="s" ph="1">
        <v>930</v>
      </c>
      <c r="C538" s="52" t="s" ph="1">
        <v>1524</v>
      </c>
      <c r="D538" s="132" ph="1">
        <v>3</v>
      </c>
      <c r="E538" s="132" ph="1">
        <v>31</v>
      </c>
      <c r="F538" s="52" t="s" ph="1">
        <v>1540</v>
      </c>
      <c r="G538" s="52" t="s" ph="1">
        <v>1526</v>
      </c>
      <c r="M538" s="132" t="str" ph="1">
        <f>IFERROR(INDEX([1]!_born[生没年],
MATCH(I538,[1]!_born[作],0)),"")</f>
        <v/>
      </c>
      <c r="N538" s="132" t="str" ph="1">
        <f>IFERROR(INDEX([1]!_born[生没年],
MATCH(K538,[1]!_born[作],0)),"")</f>
        <v/>
      </c>
      <c r="R538" s="150" ph="1"/>
      <c r="U538" s="53" ph="1"/>
      <c r="V538" s="49" ph="1"/>
      <c r="W538" s="49" ph="1"/>
    </row>
    <row r="539" spans="1:25" ht="25.5" ph="1">
      <c r="A539" s="6" ph="1">
        <v>757</v>
      </c>
      <c r="B539" s="7" t="s" ph="1">
        <v>930</v>
      </c>
      <c r="C539" s="7" t="s" ph="1">
        <v>1524</v>
      </c>
      <c r="D539" s="14" ph="1">
        <v>4</v>
      </c>
      <c r="E539" s="14" ph="1">
        <v>31</v>
      </c>
      <c r="F539" s="7" t="s" ph="1">
        <v>1528</v>
      </c>
      <c r="G539" s="7" t="s" ph="1">
        <v>1529</v>
      </c>
      <c r="H539" s="7" t="s" ph="1">
        <v>9422</v>
      </c>
      <c r="I539" s="7" t="s" ph="1">
        <v>2356</v>
      </c>
      <c r="M539" s="14" t="str" ph="1">
        <f>IFERROR(INDEX([1]!_born[生没年],
MATCH(I539,[1]!_born[作],0)),"")</f>
        <v/>
      </c>
      <c r="N539" s="20" t="str" ph="1">
        <f>IFERROR(INDEX([1]!_born[生没年],
MATCH(K539,[1]!_born[作],0)),"")</f>
        <v/>
      </c>
      <c r="O539" s="7" t="s" ph="1">
        <v>9423</v>
      </c>
      <c r="R539" s="147" ph="1"/>
      <c r="S539" s="7" t="s" ph="1">
        <v>9131</v>
      </c>
      <c r="U539" s="15" ph="1">
        <v>34854</v>
      </c>
      <c r="Y539" s="7" t="s" ph="1">
        <v>9424</v>
      </c>
    </row>
    <row r="540" spans="1:25" ht="25.5" ph="1">
      <c r="A540" s="6" ph="1">
        <v>519</v>
      </c>
      <c r="B540" s="7" t="s" ph="1">
        <v>930</v>
      </c>
      <c r="C540" s="7" t="s" ph="1">
        <v>1524</v>
      </c>
      <c r="D540" s="14" ph="1">
        <v>4</v>
      </c>
      <c r="E540" s="14" ph="1">
        <v>31</v>
      </c>
      <c r="F540" s="7" ph="1">
        <v>2</v>
      </c>
      <c r="G540" s="7" t="s" ph="1">
        <v>1529</v>
      </c>
      <c r="H540" s="7" t="s" ph="1">
        <v>9425</v>
      </c>
      <c r="I540" s="7" t="s" ph="1">
        <v>2356</v>
      </c>
      <c r="M540" s="14" t="str" ph="1">
        <f>IFERROR(INDEX([1]!_born[生没年],
MATCH(I540,[1]!_born[作],0)),"")</f>
        <v/>
      </c>
      <c r="N540" s="20" t="str" ph="1">
        <f>IFERROR(INDEX([1]!_born[生没年],
MATCH(K540,[1]!_born[作],0)),"")</f>
        <v/>
      </c>
      <c r="O540" s="7" t="s" ph="1">
        <v>9426</v>
      </c>
      <c r="R540" s="147" ph="1"/>
      <c r="S540" s="7" t="s" ph="1">
        <v>9131</v>
      </c>
      <c r="U540" s="15" ph="1">
        <v>34861</v>
      </c>
      <c r="Y540" s="7" t="s" ph="1">
        <v>11307</v>
      </c>
    </row>
    <row r="541" spans="1:25" ht="25.5" ph="1">
      <c r="A541" s="6" ph="1">
        <v>520</v>
      </c>
      <c r="B541" s="7" t="s" ph="1">
        <v>930</v>
      </c>
      <c r="C541" s="7" t="s" ph="1">
        <v>1524</v>
      </c>
      <c r="D541" s="14" ph="1">
        <v>4</v>
      </c>
      <c r="E541" s="14" ph="1">
        <v>31</v>
      </c>
      <c r="F541" s="7" ph="1">
        <v>3</v>
      </c>
      <c r="G541" s="7" t="s" ph="1">
        <v>1529</v>
      </c>
      <c r="H541" s="7" t="s" ph="1">
        <v>9428</v>
      </c>
      <c r="I541" s="7" t="s" ph="1">
        <v>2356</v>
      </c>
      <c r="M541" s="14" t="str" ph="1">
        <f>IFERROR(INDEX([1]!_born[生没年],
MATCH(I541,[1]!_born[作],0)),"")</f>
        <v/>
      </c>
      <c r="N541" s="20" t="str" ph="1">
        <f>IFERROR(INDEX([1]!_born[生没年],
MATCH(K541,[1]!_born[作],0)),"")</f>
        <v/>
      </c>
      <c r="O541" s="7" t="s" ph="1">
        <v>9430</v>
      </c>
      <c r="R541" s="147" ph="1"/>
      <c r="S541" s="7" t="s" ph="1">
        <v>9131</v>
      </c>
      <c r="U541" s="15" ph="1">
        <v>34868</v>
      </c>
      <c r="Y541" s="7" t="s" ph="1">
        <v>9429</v>
      </c>
    </row>
    <row r="542" spans="1:25" s="52" customFormat="1" ph="1">
      <c r="A542" s="49" ph="1">
        <v>666</v>
      </c>
      <c r="B542" s="52" t="s" ph="1">
        <v>930</v>
      </c>
      <c r="C542" s="52" t="s" ph="1">
        <v>1524</v>
      </c>
      <c r="D542" s="132" ph="1">
        <v>4</v>
      </c>
      <c r="E542" s="132" ph="1">
        <v>31</v>
      </c>
      <c r="F542" s="52" t="s" ph="1">
        <v>1540</v>
      </c>
      <c r="G542" s="52" t="s" ph="1">
        <v>1526</v>
      </c>
      <c r="M542" s="132" t="str" ph="1">
        <f>IFERROR(INDEX([1]!_born[生没年],
MATCH(I542,[1]!_born[作],0)),"")</f>
        <v/>
      </c>
      <c r="N542" s="132" t="str" ph="1">
        <f>IFERROR(INDEX([1]!_born[生没年],
MATCH(K542,[1]!_born[作],0)),"")</f>
        <v/>
      </c>
      <c r="R542" s="150" ph="1"/>
      <c r="U542" s="53" ph="1"/>
      <c r="V542" s="49" ph="1"/>
      <c r="W542" s="49" ph="1"/>
    </row>
    <row r="543" spans="1:25" ht="25.5" ph="1">
      <c r="A543" s="6" ph="1">
        <v>757</v>
      </c>
      <c r="B543" s="7" t="s" ph="1">
        <v>930</v>
      </c>
      <c r="C543" s="7" t="s" ph="1">
        <v>1524</v>
      </c>
      <c r="D543" s="14" ph="1">
        <v>5</v>
      </c>
      <c r="E543" s="14" ph="1">
        <v>31</v>
      </c>
      <c r="F543" s="7" t="s" ph="1">
        <v>1528</v>
      </c>
      <c r="G543" s="7" t="s" ph="1">
        <v>1529</v>
      </c>
      <c r="H543" s="7" t="s" ph="1">
        <v>9428</v>
      </c>
      <c r="I543" s="7" t="s" ph="1">
        <v>2356</v>
      </c>
      <c r="M543" s="14" t="str" ph="1">
        <f>IFERROR(INDEX([1]!_born[生没年],
MATCH(I543,[1]!_born[作],0)),"")</f>
        <v/>
      </c>
      <c r="N543" s="20" t="str" ph="1">
        <f>IFERROR(INDEX([1]!_born[生没年],
MATCH(K543,[1]!_born[作],0)),"")</f>
        <v/>
      </c>
      <c r="O543" s="7" t="s" ph="1">
        <v>9430</v>
      </c>
      <c r="R543" s="147" ph="1"/>
      <c r="S543" s="7" t="s" ph="1">
        <v>9131</v>
      </c>
      <c r="U543" s="15" ph="1">
        <v>34868</v>
      </c>
      <c r="Y543" s="7" t="s" ph="1">
        <v>9431</v>
      </c>
    </row>
    <row r="544" spans="1:25" ht="25.5" ph="1">
      <c r="A544" s="6" ph="1">
        <v>521</v>
      </c>
      <c r="B544" s="7" t="s" ph="1">
        <v>930</v>
      </c>
      <c r="C544" s="7" t="s" ph="1">
        <v>1524</v>
      </c>
      <c r="D544" s="14" ph="1">
        <v>5</v>
      </c>
      <c r="E544" s="14" ph="1">
        <v>31</v>
      </c>
      <c r="F544" s="7" ph="1">
        <v>2</v>
      </c>
      <c r="G544" s="7" t="s" ph="1">
        <v>1529</v>
      </c>
      <c r="H544" s="7" t="s" ph="1">
        <v>9420</v>
      </c>
      <c r="I544" s="7" t="s" ph="1">
        <v>2356</v>
      </c>
      <c r="M544" s="20" t="str" ph="1">
        <f>IFERROR(INDEX([1]!_born[生没年],
MATCH(I544,[1]!_born[作],0)),"")</f>
        <v/>
      </c>
      <c r="N544" s="20" t="str" ph="1">
        <f>IFERROR(INDEX([1]!_born[生没年],
MATCH(K544,[1]!_born[作],0)),"")</f>
        <v/>
      </c>
      <c r="O544" s="7" t="s" ph="1">
        <v>9432</v>
      </c>
      <c r="R544" s="147" ph="1"/>
      <c r="S544" s="7" t="s" ph="1">
        <v>9131</v>
      </c>
      <c r="U544" s="15" ph="1">
        <v>34875</v>
      </c>
    </row>
    <row r="545" spans="1:25" ht="25.5" ph="1">
      <c r="A545" s="6" ph="1">
        <v>522</v>
      </c>
      <c r="B545" s="7" t="s" ph="1">
        <v>930</v>
      </c>
      <c r="C545" s="7" t="s" ph="1">
        <v>1524</v>
      </c>
      <c r="D545" s="14" ph="1">
        <v>5</v>
      </c>
      <c r="E545" s="14" ph="1">
        <v>31</v>
      </c>
      <c r="F545" s="7" ph="1">
        <v>3</v>
      </c>
      <c r="G545" s="7" t="s" ph="1">
        <v>1529</v>
      </c>
      <c r="H545" s="7" t="s" ph="1">
        <v>7814</v>
      </c>
      <c r="I545" s="7" t="s" ph="1">
        <v>2991</v>
      </c>
      <c r="M545" s="14" t="str" ph="1">
        <f>IFERROR(INDEX([1]!_born[生没年],
MATCH(I545,[1]!_born[作],0)),"")</f>
        <v/>
      </c>
      <c r="N545" s="20" t="str" ph="1">
        <f>IFERROR(INDEX([1]!_born[生没年],
MATCH(K545,[1]!_born[作],0)),"")</f>
        <v/>
      </c>
      <c r="O545" s="7" t="s" ph="1">
        <v>9434</v>
      </c>
      <c r="R545" s="147" ph="1"/>
      <c r="S545" s="7" t="s" ph="1">
        <v>9131</v>
      </c>
      <c r="U545" s="15" ph="1">
        <v>34882</v>
      </c>
      <c r="Y545" s="7" t="s" ph="1">
        <v>9433</v>
      </c>
    </row>
    <row r="546" spans="1:25" s="52" customFormat="1" ph="1">
      <c r="A546" s="49" ph="1">
        <v>666</v>
      </c>
      <c r="B546" s="52" t="s" ph="1">
        <v>930</v>
      </c>
      <c r="C546" s="52" t="s" ph="1">
        <v>1524</v>
      </c>
      <c r="D546" s="132" ph="1">
        <v>5</v>
      </c>
      <c r="E546" s="132" ph="1">
        <v>31</v>
      </c>
      <c r="F546" s="52" t="s" ph="1">
        <v>1540</v>
      </c>
      <c r="G546" s="52" t="s" ph="1">
        <v>1526</v>
      </c>
      <c r="M546" s="132" t="str" ph="1">
        <f>IFERROR(INDEX([1]!_born[生没年],
MATCH(I546,[1]!_born[作],0)),"")</f>
        <v/>
      </c>
      <c r="N546" s="132" t="str" ph="1">
        <f>IFERROR(INDEX([1]!_born[生没年],
MATCH(K546,[1]!_born[作],0)),"")</f>
        <v/>
      </c>
      <c r="R546" s="150" ph="1"/>
      <c r="U546" s="53" ph="1"/>
      <c r="V546" s="49" ph="1"/>
      <c r="W546" s="49" ph="1"/>
    </row>
    <row r="547" spans="1:25" ht="25.5" ph="1">
      <c r="A547" s="6" ph="1">
        <v>626</v>
      </c>
      <c r="B547" s="7" t="s" ph="1">
        <v>930</v>
      </c>
      <c r="C547" s="7" t="s" ph="1">
        <v>1524</v>
      </c>
      <c r="D547" s="14" ph="1">
        <v>1</v>
      </c>
      <c r="E547" s="14" ph="1">
        <v>32</v>
      </c>
      <c r="F547" s="7" t="s" ph="1">
        <v>1528</v>
      </c>
      <c r="G547" s="7" t="s" ph="1">
        <v>1529</v>
      </c>
      <c r="H547" s="7" t="s" ph="1">
        <v>7814</v>
      </c>
      <c r="I547" s="7" t="s" ph="1">
        <v>2991</v>
      </c>
      <c r="M547" s="14" t="str" ph="1">
        <f>IFERROR(INDEX([1]!_born[生没年],
MATCH(I547,[1]!_born[作],0)),"")</f>
        <v/>
      </c>
      <c r="N547" s="20" t="str" ph="1">
        <f>IFERROR(INDEX([1]!_born[生没年],
MATCH(K547,[1]!_born[作],0)),"")</f>
        <v/>
      </c>
      <c r="O547" s="7" t="s" ph="1">
        <v>9434</v>
      </c>
      <c r="R547" s="147" ph="1"/>
      <c r="S547" s="7" t="s" ph="1">
        <v>9131</v>
      </c>
      <c r="U547" s="15" ph="1">
        <v>34882</v>
      </c>
      <c r="Y547" s="7" t="s" ph="1">
        <v>11318</v>
      </c>
    </row>
    <row r="548" spans="1:25" ht="25.5" ph="1">
      <c r="A548" s="6" ph="1">
        <v>629</v>
      </c>
      <c r="B548" s="7" t="s" ph="1">
        <v>930</v>
      </c>
      <c r="C548" s="7" t="s" ph="1">
        <v>1431</v>
      </c>
      <c r="D548" s="14" ph="1">
        <v>1</v>
      </c>
      <c r="E548" s="14" ph="1">
        <v>32</v>
      </c>
      <c r="F548" s="7" t="s" ph="1">
        <v>1199</v>
      </c>
      <c r="G548" s="7" t="s" ph="1">
        <v>1183</v>
      </c>
      <c r="H548" s="7" t="s" ph="1">
        <v>7802</v>
      </c>
      <c r="I548" s="7" t="s" ph="1">
        <v>2356</v>
      </c>
      <c r="M548" s="20" t="str" ph="1">
        <f>IFERROR(INDEX([1]!_born[生没年],
MATCH(I548,[1]!_born[作],0)),"")</f>
        <v/>
      </c>
      <c r="N548" s="20" t="str" ph="1">
        <f>IFERROR(INDEX([1]!_born[生没年],
MATCH(K548,[1]!_born[作],0)),"")</f>
        <v/>
      </c>
      <c r="O548" s="7" t="s" ph="1">
        <v>9436</v>
      </c>
      <c r="R548" s="147" ph="1"/>
      <c r="S548" s="7" t="s" ph="1">
        <v>9131</v>
      </c>
      <c r="U548" s="15" ph="1">
        <v>34889</v>
      </c>
      <c r="Y548" s="7" t="s" ph="1">
        <v>9427</v>
      </c>
    </row>
    <row r="549" spans="1:25" ht="25.5" ph="1">
      <c r="A549" s="6" ph="1">
        <v>630</v>
      </c>
      <c r="B549" s="7" t="s" ph="1">
        <v>930</v>
      </c>
      <c r="C549" s="7" t="s" ph="1">
        <v>1431</v>
      </c>
      <c r="D549" s="14" ph="1">
        <v>1</v>
      </c>
      <c r="E549" s="14" ph="1">
        <v>32</v>
      </c>
      <c r="F549" s="7" t="s" ph="1">
        <v>1200</v>
      </c>
      <c r="G549" s="7" t="s" ph="1">
        <v>1183</v>
      </c>
      <c r="H549" s="7" t="s" ph="1">
        <v>9437</v>
      </c>
      <c r="I549" s="7" t="s" ph="1">
        <v>2356</v>
      </c>
      <c r="M549" s="14" t="str" ph="1">
        <f>IFERROR(INDEX([1]!_born[生没年],
MATCH(I549,[1]!_born[作],0)),"")</f>
        <v/>
      </c>
      <c r="N549" s="20" t="str" ph="1">
        <f>IFERROR(INDEX([1]!_born[生没年],
MATCH(K549,[1]!_born[作],0)),"")</f>
        <v/>
      </c>
      <c r="O549" s="7" t="s" ph="1">
        <v>9438</v>
      </c>
      <c r="R549" s="147" ph="1"/>
      <c r="S549" s="7" t="s" ph="1">
        <v>9131</v>
      </c>
      <c r="U549" s="15" ph="1">
        <v>34896</v>
      </c>
      <c r="Y549" s="7" t="s" ph="1">
        <v>11290</v>
      </c>
    </row>
    <row r="550" spans="1:25" s="52" customFormat="1" ph="1">
      <c r="A550" s="49" ph="1">
        <v>666</v>
      </c>
      <c r="B550" s="52" t="s" ph="1">
        <v>930</v>
      </c>
      <c r="C550" s="52" t="s" ph="1">
        <v>1431</v>
      </c>
      <c r="D550" s="132" ph="1">
        <v>1</v>
      </c>
      <c r="E550" s="132" ph="1">
        <v>32</v>
      </c>
      <c r="F550" s="52" t="s" ph="1">
        <v>1201</v>
      </c>
      <c r="G550" s="52" t="s" ph="1">
        <v>1270</v>
      </c>
      <c r="M550" s="132" t="str" ph="1">
        <f>IFERROR(INDEX([1]!_born[生没年],
MATCH(I550,[1]!_born[作],0)),"")</f>
        <v/>
      </c>
      <c r="N550" s="132" t="str" ph="1">
        <f>IFERROR(INDEX([1]!_born[生没年],
MATCH(K550,[1]!_born[作],0)),"")</f>
        <v/>
      </c>
      <c r="R550" s="150" ph="1"/>
      <c r="U550" s="53" ph="1"/>
      <c r="V550" s="49" ph="1"/>
      <c r="W550" s="49" ph="1"/>
    </row>
    <row r="551" spans="1:25" ht="25.5" ph="1">
      <c r="A551" s="6" ph="1">
        <v>630</v>
      </c>
      <c r="B551" s="7" t="s" ph="1">
        <v>930</v>
      </c>
      <c r="C551" s="7" t="s" ph="1">
        <v>1431</v>
      </c>
      <c r="D551" s="14" ph="1">
        <v>2</v>
      </c>
      <c r="E551" s="14" ph="1">
        <v>32</v>
      </c>
      <c r="F551" s="7" t="s" ph="1">
        <v>1198</v>
      </c>
      <c r="G551" s="7" t="s" ph="1">
        <v>1183</v>
      </c>
      <c r="H551" s="7" t="s" ph="1">
        <v>9437</v>
      </c>
      <c r="I551" s="7" t="s" ph="1">
        <v>2356</v>
      </c>
      <c r="M551" s="14" t="str" ph="1">
        <f>IFERROR(INDEX([1]!_born[生没年],
MATCH(I551,[1]!_born[作],0)),"")</f>
        <v/>
      </c>
      <c r="N551" s="20" t="str" ph="1">
        <f>IFERROR(INDEX([1]!_born[生没年],
MATCH(K551,[1]!_born[作],0)),"")</f>
        <v/>
      </c>
      <c r="O551" s="7" t="s" ph="1">
        <v>9438</v>
      </c>
      <c r="R551" s="147" ph="1"/>
      <c r="S551" s="7" t="s" ph="1">
        <v>9131</v>
      </c>
      <c r="U551" s="15" ph="1">
        <v>34896</v>
      </c>
      <c r="Y551" s="7" t="s" ph="1">
        <v>11291</v>
      </c>
    </row>
    <row r="552" spans="1:25" s="19" customFormat="1" ht="25.5" ph="1">
      <c r="A552" s="18" ph="1">
        <v>533</v>
      </c>
      <c r="B552" s="19" t="s" ph="1">
        <v>930</v>
      </c>
      <c r="C552" s="19" t="s" ph="1">
        <v>1431</v>
      </c>
      <c r="D552" s="20" ph="1">
        <v>2</v>
      </c>
      <c r="E552" s="20" ph="1">
        <v>32</v>
      </c>
      <c r="F552" s="19" t="s" ph="1">
        <v>670</v>
      </c>
      <c r="G552" s="19" t="s" ph="1">
        <v>1183</v>
      </c>
      <c r="H552" s="19" t="s" ph="1">
        <v>8050</v>
      </c>
      <c r="I552" s="19" t="s" ph="1">
        <v>2356</v>
      </c>
      <c r="M552" s="20" t="str" ph="1">
        <f>IFERROR(INDEX([1]!_born[生没年],
MATCH(I552,[1]!_born[作],0)),"")</f>
        <v/>
      </c>
      <c r="N552" s="20" t="str" ph="1">
        <f>IFERROR(INDEX([1]!_born[生没年],
MATCH(K552,[1]!_born[作],0)),"")</f>
        <v/>
      </c>
      <c r="O552" s="19" t="s" ph="1">
        <v>9440</v>
      </c>
      <c r="R552" s="148" ph="1"/>
      <c r="S552" s="19" t="s" ph="1">
        <v>9202</v>
      </c>
      <c r="U552" s="21" ph="1">
        <v>34903</v>
      </c>
      <c r="V552" s="18" ph="1"/>
      <c r="W552" s="18" ph="1"/>
    </row>
    <row r="553" spans="1:25" s="19" customFormat="1" ht="25.5" ph="1">
      <c r="A553" s="18" ph="1">
        <v>534</v>
      </c>
      <c r="B553" s="19" t="s" ph="1">
        <v>930</v>
      </c>
      <c r="C553" s="19" t="s" ph="1">
        <v>1431</v>
      </c>
      <c r="D553" s="20" ph="1">
        <v>2</v>
      </c>
      <c r="E553" s="20" ph="1">
        <v>32</v>
      </c>
      <c r="F553" s="19" t="s" ph="1">
        <v>670</v>
      </c>
      <c r="G553" s="19" t="s" ph="1">
        <v>1183</v>
      </c>
      <c r="H553" s="19" t="s" ph="1">
        <v>9441</v>
      </c>
      <c r="I553" s="19" t="s" ph="1">
        <v>2356</v>
      </c>
      <c r="M553" s="20" t="str" ph="1">
        <f>IFERROR(INDEX([1]!_born[生没年],
MATCH(I553,[1]!_born[作],0)),"")</f>
        <v/>
      </c>
      <c r="N553" s="20" t="str" ph="1">
        <f>IFERROR(INDEX([1]!_born[生没年],
MATCH(K553,[1]!_born[作],0)),"")</f>
        <v/>
      </c>
      <c r="O553" s="19" t="s" ph="1">
        <v>9442</v>
      </c>
      <c r="R553" s="148" ph="1"/>
      <c r="S553" s="19" t="s" ph="1">
        <v>9202</v>
      </c>
      <c r="U553" s="21" ph="1">
        <v>34910</v>
      </c>
      <c r="V553" s="18" ph="1"/>
      <c r="W553" s="18" ph="1"/>
    </row>
    <row r="554" spans="1:25" s="19" customFormat="1" ht="25.5" ph="1">
      <c r="A554" s="18" ph="1">
        <v>535</v>
      </c>
      <c r="B554" s="19" t="s" ph="1">
        <v>930</v>
      </c>
      <c r="C554" s="19" t="s" ph="1">
        <v>1431</v>
      </c>
      <c r="D554" s="20" ph="1">
        <v>2</v>
      </c>
      <c r="E554" s="20" ph="1">
        <v>32</v>
      </c>
      <c r="F554" s="19" t="s" ph="1">
        <v>670</v>
      </c>
      <c r="G554" s="19" t="s" ph="1">
        <v>1183</v>
      </c>
      <c r="H554" s="19" t="s" ph="1">
        <v>9443</v>
      </c>
      <c r="I554" s="19" t="s" ph="1">
        <v>2356</v>
      </c>
      <c r="M554" s="20" t="str" ph="1">
        <f>IFERROR(INDEX([1]!_born[生没年],
MATCH(I554,[1]!_born[作],0)),"")</f>
        <v/>
      </c>
      <c r="N554" s="20" t="str" ph="1">
        <f>IFERROR(INDEX([1]!_born[生没年],
MATCH(K554,[1]!_born[作],0)),"")</f>
        <v/>
      </c>
      <c r="O554" s="19" t="s" ph="1">
        <v>9444</v>
      </c>
      <c r="R554" s="148" ph="1"/>
      <c r="S554" s="19" t="s" ph="1">
        <v>9202</v>
      </c>
      <c r="U554" s="21" ph="1">
        <v>34917</v>
      </c>
      <c r="V554" s="18" ph="1"/>
      <c r="W554" s="18" ph="1"/>
    </row>
    <row r="555" spans="1:25" ht="25.5" ph="1">
      <c r="A555" s="6" ph="1">
        <v>525</v>
      </c>
      <c r="B555" s="7" t="s" ph="1">
        <v>930</v>
      </c>
      <c r="C555" s="7" t="s" ph="1">
        <v>1431</v>
      </c>
      <c r="D555" s="14" ph="1">
        <v>2</v>
      </c>
      <c r="E555" s="14" ph="1">
        <v>32</v>
      </c>
      <c r="F555" s="7" t="s" ph="1">
        <v>1199</v>
      </c>
      <c r="G555" s="7" t="s" ph="1">
        <v>1183</v>
      </c>
      <c r="H555" s="7" t="s" ph="1">
        <v>9437</v>
      </c>
      <c r="I555" s="7" t="s" ph="1">
        <v>9445</v>
      </c>
      <c r="M555" s="14" t="str" ph="1">
        <f>IFERROR(INDEX([1]!_born[生没年],
MATCH(I555,[1]!_born[作],0)),"")</f>
        <v/>
      </c>
      <c r="N555" s="20" t="str" ph="1">
        <f>IFERROR(INDEX([1]!_born[生没年],
MATCH(K555,[1]!_born[作],0)),"")</f>
        <v/>
      </c>
      <c r="O555" s="7" t="s" ph="1">
        <v>9447</v>
      </c>
      <c r="R555" s="147" ph="1"/>
      <c r="S555" s="7" t="s" ph="1">
        <v>9131</v>
      </c>
      <c r="U555" s="15" ph="1">
        <v>34924</v>
      </c>
      <c r="Y555" s="7" t="s" ph="1">
        <v>9446</v>
      </c>
    </row>
    <row r="556" spans="1:25" ht="25.5" ph="1">
      <c r="A556" s="6" ph="1">
        <v>632</v>
      </c>
      <c r="B556" s="7" t="s" ph="1">
        <v>930</v>
      </c>
      <c r="C556" s="7" t="s" ph="1">
        <v>1431</v>
      </c>
      <c r="D556" s="14" ph="1">
        <v>2</v>
      </c>
      <c r="E556" s="14" ph="1">
        <v>32</v>
      </c>
      <c r="F556" s="7" t="s" ph="1">
        <v>1200</v>
      </c>
      <c r="G556" s="7" t="s" ph="1">
        <v>1183</v>
      </c>
      <c r="H556" s="7" t="s" ph="1">
        <v>9448</v>
      </c>
      <c r="I556" s="7" t="s" ph="1">
        <v>9449</v>
      </c>
      <c r="M556" s="14" t="str" ph="1">
        <f>IFERROR(INDEX([1]!_born[生没年],
MATCH(I556,[1]!_born[作],0)),"")</f>
        <v/>
      </c>
      <c r="N556" s="20" t="str" ph="1">
        <f>IFERROR(INDEX([1]!_born[生没年],
MATCH(K556,[1]!_born[作],0)),"")</f>
        <v/>
      </c>
      <c r="O556" s="7" t="s" ph="1">
        <v>9451</v>
      </c>
      <c r="R556" s="147" ph="1"/>
      <c r="S556" s="7" t="s" ph="1">
        <v>9131</v>
      </c>
      <c r="U556" s="15" ph="1">
        <v>34931</v>
      </c>
      <c r="Y556" s="7" t="s" ph="1">
        <v>9450</v>
      </c>
    </row>
    <row r="557" spans="1:25" s="52" customFormat="1" ph="1">
      <c r="A557" s="49" ph="1">
        <v>666</v>
      </c>
      <c r="B557" s="52" t="s" ph="1">
        <v>930</v>
      </c>
      <c r="C557" s="52" t="s" ph="1">
        <v>1431</v>
      </c>
      <c r="D557" s="132" ph="1">
        <v>2</v>
      </c>
      <c r="E557" s="132" ph="1">
        <v>32</v>
      </c>
      <c r="F557" s="52" t="s" ph="1">
        <v>1201</v>
      </c>
      <c r="G557" s="52" t="s" ph="1">
        <v>1270</v>
      </c>
      <c r="M557" s="132" t="str" ph="1">
        <f>IFERROR(INDEX([1]!_born[生没年],
MATCH(I557,[1]!_born[作],0)),"")</f>
        <v/>
      </c>
      <c r="N557" s="132" t="str" ph="1">
        <f>IFERROR(INDEX([1]!_born[生没年],
MATCH(K557,[1]!_born[作],0)),"")</f>
        <v/>
      </c>
      <c r="R557" s="150" ph="1"/>
      <c r="U557" s="53" ph="1"/>
      <c r="V557" s="49" ph="1"/>
      <c r="W557" s="49" ph="1"/>
    </row>
    <row r="558" spans="1:25" ht="25.5" ph="1">
      <c r="A558" s="6" ph="1">
        <v>755</v>
      </c>
      <c r="B558" s="7" t="s" ph="1">
        <v>930</v>
      </c>
      <c r="C558" s="7" t="s" ph="1">
        <v>1431</v>
      </c>
      <c r="D558" s="14" ph="1">
        <v>3</v>
      </c>
      <c r="E558" s="14" ph="1">
        <v>32</v>
      </c>
      <c r="F558" s="7" t="s" ph="1">
        <v>1198</v>
      </c>
      <c r="G558" s="7" t="s" ph="1">
        <v>1183</v>
      </c>
      <c r="H558" s="7" t="s" ph="1">
        <v>9448</v>
      </c>
      <c r="I558" s="7" t="s" ph="1">
        <v>9449</v>
      </c>
      <c r="M558" s="14" t="str" ph="1">
        <f>IFERROR(INDEX([1]!_born[生没年],
MATCH(I558,[1]!_born[作],0)),"")</f>
        <v/>
      </c>
      <c r="N558" s="20" t="str" ph="1">
        <f>IFERROR(INDEX([1]!_born[生没年],
MATCH(K558,[1]!_born[作],0)),"")</f>
        <v/>
      </c>
      <c r="O558" s="7" t="s" ph="1">
        <v>9451</v>
      </c>
      <c r="R558" s="147" ph="1"/>
      <c r="S558" s="7" t="s" ph="1">
        <v>9131</v>
      </c>
      <c r="U558" s="15" ph="1">
        <v>34931</v>
      </c>
      <c r="Y558" s="7" t="s" ph="1">
        <v>9452</v>
      </c>
    </row>
    <row r="559" spans="1:25" ht="25.5" ph="1">
      <c r="A559" s="6" ph="1">
        <v>636</v>
      </c>
      <c r="B559" s="7" t="s" ph="1">
        <v>930</v>
      </c>
      <c r="C559" s="7" t="s" ph="1">
        <v>1431</v>
      </c>
      <c r="D559" s="14" ph="1">
        <v>3</v>
      </c>
      <c r="E559" s="14" ph="1">
        <v>32</v>
      </c>
      <c r="F559" s="7" t="s" ph="1">
        <v>1199</v>
      </c>
      <c r="G559" s="7" t="s" ph="1">
        <v>1183</v>
      </c>
      <c r="H559" s="7" t="s" ph="1">
        <v>9453</v>
      </c>
      <c r="I559" s="7" t="s" ph="1">
        <v>2356</v>
      </c>
      <c r="M559" s="20" t="str" ph="1">
        <f>IFERROR(INDEX([1]!_born[生没年],
MATCH(I559,[1]!_born[作],0)),"")</f>
        <v/>
      </c>
      <c r="N559" s="20" t="str" ph="1">
        <f>IFERROR(INDEX([1]!_born[生没年],
MATCH(K559,[1]!_born[作],0)),"")</f>
        <v/>
      </c>
      <c r="O559" s="7" t="s" ph="1">
        <v>9454</v>
      </c>
      <c r="R559" s="147" ph="1"/>
      <c r="S559" s="7" t="s" ph="1">
        <v>9131</v>
      </c>
      <c r="U559" s="15" ph="1">
        <v>34938</v>
      </c>
    </row>
    <row r="560" spans="1:25" ht="25.5" ph="1">
      <c r="A560" s="6" ph="1">
        <v>636</v>
      </c>
      <c r="B560" s="7" t="s" ph="1">
        <v>930</v>
      </c>
      <c r="C560" s="7" t="s" ph="1">
        <v>1431</v>
      </c>
      <c r="D560" s="14" ph="1">
        <v>3</v>
      </c>
      <c r="E560" s="14" ph="1">
        <v>32</v>
      </c>
      <c r="F560" s="7" t="s" ph="1">
        <v>1200</v>
      </c>
      <c r="G560" s="7" t="s" ph="1">
        <v>1183</v>
      </c>
      <c r="H560" s="7" t="s" ph="1">
        <v>9455</v>
      </c>
      <c r="I560" s="7" t="s" ph="1">
        <v>2356</v>
      </c>
      <c r="M560" s="14" t="str" ph="1">
        <f>IFERROR(INDEX([1]!_born[生没年],
MATCH(I560,[1]!_born[作],0)),"")</f>
        <v/>
      </c>
      <c r="N560" s="20" t="str" ph="1">
        <f>IFERROR(INDEX([1]!_born[生没年],
MATCH(K560,[1]!_born[作],0)),"")</f>
        <v/>
      </c>
      <c r="O560" s="7" t="s" ph="1">
        <v>9456</v>
      </c>
      <c r="R560" s="147" ph="1"/>
      <c r="S560" s="7" t="s" ph="1">
        <v>9131</v>
      </c>
      <c r="U560" s="15" ph="1">
        <v>34945</v>
      </c>
      <c r="Y560" s="7" t="s" ph="1">
        <v>8820</v>
      </c>
    </row>
    <row r="561" spans="1:25" s="52" customFormat="1" ph="1">
      <c r="A561" s="49" ph="1">
        <v>666</v>
      </c>
      <c r="B561" s="52" t="s" ph="1">
        <v>930</v>
      </c>
      <c r="C561" s="52" t="s" ph="1">
        <v>1431</v>
      </c>
      <c r="D561" s="132" ph="1">
        <v>3</v>
      </c>
      <c r="E561" s="132" ph="1">
        <v>32</v>
      </c>
      <c r="F561" s="52" t="s" ph="1">
        <v>1201</v>
      </c>
      <c r="G561" s="52" t="s" ph="1">
        <v>1270</v>
      </c>
      <c r="M561" s="132" t="str" ph="1">
        <f>IFERROR(INDEX([1]!_born[生没年],
MATCH(I561,[1]!_born[作],0)),"")</f>
        <v/>
      </c>
      <c r="N561" s="132" t="str" ph="1">
        <f>IFERROR(INDEX([1]!_born[生没年],
MATCH(K561,[1]!_born[作],0)),"")</f>
        <v/>
      </c>
      <c r="R561" s="150" ph="1"/>
      <c r="U561" s="53" ph="1"/>
      <c r="V561" s="49" ph="1"/>
      <c r="W561" s="49" ph="1"/>
    </row>
    <row r="562" spans="1:25" ht="25.5" ph="1">
      <c r="A562" s="6" ph="1">
        <v>757</v>
      </c>
      <c r="B562" s="7" t="s" ph="1">
        <v>930</v>
      </c>
      <c r="C562" s="7" t="s" ph="1">
        <v>1431</v>
      </c>
      <c r="D562" s="14" ph="1">
        <v>4</v>
      </c>
      <c r="E562" s="14" ph="1">
        <v>32</v>
      </c>
      <c r="F562" s="7" t="s" ph="1">
        <v>1198</v>
      </c>
      <c r="G562" s="7" t="s" ph="1">
        <v>1183</v>
      </c>
      <c r="H562" s="7" t="s" ph="1">
        <v>9455</v>
      </c>
      <c r="I562" s="7" t="s" ph="1">
        <v>2356</v>
      </c>
      <c r="M562" s="14" t="str" ph="1">
        <f>IFERROR(INDEX([1]!_born[生没年],
MATCH(I562,[1]!_born[作],0)),"")</f>
        <v/>
      </c>
      <c r="N562" s="20" t="str" ph="1">
        <f>IFERROR(INDEX([1]!_born[生没年],
MATCH(K562,[1]!_born[作],0)),"")</f>
        <v/>
      </c>
      <c r="O562" s="7" t="s" ph="1">
        <v>9456</v>
      </c>
      <c r="R562" s="147" ph="1"/>
      <c r="S562" s="7" t="s" ph="1">
        <v>9131</v>
      </c>
      <c r="U562" s="15" ph="1">
        <v>34945</v>
      </c>
      <c r="Y562" s="7" t="s" ph="1">
        <v>8822</v>
      </c>
    </row>
    <row r="563" spans="1:25" s="19" customFormat="1" ht="25.5" ph="1">
      <c r="A563" s="18" ph="1">
        <v>529</v>
      </c>
      <c r="B563" s="19" t="s" ph="1">
        <v>930</v>
      </c>
      <c r="C563" s="19" t="s" ph="1">
        <v>1431</v>
      </c>
      <c r="D563" s="20" ph="1">
        <v>4</v>
      </c>
      <c r="E563" s="20" ph="1">
        <v>32</v>
      </c>
      <c r="F563" s="19" t="s" ph="1">
        <v>670</v>
      </c>
      <c r="G563" s="19" t="s" ph="1">
        <v>1183</v>
      </c>
      <c r="H563" s="19" t="s" ph="1">
        <v>9457</v>
      </c>
      <c r="I563" s="19" t="s" ph="1">
        <v>2356</v>
      </c>
      <c r="M563" s="20" t="str" ph="1">
        <f>IFERROR(INDEX([1]!_born[生没年],
MATCH(I563,[1]!_born[作],0)),"")</f>
        <v/>
      </c>
      <c r="N563" s="20" t="str" ph="1">
        <f>IFERROR(INDEX([1]!_born[生没年],
MATCH(K563,[1]!_born[作],0)),"")</f>
        <v/>
      </c>
      <c r="O563" s="19" t="s" ph="1">
        <v>9458</v>
      </c>
      <c r="R563" s="148" ph="1"/>
      <c r="S563" s="19" t="s" ph="1">
        <v>9202</v>
      </c>
      <c r="U563" s="21" ph="1">
        <v>34952</v>
      </c>
      <c r="V563" s="18" ph="1"/>
      <c r="W563" s="18" ph="1"/>
    </row>
    <row r="564" spans="1:25" ht="25.5" ph="1">
      <c r="A564" s="6" ph="1">
        <v>530</v>
      </c>
      <c r="B564" s="7" t="s" ph="1">
        <v>930</v>
      </c>
      <c r="C564" s="7" t="s" ph="1">
        <v>1431</v>
      </c>
      <c r="D564" s="14" ph="1">
        <v>4</v>
      </c>
      <c r="E564" s="14" ph="1">
        <v>32</v>
      </c>
      <c r="F564" s="7" t="s" ph="1">
        <v>1199</v>
      </c>
      <c r="G564" s="7" t="s" ph="1">
        <v>1183</v>
      </c>
      <c r="H564" s="7" t="s" ph="1">
        <v>9277</v>
      </c>
      <c r="I564" s="7" t="s" ph="1">
        <v>2356</v>
      </c>
      <c r="M564" s="20" t="str" ph="1">
        <f>IFERROR(INDEX([1]!_born[生没年],
MATCH(I564,[1]!_born[作],0)),"")</f>
        <v/>
      </c>
      <c r="N564" s="20" t="str" ph="1">
        <f>IFERROR(INDEX([1]!_born[生没年],
MATCH(K564,[1]!_born[作],0)),"")</f>
        <v/>
      </c>
      <c r="O564" s="7" t="s" ph="1">
        <v>9459</v>
      </c>
      <c r="R564" s="147" ph="1"/>
      <c r="S564" s="7" t="s" ph="1">
        <v>9131</v>
      </c>
      <c r="U564" s="15" ph="1">
        <v>34959</v>
      </c>
    </row>
    <row r="565" spans="1:25" s="19" customFormat="1" ht="25.5" ph="1">
      <c r="A565" s="18" ph="1">
        <v>525</v>
      </c>
      <c r="B565" s="19" t="s" ph="1">
        <v>930</v>
      </c>
      <c r="C565" s="19" t="s" ph="1">
        <v>1431</v>
      </c>
      <c r="D565" s="20" ph="1">
        <v>4</v>
      </c>
      <c r="E565" s="20" ph="1">
        <v>32</v>
      </c>
      <c r="F565" s="19" t="s" ph="1">
        <v>670</v>
      </c>
      <c r="G565" s="19" t="s" ph="1">
        <v>1183</v>
      </c>
      <c r="H565" s="19" t="s" ph="1">
        <v>9460</v>
      </c>
      <c r="I565" s="19" t="s" ph="1">
        <v>671</v>
      </c>
      <c r="M565" s="20" t="str" ph="1">
        <f>IFERROR(INDEX([1]!_born[生没年],
MATCH(I565,[1]!_born[作],0)),"")</f>
        <v/>
      </c>
      <c r="N565" s="20" t="str" ph="1">
        <f>IFERROR(INDEX([1]!_born[生没年],
MATCH(K565,[1]!_born[作],0)),"")</f>
        <v/>
      </c>
      <c r="O565" s="19" t="s" ph="1">
        <v>9461</v>
      </c>
      <c r="R565" s="148" ph="1"/>
      <c r="S565" s="19" t="s" ph="1">
        <v>9202</v>
      </c>
      <c r="U565" s="21" t="s" ph="1">
        <v>9462</v>
      </c>
      <c r="V565" s="18" ph="1"/>
      <c r="W565" s="18" ph="1"/>
    </row>
    <row r="566" spans="1:25" ht="25.5" ph="1">
      <c r="A566" s="6" ph="1">
        <v>531</v>
      </c>
      <c r="B566" s="7" t="s" ph="1">
        <v>930</v>
      </c>
      <c r="C566" s="7" t="s" ph="1">
        <v>1431</v>
      </c>
      <c r="D566" s="14" ph="1">
        <v>4</v>
      </c>
      <c r="E566" s="14" ph="1">
        <v>32</v>
      </c>
      <c r="F566" s="7" t="s" ph="1">
        <v>1200</v>
      </c>
      <c r="G566" s="7" t="s" ph="1">
        <v>1183</v>
      </c>
      <c r="H566" s="7" t="s" ph="1">
        <v>7034</v>
      </c>
      <c r="I566" s="7" t="s" ph="1">
        <v>2356</v>
      </c>
      <c r="M566" s="14" t="str" ph="1">
        <f>IFERROR(INDEX([1]!_born[生没年],
MATCH(I566,[1]!_born[作],0)),"")</f>
        <v/>
      </c>
      <c r="N566" s="20" t="str" ph="1">
        <f>IFERROR(INDEX([1]!_born[生没年],
MATCH(K566,[1]!_born[作],0)),"")</f>
        <v/>
      </c>
      <c r="O566" s="7" t="s" ph="1">
        <v>9464</v>
      </c>
      <c r="R566" s="147" ph="1"/>
      <c r="S566" s="7" t="s" ph="1">
        <v>9131</v>
      </c>
      <c r="U566" s="15" ph="1">
        <v>34994</v>
      </c>
      <c r="Y566" s="7" t="s" ph="1">
        <v>9463</v>
      </c>
    </row>
    <row r="567" spans="1:25" s="52" customFormat="1" ph="1">
      <c r="A567" s="49" ph="1">
        <v>666</v>
      </c>
      <c r="B567" s="52" t="s" ph="1">
        <v>930</v>
      </c>
      <c r="C567" s="52" t="s" ph="1">
        <v>1431</v>
      </c>
      <c r="D567" s="132" ph="1">
        <v>4</v>
      </c>
      <c r="E567" s="132" ph="1">
        <v>32</v>
      </c>
      <c r="F567" s="52" t="s" ph="1">
        <v>1201</v>
      </c>
      <c r="G567" s="52" t="s" ph="1">
        <v>1270</v>
      </c>
      <c r="M567" s="132" t="str" ph="1">
        <f>IFERROR(INDEX([1]!_born[生没年],
MATCH(I567,[1]!_born[作],0)),"")</f>
        <v/>
      </c>
      <c r="N567" s="132" t="str" ph="1">
        <f>IFERROR(INDEX([1]!_born[生没年],
MATCH(K567,[1]!_born[作],0)),"")</f>
        <v/>
      </c>
      <c r="R567" s="150" ph="1"/>
      <c r="U567" s="53" ph="1"/>
      <c r="V567" s="49" ph="1"/>
      <c r="W567" s="49" ph="1"/>
    </row>
    <row r="568" spans="1:25" ht="25.5" ph="1">
      <c r="A568" s="6" ph="1">
        <v>531</v>
      </c>
      <c r="B568" s="7" t="s" ph="1">
        <v>930</v>
      </c>
      <c r="C568" s="7" t="s" ph="1">
        <v>1431</v>
      </c>
      <c r="D568" s="14" ph="1">
        <v>5</v>
      </c>
      <c r="E568" s="14" ph="1">
        <v>32</v>
      </c>
      <c r="F568" s="7" t="s" ph="1">
        <v>1198</v>
      </c>
      <c r="G568" s="7" t="s" ph="1">
        <v>1183</v>
      </c>
      <c r="H568" s="7" t="s" ph="1">
        <v>7034</v>
      </c>
      <c r="I568" s="7" t="s" ph="1">
        <v>2356</v>
      </c>
      <c r="M568" s="14" t="str" ph="1">
        <f>IFERROR(INDEX([1]!_born[生没年],
MATCH(I568,[1]!_born[作],0)),"")</f>
        <v/>
      </c>
      <c r="N568" s="20" t="str" ph="1">
        <f>IFERROR(INDEX([1]!_born[生没年],
MATCH(K568,[1]!_born[作],0)),"")</f>
        <v/>
      </c>
      <c r="O568" s="7" t="s" ph="1">
        <v>9464</v>
      </c>
      <c r="R568" s="147" ph="1"/>
      <c r="S568" s="7" t="s" ph="1">
        <v>9131</v>
      </c>
      <c r="U568" s="15" ph="1">
        <v>34994</v>
      </c>
      <c r="Y568" s="7" t="s" ph="1">
        <v>9465</v>
      </c>
    </row>
    <row r="569" spans="1:25" ht="25.5" ph="1">
      <c r="A569" s="6" ph="1">
        <v>531</v>
      </c>
      <c r="B569" s="7" t="s" ph="1">
        <v>930</v>
      </c>
      <c r="C569" s="7" t="s" ph="1">
        <v>1431</v>
      </c>
      <c r="D569" s="14" ph="1">
        <v>5</v>
      </c>
      <c r="E569" s="14" ph="1">
        <v>32</v>
      </c>
      <c r="F569" s="7" t="s" ph="1">
        <v>1199</v>
      </c>
      <c r="G569" s="7" t="s" ph="1">
        <v>1183</v>
      </c>
      <c r="H569" s="7" t="s" ph="1">
        <v>9466</v>
      </c>
      <c r="I569" s="7" t="s" ph="1">
        <v>671</v>
      </c>
      <c r="M569" s="20" t="str" ph="1">
        <f>IFERROR(INDEX([1]!_born[生没年],
MATCH(I569,[1]!_born[作],0)),"")</f>
        <v/>
      </c>
      <c r="N569" s="20" t="str" ph="1">
        <f>IFERROR(INDEX([1]!_born[生没年],
MATCH(K569,[1]!_born[作],0)),"")</f>
        <v/>
      </c>
      <c r="O569" s="7" t="s" ph="1">
        <v>9467</v>
      </c>
      <c r="R569" s="147" ph="1"/>
      <c r="S569" s="7" t="s" ph="1">
        <v>9131</v>
      </c>
      <c r="U569" s="15" ph="1">
        <v>35001</v>
      </c>
    </row>
    <row r="570" spans="1:25" ht="25.5" ph="1">
      <c r="A570" s="6" ph="1">
        <v>531</v>
      </c>
      <c r="B570" s="7" t="s" ph="1">
        <v>930</v>
      </c>
      <c r="C570" s="7" t="s" ph="1">
        <v>1431</v>
      </c>
      <c r="D570" s="14" ph="1">
        <v>5</v>
      </c>
      <c r="E570" s="14" ph="1">
        <v>32</v>
      </c>
      <c r="F570" s="7" t="s" ph="1">
        <v>1200</v>
      </c>
      <c r="G570" s="7" t="s" ph="1">
        <v>1183</v>
      </c>
      <c r="H570" s="7" t="s" ph="1">
        <v>9128</v>
      </c>
      <c r="I570" s="7" t="s" ph="1">
        <v>671</v>
      </c>
      <c r="M570" s="14" t="str" ph="1">
        <f>IFERROR(INDEX([1]!_born[生没年],
MATCH(I570,[1]!_born[作],0)),"")</f>
        <v/>
      </c>
      <c r="N570" s="20" t="str" ph="1">
        <f>IFERROR(INDEX([1]!_born[生没年],
MATCH(K570,[1]!_born[作],0)),"")</f>
        <v/>
      </c>
      <c r="O570" s="7" t="s" ph="1">
        <v>9130</v>
      </c>
      <c r="R570" s="147" ph="1"/>
      <c r="S570" s="7" t="s" ph="1">
        <v>9131</v>
      </c>
      <c r="U570" s="15" ph="1">
        <v>35008</v>
      </c>
      <c r="Y570" s="7" t="s" ph="1">
        <v>11292</v>
      </c>
    </row>
    <row r="571" spans="1:25" ht="25.5" ph="1">
      <c r="A571" s="6" ph="1">
        <v>525</v>
      </c>
      <c r="B571" s="7" t="s" ph="1">
        <v>930</v>
      </c>
      <c r="C571" s="7" t="s" ph="1">
        <v>1431</v>
      </c>
      <c r="D571" s="14" ph="1">
        <v>5</v>
      </c>
      <c r="E571" s="14" ph="1">
        <v>32</v>
      </c>
      <c r="F571" s="7" t="s" ph="1">
        <v>1201</v>
      </c>
      <c r="G571" s="7" t="s" ph="1">
        <v>1183</v>
      </c>
      <c r="H571" s="7" t="s" ph="1">
        <v>9468</v>
      </c>
      <c r="I571" s="7" t="s" ph="1">
        <v>671</v>
      </c>
      <c r="M571" s="14" t="str" ph="1">
        <f>IFERROR(INDEX([1]!_born[生没年],
MATCH(I571,[1]!_born[作],0)),"")</f>
        <v/>
      </c>
      <c r="N571" s="20" t="str" ph="1">
        <f>IFERROR(INDEX([1]!_born[生没年],
MATCH(K571,[1]!_born[作],0)),"")</f>
        <v/>
      </c>
      <c r="O571" s="7" t="s" ph="1">
        <v>9470</v>
      </c>
      <c r="R571" s="147" ph="1"/>
      <c r="S571" s="7" t="s" ph="1">
        <v>9131</v>
      </c>
      <c r="U571" s="15" ph="1">
        <v>35015</v>
      </c>
      <c r="Y571" s="7" t="s" ph="1">
        <v>9469</v>
      </c>
    </row>
    <row r="572" spans="1:25" s="52" customFormat="1" ph="1">
      <c r="A572" s="49" ph="1">
        <v>666</v>
      </c>
      <c r="B572" s="52" t="s" ph="1">
        <v>930</v>
      </c>
      <c r="C572" s="52" t="s" ph="1">
        <v>1431</v>
      </c>
      <c r="D572" s="132" ph="1">
        <v>5</v>
      </c>
      <c r="E572" s="132" ph="1">
        <v>32</v>
      </c>
      <c r="F572" s="52" t="s" ph="1">
        <v>672</v>
      </c>
      <c r="G572" s="52" t="s" ph="1">
        <v>1270</v>
      </c>
      <c r="M572" s="132" t="str" ph="1">
        <f>IFERROR(INDEX([1]!_born[生没年],
MATCH(I572,[1]!_born[作],0)),"")</f>
        <v/>
      </c>
      <c r="N572" s="132" t="str" ph="1">
        <f>IFERROR(INDEX([1]!_born[生没年],
MATCH(K572,[1]!_born[作],0)),"")</f>
        <v/>
      </c>
      <c r="R572" s="150" ph="1"/>
      <c r="U572" s="53" ph="1"/>
      <c r="V572" s="49" ph="1"/>
      <c r="W572" s="49" ph="1"/>
    </row>
    <row r="573" spans="1:25" ht="25.5" ph="1">
      <c r="A573" s="6" ph="1">
        <v>626</v>
      </c>
      <c r="B573" s="7" t="s" ph="1">
        <v>930</v>
      </c>
      <c r="C573" s="7" t="s" ph="1">
        <v>1431</v>
      </c>
      <c r="D573" s="14" ph="1">
        <v>1</v>
      </c>
      <c r="E573" s="14" ph="1">
        <v>33</v>
      </c>
      <c r="F573" s="7" t="s" ph="1">
        <v>1198</v>
      </c>
      <c r="G573" s="7" t="s" ph="1">
        <v>1183</v>
      </c>
      <c r="H573" s="7" t="s" ph="1">
        <v>9468</v>
      </c>
      <c r="I573" s="7" t="s" ph="1">
        <v>671</v>
      </c>
      <c r="M573" s="14" t="str" ph="1">
        <f>IFERROR(INDEX([1]!_born[生没年],
MATCH(I573,[1]!_born[作],0)),"")</f>
        <v/>
      </c>
      <c r="N573" s="20" t="str" ph="1">
        <f>IFERROR(INDEX([1]!_born[生没年],
MATCH(K573,[1]!_born[作],0)),"")</f>
        <v/>
      </c>
      <c r="O573" s="7" t="s" ph="1">
        <v>9470</v>
      </c>
      <c r="R573" s="147" ph="1"/>
      <c r="S573" s="7" t="s" ph="1">
        <v>9131</v>
      </c>
      <c r="U573" s="15" ph="1">
        <v>35015</v>
      </c>
      <c r="X573" s="6" ph="1"/>
      <c r="Y573" s="7" t="s" ph="1">
        <v>9471</v>
      </c>
    </row>
    <row r="574" spans="1:25" ht="25.5" ph="1">
      <c r="A574" s="6" ph="1">
        <v>629</v>
      </c>
      <c r="B574" s="7" t="s" ph="1">
        <v>930</v>
      </c>
      <c r="C574" s="7" t="s" ph="1">
        <v>1431</v>
      </c>
      <c r="D574" s="14" ph="1">
        <v>1</v>
      </c>
      <c r="E574" s="14" ph="1">
        <v>33</v>
      </c>
      <c r="F574" s="7" t="s" ph="1">
        <v>1199</v>
      </c>
      <c r="G574" s="7" t="s" ph="1">
        <v>1183</v>
      </c>
      <c r="H574" s="7" t="s" ph="1">
        <v>9472</v>
      </c>
      <c r="I574" s="7" t="s" ph="1">
        <v>9473</v>
      </c>
      <c r="M574" s="20" t="str" ph="1">
        <f>IFERROR(INDEX([1]!_born[生没年],
MATCH(I574,[1]!_born[作],0)),"")</f>
        <v/>
      </c>
      <c r="N574" s="20" t="str" ph="1">
        <f>IFERROR(INDEX([1]!_born[生没年],
MATCH(K574,[1]!_born[作],0)),"")</f>
        <v/>
      </c>
      <c r="O574" s="7" t="s" ph="1">
        <v>9474</v>
      </c>
      <c r="R574" s="147" ph="1"/>
      <c r="S574" s="7" t="s" ph="1">
        <v>9131</v>
      </c>
      <c r="U574" s="15" ph="1">
        <v>35022</v>
      </c>
    </row>
    <row r="575" spans="1:25" ht="25.5" ph="1">
      <c r="A575" s="6" ph="1">
        <v>630</v>
      </c>
      <c r="B575" s="7" t="s" ph="1">
        <v>930</v>
      </c>
      <c r="C575" s="7" t="s" ph="1">
        <v>1431</v>
      </c>
      <c r="D575" s="14" ph="1">
        <v>1</v>
      </c>
      <c r="E575" s="14" ph="1">
        <v>33</v>
      </c>
      <c r="F575" s="7" t="s" ph="1">
        <v>1200</v>
      </c>
      <c r="G575" s="7" t="s" ph="1">
        <v>1183</v>
      </c>
      <c r="H575" s="7" t="s" ph="1">
        <v>9475</v>
      </c>
      <c r="I575" s="7" t="s" ph="1">
        <v>671</v>
      </c>
      <c r="M575" s="14" t="str" ph="1">
        <f>IFERROR(INDEX([1]!_born[生没年],
MATCH(I575,[1]!_born[作],0)),"")</f>
        <v/>
      </c>
      <c r="N575" s="20" t="str" ph="1">
        <f>IFERROR(INDEX([1]!_born[生没年],
MATCH(K575,[1]!_born[作],0)),"")</f>
        <v/>
      </c>
      <c r="O575" s="7" t="s" ph="1">
        <v>9476</v>
      </c>
      <c r="R575" s="147" ph="1"/>
      <c r="S575" s="7" t="s" ph="1">
        <v>9131</v>
      </c>
      <c r="U575" s="15" ph="1">
        <v>35029</v>
      </c>
      <c r="Y575" s="7" t="s" ph="1">
        <v>9398</v>
      </c>
    </row>
    <row r="576" spans="1:25" s="52" customFormat="1" ph="1">
      <c r="A576" s="49" ph="1">
        <v>666</v>
      </c>
      <c r="B576" s="52" t="s" ph="1">
        <v>930</v>
      </c>
      <c r="C576" s="52" t="s" ph="1">
        <v>1431</v>
      </c>
      <c r="D576" s="132" ph="1">
        <v>1</v>
      </c>
      <c r="E576" s="132" ph="1">
        <v>33</v>
      </c>
      <c r="F576" s="52" t="s" ph="1">
        <v>1201</v>
      </c>
      <c r="G576" s="52" t="s" ph="1">
        <v>1270</v>
      </c>
      <c r="M576" s="132" t="str" ph="1">
        <f>IFERROR(INDEX([1]!_born[生没年],
MATCH(I576,[1]!_born[作],0)),"")</f>
        <v/>
      </c>
      <c r="N576" s="132" t="str" ph="1">
        <f>IFERROR(INDEX([1]!_born[生没年],
MATCH(K576,[1]!_born[作],0)),"")</f>
        <v/>
      </c>
      <c r="R576" s="150" ph="1"/>
      <c r="U576" s="53" ph="1"/>
      <c r="V576" s="49" ph="1"/>
      <c r="W576" s="49" ph="1"/>
    </row>
    <row r="577" spans="1:25" ht="25.5" ph="1">
      <c r="A577" s="6" ph="1">
        <v>630</v>
      </c>
      <c r="B577" s="7" t="s" ph="1">
        <v>930</v>
      </c>
      <c r="C577" s="7" t="s" ph="1">
        <v>1431</v>
      </c>
      <c r="D577" s="14" ph="1">
        <v>2</v>
      </c>
      <c r="E577" s="14" ph="1">
        <v>33</v>
      </c>
      <c r="F577" s="7" t="s" ph="1">
        <v>1198</v>
      </c>
      <c r="G577" s="7" t="s" ph="1">
        <v>1183</v>
      </c>
      <c r="H577" s="7" t="s" ph="1">
        <v>9475</v>
      </c>
      <c r="I577" s="7" t="s" ph="1">
        <v>671</v>
      </c>
      <c r="M577" s="14" t="str" ph="1">
        <f>IFERROR(INDEX([1]!_born[生没年],
MATCH(I577,[1]!_born[作],0)),"")</f>
        <v/>
      </c>
      <c r="N577" s="20" t="str" ph="1">
        <f>IFERROR(INDEX([1]!_born[生没年],
MATCH(K577,[1]!_born[作],0)),"")</f>
        <v/>
      </c>
      <c r="O577" s="7" t="s" ph="1">
        <v>9476</v>
      </c>
      <c r="R577" s="147" ph="1"/>
      <c r="S577" s="7" t="s" ph="1">
        <v>9131</v>
      </c>
      <c r="U577" s="15" ph="1">
        <v>35029</v>
      </c>
      <c r="Y577" s="7" t="s" ph="1">
        <v>9400</v>
      </c>
    </row>
    <row r="578" spans="1:25" ht="25.5" ph="1">
      <c r="A578" s="6" ph="1">
        <v>757</v>
      </c>
      <c r="B578" s="7" t="s" ph="1">
        <v>930</v>
      </c>
      <c r="C578" s="7" t="s" ph="1">
        <v>1431</v>
      </c>
      <c r="D578" s="14" ph="1">
        <v>2</v>
      </c>
      <c r="E578" s="14" ph="1">
        <v>33</v>
      </c>
      <c r="F578" s="7" t="s" ph="1">
        <v>1199</v>
      </c>
      <c r="G578" s="7" t="s" ph="1">
        <v>1183</v>
      </c>
      <c r="H578" s="7" t="s" ph="1">
        <v>9477</v>
      </c>
      <c r="I578" s="7" t="s" ph="1">
        <v>2356</v>
      </c>
      <c r="M578" s="14" t="str" ph="1">
        <f>IFERROR(INDEX([1]!_born[生没年],
MATCH(I578,[1]!_born[作],0)),"")</f>
        <v/>
      </c>
      <c r="N578" s="20" t="str" ph="1">
        <f>IFERROR(INDEX([1]!_born[生没年],
MATCH(K578,[1]!_born[作],0)),"")</f>
        <v/>
      </c>
      <c r="O578" s="7" t="s" ph="1">
        <v>9479</v>
      </c>
      <c r="R578" s="147" ph="1"/>
      <c r="S578" s="7" t="s" ph="1">
        <v>9131</v>
      </c>
      <c r="U578" s="15" ph="1">
        <v>35036</v>
      </c>
      <c r="Y578" s="7" t="s" ph="1">
        <v>9478</v>
      </c>
    </row>
    <row r="579" spans="1:25" s="52" customFormat="1" ph="1">
      <c r="A579" s="49" ph="1">
        <v>666</v>
      </c>
      <c r="B579" s="52" t="s" ph="1">
        <v>930</v>
      </c>
      <c r="C579" s="52" t="s" ph="1">
        <v>1431</v>
      </c>
      <c r="D579" s="132" ph="1">
        <v>2</v>
      </c>
      <c r="E579" s="132" ph="1">
        <v>33</v>
      </c>
      <c r="F579" s="52" t="s" ph="1">
        <v>1200</v>
      </c>
      <c r="G579" s="52" t="s" ph="1">
        <v>1270</v>
      </c>
      <c r="M579" s="132" t="str" ph="1">
        <f>IFERROR(INDEX([1]!_born[生没年],
MATCH(I579,[1]!_born[作],0)),"")</f>
        <v/>
      </c>
      <c r="N579" s="132" t="str" ph="1">
        <f>IFERROR(INDEX([1]!_born[生没年],
MATCH(K579,[1]!_born[作],0)),"")</f>
        <v/>
      </c>
      <c r="R579" s="150" ph="1"/>
      <c r="U579" s="53" ph="1"/>
      <c r="V579" s="49" ph="1"/>
      <c r="W579" s="49" ph="1"/>
    </row>
    <row r="580" spans="1:25" ht="25.5" ph="1">
      <c r="A580" s="6" ph="1">
        <v>755</v>
      </c>
      <c r="B580" s="7" t="s" ph="1">
        <v>930</v>
      </c>
      <c r="C580" s="7" t="s" ph="1">
        <v>1431</v>
      </c>
      <c r="D580" s="14" ph="1">
        <v>3</v>
      </c>
      <c r="E580" s="14" ph="1">
        <v>33</v>
      </c>
      <c r="F580" s="7" t="s" ph="1">
        <v>1198</v>
      </c>
      <c r="G580" s="7" t="s" ph="1">
        <v>1183</v>
      </c>
      <c r="H580" s="7" t="s" ph="1">
        <v>9477</v>
      </c>
      <c r="I580" s="7" t="s" ph="1">
        <v>2356</v>
      </c>
      <c r="M580" s="14" t="str" ph="1">
        <f>IFERROR(INDEX([1]!_born[生没年],
MATCH(I580,[1]!_born[作],0)),"")</f>
        <v/>
      </c>
      <c r="N580" s="20" t="str" ph="1">
        <f>IFERROR(INDEX([1]!_born[生没年],
MATCH(K580,[1]!_born[作],0)),"")</f>
        <v/>
      </c>
      <c r="O580" s="7" t="s" ph="1">
        <v>9479</v>
      </c>
      <c r="R580" s="147" ph="1"/>
      <c r="S580" s="7" t="s" ph="1">
        <v>9131</v>
      </c>
      <c r="U580" s="15" ph="1">
        <v>35036</v>
      </c>
      <c r="Y580" s="7" t="s" ph="1">
        <v>9480</v>
      </c>
    </row>
    <row r="581" spans="1:25" s="19" customFormat="1" ht="25.5" ph="1">
      <c r="A581" s="18" ph="1">
        <v>509</v>
      </c>
      <c r="B581" s="19" t="s" ph="1">
        <v>930</v>
      </c>
      <c r="C581" s="19" t="s" ph="1">
        <v>1431</v>
      </c>
      <c r="D581" s="20" ph="1">
        <v>3</v>
      </c>
      <c r="E581" s="20" ph="1">
        <v>33</v>
      </c>
      <c r="F581" s="19" t="s" ph="1">
        <v>670</v>
      </c>
      <c r="G581" s="19" t="s" ph="1">
        <v>1183</v>
      </c>
      <c r="H581" s="19" t="s" ph="1">
        <v>9235</v>
      </c>
      <c r="I581" s="19" t="s" ph="1">
        <v>2356</v>
      </c>
      <c r="M581" s="20" t="str" ph="1">
        <f>IFERROR(INDEX([1]!_born[生没年],
MATCH(I581,[1]!_born[作],0)),"")</f>
        <v/>
      </c>
      <c r="N581" s="20" t="str" ph="1">
        <f>IFERROR(INDEX([1]!_born[生没年],
MATCH(K581,[1]!_born[作],0)),"")</f>
        <v/>
      </c>
      <c r="O581" s="19" t="s" ph="1">
        <v>9481</v>
      </c>
      <c r="R581" s="148" ph="1"/>
      <c r="S581" s="19" t="s" ph="1">
        <v>9202</v>
      </c>
      <c r="U581" s="21" ph="1">
        <v>35043</v>
      </c>
      <c r="V581" s="18" ph="1"/>
      <c r="W581" s="18" ph="1"/>
    </row>
    <row r="582" spans="1:25" ht="25.5" ph="1">
      <c r="A582" s="6" ph="1">
        <v>509</v>
      </c>
      <c r="B582" s="7" t="s" ph="1">
        <v>930</v>
      </c>
      <c r="C582" s="7" t="s" ph="1">
        <v>1431</v>
      </c>
      <c r="D582" s="14" ph="1">
        <v>3</v>
      </c>
      <c r="E582" s="14" ph="1">
        <v>33</v>
      </c>
      <c r="F582" s="7" t="s" ph="1">
        <v>1199</v>
      </c>
      <c r="G582" s="7" t="s" ph="1">
        <v>1183</v>
      </c>
      <c r="H582" s="7" t="s" ph="1">
        <v>9482</v>
      </c>
      <c r="I582" s="7" t="s" ph="1">
        <v>2356</v>
      </c>
      <c r="M582" s="20" t="str" ph="1">
        <f>IFERROR(INDEX([1]!_born[生没年],
MATCH(I582,[1]!_born[作],0)),"")</f>
        <v/>
      </c>
      <c r="N582" s="20" t="str" ph="1">
        <f>IFERROR(INDEX([1]!_born[生没年],
MATCH(K582,[1]!_born[作],0)),"")</f>
        <v/>
      </c>
      <c r="O582" s="7" t="s" ph="1">
        <v>9483</v>
      </c>
      <c r="R582" s="147" ph="1"/>
      <c r="S582" s="7" t="s" ph="1">
        <v>9131</v>
      </c>
      <c r="U582" s="15" ph="1">
        <v>35050</v>
      </c>
      <c r="Y582" s="7" t="s" ph="1">
        <v>9484</v>
      </c>
    </row>
    <row r="583" spans="1:25" ht="25.5" ph="1">
      <c r="A583" s="6" ph="1">
        <v>636</v>
      </c>
      <c r="B583" s="7" t="s" ph="1">
        <v>930</v>
      </c>
      <c r="C583" s="7" t="s" ph="1">
        <v>1431</v>
      </c>
      <c r="D583" s="14" ph="1">
        <v>3</v>
      </c>
      <c r="E583" s="14" ph="1">
        <v>33</v>
      </c>
      <c r="F583" s="7" t="s" ph="1">
        <v>1200</v>
      </c>
      <c r="G583" s="7" t="s" ph="1">
        <v>1183</v>
      </c>
      <c r="H583" s="7" t="s" ph="1">
        <v>9485</v>
      </c>
      <c r="I583" s="7" t="s" ph="1">
        <v>2356</v>
      </c>
      <c r="M583" s="14" t="str" ph="1">
        <f>IFERROR(INDEX([1]!_born[生没年],
MATCH(I583,[1]!_born[作],0)),"")</f>
        <v/>
      </c>
      <c r="N583" s="20" t="str" ph="1">
        <f>IFERROR(INDEX([1]!_born[生没年],
MATCH(K583,[1]!_born[作],0)),"")</f>
        <v/>
      </c>
      <c r="O583" s="7" t="s" ph="1">
        <v>9487</v>
      </c>
      <c r="R583" s="147" ph="1"/>
      <c r="S583" s="7" t="s" ph="1">
        <v>9131</v>
      </c>
      <c r="U583" s="15" ph="1">
        <v>35057</v>
      </c>
      <c r="Y583" s="7" t="s" ph="1">
        <v>9486</v>
      </c>
    </row>
    <row r="584" spans="1:25" ht="25.5" ph="1">
      <c r="A584" s="6" ph="1">
        <v>636</v>
      </c>
      <c r="B584" s="7" t="s" ph="1">
        <v>930</v>
      </c>
      <c r="C584" s="7" t="s" ph="1">
        <v>1431</v>
      </c>
      <c r="D584" s="14" ph="1">
        <v>3</v>
      </c>
      <c r="E584" s="14" ph="1">
        <v>33</v>
      </c>
      <c r="F584" s="7" t="s" ph="1">
        <v>1201</v>
      </c>
      <c r="G584" s="7" t="s" ph="1">
        <v>1183</v>
      </c>
      <c r="H584" s="7" t="s" ph="1">
        <v>9488</v>
      </c>
      <c r="I584" s="7" t="s" ph="1">
        <v>2356</v>
      </c>
      <c r="M584" s="14" t="str" ph="1">
        <f>IFERROR(INDEX([1]!_born[生没年],
MATCH(I584,[1]!_born[作],0)),"")</f>
        <v/>
      </c>
      <c r="N584" s="20" t="str" ph="1">
        <f>IFERROR(INDEX([1]!_born[生没年],
MATCH(K584,[1]!_born[作],0)),"")</f>
        <v/>
      </c>
      <c r="O584" s="7" t="s" ph="1">
        <v>9490</v>
      </c>
      <c r="R584" s="147" ph="1"/>
      <c r="S584" s="7" t="s" ph="1">
        <v>9131</v>
      </c>
      <c r="U584" s="15" ph="1">
        <v>35064</v>
      </c>
      <c r="Y584" s="7" t="s" ph="1">
        <v>9489</v>
      </c>
    </row>
    <row r="585" spans="1:25" s="52" customFormat="1" ph="1">
      <c r="A585" s="49" ph="1">
        <v>666</v>
      </c>
      <c r="B585" s="52" t="s" ph="1">
        <v>930</v>
      </c>
      <c r="C585" s="52" t="s" ph="1">
        <v>1431</v>
      </c>
      <c r="D585" s="132" ph="1">
        <v>3</v>
      </c>
      <c r="E585" s="132" ph="1">
        <v>33</v>
      </c>
      <c r="F585" s="52" t="s" ph="1">
        <v>672</v>
      </c>
      <c r="G585" s="52" t="s" ph="1">
        <v>1270</v>
      </c>
      <c r="M585" s="132" t="str" ph="1">
        <f>IFERROR(INDEX([1]!_born[生没年],
MATCH(I585,[1]!_born[作],0)),"")</f>
        <v/>
      </c>
      <c r="N585" s="132" t="str" ph="1">
        <f>IFERROR(INDEX([1]!_born[生没年],
MATCH(K585,[1]!_born[作],0)),"")</f>
        <v/>
      </c>
      <c r="R585" s="150" ph="1"/>
      <c r="U585" s="53" ph="1"/>
      <c r="V585" s="49" ph="1"/>
      <c r="W585" s="49" ph="1"/>
    </row>
    <row r="586" spans="1:25" ht="25.5" ph="1">
      <c r="A586" s="6" ph="1">
        <v>757</v>
      </c>
      <c r="B586" s="7" t="s" ph="1">
        <v>930</v>
      </c>
      <c r="C586" s="7" t="s" ph="1">
        <v>1431</v>
      </c>
      <c r="D586" s="14" ph="1">
        <v>4</v>
      </c>
      <c r="E586" s="14" ph="1">
        <v>33</v>
      </c>
      <c r="F586" s="7" t="s" ph="1">
        <v>1198</v>
      </c>
      <c r="G586" s="7" t="s" ph="1">
        <v>1183</v>
      </c>
      <c r="H586" s="7" t="s" ph="1">
        <v>9488</v>
      </c>
      <c r="I586" s="7" t="s" ph="1">
        <v>2356</v>
      </c>
      <c r="M586" s="14" t="str" ph="1">
        <f>IFERROR(INDEX([1]!_born[生没年],
MATCH(I586,[1]!_born[作],0)),"")</f>
        <v/>
      </c>
      <c r="N586" s="20" t="str" ph="1">
        <f>IFERROR(INDEX([1]!_born[生没年],
MATCH(K586,[1]!_born[作],0)),"")</f>
        <v/>
      </c>
      <c r="O586" s="7" t="s" ph="1">
        <v>9490</v>
      </c>
      <c r="R586" s="147" ph="1"/>
      <c r="S586" s="7" t="s" ph="1">
        <v>9131</v>
      </c>
      <c r="U586" s="15" ph="1">
        <v>35064</v>
      </c>
      <c r="Y586" s="7" t="s" ph="1">
        <v>11293</v>
      </c>
    </row>
    <row r="587" spans="1:25" s="19" customFormat="1" ht="25.5" ph="1">
      <c r="A587" s="18" ph="1">
        <v>509</v>
      </c>
      <c r="B587" s="19" t="s" ph="1">
        <v>930</v>
      </c>
      <c r="C587" s="19" t="s" ph="1">
        <v>1431</v>
      </c>
      <c r="D587" s="20" ph="1">
        <v>4</v>
      </c>
      <c r="E587" s="20" ph="1">
        <v>33</v>
      </c>
      <c r="F587" s="19" t="s" ph="1">
        <v>670</v>
      </c>
      <c r="G587" s="19" t="s" ph="1">
        <v>1183</v>
      </c>
      <c r="H587" s="19" t="s" ph="1">
        <v>9491</v>
      </c>
      <c r="I587" s="19" t="s" ph="1">
        <v>671</v>
      </c>
      <c r="M587" s="20" t="str" ph="1">
        <f>IFERROR(INDEX([1]!_born[生没年],
MATCH(I587,[1]!_born[作],0)),"")</f>
        <v/>
      </c>
      <c r="N587" s="20" t="str" ph="1">
        <f>IFERROR(INDEX([1]!_born[生没年],
MATCH(K587,[1]!_born[作],0)),"")</f>
        <v/>
      </c>
      <c r="O587" s="19" t="s" ph="1">
        <v>9492</v>
      </c>
      <c r="R587" s="148" ph="1"/>
      <c r="S587" s="19" t="s" ph="1">
        <v>9202</v>
      </c>
      <c r="U587" s="21" ph="1">
        <v>35071</v>
      </c>
      <c r="V587" s="18" ph="1"/>
      <c r="W587" s="18" ph="1"/>
    </row>
    <row r="588" spans="1:25" s="19" customFormat="1" ht="25.5" ph="1">
      <c r="A588" s="18" ph="1">
        <v>509</v>
      </c>
      <c r="B588" s="19" t="s" ph="1">
        <v>930</v>
      </c>
      <c r="C588" s="19" t="s" ph="1">
        <v>1431</v>
      </c>
      <c r="D588" s="20" ph="1">
        <v>4</v>
      </c>
      <c r="E588" s="20" ph="1">
        <v>33</v>
      </c>
      <c r="F588" s="19" t="s" ph="1">
        <v>670</v>
      </c>
      <c r="G588" s="19" t="s" ph="1">
        <v>1183</v>
      </c>
      <c r="H588" s="19" t="s" ph="1">
        <v>9493</v>
      </c>
      <c r="I588" s="19" t="s" ph="1">
        <v>9494</v>
      </c>
      <c r="M588" s="20" t="str" ph="1">
        <f>IFERROR(INDEX([1]!_born[生没年],
MATCH(I588,[1]!_born[作],0)),"")</f>
        <v/>
      </c>
      <c r="N588" s="20" t="str" ph="1">
        <f>IFERROR(INDEX([1]!_born[生没年],
MATCH(K588,[1]!_born[作],0)),"")</f>
        <v/>
      </c>
      <c r="O588" s="19" t="s" ph="1">
        <v>9495</v>
      </c>
      <c r="R588" s="148" ph="1"/>
      <c r="S588" s="19" t="s" ph="1">
        <v>9202</v>
      </c>
      <c r="U588" s="21" ph="1">
        <v>35078</v>
      </c>
      <c r="V588" s="18" ph="1"/>
      <c r="W588" s="18" ph="1"/>
    </row>
    <row r="589" spans="1:25" s="19" customFormat="1" ht="25.5" ph="1">
      <c r="A589" s="18" ph="1">
        <v>509</v>
      </c>
      <c r="B589" s="19" t="s" ph="1">
        <v>930</v>
      </c>
      <c r="C589" s="19" t="s" ph="1">
        <v>1431</v>
      </c>
      <c r="D589" s="20" ph="1">
        <v>4</v>
      </c>
      <c r="E589" s="20" ph="1">
        <v>33</v>
      </c>
      <c r="F589" s="19" t="s" ph="1">
        <v>670</v>
      </c>
      <c r="G589" s="19" t="s" ph="1">
        <v>1183</v>
      </c>
      <c r="H589" s="19" t="s" ph="1">
        <v>9496</v>
      </c>
      <c r="I589" s="19" t="s" ph="1">
        <v>2356</v>
      </c>
      <c r="M589" s="20" t="str" ph="1">
        <f>IFERROR(INDEX([1]!_born[生没年],
MATCH(I589,[1]!_born[作],0)),"")</f>
        <v/>
      </c>
      <c r="N589" s="20" t="str" ph="1">
        <f>IFERROR(INDEX([1]!_born[生没年],
MATCH(K589,[1]!_born[作],0)),"")</f>
        <v/>
      </c>
      <c r="O589" s="19" t="s" ph="1">
        <v>9497</v>
      </c>
      <c r="R589" s="148" ph="1"/>
      <c r="S589" s="19" t="s" ph="1">
        <v>9202</v>
      </c>
      <c r="U589" s="21" ph="1">
        <v>35085</v>
      </c>
      <c r="V589" s="18" ph="1"/>
      <c r="W589" s="18" ph="1"/>
    </row>
    <row r="590" spans="1:25" ht="25.5" ph="1">
      <c r="A590" s="6" ph="1">
        <v>509</v>
      </c>
      <c r="B590" s="7" t="s" ph="1">
        <v>930</v>
      </c>
      <c r="C590" s="7" t="s" ph="1">
        <v>1431</v>
      </c>
      <c r="D590" s="14" ph="1">
        <v>4</v>
      </c>
      <c r="E590" s="14" ph="1">
        <v>33</v>
      </c>
      <c r="F590" s="7" t="s" ph="1">
        <v>1199</v>
      </c>
      <c r="G590" s="7" t="s" ph="1">
        <v>1183</v>
      </c>
      <c r="H590" s="7" t="s" ph="1">
        <v>9498</v>
      </c>
      <c r="I590" s="7" t="s" ph="1">
        <v>2356</v>
      </c>
      <c r="M590" s="20" t="str" ph="1">
        <f>IFERROR(INDEX([1]!_born[生没年],
MATCH(I590,[1]!_born[作],0)),"")</f>
        <v/>
      </c>
      <c r="N590" s="20" t="str" ph="1">
        <f>IFERROR(INDEX([1]!_born[生没年],
MATCH(K590,[1]!_born[作],0)),"")</f>
        <v/>
      </c>
      <c r="O590" s="7" t="s" ph="1">
        <v>9499</v>
      </c>
      <c r="R590" s="147" ph="1"/>
      <c r="S590" s="7" t="s" ph="1">
        <v>9131</v>
      </c>
      <c r="U590" s="15" ph="1">
        <v>35092</v>
      </c>
    </row>
    <row r="591" spans="1:25" ht="25.5" ph="1">
      <c r="A591" s="6" ph="1">
        <v>757</v>
      </c>
      <c r="B591" s="7" t="s" ph="1">
        <v>930</v>
      </c>
      <c r="C591" s="7" t="s" ph="1">
        <v>1431</v>
      </c>
      <c r="D591" s="14" ph="1">
        <v>4</v>
      </c>
      <c r="E591" s="14" ph="1">
        <v>33</v>
      </c>
      <c r="F591" s="7" t="s" ph="1">
        <v>1200</v>
      </c>
      <c r="G591" s="7" t="s" ph="1">
        <v>1183</v>
      </c>
      <c r="H591" s="7" t="s" ph="1">
        <v>9500</v>
      </c>
      <c r="I591" s="7" t="s" ph="1">
        <v>2356</v>
      </c>
      <c r="M591" s="14" t="str" ph="1">
        <f>IFERROR(INDEX([1]!_born[生没年],
MATCH(I591,[1]!_born[作],0)),"")</f>
        <v/>
      </c>
      <c r="N591" s="20" t="str" ph="1">
        <f>IFERROR(INDEX([1]!_born[生没年],
MATCH(K591,[1]!_born[作],0)),"")</f>
        <v/>
      </c>
      <c r="O591" s="7" t="s" ph="1">
        <v>9502</v>
      </c>
      <c r="R591" s="147" ph="1"/>
      <c r="S591" s="7" t="s" ph="1">
        <v>9131</v>
      </c>
      <c r="U591" s="15" ph="1">
        <v>35099</v>
      </c>
      <c r="Y591" s="7" t="s" ph="1">
        <v>9501</v>
      </c>
    </row>
    <row r="592" spans="1:25" s="52" customFormat="1" ph="1">
      <c r="A592" s="49" ph="1">
        <v>666</v>
      </c>
      <c r="B592" s="52" t="s" ph="1">
        <v>930</v>
      </c>
      <c r="C592" s="52" t="s" ph="1">
        <v>1431</v>
      </c>
      <c r="D592" s="132" ph="1">
        <v>4</v>
      </c>
      <c r="E592" s="132" ph="1">
        <v>33</v>
      </c>
      <c r="F592" s="52" t="s" ph="1">
        <v>1201</v>
      </c>
      <c r="G592" s="52" t="s" ph="1">
        <v>1270</v>
      </c>
      <c r="M592" s="132" t="str" ph="1">
        <f>IFERROR(INDEX([1]!_born[生没年],
MATCH(I592,[1]!_born[作],0)),"")</f>
        <v/>
      </c>
      <c r="N592" s="132" t="str" ph="1">
        <f>IFERROR(INDEX([1]!_born[生没年],
MATCH(K592,[1]!_born[作],0)),"")</f>
        <v/>
      </c>
      <c r="R592" s="150" ph="1"/>
      <c r="U592" s="53" ph="1"/>
      <c r="V592" s="49" ph="1"/>
      <c r="W592" s="49" ph="1"/>
    </row>
    <row r="593" spans="1:25" ht="25.5" ph="1">
      <c r="A593" s="6" ph="1">
        <v>757</v>
      </c>
      <c r="B593" s="7" t="s" ph="1">
        <v>930</v>
      </c>
      <c r="C593" s="7" t="s" ph="1">
        <v>1431</v>
      </c>
      <c r="D593" s="14" ph="1">
        <v>5</v>
      </c>
      <c r="E593" s="14" ph="1">
        <v>33</v>
      </c>
      <c r="F593" s="7" t="s" ph="1">
        <v>1198</v>
      </c>
      <c r="G593" s="7" t="s" ph="1">
        <v>1183</v>
      </c>
      <c r="H593" s="7" t="s" ph="1">
        <v>9500</v>
      </c>
      <c r="I593" s="7" t="s" ph="1">
        <v>2356</v>
      </c>
      <c r="M593" s="14" t="str" ph="1">
        <f>IFERROR(INDEX([1]!_born[生没年],
MATCH(I593,[1]!_born[作],0)),"")</f>
        <v/>
      </c>
      <c r="N593" s="20" t="str" ph="1">
        <f>IFERROR(INDEX([1]!_born[生没年],
MATCH(K593,[1]!_born[作],0)),"")</f>
        <v/>
      </c>
      <c r="O593" s="7" t="s" ph="1">
        <v>9502</v>
      </c>
      <c r="R593" s="147" ph="1"/>
      <c r="S593" s="7" t="s" ph="1">
        <v>9131</v>
      </c>
      <c r="U593" s="15" ph="1">
        <v>35099</v>
      </c>
      <c r="Y593" s="7" t="s" ph="1">
        <v>9413</v>
      </c>
    </row>
    <row r="594" spans="1:25" ht="25.5" ph="1">
      <c r="A594" s="6" ph="1">
        <v>757</v>
      </c>
      <c r="B594" s="7" t="s" ph="1">
        <v>930</v>
      </c>
      <c r="C594" s="7" t="s" ph="1">
        <v>1431</v>
      </c>
      <c r="D594" s="14" ph="1">
        <v>5</v>
      </c>
      <c r="E594" s="14" ph="1">
        <v>33</v>
      </c>
      <c r="F594" s="7" t="s" ph="1">
        <v>1199</v>
      </c>
      <c r="G594" s="7" t="s" ph="1">
        <v>1183</v>
      </c>
      <c r="H594" s="7" t="s" ph="1">
        <v>9503</v>
      </c>
      <c r="I594" s="7" t="s" ph="1">
        <v>9504</v>
      </c>
      <c r="M594" s="14" t="str" ph="1">
        <f>IFERROR(INDEX([1]!_born[生没年],
MATCH(I594,[1]!_born[作],0)),"")</f>
        <v/>
      </c>
      <c r="N594" s="20" t="str" ph="1">
        <f>IFERROR(INDEX([1]!_born[生没年],
MATCH(K594,[1]!_born[作],0)),"")</f>
        <v/>
      </c>
      <c r="O594" s="7" t="s" ph="1">
        <v>9505</v>
      </c>
      <c r="R594" s="147" ph="1"/>
      <c r="S594" s="7" t="s" ph="1">
        <v>9131</v>
      </c>
      <c r="U594" s="15" ph="1">
        <v>35106</v>
      </c>
      <c r="Y594" s="7" t="s" ph="1">
        <v>11294</v>
      </c>
    </row>
    <row r="595" spans="1:25" s="19" customFormat="1" ht="25.5" ph="1">
      <c r="A595" s="18" ph="1">
        <v>509</v>
      </c>
      <c r="B595" s="19" t="s" ph="1">
        <v>930</v>
      </c>
      <c r="C595" s="19" t="s" ph="1">
        <v>1431</v>
      </c>
      <c r="D595" s="20" ph="1">
        <v>5</v>
      </c>
      <c r="E595" s="20" ph="1">
        <v>33</v>
      </c>
      <c r="F595" s="19" t="s" ph="1">
        <v>670</v>
      </c>
      <c r="G595" s="19" t="s" ph="1">
        <v>1183</v>
      </c>
      <c r="H595" s="19" t="s" ph="1">
        <v>9506</v>
      </c>
      <c r="I595" s="19" t="s" ph="1">
        <v>9507</v>
      </c>
      <c r="M595" s="20" t="str" ph="1">
        <f>IFERROR(INDEX([1]!_born[生没年],
MATCH(I595,[1]!_born[作],0)),"")</f>
        <v/>
      </c>
      <c r="N595" s="20" t="str" ph="1">
        <f>IFERROR(INDEX([1]!_born[生没年],
MATCH(K595,[1]!_born[作],0)),"")</f>
        <v/>
      </c>
      <c r="O595" s="19" t="s" ph="1">
        <v>9508</v>
      </c>
      <c r="R595" s="148" ph="1"/>
      <c r="S595" s="19" t="s" ph="1">
        <v>9202</v>
      </c>
      <c r="U595" s="21" ph="1">
        <v>35113</v>
      </c>
      <c r="V595" s="18" ph="1"/>
      <c r="W595" s="18" ph="1"/>
    </row>
    <row r="596" spans="1:25" s="19" customFormat="1" ht="25.5" ph="1">
      <c r="A596" s="18" ph="1">
        <v>509</v>
      </c>
      <c r="B596" s="19" t="s" ph="1">
        <v>930</v>
      </c>
      <c r="C596" s="19" t="s" ph="1">
        <v>1431</v>
      </c>
      <c r="D596" s="20" ph="1">
        <v>5</v>
      </c>
      <c r="E596" s="20" ph="1">
        <v>33</v>
      </c>
      <c r="F596" s="19" t="s" ph="1">
        <v>670</v>
      </c>
      <c r="G596" s="19" t="s" ph="1">
        <v>1183</v>
      </c>
      <c r="H596" s="19" t="s" ph="1">
        <v>9509</v>
      </c>
      <c r="I596" s="19" t="s" ph="1">
        <v>2356</v>
      </c>
      <c r="M596" s="20" t="str" ph="1">
        <f>IFERROR(INDEX([1]!_born[生没年],
MATCH(I596,[1]!_born[作],0)),"")</f>
        <v/>
      </c>
      <c r="N596" s="20" t="str" ph="1">
        <f>IFERROR(INDEX([1]!_born[生没年],
MATCH(K596,[1]!_born[作],0)),"")</f>
        <v/>
      </c>
      <c r="O596" s="19" t="s" ph="1">
        <v>9510</v>
      </c>
      <c r="R596" s="148" ph="1"/>
      <c r="S596" s="19" t="s" ph="1">
        <v>9202</v>
      </c>
      <c r="U596" s="21" ph="1">
        <v>35120</v>
      </c>
      <c r="V596" s="18" ph="1"/>
      <c r="W596" s="18" ph="1"/>
    </row>
    <row r="597" spans="1:25" ht="25.5" ph="1">
      <c r="A597" s="6" ph="1">
        <v>509</v>
      </c>
      <c r="B597" s="7" t="s" ph="1">
        <v>930</v>
      </c>
      <c r="C597" s="7" t="s" ph="1">
        <v>1431</v>
      </c>
      <c r="D597" s="14" ph="1">
        <v>5</v>
      </c>
      <c r="E597" s="14" ph="1">
        <v>33</v>
      </c>
      <c r="F597" s="7" t="s" ph="1">
        <v>1200</v>
      </c>
      <c r="G597" s="7" t="s" ph="1">
        <v>1183</v>
      </c>
      <c r="H597" s="7" t="s" ph="1">
        <v>9511</v>
      </c>
      <c r="I597" s="7" t="s" ph="1">
        <v>2356</v>
      </c>
      <c r="M597" s="14" t="str" ph="1">
        <f>IFERROR(INDEX([1]!_born[生没年],
MATCH(I597,[1]!_born[作],0)),"")</f>
        <v/>
      </c>
      <c r="N597" s="20" t="str" ph="1">
        <f>IFERROR(INDEX([1]!_born[生没年],
MATCH(K597,[1]!_born[作],0)),"")</f>
        <v/>
      </c>
      <c r="O597" s="7" t="s" ph="1">
        <v>9512</v>
      </c>
      <c r="R597" s="147" ph="1"/>
      <c r="S597" s="7" t="s" ph="1">
        <v>9131</v>
      </c>
      <c r="U597" s="15" ph="1">
        <v>35134</v>
      </c>
      <c r="Y597" s="7" t="s" ph="1">
        <v>11295</v>
      </c>
    </row>
    <row r="598" spans="1:25" s="52" customFormat="1" ph="1">
      <c r="A598" s="49" ph="1">
        <v>666</v>
      </c>
      <c r="B598" s="52" t="s" ph="1">
        <v>930</v>
      </c>
      <c r="C598" s="52" t="s" ph="1">
        <v>1431</v>
      </c>
      <c r="D598" s="132" ph="1">
        <v>5</v>
      </c>
      <c r="E598" s="132" ph="1">
        <v>33</v>
      </c>
      <c r="F598" s="52" t="s" ph="1">
        <v>1201</v>
      </c>
      <c r="G598" s="52" t="s" ph="1">
        <v>1270</v>
      </c>
      <c r="M598" s="132" t="str" ph="1">
        <f>IFERROR(INDEX([1]!_born[生没年],
MATCH(I598,[1]!_born[作],0)),"")</f>
        <v/>
      </c>
      <c r="N598" s="132" t="str" ph="1">
        <f>IFERROR(INDEX([1]!_born[生没年],
MATCH(K598,[1]!_born[作],0)),"")</f>
        <v/>
      </c>
      <c r="R598" s="150" ph="1"/>
      <c r="U598" s="53" ph="1"/>
      <c r="V598" s="49" ph="1"/>
      <c r="W598" s="49" ph="1"/>
    </row>
    <row r="599" spans="1:25" ht="25.5" ph="1">
      <c r="A599" s="6" ph="1">
        <v>626</v>
      </c>
      <c r="B599" s="7" t="s" ph="1">
        <v>930</v>
      </c>
      <c r="C599" s="7" t="s" ph="1">
        <v>1431</v>
      </c>
      <c r="D599" s="14" ph="1">
        <v>1</v>
      </c>
      <c r="E599" s="14" ph="1">
        <v>34</v>
      </c>
      <c r="F599" s="7" t="s" ph="1">
        <v>1198</v>
      </c>
      <c r="G599" s="7" t="s" ph="1">
        <v>1183</v>
      </c>
      <c r="H599" s="7" t="s" ph="1">
        <v>9511</v>
      </c>
      <c r="I599" s="7" t="s" ph="1">
        <v>2356</v>
      </c>
      <c r="M599" s="14" t="str" ph="1">
        <f>IFERROR(INDEX([1]!_born[生没年],
MATCH(I599,[1]!_born[作],0)),"")</f>
        <v/>
      </c>
      <c r="N599" s="20" t="str" ph="1">
        <f>IFERROR(INDEX([1]!_born[生没年],
MATCH(K599,[1]!_born[作],0)),"")</f>
        <v/>
      </c>
      <c r="O599" s="7" t="s" ph="1">
        <v>9512</v>
      </c>
      <c r="R599" s="147" ph="1"/>
      <c r="S599" s="7" t="s" ph="1">
        <v>9131</v>
      </c>
      <c r="U599" s="15" ph="1">
        <v>35134</v>
      </c>
      <c r="Y599" s="7" t="s" ph="1">
        <v>11296</v>
      </c>
    </row>
    <row r="600" spans="1:25" ht="25.5" ph="1">
      <c r="A600" s="6" ph="1">
        <v>629</v>
      </c>
      <c r="B600" s="7" t="s" ph="1">
        <v>930</v>
      </c>
      <c r="C600" s="7" t="s" ph="1">
        <v>1431</v>
      </c>
      <c r="D600" s="14" ph="1">
        <v>1</v>
      </c>
      <c r="E600" s="14" ph="1">
        <v>34</v>
      </c>
      <c r="F600" s="7" t="s" ph="1">
        <v>1199</v>
      </c>
      <c r="G600" s="7" t="s" ph="1">
        <v>1183</v>
      </c>
      <c r="H600" s="7" t="s" ph="1">
        <v>9513</v>
      </c>
      <c r="I600" s="7" t="s" ph="1">
        <v>2356</v>
      </c>
      <c r="M600" s="20" t="str" ph="1">
        <f>IFERROR(INDEX([1]!_born[生没年],
MATCH(I600,[1]!_born[作],0)),"")</f>
        <v/>
      </c>
      <c r="N600" s="20" t="str" ph="1">
        <f>IFERROR(INDEX([1]!_born[生没年],
MATCH(K600,[1]!_born[作],0)),"")</f>
        <v/>
      </c>
      <c r="O600" s="7" t="s" ph="1">
        <v>9514</v>
      </c>
      <c r="R600" s="147" ph="1"/>
      <c r="S600" s="7" t="s" ph="1">
        <v>9131</v>
      </c>
      <c r="U600" s="15" ph="1">
        <v>35127</v>
      </c>
      <c r="Y600" s="7" t="s" ph="1">
        <v>9515</v>
      </c>
    </row>
    <row r="601" spans="1:25" ht="25.5" ph="1">
      <c r="A601" s="6" ph="1">
        <v>630</v>
      </c>
      <c r="B601" s="7" t="s" ph="1">
        <v>930</v>
      </c>
      <c r="C601" s="7" t="s" ph="1">
        <v>1431</v>
      </c>
      <c r="D601" s="14" ph="1">
        <v>1</v>
      </c>
      <c r="E601" s="14" ph="1">
        <v>34</v>
      </c>
      <c r="F601" s="7" t="s" ph="1">
        <v>1200</v>
      </c>
      <c r="G601" s="7" t="s" ph="1">
        <v>1183</v>
      </c>
      <c r="H601" s="7" t="s" ph="1">
        <v>3766</v>
      </c>
      <c r="I601" s="7" t="s" ph="1">
        <v>2356</v>
      </c>
      <c r="M601" s="20" t="str" ph="1">
        <f>IFERROR(INDEX([1]!_born[生没年],
MATCH(I601,[1]!_born[作],0)),"")</f>
        <v/>
      </c>
      <c r="N601" s="20" t="str" ph="1">
        <f>IFERROR(INDEX([1]!_born[生没年],
MATCH(K601,[1]!_born[作],0)),"")</f>
        <v/>
      </c>
      <c r="O601" s="7" t="s" ph="1">
        <v>9516</v>
      </c>
      <c r="R601" s="147" ph="1"/>
      <c r="S601" s="7" t="s" ph="1">
        <v>9131</v>
      </c>
      <c r="U601" s="15" ph="1">
        <v>35141</v>
      </c>
    </row>
    <row r="602" spans="1:25" s="19" customFormat="1" ht="25.5" ph="1">
      <c r="A602" s="18" ph="1">
        <v>509</v>
      </c>
      <c r="B602" s="19" t="s" ph="1">
        <v>930</v>
      </c>
      <c r="C602" s="19" t="s" ph="1">
        <v>1431</v>
      </c>
      <c r="D602" s="20" ph="1">
        <v>1</v>
      </c>
      <c r="E602" s="20" ph="1">
        <v>34</v>
      </c>
      <c r="F602" s="19" t="s" ph="1">
        <v>670</v>
      </c>
      <c r="G602" s="19" t="s" ph="1">
        <v>1183</v>
      </c>
      <c r="H602" s="19" t="s" ph="1">
        <v>9517</v>
      </c>
      <c r="I602" s="19" t="s" ph="1">
        <v>2356</v>
      </c>
      <c r="M602" s="20" t="str" ph="1">
        <f>IFERROR(INDEX([1]!_born[生没年],
MATCH(I602,[1]!_born[作],0)),"")</f>
        <v/>
      </c>
      <c r="N602" s="20" t="str" ph="1">
        <f>IFERROR(INDEX([1]!_born[生没年],
MATCH(K602,[1]!_born[作],0)),"")</f>
        <v/>
      </c>
      <c r="O602" s="19" t="s" ph="1">
        <v>9518</v>
      </c>
      <c r="R602" s="148" ph="1"/>
      <c r="S602" s="19" t="s" ph="1">
        <v>9202</v>
      </c>
      <c r="U602" s="21" ph="1">
        <v>35148</v>
      </c>
      <c r="V602" s="18" ph="1"/>
      <c r="W602" s="18" ph="1"/>
    </row>
    <row r="603" spans="1:25" s="19" customFormat="1" ht="25.5" ph="1">
      <c r="A603" s="18" ph="1">
        <v>509</v>
      </c>
      <c r="B603" s="19" t="s" ph="1">
        <v>930</v>
      </c>
      <c r="C603" s="19" t="s" ph="1">
        <v>1431</v>
      </c>
      <c r="D603" s="20" ph="1">
        <v>1</v>
      </c>
      <c r="E603" s="20" ph="1">
        <v>34</v>
      </c>
      <c r="F603" s="19" t="s" ph="1">
        <v>670</v>
      </c>
      <c r="G603" s="19" t="s" ph="1">
        <v>1183</v>
      </c>
      <c r="H603" s="19" t="s" ph="1">
        <v>9519</v>
      </c>
      <c r="I603" s="19" t="s" ph="1">
        <v>2356</v>
      </c>
      <c r="M603" s="20" t="str" ph="1">
        <f>IFERROR(INDEX([1]!_born[生没年],
MATCH(I603,[1]!_born[作],0)),"")</f>
        <v/>
      </c>
      <c r="N603" s="20" t="str" ph="1">
        <f>IFERROR(INDEX([1]!_born[生没年],
MATCH(K603,[1]!_born[作],0)),"")</f>
        <v/>
      </c>
      <c r="O603" s="19" t="s" ph="1">
        <v>4146</v>
      </c>
      <c r="R603" s="148" ph="1"/>
      <c r="S603" s="19" t="s" ph="1">
        <v>9202</v>
      </c>
      <c r="U603" s="21" ph="1">
        <v>35155</v>
      </c>
      <c r="V603" s="18" ph="1"/>
      <c r="W603" s="18" ph="1"/>
    </row>
    <row r="604" spans="1:25" ht="25.5" ph="1">
      <c r="A604" s="6" ph="1">
        <v>509</v>
      </c>
      <c r="B604" s="7" t="s" ph="1">
        <v>930</v>
      </c>
      <c r="C604" s="7" t="s" ph="1">
        <v>1431</v>
      </c>
      <c r="D604" s="14" ph="1">
        <v>1</v>
      </c>
      <c r="E604" s="14" ph="1">
        <v>34</v>
      </c>
      <c r="F604" s="7" t="s" ph="1">
        <v>1201</v>
      </c>
      <c r="G604" s="7" t="s" ph="1">
        <v>1183</v>
      </c>
      <c r="H604" s="7" t="s" ph="1">
        <v>3008</v>
      </c>
      <c r="I604" s="7" t="s" ph="1">
        <v>9520</v>
      </c>
      <c r="M604" s="14" t="str" ph="1">
        <f>IFERROR(INDEX([1]!_born[生没年],
MATCH(I604,[1]!_born[作],0)),"")</f>
        <v/>
      </c>
      <c r="N604" s="20" t="str" ph="1">
        <f>IFERROR(INDEX([1]!_born[生没年],
MATCH(K604,[1]!_born[作],0)),"")</f>
        <v/>
      </c>
      <c r="O604" s="7" t="s" ph="1">
        <v>9522</v>
      </c>
      <c r="R604" s="147" ph="1"/>
      <c r="S604" s="7" t="s" ph="1">
        <v>9131</v>
      </c>
      <c r="U604" s="15" ph="1">
        <v>35162</v>
      </c>
      <c r="Y604" s="7" t="s" ph="1">
        <v>9521</v>
      </c>
    </row>
    <row r="605" spans="1:25" s="52" customFormat="1" ph="1">
      <c r="A605" s="49" ph="1">
        <v>666</v>
      </c>
      <c r="B605" s="52" t="s" ph="1">
        <v>930</v>
      </c>
      <c r="C605" s="52" t="s" ph="1">
        <v>1431</v>
      </c>
      <c r="D605" s="132" ph="1">
        <v>1</v>
      </c>
      <c r="E605" s="132" ph="1">
        <v>34</v>
      </c>
      <c r="F605" s="52" t="s" ph="1">
        <v>672</v>
      </c>
      <c r="G605" s="52" t="s" ph="1">
        <v>1270</v>
      </c>
      <c r="M605" s="132" t="str" ph="1">
        <f>IFERROR(INDEX([1]!_born[生没年],
MATCH(I605,[1]!_born[作],0)),"")</f>
        <v/>
      </c>
      <c r="N605" s="132" t="str" ph="1">
        <f>IFERROR(INDEX([1]!_born[生没年],
MATCH(K605,[1]!_born[作],0)),"")</f>
        <v/>
      </c>
      <c r="R605" s="150" ph="1"/>
      <c r="U605" s="53" ph="1"/>
      <c r="V605" s="49" ph="1"/>
      <c r="W605" s="49" ph="1"/>
    </row>
    <row r="606" spans="1:25" ht="25.5" ph="1">
      <c r="A606" s="6" ph="1">
        <v>630</v>
      </c>
      <c r="B606" s="7" t="s" ph="1">
        <v>930</v>
      </c>
      <c r="C606" s="7" t="s" ph="1">
        <v>1431</v>
      </c>
      <c r="D606" s="14" ph="1">
        <v>2</v>
      </c>
      <c r="E606" s="14" ph="1">
        <v>34</v>
      </c>
      <c r="F606" s="7" t="s" ph="1">
        <v>1198</v>
      </c>
      <c r="G606" s="7" t="s" ph="1">
        <v>1183</v>
      </c>
      <c r="H606" s="7" t="s" ph="1">
        <v>3008</v>
      </c>
      <c r="I606" s="7" t="s" ph="1">
        <v>9520</v>
      </c>
      <c r="M606" s="14" t="str" ph="1">
        <f>IFERROR(INDEX([1]!_born[生没年],
MATCH(I606,[1]!_born[作],0)),"")</f>
        <v/>
      </c>
      <c r="N606" s="20" t="str" ph="1">
        <f>IFERROR(INDEX([1]!_born[生没年],
MATCH(K606,[1]!_born[作],0)),"")</f>
        <v/>
      </c>
      <c r="O606" s="7" t="s" ph="1">
        <v>9522</v>
      </c>
      <c r="R606" s="147" ph="1"/>
      <c r="S606" s="7" t="s" ph="1">
        <v>9131</v>
      </c>
      <c r="U606" s="15" ph="1">
        <v>35162</v>
      </c>
      <c r="Y606" s="7" t="s" ph="1">
        <v>9523</v>
      </c>
    </row>
    <row r="607" spans="1:25" s="19" customFormat="1" ht="25.5" ph="1">
      <c r="A607" s="18" ph="1">
        <v>509</v>
      </c>
      <c r="B607" s="19" t="s" ph="1">
        <v>930</v>
      </c>
      <c r="C607" s="19" t="s" ph="1">
        <v>1431</v>
      </c>
      <c r="D607" s="20" ph="1">
        <v>2</v>
      </c>
      <c r="E607" s="20" ph="1">
        <v>34</v>
      </c>
      <c r="F607" s="19" t="s" ph="1">
        <v>670</v>
      </c>
      <c r="G607" s="19" t="s" ph="1">
        <v>1183</v>
      </c>
      <c r="H607" s="19" t="s" ph="1">
        <v>9524</v>
      </c>
      <c r="I607" s="19" t="s" ph="1">
        <v>2356</v>
      </c>
      <c r="M607" s="20" t="str" ph="1">
        <f>IFERROR(INDEX([1]!_born[生没年],
MATCH(I607,[1]!_born[作],0)),"")</f>
        <v/>
      </c>
      <c r="N607" s="20" t="str" ph="1">
        <f>IFERROR(INDEX([1]!_born[生没年],
MATCH(K607,[1]!_born[作],0)),"")</f>
        <v/>
      </c>
      <c r="O607" s="19" t="s" ph="1">
        <v>9525</v>
      </c>
      <c r="R607" s="148" ph="1"/>
      <c r="S607" s="19" t="s" ph="1">
        <v>9202</v>
      </c>
      <c r="U607" s="21" ph="1">
        <v>35169</v>
      </c>
      <c r="V607" s="18" ph="1"/>
      <c r="W607" s="18" ph="1"/>
    </row>
    <row r="608" spans="1:25" ht="25.5" ph="1">
      <c r="A608" s="6" ph="1">
        <v>509</v>
      </c>
      <c r="B608" s="7" t="s" ph="1">
        <v>930</v>
      </c>
      <c r="C608" s="7" t="s" ph="1">
        <v>1431</v>
      </c>
      <c r="D608" s="14" ph="1">
        <v>2</v>
      </c>
      <c r="E608" s="14" ph="1">
        <v>34</v>
      </c>
      <c r="F608" s="7" t="s" ph="1">
        <v>1200</v>
      </c>
      <c r="G608" s="7" t="s" ph="1">
        <v>1183</v>
      </c>
      <c r="H608" s="7" t="s" ph="1">
        <v>9526</v>
      </c>
      <c r="I608" s="7" t="s" ph="1">
        <v>9527</v>
      </c>
      <c r="M608" s="14" t="str" ph="1">
        <f>IFERROR(INDEX([1]!_born[生没年],
MATCH(I608,[1]!_born[作],0)),"")</f>
        <v/>
      </c>
      <c r="N608" s="20" t="str" ph="1">
        <f>IFERROR(INDEX([1]!_born[生没年],
MATCH(K608,[1]!_born[作],0)),"")</f>
        <v/>
      </c>
      <c r="O608" s="7" t="s" ph="1">
        <v>9529</v>
      </c>
      <c r="R608" s="147" ph="1"/>
      <c r="S608" s="7" t="s" ph="1">
        <v>9131</v>
      </c>
      <c r="T608" s="7" t="s" ph="1">
        <v>2636</v>
      </c>
      <c r="U608" s="15" ph="1">
        <v>35176</v>
      </c>
    </row>
    <row r="609" spans="1:25" s="19" customFormat="1" ht="25.5" ph="1">
      <c r="A609" s="18" ph="1">
        <v>509</v>
      </c>
      <c r="B609" s="7" t="s" ph="1">
        <v>930</v>
      </c>
      <c r="C609" s="7" t="s" ph="1">
        <v>1431</v>
      </c>
      <c r="D609" s="14" ph="1">
        <v>2</v>
      </c>
      <c r="E609" s="14" ph="1">
        <v>34</v>
      </c>
      <c r="F609" s="19" t="s" ph="1">
        <v>670</v>
      </c>
      <c r="G609" s="19" t="s" ph="1">
        <v>1183</v>
      </c>
      <c r="H609" s="19" t="s" ph="1">
        <v>9530</v>
      </c>
      <c r="I609" s="19" t="s" ph="1">
        <v>2356</v>
      </c>
      <c r="M609" s="20" t="str" ph="1">
        <f>IFERROR(INDEX([1]!_born[生没年],
MATCH(I609,[1]!_born[作],0)),"")</f>
        <v/>
      </c>
      <c r="N609" s="20" t="str" ph="1">
        <f>IFERROR(INDEX([1]!_born[生没年],
MATCH(K609,[1]!_born[作],0)),"")</f>
        <v/>
      </c>
      <c r="O609" s="19" t="s" ph="1">
        <v>9531</v>
      </c>
      <c r="R609" s="147" ph="1"/>
      <c r="S609" s="7" t="s" ph="1">
        <v>9131</v>
      </c>
      <c r="U609" s="21" ph="1">
        <v>35183</v>
      </c>
      <c r="V609" s="18" ph="1"/>
      <c r="W609" s="18" ph="1"/>
      <c r="Y609" s="7" t="s" ph="1">
        <v>9528</v>
      </c>
    </row>
    <row r="610" spans="1:25" ht="25.5" ph="1">
      <c r="A610" s="6" ph="1">
        <v>509</v>
      </c>
      <c r="B610" s="7" t="s" ph="1">
        <v>930</v>
      </c>
      <c r="C610" s="7" t="s" ph="1">
        <v>1431</v>
      </c>
      <c r="D610" s="14" ph="1">
        <v>2</v>
      </c>
      <c r="E610" s="14" ph="1">
        <v>34</v>
      </c>
      <c r="F610" s="7" t="s" ph="1">
        <v>3502</v>
      </c>
      <c r="G610" s="7" t="s" ph="1">
        <v>1183</v>
      </c>
      <c r="H610" s="7" t="s" ph="1">
        <v>9532</v>
      </c>
      <c r="I610" s="7" t="s" ph="1">
        <v>2356</v>
      </c>
      <c r="M610" s="14" t="str" ph="1">
        <f>IFERROR(INDEX([1]!_born[生没年],
MATCH(I610,[1]!_born[作],0)),"")</f>
        <v/>
      </c>
      <c r="N610" s="20" t="str" ph="1">
        <f>IFERROR(INDEX([1]!_born[生没年],
MATCH(K610,[1]!_born[作],0)),"")</f>
        <v/>
      </c>
      <c r="O610" s="7" t="s" ph="1">
        <v>9533</v>
      </c>
      <c r="R610" s="147" ph="1"/>
      <c r="S610" s="7" t="s" ph="1">
        <v>9131</v>
      </c>
      <c r="U610" s="15" ph="1">
        <v>35190</v>
      </c>
      <c r="Y610" s="7" t="s" ph="1">
        <v>9398</v>
      </c>
    </row>
    <row r="611" spans="1:25" s="52" customFormat="1" ph="1">
      <c r="A611" s="49" ph="1">
        <v>666</v>
      </c>
      <c r="B611" s="52" t="s" ph="1">
        <v>930</v>
      </c>
      <c r="C611" s="52" t="s" ph="1">
        <v>1431</v>
      </c>
      <c r="D611" s="132" ph="1">
        <v>2</v>
      </c>
      <c r="E611" s="132" ph="1">
        <v>34</v>
      </c>
      <c r="F611" s="52" t="s" ph="1">
        <v>672</v>
      </c>
      <c r="G611" s="52" t="s" ph="1">
        <v>1270</v>
      </c>
      <c r="M611" s="132" t="str" ph="1">
        <f>IFERROR(INDEX([1]!_born[生没年],
MATCH(I611,[1]!_born[作],0)),"")</f>
        <v/>
      </c>
      <c r="N611" s="132" t="str" ph="1">
        <f>IFERROR(INDEX([1]!_born[生没年],
MATCH(K611,[1]!_born[作],0)),"")</f>
        <v/>
      </c>
      <c r="R611" s="150" ph="1"/>
      <c r="U611" s="53" ph="1"/>
      <c r="V611" s="49" ph="1"/>
      <c r="W611" s="49" ph="1"/>
    </row>
    <row r="612" spans="1:25" ht="25.5" ph="1">
      <c r="A612" s="6" ph="1">
        <v>755</v>
      </c>
      <c r="B612" s="7" t="s" ph="1">
        <v>930</v>
      </c>
      <c r="C612" s="7" t="s" ph="1">
        <v>1431</v>
      </c>
      <c r="D612" s="14" ph="1">
        <v>3</v>
      </c>
      <c r="E612" s="14" ph="1">
        <v>34</v>
      </c>
      <c r="F612" s="7" t="s" ph="1">
        <v>1198</v>
      </c>
      <c r="G612" s="7" t="s" ph="1">
        <v>1183</v>
      </c>
      <c r="H612" s="7" t="s" ph="1">
        <v>9532</v>
      </c>
      <c r="I612" s="7" t="s" ph="1">
        <v>2356</v>
      </c>
      <c r="M612" s="14" t="str" ph="1">
        <f>IFERROR(INDEX([1]!_born[生没年],
MATCH(I612,[1]!_born[作],0)),"")</f>
        <v/>
      </c>
      <c r="N612" s="20" t="str" ph="1">
        <f>IFERROR(INDEX([1]!_born[生没年],
MATCH(K612,[1]!_born[作],0)),"")</f>
        <v/>
      </c>
      <c r="O612" s="7" t="s" ph="1">
        <v>9533</v>
      </c>
      <c r="R612" s="147" ph="1"/>
      <c r="S612" s="7" t="s" ph="1">
        <v>9131</v>
      </c>
      <c r="U612" s="15" ph="1">
        <v>35190</v>
      </c>
      <c r="Y612" s="7" t="s" ph="1">
        <v>11319</v>
      </c>
    </row>
    <row r="613" spans="1:25" ht="25.5" ph="1">
      <c r="A613" s="6" ph="1">
        <v>636</v>
      </c>
      <c r="B613" s="7" t="s" ph="1">
        <v>930</v>
      </c>
      <c r="C613" s="7" t="s" ph="1">
        <v>1431</v>
      </c>
      <c r="D613" s="14" ph="1">
        <v>3</v>
      </c>
      <c r="E613" s="14" ph="1">
        <v>34</v>
      </c>
      <c r="F613" s="7" t="s" ph="1">
        <v>1199</v>
      </c>
      <c r="G613" s="7" t="s" ph="1">
        <v>1183</v>
      </c>
      <c r="H613" s="7" t="s" ph="1">
        <v>9306</v>
      </c>
      <c r="I613" s="7" t="s" ph="1">
        <v>9535</v>
      </c>
      <c r="M613" s="14" t="str" ph="1">
        <f>IFERROR(INDEX([1]!_born[生没年],
MATCH(I613,[1]!_born[作],0)),"")</f>
        <v/>
      </c>
      <c r="N613" s="20" t="str" ph="1">
        <f>IFERROR(INDEX([1]!_born[生没年],
MATCH(K613,[1]!_born[作],0)),"")</f>
        <v/>
      </c>
      <c r="O613" s="7" t="s" ph="1">
        <v>9537</v>
      </c>
      <c r="R613" s="147" ph="1"/>
      <c r="S613" s="7" t="s" ph="1">
        <v>9131</v>
      </c>
      <c r="U613" s="15" ph="1">
        <v>35197</v>
      </c>
      <c r="Y613" s="7" t="s" ph="1">
        <v>9536</v>
      </c>
    </row>
    <row r="614" spans="1:25" ht="25.5" ph="1">
      <c r="A614" s="6" ph="1">
        <v>636</v>
      </c>
      <c r="B614" s="7" t="s" ph="1">
        <v>930</v>
      </c>
      <c r="C614" s="7" t="s" ph="1">
        <v>1431</v>
      </c>
      <c r="D614" s="14" ph="1">
        <v>3</v>
      </c>
      <c r="E614" s="14" ph="1">
        <v>34</v>
      </c>
      <c r="F614" s="7" t="s" ph="1">
        <v>1200</v>
      </c>
      <c r="G614" s="7" t="s" ph="1">
        <v>1183</v>
      </c>
      <c r="H614" s="7" t="s" ph="1">
        <v>9538</v>
      </c>
      <c r="I614" s="7" t="s" ph="1">
        <v>2356</v>
      </c>
      <c r="M614" s="20" t="str" ph="1">
        <f>IFERROR(INDEX([1]!_born[生没年],
MATCH(I614,[1]!_born[作],0)),"")</f>
        <v/>
      </c>
      <c r="N614" s="20" t="str" ph="1">
        <f>IFERROR(INDEX([1]!_born[生没年],
MATCH(K614,[1]!_born[作],0)),"")</f>
        <v/>
      </c>
      <c r="O614" s="7" t="s" ph="1">
        <v>9539</v>
      </c>
      <c r="R614" s="147" ph="1"/>
      <c r="S614" s="7" t="s" ph="1">
        <v>9131</v>
      </c>
      <c r="U614" s="15" ph="1">
        <v>35204</v>
      </c>
    </row>
    <row r="615" spans="1:25" s="52" customFormat="1" ph="1">
      <c r="A615" s="49" ph="1">
        <v>666</v>
      </c>
      <c r="B615" s="52" t="s" ph="1">
        <v>930</v>
      </c>
      <c r="C615" s="52" t="s" ph="1">
        <v>1431</v>
      </c>
      <c r="D615" s="132" ph="1">
        <v>3</v>
      </c>
      <c r="E615" s="132" ph="1">
        <v>34</v>
      </c>
      <c r="F615" s="52" t="s" ph="1">
        <v>1201</v>
      </c>
      <c r="G615" s="52" t="s" ph="1">
        <v>1270</v>
      </c>
      <c r="M615" s="132" t="str" ph="1">
        <f>IFERROR(INDEX([1]!_born[生没年],
MATCH(I615,[1]!_born[作],0)),"")</f>
        <v/>
      </c>
      <c r="N615" s="132" t="str" ph="1">
        <f>IFERROR(INDEX([1]!_born[生没年],
MATCH(K615,[1]!_born[作],0)),"")</f>
        <v/>
      </c>
      <c r="R615" s="150" ph="1"/>
      <c r="U615" s="53" ph="1"/>
      <c r="V615" s="49" ph="1"/>
      <c r="W615" s="49" ph="1"/>
    </row>
    <row r="616" spans="1:25" ht="25.5" ph="1">
      <c r="A616" s="6" ph="1">
        <v>757</v>
      </c>
      <c r="B616" s="7" t="s" ph="1">
        <v>930</v>
      </c>
      <c r="C616" s="7" t="s" ph="1">
        <v>1431</v>
      </c>
      <c r="D616" s="14" ph="1">
        <v>4</v>
      </c>
      <c r="E616" s="14" ph="1">
        <v>34</v>
      </c>
      <c r="F616" s="7" t="s" ph="1">
        <v>1198</v>
      </c>
      <c r="G616" s="7" t="s" ph="1">
        <v>1183</v>
      </c>
      <c r="H616" s="7" t="s" ph="1">
        <v>9540</v>
      </c>
      <c r="I616" s="7" t="s" ph="1">
        <v>9541</v>
      </c>
      <c r="M616" s="14" t="str" ph="1">
        <f>IFERROR(INDEX([1]!_born[生没年],
MATCH(I616,[1]!_born[作],0)),"")</f>
        <v/>
      </c>
      <c r="N616" s="20" t="str" ph="1">
        <f>IFERROR(INDEX([1]!_born[生没年],
MATCH(K616,[1]!_born[作],0)),"")</f>
        <v/>
      </c>
      <c r="O616" s="7" t="s" ph="1">
        <v>9543</v>
      </c>
      <c r="R616" s="147" ph="1"/>
      <c r="S616" s="7" t="s" ph="1">
        <v>9131</v>
      </c>
      <c r="U616" s="15" ph="1">
        <v>35211</v>
      </c>
      <c r="Y616" s="7" t="s" ph="1">
        <v>9542</v>
      </c>
    </row>
    <row r="617" spans="1:25" ht="25.5" ph="1">
      <c r="A617" s="6" ph="1">
        <v>757</v>
      </c>
      <c r="B617" s="7" t="s" ph="1">
        <v>930</v>
      </c>
      <c r="C617" s="7" t="s" ph="1">
        <v>1431</v>
      </c>
      <c r="D617" s="14" ph="1">
        <v>4</v>
      </c>
      <c r="E617" s="14" ph="1">
        <v>34</v>
      </c>
      <c r="F617" s="7" t="s" ph="1">
        <v>1199</v>
      </c>
      <c r="G617" s="7" t="s" ph="1">
        <v>1183</v>
      </c>
      <c r="H617" s="7" t="s" ph="1">
        <v>6977</v>
      </c>
      <c r="I617" s="7" t="s" ph="1">
        <v>2356</v>
      </c>
      <c r="M617" s="20" t="str" ph="1">
        <f>IFERROR(INDEX([1]!_born[生没年],
MATCH(I617,[1]!_born[作],0)),"")</f>
        <v/>
      </c>
      <c r="N617" s="20" t="str" ph="1">
        <f>IFERROR(INDEX([1]!_born[生没年],
MATCH(K617,[1]!_born[作],0)),"")</f>
        <v/>
      </c>
      <c r="O617" s="7" t="s" ph="1">
        <v>9544</v>
      </c>
      <c r="R617" s="147" ph="1"/>
      <c r="S617" s="7" t="s" ph="1">
        <v>9131</v>
      </c>
      <c r="U617" s="15" ph="1">
        <v>35218</v>
      </c>
    </row>
    <row r="618" spans="1:25" s="19" customFormat="1" ht="25.5" ph="1">
      <c r="A618" s="18" ph="1">
        <v>509</v>
      </c>
      <c r="B618" s="19" t="s" ph="1">
        <v>930</v>
      </c>
      <c r="C618" s="19" t="s" ph="1">
        <v>1431</v>
      </c>
      <c r="D618" s="20" ph="1">
        <v>4</v>
      </c>
      <c r="E618" s="20" ph="1">
        <v>34</v>
      </c>
      <c r="F618" s="19" t="s" ph="1">
        <v>670</v>
      </c>
      <c r="G618" s="19" t="s" ph="1">
        <v>1183</v>
      </c>
      <c r="H618" s="19" t="s" ph="1">
        <v>9545</v>
      </c>
      <c r="I618" s="19" t="s" ph="1">
        <v>2356</v>
      </c>
      <c r="M618" s="20" t="str" ph="1">
        <f>IFERROR(INDEX([1]!_born[生没年],
MATCH(I618,[1]!_born[作],0)),"")</f>
        <v/>
      </c>
      <c r="N618" s="20" t="str" ph="1">
        <f>IFERROR(INDEX([1]!_born[生没年],
MATCH(K618,[1]!_born[作],0)),"")</f>
        <v/>
      </c>
      <c r="O618" s="19" t="s" ph="1">
        <v>9546</v>
      </c>
      <c r="R618" s="148" ph="1"/>
      <c r="S618" s="19" t="s" ph="1">
        <v>9202</v>
      </c>
      <c r="U618" s="21" ph="1">
        <v>35225</v>
      </c>
      <c r="V618" s="18" ph="1"/>
      <c r="W618" s="18" ph="1"/>
    </row>
    <row r="619" spans="1:25" s="19" customFormat="1" ht="25.5" ph="1">
      <c r="A619" s="18" ph="1">
        <v>509</v>
      </c>
      <c r="B619" s="19" t="s" ph="1">
        <v>930</v>
      </c>
      <c r="C619" s="19" t="s" ph="1">
        <v>1431</v>
      </c>
      <c r="D619" s="20" ph="1">
        <v>4</v>
      </c>
      <c r="E619" s="20" ph="1">
        <v>34</v>
      </c>
      <c r="F619" s="19" t="s" ph="1">
        <v>670</v>
      </c>
      <c r="G619" s="19" t="s" ph="1">
        <v>1183</v>
      </c>
      <c r="H619" s="19" t="s" ph="1">
        <v>9496</v>
      </c>
      <c r="I619" s="19" t="s" ph="1">
        <v>2356</v>
      </c>
      <c r="M619" s="20" t="str" ph="1">
        <f>IFERROR(INDEX([1]!_born[生没年],
MATCH(I619,[1]!_born[作],0)),"")</f>
        <v/>
      </c>
      <c r="N619" s="20" t="str" ph="1">
        <f>IFERROR(INDEX([1]!_born[生没年],
MATCH(K619,[1]!_born[作],0)),"")</f>
        <v/>
      </c>
      <c r="O619" s="19" t="s" ph="1">
        <v>9547</v>
      </c>
      <c r="R619" s="148" ph="1"/>
      <c r="S619" s="19" t="s" ph="1">
        <v>9202</v>
      </c>
      <c r="U619" s="21" ph="1">
        <v>35232</v>
      </c>
      <c r="V619" s="18" ph="1"/>
      <c r="W619" s="18" ph="1"/>
    </row>
    <row r="620" spans="1:25" ht="25.5" ph="1">
      <c r="A620" s="6" ph="1">
        <v>509</v>
      </c>
      <c r="B620" s="7" t="s" ph="1">
        <v>930</v>
      </c>
      <c r="C620" s="7" t="s" ph="1">
        <v>1431</v>
      </c>
      <c r="D620" s="14" ph="1">
        <v>4</v>
      </c>
      <c r="E620" s="14" ph="1">
        <v>34</v>
      </c>
      <c r="F620" s="7" t="s" ph="1">
        <v>1200</v>
      </c>
      <c r="G620" s="7" t="s" ph="1">
        <v>1183</v>
      </c>
      <c r="H620" s="7" t="s" ph="1">
        <v>9548</v>
      </c>
      <c r="I620" s="7" t="s" ph="1">
        <v>2356</v>
      </c>
      <c r="M620" s="14" t="str" ph="1">
        <f>IFERROR(INDEX([1]!_born[生没年],
MATCH(I620,[1]!_born[作],0)),"")</f>
        <v/>
      </c>
      <c r="N620" s="20" t="str" ph="1">
        <f>IFERROR(INDEX([1]!_born[生没年],
MATCH(K620,[1]!_born[作],0)),"")</f>
        <v/>
      </c>
      <c r="O620" s="7" t="s" ph="1">
        <v>9549</v>
      </c>
      <c r="R620" s="147" ph="1"/>
      <c r="S620" s="7" t="s" ph="1">
        <v>9131</v>
      </c>
      <c r="U620" s="15" ph="1">
        <v>35239</v>
      </c>
      <c r="Y620" s="7" t="s" ph="1">
        <v>11297</v>
      </c>
    </row>
    <row r="621" spans="1:25" s="52" customFormat="1" ph="1">
      <c r="A621" s="49" ph="1">
        <v>666</v>
      </c>
      <c r="B621" s="52" t="s" ph="1">
        <v>930</v>
      </c>
      <c r="C621" s="52" t="s" ph="1">
        <v>1431</v>
      </c>
      <c r="D621" s="132" ph="1">
        <v>4</v>
      </c>
      <c r="E621" s="132" ph="1">
        <v>34</v>
      </c>
      <c r="F621" s="52" t="s" ph="1">
        <v>1201</v>
      </c>
      <c r="G621" s="52" t="s" ph="1">
        <v>1270</v>
      </c>
      <c r="M621" s="132" t="str" ph="1">
        <f>IFERROR(INDEX([1]!_born[生没年],
MATCH(I621,[1]!_born[作],0)),"")</f>
        <v/>
      </c>
      <c r="N621" s="132" t="str" ph="1">
        <f>IFERROR(INDEX([1]!_born[生没年],
MATCH(K621,[1]!_born[作],0)),"")</f>
        <v/>
      </c>
      <c r="R621" s="150" ph="1"/>
      <c r="U621" s="53" ph="1"/>
      <c r="V621" s="49" ph="1"/>
      <c r="W621" s="49" ph="1"/>
    </row>
    <row r="622" spans="1:25" ht="25.5" ph="1">
      <c r="A622" s="6" ph="1">
        <v>757</v>
      </c>
      <c r="B622" s="7" t="s" ph="1">
        <v>930</v>
      </c>
      <c r="C622" s="7" t="s" ph="1">
        <v>1431</v>
      </c>
      <c r="D622" s="14" ph="1">
        <v>5</v>
      </c>
      <c r="E622" s="14" ph="1">
        <v>34</v>
      </c>
      <c r="F622" s="7" t="s" ph="1">
        <v>1198</v>
      </c>
      <c r="G622" s="7" t="s" ph="1">
        <v>1183</v>
      </c>
      <c r="H622" s="7" t="s" ph="1">
        <v>9548</v>
      </c>
      <c r="I622" s="7" t="s" ph="1">
        <v>2356</v>
      </c>
      <c r="M622" s="14" t="str" ph="1">
        <f>IFERROR(INDEX([1]!_born[生没年],
MATCH(I622,[1]!_born[作],0)),"")</f>
        <v/>
      </c>
      <c r="N622" s="20" t="str" ph="1">
        <f>IFERROR(INDEX([1]!_born[生没年],
MATCH(K622,[1]!_born[作],0)),"")</f>
        <v/>
      </c>
      <c r="O622" s="7" t="s" ph="1">
        <v>9549</v>
      </c>
      <c r="R622" s="147" ph="1"/>
      <c r="S622" s="7" t="s" ph="1">
        <v>9131</v>
      </c>
      <c r="U622" s="15" ph="1">
        <v>35239</v>
      </c>
      <c r="Y622" s="7" t="s" ph="1">
        <v>11298</v>
      </c>
    </row>
    <row r="623" spans="1:25" s="19" customFormat="1" ht="25.5" ph="1">
      <c r="A623" s="18" ph="1">
        <v>509</v>
      </c>
      <c r="B623" s="19" t="s" ph="1">
        <v>930</v>
      </c>
      <c r="C623" s="19" t="s" ph="1">
        <v>1431</v>
      </c>
      <c r="D623" s="20" ph="1">
        <v>5</v>
      </c>
      <c r="E623" s="20" ph="1">
        <v>34</v>
      </c>
      <c r="F623" s="19" t="s" ph="1">
        <v>670</v>
      </c>
      <c r="G623" s="19" t="s" ph="1">
        <v>1183</v>
      </c>
      <c r="H623" s="19" t="s" ph="1">
        <v>9550</v>
      </c>
      <c r="I623" s="19" t="s" ph="1">
        <v>2356</v>
      </c>
      <c r="M623" s="20" t="str" ph="1">
        <f>IFERROR(INDEX([1]!_born[生没年],
MATCH(I623,[1]!_born[作],0)),"")</f>
        <v/>
      </c>
      <c r="N623" s="20" t="str" ph="1">
        <f>IFERROR(INDEX([1]!_born[生没年],
MATCH(K623,[1]!_born[作],0)),"")</f>
        <v/>
      </c>
      <c r="O623" s="19" t="s" ph="1">
        <v>9551</v>
      </c>
      <c r="R623" s="148" ph="1"/>
      <c r="S623" s="19" t="s" ph="1">
        <v>9202</v>
      </c>
      <c r="U623" s="21" ph="1">
        <v>35246</v>
      </c>
      <c r="V623" s="18" ph="1"/>
      <c r="W623" s="18" ph="1"/>
    </row>
    <row r="624" spans="1:25" ht="25.5" ph="1">
      <c r="A624" s="6" ph="1">
        <v>757</v>
      </c>
      <c r="B624" s="7" t="s" ph="1">
        <v>930</v>
      </c>
      <c r="C624" s="7" t="s" ph="1">
        <v>1431</v>
      </c>
      <c r="D624" s="14" ph="1">
        <v>5</v>
      </c>
      <c r="E624" s="14" ph="1">
        <v>34</v>
      </c>
      <c r="F624" s="7" t="s" ph="1">
        <v>1199</v>
      </c>
      <c r="G624" s="7" t="s" ph="1">
        <v>1183</v>
      </c>
      <c r="H624" s="7" t="s" ph="1">
        <v>9552</v>
      </c>
      <c r="I624" s="7" t="s" ph="1">
        <v>2356</v>
      </c>
      <c r="M624" s="14" t="str" ph="1">
        <f>IFERROR(INDEX([1]!_born[生没年],
MATCH(I624,[1]!_born[作],0)),"")</f>
        <v/>
      </c>
      <c r="N624" s="20" t="str" ph="1">
        <f>IFERROR(INDEX([1]!_born[生没年],
MATCH(K624,[1]!_born[作],0)),"")</f>
        <v/>
      </c>
      <c r="O624" s="7" t="s" ph="1">
        <v>9553</v>
      </c>
      <c r="R624" s="147" ph="1"/>
      <c r="S624" s="7" t="s" ph="1">
        <v>9131</v>
      </c>
      <c r="U624" s="15" ph="1">
        <v>35253</v>
      </c>
      <c r="Y624" s="7" t="s" ph="1">
        <v>11299</v>
      </c>
    </row>
    <row r="625" spans="1:25" ht="25.5" ph="1">
      <c r="A625" s="6" ph="1">
        <v>757</v>
      </c>
      <c r="B625" s="7" t="s" ph="1">
        <v>930</v>
      </c>
      <c r="C625" s="7" t="s" ph="1">
        <v>1431</v>
      </c>
      <c r="D625" s="14" ph="1">
        <v>5</v>
      </c>
      <c r="E625" s="14" ph="1">
        <v>34</v>
      </c>
      <c r="F625" s="7" t="s" ph="1">
        <v>1200</v>
      </c>
      <c r="G625" s="7" t="s" ph="1">
        <v>1183</v>
      </c>
      <c r="H625" s="7" t="s" ph="1">
        <v>1191</v>
      </c>
      <c r="I625" s="7" t="s" ph="1">
        <v>673</v>
      </c>
      <c r="M625" s="20" t="str" ph="1">
        <f>IFERROR(INDEX([1]!_born[生没年],
MATCH(I625,[1]!_born[作],0)),"")</f>
        <v>1930~</v>
      </c>
      <c r="N625" s="20" t="str" ph="1">
        <f>IFERROR(INDEX([1]!_born[生没年],
MATCH(K625,[1]!_born[作],0)),"")</f>
        <v/>
      </c>
      <c r="O625" s="7" t="s" ph="1">
        <v>9554</v>
      </c>
      <c r="P625" s="7" t="s" ph="1">
        <v>9555</v>
      </c>
      <c r="R625" s="147" ph="1"/>
      <c r="S625" s="7" t="s" ph="1">
        <v>1191</v>
      </c>
      <c r="U625" s="15" t="s" ph="1">
        <v>1191</v>
      </c>
    </row>
    <row r="626" spans="1:25" ht="25.5" ph="1">
      <c r="A626" s="6" ph="1">
        <v>757</v>
      </c>
      <c r="B626" s="7" t="s" ph="1">
        <v>930</v>
      </c>
      <c r="C626" s="7" t="s" ph="1">
        <v>1431</v>
      </c>
      <c r="D626" s="14" ph="1">
        <v>5</v>
      </c>
      <c r="E626" s="14" ph="1">
        <v>34</v>
      </c>
      <c r="F626" s="7" t="s" ph="1">
        <v>1201</v>
      </c>
      <c r="G626" s="7" t="s" ph="1">
        <v>1183</v>
      </c>
      <c r="H626" s="7" t="s" ph="1">
        <v>9556</v>
      </c>
      <c r="I626" s="7" t="s" ph="1">
        <v>9557</v>
      </c>
      <c r="M626" s="14" t="str" ph="1">
        <f>IFERROR(INDEX([1]!_born[生没年],
MATCH(I626,[1]!_born[作],0)),"")</f>
        <v/>
      </c>
      <c r="N626" s="20" t="str" ph="1">
        <f>IFERROR(INDEX([1]!_born[生没年],
MATCH(K626,[1]!_born[作],0)),"")</f>
        <v/>
      </c>
      <c r="O626" s="7" t="s" ph="1">
        <v>9559</v>
      </c>
      <c r="R626" s="147" ph="1"/>
      <c r="S626" s="7" t="s" ph="1">
        <v>9131</v>
      </c>
      <c r="U626" s="15" ph="1">
        <v>35260</v>
      </c>
      <c r="Y626" s="7" t="s" ph="1">
        <v>9558</v>
      </c>
    </row>
    <row r="627" spans="1:25" s="52" customFormat="1" ph="1">
      <c r="A627" s="49" ph="1">
        <v>666</v>
      </c>
      <c r="B627" s="52" t="s" ph="1">
        <v>930</v>
      </c>
      <c r="C627" s="52" t="s" ph="1">
        <v>1431</v>
      </c>
      <c r="D627" s="132" ph="1">
        <v>5</v>
      </c>
      <c r="E627" s="132" ph="1">
        <v>34</v>
      </c>
      <c r="F627" s="52" t="s" ph="1">
        <v>672</v>
      </c>
      <c r="G627" s="52" t="s" ph="1">
        <v>1270</v>
      </c>
      <c r="M627" s="132" t="str" ph="1">
        <f>IFERROR(INDEX([1]!_born[生没年],
MATCH(I627,[1]!_born[作],0)),"")</f>
        <v/>
      </c>
      <c r="N627" s="132" t="str" ph="1">
        <f>IFERROR(INDEX([1]!_born[生没年],
MATCH(K627,[1]!_born[作],0)),"")</f>
        <v/>
      </c>
      <c r="R627" s="150" ph="1"/>
      <c r="U627" s="53" ph="1"/>
      <c r="V627" s="49" ph="1"/>
      <c r="W627" s="49" ph="1"/>
    </row>
    <row r="628" spans="1:25" ht="25.5" ph="1">
      <c r="A628" s="6" ph="1">
        <v>626</v>
      </c>
      <c r="B628" s="7" t="s" ph="1">
        <v>930</v>
      </c>
      <c r="C628" s="7" t="s" ph="1">
        <v>1431</v>
      </c>
      <c r="D628" s="14" ph="1">
        <v>1</v>
      </c>
      <c r="E628" s="14" ph="1">
        <v>35</v>
      </c>
      <c r="F628" s="7" t="s" ph="1">
        <v>1198</v>
      </c>
      <c r="G628" s="7" t="s" ph="1">
        <v>1183</v>
      </c>
      <c r="H628" s="7" t="s" ph="1">
        <v>9556</v>
      </c>
      <c r="I628" s="7" t="s" ph="1">
        <v>9557</v>
      </c>
      <c r="M628" s="14" t="str" ph="1">
        <f>IFERROR(INDEX([1]!_born[生没年],
MATCH(I628,[1]!_born[作],0)),"")</f>
        <v/>
      </c>
      <c r="N628" s="20" t="str" ph="1">
        <f>IFERROR(INDEX([1]!_born[生没年],
MATCH(K628,[1]!_born[作],0)),"")</f>
        <v/>
      </c>
      <c r="O628" s="7" t="s" ph="1">
        <v>9559</v>
      </c>
      <c r="R628" s="147" ph="1"/>
      <c r="S628" s="7" t="s" ph="1">
        <v>9131</v>
      </c>
      <c r="U628" s="15" ph="1">
        <v>35260</v>
      </c>
      <c r="X628" s="6" ph="1"/>
      <c r="Y628" s="7" t="s" ph="1">
        <v>9560</v>
      </c>
    </row>
    <row r="629" spans="1:25" s="19" customFormat="1" ht="25.5" ph="1">
      <c r="A629" s="18" ph="1">
        <v>509</v>
      </c>
      <c r="B629" s="19" t="s" ph="1">
        <v>930</v>
      </c>
      <c r="C629" s="19" t="s" ph="1">
        <v>1431</v>
      </c>
      <c r="D629" s="20" ph="1">
        <v>1</v>
      </c>
      <c r="E629" s="20" ph="1">
        <v>35</v>
      </c>
      <c r="F629" s="19" t="s" ph="1">
        <v>670</v>
      </c>
      <c r="G629" s="19" t="s" ph="1">
        <v>1183</v>
      </c>
      <c r="H629" s="19" t="s" ph="1">
        <v>9524</v>
      </c>
      <c r="I629" s="19" t="s" ph="1">
        <v>2356</v>
      </c>
      <c r="M629" s="20" t="str" ph="1">
        <f>IFERROR(INDEX([1]!_born[生没年],
MATCH(I629,[1]!_born[作],0)),"")</f>
        <v/>
      </c>
      <c r="N629" s="20" t="str" ph="1">
        <f>IFERROR(INDEX([1]!_born[生没年],
MATCH(K629,[1]!_born[作],0)),"")</f>
        <v/>
      </c>
      <c r="O629" s="19" t="s" ph="1">
        <v>9561</v>
      </c>
      <c r="R629" s="148" ph="1"/>
      <c r="S629" s="19" t="s" ph="1">
        <v>9202</v>
      </c>
      <c r="U629" s="21" ph="1">
        <v>35267</v>
      </c>
      <c r="V629" s="18" ph="1"/>
      <c r="W629" s="18" ph="1"/>
    </row>
    <row r="630" spans="1:25" s="19" customFormat="1" ht="25.5" ph="1">
      <c r="A630" s="18" ph="1">
        <v>509</v>
      </c>
      <c r="B630" s="19" t="s" ph="1">
        <v>930</v>
      </c>
      <c r="C630" s="19" t="s" ph="1">
        <v>1431</v>
      </c>
      <c r="D630" s="20" ph="1">
        <v>1</v>
      </c>
      <c r="E630" s="20" ph="1">
        <v>35</v>
      </c>
      <c r="F630" s="19" t="s" ph="1">
        <v>670</v>
      </c>
      <c r="G630" s="19" t="s" ph="1">
        <v>1183</v>
      </c>
      <c r="H630" s="19" t="s" ph="1">
        <v>9562</v>
      </c>
      <c r="I630" s="19" t="s" ph="1">
        <v>2356</v>
      </c>
      <c r="M630" s="20" t="str" ph="1">
        <f>IFERROR(INDEX([1]!_born[生没年],
MATCH(I630,[1]!_born[作],0)),"")</f>
        <v/>
      </c>
      <c r="N630" s="20" t="str" ph="1">
        <f>IFERROR(INDEX([1]!_born[生没年],
MATCH(K630,[1]!_born[作],0)),"")</f>
        <v/>
      </c>
      <c r="O630" s="19" t="s" ph="1">
        <v>9563</v>
      </c>
      <c r="R630" s="148" ph="1"/>
      <c r="S630" s="19" t="s" ph="1">
        <v>9202</v>
      </c>
      <c r="U630" s="21" ph="1">
        <v>35274</v>
      </c>
      <c r="V630" s="18" ph="1"/>
      <c r="W630" s="18" ph="1"/>
    </row>
    <row r="631" spans="1:25" s="19" customFormat="1" ht="25.5" ph="1">
      <c r="A631" s="18" ph="1">
        <v>509</v>
      </c>
      <c r="B631" s="19" t="s" ph="1">
        <v>930</v>
      </c>
      <c r="C631" s="19" t="s" ph="1">
        <v>1431</v>
      </c>
      <c r="D631" s="20" ph="1">
        <v>1</v>
      </c>
      <c r="E631" s="20" ph="1">
        <v>35</v>
      </c>
      <c r="F631" s="19" t="s" ph="1">
        <v>670</v>
      </c>
      <c r="G631" s="19" t="s" ph="1">
        <v>1183</v>
      </c>
      <c r="H631" s="19" t="s" ph="1">
        <v>9564</v>
      </c>
      <c r="I631" s="19" t="s" ph="1">
        <v>2356</v>
      </c>
      <c r="M631" s="20" t="str" ph="1">
        <f>IFERROR(INDEX([1]!_born[生没年],
MATCH(I631,[1]!_born[作],0)),"")</f>
        <v/>
      </c>
      <c r="N631" s="20" t="str" ph="1">
        <f>IFERROR(INDEX([1]!_born[生没年],
MATCH(K631,[1]!_born[作],0)),"")</f>
        <v/>
      </c>
      <c r="O631" s="19" t="s" ph="1">
        <v>9565</v>
      </c>
      <c r="R631" s="148" ph="1"/>
      <c r="S631" s="19" t="s" ph="1">
        <v>9202</v>
      </c>
      <c r="U631" s="21" ph="1">
        <v>35281</v>
      </c>
      <c r="V631" s="18" ph="1"/>
      <c r="W631" s="18" ph="1"/>
    </row>
    <row r="632" spans="1:25" ht="25.5" ph="1">
      <c r="A632" s="6" ph="1">
        <v>509</v>
      </c>
      <c r="B632" s="7" t="s" ph="1">
        <v>930</v>
      </c>
      <c r="C632" s="7" t="s" ph="1">
        <v>1431</v>
      </c>
      <c r="D632" s="14" ph="1">
        <v>1</v>
      </c>
      <c r="E632" s="14" ph="1">
        <v>35</v>
      </c>
      <c r="F632" s="7" t="s" ph="1">
        <v>1199</v>
      </c>
      <c r="G632" s="7" t="s" ph="1">
        <v>1183</v>
      </c>
      <c r="H632" s="7" t="s" ph="1">
        <v>9566</v>
      </c>
      <c r="I632" s="7" t="s" ph="1">
        <v>2356</v>
      </c>
      <c r="M632" s="20" t="str" ph="1">
        <f>IFERROR(INDEX([1]!_born[生没年],
MATCH(I632,[1]!_born[作],0)),"")</f>
        <v/>
      </c>
      <c r="N632" s="20" t="str" ph="1">
        <f>IFERROR(INDEX([1]!_born[生没年],
MATCH(K632,[1]!_born[作],0)),"")</f>
        <v/>
      </c>
      <c r="O632" s="7" t="s" ph="1">
        <v>9567</v>
      </c>
      <c r="R632" s="147" ph="1"/>
      <c r="S632" s="7" t="s" ph="1">
        <v>9131</v>
      </c>
      <c r="U632" s="15" t="s" ph="1">
        <v>3936</v>
      </c>
    </row>
    <row r="633" spans="1:25" s="19" customFormat="1" ht="25.5" ph="1">
      <c r="A633" s="18" ph="1">
        <v>509</v>
      </c>
      <c r="B633" s="19" t="s" ph="1">
        <v>930</v>
      </c>
      <c r="C633" s="19" t="s" ph="1">
        <v>1431</v>
      </c>
      <c r="D633" s="20" ph="1">
        <v>1</v>
      </c>
      <c r="E633" s="20" ph="1">
        <v>35</v>
      </c>
      <c r="F633" s="19" t="s" ph="1">
        <v>670</v>
      </c>
      <c r="G633" s="19" t="s" ph="1">
        <v>1183</v>
      </c>
      <c r="H633" s="19" t="s" ph="1">
        <v>2356</v>
      </c>
      <c r="I633" s="19" t="s" ph="1">
        <v>2356</v>
      </c>
      <c r="M633" s="20" t="str" ph="1">
        <f>IFERROR(INDEX([1]!_born[生没年],
MATCH(I633,[1]!_born[作],0)),"")</f>
        <v/>
      </c>
      <c r="N633" s="20" t="str" ph="1">
        <f>IFERROR(INDEX([1]!_born[生没年],
MATCH(K633,[1]!_born[作],0)),"")</f>
        <v/>
      </c>
      <c r="O633" s="19" t="s" ph="1">
        <v>9568</v>
      </c>
      <c r="R633" s="148" ph="1"/>
      <c r="S633" s="19" t="s" ph="1">
        <v>9202</v>
      </c>
      <c r="U633" s="21" ph="1">
        <v>35295</v>
      </c>
      <c r="V633" s="18" ph="1"/>
      <c r="W633" s="18" ph="1"/>
    </row>
    <row r="634" spans="1:25" ht="25.5" ph="1">
      <c r="A634" s="6" ph="1">
        <v>509</v>
      </c>
      <c r="B634" s="7" t="s" ph="1">
        <v>930</v>
      </c>
      <c r="C634" s="7" t="s" ph="1">
        <v>1431</v>
      </c>
      <c r="D634" s="14" ph="1">
        <v>1</v>
      </c>
      <c r="E634" s="14" ph="1">
        <v>35</v>
      </c>
      <c r="F634" s="7" t="s" ph="1">
        <v>1200</v>
      </c>
      <c r="G634" s="7" t="s" ph="1">
        <v>1183</v>
      </c>
      <c r="H634" s="7" t="s" ph="1">
        <v>9569</v>
      </c>
      <c r="I634" s="7" t="s" ph="1">
        <v>2356</v>
      </c>
      <c r="M634" s="14" t="str" ph="1">
        <f>IFERROR(INDEX([1]!_born[生没年],
MATCH(I634,[1]!_born[作],0)),"")</f>
        <v/>
      </c>
      <c r="N634" s="20" t="str" ph="1">
        <f>IFERROR(INDEX([1]!_born[生没年],
MATCH(K634,[1]!_born[作],0)),"")</f>
        <v/>
      </c>
      <c r="O634" s="7" t="s" ph="1">
        <v>9571</v>
      </c>
      <c r="R634" s="147" ph="1"/>
      <c r="S634" s="7" t="s" ph="1">
        <v>9131</v>
      </c>
      <c r="U634" s="15" ph="1">
        <v>35302</v>
      </c>
      <c r="Y634" s="7" t="s" ph="1">
        <v>9570</v>
      </c>
    </row>
    <row r="635" spans="1:25" s="19" customFormat="1" ht="25.5" ph="1">
      <c r="A635" s="18" ph="1">
        <v>509</v>
      </c>
      <c r="B635" s="19" t="s" ph="1">
        <v>930</v>
      </c>
      <c r="C635" s="19" t="s" ph="1">
        <v>1431</v>
      </c>
      <c r="D635" s="20" ph="1">
        <v>1</v>
      </c>
      <c r="E635" s="20" ph="1">
        <v>35</v>
      </c>
      <c r="F635" s="19" t="s" ph="1">
        <v>670</v>
      </c>
      <c r="G635" s="19" t="s" ph="1">
        <v>1183</v>
      </c>
      <c r="H635" s="19" t="s" ph="1">
        <v>9572</v>
      </c>
      <c r="I635" s="19" t="s" ph="1">
        <v>9573</v>
      </c>
      <c r="M635" s="20" t="str" ph="1">
        <f>IFERROR(INDEX([1]!_born[生没年],
MATCH(I635,[1]!_born[作],0)),"")</f>
        <v/>
      </c>
      <c r="N635" s="20" t="str" ph="1">
        <f>IFERROR(INDEX([1]!_born[生没年],
MATCH(K635,[1]!_born[作],0)),"")</f>
        <v/>
      </c>
      <c r="O635" s="19" t="s" ph="1">
        <v>9574</v>
      </c>
      <c r="R635" s="148" ph="1"/>
      <c r="S635" s="19" t="s" ph="1">
        <v>9202</v>
      </c>
      <c r="U635" s="21" ph="1">
        <v>35309</v>
      </c>
      <c r="V635" s="18" ph="1"/>
      <c r="W635" s="18" ph="1"/>
    </row>
    <row r="636" spans="1:25" ht="25.5" ph="1">
      <c r="A636" s="6" ph="1">
        <v>509</v>
      </c>
      <c r="B636" s="7" t="s" ph="1">
        <v>930</v>
      </c>
      <c r="C636" s="7" t="s" ph="1">
        <v>1431</v>
      </c>
      <c r="D636" s="14" ph="1">
        <v>1</v>
      </c>
      <c r="E636" s="14" ph="1">
        <v>35</v>
      </c>
      <c r="F636" s="7" t="s" ph="1">
        <v>1201</v>
      </c>
      <c r="G636" s="7" t="s" ph="1">
        <v>1183</v>
      </c>
      <c r="H636" s="7" t="s" ph="1">
        <v>9540</v>
      </c>
      <c r="I636" s="7" t="s" ph="1">
        <v>9575</v>
      </c>
      <c r="M636" s="14" t="str" ph="1">
        <f>IFERROR(INDEX([1]!_born[生没年],
MATCH(I636,[1]!_born[作],0)),"")</f>
        <v/>
      </c>
      <c r="N636" s="20" t="str" ph="1">
        <f>IFERROR(INDEX([1]!_born[生没年],
MATCH(K636,[1]!_born[作],0)),"")</f>
        <v/>
      </c>
      <c r="O636" s="7" t="s" ph="1">
        <v>9577</v>
      </c>
      <c r="R636" s="147" ph="1"/>
      <c r="S636" s="7" t="s" ph="1">
        <v>9131</v>
      </c>
      <c r="U636" s="15" ph="1">
        <v>35316</v>
      </c>
      <c r="Y636" s="7" t="s" ph="1">
        <v>9576</v>
      </c>
    </row>
    <row r="637" spans="1:25" s="52" customFormat="1" ph="1">
      <c r="A637" s="49" ph="1">
        <v>666</v>
      </c>
      <c r="B637" s="52" t="s" ph="1">
        <v>930</v>
      </c>
      <c r="C637" s="52" t="s" ph="1">
        <v>1431</v>
      </c>
      <c r="D637" s="132" ph="1">
        <v>1</v>
      </c>
      <c r="E637" s="132" ph="1">
        <v>35</v>
      </c>
      <c r="F637" s="52" t="s" ph="1">
        <v>672</v>
      </c>
      <c r="G637" s="52" t="s" ph="1">
        <v>1270</v>
      </c>
      <c r="M637" s="132" t="str" ph="1">
        <f>IFERROR(INDEX([1]!_born[生没年],
MATCH(I637,[1]!_born[作],0)),"")</f>
        <v/>
      </c>
      <c r="N637" s="132" t="str" ph="1">
        <f>IFERROR(INDEX([1]!_born[生没年],
MATCH(K637,[1]!_born[作],0)),"")</f>
        <v/>
      </c>
      <c r="R637" s="150" ph="1"/>
      <c r="U637" s="53" ph="1"/>
      <c r="V637" s="49" ph="1"/>
      <c r="W637" s="49" ph="1"/>
    </row>
    <row r="638" spans="1:25" ht="25.5" ph="1">
      <c r="A638" s="6" ph="1">
        <v>630</v>
      </c>
      <c r="B638" s="7" t="s" ph="1">
        <v>930</v>
      </c>
      <c r="C638" s="7" t="s" ph="1">
        <v>1431</v>
      </c>
      <c r="D638" s="14" ph="1">
        <v>2</v>
      </c>
      <c r="E638" s="14" ph="1">
        <v>35</v>
      </c>
      <c r="F638" s="7" t="s" ph="1">
        <v>1198</v>
      </c>
      <c r="G638" s="7" t="s" ph="1">
        <v>1183</v>
      </c>
      <c r="H638" s="7" t="s" ph="1">
        <v>9540</v>
      </c>
      <c r="I638" s="7" t="s" ph="1">
        <v>9575</v>
      </c>
      <c r="M638" s="14" t="str" ph="1">
        <f>IFERROR(INDEX([1]!_born[生没年],
MATCH(I638,[1]!_born[作],0)),"")</f>
        <v/>
      </c>
      <c r="N638" s="20" t="str" ph="1">
        <f>IFERROR(INDEX([1]!_born[生没年],
MATCH(K638,[1]!_born[作],0)),"")</f>
        <v/>
      </c>
      <c r="O638" s="7" t="s" ph="1">
        <v>9577</v>
      </c>
      <c r="R638" s="147" ph="1"/>
      <c r="S638" s="7" t="s" ph="1">
        <v>9131</v>
      </c>
      <c r="U638" s="15" ph="1">
        <v>35316</v>
      </c>
      <c r="Y638" s="7" t="s" ph="1">
        <v>9578</v>
      </c>
    </row>
    <row r="639" spans="1:25" ht="25.5" ph="1">
      <c r="A639" s="6" ph="1">
        <v>757</v>
      </c>
      <c r="B639" s="7" t="s" ph="1">
        <v>930</v>
      </c>
      <c r="C639" s="7" t="s" ph="1">
        <v>1431</v>
      </c>
      <c r="D639" s="14" ph="1">
        <v>2</v>
      </c>
      <c r="E639" s="14" ph="1">
        <v>35</v>
      </c>
      <c r="F639" s="7" t="s" ph="1">
        <v>1199</v>
      </c>
      <c r="G639" s="7" t="s" ph="1">
        <v>1183</v>
      </c>
      <c r="H639" s="7" t="s" ph="1">
        <v>9579</v>
      </c>
      <c r="I639" s="7" t="s" ph="1">
        <v>2356</v>
      </c>
      <c r="M639" s="14" t="str" ph="1">
        <f>IFERROR(INDEX([1]!_born[生没年],
MATCH(I639,[1]!_born[作],0)),"")</f>
        <v/>
      </c>
      <c r="N639" s="20" t="str" ph="1">
        <f>IFERROR(INDEX([1]!_born[生没年],
MATCH(K639,[1]!_born[作],0)),"")</f>
        <v/>
      </c>
      <c r="O639" s="7" t="s" ph="1">
        <v>9581</v>
      </c>
      <c r="R639" s="147" ph="1"/>
      <c r="S639" s="7" t="s" ph="1">
        <v>9131</v>
      </c>
      <c r="U639" s="15" ph="1">
        <v>35323</v>
      </c>
      <c r="Y639" s="7" t="s" ph="1">
        <v>9580</v>
      </c>
    </row>
    <row r="640" spans="1:25" s="52" customFormat="1" ph="1">
      <c r="A640" s="49" ph="1">
        <v>666</v>
      </c>
      <c r="B640" s="52" t="s" ph="1">
        <v>930</v>
      </c>
      <c r="C640" s="52" t="s" ph="1">
        <v>1431</v>
      </c>
      <c r="D640" s="132" ph="1">
        <v>2</v>
      </c>
      <c r="E640" s="132" ph="1">
        <v>35</v>
      </c>
      <c r="F640" s="52" t="s" ph="1">
        <v>1200</v>
      </c>
      <c r="G640" s="52" t="s" ph="1">
        <v>1270</v>
      </c>
      <c r="M640" s="132" t="str" ph="1">
        <f>IFERROR(INDEX([1]!_born[生没年],
MATCH(I640,[1]!_born[作],0)),"")</f>
        <v/>
      </c>
      <c r="N640" s="132" t="str" ph="1">
        <f>IFERROR(INDEX([1]!_born[生没年],
MATCH(K640,[1]!_born[作],0)),"")</f>
        <v/>
      </c>
      <c r="R640" s="150" ph="1"/>
      <c r="U640" s="53" ph="1"/>
      <c r="V640" s="49" ph="1"/>
      <c r="W640" s="49" ph="1"/>
    </row>
    <row r="641" spans="1:25" ht="25.5" ph="1">
      <c r="A641" s="6" ph="1">
        <v>755</v>
      </c>
      <c r="B641" s="7" t="s" ph="1">
        <v>930</v>
      </c>
      <c r="C641" s="7" t="s" ph="1">
        <v>1431</v>
      </c>
      <c r="D641" s="14" ph="1">
        <v>3</v>
      </c>
      <c r="E641" s="14" ph="1">
        <v>35</v>
      </c>
      <c r="F641" s="7" t="s" ph="1">
        <v>1198</v>
      </c>
      <c r="G641" s="7" t="s" ph="1">
        <v>1183</v>
      </c>
      <c r="H641" s="7" t="s" ph="1">
        <v>9579</v>
      </c>
      <c r="I641" s="7" t="s" ph="1">
        <v>2356</v>
      </c>
      <c r="M641" s="14" t="str" ph="1">
        <f>IFERROR(INDEX([1]!_born[生没年],
MATCH(I641,[1]!_born[作],0)),"")</f>
        <v/>
      </c>
      <c r="N641" s="20" t="str" ph="1">
        <f>IFERROR(INDEX([1]!_born[生没年],
MATCH(K641,[1]!_born[作],0)),"")</f>
        <v/>
      </c>
      <c r="O641" s="7" t="s" ph="1">
        <v>9581</v>
      </c>
      <c r="R641" s="147" ph="1"/>
      <c r="S641" s="7" t="s" ph="1">
        <v>9131</v>
      </c>
      <c r="U641" s="15" ph="1">
        <v>35323</v>
      </c>
      <c r="Y641" s="7" t="s" ph="1">
        <v>9582</v>
      </c>
    </row>
    <row r="642" spans="1:25" ht="25.5" ph="1">
      <c r="A642" s="6" ph="1">
        <v>636</v>
      </c>
      <c r="B642" s="7" t="s" ph="1">
        <v>930</v>
      </c>
      <c r="C642" s="7" t="s" ph="1">
        <v>1431</v>
      </c>
      <c r="D642" s="14" ph="1">
        <v>3</v>
      </c>
      <c r="E642" s="14" ph="1">
        <v>35</v>
      </c>
      <c r="F642" s="7" t="s" ph="1">
        <v>1199</v>
      </c>
      <c r="G642" s="7" t="s" ph="1">
        <v>1183</v>
      </c>
      <c r="H642" s="7" t="s" ph="1">
        <v>3314</v>
      </c>
      <c r="I642" s="7" t="s" ph="1">
        <v>9583</v>
      </c>
      <c r="M642" s="14" t="str" ph="1">
        <f>IFERROR(INDEX([1]!_born[生没年],
MATCH(I642,[1]!_born[作],0)),"")</f>
        <v/>
      </c>
      <c r="N642" s="20" t="str" ph="1">
        <f>IFERROR(INDEX([1]!_born[生没年],
MATCH(K642,[1]!_born[作],0)),"")</f>
        <v/>
      </c>
      <c r="O642" s="7" t="s" ph="1">
        <v>9584</v>
      </c>
      <c r="R642" s="147" ph="1"/>
      <c r="S642" s="7" t="s" ph="1">
        <v>9131</v>
      </c>
      <c r="U642" s="15" ph="1">
        <v>35330</v>
      </c>
    </row>
    <row r="643" spans="1:25" s="19" customFormat="1" ht="25.5" ph="1">
      <c r="A643" s="18" ph="1">
        <v>509</v>
      </c>
      <c r="B643" s="19" t="s" ph="1">
        <v>930</v>
      </c>
      <c r="C643" s="19" t="s" ph="1">
        <v>1431</v>
      </c>
      <c r="D643" s="20" ph="1">
        <v>3</v>
      </c>
      <c r="E643" s="20" ph="1">
        <v>35</v>
      </c>
      <c r="F643" s="19" t="s" ph="1">
        <v>670</v>
      </c>
      <c r="G643" s="19" t="s" ph="1">
        <v>1183</v>
      </c>
      <c r="H643" s="19" t="s" ph="1">
        <v>9524</v>
      </c>
      <c r="I643" s="19" t="s" ph="1">
        <v>2356</v>
      </c>
      <c r="M643" s="20" t="str" ph="1">
        <f>IFERROR(INDEX([1]!_born[生没年],
MATCH(I643,[1]!_born[作],0)),"")</f>
        <v/>
      </c>
      <c r="N643" s="20" t="str" ph="1">
        <f>IFERROR(INDEX([1]!_born[生没年],
MATCH(K643,[1]!_born[作],0)),"")</f>
        <v/>
      </c>
      <c r="O643" s="19" t="s" ph="1">
        <v>9585</v>
      </c>
      <c r="R643" s="148" ph="1"/>
      <c r="S643" s="19" t="s" ph="1">
        <v>9202</v>
      </c>
      <c r="U643" s="21" ph="1">
        <v>35337</v>
      </c>
      <c r="V643" s="18" ph="1"/>
      <c r="W643" s="18" ph="1"/>
    </row>
    <row r="644" spans="1:25" s="19" customFormat="1" ht="25.5" ph="1">
      <c r="A644" s="18" ph="1">
        <v>509</v>
      </c>
      <c r="B644" s="19" t="s" ph="1">
        <v>930</v>
      </c>
      <c r="C644" s="19" t="s" ph="1">
        <v>1431</v>
      </c>
      <c r="D644" s="20" ph="1">
        <v>3</v>
      </c>
      <c r="E644" s="20" ph="1">
        <v>35</v>
      </c>
      <c r="F644" s="19" t="s" ph="1">
        <v>670</v>
      </c>
      <c r="G644" s="19" t="s" ph="1">
        <v>1183</v>
      </c>
      <c r="H644" s="19" t="s" ph="1">
        <v>9235</v>
      </c>
      <c r="I644" s="19" t="s" ph="1">
        <v>2356</v>
      </c>
      <c r="M644" s="20" t="str" ph="1">
        <f>IFERROR(INDEX([1]!_born[生没年],
MATCH(I644,[1]!_born[作],0)),"")</f>
        <v/>
      </c>
      <c r="N644" s="20" t="str" ph="1">
        <f>IFERROR(INDEX([1]!_born[生没年],
MATCH(K644,[1]!_born[作],0)),"")</f>
        <v/>
      </c>
      <c r="O644" s="19" t="s" ph="1">
        <v>9586</v>
      </c>
      <c r="R644" s="148" ph="1"/>
      <c r="S644" s="19" t="s" ph="1">
        <v>9202</v>
      </c>
      <c r="U644" s="21" ph="1">
        <v>35344</v>
      </c>
      <c r="V644" s="18" ph="1"/>
      <c r="W644" s="18" ph="1"/>
    </row>
    <row r="645" spans="1:25" ht="25.5" ph="1">
      <c r="A645" s="6" ph="1">
        <v>509</v>
      </c>
      <c r="B645" s="7" t="s" ph="1">
        <v>930</v>
      </c>
      <c r="C645" s="7" t="s" ph="1">
        <v>1431</v>
      </c>
      <c r="D645" s="14" ph="1">
        <v>3</v>
      </c>
      <c r="E645" s="14" ph="1">
        <v>35</v>
      </c>
      <c r="F645" s="7" t="s" ph="1">
        <v>1200</v>
      </c>
      <c r="G645" s="7" t="s" ph="1">
        <v>1183</v>
      </c>
      <c r="H645" s="7" t="s" ph="1">
        <v>9587</v>
      </c>
      <c r="I645" s="7" t="s" ph="1">
        <v>2356</v>
      </c>
      <c r="M645" s="14" t="str" ph="1">
        <f>IFERROR(INDEX([1]!_born[生没年],
MATCH(I645,[1]!_born[作],0)),"")</f>
        <v/>
      </c>
      <c r="N645" s="20" t="str" ph="1">
        <f>IFERROR(INDEX([1]!_born[生没年],
MATCH(K645,[1]!_born[作],0)),"")</f>
        <v/>
      </c>
      <c r="O645" s="7" t="s" ph="1">
        <v>9588</v>
      </c>
      <c r="R645" s="147" ph="1"/>
      <c r="S645" s="7" t="s" ph="1">
        <v>9131</v>
      </c>
      <c r="U645" s="15" ph="1">
        <v>35351</v>
      </c>
      <c r="Y645" s="7" t="s" ph="1">
        <v>8820</v>
      </c>
    </row>
    <row r="646" spans="1:25" s="52" customFormat="1" ph="1">
      <c r="A646" s="49" ph="1">
        <v>666</v>
      </c>
      <c r="B646" s="52" t="s" ph="1">
        <v>930</v>
      </c>
      <c r="C646" s="52" t="s" ph="1">
        <v>1431</v>
      </c>
      <c r="D646" s="132" ph="1">
        <v>3</v>
      </c>
      <c r="E646" s="132" ph="1">
        <v>35</v>
      </c>
      <c r="F646" s="52" t="s" ph="1">
        <v>1201</v>
      </c>
      <c r="G646" s="52" t="s" ph="1">
        <v>1270</v>
      </c>
      <c r="M646" s="132" t="str" ph="1">
        <f>IFERROR(INDEX([1]!_born[生没年],
MATCH(I646,[1]!_born[作],0)),"")</f>
        <v/>
      </c>
      <c r="N646" s="132" t="str" ph="1">
        <f>IFERROR(INDEX([1]!_born[生没年],
MATCH(K646,[1]!_born[作],0)),"")</f>
        <v/>
      </c>
      <c r="R646" s="150" ph="1"/>
      <c r="U646" s="53" ph="1"/>
      <c r="V646" s="49" ph="1"/>
      <c r="W646" s="49" ph="1"/>
    </row>
    <row r="647" spans="1:25" ht="25.5" ph="1">
      <c r="A647" s="6" ph="1">
        <v>509</v>
      </c>
      <c r="B647" s="7" t="s" ph="1">
        <v>930</v>
      </c>
      <c r="C647" s="7" t="s" ph="1">
        <v>1431</v>
      </c>
      <c r="D647" s="14" ph="1">
        <v>4</v>
      </c>
      <c r="E647" s="14" ph="1">
        <v>35</v>
      </c>
      <c r="F647" s="7" t="s" ph="1">
        <v>1198</v>
      </c>
      <c r="G647" s="7" t="s" ph="1">
        <v>1183</v>
      </c>
      <c r="H647" s="7" t="s" ph="1">
        <v>9587</v>
      </c>
      <c r="I647" s="7" t="s" ph="1">
        <v>2356</v>
      </c>
      <c r="M647" s="14" t="str" ph="1">
        <f>IFERROR(INDEX([1]!_born[生没年],
MATCH(I647,[1]!_born[作],0)),"")</f>
        <v/>
      </c>
      <c r="N647" s="20" t="str" ph="1">
        <f>IFERROR(INDEX([1]!_born[生没年],
MATCH(K647,[1]!_born[作],0)),"")</f>
        <v/>
      </c>
      <c r="O647" s="7" t="s" ph="1">
        <v>9588</v>
      </c>
      <c r="R647" s="147" ph="1"/>
      <c r="S647" s="7" t="s" ph="1">
        <v>9131</v>
      </c>
      <c r="U647" s="15" ph="1">
        <v>35351</v>
      </c>
      <c r="Y647" s="7" t="s" ph="1">
        <v>8822</v>
      </c>
    </row>
    <row r="648" spans="1:25" s="19" customFormat="1" ht="25.5" ph="1">
      <c r="A648" s="18" ph="1">
        <v>509</v>
      </c>
      <c r="B648" s="19" t="s" ph="1">
        <v>930</v>
      </c>
      <c r="C648" s="19" t="s" ph="1">
        <v>1431</v>
      </c>
      <c r="D648" s="20" ph="1">
        <v>4</v>
      </c>
      <c r="E648" s="20" ph="1">
        <v>35</v>
      </c>
      <c r="F648" s="19" t="s" ph="1">
        <v>670</v>
      </c>
      <c r="G648" s="19" t="s" ph="1">
        <v>1183</v>
      </c>
      <c r="H648" s="19" t="s" ph="1">
        <v>2356</v>
      </c>
      <c r="I648" s="19" t="s" ph="1">
        <v>2356</v>
      </c>
      <c r="M648" s="20" t="str" ph="1">
        <f>IFERROR(INDEX([1]!_born[生没年],
MATCH(I648,[1]!_born[作],0)),"")</f>
        <v/>
      </c>
      <c r="N648" s="20" t="str" ph="1">
        <f>IFERROR(INDEX([1]!_born[生没年],
MATCH(K648,[1]!_born[作],0)),"")</f>
        <v/>
      </c>
      <c r="O648" s="19" t="s" ph="1">
        <v>9589</v>
      </c>
      <c r="R648" s="148" ph="1"/>
      <c r="S648" s="19" t="s" ph="1">
        <v>9202</v>
      </c>
      <c r="U648" s="21" ph="1">
        <v>35358</v>
      </c>
      <c r="V648" s="18" ph="1"/>
      <c r="W648" s="18" ph="1"/>
    </row>
    <row r="649" spans="1:25" s="19" customFormat="1" ht="25.5" ph="1">
      <c r="A649" s="18" ph="1">
        <v>509</v>
      </c>
      <c r="B649" s="19" t="s" ph="1">
        <v>930</v>
      </c>
      <c r="C649" s="19" t="s" ph="1">
        <v>1431</v>
      </c>
      <c r="D649" s="20" ph="1">
        <v>4</v>
      </c>
      <c r="E649" s="20" ph="1">
        <v>35</v>
      </c>
      <c r="F649" s="19" t="s" ph="1">
        <v>670</v>
      </c>
      <c r="G649" s="19" t="s" ph="1">
        <v>1183</v>
      </c>
      <c r="H649" s="19" t="s" ph="1">
        <v>9590</v>
      </c>
      <c r="I649" s="19" t="s" ph="1">
        <v>2356</v>
      </c>
      <c r="M649" s="20" t="str" ph="1">
        <f>IFERROR(INDEX([1]!_born[生没年],
MATCH(I649,[1]!_born[作],0)),"")</f>
        <v/>
      </c>
      <c r="N649" s="20" t="str" ph="1">
        <f>IFERROR(INDEX([1]!_born[生没年],
MATCH(K649,[1]!_born[作],0)),"")</f>
        <v/>
      </c>
      <c r="O649" s="19" t="s" ph="1">
        <v>9591</v>
      </c>
      <c r="R649" s="148" ph="1"/>
      <c r="S649" s="19" t="s" ph="1">
        <v>9202</v>
      </c>
      <c r="U649" s="21" ph="1">
        <v>35365</v>
      </c>
      <c r="V649" s="18" ph="1"/>
      <c r="W649" s="18" ph="1"/>
    </row>
    <row r="650" spans="1:25" s="19" customFormat="1" ht="25.5" ph="1">
      <c r="A650" s="18" ph="1">
        <v>509</v>
      </c>
      <c r="B650" s="19" t="s" ph="1">
        <v>930</v>
      </c>
      <c r="C650" s="19" t="s" ph="1">
        <v>1431</v>
      </c>
      <c r="D650" s="20" ph="1">
        <v>4</v>
      </c>
      <c r="E650" s="20" ph="1">
        <v>35</v>
      </c>
      <c r="F650" s="19" t="s" ph="1">
        <v>670</v>
      </c>
      <c r="G650" s="19" t="s" ph="1">
        <v>1183</v>
      </c>
      <c r="H650" s="19" t="s" ph="1">
        <v>1191</v>
      </c>
      <c r="I650" s="19" t="s" ph="1">
        <v>673</v>
      </c>
      <c r="M650" s="20" t="str" ph="1">
        <f>IFERROR(INDEX([1]!_born[生没年],
MATCH(I650,[1]!_born[作],0)),"")</f>
        <v>1930~</v>
      </c>
      <c r="N650" s="20" t="str" ph="1">
        <f>IFERROR(INDEX([1]!_born[生没年],
MATCH(K650,[1]!_born[作],0)),"")</f>
        <v/>
      </c>
      <c r="O650" s="19" t="s" ph="1">
        <v>1191</v>
      </c>
      <c r="R650" s="148" ph="1"/>
      <c r="S650" s="19" t="s" ph="1">
        <v>9202</v>
      </c>
      <c r="U650" s="21" ph="1">
        <v>35372</v>
      </c>
      <c r="V650" s="18" ph="1"/>
      <c r="W650" s="18" ph="1"/>
    </row>
    <row r="651" spans="1:25" s="19" customFormat="1" ht="25.5" ph="1">
      <c r="A651" s="18" ph="1">
        <v>509</v>
      </c>
      <c r="B651" s="19" t="s" ph="1">
        <v>930</v>
      </c>
      <c r="C651" s="19" t="s" ph="1">
        <v>1431</v>
      </c>
      <c r="D651" s="20" ph="1">
        <v>4</v>
      </c>
      <c r="E651" s="20" ph="1">
        <v>35</v>
      </c>
      <c r="F651" s="19" t="s" ph="1">
        <v>670</v>
      </c>
      <c r="G651" s="19" t="s" ph="1">
        <v>1183</v>
      </c>
      <c r="H651" s="19" t="s" ph="1">
        <v>9592</v>
      </c>
      <c r="I651" s="19" t="s" ph="1">
        <v>2356</v>
      </c>
      <c r="M651" s="20" t="str" ph="1">
        <f>IFERROR(INDEX([1]!_born[生没年],
MATCH(I651,[1]!_born[作],0)),"")</f>
        <v/>
      </c>
      <c r="N651" s="20" t="str" ph="1">
        <f>IFERROR(INDEX([1]!_born[生没年],
MATCH(K651,[1]!_born[作],0)),"")</f>
        <v/>
      </c>
      <c r="O651" s="19" t="s" ph="1">
        <v>9593</v>
      </c>
      <c r="R651" s="148" ph="1"/>
      <c r="S651" s="19" t="s" ph="1">
        <v>9202</v>
      </c>
      <c r="U651" s="21" ph="1">
        <v>35379</v>
      </c>
      <c r="V651" s="18" ph="1"/>
      <c r="W651" s="18" ph="1"/>
    </row>
    <row r="652" spans="1:25" s="19" customFormat="1" ht="25.5" ph="1">
      <c r="A652" s="18" ph="1">
        <v>509</v>
      </c>
      <c r="B652" s="19" t="s" ph="1">
        <v>930</v>
      </c>
      <c r="C652" s="19" t="s" ph="1">
        <v>1431</v>
      </c>
      <c r="D652" s="20" ph="1">
        <v>4</v>
      </c>
      <c r="E652" s="20" ph="1">
        <v>35</v>
      </c>
      <c r="F652" s="19" t="s" ph="1">
        <v>670</v>
      </c>
      <c r="G652" s="19" t="s" ph="1">
        <v>1183</v>
      </c>
      <c r="H652" s="19" t="s" ph="1">
        <v>9594</v>
      </c>
      <c r="I652" s="19" t="s" ph="1">
        <v>2356</v>
      </c>
      <c r="M652" s="20" t="str" ph="1">
        <f>IFERROR(INDEX([1]!_born[生没年],
MATCH(I652,[1]!_born[作],0)),"")</f>
        <v/>
      </c>
      <c r="N652" s="20" t="str" ph="1">
        <f>IFERROR(INDEX([1]!_born[生没年],
MATCH(K652,[1]!_born[作],0)),"")</f>
        <v/>
      </c>
      <c r="O652" s="19" t="s" ph="1">
        <v>9595</v>
      </c>
      <c r="R652" s="148" ph="1"/>
      <c r="S652" s="19" t="s" ph="1">
        <v>9202</v>
      </c>
      <c r="U652" s="21" ph="1">
        <v>35386</v>
      </c>
      <c r="V652" s="18" ph="1"/>
      <c r="W652" s="18" ph="1"/>
    </row>
    <row r="653" spans="1:25" ht="25.5" ph="1">
      <c r="A653" s="6" ph="1">
        <v>509</v>
      </c>
      <c r="B653" s="7" t="s" ph="1">
        <v>930</v>
      </c>
      <c r="C653" s="7" t="s" ph="1">
        <v>1431</v>
      </c>
      <c r="D653" s="14" ph="1">
        <v>4</v>
      </c>
      <c r="E653" s="14" ph="1">
        <v>35</v>
      </c>
      <c r="F653" s="7" t="s" ph="1">
        <v>1199</v>
      </c>
      <c r="G653" s="7" t="s" ph="1">
        <v>1183</v>
      </c>
      <c r="H653" s="7" t="s" ph="1">
        <v>6977</v>
      </c>
      <c r="I653" s="7" t="s" ph="1">
        <v>2356</v>
      </c>
      <c r="M653" s="14" t="str" ph="1">
        <f>IFERROR(INDEX([1]!_born[生没年],
MATCH(I653,[1]!_born[作],0)),"")</f>
        <v/>
      </c>
      <c r="N653" s="14" t="str" ph="1">
        <f>IFERROR(INDEX([1]!_born[生没年],
MATCH(K653,[1]!_born[作],0)),"")</f>
        <v/>
      </c>
      <c r="O653" s="7" t="s" ph="1">
        <v>9596</v>
      </c>
      <c r="R653" s="147" ph="1"/>
      <c r="S653" s="7" t="s" ph="1">
        <v>9131</v>
      </c>
      <c r="U653" s="15" ph="1">
        <v>35393</v>
      </c>
      <c r="Y653" s="7" t="s" ph="1">
        <v>9597</v>
      </c>
    </row>
    <row r="654" spans="1:25" s="19" customFormat="1" ht="25.5" ph="1">
      <c r="A654" s="18" ph="1">
        <v>509</v>
      </c>
      <c r="B654" s="19" t="s" ph="1">
        <v>930</v>
      </c>
      <c r="C654" s="19" t="s" ph="1">
        <v>1431</v>
      </c>
      <c r="D654" s="20" ph="1">
        <v>4</v>
      </c>
      <c r="E654" s="20" ph="1">
        <v>35</v>
      </c>
      <c r="F654" s="19" t="s" ph="1">
        <v>670</v>
      </c>
      <c r="G654" s="19" t="s" ph="1">
        <v>1183</v>
      </c>
      <c r="H654" s="19" t="s" ph="1">
        <v>9598</v>
      </c>
      <c r="I654" s="19" t="s" ph="1">
        <v>2356</v>
      </c>
      <c r="M654" s="20" t="str" ph="1">
        <f>IFERROR(INDEX([1]!_born[生没年],
MATCH(I654,[1]!_born[作],0)),"")</f>
        <v/>
      </c>
      <c r="N654" s="20" t="str" ph="1">
        <f>IFERROR(INDEX([1]!_born[生没年],
MATCH(K654,[1]!_born[作],0)),"")</f>
        <v/>
      </c>
      <c r="O654" s="19" t="s" ph="1">
        <v>9599</v>
      </c>
      <c r="R654" s="148" ph="1"/>
      <c r="S654" s="19" t="s" ph="1">
        <v>9202</v>
      </c>
      <c r="U654" s="21" ph="1">
        <v>35400</v>
      </c>
      <c r="V654" s="18" ph="1"/>
      <c r="W654" s="18" ph="1"/>
    </row>
    <row r="655" spans="1:25" s="19" customFormat="1" ht="25.5" ph="1">
      <c r="A655" s="18" ph="1">
        <v>509</v>
      </c>
      <c r="B655" s="19" t="s" ph="1">
        <v>930</v>
      </c>
      <c r="C655" s="19" t="s" ph="1">
        <v>1431</v>
      </c>
      <c r="D655" s="20" ph="1">
        <v>4</v>
      </c>
      <c r="E655" s="20" ph="1">
        <v>35</v>
      </c>
      <c r="F655" s="19" t="s" ph="1">
        <v>670</v>
      </c>
      <c r="G655" s="19" t="s" ph="1">
        <v>1183</v>
      </c>
      <c r="H655" s="19" t="s" ph="1">
        <v>9592</v>
      </c>
      <c r="I655" s="19" t="s" ph="1">
        <v>2356</v>
      </c>
      <c r="M655" s="20" t="str" ph="1">
        <f>IFERROR(INDEX([1]!_born[生没年],
MATCH(I655,[1]!_born[作],0)),"")</f>
        <v/>
      </c>
      <c r="N655" s="20" t="str" ph="1">
        <f>IFERROR(INDEX([1]!_born[生没年],
MATCH(K655,[1]!_born[作],0)),"")</f>
        <v/>
      </c>
      <c r="O655" s="19" t="s" ph="1">
        <v>9600</v>
      </c>
      <c r="R655" s="148" ph="1"/>
      <c r="S655" s="19" t="s" ph="1">
        <v>9202</v>
      </c>
      <c r="U655" s="21" ph="1">
        <v>35407</v>
      </c>
      <c r="V655" s="18" ph="1"/>
      <c r="W655" s="18" ph="1"/>
    </row>
    <row r="656" spans="1:25" s="19" customFormat="1" ht="25.5" ph="1">
      <c r="A656" s="18" ph="1">
        <v>509</v>
      </c>
      <c r="B656" s="19" t="s" ph="1">
        <v>930</v>
      </c>
      <c r="C656" s="19" t="s" ph="1">
        <v>1431</v>
      </c>
      <c r="D656" s="20" ph="1">
        <v>4</v>
      </c>
      <c r="E656" s="20" ph="1">
        <v>35</v>
      </c>
      <c r="F656" s="19" t="s" ph="1">
        <v>670</v>
      </c>
      <c r="G656" s="19" t="s" ph="1">
        <v>1183</v>
      </c>
      <c r="H656" s="19" t="s" ph="1">
        <v>9601</v>
      </c>
      <c r="I656" s="19" t="s" ph="1">
        <v>9602</v>
      </c>
      <c r="M656" s="20" t="str" ph="1">
        <f>IFERROR(INDEX([1]!_born[生没年],
MATCH(I656,[1]!_born[作],0)),"")</f>
        <v/>
      </c>
      <c r="N656" s="20" t="str" ph="1">
        <f>IFERROR(INDEX([1]!_born[生没年],
MATCH(K656,[1]!_born[作],0)),"")</f>
        <v/>
      </c>
      <c r="O656" s="19" t="s" ph="1">
        <v>9603</v>
      </c>
      <c r="R656" s="148" ph="1"/>
      <c r="S656" s="19" t="s" ph="1">
        <v>9202</v>
      </c>
      <c r="U656" s="21" ph="1">
        <v>35414</v>
      </c>
      <c r="V656" s="18" ph="1"/>
      <c r="W656" s="18" ph="1"/>
    </row>
    <row r="657" spans="1:25" s="19" customFormat="1" ht="25.5" ph="1">
      <c r="A657" s="18" ph="1">
        <v>509</v>
      </c>
      <c r="B657" s="19" t="s" ph="1">
        <v>930</v>
      </c>
      <c r="C657" s="19" t="s" ph="1">
        <v>1431</v>
      </c>
      <c r="D657" s="20" ph="1">
        <v>4</v>
      </c>
      <c r="E657" s="20" ph="1">
        <v>35</v>
      </c>
      <c r="F657" s="19" t="s" ph="1">
        <v>670</v>
      </c>
      <c r="G657" s="19" t="s" ph="1">
        <v>1183</v>
      </c>
      <c r="H657" s="19" t="s" ph="1">
        <v>2356</v>
      </c>
      <c r="I657" s="19" t="s" ph="1">
        <v>2356</v>
      </c>
      <c r="M657" s="20" t="str" ph="1">
        <f>IFERROR(INDEX([1]!_born[生没年],
MATCH(I657,[1]!_born[作],0)),"")</f>
        <v/>
      </c>
      <c r="N657" s="20" t="str" ph="1">
        <f>IFERROR(INDEX([1]!_born[生没年],
MATCH(K657,[1]!_born[作],0)),"")</f>
        <v/>
      </c>
      <c r="O657" s="19" t="s" ph="1">
        <v>9604</v>
      </c>
      <c r="R657" s="148" ph="1"/>
      <c r="S657" s="19" t="s" ph="1">
        <v>9202</v>
      </c>
      <c r="U657" s="21" ph="1">
        <v>35421</v>
      </c>
      <c r="V657" s="18" ph="1"/>
      <c r="W657" s="18" ph="1"/>
    </row>
    <row r="658" spans="1:25" s="19" customFormat="1" ht="25.5" ph="1">
      <c r="A658" s="18" ph="1">
        <v>509</v>
      </c>
      <c r="B658" s="19" t="s" ph="1">
        <v>930</v>
      </c>
      <c r="C658" s="19" t="s" ph="1">
        <v>1431</v>
      </c>
      <c r="D658" s="20" ph="1">
        <v>4</v>
      </c>
      <c r="E658" s="20" ph="1">
        <v>35</v>
      </c>
      <c r="F658" s="19" t="s" ph="1">
        <v>670</v>
      </c>
      <c r="G658" s="19" t="s" ph="1">
        <v>1183</v>
      </c>
      <c r="H658" s="19" t="s" ph="1">
        <v>1191</v>
      </c>
      <c r="I658" s="19" t="s" ph="1">
        <v>2356</v>
      </c>
      <c r="M658" s="20" t="str" ph="1">
        <f>IFERROR(INDEX([1]!_born[生没年],
MATCH(I658,[1]!_born[作],0)),"")</f>
        <v/>
      </c>
      <c r="N658" s="20" t="str" ph="1">
        <f>IFERROR(INDEX([1]!_born[生没年],
MATCH(K658,[1]!_born[作],0)),"")</f>
        <v/>
      </c>
      <c r="O658" s="19" t="s" ph="1">
        <v>9605</v>
      </c>
      <c r="R658" s="148" ph="1"/>
      <c r="S658" s="19" t="s" ph="1">
        <v>9202</v>
      </c>
      <c r="U658" s="21" ph="1">
        <v>35428</v>
      </c>
      <c r="V658" s="18" ph="1"/>
      <c r="W658" s="18" ph="1"/>
    </row>
    <row r="659" spans="1:25" s="19" customFormat="1" ht="25.5" ph="1">
      <c r="A659" s="18" ph="1">
        <v>509</v>
      </c>
      <c r="B659" s="19" t="s" ph="1">
        <v>930</v>
      </c>
      <c r="C659" s="19" t="s" ph="1">
        <v>1431</v>
      </c>
      <c r="D659" s="20" ph="1">
        <v>4</v>
      </c>
      <c r="E659" s="20" ph="1">
        <v>35</v>
      </c>
      <c r="F659" s="19" t="s" ph="1">
        <v>670</v>
      </c>
      <c r="G659" s="19" t="s" ph="1">
        <v>1183</v>
      </c>
      <c r="H659" s="19" t="s" ph="1">
        <v>9606</v>
      </c>
      <c r="I659" s="19" t="s" ph="1">
        <v>2356</v>
      </c>
      <c r="M659" s="20" t="str" ph="1">
        <f>IFERROR(INDEX([1]!_born[生没年],
MATCH(I659,[1]!_born[作],0)),"")</f>
        <v/>
      </c>
      <c r="N659" s="20" t="str" ph="1">
        <f>IFERROR(INDEX([1]!_born[生没年],
MATCH(K659,[1]!_born[作],0)),"")</f>
        <v/>
      </c>
      <c r="O659" s="19" t="s" ph="1">
        <v>9607</v>
      </c>
      <c r="R659" s="148" ph="1"/>
      <c r="S659" s="19" t="s" ph="1">
        <v>9202</v>
      </c>
      <c r="U659" s="21" ph="1">
        <v>35435</v>
      </c>
      <c r="V659" s="18" ph="1"/>
      <c r="W659" s="18" ph="1"/>
    </row>
    <row r="660" spans="1:25" s="19" customFormat="1" ht="25.5" ph="1">
      <c r="A660" s="18" ph="1">
        <v>509</v>
      </c>
      <c r="B660" s="19" t="s" ph="1">
        <v>930</v>
      </c>
      <c r="C660" s="19" t="s" ph="1">
        <v>1431</v>
      </c>
      <c r="D660" s="20" ph="1">
        <v>4</v>
      </c>
      <c r="E660" s="20" ph="1">
        <v>35</v>
      </c>
      <c r="F660" s="19" t="s" ph="1">
        <v>670</v>
      </c>
      <c r="G660" s="19" t="s" ph="1">
        <v>1183</v>
      </c>
      <c r="H660" s="19" t="s" ph="1">
        <v>9524</v>
      </c>
      <c r="I660" s="19" t="s" ph="1">
        <v>2356</v>
      </c>
      <c r="M660" s="20" t="str" ph="1">
        <f>IFERROR(INDEX([1]!_born[生没年],
MATCH(I660,[1]!_born[作],0)),"")</f>
        <v/>
      </c>
      <c r="N660" s="20" t="str" ph="1">
        <f>IFERROR(INDEX([1]!_born[生没年],
MATCH(K660,[1]!_born[作],0)),"")</f>
        <v/>
      </c>
      <c r="O660" s="19" t="s" ph="1">
        <v>9608</v>
      </c>
      <c r="R660" s="148" ph="1"/>
      <c r="S660" s="19" t="s" ph="1">
        <v>9202</v>
      </c>
      <c r="U660" s="21" ph="1">
        <v>35442</v>
      </c>
      <c r="V660" s="18" ph="1"/>
      <c r="W660" s="18" ph="1"/>
    </row>
    <row r="661" spans="1:25" s="19" customFormat="1" ht="25.5" ph="1">
      <c r="A661" s="18" ph="1">
        <v>509</v>
      </c>
      <c r="B661" s="19" t="s" ph="1">
        <v>930</v>
      </c>
      <c r="C661" s="19" t="s" ph="1">
        <v>1431</v>
      </c>
      <c r="D661" s="20" ph="1">
        <v>4</v>
      </c>
      <c r="E661" s="20" ph="1">
        <v>35</v>
      </c>
      <c r="F661" s="19" t="s" ph="1">
        <v>670</v>
      </c>
      <c r="G661" s="19" t="s" ph="1">
        <v>1183</v>
      </c>
      <c r="H661" s="19" t="s" ph="1">
        <v>9609</v>
      </c>
      <c r="I661" s="19" t="s" ph="1">
        <v>2356</v>
      </c>
      <c r="M661" s="20" t="str" ph="1">
        <f>IFERROR(INDEX([1]!_born[生没年],
MATCH(I661,[1]!_born[作],0)),"")</f>
        <v/>
      </c>
      <c r="N661" s="20" t="str" ph="1">
        <f>IFERROR(INDEX([1]!_born[生没年],
MATCH(K661,[1]!_born[作],0)),"")</f>
        <v/>
      </c>
      <c r="O661" s="19" t="s" ph="1">
        <v>9610</v>
      </c>
      <c r="R661" s="148" ph="1"/>
      <c r="S661" s="19" t="s" ph="1">
        <v>9202</v>
      </c>
      <c r="U661" s="21" ph="1">
        <v>35449</v>
      </c>
      <c r="V661" s="18" ph="1"/>
      <c r="W661" s="18" ph="1"/>
    </row>
    <row r="662" spans="1:25" s="19" customFormat="1" ht="25.5" ph="1">
      <c r="A662" s="18" ph="1">
        <v>509</v>
      </c>
      <c r="B662" s="19" t="s" ph="1">
        <v>930</v>
      </c>
      <c r="C662" s="19" t="s" ph="1">
        <v>1431</v>
      </c>
      <c r="D662" s="20" ph="1">
        <v>4</v>
      </c>
      <c r="E662" s="20" ph="1">
        <v>35</v>
      </c>
      <c r="F662" s="19" t="s" ph="1">
        <v>670</v>
      </c>
      <c r="G662" s="19" t="s" ph="1">
        <v>1183</v>
      </c>
      <c r="H662" s="19" t="s" ph="1">
        <v>1191</v>
      </c>
      <c r="I662" s="19" t="s" ph="1">
        <v>673</v>
      </c>
      <c r="M662" s="20" t="str" ph="1">
        <f>IFERROR(INDEX([1]!_born[生没年],
MATCH(I662,[1]!_born[作],0)),"")</f>
        <v>1930~</v>
      </c>
      <c r="N662" s="20" t="str" ph="1">
        <f>IFERROR(INDEX([1]!_born[生没年],
MATCH(K662,[1]!_born[作],0)),"")</f>
        <v/>
      </c>
      <c r="O662" s="19" t="s" ph="1">
        <v>1191</v>
      </c>
      <c r="R662" s="148" ph="1"/>
      <c r="S662" s="19" t="s" ph="1">
        <v>9202</v>
      </c>
      <c r="U662" s="21" ph="1">
        <v>35456</v>
      </c>
      <c r="V662" s="18" ph="1"/>
      <c r="W662" s="18" ph="1"/>
    </row>
    <row r="663" spans="1:25" s="19" customFormat="1" ht="25.5" ph="1">
      <c r="A663" s="18" ph="1">
        <v>509</v>
      </c>
      <c r="B663" s="19" t="s" ph="1">
        <v>930</v>
      </c>
      <c r="C663" s="19" t="s" ph="1">
        <v>1431</v>
      </c>
      <c r="D663" s="20" ph="1">
        <v>4</v>
      </c>
      <c r="E663" s="20" ph="1">
        <v>35</v>
      </c>
      <c r="F663" s="19" t="s" ph="1">
        <v>670</v>
      </c>
      <c r="G663" s="19" t="s" ph="1">
        <v>1183</v>
      </c>
      <c r="H663" s="19" t="s" ph="1">
        <v>9611</v>
      </c>
      <c r="I663" s="19" t="s" ph="1">
        <v>2356</v>
      </c>
      <c r="M663" s="20" t="str" ph="1">
        <f>IFERROR(INDEX([1]!_born[生没年],
MATCH(I663,[1]!_born[作],0)),"")</f>
        <v/>
      </c>
      <c r="N663" s="20" t="str" ph="1">
        <f>IFERROR(INDEX([1]!_born[生没年],
MATCH(K663,[1]!_born[作],0)),"")</f>
        <v/>
      </c>
      <c r="O663" s="19" t="s" ph="1">
        <v>9612</v>
      </c>
      <c r="R663" s="148" ph="1"/>
      <c r="S663" s="19" t="s" ph="1">
        <v>9202</v>
      </c>
      <c r="U663" s="21" ph="1">
        <v>35463</v>
      </c>
      <c r="V663" s="18" ph="1"/>
      <c r="W663" s="18" ph="1"/>
    </row>
    <row r="664" spans="1:25" s="52" customFormat="1" ph="1">
      <c r="A664" s="49" ph="1">
        <v>666</v>
      </c>
      <c r="B664" s="52" t="s" ph="1">
        <v>930</v>
      </c>
      <c r="C664" s="52" t="s" ph="1">
        <v>1431</v>
      </c>
      <c r="D664" s="132" ph="1">
        <v>4</v>
      </c>
      <c r="E664" s="132" ph="1">
        <v>35</v>
      </c>
      <c r="F664" s="52" t="s" ph="1">
        <v>1200</v>
      </c>
      <c r="G664" s="52" t="s" ph="1">
        <v>1270</v>
      </c>
      <c r="I664" s="52" t="s" ph="1">
        <v>416</v>
      </c>
      <c r="M664" s="132" t="str" ph="1">
        <f>IFERROR(INDEX([1]!_born[生没年],
MATCH(I664,[1]!_born[作],0)),"")</f>
        <v/>
      </c>
      <c r="N664" s="132" t="str" ph="1">
        <f>IFERROR(INDEX([1]!_born[生没年],
MATCH(K664,[1]!_born[作],0)),"")</f>
        <v/>
      </c>
      <c r="P664" s="52" t="s" ph="1">
        <v>416</v>
      </c>
      <c r="R664" s="150" ph="1"/>
      <c r="U664" s="53" ph="1"/>
      <c r="V664" s="49" ph="1"/>
      <c r="W664" s="49" ph="1"/>
    </row>
    <row r="665" spans="1:25" ph="1">
      <c r="A665" s="6" ph="1">
        <v>757</v>
      </c>
      <c r="B665" s="7" t="s" ph="1">
        <v>930</v>
      </c>
      <c r="C665" s="7" t="s" ph="1">
        <v>1431</v>
      </c>
      <c r="D665" s="14" ph="1">
        <v>5</v>
      </c>
      <c r="E665" s="14" ph="1">
        <v>35</v>
      </c>
      <c r="F665" s="7" t="s" ph="1">
        <v>1198</v>
      </c>
      <c r="M665" s="14" t="str" ph="1">
        <f>IFERROR(INDEX([1]!_born[生没年],
MATCH(I665,[1]!_born[作],0)),"")</f>
        <v/>
      </c>
      <c r="N665" s="14" t="str" ph="1">
        <f>IFERROR(INDEX([1]!_born[生没年],
MATCH(K665,[1]!_born[作],0)),"")</f>
        <v/>
      </c>
      <c r="R665" s="147" ph="1"/>
      <c r="W665" s="7" ph="1"/>
    </row>
    <row r="666" spans="1:25" s="52" customFormat="1" ph="1">
      <c r="A666" s="49" ph="1">
        <v>666</v>
      </c>
      <c r="B666" s="52" t="s" ph="1">
        <v>930</v>
      </c>
      <c r="C666" s="52" t="s" ph="1">
        <v>1431</v>
      </c>
      <c r="D666" s="132" ph="1">
        <v>5</v>
      </c>
      <c r="E666" s="132" ph="1">
        <v>35</v>
      </c>
      <c r="F666" s="52" t="s" ph="1">
        <v>1199</v>
      </c>
      <c r="G666" s="52" t="s" ph="1">
        <v>1270</v>
      </c>
      <c r="M666" s="132" t="str" ph="1">
        <f>IFERROR(INDEX([1]!_born[生没年],
MATCH(I666,[1]!_born[作],0)),"")</f>
        <v/>
      </c>
      <c r="N666" s="132" t="str" ph="1">
        <f>IFERROR(INDEX([1]!_born[生没年],
MATCH(K666,[1]!_born[作],0)),"")</f>
        <v/>
      </c>
      <c r="R666" s="150" ph="1"/>
      <c r="U666" s="53" ph="1"/>
      <c r="V666" s="49" ph="1"/>
      <c r="W666" s="49" ph="1"/>
    </row>
    <row r="667" spans="1:25" s="8" customFormat="1" ht="25.5" ph="1">
      <c r="A667" s="6" ph="1">
        <v>4</v>
      </c>
      <c r="B667" s="11" t="s" ph="1">
        <v>930</v>
      </c>
      <c r="C667" s="11" t="s" ph="1">
        <v>1431</v>
      </c>
      <c r="D667" s="9" ph="1"/>
      <c r="E667" s="9" ph="1"/>
      <c r="G667" s="10" t="s" ph="1">
        <v>1183</v>
      </c>
      <c r="H667" s="134" t="s" ph="1">
        <v>9613</v>
      </c>
      <c r="I667" s="134" ph="1"/>
      <c r="M667" s="9" t="str" ph="1">
        <f>IFERROR(INDEX([1]!_born[生没年],
MATCH(I667,[1]!_born[作],0)),"")</f>
        <v/>
      </c>
      <c r="N667" s="9" t="str" ph="1">
        <f>IFERROR(INDEX([1]!_born[生没年],
MATCH(K667,[1]!_born[作],0)),"")</f>
        <v/>
      </c>
      <c r="R667" s="146" ph="1"/>
      <c r="U667" s="12" ph="1"/>
      <c r="V667" s="131" ph="1"/>
      <c r="W667" s="131" ph="1"/>
    </row>
    <row r="668" spans="1:25" ht="25.5" ph="1">
      <c r="A668" s="6" ph="1">
        <v>757</v>
      </c>
      <c r="B668" s="7" t="s" ph="1">
        <v>930</v>
      </c>
      <c r="C668" s="7" t="s" ph="1">
        <v>1431</v>
      </c>
      <c r="D668" s="14" ph="1">
        <v>1</v>
      </c>
      <c r="E668" s="14" ph="1">
        <v>36</v>
      </c>
      <c r="F668" s="7" t="s" ph="1">
        <v>1198</v>
      </c>
      <c r="G668" s="7" t="s" ph="1">
        <v>1183</v>
      </c>
      <c r="H668" s="7" t="s" ph="1">
        <v>1250</v>
      </c>
      <c r="I668" s="7" t="s" ph="1">
        <v>9614</v>
      </c>
      <c r="M668" s="14" t="str" ph="1">
        <f>IFERROR(INDEX([1]!_born[生没年],
MATCH(I668,[1]!_born[作],0)),"")</f>
        <v/>
      </c>
      <c r="N668" s="14" t="str" ph="1">
        <f>IFERROR(INDEX([1]!_born[生没年],
MATCH(K668,[1]!_born[作],0)),"")</f>
        <v/>
      </c>
      <c r="O668" s="7" t="s" ph="1">
        <v>9616</v>
      </c>
      <c r="P668" s="7" t="s" ph="1">
        <v>417</v>
      </c>
      <c r="Q668" s="7" t="s" ph="1">
        <v>418</v>
      </c>
      <c r="R668" s="147" ph="1"/>
      <c r="S668" s="7" t="s" ph="1">
        <v>9617</v>
      </c>
      <c r="T668" s="7" t="s" ph="1">
        <v>3482</v>
      </c>
      <c r="V668" s="6" ph="1">
        <v>2800</v>
      </c>
      <c r="W668" s="7" ph="1"/>
      <c r="Y668" s="7" t="s" ph="1">
        <v>9615</v>
      </c>
    </row>
    <row r="669" spans="1:25" ht="25.5" ph="1">
      <c r="A669" s="6" ph="1">
        <v>757</v>
      </c>
      <c r="B669" s="7" t="s" ph="1">
        <v>930</v>
      </c>
      <c r="C669" s="7" t="s" ph="1">
        <v>1431</v>
      </c>
      <c r="D669" s="14" ph="1">
        <v>1</v>
      </c>
      <c r="E669" s="14" ph="1">
        <v>36</v>
      </c>
      <c r="F669" s="7" t="s" ph="1">
        <v>1199</v>
      </c>
      <c r="G669" s="7" t="s" ph="1">
        <v>1183</v>
      </c>
      <c r="H669" s="7" t="s" ph="1">
        <v>1250</v>
      </c>
      <c r="I669" s="7" t="s" ph="1">
        <v>9618</v>
      </c>
      <c r="M669" s="14" t="str" ph="1">
        <f>IFERROR(INDEX([1]!_born[生没年],
MATCH(I669,[1]!_born[作],0)),"")</f>
        <v/>
      </c>
      <c r="N669" s="14" t="str" ph="1">
        <f>IFERROR(INDEX([1]!_born[生没年],
MATCH(K669,[1]!_born[作],0)),"")</f>
        <v/>
      </c>
      <c r="O669" s="7" t="s" ph="1">
        <v>9620</v>
      </c>
      <c r="P669" s="7" t="s" ph="1">
        <v>419</v>
      </c>
      <c r="Q669" s="7" t="s" ph="1">
        <v>420</v>
      </c>
      <c r="R669" s="147" ph="1"/>
      <c r="S669" s="7" t="s" ph="1">
        <v>9621</v>
      </c>
      <c r="T669" s="7" t="s" ph="1">
        <v>3482</v>
      </c>
      <c r="V669" s="6" ph="1">
        <v>2800</v>
      </c>
      <c r="W669" s="7" ph="1"/>
      <c r="Y669" s="7" t="s" ph="1">
        <v>9619</v>
      </c>
    </row>
    <row r="670" spans="1:25" s="52" customFormat="1" ph="1">
      <c r="A670" s="49" ph="1">
        <v>666</v>
      </c>
      <c r="B670" s="52" t="s" ph="1">
        <v>930</v>
      </c>
      <c r="C670" s="52" t="s" ph="1">
        <v>1431</v>
      </c>
      <c r="D670" s="132" ph="1">
        <v>1</v>
      </c>
      <c r="E670" s="132" ph="1">
        <v>36</v>
      </c>
      <c r="F670" s="52" t="s" ph="1">
        <v>1200</v>
      </c>
      <c r="G670" s="52" t="s" ph="1">
        <v>1270</v>
      </c>
      <c r="M670" s="132" t="str" ph="1">
        <f>IFERROR(INDEX([1]!_born[生没年],
MATCH(I670,[1]!_born[作],0)),"")</f>
        <v/>
      </c>
      <c r="N670" s="132" t="str" ph="1">
        <f>IFERROR(INDEX([1]!_born[生没年],
MATCH(K670,[1]!_born[作],0)),"")</f>
        <v/>
      </c>
      <c r="R670" s="150" ph="1"/>
      <c r="U670" s="53" ph="1"/>
      <c r="V670" s="49" ph="1"/>
      <c r="W670" s="49" ph="1"/>
    </row>
    <row r="671" spans="1:25" ht="25.5" ph="1">
      <c r="A671" s="6" ph="1">
        <v>626</v>
      </c>
      <c r="B671" s="7" t="s" ph="1">
        <v>930</v>
      </c>
      <c r="C671" s="7" t="s" ph="1">
        <v>1431</v>
      </c>
      <c r="D671" s="14" ph="1">
        <v>2</v>
      </c>
      <c r="E671" s="14" ph="1">
        <v>36</v>
      </c>
      <c r="F671" s="7" t="s" ph="1">
        <v>1198</v>
      </c>
      <c r="G671" s="7" t="s" ph="1">
        <v>1183</v>
      </c>
      <c r="H671" s="7" t="s" ph="1">
        <v>1250</v>
      </c>
      <c r="I671" s="7" t="s" ph="1">
        <v>9618</v>
      </c>
      <c r="M671" s="14" t="str" ph="1">
        <f>IFERROR(INDEX([1]!_born[生没年],
MATCH(I671,[1]!_born[作],0)),"")</f>
        <v/>
      </c>
      <c r="N671" s="14" t="str" ph="1">
        <f>IFERROR(INDEX([1]!_born[生没年],
MATCH(K671,[1]!_born[作],0)),"")</f>
        <v/>
      </c>
      <c r="O671" s="7" t="s" ph="1">
        <v>9620</v>
      </c>
      <c r="P671" s="7" t="s" ph="1">
        <v>419</v>
      </c>
      <c r="Q671" s="7" t="s" ph="1">
        <v>420</v>
      </c>
      <c r="R671" s="147" ph="1"/>
      <c r="S671" s="7" t="s" ph="1">
        <v>9621</v>
      </c>
      <c r="T671" s="7" t="s" ph="1">
        <v>3482</v>
      </c>
      <c r="V671" s="6" ph="1">
        <v>2800</v>
      </c>
      <c r="X671" s="6" ph="1"/>
      <c r="Y671" s="7" t="s" ph="1">
        <v>9622</v>
      </c>
    </row>
    <row r="672" spans="1:25" ht="25.5" ph="1">
      <c r="A672" s="6" ph="1">
        <v>629</v>
      </c>
      <c r="B672" s="7" t="s" ph="1">
        <v>930</v>
      </c>
      <c r="C672" s="7" t="s" ph="1">
        <v>1431</v>
      </c>
      <c r="D672" s="14" ph="1">
        <v>2</v>
      </c>
      <c r="E672" s="14" ph="1">
        <v>36</v>
      </c>
      <c r="F672" s="7" t="s" ph="1">
        <v>1199</v>
      </c>
      <c r="G672" s="7" t="s" ph="1">
        <v>1183</v>
      </c>
      <c r="H672" s="7" t="s" ph="1">
        <v>1250</v>
      </c>
      <c r="I672" s="7" t="s" ph="1">
        <v>9623</v>
      </c>
      <c r="M672" s="14" t="str" ph="1">
        <f>IFERROR(INDEX([1]!_born[生没年],
MATCH(I672,[1]!_born[作],0)),"")</f>
        <v/>
      </c>
      <c r="N672" s="14" t="str" ph="1">
        <f>IFERROR(INDEX([1]!_born[生没年],
MATCH(K672,[1]!_born[作],0)),"")</f>
        <v/>
      </c>
      <c r="O672" s="7" t="s" ph="1">
        <v>9625</v>
      </c>
      <c r="P672" s="7" t="s" ph="1">
        <v>421</v>
      </c>
      <c r="R672" s="147" ph="1"/>
      <c r="S672" s="7" t="s" ph="1">
        <v>9626</v>
      </c>
      <c r="T672" s="7" t="s" ph="1">
        <v>3482</v>
      </c>
      <c r="V672" s="6" ph="1">
        <v>2800</v>
      </c>
      <c r="Y672" s="7" t="s" ph="1">
        <v>9624</v>
      </c>
    </row>
    <row r="673" spans="1:25" s="52" customFormat="1" ph="1">
      <c r="A673" s="49" ph="1">
        <v>666</v>
      </c>
      <c r="B673" s="52" t="s" ph="1">
        <v>930</v>
      </c>
      <c r="C673" s="52" t="s" ph="1">
        <v>1431</v>
      </c>
      <c r="D673" s="132" ph="1">
        <v>2</v>
      </c>
      <c r="E673" s="132" ph="1">
        <v>36</v>
      </c>
      <c r="F673" s="52" t="s" ph="1">
        <v>1200</v>
      </c>
      <c r="G673" s="52" t="s" ph="1">
        <v>1270</v>
      </c>
      <c r="M673" s="132" t="str" ph="1">
        <f>IFERROR(INDEX([1]!_born[生没年],
MATCH(I673,[1]!_born[作],0)),"")</f>
        <v/>
      </c>
      <c r="N673" s="132" t="str" ph="1">
        <f>IFERROR(INDEX([1]!_born[生没年],
MATCH(K673,[1]!_born[作],0)),"")</f>
        <v/>
      </c>
      <c r="R673" s="150" ph="1"/>
      <c r="U673" s="53" ph="1"/>
      <c r="V673" s="49" ph="1"/>
      <c r="W673" s="49" ph="1"/>
    </row>
    <row r="674" spans="1:25" ht="25.5" ph="1">
      <c r="A674" s="6" ph="1">
        <v>755</v>
      </c>
      <c r="B674" s="7" t="s" ph="1">
        <v>930</v>
      </c>
      <c r="C674" s="7" t="s" ph="1">
        <v>1431</v>
      </c>
      <c r="D674" s="14" ph="1">
        <v>3</v>
      </c>
      <c r="E674" s="14" ph="1">
        <v>36</v>
      </c>
      <c r="F674" s="7" t="s" ph="1">
        <v>1198</v>
      </c>
      <c r="G674" s="7" t="s" ph="1">
        <v>1183</v>
      </c>
      <c r="H674" s="7" t="s" ph="1">
        <v>1250</v>
      </c>
      <c r="I674" s="7" t="s" ph="1">
        <v>9623</v>
      </c>
      <c r="M674" s="14" t="str" ph="1">
        <f>IFERROR(INDEX([1]!_born[生没年],
MATCH(I674,[1]!_born[作],0)),"")</f>
        <v/>
      </c>
      <c r="N674" s="14" t="str" ph="1">
        <f>IFERROR(INDEX([1]!_born[生没年],
MATCH(K674,[1]!_born[作],0)),"")</f>
        <v/>
      </c>
      <c r="O674" s="7" t="s" ph="1">
        <v>9625</v>
      </c>
      <c r="P674" s="7" t="s" ph="1">
        <v>421</v>
      </c>
      <c r="R674" s="147" ph="1"/>
      <c r="S674" s="7" t="s" ph="1">
        <v>9626</v>
      </c>
      <c r="T674" s="7" t="s" ph="1">
        <v>3482</v>
      </c>
      <c r="V674" s="6" ph="1">
        <v>2800</v>
      </c>
      <c r="Y674" s="7" t="s" ph="1">
        <v>9627</v>
      </c>
    </row>
    <row r="675" spans="1:25" ht="25.5" ph="1">
      <c r="A675" s="6" ph="1">
        <v>636</v>
      </c>
      <c r="B675" s="7" t="s" ph="1">
        <v>930</v>
      </c>
      <c r="C675" s="7" t="s" ph="1">
        <v>1431</v>
      </c>
      <c r="D675" s="14" ph="1">
        <v>3</v>
      </c>
      <c r="E675" s="14" ph="1">
        <v>36</v>
      </c>
      <c r="F675" s="7" t="s" ph="1">
        <v>1199</v>
      </c>
      <c r="G675" s="7" t="s" ph="1">
        <v>1183</v>
      </c>
      <c r="H675" s="7" t="s" ph="1">
        <v>1250</v>
      </c>
      <c r="I675" s="7" t="s" ph="1">
        <v>9628</v>
      </c>
      <c r="M675" s="14" t="str" ph="1">
        <f>IFERROR(INDEX([1]!_born[生没年],
MATCH(I675,[1]!_born[作],0)),"")</f>
        <v/>
      </c>
      <c r="N675" s="14" t="str" ph="1">
        <f>IFERROR(INDEX([1]!_born[生没年],
MATCH(K675,[1]!_born[作],0)),"")</f>
        <v/>
      </c>
      <c r="O675" s="7" t="s" ph="1">
        <v>9630</v>
      </c>
      <c r="P675" s="7" t="s" ph="1">
        <v>422</v>
      </c>
      <c r="Q675" s="7" t="s" ph="1">
        <v>423</v>
      </c>
      <c r="R675" s="147" ph="1"/>
      <c r="S675" s="7" t="s" ph="1">
        <v>9631</v>
      </c>
      <c r="T675" s="7" t="s" ph="1">
        <v>3482</v>
      </c>
      <c r="V675" s="6" ph="1">
        <v>2800</v>
      </c>
      <c r="Y675" s="7" t="s" ph="1">
        <v>9629</v>
      </c>
    </row>
    <row r="676" spans="1:25" ht="25.5" ph="1">
      <c r="A676" s="6" ph="1">
        <v>636</v>
      </c>
      <c r="B676" s="7" t="s" ph="1">
        <v>930</v>
      </c>
      <c r="C676" s="7" t="s" ph="1">
        <v>1431</v>
      </c>
      <c r="D676" s="14" ph="1">
        <v>3</v>
      </c>
      <c r="E676" s="14" ph="1">
        <v>36</v>
      </c>
      <c r="F676" s="7" t="s" ph="1">
        <v>1200</v>
      </c>
      <c r="G676" s="7" t="s" ph="1">
        <v>1183</v>
      </c>
      <c r="H676" s="7" t="s" ph="1">
        <v>1250</v>
      </c>
      <c r="I676" s="7" t="s" ph="1">
        <v>9632</v>
      </c>
      <c r="M676" s="14" t="str" ph="1">
        <f>IFERROR(INDEX([1]!_born[生没年],
MATCH(I676,[1]!_born[作],0)),"")</f>
        <v/>
      </c>
      <c r="N676" s="14" t="str" ph="1">
        <f>IFERROR(INDEX([1]!_born[生没年],
MATCH(K676,[1]!_born[作],0)),"")</f>
        <v/>
      </c>
      <c r="O676" s="7" t="s" ph="1">
        <v>9634</v>
      </c>
      <c r="P676" s="7" t="s" ph="1">
        <v>424</v>
      </c>
      <c r="Q676" s="7" t="s" ph="1">
        <v>425</v>
      </c>
      <c r="R676" s="147" ph="1"/>
      <c r="S676" s="7" t="s" ph="1">
        <v>9635</v>
      </c>
      <c r="T676" s="7" t="s" ph="1">
        <v>3482</v>
      </c>
      <c r="V676" s="6" ph="1">
        <v>2800</v>
      </c>
      <c r="Y676" s="7" t="s" ph="1">
        <v>9633</v>
      </c>
    </row>
    <row r="677" spans="1:25" s="52" customFormat="1" ph="1">
      <c r="A677" s="49" ph="1">
        <v>666</v>
      </c>
      <c r="B677" s="52" t="s" ph="1">
        <v>930</v>
      </c>
      <c r="C677" s="52" t="s" ph="1">
        <v>1431</v>
      </c>
      <c r="D677" s="132" ph="1">
        <v>3</v>
      </c>
      <c r="E677" s="132" ph="1">
        <v>36</v>
      </c>
      <c r="F677" s="52" t="s" ph="1">
        <v>1201</v>
      </c>
      <c r="G677" s="52" t="s" ph="1">
        <v>1270</v>
      </c>
      <c r="M677" s="132" t="str" ph="1">
        <f>IFERROR(INDEX([1]!_born[生没年],
MATCH(I677,[1]!_born[作],0)),"")</f>
        <v/>
      </c>
      <c r="N677" s="132" t="str" ph="1">
        <f>IFERROR(INDEX([1]!_born[生没年],
MATCH(K677,[1]!_born[作],0)),"")</f>
        <v/>
      </c>
      <c r="R677" s="150" ph="1"/>
      <c r="U677" s="53" ph="1"/>
      <c r="V677" s="49" ph="1"/>
      <c r="W677" s="49" ph="1"/>
    </row>
    <row r="678" spans="1:25" ht="25.5" ph="1">
      <c r="A678" s="6" ph="1">
        <v>757</v>
      </c>
      <c r="B678" s="7" t="s" ph="1">
        <v>930</v>
      </c>
      <c r="C678" s="7" t="s" ph="1">
        <v>1431</v>
      </c>
      <c r="D678" s="14" ph="1">
        <v>4</v>
      </c>
      <c r="E678" s="14" ph="1">
        <v>36</v>
      </c>
      <c r="F678" s="7" t="s" ph="1">
        <v>1198</v>
      </c>
      <c r="G678" s="7" t="s" ph="1">
        <v>1183</v>
      </c>
      <c r="H678" s="7" t="s" ph="1">
        <v>1250</v>
      </c>
      <c r="I678" s="7" t="s" ph="1">
        <v>9632</v>
      </c>
      <c r="M678" s="14" t="str" ph="1">
        <f>IFERROR(INDEX([1]!_born[生没年],
MATCH(I678,[1]!_born[作],0)),"")</f>
        <v/>
      </c>
      <c r="N678" s="14" t="str" ph="1">
        <f>IFERROR(INDEX([1]!_born[生没年],
MATCH(K678,[1]!_born[作],0)),"")</f>
        <v/>
      </c>
      <c r="O678" s="7" t="s" ph="1">
        <v>9634</v>
      </c>
      <c r="P678" s="7" t="s" ph="1">
        <v>424</v>
      </c>
      <c r="Q678" s="7" t="s" ph="1">
        <v>425</v>
      </c>
      <c r="R678" s="147" ph="1"/>
      <c r="S678" s="7" t="s" ph="1">
        <v>9635</v>
      </c>
      <c r="T678" s="7" t="s" ph="1">
        <v>3482</v>
      </c>
      <c r="V678" s="6" ph="1">
        <v>2800</v>
      </c>
      <c r="Y678" s="7" t="s" ph="1">
        <v>9636</v>
      </c>
    </row>
    <row r="679" spans="1:25" ht="25.5" ph="1">
      <c r="A679" s="6" ph="1">
        <v>757</v>
      </c>
      <c r="B679" s="7" t="s" ph="1">
        <v>930</v>
      </c>
      <c r="C679" s="7" t="s" ph="1">
        <v>1431</v>
      </c>
      <c r="D679" s="14" ph="1">
        <v>4</v>
      </c>
      <c r="E679" s="14" ph="1">
        <v>36</v>
      </c>
      <c r="F679" s="7" t="s" ph="1">
        <v>1199</v>
      </c>
      <c r="G679" s="7" t="s" ph="1">
        <v>1183</v>
      </c>
      <c r="H679" s="7" t="s" ph="1">
        <v>1250</v>
      </c>
      <c r="I679" s="7" t="s" ph="1">
        <v>9637</v>
      </c>
      <c r="M679" s="14" t="str" ph="1">
        <f>IFERROR(INDEX([1]!_born[生没年],
MATCH(I679,[1]!_born[作],0)),"")</f>
        <v/>
      </c>
      <c r="N679" s="14" t="str" ph="1">
        <f>IFERROR(INDEX([1]!_born[生没年],
MATCH(K679,[1]!_born[作],0)),"")</f>
        <v/>
      </c>
      <c r="O679" s="7" t="s" ph="1">
        <v>9639</v>
      </c>
      <c r="P679" s="7" t="s" ph="1">
        <v>426</v>
      </c>
      <c r="R679" s="147" ph="1"/>
      <c r="S679" s="7" t="s" ph="1">
        <v>9640</v>
      </c>
      <c r="T679" s="7" t="s" ph="1">
        <v>3482</v>
      </c>
      <c r="V679" s="6" ph="1">
        <v>2800</v>
      </c>
      <c r="Y679" s="7" t="s" ph="1">
        <v>9638</v>
      </c>
    </row>
    <row r="680" spans="1:25" s="52" customFormat="1" ph="1">
      <c r="A680" s="49" ph="1">
        <v>666</v>
      </c>
      <c r="B680" s="52" t="s" ph="1">
        <v>930</v>
      </c>
      <c r="C680" s="52" t="s" ph="1">
        <v>1431</v>
      </c>
      <c r="D680" s="132" ph="1">
        <v>4</v>
      </c>
      <c r="E680" s="132" ph="1">
        <v>36</v>
      </c>
      <c r="F680" s="52" t="s" ph="1">
        <v>1200</v>
      </c>
      <c r="G680" s="52" t="s" ph="1">
        <v>1270</v>
      </c>
      <c r="M680" s="132" t="str" ph="1">
        <f>IFERROR(INDEX([1]!_born[生没年],
MATCH(I680,[1]!_born[作],0)),"")</f>
        <v/>
      </c>
      <c r="N680" s="132" t="str" ph="1">
        <f>IFERROR(INDEX([1]!_born[生没年],
MATCH(K680,[1]!_born[作],0)),"")</f>
        <v/>
      </c>
      <c r="R680" s="150" ph="1"/>
      <c r="U680" s="53" ph="1"/>
      <c r="V680" s="49" ph="1"/>
      <c r="W680" s="49" ph="1"/>
    </row>
    <row r="681" spans="1:25" ht="25.5" ph="1">
      <c r="A681" s="6" ph="1">
        <v>757</v>
      </c>
      <c r="B681" s="7" t="s" ph="1">
        <v>930</v>
      </c>
      <c r="C681" s="7" t="s" ph="1">
        <v>1431</v>
      </c>
      <c r="D681" s="14" ph="1">
        <v>5</v>
      </c>
      <c r="E681" s="14" ph="1">
        <v>36</v>
      </c>
      <c r="F681" s="7" t="s" ph="1">
        <v>1198</v>
      </c>
      <c r="G681" s="7" t="s" ph="1">
        <v>1183</v>
      </c>
      <c r="H681" s="7" t="s" ph="1">
        <v>1250</v>
      </c>
      <c r="I681" s="7" t="s" ph="1">
        <v>9637</v>
      </c>
      <c r="M681" s="14" t="str" ph="1">
        <f>IFERROR(INDEX([1]!_born[生没年],
MATCH(I681,[1]!_born[作],0)),"")</f>
        <v/>
      </c>
      <c r="N681" s="14" t="str" ph="1">
        <f>IFERROR(INDEX([1]!_born[生没年],
MATCH(K681,[1]!_born[作],0)),"")</f>
        <v/>
      </c>
      <c r="O681" s="7" t="s" ph="1">
        <v>9639</v>
      </c>
      <c r="P681" s="7" t="s" ph="1">
        <v>426</v>
      </c>
      <c r="R681" s="147" ph="1"/>
      <c r="S681" s="7" t="s" ph="1">
        <v>9640</v>
      </c>
      <c r="T681" s="7" t="s" ph="1">
        <v>3482</v>
      </c>
      <c r="V681" s="6" ph="1">
        <v>2800</v>
      </c>
      <c r="Y681" s="7" t="s" ph="1">
        <v>9641</v>
      </c>
    </row>
    <row r="682" spans="1:25" ht="25.5" ph="1">
      <c r="A682" s="6" ph="1">
        <v>757</v>
      </c>
      <c r="B682" s="7" t="s" ph="1">
        <v>930</v>
      </c>
      <c r="C682" s="7" t="s" ph="1">
        <v>1431</v>
      </c>
      <c r="D682" s="14" ph="1">
        <v>5</v>
      </c>
      <c r="E682" s="14" ph="1">
        <v>36</v>
      </c>
      <c r="F682" s="7" t="s" ph="1">
        <v>1199</v>
      </c>
      <c r="G682" s="7" t="s" ph="1">
        <v>1183</v>
      </c>
      <c r="H682" s="7" t="s" ph="1">
        <v>1250</v>
      </c>
      <c r="I682" s="7" t="s" ph="1">
        <v>9642</v>
      </c>
      <c r="M682" s="14" t="str" ph="1">
        <f>IFERROR(INDEX([1]!_born[生没年],
MATCH(I682,[1]!_born[作],0)),"")</f>
        <v/>
      </c>
      <c r="N682" s="14" t="str" ph="1">
        <f>IFERROR(INDEX([1]!_born[生没年],
MATCH(K682,[1]!_born[作],0)),"")</f>
        <v/>
      </c>
      <c r="O682" s="7" t="s" ph="1">
        <v>9644</v>
      </c>
      <c r="P682" s="7" t="s" ph="1">
        <v>427</v>
      </c>
      <c r="Q682" s="7" t="s" ph="1">
        <v>428</v>
      </c>
      <c r="R682" s="147" ph="1"/>
      <c r="S682" s="7" t="s" ph="1">
        <v>9645</v>
      </c>
      <c r="T682" s="7" t="s" ph="1">
        <v>3482</v>
      </c>
      <c r="V682" s="6" ph="1">
        <v>2800</v>
      </c>
      <c r="Y682" s="7" t="s" ph="1">
        <v>9643</v>
      </c>
    </row>
    <row r="683" spans="1:25" s="52" customFormat="1" ph="1">
      <c r="A683" s="49" ph="1">
        <v>666</v>
      </c>
      <c r="B683" s="52" t="s" ph="1">
        <v>930</v>
      </c>
      <c r="C683" s="52" t="s" ph="1">
        <v>1431</v>
      </c>
      <c r="D683" s="132" ph="1">
        <v>5</v>
      </c>
      <c r="E683" s="132" ph="1">
        <v>36</v>
      </c>
      <c r="F683" s="52" t="s" ph="1">
        <v>1200</v>
      </c>
      <c r="G683" s="52" t="s" ph="1">
        <v>1270</v>
      </c>
      <c r="M683" s="132" t="str" ph="1">
        <f>IFERROR(INDEX([1]!_born[生没年],
MATCH(I683,[1]!_born[作],0)),"")</f>
        <v/>
      </c>
      <c r="N683" s="132" t="str" ph="1">
        <f>IFERROR(INDEX([1]!_born[生没年],
MATCH(K683,[1]!_born[作],0)),"")</f>
        <v/>
      </c>
      <c r="R683" s="150" ph="1"/>
      <c r="U683" s="53" ph="1"/>
      <c r="V683" s="49" ph="1"/>
      <c r="W683" s="49" ph="1"/>
    </row>
    <row r="684" spans="1:25" ht="25.5" ph="1">
      <c r="A684" s="6" ph="1">
        <v>626</v>
      </c>
      <c r="B684" s="7" t="s" ph="1">
        <v>930</v>
      </c>
      <c r="C684" s="7" t="s" ph="1">
        <v>1431</v>
      </c>
      <c r="D684" s="14" ph="1">
        <v>1</v>
      </c>
      <c r="E684" s="14" ph="1">
        <v>37</v>
      </c>
      <c r="F684" s="7" t="s" ph="1">
        <v>1198</v>
      </c>
      <c r="G684" s="7" t="s" ph="1">
        <v>1183</v>
      </c>
      <c r="H684" s="7" t="s" ph="1">
        <v>1250</v>
      </c>
      <c r="I684" s="7" t="s" ph="1">
        <v>9642</v>
      </c>
      <c r="M684" s="14" t="str" ph="1">
        <f>IFERROR(INDEX([1]!_born[生没年],
MATCH(I684,[1]!_born[作],0)),"")</f>
        <v/>
      </c>
      <c r="N684" s="14" t="str" ph="1">
        <f>IFERROR(INDEX([1]!_born[生没年],
MATCH(K684,[1]!_born[作],0)),"")</f>
        <v/>
      </c>
      <c r="O684" s="7" t="s" ph="1">
        <v>9644</v>
      </c>
      <c r="P684" s="7" t="s" ph="1">
        <v>427</v>
      </c>
      <c r="Q684" s="7" t="s" ph="1">
        <v>428</v>
      </c>
      <c r="R684" s="147" ph="1"/>
      <c r="S684" s="7" t="s" ph="1">
        <v>9645</v>
      </c>
      <c r="T684" s="7" t="s" ph="1">
        <v>3482</v>
      </c>
      <c r="V684" s="6" ph="1">
        <v>2800</v>
      </c>
      <c r="X684" s="6" ph="1"/>
      <c r="Y684" s="7" t="s" ph="1">
        <v>9646</v>
      </c>
    </row>
    <row r="685" spans="1:25" ht="25.5" ph="1">
      <c r="A685" s="6" ph="1">
        <v>629</v>
      </c>
      <c r="B685" s="7" t="s" ph="1">
        <v>930</v>
      </c>
      <c r="C685" s="7" t="s" ph="1">
        <v>1431</v>
      </c>
      <c r="D685" s="14" ph="1">
        <v>1</v>
      </c>
      <c r="E685" s="14" ph="1">
        <v>37</v>
      </c>
      <c r="F685" s="7" t="s" ph="1">
        <v>1199</v>
      </c>
      <c r="G685" s="7" t="s" ph="1">
        <v>1183</v>
      </c>
      <c r="H685" s="7" t="s" ph="1">
        <v>1250</v>
      </c>
      <c r="I685" s="7" t="s" ph="1">
        <v>9647</v>
      </c>
      <c r="M685" s="14" t="str" ph="1">
        <f>IFERROR(INDEX([1]!_born[生没年],
MATCH(I685,[1]!_born[作],0)),"")</f>
        <v/>
      </c>
      <c r="N685" s="14" t="str" ph="1">
        <f>IFERROR(INDEX([1]!_born[生没年],
MATCH(K685,[1]!_born[作],0)),"")</f>
        <v/>
      </c>
      <c r="O685" s="7" t="s" ph="1">
        <v>9648</v>
      </c>
      <c r="P685" s="7" t="s" ph="1">
        <v>429</v>
      </c>
      <c r="Q685" s="7" t="s" ph="1">
        <v>430</v>
      </c>
      <c r="R685" s="147" ph="1"/>
      <c r="S685" s="7" t="s" ph="1">
        <v>9649</v>
      </c>
      <c r="T685" s="7" t="s" ph="1">
        <v>3482</v>
      </c>
      <c r="V685" s="6" ph="1">
        <v>2800</v>
      </c>
      <c r="Y685" s="7" t="s" ph="1">
        <v>9615</v>
      </c>
    </row>
    <row r="686" spans="1:25" ht="25.5" ph="1">
      <c r="A686" s="6" ph="1">
        <v>630</v>
      </c>
      <c r="B686" s="7" t="s" ph="1">
        <v>930</v>
      </c>
      <c r="C686" s="7" t="s" ph="1">
        <v>1431</v>
      </c>
      <c r="D686" s="14" ph="1">
        <v>1</v>
      </c>
      <c r="E686" s="14" ph="1">
        <v>37</v>
      </c>
      <c r="F686" s="7" t="s" ph="1">
        <v>1200</v>
      </c>
      <c r="G686" s="7" t="s" ph="1">
        <v>1183</v>
      </c>
      <c r="H686" s="7" t="s" ph="1">
        <v>1250</v>
      </c>
      <c r="I686" s="7" t="s" ph="1">
        <v>9650</v>
      </c>
      <c r="M686" s="14" t="str" ph="1">
        <f>IFERROR(INDEX([1]!_born[生没年],
MATCH(I686,[1]!_born[作],0)),"")</f>
        <v/>
      </c>
      <c r="N686" s="14" t="str" ph="1">
        <f>IFERROR(INDEX([1]!_born[生没年],
MATCH(K686,[1]!_born[作],0)),"")</f>
        <v/>
      </c>
      <c r="O686" s="7" t="s" ph="1">
        <v>9652</v>
      </c>
      <c r="P686" s="7" t="s" ph="1">
        <v>431</v>
      </c>
      <c r="Q686" s="7" t="s" ph="1">
        <v>432</v>
      </c>
      <c r="R686" s="147" ph="1"/>
      <c r="S686" s="7" t="s" ph="1">
        <v>9653</v>
      </c>
      <c r="T686" s="7" t="s" ph="1">
        <v>3482</v>
      </c>
      <c r="V686" s="6" ph="1">
        <v>2800</v>
      </c>
      <c r="Y686" s="7" t="s" ph="1">
        <v>9651</v>
      </c>
    </row>
    <row r="687" spans="1:25" s="52" customFormat="1" ph="1">
      <c r="A687" s="49" ph="1">
        <v>666</v>
      </c>
      <c r="B687" s="52" t="s" ph="1">
        <v>930</v>
      </c>
      <c r="C687" s="52" t="s" ph="1">
        <v>1431</v>
      </c>
      <c r="D687" s="132" ph="1">
        <v>1</v>
      </c>
      <c r="E687" s="132" ph="1">
        <v>37</v>
      </c>
      <c r="F687" s="52" t="s" ph="1">
        <v>1201</v>
      </c>
      <c r="G687" s="52" t="s" ph="1">
        <v>1270</v>
      </c>
      <c r="M687" s="132" t="str" ph="1">
        <f>IFERROR(INDEX([1]!_born[生没年],
MATCH(I687,[1]!_born[作],0)),"")</f>
        <v/>
      </c>
      <c r="N687" s="132" t="str" ph="1">
        <f>IFERROR(INDEX([1]!_born[生没年],
MATCH(K687,[1]!_born[作],0)),"")</f>
        <v/>
      </c>
      <c r="R687" s="150" ph="1"/>
      <c r="U687" s="53" ph="1"/>
      <c r="V687" s="49" ph="1"/>
      <c r="W687" s="49" ph="1"/>
    </row>
    <row r="688" spans="1:25" ht="25.5" ph="1">
      <c r="A688" s="6" ph="1">
        <v>630</v>
      </c>
      <c r="B688" s="7" t="s" ph="1">
        <v>930</v>
      </c>
      <c r="C688" s="7" t="s" ph="1">
        <v>1431</v>
      </c>
      <c r="D688" s="14" ph="1">
        <v>2</v>
      </c>
      <c r="E688" s="14" ph="1">
        <v>37</v>
      </c>
      <c r="F688" s="7" t="s" ph="1">
        <v>1198</v>
      </c>
      <c r="G688" s="7" t="s" ph="1">
        <v>1183</v>
      </c>
      <c r="H688" s="7" t="s" ph="1">
        <v>1250</v>
      </c>
      <c r="I688" s="7" t="s" ph="1">
        <v>9650</v>
      </c>
      <c r="M688" s="14" t="str" ph="1">
        <f>IFERROR(INDEX([1]!_born[生没年],
MATCH(I688,[1]!_born[作],0)),"")</f>
        <v/>
      </c>
      <c r="N688" s="14" t="str" ph="1">
        <f>IFERROR(INDEX([1]!_born[生没年],
MATCH(K688,[1]!_born[作],0)),"")</f>
        <v/>
      </c>
      <c r="O688" s="7" t="s" ph="1">
        <v>9652</v>
      </c>
      <c r="P688" s="7" t="s" ph="1">
        <v>431</v>
      </c>
      <c r="Q688" s="7" t="s" ph="1">
        <v>432</v>
      </c>
      <c r="R688" s="147" ph="1"/>
      <c r="S688" s="7" t="s" ph="1">
        <v>9653</v>
      </c>
      <c r="T688" s="7" t="s" ph="1">
        <v>3482</v>
      </c>
      <c r="V688" s="6" ph="1">
        <v>2800</v>
      </c>
      <c r="Y688" s="7" t="s" ph="1">
        <v>9654</v>
      </c>
    </row>
    <row r="689" spans="1:25" ht="25.5" ph="1">
      <c r="A689" s="6" ph="1">
        <v>757</v>
      </c>
      <c r="B689" s="7" t="s" ph="1">
        <v>930</v>
      </c>
      <c r="C689" s="7" t="s" ph="1">
        <v>1431</v>
      </c>
      <c r="D689" s="14" ph="1">
        <v>2</v>
      </c>
      <c r="E689" s="14" ph="1">
        <v>37</v>
      </c>
      <c r="F689" s="7" t="s" ph="1">
        <v>1199</v>
      </c>
      <c r="G689" s="7" t="s" ph="1">
        <v>1183</v>
      </c>
      <c r="H689" s="7" t="s" ph="1">
        <v>1250</v>
      </c>
      <c r="I689" s="7" t="s" ph="1">
        <v>9655</v>
      </c>
      <c r="M689" s="14" t="str" ph="1">
        <f>IFERROR(INDEX([1]!_born[生没年],
MATCH(I689,[1]!_born[作],0)),"")</f>
        <v/>
      </c>
      <c r="N689" s="14" t="str" ph="1">
        <f>IFERROR(INDEX([1]!_born[生没年],
MATCH(K689,[1]!_born[作],0)),"")</f>
        <v/>
      </c>
      <c r="O689" s="7" t="s" ph="1">
        <v>9657</v>
      </c>
      <c r="P689" s="7" t="s" ph="1">
        <v>433</v>
      </c>
      <c r="Q689" s="7" t="s" ph="1">
        <v>434</v>
      </c>
      <c r="R689" s="147" ph="1"/>
      <c r="S689" s="7" t="s" ph="1">
        <v>9658</v>
      </c>
      <c r="T689" s="7" t="s" ph="1">
        <v>3482</v>
      </c>
      <c r="V689" s="6" ph="1">
        <v>2800</v>
      </c>
      <c r="Y689" s="7" t="s" ph="1">
        <v>9656</v>
      </c>
    </row>
    <row r="690" spans="1:25" s="52" customFormat="1" ph="1">
      <c r="A690" s="49" ph="1">
        <v>666</v>
      </c>
      <c r="B690" s="52" t="s" ph="1">
        <v>930</v>
      </c>
      <c r="C690" s="52" t="s" ph="1">
        <v>1431</v>
      </c>
      <c r="D690" s="132" ph="1">
        <v>2</v>
      </c>
      <c r="E690" s="132" ph="1">
        <v>37</v>
      </c>
      <c r="F690" s="52" t="s" ph="1">
        <v>1200</v>
      </c>
      <c r="G690" s="52" t="s" ph="1">
        <v>1270</v>
      </c>
      <c r="M690" s="132" t="str" ph="1">
        <f>IFERROR(INDEX([1]!_born[生没年],
MATCH(I690,[1]!_born[作],0)),"")</f>
        <v/>
      </c>
      <c r="N690" s="132" t="str" ph="1">
        <f>IFERROR(INDEX([1]!_born[生没年],
MATCH(K690,[1]!_born[作],0)),"")</f>
        <v/>
      </c>
      <c r="R690" s="150" ph="1"/>
      <c r="U690" s="53" ph="1"/>
      <c r="V690" s="49" ph="1"/>
      <c r="W690" s="49" ph="1"/>
    </row>
    <row r="691" spans="1:25" ht="25.5" ph="1">
      <c r="A691" s="6" ph="1">
        <v>755</v>
      </c>
      <c r="B691" s="7" t="s" ph="1">
        <v>930</v>
      </c>
      <c r="C691" s="7" t="s" ph="1">
        <v>1431</v>
      </c>
      <c r="D691" s="14" ph="1">
        <v>3</v>
      </c>
      <c r="E691" s="14" ph="1">
        <v>37</v>
      </c>
      <c r="F691" s="7" t="s" ph="1">
        <v>1198</v>
      </c>
      <c r="G691" s="7" t="s" ph="1">
        <v>1183</v>
      </c>
      <c r="H691" s="7" t="s" ph="1">
        <v>1250</v>
      </c>
      <c r="I691" s="7" t="s" ph="1">
        <v>9655</v>
      </c>
      <c r="M691" s="14" t="str" ph="1">
        <f>IFERROR(INDEX([1]!_born[生没年],
MATCH(I691,[1]!_born[作],0)),"")</f>
        <v/>
      </c>
      <c r="N691" s="14" t="str" ph="1">
        <f>IFERROR(INDEX([1]!_born[生没年],
MATCH(K691,[1]!_born[作],0)),"")</f>
        <v/>
      </c>
      <c r="O691" s="7" t="s" ph="1">
        <v>9657</v>
      </c>
      <c r="P691" s="7" t="s" ph="1">
        <v>433</v>
      </c>
      <c r="Q691" s="7" t="s" ph="1">
        <v>434</v>
      </c>
      <c r="R691" s="147" ph="1"/>
      <c r="S691" s="7" t="s" ph="1">
        <v>9658</v>
      </c>
      <c r="T691" s="7" t="s" ph="1">
        <v>3482</v>
      </c>
      <c r="V691" s="6" ph="1">
        <v>2800</v>
      </c>
      <c r="Y691" s="7" t="s" ph="1">
        <v>9659</v>
      </c>
    </row>
    <row r="692" spans="1:25" ht="25.5" ph="1">
      <c r="A692" s="6" ph="1">
        <v>636</v>
      </c>
      <c r="B692" s="7" t="s" ph="1">
        <v>930</v>
      </c>
      <c r="C692" s="7" t="s" ph="1">
        <v>1431</v>
      </c>
      <c r="D692" s="14" ph="1">
        <v>3</v>
      </c>
      <c r="E692" s="14" ph="1">
        <v>37</v>
      </c>
      <c r="F692" s="7" t="s" ph="1">
        <v>1199</v>
      </c>
      <c r="G692" s="7" t="s" ph="1">
        <v>1183</v>
      </c>
      <c r="H692" s="7" t="s" ph="1">
        <v>1250</v>
      </c>
      <c r="I692" s="7" t="s" ph="1">
        <v>9660</v>
      </c>
      <c r="M692" s="14" t="str" ph="1">
        <f>IFERROR(INDEX([1]!_born[生没年],
MATCH(I692,[1]!_born[作],0)),"")</f>
        <v/>
      </c>
      <c r="N692" s="14" t="str" ph="1">
        <f>IFERROR(INDEX([1]!_born[生没年],
MATCH(K692,[1]!_born[作],0)),"")</f>
        <v/>
      </c>
      <c r="O692" s="7" t="s" ph="1">
        <v>9661</v>
      </c>
      <c r="P692" s="7" t="s" ph="1">
        <v>435</v>
      </c>
      <c r="Q692" s="7" t="s" ph="1">
        <v>436</v>
      </c>
      <c r="R692" s="147" ph="1"/>
    </row>
    <row r="693" spans="1:25" s="52" customFormat="1" ph="1">
      <c r="A693" s="49" ph="1">
        <v>666</v>
      </c>
      <c r="B693" s="52" t="s" ph="1">
        <v>930</v>
      </c>
      <c r="C693" s="52" t="s" ph="1">
        <v>1431</v>
      </c>
      <c r="D693" s="132" ph="1">
        <v>3</v>
      </c>
      <c r="E693" s="132" ph="1">
        <v>37</v>
      </c>
      <c r="F693" s="52" t="s" ph="1">
        <v>1201</v>
      </c>
      <c r="G693" s="52" t="s" ph="1">
        <v>1270</v>
      </c>
      <c r="M693" s="132" t="str" ph="1">
        <f>IFERROR(INDEX([1]!_born[生没年],
MATCH(I693,[1]!_born[作],0)),"")</f>
        <v/>
      </c>
      <c r="N693" s="132" t="str" ph="1">
        <f>IFERROR(INDEX([1]!_born[生没年],
MATCH(K693,[1]!_born[作],0)),"")</f>
        <v/>
      </c>
      <c r="O693" s="135" t="s" ph="1">
        <v>9662</v>
      </c>
      <c r="R693" s="150" ph="1"/>
      <c r="U693" s="53" ph="1"/>
      <c r="V693" s="49" ph="1"/>
      <c r="W693" s="49" ph="1"/>
    </row>
    <row r="694" spans="1:25" ht="25.5" ph="1">
      <c r="A694" s="6" ph="1">
        <v>757</v>
      </c>
      <c r="B694" s="7" t="s" ph="1">
        <v>930</v>
      </c>
      <c r="C694" s="7" t="s" ph="1">
        <v>1431</v>
      </c>
      <c r="D694" s="14" ph="1">
        <v>4</v>
      </c>
      <c r="E694" s="14" ph="1">
        <v>37</v>
      </c>
      <c r="F694" s="7" t="s" ph="1">
        <v>1198</v>
      </c>
      <c r="G694" s="7" t="s" ph="1">
        <v>1183</v>
      </c>
      <c r="H694" s="7" t="s" ph="1">
        <v>1250</v>
      </c>
      <c r="I694" s="7" t="s" ph="1">
        <v>2356</v>
      </c>
      <c r="M694" s="14" t="str" ph="1">
        <f>IFERROR(INDEX([1]!_born[生没年],
MATCH(I694,[1]!_born[作],0)),"")</f>
        <v/>
      </c>
      <c r="N694" s="14" t="str" ph="1">
        <f>IFERROR(INDEX([1]!_born[生没年],
MATCH(K694,[1]!_born[作],0)),"")</f>
        <v/>
      </c>
      <c r="O694" s="7" t="s" ph="1">
        <v>9663</v>
      </c>
      <c r="P694" s="7" t="s" ph="1">
        <v>437</v>
      </c>
      <c r="Q694" s="7" t="s" ph="1">
        <v>438</v>
      </c>
      <c r="R694" s="147" ph="1"/>
      <c r="S694" s="7" t="s" ph="1">
        <v>9664</v>
      </c>
      <c r="T694" s="7" t="s" ph="1">
        <v>3482</v>
      </c>
      <c r="V694" s="6" ph="1">
        <v>2800</v>
      </c>
    </row>
    <row r="695" spans="1:25" ht="25.5" ph="1">
      <c r="A695" s="6" ph="1">
        <v>757</v>
      </c>
      <c r="B695" s="7" t="s" ph="1">
        <v>930</v>
      </c>
      <c r="C695" s="7" t="s" ph="1">
        <v>1431</v>
      </c>
      <c r="D695" s="14" ph="1">
        <v>4</v>
      </c>
      <c r="E695" s="14" ph="1">
        <v>37</v>
      </c>
      <c r="F695" s="7" t="s" ph="1">
        <v>1199</v>
      </c>
      <c r="G695" s="7" t="s" ph="1">
        <v>1183</v>
      </c>
      <c r="H695" s="7" t="s" ph="1">
        <v>1250</v>
      </c>
      <c r="I695" s="17" t="s" ph="1">
        <v>9101</v>
      </c>
      <c r="M695" s="14" t="str" ph="1">
        <f>IFERROR(INDEX([1]!_born[生没年],
MATCH(I695,[1]!_born[作],0)),"")</f>
        <v/>
      </c>
      <c r="N695" s="14" t="str" ph="1">
        <f>IFERROR(INDEX([1]!_born[生没年],
MATCH(K695,[1]!_born[作],0)),"")</f>
        <v/>
      </c>
      <c r="O695" s="7" t="s" ph="1">
        <v>9665</v>
      </c>
      <c r="P695" s="7" t="s" ph="1">
        <v>439</v>
      </c>
      <c r="R695" s="147" ph="1"/>
      <c r="S695" s="7" t="s" ph="1">
        <v>1501</v>
      </c>
      <c r="T695" s="7" t="s" ph="1">
        <v>3226</v>
      </c>
      <c r="U695" s="15" t="s" ph="1">
        <v>1548</v>
      </c>
    </row>
    <row r="696" spans="1:25" s="52" customFormat="1" ph="1">
      <c r="A696" s="49" ph="1">
        <v>666</v>
      </c>
      <c r="B696" s="52" t="s" ph="1">
        <v>930</v>
      </c>
      <c r="C696" s="52" t="s" ph="1">
        <v>1549</v>
      </c>
      <c r="D696" s="132" ph="1">
        <v>4</v>
      </c>
      <c r="E696" s="132" ph="1">
        <v>37</v>
      </c>
      <c r="F696" s="52" t="s" ph="1">
        <v>1550</v>
      </c>
      <c r="G696" s="52" t="s" ph="1">
        <v>1551</v>
      </c>
      <c r="M696" s="132" t="str" ph="1">
        <f>IFERROR(INDEX([1]!_born[生没年],
MATCH(I696,[1]!_born[作],0)),"")</f>
        <v/>
      </c>
      <c r="N696" s="132" t="str" ph="1">
        <f>IFERROR(INDEX([1]!_born[生没年],
MATCH(K696,[1]!_born[作],0)),"")</f>
        <v/>
      </c>
      <c r="R696" s="150" ph="1"/>
      <c r="U696" s="53" ph="1"/>
      <c r="V696" s="49" ph="1"/>
      <c r="W696" s="49" ph="1"/>
    </row>
    <row r="697" spans="1:25" ht="25.5" ph="1">
      <c r="A697" s="6" ph="1">
        <v>757</v>
      </c>
      <c r="B697" s="7" t="s" ph="1">
        <v>930</v>
      </c>
      <c r="C697" s="7" t="s" ph="1">
        <v>1549</v>
      </c>
      <c r="D697" s="14" ph="1">
        <v>5</v>
      </c>
      <c r="E697" s="14" ph="1">
        <v>37</v>
      </c>
      <c r="F697" s="7" t="s" ph="1">
        <v>1552</v>
      </c>
      <c r="G697" s="7" t="s" ph="1">
        <v>1553</v>
      </c>
      <c r="H697" s="7" t="s" ph="1">
        <v>1554</v>
      </c>
      <c r="I697" s="7" t="s" ph="1">
        <v>2356</v>
      </c>
      <c r="M697" s="14" t="str" ph="1">
        <f>IFERROR(INDEX([1]!_born[生没年],
MATCH(I697,[1]!_born[作],0)),"")</f>
        <v/>
      </c>
      <c r="N697" s="14" t="str" ph="1">
        <f>IFERROR(INDEX([1]!_born[生没年],
MATCH(K697,[1]!_born[作],0)),"")</f>
        <v/>
      </c>
      <c r="O697" s="7" t="s" ph="1">
        <v>9666</v>
      </c>
      <c r="P697" s="7" t="s" ph="1">
        <v>1555</v>
      </c>
      <c r="Q697" s="7" t="s" ph="1">
        <v>1556</v>
      </c>
      <c r="R697" s="147" ph="1"/>
      <c r="S697" s="7" t="s" ph="1">
        <v>9667</v>
      </c>
      <c r="T697" s="7" t="s" ph="1">
        <v>3482</v>
      </c>
      <c r="V697" s="6" ph="1">
        <v>2800</v>
      </c>
    </row>
    <row r="698" spans="1:25" ht="25.5" ph="1">
      <c r="A698" s="6" ph="1">
        <v>757</v>
      </c>
      <c r="B698" s="7" t="s" ph="1">
        <v>930</v>
      </c>
      <c r="C698" s="7" t="s" ph="1">
        <v>1549</v>
      </c>
      <c r="D698" s="14" ph="1">
        <v>5</v>
      </c>
      <c r="E698" s="14" ph="1">
        <v>37</v>
      </c>
      <c r="F698" s="7" t="s" ph="1">
        <v>1557</v>
      </c>
      <c r="G698" s="7" t="s" ph="1">
        <v>1553</v>
      </c>
      <c r="H698" s="7" t="s" ph="1">
        <v>1554</v>
      </c>
      <c r="I698" s="17" t="s" ph="1">
        <v>9101</v>
      </c>
      <c r="M698" s="14" t="str" ph="1">
        <f>IFERROR(INDEX([1]!_born[生没年],
MATCH(I698,[1]!_born[作],0)),"")</f>
        <v/>
      </c>
      <c r="N698" s="14" t="str" ph="1">
        <f>IFERROR(INDEX([1]!_born[生没年],
MATCH(K698,[1]!_born[作],0)),"")</f>
        <v/>
      </c>
      <c r="O698" s="7" t="s" ph="1">
        <v>9668</v>
      </c>
      <c r="P698" s="7" t="s" ph="1">
        <v>1558</v>
      </c>
      <c r="R698" s="147" ph="1"/>
      <c r="S698" s="7" t="s" ph="1">
        <v>1559</v>
      </c>
      <c r="T698" s="7" t="s" ph="1">
        <v>2805</v>
      </c>
      <c r="U698" s="15" t="s" ph="1">
        <v>1560</v>
      </c>
    </row>
    <row r="699" spans="1:25" s="52" customFormat="1" ph="1">
      <c r="A699" s="49" ph="1">
        <v>666</v>
      </c>
      <c r="B699" s="52" t="s" ph="1">
        <v>930</v>
      </c>
      <c r="C699" s="52" t="s" ph="1">
        <v>1549</v>
      </c>
      <c r="D699" s="132" ph="1">
        <v>5</v>
      </c>
      <c r="E699" s="132" ph="1">
        <v>37</v>
      </c>
      <c r="F699" s="52" t="s" ph="1">
        <v>1550</v>
      </c>
      <c r="G699" s="52" t="s" ph="1">
        <v>1551</v>
      </c>
      <c r="M699" s="132" t="str" ph="1">
        <f>IFERROR(INDEX([1]!_born[生没年],
MATCH(I699,[1]!_born[作],0)),"")</f>
        <v/>
      </c>
      <c r="N699" s="132" t="str" ph="1">
        <f>IFERROR(INDEX([1]!_born[生没年],
MATCH(K699,[1]!_born[作],0)),"")</f>
        <v/>
      </c>
      <c r="R699" s="150" ph="1"/>
      <c r="U699" s="53" ph="1"/>
      <c r="V699" s="49" ph="1"/>
      <c r="W699" s="49" ph="1"/>
    </row>
    <row r="700" spans="1:25" ht="25.5" ph="1">
      <c r="A700" s="6" ph="1">
        <v>626</v>
      </c>
      <c r="B700" s="7" t="s" ph="1">
        <v>930</v>
      </c>
      <c r="C700" s="7" t="s" ph="1">
        <v>1549</v>
      </c>
      <c r="D700" s="14" ph="1">
        <v>1</v>
      </c>
      <c r="E700" s="14" ph="1">
        <v>38</v>
      </c>
      <c r="F700" s="7" t="s" ph="1">
        <v>1552</v>
      </c>
      <c r="G700" s="7" t="s" ph="1">
        <v>1553</v>
      </c>
      <c r="H700" s="7" t="s" ph="1">
        <v>1554</v>
      </c>
      <c r="I700" s="17" t="s" ph="1">
        <v>9101</v>
      </c>
      <c r="M700" s="14" t="str" ph="1">
        <f>IFERROR(INDEX([1]!_born[生没年],
MATCH(I700,[1]!_born[作],0)),"")</f>
        <v/>
      </c>
      <c r="N700" s="14" t="str" ph="1">
        <f>IFERROR(INDEX([1]!_born[生没年],
MATCH(K700,[1]!_born[作],0)),"")</f>
        <v/>
      </c>
      <c r="O700" s="7" t="s" ph="1">
        <v>9669</v>
      </c>
      <c r="P700" s="7" t="s" ph="1">
        <v>1561</v>
      </c>
      <c r="R700" s="147" ph="1"/>
      <c r="S700" s="7" t="s" ph="1">
        <v>1562</v>
      </c>
      <c r="T700" s="7" t="s" ph="1">
        <v>2770</v>
      </c>
      <c r="U700" s="15" t="s" ph="1">
        <v>1563</v>
      </c>
    </row>
    <row r="701" spans="1:25" ht="25.5" ph="1">
      <c r="A701" s="6" ph="1">
        <v>626</v>
      </c>
      <c r="B701" s="7" t="s" ph="1">
        <v>930</v>
      </c>
      <c r="C701" s="7" t="s" ph="1">
        <v>1549</v>
      </c>
      <c r="D701" s="14" ph="1">
        <v>1</v>
      </c>
      <c r="E701" s="14" ph="1">
        <v>38</v>
      </c>
      <c r="F701" s="7" t="s" ph="1">
        <v>1557</v>
      </c>
      <c r="G701" s="7" t="s" ph="1">
        <v>1553</v>
      </c>
      <c r="H701" s="7" t="s" ph="1">
        <v>1554</v>
      </c>
      <c r="I701" s="17" t="s" ph="1">
        <v>9101</v>
      </c>
      <c r="M701" s="14" t="str" ph="1">
        <f>IFERROR(INDEX([1]!_born[生没年],
MATCH(I701,[1]!_born[作],0)),"")</f>
        <v/>
      </c>
      <c r="N701" s="14" t="str" ph="1">
        <f>IFERROR(INDEX([1]!_born[生没年],
MATCH(K701,[1]!_born[作],0)),"")</f>
        <v/>
      </c>
      <c r="O701" s="7" t="s" ph="1">
        <v>9670</v>
      </c>
      <c r="R701" s="147" ph="1"/>
      <c r="S701" s="7" t="s" ph="1">
        <v>1562</v>
      </c>
      <c r="T701" s="7" t="s" ph="1">
        <v>2771</v>
      </c>
    </row>
    <row r="702" spans="1:25" ht="25.5" ph="1">
      <c r="A702" s="6" ph="1">
        <v>626</v>
      </c>
      <c r="B702" s="7" t="s" ph="1">
        <v>930</v>
      </c>
      <c r="C702" s="7" t="s" ph="1">
        <v>1503</v>
      </c>
      <c r="D702" s="14" ph="1">
        <v>1</v>
      </c>
      <c r="E702" s="14" ph="1">
        <v>38</v>
      </c>
      <c r="F702" s="7" t="s" ph="1">
        <v>1504</v>
      </c>
      <c r="G702" s="7" t="s" ph="1">
        <v>1292</v>
      </c>
      <c r="H702" s="7" t="s" ph="1">
        <v>1294</v>
      </c>
      <c r="I702" s="17" t="s" ph="1">
        <v>9101</v>
      </c>
      <c r="M702" s="14" t="str" ph="1">
        <f>IFERROR(INDEX([1]!_born[生没年],
MATCH(I702,[1]!_born[作],0)),"")</f>
        <v/>
      </c>
      <c r="N702" s="14" t="str" ph="1">
        <f>IFERROR(INDEX([1]!_born[生没年],
MATCH(K702,[1]!_born[作],0)),"")</f>
        <v/>
      </c>
      <c r="O702" s="7" t="s" ph="1">
        <v>9671</v>
      </c>
      <c r="R702" s="147" ph="1"/>
      <c r="S702" s="7" t="s" ph="1">
        <v>1564</v>
      </c>
      <c r="T702" s="7" t="s" ph="1">
        <v>2772</v>
      </c>
      <c r="U702" s="15" t="s" ph="1">
        <v>1565</v>
      </c>
      <c r="X702" s="6" ph="1"/>
      <c r="Y702" s="6" ph="1"/>
    </row>
    <row r="703" spans="1:25" ht="25.5" ph="1">
      <c r="A703" s="6" ph="1">
        <v>629</v>
      </c>
      <c r="B703" s="7" t="s" ph="1">
        <v>930</v>
      </c>
      <c r="C703" s="7" t="s" ph="1">
        <v>1566</v>
      </c>
      <c r="D703" s="14" ph="1">
        <v>1</v>
      </c>
      <c r="E703" s="14" ph="1">
        <v>38</v>
      </c>
      <c r="F703" s="7" t="s" ph="1">
        <v>1567</v>
      </c>
      <c r="G703" s="7" t="s" ph="1">
        <v>1568</v>
      </c>
      <c r="H703" s="7" t="s" ph="1">
        <v>1569</v>
      </c>
      <c r="I703" s="17" t="s" ph="1">
        <v>9101</v>
      </c>
      <c r="M703" s="14" t="str" ph="1">
        <f>IFERROR(INDEX([1]!_born[生没年],
MATCH(I703,[1]!_born[作],0)),"")</f>
        <v/>
      </c>
      <c r="N703" s="14" t="str" ph="1">
        <f>IFERROR(INDEX([1]!_born[生没年],
MATCH(K703,[1]!_born[作],0)),"")</f>
        <v/>
      </c>
      <c r="O703" s="7" t="s" ph="1">
        <v>9672</v>
      </c>
      <c r="P703" s="7" t="s" ph="1">
        <v>1570</v>
      </c>
      <c r="R703" s="147" ph="1"/>
      <c r="S703" s="7" t="s" ph="1">
        <v>1571</v>
      </c>
      <c r="T703" s="7" t="s" ph="1">
        <v>2773</v>
      </c>
    </row>
    <row r="704" spans="1:25" ht="25.5" ph="1">
      <c r="A704" s="6" ph="1">
        <v>630</v>
      </c>
      <c r="B704" s="7" t="s" ph="1">
        <v>930</v>
      </c>
      <c r="C704" s="7" t="s" ph="1">
        <v>1566</v>
      </c>
      <c r="D704" s="14" ph="1">
        <v>1</v>
      </c>
      <c r="E704" s="14" ph="1">
        <v>38</v>
      </c>
      <c r="F704" s="7" t="s" ph="1">
        <v>1572</v>
      </c>
      <c r="G704" s="7" t="s" ph="1">
        <v>1568</v>
      </c>
      <c r="H704" s="7" t="s" ph="1">
        <v>1569</v>
      </c>
      <c r="I704" s="17" t="s" ph="1">
        <v>9101</v>
      </c>
      <c r="M704" s="14" t="str" ph="1">
        <f>IFERROR(INDEX([1]!_born[生没年],
MATCH(I704,[1]!_born[作],0)),"")</f>
        <v/>
      </c>
      <c r="N704" s="14" t="str" ph="1">
        <f>IFERROR(INDEX([1]!_born[生没年],
MATCH(K704,[1]!_born[作],0)),"")</f>
        <v/>
      </c>
      <c r="O704" s="7" t="s" ph="1">
        <v>9673</v>
      </c>
      <c r="R704" s="147" ph="1"/>
      <c r="S704" s="7" t="s" ph="1">
        <v>1573</v>
      </c>
      <c r="T704" s="7" t="s" ph="1">
        <v>2958</v>
      </c>
      <c r="U704" s="15" t="s" ph="1">
        <v>1574</v>
      </c>
    </row>
    <row r="705" spans="1:25" s="52" customFormat="1" ht="25.5" ph="1">
      <c r="A705" s="49" ph="1">
        <v>666</v>
      </c>
      <c r="B705" s="52" t="s" ph="1">
        <v>930</v>
      </c>
      <c r="C705" s="52" t="s" ph="1">
        <v>1566</v>
      </c>
      <c r="D705" s="132" ph="1">
        <v>1</v>
      </c>
      <c r="E705" s="132" ph="1">
        <v>38</v>
      </c>
      <c r="F705" s="52" t="s" ph="1">
        <v>1575</v>
      </c>
      <c r="G705" s="52" t="s" ph="1">
        <v>1576</v>
      </c>
      <c r="M705" s="132" t="str" ph="1">
        <f>IFERROR(INDEX([1]!_born[生没年],
MATCH(I705,[1]!_born[作],0)),"")</f>
        <v/>
      </c>
      <c r="N705" s="132" t="str" ph="1">
        <f>IFERROR(INDEX([1]!_born[生没年],
MATCH(K705,[1]!_born[作],0)),"")</f>
        <v/>
      </c>
      <c r="R705" s="150" ph="1"/>
      <c r="U705" s="53" ph="1"/>
      <c r="V705" s="49" ph="1"/>
      <c r="W705" s="49" ph="1"/>
      <c r="Y705" s="52" t="s" ph="1">
        <v>9674</v>
      </c>
    </row>
    <row r="706" spans="1:25" ht="25.5" ph="1">
      <c r="A706" s="6" ph="1">
        <v>630</v>
      </c>
      <c r="B706" s="7" t="s" ph="1">
        <v>930</v>
      </c>
      <c r="C706" s="7" t="s" ph="1">
        <v>1566</v>
      </c>
      <c r="D706" s="14" ph="1">
        <v>2</v>
      </c>
      <c r="E706" s="14" ph="1">
        <v>38</v>
      </c>
      <c r="F706" s="7" t="s" ph="1">
        <v>1577</v>
      </c>
      <c r="G706" s="7" t="s" ph="1">
        <v>1568</v>
      </c>
      <c r="H706" s="7" t="s" ph="1">
        <v>1569</v>
      </c>
      <c r="I706" s="17" t="s" ph="1">
        <v>9101</v>
      </c>
      <c r="M706" s="14" t="str" ph="1">
        <f>IFERROR(INDEX([1]!_born[生没年],
MATCH(I706,[1]!_born[作],0)),"")</f>
        <v/>
      </c>
      <c r="N706" s="14" t="str" ph="1">
        <f>IFERROR(INDEX([1]!_born[生没年],
MATCH(K706,[1]!_born[作],0)),"")</f>
        <v/>
      </c>
      <c r="O706" s="7" t="s" ph="1">
        <v>9673</v>
      </c>
      <c r="R706" s="147" ph="1"/>
      <c r="S706" s="7" t="s" ph="1">
        <v>1573</v>
      </c>
      <c r="T706" s="7" t="s" ph="1">
        <v>2958</v>
      </c>
      <c r="U706" s="15" t="s" ph="1">
        <v>1574</v>
      </c>
    </row>
    <row r="707" spans="1:25" ht="25.5" ph="1">
      <c r="A707" s="6" ph="1">
        <v>757</v>
      </c>
      <c r="B707" s="7" t="s" ph="1">
        <v>930</v>
      </c>
      <c r="C707" s="7" t="s" ph="1">
        <v>1566</v>
      </c>
      <c r="D707" s="14" ph="1">
        <v>2</v>
      </c>
      <c r="E707" s="14" ph="1">
        <v>38</v>
      </c>
      <c r="F707" s="7" t="s" ph="1">
        <v>1578</v>
      </c>
      <c r="G707" s="7" t="s" ph="1">
        <v>1568</v>
      </c>
      <c r="H707" s="7" t="s" ph="1">
        <v>1569</v>
      </c>
      <c r="I707" s="17" t="s" ph="1">
        <v>9101</v>
      </c>
      <c r="M707" s="14" t="str" ph="1">
        <f>IFERROR(INDEX([1]!_born[生没年],
MATCH(I707,[1]!_born[作],0)),"")</f>
        <v/>
      </c>
      <c r="N707" s="14" t="str" ph="1">
        <f>IFERROR(INDEX([1]!_born[生没年],
MATCH(K707,[1]!_born[作],0)),"")</f>
        <v/>
      </c>
      <c r="O707" s="7" t="s" ph="1">
        <v>9675</v>
      </c>
      <c r="R707" s="147" ph="1"/>
      <c r="S707" s="7" t="s" ph="1">
        <v>1573</v>
      </c>
      <c r="T707" s="7" t="s" ph="1">
        <v>2959</v>
      </c>
      <c r="U707" s="15" t="s" ph="1">
        <v>1579</v>
      </c>
    </row>
    <row r="708" spans="1:25" ht="25.5" ph="1">
      <c r="A708" s="6" ph="1">
        <v>757</v>
      </c>
      <c r="B708" s="7" t="s" ph="1">
        <v>930</v>
      </c>
      <c r="C708" s="7" t="s" ph="1">
        <v>1566</v>
      </c>
      <c r="D708" s="14" ph="1">
        <v>2</v>
      </c>
      <c r="E708" s="14" ph="1">
        <v>38</v>
      </c>
      <c r="F708" s="7" t="s" ph="1">
        <v>3439</v>
      </c>
      <c r="G708" s="7" t="s" ph="1">
        <v>1568</v>
      </c>
      <c r="H708" s="7" t="s" ph="1">
        <v>1569</v>
      </c>
      <c r="I708" s="17" t="s" ph="1">
        <v>9101</v>
      </c>
      <c r="M708" s="14" t="str" ph="1">
        <f>IFERROR(INDEX([1]!_born[生没年],
MATCH(I708,[1]!_born[作],0)),"")</f>
        <v/>
      </c>
      <c r="N708" s="14" t="str" ph="1">
        <f>IFERROR(INDEX([1]!_born[生没年],
MATCH(K708,[1]!_born[作],0)),"")</f>
        <v/>
      </c>
      <c r="O708" s="7" t="s" ph="1">
        <v>9676</v>
      </c>
      <c r="Q708" s="7" t="s" ph="1">
        <v>1580</v>
      </c>
      <c r="R708" s="147" ph="1"/>
      <c r="S708" s="7" t="s" ph="1">
        <v>1581</v>
      </c>
      <c r="T708" s="7" t="s" ph="1">
        <v>2984</v>
      </c>
      <c r="U708" s="15" t="s" ph="1">
        <v>1582</v>
      </c>
    </row>
    <row r="709" spans="1:25" ht="25.5" ph="1">
      <c r="A709" s="6" ph="1">
        <v>757</v>
      </c>
      <c r="B709" s="7" t="s" ph="1">
        <v>930</v>
      </c>
      <c r="C709" s="7" t="s" ph="1">
        <v>1549</v>
      </c>
      <c r="D709" s="14" ph="1">
        <v>2</v>
      </c>
      <c r="E709" s="14" ph="1">
        <v>38</v>
      </c>
      <c r="F709" s="7" t="s" ph="1">
        <v>1583</v>
      </c>
      <c r="G709" s="7" t="s" ph="1">
        <v>1553</v>
      </c>
      <c r="H709" s="7" t="s" ph="1">
        <v>1554</v>
      </c>
      <c r="I709" s="17" t="s" ph="1">
        <v>9101</v>
      </c>
      <c r="M709" s="14" t="str" ph="1">
        <f>IFERROR(INDEX([1]!_born[生没年],
MATCH(I709,[1]!_born[作],0)),"")</f>
        <v/>
      </c>
      <c r="N709" s="14" t="str" ph="1">
        <f>IFERROR(INDEX([1]!_born[生没年],
MATCH(K709,[1]!_born[作],0)),"")</f>
        <v/>
      </c>
      <c r="O709" s="7" t="s" ph="1">
        <v>9677</v>
      </c>
      <c r="P709" s="7" t="s" ph="1">
        <v>1584</v>
      </c>
      <c r="R709" s="147" ph="1"/>
      <c r="S709" s="7" t="s" ph="1">
        <v>1559</v>
      </c>
      <c r="T709" s="7" t="s" ph="1">
        <v>2806</v>
      </c>
      <c r="U709" s="15" t="s" ph="1">
        <v>1560</v>
      </c>
    </row>
    <row r="710" spans="1:25" s="52" customFormat="1" ht="25.5" ph="1">
      <c r="A710" s="49" ph="1">
        <v>757</v>
      </c>
      <c r="B710" s="52" t="s" ph="1">
        <v>930</v>
      </c>
      <c r="C710" s="52" t="s" ph="1">
        <v>1549</v>
      </c>
      <c r="D710" s="132" ph="1">
        <v>2</v>
      </c>
      <c r="E710" s="132" ph="1">
        <v>38</v>
      </c>
      <c r="F710" s="52" t="s" ph="1">
        <v>1585</v>
      </c>
      <c r="G710" s="52" t="s" ph="1">
        <v>1553</v>
      </c>
      <c r="H710" s="52" t="s" ph="1">
        <v>1554</v>
      </c>
      <c r="I710" s="52" t="s" ph="1">
        <v>9650</v>
      </c>
      <c r="M710" s="132" t="str" ph="1">
        <f>IFERROR(INDEX([1]!_born[生没年],
MATCH(I710,[1]!_born[作],0)),"")</f>
        <v/>
      </c>
      <c r="N710" s="132" t="str" ph="1">
        <f>IFERROR(INDEX([1]!_born[生没年],
MATCH(K710,[1]!_born[作],0)),"")</f>
        <v/>
      </c>
      <c r="O710" s="52" t="s" ph="1">
        <v>9679</v>
      </c>
      <c r="P710" s="52" t="s" ph="1">
        <v>1586</v>
      </c>
      <c r="Q710" s="52" t="s" ph="1">
        <v>1587</v>
      </c>
      <c r="R710" s="150" ph="1"/>
      <c r="S710" s="52" t="s" ph="1">
        <v>9653</v>
      </c>
      <c r="T710" s="52" t="s" ph="1">
        <v>3482</v>
      </c>
      <c r="U710" s="53" ph="1"/>
      <c r="V710" s="49" ph="1">
        <v>2800</v>
      </c>
      <c r="W710" s="49" ph="1"/>
      <c r="Y710" s="52" t="s" ph="1">
        <v>9678</v>
      </c>
    </row>
    <row r="711" spans="1:25" ht="25.5" ph="1">
      <c r="A711" s="6" ph="1">
        <v>755</v>
      </c>
      <c r="B711" s="7" t="s" ph="1">
        <v>930</v>
      </c>
      <c r="C711" s="7" t="s" ph="1">
        <v>1549</v>
      </c>
      <c r="D711" s="14" ph="1">
        <v>3</v>
      </c>
      <c r="E711" s="14" ph="1">
        <v>38</v>
      </c>
      <c r="F711" s="7" t="s" ph="1">
        <v>1552</v>
      </c>
      <c r="G711" s="7" t="s" ph="1">
        <v>1553</v>
      </c>
      <c r="H711" s="7" t="s" ph="1">
        <v>1554</v>
      </c>
      <c r="I711" s="17" t="s" ph="1">
        <v>9101</v>
      </c>
      <c r="M711" s="14" t="str" ph="1">
        <f>IFERROR(INDEX([1]!_born[生没年],
MATCH(I711,[1]!_born[作],0)),"")</f>
        <v/>
      </c>
      <c r="N711" s="14" t="str" ph="1">
        <f>IFERROR(INDEX([1]!_born[生没年],
MATCH(K711,[1]!_born[作],0)),"")</f>
        <v/>
      </c>
      <c r="O711" s="7" t="s" ph="1">
        <v>9680</v>
      </c>
      <c r="P711" s="7" t="s" ph="1">
        <v>1588</v>
      </c>
      <c r="Q711" s="7" t="s" ph="1">
        <v>1589</v>
      </c>
      <c r="R711" s="147" ph="1"/>
      <c r="S711" s="7" t="s" ph="1">
        <v>1590</v>
      </c>
      <c r="T711" s="7" t="s" ph="1">
        <v>2985</v>
      </c>
      <c r="U711" s="15" t="s" ph="1">
        <v>1591</v>
      </c>
    </row>
    <row r="712" spans="1:25" ht="25.5" ph="1">
      <c r="A712" s="6" ph="1">
        <v>636</v>
      </c>
      <c r="B712" s="7" t="s" ph="1">
        <v>930</v>
      </c>
      <c r="C712" s="7" t="s" ph="1">
        <v>1549</v>
      </c>
      <c r="D712" s="14" ph="1">
        <v>3</v>
      </c>
      <c r="E712" s="14" ph="1">
        <v>38</v>
      </c>
      <c r="F712" s="7" t="s" ph="1">
        <v>1557</v>
      </c>
      <c r="G712" s="7" t="s" ph="1">
        <v>1553</v>
      </c>
      <c r="H712" s="7" t="s" ph="1">
        <v>1554</v>
      </c>
      <c r="I712" s="17" t="s" ph="1">
        <v>9101</v>
      </c>
      <c r="M712" s="14" t="str" ph="1">
        <f>IFERROR(INDEX([1]!_born[生没年],
MATCH(I712,[1]!_born[作],0)),"")</f>
        <v/>
      </c>
      <c r="N712" s="14" t="str" ph="1">
        <f>IFERROR(INDEX([1]!_born[生没年],
MATCH(K712,[1]!_born[作],0)),"")</f>
        <v/>
      </c>
      <c r="O712" s="7" t="s" ph="1">
        <v>9681</v>
      </c>
      <c r="P712" s="7" t="s" ph="1">
        <v>1592</v>
      </c>
      <c r="Q712" s="7" t="s" ph="1">
        <v>1593</v>
      </c>
      <c r="R712" s="147" ph="1"/>
      <c r="S712" s="7" t="s" ph="1">
        <v>1559</v>
      </c>
      <c r="T712" s="7" t="s" ph="1">
        <v>2807</v>
      </c>
      <c r="U712" s="15" t="s" ph="1">
        <v>1563</v>
      </c>
    </row>
    <row r="713" spans="1:25" ht="25.5" ph="1">
      <c r="A713" s="6" ph="1">
        <v>636</v>
      </c>
      <c r="B713" s="7" t="s" ph="1">
        <v>930</v>
      </c>
      <c r="C713" s="7" t="s" ph="1">
        <v>1549</v>
      </c>
      <c r="D713" s="14" ph="1">
        <v>3</v>
      </c>
      <c r="E713" s="14" ph="1">
        <v>38</v>
      </c>
      <c r="F713" s="7" t="s" ph="1">
        <v>1550</v>
      </c>
      <c r="G713" s="7" t="s" ph="1">
        <v>1553</v>
      </c>
      <c r="H713" s="7" t="s" ph="1">
        <v>1554</v>
      </c>
      <c r="I713" s="17" t="s" ph="1">
        <v>9101</v>
      </c>
      <c r="M713" s="14" t="str" ph="1">
        <f>IFERROR(INDEX([1]!_born[生没年],
MATCH(I713,[1]!_born[作],0)),"")</f>
        <v/>
      </c>
      <c r="N713" s="14" t="str" ph="1">
        <f>IFERROR(INDEX([1]!_born[生没年],
MATCH(K713,[1]!_born[作],0)),"")</f>
        <v/>
      </c>
      <c r="O713" s="7" t="s" ph="1">
        <v>9682</v>
      </c>
      <c r="P713" s="7" t="s" ph="1">
        <v>1594</v>
      </c>
      <c r="Q713" s="7" t="s" ph="1">
        <v>1595</v>
      </c>
      <c r="R713" s="147" ph="1"/>
      <c r="S713" s="7" t="s" ph="1">
        <v>1559</v>
      </c>
      <c r="T713" s="7" t="s" ph="1">
        <v>2808</v>
      </c>
      <c r="U713" s="15" t="s" ph="1">
        <v>1596</v>
      </c>
    </row>
    <row r="714" spans="1:25" s="52" customFormat="1" ph="1">
      <c r="A714" s="49" ph="1">
        <v>666</v>
      </c>
      <c r="B714" s="52" t="s" ph="1">
        <v>930</v>
      </c>
      <c r="C714" s="52" t="s" ph="1">
        <v>1549</v>
      </c>
      <c r="D714" s="132" ph="1">
        <v>3</v>
      </c>
      <c r="E714" s="132" ph="1">
        <v>38</v>
      </c>
      <c r="F714" s="52" t="s" ph="1">
        <v>1583</v>
      </c>
      <c r="G714" s="52" t="s" ph="1">
        <v>1551</v>
      </c>
      <c r="I714" s="52" t="s" ph="1">
        <v>1597</v>
      </c>
      <c r="M714" s="132" t="str" ph="1">
        <f>IFERROR(INDEX([1]!_born[生没年],
MATCH(I714,[1]!_born[作],0)),"")</f>
        <v/>
      </c>
      <c r="N714" s="132" t="str" ph="1">
        <f>IFERROR(INDEX([1]!_born[生没年],
MATCH(K714,[1]!_born[作],0)),"")</f>
        <v/>
      </c>
      <c r="P714" s="52" t="s" ph="1">
        <v>1597</v>
      </c>
      <c r="R714" s="150" ph="1"/>
      <c r="U714" s="53" ph="1"/>
      <c r="V714" s="49" ph="1"/>
      <c r="W714" s="49" ph="1"/>
    </row>
    <row r="715" spans="1:25" ht="25.5" ph="1">
      <c r="A715" s="6" ph="1">
        <v>757</v>
      </c>
      <c r="B715" s="7" t="s" ph="1">
        <v>930</v>
      </c>
      <c r="C715" s="7" t="s" ph="1">
        <v>1549</v>
      </c>
      <c r="D715" s="14" ph="1">
        <v>4</v>
      </c>
      <c r="E715" s="14" ph="1">
        <v>38</v>
      </c>
      <c r="F715" s="7" t="s" ph="1">
        <v>1552</v>
      </c>
      <c r="G715" s="7" t="s" ph="1">
        <v>1553</v>
      </c>
      <c r="H715" s="7" t="s" ph="1">
        <v>1554</v>
      </c>
      <c r="I715" s="17" t="s" ph="1">
        <v>9101</v>
      </c>
      <c r="M715" s="14" t="str" ph="1">
        <f>IFERROR(INDEX([1]!_born[生没年],
MATCH(I715,[1]!_born[作],0)),"")</f>
        <v/>
      </c>
      <c r="N715" s="14" t="str" ph="1">
        <f>IFERROR(INDEX([1]!_born[生没年],
MATCH(K715,[1]!_born[作],0)),"")</f>
        <v/>
      </c>
      <c r="O715" s="7" t="s" ph="1">
        <v>9683</v>
      </c>
      <c r="P715" s="7" t="s" ph="1">
        <v>1598</v>
      </c>
      <c r="R715" s="147" ph="1"/>
      <c r="S715" s="7" t="s" ph="1">
        <v>1599</v>
      </c>
      <c r="T715" s="7" t="s" ph="1">
        <v>3228</v>
      </c>
      <c r="U715" s="15" t="s" ph="1">
        <v>1600</v>
      </c>
    </row>
    <row r="716" spans="1:25" ht="25.5" ph="1">
      <c r="A716" s="6" ph="1">
        <v>757</v>
      </c>
      <c r="B716" s="7" t="s" ph="1">
        <v>930</v>
      </c>
      <c r="C716" s="7" t="s" ph="1">
        <v>1566</v>
      </c>
      <c r="D716" s="14" ph="1">
        <v>4</v>
      </c>
      <c r="E716" s="14" ph="1">
        <v>38</v>
      </c>
      <c r="F716" s="7" t="s" ph="1">
        <v>1578</v>
      </c>
      <c r="G716" s="7" t="s" ph="1">
        <v>1568</v>
      </c>
      <c r="H716" s="7" t="s" ph="1">
        <v>1569</v>
      </c>
      <c r="I716" s="17" t="s" ph="1">
        <v>9101</v>
      </c>
      <c r="M716" s="14" t="str" ph="1">
        <f>IFERROR(INDEX([1]!_born[生没年],
MATCH(I716,[1]!_born[作],0)),"")</f>
        <v/>
      </c>
      <c r="N716" s="14" t="str" ph="1">
        <f>IFERROR(INDEX([1]!_born[生没年],
MATCH(K716,[1]!_born[作],0)),"")</f>
        <v/>
      </c>
      <c r="O716" s="7" t="s" ph="1">
        <v>9684</v>
      </c>
      <c r="P716" s="7" t="s" ph="1">
        <v>1601</v>
      </c>
      <c r="R716" s="147" ph="1"/>
      <c r="S716" s="7" t="s" ph="1">
        <v>1602</v>
      </c>
      <c r="T716" s="7" t="s" ph="1">
        <v>3222</v>
      </c>
      <c r="U716" s="15" t="s" ph="1">
        <v>1603</v>
      </c>
    </row>
    <row r="717" spans="1:25" ht="25.5" ph="1">
      <c r="A717" s="6" ph="1">
        <v>757</v>
      </c>
      <c r="B717" s="7" t="s" ph="1">
        <v>930</v>
      </c>
      <c r="C717" s="7" t="s" ph="1">
        <v>1566</v>
      </c>
      <c r="D717" s="14" ph="1">
        <v>4</v>
      </c>
      <c r="E717" s="14" ph="1">
        <v>38</v>
      </c>
      <c r="F717" s="7" t="s" ph="1">
        <v>1604</v>
      </c>
      <c r="G717" s="7" t="s" ph="1">
        <v>1568</v>
      </c>
      <c r="H717" s="7" t="s" ph="1">
        <v>1569</v>
      </c>
      <c r="I717" s="17" t="s" ph="1">
        <v>9101</v>
      </c>
      <c r="M717" s="14" t="str" ph="1">
        <f>IFERROR(INDEX([1]!_born[生没年],
MATCH(I717,[1]!_born[作],0)),"")</f>
        <v/>
      </c>
      <c r="N717" s="14" t="str" ph="1">
        <f>IFERROR(INDEX([1]!_born[生没年],
MATCH(K717,[1]!_born[作],0)),"")</f>
        <v/>
      </c>
      <c r="O717" s="7" t="s" ph="1">
        <v>9685</v>
      </c>
      <c r="P717" s="7" t="s" ph="1">
        <v>1605</v>
      </c>
      <c r="Q717" s="7" t="s" ph="1">
        <v>1606</v>
      </c>
      <c r="R717" s="147" ph="1"/>
      <c r="S717" s="7" t="s" ph="1">
        <v>1602</v>
      </c>
      <c r="T717" s="7" t="s" ph="1">
        <v>3223</v>
      </c>
      <c r="U717" s="15" t="s" ph="1">
        <v>1607</v>
      </c>
    </row>
    <row r="718" spans="1:25" s="52" customFormat="1" ph="1">
      <c r="A718" s="49" ph="1">
        <v>666</v>
      </c>
      <c r="B718" s="52" t="s" ph="1">
        <v>930</v>
      </c>
      <c r="C718" s="52" t="s" ph="1">
        <v>1566</v>
      </c>
      <c r="D718" s="132" ph="1">
        <v>4</v>
      </c>
      <c r="E718" s="132" ph="1">
        <v>38</v>
      </c>
      <c r="F718" s="52" t="s" ph="1">
        <v>1567</v>
      </c>
      <c r="G718" s="52" t="s" ph="1">
        <v>1576</v>
      </c>
      <c r="M718" s="132" t="str" ph="1">
        <f>IFERROR(INDEX([1]!_born[生没年],
MATCH(I718,[1]!_born[作],0)),"")</f>
        <v/>
      </c>
      <c r="N718" s="132" t="str" ph="1">
        <f>IFERROR(INDEX([1]!_born[生没年],
MATCH(K718,[1]!_born[作],0)),"")</f>
        <v/>
      </c>
      <c r="P718" s="52" t="s" ph="1">
        <v>1608</v>
      </c>
      <c r="R718" s="150" ph="1"/>
      <c r="U718" s="53" ph="1"/>
      <c r="V718" s="49" ph="1"/>
      <c r="W718" s="49" ph="1"/>
    </row>
    <row r="719" spans="1:25" ht="25.5" ph="1">
      <c r="A719" s="6" ph="1">
        <v>757</v>
      </c>
      <c r="B719" s="7" t="s" ph="1">
        <v>930</v>
      </c>
      <c r="C719" s="7" t="s" ph="1">
        <v>1566</v>
      </c>
      <c r="D719" s="14" ph="1">
        <v>5</v>
      </c>
      <c r="E719" s="14" ph="1">
        <v>38</v>
      </c>
      <c r="F719" s="7" t="s" ph="1">
        <v>1577</v>
      </c>
      <c r="G719" s="7" t="s" ph="1">
        <v>1568</v>
      </c>
      <c r="H719" s="7" t="s" ph="1">
        <v>1569</v>
      </c>
      <c r="I719" s="7" t="s" ph="1">
        <v>2356</v>
      </c>
      <c r="M719" s="14" t="str" ph="1">
        <f>IFERROR(INDEX([1]!_born[生没年],
MATCH(I719,[1]!_born[作],0)),"")</f>
        <v/>
      </c>
      <c r="N719" s="14" t="str" ph="1">
        <f>IFERROR(INDEX([1]!_born[生没年],
MATCH(K719,[1]!_born[作],0)),"")</f>
        <v/>
      </c>
      <c r="O719" s="7" t="s" ph="1">
        <v>9686</v>
      </c>
      <c r="P719" s="7" t="s" ph="1">
        <v>9687</v>
      </c>
      <c r="Q719" s="7" t="s" ph="1">
        <v>4232</v>
      </c>
      <c r="R719" s="147" ph="1"/>
      <c r="S719" s="7" t="s" ph="1">
        <v>9140</v>
      </c>
      <c r="T719" s="7" t="s" ph="1">
        <v>9688</v>
      </c>
      <c r="V719" s="6" ph="1">
        <v>3000</v>
      </c>
    </row>
    <row r="720" spans="1:25" ht="25.5" ph="1">
      <c r="A720" s="6" ph="1">
        <v>757</v>
      </c>
      <c r="B720" s="7" t="s" ph="1">
        <v>930</v>
      </c>
      <c r="C720" s="7" t="s" ph="1">
        <v>1566</v>
      </c>
      <c r="D720" s="14" ph="1">
        <v>5</v>
      </c>
      <c r="E720" s="14" ph="1">
        <v>38</v>
      </c>
      <c r="F720" s="7" t="s" ph="1">
        <v>1577</v>
      </c>
      <c r="G720" s="7" t="s" ph="1">
        <v>7437</v>
      </c>
      <c r="M720" s="14" t="str" ph="1">
        <f>IFERROR(INDEX([1]!_born[生没年],
MATCH(I720,[1]!_born[作],0)),"")</f>
        <v/>
      </c>
      <c r="N720" s="14" t="str" ph="1">
        <f>IFERROR(INDEX([1]!_born[生没年],
MATCH(K720,[1]!_born[作],0)),"")</f>
        <v/>
      </c>
      <c r="O720" s="7" t="s" ph="1">
        <v>9689</v>
      </c>
      <c r="R720" s="147" ph="1"/>
    </row>
    <row r="721" spans="1:23" ht="25.5" ph="1">
      <c r="A721" s="6" ph="1">
        <v>757</v>
      </c>
      <c r="B721" s="7" t="s" ph="1">
        <v>930</v>
      </c>
      <c r="C721" s="7" t="s" ph="1">
        <v>1566</v>
      </c>
      <c r="D721" s="14" ph="1">
        <v>5</v>
      </c>
      <c r="E721" s="14" ph="1">
        <v>38</v>
      </c>
      <c r="F721" s="7" t="s" ph="1">
        <v>1577</v>
      </c>
      <c r="G721" s="7" t="s" ph="1">
        <v>7437</v>
      </c>
      <c r="M721" s="14" t="str" ph="1">
        <f>IFERROR(INDEX([1]!_born[生没年],
MATCH(I721,[1]!_born[作],0)),"")</f>
        <v/>
      </c>
      <c r="N721" s="14" t="str" ph="1">
        <f>IFERROR(INDEX([1]!_born[生没年],
MATCH(K721,[1]!_born[作],0)),"")</f>
        <v/>
      </c>
      <c r="O721" s="7" t="s" ph="1">
        <v>9690</v>
      </c>
      <c r="R721" s="147" ph="1"/>
    </row>
    <row r="722" spans="1:23" ht="25.5" ph="1">
      <c r="A722" s="6" ph="1">
        <v>757</v>
      </c>
      <c r="B722" s="7" t="s" ph="1">
        <v>930</v>
      </c>
      <c r="C722" s="7" t="s" ph="1">
        <v>1566</v>
      </c>
      <c r="D722" s="14" ph="1">
        <v>5</v>
      </c>
      <c r="E722" s="14" ph="1">
        <v>38</v>
      </c>
      <c r="F722" s="7" t="s" ph="1">
        <v>1577</v>
      </c>
      <c r="G722" s="7" t="s" ph="1">
        <v>7437</v>
      </c>
      <c r="I722" s="7" t="s" ph="1">
        <v>9691</v>
      </c>
      <c r="M722" s="14" t="str" ph="1">
        <f>IFERROR(INDEX([1]!_born[生没年],
MATCH(I722,[1]!_born[作],0)),"")</f>
        <v/>
      </c>
      <c r="N722" s="14" t="str" ph="1">
        <f>IFERROR(INDEX([1]!_born[生没年],
MATCH(K722,[1]!_born[作],0)),"")</f>
        <v/>
      </c>
      <c r="O722" s="7" t="s" ph="1">
        <v>9692</v>
      </c>
      <c r="R722" s="147" ph="1"/>
    </row>
    <row r="723" spans="1:23" ht="25.5" ph="1">
      <c r="A723" s="6" ph="1">
        <v>757</v>
      </c>
      <c r="B723" s="7" t="s" ph="1">
        <v>930</v>
      </c>
      <c r="C723" s="7" t="s" ph="1">
        <v>1566</v>
      </c>
      <c r="D723" s="14" ph="1">
        <v>5</v>
      </c>
      <c r="E723" s="14" ph="1">
        <v>38</v>
      </c>
      <c r="F723" s="7" t="s" ph="1">
        <v>1577</v>
      </c>
      <c r="G723" s="7" t="s" ph="1">
        <v>7437</v>
      </c>
      <c r="M723" s="14" t="str" ph="1">
        <f>IFERROR(INDEX([1]!_born[生没年],
MATCH(I723,[1]!_born[作],0)),"")</f>
        <v/>
      </c>
      <c r="N723" s="14" t="str" ph="1">
        <f>IFERROR(INDEX([1]!_born[生没年],
MATCH(K723,[1]!_born[作],0)),"")</f>
        <v/>
      </c>
      <c r="O723" s="7" t="s" ph="1">
        <v>9693</v>
      </c>
      <c r="R723" s="147" ph="1"/>
    </row>
    <row r="724" spans="1:23" s="52" customFormat="1" ph="1">
      <c r="A724" s="49" ph="1">
        <v>666</v>
      </c>
      <c r="B724" s="52" t="s" ph="1">
        <v>930</v>
      </c>
      <c r="C724" s="52" t="s" ph="1">
        <v>1566</v>
      </c>
      <c r="D724" s="132" ph="1">
        <v>5</v>
      </c>
      <c r="E724" s="132" ph="1">
        <v>38</v>
      </c>
      <c r="F724" s="52" t="s" ph="1">
        <v>1578</v>
      </c>
      <c r="G724" s="52" t="s" ph="1">
        <v>1576</v>
      </c>
      <c r="I724" s="52" t="s" ph="1">
        <v>1609</v>
      </c>
      <c r="M724" s="132" t="str" ph="1">
        <f>IFERROR(INDEX([1]!_born[生没年],
MATCH(I724,[1]!_born[作],0)),"")</f>
        <v/>
      </c>
      <c r="N724" s="132" t="str" ph="1">
        <f>IFERROR(INDEX([1]!_born[生没年],
MATCH(K724,[1]!_born[作],0)),"")</f>
        <v/>
      </c>
      <c r="P724" s="52" t="s" ph="1">
        <v>1610</v>
      </c>
      <c r="R724" s="150" ph="1"/>
      <c r="U724" s="53" ph="1"/>
      <c r="V724" s="49" ph="1"/>
      <c r="W724" s="49" ph="1"/>
    </row>
    <row r="725" spans="1:23" ht="25.5" ph="1">
      <c r="A725" s="6" ph="1">
        <v>626</v>
      </c>
      <c r="B725" s="7" t="s" ph="1">
        <v>930</v>
      </c>
      <c r="C725" s="7" t="s" ph="1">
        <v>1566</v>
      </c>
      <c r="D725" s="14" ph="1">
        <v>1</v>
      </c>
      <c r="E725" s="14" ph="1">
        <v>39</v>
      </c>
      <c r="F725" s="7" t="s" ph="1">
        <v>1577</v>
      </c>
      <c r="G725" s="7" t="s" ph="1">
        <v>1568</v>
      </c>
      <c r="H725" s="7" t="s" ph="1">
        <v>1569</v>
      </c>
      <c r="I725" s="17" t="s" ph="1">
        <v>9694</v>
      </c>
      <c r="M725" s="14" t="str" ph="1">
        <f>IFERROR(INDEX([1]!_born[生没年],
MATCH(I725,[1]!_born[作],0)),"")</f>
        <v/>
      </c>
      <c r="N725" s="14" t="str" ph="1">
        <f>IFERROR(INDEX([1]!_born[生没年],
MATCH(K725,[1]!_born[作],0)),"")</f>
        <v/>
      </c>
      <c r="O725" s="17" t="s" ph="1">
        <v>9694</v>
      </c>
      <c r="P725" s="7" t="s" ph="1">
        <v>2751</v>
      </c>
      <c r="Q725" s="7" t="s" ph="1">
        <v>2752</v>
      </c>
      <c r="R725" s="147" ph="1"/>
      <c r="S725" s="7" t="s" ph="1">
        <v>9140</v>
      </c>
      <c r="T725" s="7" t="s" ph="1">
        <v>9688</v>
      </c>
      <c r="V725" s="6" ph="1">
        <v>3000</v>
      </c>
    </row>
    <row r="726" spans="1:23" s="52" customFormat="1" ph="1">
      <c r="A726" s="49" ph="1">
        <v>666</v>
      </c>
      <c r="B726" s="52" t="s" ph="1">
        <v>930</v>
      </c>
      <c r="C726" s="52" t="s" ph="1">
        <v>1566</v>
      </c>
      <c r="D726" s="132" ph="1">
        <v>1</v>
      </c>
      <c r="E726" s="132" ph="1">
        <v>39</v>
      </c>
      <c r="F726" s="52" t="s" ph="1">
        <v>1578</v>
      </c>
      <c r="G726" s="52" t="s" ph="1">
        <v>1576</v>
      </c>
      <c r="I726" s="52" t="s" ph="1">
        <v>1611</v>
      </c>
      <c r="M726" s="132" t="str" ph="1">
        <f>IFERROR(INDEX([1]!_born[生没年],
MATCH(I726,[1]!_born[作],0)),"")</f>
        <v/>
      </c>
      <c r="N726" s="132" t="str" ph="1">
        <f>IFERROR(INDEX([1]!_born[生没年],
MATCH(K726,[1]!_born[作],0)),"")</f>
        <v/>
      </c>
      <c r="P726" s="52" t="s" ph="1">
        <v>1611</v>
      </c>
      <c r="R726" s="150" ph="1"/>
      <c r="U726" s="53" ph="1"/>
      <c r="V726" s="49" ph="1"/>
      <c r="W726" s="49" ph="1"/>
    </row>
    <row r="727" spans="1:23" ht="25.5" ph="1">
      <c r="A727" s="6" ph="1">
        <v>630</v>
      </c>
      <c r="B727" s="7" t="s" ph="1">
        <v>930</v>
      </c>
      <c r="C727" s="7" t="s" ph="1">
        <v>1566</v>
      </c>
      <c r="D727" s="14" ph="1">
        <v>2</v>
      </c>
      <c r="E727" s="14" ph="1">
        <v>39</v>
      </c>
      <c r="F727" s="7" t="s" ph="1">
        <v>1577</v>
      </c>
      <c r="G727" s="7" t="s" ph="1">
        <v>1568</v>
      </c>
      <c r="H727" s="7" t="s" ph="1">
        <v>1569</v>
      </c>
      <c r="I727" s="7" t="s" ph="1">
        <v>9695</v>
      </c>
      <c r="M727" s="14" t="str" ph="1">
        <f>IFERROR(INDEX([1]!_born[生没年],
MATCH(I727,[1]!_born[作],0)),"")</f>
        <v/>
      </c>
      <c r="N727" s="14" t="str" ph="1">
        <f>IFERROR(INDEX([1]!_born[生没年],
MATCH(K727,[1]!_born[作],0)),"")</f>
        <v/>
      </c>
      <c r="O727" s="7" t="s" ph="1">
        <v>9695</v>
      </c>
      <c r="P727" s="7" t="s" ph="1">
        <v>1612</v>
      </c>
      <c r="Q727" s="7" t="s" ph="1">
        <v>4229</v>
      </c>
      <c r="R727" s="147" ph="1"/>
      <c r="S727" s="7" t="s" ph="1">
        <v>9140</v>
      </c>
      <c r="T727" s="7" t="s" ph="1">
        <v>9688</v>
      </c>
      <c r="V727" s="6" ph="1">
        <v>3000</v>
      </c>
    </row>
    <row r="728" spans="1:23" s="52" customFormat="1" ph="1">
      <c r="A728" s="49" ph="1">
        <v>757</v>
      </c>
      <c r="B728" s="52" t="s" ph="1">
        <v>930</v>
      </c>
      <c r="C728" s="52" t="s" ph="1">
        <v>1566</v>
      </c>
      <c r="D728" s="132" ph="1">
        <v>2</v>
      </c>
      <c r="E728" s="132" ph="1">
        <v>39</v>
      </c>
      <c r="F728" s="52" t="s" ph="1">
        <v>1578</v>
      </c>
      <c r="G728" s="52" t="s" ph="1">
        <v>1568</v>
      </c>
      <c r="I728" s="52" t="s" ph="1">
        <v>1613</v>
      </c>
      <c r="M728" s="132" t="str" ph="1">
        <f>IFERROR(INDEX([1]!_born[生没年],
MATCH(I728,[1]!_born[作],0)),"")</f>
        <v/>
      </c>
      <c r="N728" s="132" t="str" ph="1">
        <f>IFERROR(INDEX([1]!_born[生没年],
MATCH(K728,[1]!_born[作],0)),"")</f>
        <v/>
      </c>
      <c r="P728" s="52" t="s" ph="1">
        <v>1613</v>
      </c>
      <c r="R728" s="150" ph="1"/>
      <c r="U728" s="53" ph="1"/>
      <c r="V728" s="49" ph="1"/>
      <c r="W728" s="49" ph="1"/>
    </row>
    <row r="729" spans="1:23" ht="25.5" ph="1">
      <c r="A729" s="6" ph="1">
        <v>755</v>
      </c>
      <c r="B729" s="7" t="s" ph="1">
        <v>930</v>
      </c>
      <c r="C729" s="7" t="s" ph="1">
        <v>1566</v>
      </c>
      <c r="D729" s="14" ph="1">
        <v>3</v>
      </c>
      <c r="E729" s="14" ph="1">
        <v>39</v>
      </c>
      <c r="F729" s="7" t="s" ph="1">
        <v>1577</v>
      </c>
      <c r="G729" s="7" t="s" ph="1">
        <v>1568</v>
      </c>
      <c r="H729" s="7" t="s" ph="1">
        <v>1569</v>
      </c>
      <c r="I729" s="17" t="s" ph="1">
        <v>9696</v>
      </c>
      <c r="M729" s="14" t="str" ph="1">
        <f>IFERROR(INDEX([1]!_born[生没年],
MATCH(I729,[1]!_born[作],0)),"")</f>
        <v/>
      </c>
      <c r="N729" s="14" t="str" ph="1">
        <f>IFERROR(INDEX([1]!_born[生没年],
MATCH(K729,[1]!_born[作],0)),"")</f>
        <v/>
      </c>
      <c r="O729" s="7" t="s" ph="1">
        <v>9697</v>
      </c>
      <c r="P729" s="7" t="s" ph="1">
        <v>4230</v>
      </c>
      <c r="Q729" s="7" t="s" ph="1">
        <v>4231</v>
      </c>
      <c r="R729" s="147" ph="1"/>
      <c r="S729" s="7" t="s" ph="1">
        <v>9140</v>
      </c>
      <c r="T729" s="7" t="s" ph="1">
        <v>9688</v>
      </c>
      <c r="V729" s="6" ph="1">
        <v>3000</v>
      </c>
    </row>
    <row r="730" spans="1:23" s="52" customFormat="1" ph="1">
      <c r="A730" s="49" ph="1">
        <v>666</v>
      </c>
      <c r="B730" s="52" t="s" ph="1">
        <v>930</v>
      </c>
      <c r="C730" s="52" t="s" ph="1">
        <v>1566</v>
      </c>
      <c r="D730" s="132" ph="1">
        <v>3</v>
      </c>
      <c r="E730" s="132" ph="1">
        <v>39</v>
      </c>
      <c r="F730" s="52" t="s" ph="1">
        <v>1578</v>
      </c>
      <c r="G730" s="52" t="s" ph="1">
        <v>1576</v>
      </c>
      <c r="I730" s="52" t="s" ph="1">
        <v>1614</v>
      </c>
      <c r="M730" s="132" t="str" ph="1">
        <f>IFERROR(INDEX([1]!_born[生没年],
MATCH(I730,[1]!_born[作],0)),"")</f>
        <v/>
      </c>
      <c r="N730" s="132" t="str" ph="1">
        <f>IFERROR(INDEX([1]!_born[生没年],
MATCH(K730,[1]!_born[作],0)),"")</f>
        <v/>
      </c>
      <c r="P730" s="52" t="s" ph="1">
        <v>1614</v>
      </c>
      <c r="R730" s="150" ph="1"/>
      <c r="U730" s="53" ph="1"/>
      <c r="V730" s="49" ph="1"/>
      <c r="W730" s="49" ph="1"/>
    </row>
    <row r="731" spans="1:23" ht="25.5" ph="1">
      <c r="A731" s="6" ph="1">
        <v>757</v>
      </c>
      <c r="B731" s="7" t="s" ph="1">
        <v>930</v>
      </c>
      <c r="C731" s="7" t="s" ph="1">
        <v>1566</v>
      </c>
      <c r="D731" s="14" ph="1">
        <v>4</v>
      </c>
      <c r="E731" s="14" ph="1">
        <v>39</v>
      </c>
      <c r="F731" s="7" t="s" ph="1">
        <v>1577</v>
      </c>
      <c r="G731" s="7" t="s" ph="1">
        <v>1568</v>
      </c>
      <c r="H731" s="7" t="s" ph="1">
        <v>1569</v>
      </c>
      <c r="I731" s="7" t="s" ph="1">
        <v>9698</v>
      </c>
      <c r="M731" s="14" t="str" ph="1">
        <f>IFERROR(INDEX([1]!_born[生没年],
MATCH(I731,[1]!_born[作],0)),"")</f>
        <v/>
      </c>
      <c r="N731" s="14" t="str" ph="1">
        <f>IFERROR(INDEX([1]!_born[生没年],
MATCH(K731,[1]!_born[作],0)),"")</f>
        <v/>
      </c>
      <c r="O731" s="7" t="s" ph="1">
        <v>9699</v>
      </c>
      <c r="P731" s="7" t="s" ph="1">
        <v>1615</v>
      </c>
      <c r="Q731" s="7" t="s" ph="1">
        <v>2753</v>
      </c>
      <c r="R731" s="147" ph="1"/>
      <c r="S731" s="7" t="s" ph="1">
        <v>9700</v>
      </c>
      <c r="V731" s="6" ph="1">
        <v>4000</v>
      </c>
    </row>
    <row r="732" spans="1:23" s="52" customFormat="1" ph="1">
      <c r="A732" s="49" ph="1">
        <v>666</v>
      </c>
      <c r="B732" s="52" t="s" ph="1">
        <v>930</v>
      </c>
      <c r="C732" s="52" t="s" ph="1">
        <v>1566</v>
      </c>
      <c r="D732" s="132" ph="1">
        <v>4</v>
      </c>
      <c r="E732" s="132" ph="1">
        <v>39</v>
      </c>
      <c r="F732" s="52" t="s" ph="1">
        <v>1578</v>
      </c>
      <c r="G732" s="52" t="s" ph="1">
        <v>1576</v>
      </c>
      <c r="I732" s="52" t="s" ph="1">
        <v>1616</v>
      </c>
      <c r="M732" s="132" t="str" ph="1">
        <f>IFERROR(INDEX([1]!_born[生没年],
MATCH(I732,[1]!_born[作],0)),"")</f>
        <v/>
      </c>
      <c r="N732" s="132" t="str" ph="1">
        <f>IFERROR(INDEX([1]!_born[生没年],
MATCH(K732,[1]!_born[作],0)),"")</f>
        <v/>
      </c>
      <c r="P732" s="52" t="s" ph="1">
        <v>1616</v>
      </c>
      <c r="R732" s="150" ph="1"/>
      <c r="U732" s="53" ph="1"/>
      <c r="V732" s="49" ph="1"/>
      <c r="W732" s="49" ph="1"/>
    </row>
    <row r="733" spans="1:23" ph="1">
      <c r="A733" s="6" ph="1">
        <v>757</v>
      </c>
      <c r="B733" s="7" t="s" ph="1">
        <v>930</v>
      </c>
      <c r="C733" s="7" t="s" ph="1">
        <v>1566</v>
      </c>
      <c r="D733" s="14" ph="1">
        <v>5</v>
      </c>
      <c r="E733" s="14" ph="1">
        <v>39</v>
      </c>
      <c r="F733" s="7" t="s" ph="1">
        <v>1577</v>
      </c>
      <c r="G733" s="7" t="s" ph="1">
        <v>1568</v>
      </c>
      <c r="H733" s="7" t="s" ph="1">
        <v>1569</v>
      </c>
      <c r="M733" s="14" t="str" ph="1">
        <f>IFERROR(INDEX([1]!_born[生没年],
MATCH(I733,[1]!_born[作],0)),"")</f>
        <v/>
      </c>
      <c r="N733" s="14" t="str" ph="1">
        <f>IFERROR(INDEX([1]!_born[生没年],
MATCH(K733,[1]!_born[作],0)),"")</f>
        <v/>
      </c>
      <c r="R733" s="147" ph="1"/>
    </row>
    <row r="734" spans="1:23" s="52" customFormat="1" ph="1">
      <c r="A734" s="49" ph="1">
        <v>666</v>
      </c>
      <c r="B734" s="52" t="s" ph="1">
        <v>930</v>
      </c>
      <c r="C734" s="52" t="s" ph="1">
        <v>1566</v>
      </c>
      <c r="D734" s="132" ph="1">
        <v>5</v>
      </c>
      <c r="E734" s="132" ph="1">
        <v>39</v>
      </c>
      <c r="F734" s="52" t="s" ph="1">
        <v>1578</v>
      </c>
      <c r="G734" s="52" t="s" ph="1">
        <v>1576</v>
      </c>
      <c r="M734" s="132" t="str" ph="1">
        <f>IFERROR(INDEX([1]!_born[生没年],
MATCH(I734,[1]!_born[作],0)),"")</f>
        <v/>
      </c>
      <c r="N734" s="132" t="str" ph="1">
        <f>IFERROR(INDEX([1]!_born[生没年],
MATCH(K734,[1]!_born[作],0)),"")</f>
        <v/>
      </c>
      <c r="R734" s="150" ph="1"/>
      <c r="U734" s="53" ph="1"/>
      <c r="V734" s="49" ph="1"/>
      <c r="W734" s="49" ph="1"/>
    </row>
    <row r="735" spans="1:23" s="8" customFormat="1" ht="25.5" ph="1">
      <c r="A735" s="6" ph="1">
        <v>4</v>
      </c>
      <c r="B735" s="11" t="s" ph="1">
        <v>930</v>
      </c>
      <c r="C735" s="11" t="s" ph="1">
        <v>1566</v>
      </c>
      <c r="D735" s="9" ph="1"/>
      <c r="E735" s="9" ph="1"/>
      <c r="G735" s="10" t="s" ph="1">
        <v>1617</v>
      </c>
      <c r="H735" s="134" t="s" ph="1">
        <v>9701</v>
      </c>
      <c r="I735" s="134" ph="1"/>
      <c r="M735" s="9" t="str" ph="1">
        <f>IFERROR(INDEX([1]!_born[生没年],
MATCH(I735,[1]!_born[作],0)),"")</f>
        <v/>
      </c>
      <c r="N735" s="9" t="str" ph="1">
        <f>IFERROR(INDEX([1]!_born[生没年],
MATCH(K735,[1]!_born[作],0)),"")</f>
        <v/>
      </c>
      <c r="R735" s="146" ph="1"/>
      <c r="U735" s="12" ph="1"/>
      <c r="V735" s="131" ph="1"/>
      <c r="W735" s="131" ph="1"/>
    </row>
    <row r="736" spans="1:23" ht="25.5" ph="1">
      <c r="A736" s="6" ph="1">
        <v>626</v>
      </c>
      <c r="B736" s="7" t="s" ph="1">
        <v>930</v>
      </c>
      <c r="C736" s="7" t="s" ph="1">
        <v>1566</v>
      </c>
      <c r="D736" s="14" ph="1">
        <v>1</v>
      </c>
      <c r="E736" s="14" ph="1">
        <v>40</v>
      </c>
      <c r="F736" s="7" t="s" ph="1">
        <v>1577</v>
      </c>
      <c r="G736" s="7" t="s" ph="1">
        <v>1617</v>
      </c>
      <c r="H736" s="7" t="s" ph="1">
        <v>1569</v>
      </c>
      <c r="I736" s="7" t="s" ph="1">
        <v>9702</v>
      </c>
      <c r="M736" s="14" t="str" ph="1">
        <f>IFERROR(INDEX([1]!_born[生没年],
MATCH(I736,[1]!_born[作],0)),"")</f>
        <v/>
      </c>
      <c r="N736" s="14" t="str" ph="1">
        <f>IFERROR(INDEX([1]!_born[生没年],
MATCH(K736,[1]!_born[作],0)),"")</f>
        <v/>
      </c>
      <c r="O736" s="7" t="s" ph="1">
        <v>9703</v>
      </c>
      <c r="P736" s="7" t="s" ph="1">
        <v>3187</v>
      </c>
      <c r="Q736" s="7" t="s" ph="1">
        <v>3188</v>
      </c>
      <c r="R736" s="147" ph="1"/>
      <c r="S736" s="7" t="s" ph="1">
        <v>9704</v>
      </c>
      <c r="T736" s="7" t="s" ph="1">
        <v>7742</v>
      </c>
    </row>
    <row r="737" spans="1:25" s="52" customFormat="1" ph="1">
      <c r="A737" s="49" ph="1">
        <v>666</v>
      </c>
      <c r="B737" s="52" t="s" ph="1">
        <v>930</v>
      </c>
      <c r="C737" s="52" t="s" ph="1">
        <v>1566</v>
      </c>
      <c r="D737" s="132" ph="1">
        <v>1</v>
      </c>
      <c r="E737" s="132" ph="1">
        <v>40</v>
      </c>
      <c r="F737" s="52" t="s" ph="1">
        <v>1578</v>
      </c>
      <c r="G737" s="52" t="s" ph="1">
        <v>1576</v>
      </c>
      <c r="I737" s="52" t="s" ph="1">
        <v>1618</v>
      </c>
      <c r="M737" s="132" t="str" ph="1">
        <f>IFERROR(INDEX([1]!_born[生没年],
MATCH(I737,[1]!_born[作],0)),"")</f>
        <v/>
      </c>
      <c r="N737" s="132" t="str" ph="1">
        <f>IFERROR(INDEX([1]!_born[生没年],
MATCH(K737,[1]!_born[作],0)),"")</f>
        <v/>
      </c>
      <c r="P737" s="52" t="s" ph="1">
        <v>1618</v>
      </c>
      <c r="R737" s="150" ph="1"/>
      <c r="U737" s="53" ph="1"/>
      <c r="V737" s="49" ph="1"/>
      <c r="W737" s="49" ph="1"/>
    </row>
    <row r="738" spans="1:25" ht="25.5" ph="1">
      <c r="A738" s="6" ph="1">
        <v>630</v>
      </c>
      <c r="B738" s="7" t="s" ph="1">
        <v>930</v>
      </c>
      <c r="C738" s="7" t="s" ph="1">
        <v>1566</v>
      </c>
      <c r="D738" s="14" ph="1">
        <v>2</v>
      </c>
      <c r="E738" s="14" ph="1">
        <v>40</v>
      </c>
      <c r="F738" s="7" t="s" ph="1">
        <v>1577</v>
      </c>
      <c r="G738" s="7" t="s" ph="1">
        <v>1617</v>
      </c>
      <c r="H738" s="7" t="s" ph="1">
        <v>1569</v>
      </c>
      <c r="I738" s="7" t="s" ph="1">
        <v>9705</v>
      </c>
      <c r="M738" s="14" t="str" ph="1">
        <f>IFERROR(INDEX([1]!_born[生没年],
MATCH(I738,[1]!_born[作],0)),"")</f>
        <v/>
      </c>
      <c r="N738" s="14" t="str" ph="1">
        <f>IFERROR(INDEX([1]!_born[生没年],
MATCH(K738,[1]!_born[作],0)),"")</f>
        <v/>
      </c>
      <c r="O738" s="7" t="s" ph="1">
        <v>9706</v>
      </c>
      <c r="P738" s="7" t="s" ph="1">
        <v>3190</v>
      </c>
      <c r="Q738" s="7" t="s" ph="1">
        <v>3191</v>
      </c>
      <c r="R738" s="147" ph="1"/>
      <c r="S738" s="7" t="s" ph="1">
        <v>9704</v>
      </c>
      <c r="T738" s="7" t="s" ph="1">
        <v>7742</v>
      </c>
    </row>
    <row r="739" spans="1:25" s="52" customFormat="1" ph="1">
      <c r="A739" s="49" ph="1">
        <v>757</v>
      </c>
      <c r="B739" s="52" t="s" ph="1">
        <v>930</v>
      </c>
      <c r="C739" s="52" t="s" ph="1">
        <v>1566</v>
      </c>
      <c r="D739" s="132" ph="1">
        <v>2</v>
      </c>
      <c r="E739" s="132" ph="1">
        <v>40</v>
      </c>
      <c r="F739" s="52" t="s" ph="1">
        <v>1578</v>
      </c>
      <c r="G739" s="52" t="s" ph="1">
        <v>1568</v>
      </c>
      <c r="I739" s="52" t="s" ph="1">
        <v>1619</v>
      </c>
      <c r="M739" s="132" t="str" ph="1">
        <f>IFERROR(INDEX([1]!_born[生没年],
MATCH(I739,[1]!_born[作],0)),"")</f>
        <v/>
      </c>
      <c r="N739" s="132" t="str" ph="1">
        <f>IFERROR(INDEX([1]!_born[生没年],
MATCH(K739,[1]!_born[作],0)),"")</f>
        <v/>
      </c>
      <c r="P739" s="52" t="s" ph="1">
        <v>1619</v>
      </c>
      <c r="R739" s="150" ph="1"/>
      <c r="U739" s="53" ph="1"/>
      <c r="V739" s="49" ph="1"/>
      <c r="W739" s="49" ph="1"/>
    </row>
    <row r="740" spans="1:25" ht="25.5" ph="1">
      <c r="A740" s="6" ph="1">
        <v>755</v>
      </c>
      <c r="B740" s="7" t="s" ph="1">
        <v>930</v>
      </c>
      <c r="C740" s="7" t="s" ph="1">
        <v>1566</v>
      </c>
      <c r="D740" s="14" ph="1">
        <v>3</v>
      </c>
      <c r="E740" s="14" ph="1">
        <v>40</v>
      </c>
      <c r="F740" s="7" t="s" ph="1">
        <v>1577</v>
      </c>
      <c r="G740" s="7" t="s" ph="1">
        <v>1617</v>
      </c>
      <c r="H740" s="7" t="s" ph="1">
        <v>1569</v>
      </c>
      <c r="I740" s="7" t="s" ph="1">
        <v>9707</v>
      </c>
      <c r="M740" s="14" t="str" ph="1">
        <f>IFERROR(INDEX([1]!_born[生没年],
MATCH(I740,[1]!_born[作],0)),"")</f>
        <v/>
      </c>
      <c r="N740" s="14" t="str" ph="1">
        <f>IFERROR(INDEX([1]!_born[生没年],
MATCH(K740,[1]!_born[作],0)),"")</f>
        <v/>
      </c>
      <c r="O740" s="7" t="s" ph="1">
        <v>9708</v>
      </c>
      <c r="P740" s="7" t="s" ph="1">
        <v>3194</v>
      </c>
      <c r="Q740" s="7" t="s" ph="1">
        <v>3195</v>
      </c>
      <c r="R740" s="147" ph="1"/>
      <c r="S740" s="7" t="s" ph="1">
        <v>9704</v>
      </c>
      <c r="T740" s="7" t="s" ph="1">
        <v>7742</v>
      </c>
      <c r="Y740" s="7" t="s" ph="1">
        <v>9709</v>
      </c>
    </row>
    <row r="741" spans="1:25" s="52" customFormat="1" ph="1">
      <c r="A741" s="49" ph="1">
        <v>666</v>
      </c>
      <c r="B741" s="52" t="s" ph="1">
        <v>930</v>
      </c>
      <c r="C741" s="52" t="s" ph="1">
        <v>1566</v>
      </c>
      <c r="D741" s="132" ph="1">
        <v>3</v>
      </c>
      <c r="E741" s="132" ph="1">
        <v>40</v>
      </c>
      <c r="F741" s="52" t="s" ph="1">
        <v>1578</v>
      </c>
      <c r="G741" s="52" t="s" ph="1">
        <v>1576</v>
      </c>
      <c r="I741" s="52" t="s" ph="1">
        <v>1620</v>
      </c>
      <c r="M741" s="132" t="str" ph="1">
        <f>IFERROR(INDEX([1]!_born[生没年],
MATCH(I741,[1]!_born[作],0)),"")</f>
        <v/>
      </c>
      <c r="N741" s="132" t="str" ph="1">
        <f>IFERROR(INDEX([1]!_born[生没年],
MATCH(K741,[1]!_born[作],0)),"")</f>
        <v/>
      </c>
      <c r="P741" s="52" t="s" ph="1">
        <v>1620</v>
      </c>
      <c r="R741" s="150" ph="1"/>
      <c r="U741" s="53" ph="1"/>
      <c r="V741" s="49" ph="1"/>
      <c r="W741" s="49" ph="1"/>
    </row>
    <row r="742" spans="1:25" ht="25.5" ph="1">
      <c r="A742" s="6" ph="1">
        <v>757</v>
      </c>
      <c r="B742" s="7" t="s" ph="1">
        <v>930</v>
      </c>
      <c r="C742" s="7" t="s" ph="1">
        <v>1566</v>
      </c>
      <c r="D742" s="14" ph="1">
        <v>4</v>
      </c>
      <c r="E742" s="14" ph="1">
        <v>40</v>
      </c>
      <c r="F742" s="7" t="s" ph="1">
        <v>1577</v>
      </c>
      <c r="G742" s="7" t="s" ph="1">
        <v>1617</v>
      </c>
      <c r="H742" s="7" t="s" ph="1">
        <v>1569</v>
      </c>
      <c r="I742" s="7" t="s" ph="1">
        <v>9710</v>
      </c>
      <c r="M742" s="14" t="str" ph="1">
        <f>IFERROR(INDEX([1]!_born[生没年],
MATCH(I742,[1]!_born[作],0)),"")</f>
        <v/>
      </c>
      <c r="N742" s="14" t="str" ph="1">
        <f>IFERROR(INDEX([1]!_born[生没年],
MATCH(K742,[1]!_born[作],0)),"")</f>
        <v/>
      </c>
      <c r="O742" s="7" t="s" ph="1">
        <v>9711</v>
      </c>
      <c r="P742" s="7" t="s" ph="1">
        <v>3197</v>
      </c>
      <c r="Q742" s="7" t="s" ph="1">
        <v>3198</v>
      </c>
      <c r="R742" s="147" ph="1"/>
      <c r="S742" s="7" t="s" ph="1">
        <v>9704</v>
      </c>
      <c r="T742" s="7" t="s" ph="1">
        <v>7742</v>
      </c>
    </row>
    <row r="743" spans="1:25" s="52" customFormat="1" ph="1">
      <c r="A743" s="49" ph="1">
        <v>666</v>
      </c>
      <c r="B743" s="52" t="s" ph="1">
        <v>930</v>
      </c>
      <c r="C743" s="52" t="s" ph="1">
        <v>1566</v>
      </c>
      <c r="D743" s="132" ph="1">
        <v>4</v>
      </c>
      <c r="E743" s="132" ph="1">
        <v>40</v>
      </c>
      <c r="F743" s="52" t="s" ph="1">
        <v>1578</v>
      </c>
      <c r="G743" s="52" t="s" ph="1">
        <v>1576</v>
      </c>
      <c r="M743" s="132" t="str" ph="1">
        <f>IFERROR(INDEX([1]!_born[生没年],
MATCH(I743,[1]!_born[作],0)),"")</f>
        <v/>
      </c>
      <c r="N743" s="132" t="str" ph="1">
        <f>IFERROR(INDEX([1]!_born[生没年],
MATCH(K743,[1]!_born[作],0)),"")</f>
        <v/>
      </c>
      <c r="P743" s="52" t="s" ph="1">
        <v>1620</v>
      </c>
      <c r="R743" s="150" ph="1"/>
      <c r="U743" s="53" ph="1"/>
      <c r="V743" s="49" ph="1"/>
      <c r="W743" s="49" ph="1"/>
    </row>
    <row r="744" spans="1:25" ht="25.5" ph="1">
      <c r="A744" s="6" ph="1">
        <v>757</v>
      </c>
      <c r="B744" s="7" t="s" ph="1">
        <v>930</v>
      </c>
      <c r="C744" s="7" t="s" ph="1">
        <v>1566</v>
      </c>
      <c r="D744" s="14" ph="1">
        <v>5</v>
      </c>
      <c r="E744" s="14" ph="1">
        <v>40</v>
      </c>
      <c r="F744" s="7" t="s" ph="1">
        <v>1577</v>
      </c>
      <c r="G744" s="7" t="s" ph="1">
        <v>1617</v>
      </c>
      <c r="H744" s="7" t="s" ph="1">
        <v>1569</v>
      </c>
      <c r="I744" s="7" t="s" ph="1">
        <v>9712</v>
      </c>
      <c r="M744" s="14" t="str" ph="1">
        <f>IFERROR(INDEX([1]!_born[生没年],
MATCH(I744,[1]!_born[作],0)),"")</f>
        <v/>
      </c>
      <c r="N744" s="14" t="str" ph="1">
        <f>IFERROR(INDEX([1]!_born[生没年],
MATCH(K744,[1]!_born[作],0)),"")</f>
        <v/>
      </c>
      <c r="O744" s="7" t="s" ph="1">
        <v>9713</v>
      </c>
      <c r="P744" s="7" t="s" ph="1">
        <v>3199</v>
      </c>
      <c r="Q744" s="7" t="s" ph="1">
        <v>1621</v>
      </c>
      <c r="R744" s="147" ph="1"/>
      <c r="S744" s="7" t="s" ph="1">
        <v>9704</v>
      </c>
      <c r="T744" s="7" t="s" ph="1">
        <v>7742</v>
      </c>
      <c r="Y744" s="7" t="s" ph="1">
        <v>9714</v>
      </c>
    </row>
    <row r="745" spans="1:25" s="52" customFormat="1" ph="1">
      <c r="A745" s="49" ph="1">
        <v>666</v>
      </c>
      <c r="B745" s="52" t="s" ph="1">
        <v>930</v>
      </c>
      <c r="C745" s="52" t="s" ph="1">
        <v>1566</v>
      </c>
      <c r="D745" s="132" ph="1">
        <v>5</v>
      </c>
      <c r="E745" s="132" ph="1">
        <v>40</v>
      </c>
      <c r="F745" s="52" t="s" ph="1">
        <v>1578</v>
      </c>
      <c r="G745" s="52" t="s" ph="1">
        <v>1576</v>
      </c>
      <c r="I745" s="52" t="s" ph="1">
        <v>1622</v>
      </c>
      <c r="M745" s="132" t="str" ph="1">
        <f>IFERROR(INDEX([1]!_born[生没年],
MATCH(I745,[1]!_born[作],0)),"")</f>
        <v/>
      </c>
      <c r="N745" s="132" t="str" ph="1">
        <f>IFERROR(INDEX([1]!_born[生没年],
MATCH(K745,[1]!_born[作],0)),"")</f>
        <v/>
      </c>
      <c r="P745" s="52" t="s" ph="1">
        <v>1622</v>
      </c>
      <c r="R745" s="150" ph="1"/>
      <c r="U745" s="53" ph="1"/>
      <c r="V745" s="49" ph="1"/>
      <c r="W745" s="49" ph="1"/>
    </row>
    <row r="746" spans="1:25" ht="25.5" ph="1">
      <c r="A746" s="6" ph="1">
        <v>626</v>
      </c>
      <c r="B746" s="7" t="s" ph="1">
        <v>930</v>
      </c>
      <c r="C746" s="7" t="s" ph="1">
        <v>1566</v>
      </c>
      <c r="D746" s="14" ph="1">
        <v>1</v>
      </c>
      <c r="E746" s="14" ph="1">
        <v>41</v>
      </c>
      <c r="F746" s="7" t="s" ph="1">
        <v>1577</v>
      </c>
      <c r="G746" s="7" t="s" ph="1">
        <v>1617</v>
      </c>
      <c r="H746" s="7" t="s" ph="1">
        <v>1569</v>
      </c>
      <c r="I746" s="7" t="s" ph="1">
        <v>9715</v>
      </c>
      <c r="M746" s="14" t="str" ph="1">
        <f>IFERROR(INDEX([1]!_born[生没年],
MATCH(I746,[1]!_born[作],0)),"")</f>
        <v/>
      </c>
      <c r="N746" s="14" t="str" ph="1">
        <f>IFERROR(INDEX([1]!_born[生没年],
MATCH(K746,[1]!_born[作],0)),"")</f>
        <v/>
      </c>
      <c r="O746" s="7" t="s" ph="1">
        <v>9716</v>
      </c>
      <c r="P746" s="7" t="s" ph="1">
        <v>3189</v>
      </c>
      <c r="R746" s="147" ph="1"/>
      <c r="T746" s="7" t="s" ph="1">
        <v>9120</v>
      </c>
    </row>
    <row r="747" spans="1:25" s="52" customFormat="1" ph="1">
      <c r="A747" s="49" ph="1">
        <v>666</v>
      </c>
      <c r="B747" s="52" t="s" ph="1">
        <v>930</v>
      </c>
      <c r="C747" s="52" t="s" ph="1">
        <v>1566</v>
      </c>
      <c r="D747" s="132" ph="1">
        <v>1</v>
      </c>
      <c r="E747" s="132" ph="1">
        <v>41</v>
      </c>
      <c r="F747" s="52" t="s" ph="1">
        <v>1578</v>
      </c>
      <c r="G747" s="52" t="s" ph="1">
        <v>1576</v>
      </c>
      <c r="I747" s="52" t="s" ph="1">
        <v>1623</v>
      </c>
      <c r="M747" s="132" t="str" ph="1">
        <f>IFERROR(INDEX([1]!_born[生没年],
MATCH(I747,[1]!_born[作],0)),"")</f>
        <v/>
      </c>
      <c r="N747" s="132" t="str" ph="1">
        <f>IFERROR(INDEX([1]!_born[生没年],
MATCH(K747,[1]!_born[作],0)),"")</f>
        <v/>
      </c>
      <c r="P747" s="52" t="s" ph="1">
        <v>1623</v>
      </c>
      <c r="R747" s="150" ph="1"/>
      <c r="U747" s="53" ph="1"/>
      <c r="V747" s="49" ph="1"/>
      <c r="W747" s="49" ph="1"/>
    </row>
    <row r="748" spans="1:25" ht="25.5" ph="1">
      <c r="A748" s="6" ph="1">
        <v>630</v>
      </c>
      <c r="B748" s="7" t="s" ph="1">
        <v>930</v>
      </c>
      <c r="C748" s="7" t="s" ph="1">
        <v>1566</v>
      </c>
      <c r="D748" s="14" ph="1">
        <v>2</v>
      </c>
      <c r="E748" s="14" ph="1">
        <v>41</v>
      </c>
      <c r="F748" s="7" t="s" ph="1">
        <v>1577</v>
      </c>
      <c r="G748" s="7" t="s" ph="1">
        <v>1617</v>
      </c>
      <c r="H748" s="7" t="s" ph="1">
        <v>1569</v>
      </c>
      <c r="I748" s="7" t="s" ph="1">
        <v>9715</v>
      </c>
      <c r="M748" s="14" t="str" ph="1">
        <f>IFERROR(INDEX([1]!_born[生没年],
MATCH(I748,[1]!_born[作],0)),"")</f>
        <v/>
      </c>
      <c r="N748" s="14" t="str" ph="1">
        <f>IFERROR(INDEX([1]!_born[生没年],
MATCH(K748,[1]!_born[作],0)),"")</f>
        <v/>
      </c>
      <c r="O748" s="7" t="s" ph="1">
        <v>9717</v>
      </c>
      <c r="P748" s="7" t="s" ph="1">
        <v>3192</v>
      </c>
      <c r="Q748" s="7" t="s" ph="1">
        <v>3193</v>
      </c>
      <c r="R748" s="147" ph="1"/>
      <c r="T748" s="7" t="s" ph="1">
        <v>9120</v>
      </c>
    </row>
    <row r="749" spans="1:25" ht="25.5" ph="1">
      <c r="A749" s="6" ph="1">
        <v>630</v>
      </c>
      <c r="B749" s="7" t="s" ph="1">
        <v>930</v>
      </c>
      <c r="C749" s="7" t="s" ph="1">
        <v>1566</v>
      </c>
      <c r="D749" s="14" ph="1">
        <v>2</v>
      </c>
      <c r="E749" s="14" ph="1">
        <v>41</v>
      </c>
      <c r="F749" s="7" t="s" ph="1">
        <v>1578</v>
      </c>
      <c r="G749" s="7" t="s" ph="1">
        <v>1617</v>
      </c>
      <c r="H749" s="7" t="s" ph="1">
        <v>1569</v>
      </c>
      <c r="I749" s="7" t="s" ph="1">
        <v>9715</v>
      </c>
      <c r="M749" s="14" t="str" ph="1">
        <f>IFERROR(INDEX([1]!_born[生没年],
MATCH(I749,[1]!_born[作],0)),"")</f>
        <v/>
      </c>
      <c r="N749" s="14" t="str" ph="1">
        <f>IFERROR(INDEX([1]!_born[生没年],
MATCH(K749,[1]!_born[作],0)),"")</f>
        <v/>
      </c>
      <c r="O749" s="7" t="s" ph="1">
        <v>9718</v>
      </c>
      <c r="P749" s="7" t="s" ph="1">
        <v>1624</v>
      </c>
      <c r="R749" s="147" ph="1"/>
      <c r="T749" s="7" t="s" ph="1">
        <v>9120</v>
      </c>
    </row>
    <row r="750" spans="1:25" s="52" customFormat="1" ht="25.5" ph="1">
      <c r="A750" s="49" ph="1">
        <v>630</v>
      </c>
      <c r="B750" s="52" t="s" ph="1">
        <v>930</v>
      </c>
      <c r="C750" s="52" t="s" ph="1">
        <v>1566</v>
      </c>
      <c r="D750" s="132" ph="1">
        <v>2</v>
      </c>
      <c r="E750" s="132" ph="1">
        <v>41</v>
      </c>
      <c r="F750" s="52" t="s" ph="1">
        <v>1604</v>
      </c>
      <c r="G750" s="52" t="s" ph="1">
        <v>1617</v>
      </c>
      <c r="H750" s="52" t="s" ph="1">
        <v>1569</v>
      </c>
      <c r="I750" s="52" t="s" ph="1">
        <v>9715</v>
      </c>
      <c r="M750" s="132" t="str" ph="1">
        <f>IFERROR(INDEX([1]!_born[生没年],
MATCH(I750,[1]!_born[作],0)),"")</f>
        <v/>
      </c>
      <c r="N750" s="132" t="str" ph="1">
        <f>IFERROR(INDEX([1]!_born[生没年],
MATCH(K750,[1]!_born[作],0)),"")</f>
        <v/>
      </c>
      <c r="O750" s="52" t="s" ph="1">
        <v>9719</v>
      </c>
      <c r="P750" s="52" t="s" ph="1">
        <v>1625</v>
      </c>
      <c r="R750" s="150" ph="1"/>
      <c r="T750" s="52" t="s" ph="1">
        <v>9120</v>
      </c>
      <c r="U750" s="53" ph="1"/>
      <c r="V750" s="49" ph="1"/>
      <c r="W750" s="49" ph="1"/>
    </row>
    <row r="751" spans="1:25" s="52" customFormat="1" ph="1">
      <c r="A751" s="49" ph="1">
        <v>757</v>
      </c>
      <c r="B751" s="52" t="s" ph="1">
        <v>930</v>
      </c>
      <c r="C751" s="52" t="s" ph="1">
        <v>1566</v>
      </c>
      <c r="D751" s="132" ph="1">
        <v>2</v>
      </c>
      <c r="E751" s="132" ph="1">
        <v>41</v>
      </c>
      <c r="F751" s="52" t="s" ph="1">
        <v>1567</v>
      </c>
      <c r="G751" s="52" t="s" ph="1">
        <v>1576</v>
      </c>
      <c r="I751" s="52" t="s" ph="1">
        <v>1626</v>
      </c>
      <c r="M751" s="132" t="str" ph="1">
        <f>IFERROR(INDEX([1]!_born[生没年],
MATCH(I751,[1]!_born[作],0)),"")</f>
        <v/>
      </c>
      <c r="N751" s="132" t="str" ph="1">
        <f>IFERROR(INDEX([1]!_born[生没年],
MATCH(K751,[1]!_born[作],0)),"")</f>
        <v/>
      </c>
      <c r="P751" s="52" t="s" ph="1">
        <v>1626</v>
      </c>
      <c r="R751" s="150" ph="1"/>
      <c r="U751" s="53" ph="1"/>
      <c r="V751" s="49" ph="1"/>
      <c r="W751" s="49" ph="1"/>
    </row>
    <row r="752" spans="1:25" ht="25.5" ph="1">
      <c r="A752" s="6" ph="1">
        <v>755</v>
      </c>
      <c r="B752" s="7" t="s" ph="1">
        <v>930</v>
      </c>
      <c r="C752" s="7" t="s" ph="1">
        <v>1566</v>
      </c>
      <c r="D752" s="14" ph="1">
        <v>3</v>
      </c>
      <c r="E752" s="14" ph="1">
        <v>41</v>
      </c>
      <c r="F752" s="7" t="s" ph="1">
        <v>1577</v>
      </c>
      <c r="G752" s="7" t="s" ph="1">
        <v>1617</v>
      </c>
      <c r="H752" s="7" t="s" ph="1">
        <v>1569</v>
      </c>
      <c r="I752" s="7" t="s" ph="1">
        <v>9715</v>
      </c>
      <c r="M752" s="14" t="str" ph="1">
        <f>IFERROR(INDEX([1]!_born[生没年],
MATCH(I752,[1]!_born[作],0)),"")</f>
        <v/>
      </c>
      <c r="N752" s="14" t="str" ph="1">
        <f>IFERROR(INDEX([1]!_born[生没年],
MATCH(K752,[1]!_born[作],0)),"")</f>
        <v/>
      </c>
      <c r="O752" s="7" t="s" ph="1">
        <v>4159</v>
      </c>
      <c r="P752" s="7" t="s" ph="1">
        <v>1627</v>
      </c>
      <c r="R752" s="147" ph="1"/>
      <c r="T752" s="7" t="s" ph="1">
        <v>2598</v>
      </c>
    </row>
    <row r="753" spans="1:25" s="52" customFormat="1" ph="1">
      <c r="A753" s="49" ph="1">
        <v>666</v>
      </c>
      <c r="B753" s="52" t="s" ph="1">
        <v>930</v>
      </c>
      <c r="C753" s="52" t="s" ph="1">
        <v>1566</v>
      </c>
      <c r="D753" s="132" ph="1">
        <v>3</v>
      </c>
      <c r="E753" s="132" ph="1">
        <v>41</v>
      </c>
      <c r="F753" s="52" t="s" ph="1">
        <v>1578</v>
      </c>
      <c r="G753" s="52" t="s" ph="1">
        <v>1576</v>
      </c>
      <c r="I753" s="52" t="s" ph="1">
        <v>1628</v>
      </c>
      <c r="M753" s="132" t="str" ph="1">
        <f>IFERROR(INDEX([1]!_born[生没年],
MATCH(I753,[1]!_born[作],0)),"")</f>
        <v/>
      </c>
      <c r="N753" s="132" t="str" ph="1">
        <f>IFERROR(INDEX([1]!_born[生没年],
MATCH(K753,[1]!_born[作],0)),"")</f>
        <v/>
      </c>
      <c r="P753" s="52" t="s" ph="1">
        <v>1628</v>
      </c>
      <c r="R753" s="150" ph="1"/>
      <c r="U753" s="53" ph="1"/>
      <c r="V753" s="49" ph="1"/>
      <c r="W753" s="49" ph="1"/>
    </row>
    <row r="754" spans="1:25" ht="25.5" ph="1">
      <c r="A754" s="6" ph="1">
        <v>757</v>
      </c>
      <c r="B754" s="7" t="s" ph="1">
        <v>930</v>
      </c>
      <c r="C754" s="7" t="s" ph="1">
        <v>1566</v>
      </c>
      <c r="D754" s="14" ph="1">
        <v>4</v>
      </c>
      <c r="E754" s="14" ph="1">
        <v>41</v>
      </c>
      <c r="F754" s="7" t="s" ph="1">
        <v>1577</v>
      </c>
      <c r="G754" s="7" t="s" ph="1">
        <v>1617</v>
      </c>
      <c r="H754" s="7" t="s" ph="1">
        <v>1569</v>
      </c>
      <c r="I754" s="7" t="s" ph="1">
        <v>9715</v>
      </c>
      <c r="M754" s="14" t="str" ph="1">
        <f>IFERROR(INDEX([1]!_born[生没年],
MATCH(I754,[1]!_born[作],0)),"")</f>
        <v/>
      </c>
      <c r="N754" s="14" t="str" ph="1">
        <f>IFERROR(INDEX([1]!_born[生没年],
MATCH(K754,[1]!_born[作],0)),"")</f>
        <v/>
      </c>
      <c r="O754" s="7" t="s" ph="1">
        <v>9720</v>
      </c>
      <c r="P754" s="7" t="s" ph="1">
        <v>1629</v>
      </c>
      <c r="R754" s="147" ph="1"/>
      <c r="T754" s="7" t="s" ph="1">
        <v>2999</v>
      </c>
      <c r="Y754" s="7" t="s" ph="1">
        <v>9721</v>
      </c>
    </row>
    <row r="755" spans="1:25" s="52" customFormat="1" ph="1">
      <c r="A755" s="49" ph="1">
        <v>666</v>
      </c>
      <c r="B755" s="52" t="s" ph="1">
        <v>930</v>
      </c>
      <c r="C755" s="52" t="s" ph="1">
        <v>1566</v>
      </c>
      <c r="D755" s="132" ph="1">
        <v>4</v>
      </c>
      <c r="E755" s="132" ph="1">
        <v>41</v>
      </c>
      <c r="F755" s="52" t="s" ph="1">
        <v>1578</v>
      </c>
      <c r="G755" s="52" t="s" ph="1">
        <v>1576</v>
      </c>
      <c r="I755" s="52" t="s" ph="1">
        <v>1630</v>
      </c>
      <c r="M755" s="132" t="str" ph="1">
        <f>IFERROR(INDEX([1]!_born[生没年],
MATCH(I755,[1]!_born[作],0)),"")</f>
        <v/>
      </c>
      <c r="N755" s="132" t="str" ph="1">
        <f>IFERROR(INDEX([1]!_born[生没年],
MATCH(K755,[1]!_born[作],0)),"")</f>
        <v/>
      </c>
      <c r="P755" s="52" t="s" ph="1">
        <v>1630</v>
      </c>
      <c r="R755" s="150" ph="1"/>
      <c r="U755" s="53" ph="1"/>
      <c r="V755" s="49" ph="1"/>
      <c r="W755" s="49" ph="1"/>
    </row>
    <row r="756" spans="1:25" ht="25.5" ph="1">
      <c r="A756" s="6" ph="1">
        <v>757</v>
      </c>
      <c r="B756" s="7" t="s" ph="1">
        <v>930</v>
      </c>
      <c r="C756" s="7" t="s" ph="1">
        <v>1566</v>
      </c>
      <c r="D756" s="14" ph="1">
        <v>5</v>
      </c>
      <c r="E756" s="14" ph="1">
        <v>41</v>
      </c>
      <c r="F756" s="7" t="s" ph="1">
        <v>1577</v>
      </c>
      <c r="G756" s="7" t="s" ph="1">
        <v>1617</v>
      </c>
      <c r="H756" s="7" t="s" ph="1">
        <v>1569</v>
      </c>
      <c r="I756" s="7" t="s" ph="1">
        <v>9722</v>
      </c>
      <c r="M756" s="14" t="str" ph="1">
        <f>IFERROR(INDEX([1]!_born[生没年],
MATCH(I756,[1]!_born[作],0)),"")</f>
        <v/>
      </c>
      <c r="N756" s="14" t="str" ph="1">
        <f>IFERROR(INDEX([1]!_born[生没年],
MATCH(K756,[1]!_born[作],0)),"")</f>
        <v/>
      </c>
      <c r="O756" s="7" t="s" ph="1">
        <v>9723</v>
      </c>
      <c r="P756" s="7" t="s" ph="1">
        <v>1631</v>
      </c>
      <c r="Q756" s="7" t="s" ph="1">
        <v>1632</v>
      </c>
      <c r="R756" s="147" ph="1"/>
      <c r="S756" s="7" t="s" ph="1">
        <v>1633</v>
      </c>
      <c r="Y756" s="7" t="s" ph="1">
        <v>9724</v>
      </c>
    </row>
    <row r="757" spans="1:25" s="52" customFormat="1" ph="1">
      <c r="A757" s="49" ph="1">
        <v>666</v>
      </c>
      <c r="B757" s="52" t="s" ph="1">
        <v>930</v>
      </c>
      <c r="C757" s="52" t="s" ph="1">
        <v>1566</v>
      </c>
      <c r="D757" s="132" ph="1">
        <v>5</v>
      </c>
      <c r="E757" s="132" ph="1">
        <v>41</v>
      </c>
      <c r="F757" s="52" t="s" ph="1">
        <v>1578</v>
      </c>
      <c r="G757" s="52" t="s" ph="1">
        <v>1576</v>
      </c>
      <c r="I757" s="52" t="s" ph="1">
        <v>1634</v>
      </c>
      <c r="M757" s="132" t="str" ph="1">
        <f>IFERROR(INDEX([1]!_born[生没年],
MATCH(I757,[1]!_born[作],0)),"")</f>
        <v/>
      </c>
      <c r="N757" s="132" t="str" ph="1">
        <f>IFERROR(INDEX([1]!_born[生没年],
MATCH(K757,[1]!_born[作],0)),"")</f>
        <v/>
      </c>
      <c r="R757" s="150" ph="1"/>
      <c r="U757" s="53" ph="1"/>
      <c r="V757" s="49" ph="1"/>
      <c r="W757" s="49" ph="1"/>
    </row>
    <row r="758" spans="1:25" ht="25.5" ph="1">
      <c r="A758" s="6" ph="1">
        <v>626</v>
      </c>
      <c r="B758" s="7" t="s" ph="1">
        <v>930</v>
      </c>
      <c r="C758" s="7" t="s" ph="1">
        <v>1566</v>
      </c>
      <c r="D758" s="14" ph="1">
        <v>1</v>
      </c>
      <c r="E758" s="14" ph="1">
        <v>42</v>
      </c>
      <c r="F758" s="7" t="s" ph="1">
        <v>1577</v>
      </c>
      <c r="G758" s="7" t="s" ph="1">
        <v>1617</v>
      </c>
      <c r="H758" s="7" t="s" ph="1">
        <v>1569</v>
      </c>
      <c r="I758" s="7" t="s" ph="1">
        <v>9725</v>
      </c>
      <c r="M758" s="14" t="str" ph="1">
        <f>IFERROR(INDEX([1]!_born[生没年],
MATCH(I758,[1]!_born[作],0)),"")</f>
        <v/>
      </c>
      <c r="N758" s="14" t="str" ph="1">
        <f>IFERROR(INDEX([1]!_born[生没年],
MATCH(K758,[1]!_born[作],0)),"")</f>
        <v/>
      </c>
      <c r="O758" s="7" t="s" ph="1">
        <v>9726</v>
      </c>
      <c r="P758" s="7" t="s" ph="1">
        <v>1635</v>
      </c>
      <c r="R758" s="147" ph="1"/>
      <c r="S758" s="7" t="s" ph="1">
        <v>1636</v>
      </c>
      <c r="T758" s="7" t="s" ph="1">
        <v>9727</v>
      </c>
      <c r="V758" s="6" ph="1">
        <v>2800</v>
      </c>
      <c r="Y758" s="7" t="s" ph="1">
        <v>9728</v>
      </c>
    </row>
    <row r="759" spans="1:25" s="52" customFormat="1" ph="1">
      <c r="A759" s="49" ph="1">
        <v>666</v>
      </c>
      <c r="B759" s="52" t="s" ph="1">
        <v>930</v>
      </c>
      <c r="C759" s="52" t="s" ph="1">
        <v>1566</v>
      </c>
      <c r="D759" s="132" ph="1">
        <v>1</v>
      </c>
      <c r="E759" s="132" ph="1">
        <v>42</v>
      </c>
      <c r="F759" s="52" t="s" ph="1">
        <v>1578</v>
      </c>
      <c r="G759" s="52" t="s" ph="1">
        <v>1576</v>
      </c>
      <c r="M759" s="132" t="str" ph="1">
        <f>IFERROR(INDEX([1]!_born[生没年],
MATCH(I759,[1]!_born[作],0)),"")</f>
        <v/>
      </c>
      <c r="N759" s="132" t="str" ph="1">
        <f>IFERROR(INDEX([1]!_born[生没年],
MATCH(K759,[1]!_born[作],0)),"")</f>
        <v/>
      </c>
      <c r="P759" s="52" t="s" ph="1">
        <v>1637</v>
      </c>
      <c r="R759" s="150" ph="1"/>
      <c r="U759" s="53" ph="1"/>
      <c r="V759" s="49" ph="1"/>
      <c r="W759" s="49" ph="1"/>
    </row>
    <row r="760" spans="1:25" ht="25.5" ph="1">
      <c r="A760" s="6" ph="1">
        <v>630</v>
      </c>
      <c r="B760" s="7" t="s" ph="1">
        <v>930</v>
      </c>
      <c r="C760" s="7" t="s" ph="1">
        <v>1566</v>
      </c>
      <c r="D760" s="14" ph="1">
        <v>2</v>
      </c>
      <c r="E760" s="14" ph="1">
        <v>42</v>
      </c>
      <c r="F760" s="7" t="s" ph="1">
        <v>1578</v>
      </c>
      <c r="G760" s="7" t="s" ph="1">
        <v>1617</v>
      </c>
      <c r="H760" s="7" t="s" ph="1">
        <v>1569</v>
      </c>
      <c r="I760" s="7" t="s" ph="1">
        <v>8651</v>
      </c>
      <c r="M760" s="14" t="str" ph="1">
        <f>IFERROR(INDEX([1]!_born[生没年],
MATCH(I760,[1]!_born[作],0)),"")</f>
        <v/>
      </c>
      <c r="N760" s="14" t="str" ph="1">
        <f>IFERROR(INDEX([1]!_born[生没年],
MATCH(K760,[1]!_born[作],0)),"")</f>
        <v/>
      </c>
      <c r="O760" s="7" t="s" ph="1">
        <v>9729</v>
      </c>
      <c r="P760" s="7" t="s" ph="1">
        <v>3165</v>
      </c>
      <c r="R760" s="147" ph="1"/>
      <c r="T760" s="7" t="s" ph="1">
        <v>3482</v>
      </c>
      <c r="Y760" s="7" t="s" ph="1">
        <v>9730</v>
      </c>
    </row>
    <row r="761" spans="1:25" s="8" customFormat="1" ht="25.5" ph="1">
      <c r="A761" s="6" ph="1">
        <v>4</v>
      </c>
      <c r="B761" s="11" t="s" ph="1">
        <v>930</v>
      </c>
      <c r="C761" s="11" t="s" ph="1">
        <v>1566</v>
      </c>
      <c r="D761" s="9" ph="1"/>
      <c r="E761" s="9" ph="1"/>
      <c r="G761" s="10" t="s" ph="1">
        <v>1617</v>
      </c>
      <c r="H761" s="134" t="s" ph="1">
        <v>9731</v>
      </c>
      <c r="I761" s="134" ph="1"/>
      <c r="M761" s="9" t="str" ph="1">
        <f>IFERROR(INDEX([1]!_born[生没年],
MATCH(I761,[1]!_born[作],0)),"")</f>
        <v/>
      </c>
      <c r="N761" s="9" t="str" ph="1">
        <f>IFERROR(INDEX([1]!_born[生没年],
MATCH(K761,[1]!_born[作],0)),"")</f>
        <v/>
      </c>
      <c r="R761" s="146" ph="1"/>
      <c r="U761" s="12" ph="1"/>
      <c r="V761" s="131" ph="1"/>
      <c r="W761" s="131" ph="1"/>
    </row>
    <row r="762" spans="1:25" ht="25.5" ph="1">
      <c r="A762" s="6" ph="1">
        <v>755</v>
      </c>
      <c r="B762" s="7" t="s" ph="1">
        <v>930</v>
      </c>
      <c r="C762" s="7" t="s" ph="1">
        <v>1566</v>
      </c>
      <c r="D762" s="14" ph="1">
        <v>2</v>
      </c>
      <c r="E762" s="14" ph="1">
        <v>42</v>
      </c>
      <c r="F762" s="7" t="s" ph="1">
        <v>1577</v>
      </c>
      <c r="G762" s="7" t="s" ph="1">
        <v>1617</v>
      </c>
      <c r="I762" s="7" t="s" ph="1">
        <v>2351</v>
      </c>
      <c r="M762" s="14" t="str" ph="1">
        <f>IFERROR(INDEX([1]!_born[生没年],
MATCH(I762,[1]!_born[作],0)),"")</f>
        <v>1915~yyyy</v>
      </c>
      <c r="N762" s="14" t="str" ph="1">
        <f>IFERROR(INDEX([1]!_born[生没年],
MATCH(K762,[1]!_born[作],0)),"")</f>
        <v/>
      </c>
      <c r="O762" s="7" t="s" ph="1">
        <v>9732</v>
      </c>
      <c r="P762" s="7" t="s" ph="1">
        <v>9733</v>
      </c>
      <c r="Q762" s="7" t="s" ph="1">
        <v>3196</v>
      </c>
      <c r="R762" s="147" ph="1"/>
    </row>
    <row r="763" spans="1:25" s="52" customFormat="1" ph="1">
      <c r="A763" s="49" ph="1">
        <v>757</v>
      </c>
      <c r="B763" s="52" t="s" ph="1">
        <v>930</v>
      </c>
      <c r="C763" s="52" t="s" ph="1">
        <v>1566</v>
      </c>
      <c r="D763" s="132" ph="1">
        <v>2</v>
      </c>
      <c r="E763" s="132" ph="1">
        <v>42</v>
      </c>
      <c r="F763" s="52" t="s" ph="1">
        <v>1604</v>
      </c>
      <c r="G763" s="52" t="s" ph="1">
        <v>1576</v>
      </c>
      <c r="M763" s="132" t="str" ph="1">
        <f>IFERROR(INDEX([1]!_born[生没年],
MATCH(I763,[1]!_born[作],0)),"")</f>
        <v/>
      </c>
      <c r="N763" s="132" t="str" ph="1">
        <f>IFERROR(INDEX([1]!_born[生没年],
MATCH(K763,[1]!_born[作],0)),"")</f>
        <v/>
      </c>
      <c r="P763" s="52" t="s" ph="1">
        <v>1638</v>
      </c>
      <c r="R763" s="150" ph="1"/>
      <c r="U763" s="53" ph="1"/>
      <c r="V763" s="49" ph="1"/>
      <c r="W763" s="49" ph="1"/>
    </row>
    <row r="764" spans="1:25" ht="25.5" ph="1">
      <c r="A764" s="6" ph="1">
        <v>755</v>
      </c>
      <c r="B764" s="7" t="s" ph="1">
        <v>930</v>
      </c>
      <c r="C764" s="7" t="s" ph="1">
        <v>1566</v>
      </c>
      <c r="D764" s="14" ph="1">
        <v>3</v>
      </c>
      <c r="E764" s="14" ph="1">
        <v>42</v>
      </c>
      <c r="F764" s="7" t="s" ph="1">
        <v>1577</v>
      </c>
      <c r="G764" s="7" t="s" ph="1">
        <v>1617</v>
      </c>
      <c r="I764" s="7" t="s" ph="1">
        <v>2756</v>
      </c>
      <c r="M764" s="14" t="str" ph="1">
        <f>IFERROR(INDEX([1]!_born[生没年],
MATCH(I764,[1]!_born[作],0)),"")</f>
        <v>1913~</v>
      </c>
      <c r="N764" s="14" t="str" ph="1">
        <f>IFERROR(INDEX([1]!_born[生没年],
MATCH(K764,[1]!_born[作],0)),"")</f>
        <v/>
      </c>
      <c r="O764" s="7" t="s" ph="1">
        <v>3729</v>
      </c>
      <c r="P764" s="7" t="s" ph="1">
        <v>3186</v>
      </c>
      <c r="Q764" s="7" t="s" ph="1">
        <v>4232</v>
      </c>
      <c r="R764" s="147" ph="1"/>
      <c r="S764" s="7" t="s" ph="1">
        <v>9734</v>
      </c>
      <c r="T764" s="7" t="s" ph="1">
        <v>9735</v>
      </c>
    </row>
    <row r="765" spans="1:25" s="52" customFormat="1" ph="1">
      <c r="A765" s="49" ph="1">
        <v>666</v>
      </c>
      <c r="B765" s="52" t="s" ph="1">
        <v>930</v>
      </c>
      <c r="C765" s="52" t="s" ph="1">
        <v>1566</v>
      </c>
      <c r="D765" s="132" ph="1">
        <v>3</v>
      </c>
      <c r="E765" s="132" ph="1">
        <v>42</v>
      </c>
      <c r="F765" s="52" t="s" ph="1">
        <v>1578</v>
      </c>
      <c r="G765" s="52" t="s" ph="1">
        <v>1576</v>
      </c>
      <c r="M765" s="132" t="str" ph="1">
        <f>IFERROR(INDEX([1]!_born[生没年],
MATCH(I765,[1]!_born[作],0)),"")</f>
        <v/>
      </c>
      <c r="N765" s="132" t="str" ph="1">
        <f>IFERROR(INDEX([1]!_born[生没年],
MATCH(K765,[1]!_born[作],0)),"")</f>
        <v/>
      </c>
      <c r="P765" s="52" t="s" ph="1">
        <v>1639</v>
      </c>
      <c r="R765" s="150" ph="1"/>
      <c r="U765" s="53" ph="1"/>
      <c r="V765" s="49" ph="1"/>
      <c r="W765" s="49" ph="1"/>
    </row>
    <row r="766" spans="1:25" ht="25.5" ph="1">
      <c r="A766" s="6" ph="1">
        <v>944</v>
      </c>
      <c r="B766" s="7" t="s" ph="1">
        <v>930</v>
      </c>
      <c r="C766" s="7" t="s" ph="1">
        <v>1566</v>
      </c>
      <c r="D766" s="14" ph="1">
        <v>4</v>
      </c>
      <c r="E766" s="14" ph="1">
        <v>42</v>
      </c>
      <c r="F766" s="7" t="s" ph="1">
        <v>1577</v>
      </c>
      <c r="G766" s="7" t="s" ph="1">
        <v>1617</v>
      </c>
      <c r="I766" s="7" t="s" ph="1">
        <v>3733</v>
      </c>
      <c r="M766" s="14" t="str" ph="1">
        <f>IFERROR(INDEX([1]!_born[生没年],
MATCH(I766,[1]!_born[作],0)),"")</f>
        <v>1921~</v>
      </c>
      <c r="N766" s="14" t="str" ph="1">
        <f>IFERROR(INDEX([1]!_born[生没年],
MATCH(K766,[1]!_born[作],0)),"")</f>
        <v/>
      </c>
      <c r="O766" s="7" t="s" ph="1">
        <v>9736</v>
      </c>
      <c r="P766" s="7" t="s" ph="1">
        <v>1640</v>
      </c>
      <c r="R766" s="147" ph="1"/>
      <c r="S766" s="7" t="s" ph="1">
        <v>9737</v>
      </c>
      <c r="T766" s="7" t="s" ph="1">
        <v>9120</v>
      </c>
      <c r="V766" s="6" ph="1">
        <v>2300</v>
      </c>
    </row>
    <row r="767" spans="1:25" ht="25.5" ph="1">
      <c r="A767" s="6" ph="1">
        <v>944</v>
      </c>
      <c r="B767" s="7" t="s" ph="1">
        <v>930</v>
      </c>
      <c r="C767" s="7" t="s" ph="1">
        <v>1566</v>
      </c>
      <c r="D767" s="14" ph="1">
        <v>4</v>
      </c>
      <c r="E767" s="14" ph="1">
        <v>42</v>
      </c>
      <c r="F767" s="7" t="s" ph="1">
        <v>1578</v>
      </c>
      <c r="G767" s="7" t="s" ph="1">
        <v>1617</v>
      </c>
      <c r="I767" s="7" t="s" ph="1">
        <v>3733</v>
      </c>
      <c r="M767" s="14" t="str" ph="1">
        <f>IFERROR(INDEX([1]!_born[生没年],
MATCH(I767,[1]!_born[作],0)),"")</f>
        <v>1921~</v>
      </c>
      <c r="N767" s="14" t="str" ph="1">
        <f>IFERROR(INDEX([1]!_born[生没年],
MATCH(K767,[1]!_born[作],0)),"")</f>
        <v/>
      </c>
      <c r="O767" s="7" t="s" ph="1">
        <v>9738</v>
      </c>
      <c r="P767" s="7" t="s" ph="1">
        <v>1641</v>
      </c>
      <c r="Q767" s="7" t="s" ph="1">
        <v>2640</v>
      </c>
      <c r="R767" s="147" ph="1"/>
      <c r="S767" s="7" t="s" ph="1">
        <v>9739</v>
      </c>
      <c r="T767" s="7" t="s" ph="1">
        <v>9120</v>
      </c>
      <c r="V767" s="6" ph="1">
        <v>3200</v>
      </c>
    </row>
    <row r="768" spans="1:25" s="52" customFormat="1" ph="1">
      <c r="A768" s="49" ph="1">
        <v>666</v>
      </c>
      <c r="B768" s="52" t="s" ph="1">
        <v>930</v>
      </c>
      <c r="C768" s="52" t="s" ph="1">
        <v>1566</v>
      </c>
      <c r="D768" s="132" ph="1">
        <v>4</v>
      </c>
      <c r="E768" s="132" ph="1">
        <v>42</v>
      </c>
      <c r="F768" s="52" t="s" ph="1">
        <v>1604</v>
      </c>
      <c r="G768" s="52" t="s" ph="1">
        <v>1576</v>
      </c>
      <c r="M768" s="132" t="str" ph="1">
        <f>IFERROR(INDEX([1]!_born[生没年],
MATCH(I768,[1]!_born[作],0)),"")</f>
        <v/>
      </c>
      <c r="N768" s="132" t="str" ph="1">
        <f>IFERROR(INDEX([1]!_born[生没年],
MATCH(K768,[1]!_born[作],0)),"")</f>
        <v/>
      </c>
      <c r="R768" s="150" ph="1"/>
      <c r="U768" s="53" ph="1"/>
      <c r="V768" s="49" ph="1"/>
      <c r="W768" s="49" ph="1"/>
    </row>
    <row r="769" spans="1:25" ht="25.5" ph="1">
      <c r="A769" s="6" ph="1">
        <v>757</v>
      </c>
      <c r="B769" s="7" t="s" ph="1">
        <v>930</v>
      </c>
      <c r="C769" s="7" t="s" ph="1">
        <v>1566</v>
      </c>
      <c r="D769" s="14" ph="1">
        <v>5</v>
      </c>
      <c r="E769" s="14" ph="1">
        <v>42</v>
      </c>
      <c r="F769" s="7" t="s" ph="1">
        <v>1577</v>
      </c>
      <c r="G769" s="7" t="s" ph="1">
        <v>1617</v>
      </c>
      <c r="I769" s="7" t="s" ph="1">
        <v>3733</v>
      </c>
      <c r="M769" s="14" t="str" ph="1">
        <f>IFERROR(INDEX([1]!_born[生没年],
MATCH(I769,[1]!_born[作],0)),"")</f>
        <v>1921~</v>
      </c>
      <c r="N769" s="14" t="str" ph="1">
        <f>IFERROR(INDEX([1]!_born[生没年],
MATCH(K769,[1]!_born[作],0)),"")</f>
        <v/>
      </c>
      <c r="O769" s="7" t="s" ph="1">
        <v>9738</v>
      </c>
      <c r="P769" s="7" t="s" ph="1">
        <v>1641</v>
      </c>
      <c r="Q769" s="7" t="s" ph="1">
        <v>2640</v>
      </c>
      <c r="R769" s="147" ph="1"/>
      <c r="S769" s="7" t="s" ph="1">
        <v>9739</v>
      </c>
      <c r="T769" s="7" t="s" ph="1">
        <v>9120</v>
      </c>
      <c r="V769" s="6" ph="1">
        <v>3200</v>
      </c>
    </row>
    <row r="770" spans="1:25" ht="25.5" ph="1">
      <c r="A770" s="6" ph="1">
        <v>757</v>
      </c>
      <c r="B770" s="7" t="s" ph="1">
        <v>930</v>
      </c>
      <c r="C770" s="7" t="s" ph="1">
        <v>1566</v>
      </c>
      <c r="D770" s="14" ph="1">
        <v>5</v>
      </c>
      <c r="E770" s="14" ph="1">
        <v>42</v>
      </c>
      <c r="F770" s="7" t="s" ph="1">
        <v>1578</v>
      </c>
      <c r="G770" s="7" t="s" ph="1">
        <v>1617</v>
      </c>
      <c r="I770" s="7" t="s" ph="1">
        <v>2548</v>
      </c>
      <c r="M770" s="14" t="str" ph="1">
        <f>IFERROR(INDEX([1]!_born[生没年],
MATCH(I770,[1]!_born[作],0)),"")</f>
        <v>1930~</v>
      </c>
      <c r="N770" s="14" t="str" ph="1">
        <f>IFERROR(INDEX([1]!_born[生没年],
MATCH(K770,[1]!_born[作],0)),"")</f>
        <v/>
      </c>
      <c r="O770" s="7" t="s" ph="1">
        <v>9740</v>
      </c>
      <c r="P770" s="7" t="s" ph="1">
        <v>1642</v>
      </c>
      <c r="Q770" s="7" t="s" ph="1">
        <v>1643</v>
      </c>
      <c r="R770" s="147" ph="1"/>
    </row>
    <row r="771" spans="1:25" s="52" customFormat="1" ht="25.5" ph="1">
      <c r="A771" s="49" ph="1">
        <v>666</v>
      </c>
      <c r="B771" s="52" t="s" ph="1">
        <v>930</v>
      </c>
      <c r="C771" s="52" t="s" ph="1">
        <v>1566</v>
      </c>
      <c r="D771" s="132" ph="1">
        <v>5</v>
      </c>
      <c r="E771" s="132" ph="1">
        <v>42</v>
      </c>
      <c r="F771" s="52" t="s" ph="1">
        <v>1604</v>
      </c>
      <c r="G771" s="52" t="s" ph="1">
        <v>1617</v>
      </c>
      <c r="H771" s="52" t="s" ph="1">
        <v>1569</v>
      </c>
      <c r="I771" s="52" t="s" ph="1">
        <v>9741</v>
      </c>
      <c r="M771" s="132" t="str" ph="1">
        <f>IFERROR(INDEX([1]!_born[生没年],
MATCH(I771,[1]!_born[作],0)),"")</f>
        <v/>
      </c>
      <c r="N771" s="132" t="str" ph="1">
        <f>IFERROR(INDEX([1]!_born[生没年],
MATCH(K771,[1]!_born[作],0)),"")</f>
        <v/>
      </c>
      <c r="O771" s="52" t="s" ph="1">
        <v>9742</v>
      </c>
      <c r="Q771" s="52" t="s" ph="1">
        <v>1644</v>
      </c>
      <c r="R771" s="150" ph="1"/>
      <c r="U771" s="53" ph="1"/>
      <c r="V771" s="49" ph="1"/>
      <c r="W771" s="49" ph="1"/>
    </row>
    <row r="772" spans="1:25" ht="25.5" ph="1">
      <c r="A772" s="6" ph="1">
        <v>626</v>
      </c>
      <c r="B772" s="7" t="s" ph="1">
        <v>930</v>
      </c>
      <c r="C772" s="7" t="s" ph="1">
        <v>1566</v>
      </c>
      <c r="D772" s="14" ph="1">
        <v>1</v>
      </c>
      <c r="E772" s="14" ph="1">
        <v>43</v>
      </c>
      <c r="F772" s="7" t="s" ph="1">
        <v>1577</v>
      </c>
      <c r="G772" s="7" t="s" ph="1">
        <v>1617</v>
      </c>
      <c r="I772" s="7" t="s" ph="1">
        <v>3732</v>
      </c>
      <c r="M772" s="14" t="str" ph="1">
        <f>IFERROR(INDEX([1]!_born[生没年],
MATCH(I772,[1]!_born[作],0)),"")</f>
        <v>1916~</v>
      </c>
      <c r="N772" s="14" t="str" ph="1">
        <f>IFERROR(INDEX([1]!_born[生没年],
MATCH(K772,[1]!_born[作],0)),"")</f>
        <v/>
      </c>
      <c r="O772" s="7" t="s" ph="1">
        <v>9743</v>
      </c>
      <c r="P772" s="7" t="s" ph="1">
        <v>9744</v>
      </c>
      <c r="Q772" s="7" t="s" ph="1">
        <v>1645</v>
      </c>
      <c r="R772" s="147" ph="1"/>
      <c r="S772" s="7" t="s" ph="1">
        <v>9745</v>
      </c>
      <c r="T772" s="7" t="s" ph="1">
        <v>9727</v>
      </c>
      <c r="V772" s="6" ph="1">
        <v>5600</v>
      </c>
    </row>
    <row r="773" spans="1:25" s="52" customFormat="1" ph="1">
      <c r="A773" s="49" ph="1">
        <v>666</v>
      </c>
      <c r="B773" s="52" t="s" ph="1">
        <v>930</v>
      </c>
      <c r="C773" s="52" t="s" ph="1">
        <v>1566</v>
      </c>
      <c r="D773" s="132" ph="1">
        <v>1</v>
      </c>
      <c r="E773" s="132" ph="1">
        <v>43</v>
      </c>
      <c r="F773" s="52" t="s" ph="1">
        <v>1578</v>
      </c>
      <c r="G773" s="52" t="s" ph="1">
        <v>1576</v>
      </c>
      <c r="M773" s="132" t="str" ph="1">
        <f>IFERROR(INDEX([1]!_born[生没年],
MATCH(I773,[1]!_born[作],0)),"")</f>
        <v/>
      </c>
      <c r="N773" s="132" t="str" ph="1">
        <f>IFERROR(INDEX([1]!_born[生没年],
MATCH(K773,[1]!_born[作],0)),"")</f>
        <v/>
      </c>
      <c r="R773" s="150" ph="1"/>
      <c r="U773" s="53" ph="1"/>
      <c r="V773" s="49" ph="1"/>
      <c r="W773" s="49" ph="1"/>
    </row>
    <row r="774" spans="1:25" ht="25.5" ph="1">
      <c r="A774" s="6" ph="1">
        <v>755</v>
      </c>
      <c r="B774" s="7" t="s" ph="1">
        <v>930</v>
      </c>
      <c r="C774" s="7" t="s" ph="1">
        <v>1566</v>
      </c>
      <c r="D774" s="14" ph="1">
        <v>2</v>
      </c>
      <c r="E774" s="14" ph="1">
        <v>43</v>
      </c>
      <c r="F774" s="7" t="s" ph="1">
        <v>1577</v>
      </c>
      <c r="G774" s="7" t="s" ph="1">
        <v>1617</v>
      </c>
      <c r="I774" s="7" t="s" ph="1">
        <v>3732</v>
      </c>
      <c r="M774" s="14" t="str" ph="1">
        <f>IFERROR(INDEX([1]!_born[生没年],
MATCH(I774,[1]!_born[作],0)),"")</f>
        <v>1916~</v>
      </c>
      <c r="N774" s="14" t="str" ph="1">
        <f>IFERROR(INDEX([1]!_born[生没年],
MATCH(K774,[1]!_born[作],0)),"")</f>
        <v/>
      </c>
      <c r="O774" s="7" t="s" ph="1">
        <v>9743</v>
      </c>
      <c r="P774" s="7" t="s" ph="1">
        <v>9746</v>
      </c>
      <c r="Q774" s="7" t="s" ph="1">
        <v>1645</v>
      </c>
      <c r="R774" s="147" ph="1"/>
      <c r="S774" s="7" t="s" ph="1">
        <v>9745</v>
      </c>
      <c r="T774" s="7" t="s" ph="1">
        <v>9727</v>
      </c>
      <c r="V774" s="6" ph="1">
        <v>5600</v>
      </c>
    </row>
    <row r="775" spans="1:25" ht="25.5" ph="1">
      <c r="A775" s="6" ph="1">
        <v>755</v>
      </c>
      <c r="B775" s="7" t="s" ph="1">
        <v>930</v>
      </c>
      <c r="C775" s="7" t="s" ph="1">
        <v>1566</v>
      </c>
      <c r="D775" s="14" ph="1">
        <v>2</v>
      </c>
      <c r="E775" s="14" ph="1">
        <v>43</v>
      </c>
      <c r="F775" s="7" t="s" ph="1">
        <v>1578</v>
      </c>
      <c r="G775" s="7" t="s" ph="1">
        <v>1617</v>
      </c>
      <c r="I775" s="7" t="s" ph="1">
        <v>3734</v>
      </c>
      <c r="M775" s="14" t="str" ph="1">
        <f>IFERROR(INDEX([1]!_born[生没年],
MATCH(I775,[1]!_born[作],0)),"")</f>
        <v/>
      </c>
      <c r="N775" s="14" t="str" ph="1">
        <f>IFERROR(INDEX([1]!_born[生没年],
MATCH(K775,[1]!_born[作],0)),"")</f>
        <v/>
      </c>
      <c r="O775" s="7" t="s" ph="1">
        <v>9747</v>
      </c>
      <c r="P775" s="7" t="s" ph="1">
        <v>9748</v>
      </c>
      <c r="Q775" s="7" t="s" ph="1">
        <v>3428</v>
      </c>
      <c r="R775" s="147" ph="1"/>
      <c r="S775" s="7" t="s" ph="1">
        <v>9749</v>
      </c>
      <c r="T775" s="7" t="s" ph="1">
        <v>9727</v>
      </c>
      <c r="V775" s="6" ph="1">
        <v>5600</v>
      </c>
    </row>
    <row r="776" spans="1:25" s="52" customFormat="1" ph="1">
      <c r="A776" s="49" ph="1">
        <v>757</v>
      </c>
      <c r="B776" s="52" t="s" ph="1">
        <v>930</v>
      </c>
      <c r="C776" s="52" t="s" ph="1">
        <v>1566</v>
      </c>
      <c r="D776" s="132" ph="1">
        <v>2</v>
      </c>
      <c r="E776" s="132" ph="1">
        <v>43</v>
      </c>
      <c r="F776" s="52" t="s" ph="1">
        <v>1604</v>
      </c>
      <c r="G776" s="52" t="s" ph="1">
        <v>1576</v>
      </c>
      <c r="M776" s="132" t="str" ph="1">
        <f>IFERROR(INDEX([1]!_born[生没年],
MATCH(I776,[1]!_born[作],0)),"")</f>
        <v/>
      </c>
      <c r="N776" s="132" t="str" ph="1">
        <f>IFERROR(INDEX([1]!_born[生没年],
MATCH(K776,[1]!_born[作],0)),"")</f>
        <v/>
      </c>
      <c r="R776" s="150" ph="1"/>
      <c r="U776" s="53" ph="1"/>
      <c r="V776" s="49" ph="1"/>
      <c r="W776" s="49" ph="1"/>
    </row>
    <row r="777" spans="1:25" ht="25.5" ph="1">
      <c r="A777" s="6" ph="1">
        <v>755</v>
      </c>
      <c r="B777" s="7" t="s" ph="1">
        <v>930</v>
      </c>
      <c r="C777" s="7" t="s" ph="1">
        <v>1566</v>
      </c>
      <c r="D777" s="14" ph="1">
        <v>3</v>
      </c>
      <c r="E777" s="14" ph="1">
        <v>43</v>
      </c>
      <c r="F777" s="7" t="s" ph="1">
        <v>1577</v>
      </c>
      <c r="G777" s="7" t="s" ph="1">
        <v>1617</v>
      </c>
      <c r="I777" s="7" t="s" ph="1">
        <v>3734</v>
      </c>
      <c r="M777" s="14" t="str" ph="1">
        <f>IFERROR(INDEX([1]!_born[生没年],
MATCH(I777,[1]!_born[作],0)),"")</f>
        <v/>
      </c>
      <c r="N777" s="14" t="str" ph="1">
        <f>IFERROR(INDEX([1]!_born[生没年],
MATCH(K777,[1]!_born[作],0)),"")</f>
        <v/>
      </c>
      <c r="O777" s="7" t="s" ph="1">
        <v>9747</v>
      </c>
      <c r="P777" s="7" t="s" ph="1">
        <v>9750</v>
      </c>
      <c r="Q777" s="7" t="s" ph="1">
        <v>3428</v>
      </c>
      <c r="R777" s="147" ph="1"/>
      <c r="S777" s="7" t="s" ph="1">
        <v>9749</v>
      </c>
      <c r="T777" s="7" t="s" ph="1">
        <v>9727</v>
      </c>
      <c r="V777" s="6" ph="1">
        <v>5600</v>
      </c>
    </row>
    <row r="778" spans="1:25" ht="25.5" ph="1">
      <c r="A778" s="6" ph="1">
        <v>876</v>
      </c>
      <c r="B778" s="7" t="s" ph="1">
        <v>930</v>
      </c>
      <c r="C778" s="7" t="s" ph="1">
        <v>1566</v>
      </c>
      <c r="D778" s="14" ph="1">
        <v>3</v>
      </c>
      <c r="E778" s="14" ph="1">
        <v>43</v>
      </c>
      <c r="F778" s="7" t="s" ph="1">
        <v>1578</v>
      </c>
      <c r="G778" s="7" t="s" ph="1">
        <v>1617</v>
      </c>
      <c r="I778" s="7" t="s" ph="1">
        <v>3734</v>
      </c>
      <c r="M778" s="14" t="str" ph="1">
        <f>IFERROR(INDEX([1]!_born[生没年],
MATCH(I778,[1]!_born[作],0)),"")</f>
        <v/>
      </c>
      <c r="N778" s="14" t="str" ph="1">
        <f>IFERROR(INDEX([1]!_born[生没年],
MATCH(K778,[1]!_born[作],0)),"")</f>
        <v/>
      </c>
      <c r="O778" s="7" t="s" ph="1">
        <v>9751</v>
      </c>
      <c r="P778" s="7" t="s" ph="1">
        <v>9752</v>
      </c>
      <c r="Q778" s="7" t="s" ph="1">
        <v>1646</v>
      </c>
      <c r="R778" s="147" ph="1"/>
      <c r="S778" s="7" t="s" ph="1">
        <v>3382</v>
      </c>
      <c r="T778" s="7" t="s" ph="1">
        <v>9727</v>
      </c>
      <c r="V778" s="6" ph="1">
        <v>3000</v>
      </c>
    </row>
    <row r="779" spans="1:25" s="52" customFormat="1" ph="1">
      <c r="A779" s="49" ph="1">
        <v>666</v>
      </c>
      <c r="B779" s="52" t="s" ph="1">
        <v>930</v>
      </c>
      <c r="C779" s="52" t="s" ph="1">
        <v>1566</v>
      </c>
      <c r="D779" s="132" ph="1">
        <v>3</v>
      </c>
      <c r="E779" s="132" ph="1">
        <v>43</v>
      </c>
      <c r="F779" s="52" t="s" ph="1">
        <v>1604</v>
      </c>
      <c r="G779" s="52" t="s" ph="1">
        <v>1576</v>
      </c>
      <c r="M779" s="132" t="str" ph="1">
        <f>IFERROR(INDEX([1]!_born[生没年],
MATCH(I779,[1]!_born[作],0)),"")</f>
        <v/>
      </c>
      <c r="N779" s="132" t="str" ph="1">
        <f>IFERROR(INDEX([1]!_born[生没年],
MATCH(K779,[1]!_born[作],0)),"")</f>
        <v/>
      </c>
      <c r="R779" s="150" ph="1"/>
      <c r="U779" s="53" ph="1"/>
      <c r="V779" s="49" ph="1"/>
      <c r="W779" s="49" ph="1"/>
    </row>
    <row r="780" spans="1:25" ht="25.5" ph="1">
      <c r="A780" s="6" ph="1">
        <v>944</v>
      </c>
      <c r="B780" s="7" t="s" ph="1">
        <v>930</v>
      </c>
      <c r="C780" s="7" t="s" ph="1">
        <v>1566</v>
      </c>
      <c r="D780" s="14" ph="1">
        <v>4</v>
      </c>
      <c r="E780" s="14" ph="1">
        <v>43</v>
      </c>
      <c r="F780" s="7" t="s" ph="1">
        <v>1577</v>
      </c>
      <c r="G780" s="7" t="s" ph="1">
        <v>1617</v>
      </c>
      <c r="I780" s="7" t="s" ph="1">
        <v>3734</v>
      </c>
      <c r="M780" s="14" t="str" ph="1">
        <f>IFERROR(INDEX([1]!_born[生没年],
MATCH(I780,[1]!_born[作],0)),"")</f>
        <v/>
      </c>
      <c r="N780" s="14" t="str" ph="1">
        <f>IFERROR(INDEX([1]!_born[生没年],
MATCH(K780,[1]!_born[作],0)),"")</f>
        <v/>
      </c>
      <c r="O780" s="7" t="s" ph="1">
        <v>9751</v>
      </c>
      <c r="P780" s="7" t="s" ph="1">
        <v>9753</v>
      </c>
      <c r="Q780" s="7" t="s" ph="1">
        <v>1646</v>
      </c>
      <c r="R780" s="147" ph="1"/>
      <c r="S780" s="7" t="s" ph="1">
        <v>3382</v>
      </c>
      <c r="T780" s="7" t="s" ph="1">
        <v>9727</v>
      </c>
      <c r="V780" s="6" ph="1">
        <v>3000</v>
      </c>
    </row>
    <row r="781" spans="1:25" ht="25.5" ph="1">
      <c r="A781" s="6" ph="1">
        <v>944</v>
      </c>
      <c r="B781" s="7" t="s" ph="1">
        <v>930</v>
      </c>
      <c r="C781" s="7" t="s" ph="1">
        <v>1566</v>
      </c>
      <c r="D781" s="14" ph="1">
        <v>4</v>
      </c>
      <c r="E781" s="14" ph="1">
        <v>43</v>
      </c>
      <c r="F781" s="7" t="s" ph="1">
        <v>1578</v>
      </c>
      <c r="G781" s="7" t="s" ph="1">
        <v>1617</v>
      </c>
      <c r="I781" s="7" t="s" ph="1">
        <v>3734</v>
      </c>
      <c r="M781" s="14" t="str" ph="1">
        <f>IFERROR(INDEX([1]!_born[生没年],
MATCH(I781,[1]!_born[作],0)),"")</f>
        <v/>
      </c>
      <c r="N781" s="14" t="str" ph="1">
        <f>IFERROR(INDEX([1]!_born[生没年],
MATCH(K781,[1]!_born[作],0)),"")</f>
        <v/>
      </c>
      <c r="O781" s="7" t="s" ph="1">
        <v>9754</v>
      </c>
      <c r="P781" s="7" t="s" ph="1">
        <v>1647</v>
      </c>
      <c r="Q781" s="7" t="s" ph="1">
        <v>1646</v>
      </c>
      <c r="R781" s="147" ph="1"/>
      <c r="S781" s="7" t="s" ph="1">
        <v>3382</v>
      </c>
      <c r="T781" s="7" t="s" ph="1">
        <v>9727</v>
      </c>
      <c r="V781" s="6" ph="1">
        <v>3000</v>
      </c>
    </row>
    <row r="782" spans="1:25" ht="25.5" ph="1">
      <c r="A782" s="6" ph="1">
        <v>944</v>
      </c>
      <c r="B782" s="7" t="s" ph="1">
        <v>930</v>
      </c>
      <c r="C782" s="7" t="s" ph="1">
        <v>1566</v>
      </c>
      <c r="D782" s="14" ph="1">
        <v>4</v>
      </c>
      <c r="E782" s="14" ph="1">
        <v>43</v>
      </c>
      <c r="F782" s="7" t="s" ph="1">
        <v>1604</v>
      </c>
      <c r="G782" s="7" t="s" ph="1">
        <v>1568</v>
      </c>
      <c r="H782" s="7" t="s" ph="1">
        <v>9755</v>
      </c>
      <c r="I782" s="7" t="s" ph="1">
        <v>9756</v>
      </c>
      <c r="M782" s="14" t="str" ph="1">
        <f>IFERROR(INDEX([1]!_born[生没年],
MATCH(I782,[1]!_born[作],0)),"")</f>
        <v/>
      </c>
      <c r="N782" s="14" t="str" ph="1">
        <f>IFERROR(INDEX([1]!_born[生没年],
MATCH(K782,[1]!_born[作],0)),"")</f>
        <v/>
      </c>
      <c r="O782" s="7" t="s" ph="1">
        <v>9757</v>
      </c>
      <c r="P782" s="7" t="s" ph="1">
        <v>9758</v>
      </c>
      <c r="R782" s="147" ph="1"/>
      <c r="T782" s="7" t="s" ph="1">
        <v>7742</v>
      </c>
      <c r="Y782" s="7" t="s" ph="1">
        <v>1648</v>
      </c>
    </row>
    <row r="783" spans="1:25" s="52" customFormat="1" ph="1">
      <c r="A783" s="49" ph="1">
        <v>666</v>
      </c>
      <c r="B783" s="52" t="s" ph="1">
        <v>930</v>
      </c>
      <c r="C783" s="52" t="s" ph="1">
        <v>1566</v>
      </c>
      <c r="D783" s="132" ph="1">
        <v>4</v>
      </c>
      <c r="E783" s="132" ph="1">
        <v>43</v>
      </c>
      <c r="F783" s="52" t="s" ph="1">
        <v>1567</v>
      </c>
      <c r="G783" s="52" t="s" ph="1">
        <v>1576</v>
      </c>
      <c r="M783" s="132" t="str" ph="1">
        <f>IFERROR(INDEX([1]!_born[生没年],
MATCH(I783,[1]!_born[作],0)),"")</f>
        <v/>
      </c>
      <c r="N783" s="132" t="str" ph="1">
        <f>IFERROR(INDEX([1]!_born[生没年],
MATCH(K783,[1]!_born[作],0)),"")</f>
        <v/>
      </c>
      <c r="P783" s="52" t="s" ph="1">
        <v>1649</v>
      </c>
      <c r="R783" s="150" ph="1"/>
      <c r="U783" s="53" ph="1"/>
      <c r="V783" s="49" ph="1"/>
      <c r="W783" s="49" ph="1"/>
    </row>
    <row r="784" spans="1:25" ht="25.5" ph="1">
      <c r="A784" s="6" ph="1">
        <v>757</v>
      </c>
      <c r="B784" s="7" t="s" ph="1">
        <v>930</v>
      </c>
      <c r="C784" s="7" t="s" ph="1">
        <v>1566</v>
      </c>
      <c r="D784" s="14" ph="1">
        <v>5</v>
      </c>
      <c r="E784" s="14" ph="1">
        <v>43</v>
      </c>
      <c r="F784" s="7" t="s" ph="1">
        <v>1577</v>
      </c>
      <c r="G784" s="7" t="s" ph="1">
        <v>1617</v>
      </c>
      <c r="I784" s="7" t="s" ph="1">
        <v>3707</v>
      </c>
      <c r="K784" s="7" t="s" ph="1">
        <v>3730</v>
      </c>
      <c r="M784" s="14" t="str" ph="1">
        <f>IFERROR(INDEX([1]!_born[生没年],
MATCH(I784,[1]!_born[作],0)),"")</f>
        <v>1943~</v>
      </c>
      <c r="N784" s="14" t="str" ph="1">
        <f>IFERROR(INDEX([1]!_born[生没年],
MATCH(K784,[1]!_born[作],0)),"")</f>
        <v>1929/04/08~1978/10/09</v>
      </c>
      <c r="O784" s="7" t="s" ph="1">
        <v>9759</v>
      </c>
      <c r="P784" s="7" t="s" ph="1">
        <v>1650</v>
      </c>
      <c r="R784" s="147" ph="1"/>
    </row>
    <row r="785" spans="1:25" ht="25.5" ph="1">
      <c r="A785" s="6" ph="1">
        <v>757</v>
      </c>
      <c r="B785" s="7" t="s" ph="1">
        <v>930</v>
      </c>
      <c r="C785" s="7" t="s" ph="1">
        <v>1566</v>
      </c>
      <c r="D785" s="14" ph="1">
        <v>5</v>
      </c>
      <c r="E785" s="14" ph="1">
        <v>43</v>
      </c>
      <c r="F785" s="7" t="s" ph="1">
        <v>1578</v>
      </c>
      <c r="G785" s="7" t="s" ph="1">
        <v>1617</v>
      </c>
      <c r="I785" s="7" t="s" ph="1">
        <v>2499</v>
      </c>
      <c r="M785" s="14" t="str" ph="1">
        <f>IFERROR(INDEX([1]!_born[生没年],
MATCH(I785,[1]!_born[作],0)),"")</f>
        <v>1927~yyyy</v>
      </c>
      <c r="N785" s="14" t="str" ph="1">
        <f>IFERROR(INDEX([1]!_born[生没年],
MATCH(K785,[1]!_born[作],0)),"")</f>
        <v/>
      </c>
      <c r="O785" s="7" t="s" ph="1">
        <v>9760</v>
      </c>
      <c r="P785" s="7" t="s" ph="1">
        <v>3929</v>
      </c>
      <c r="Q785" s="7" t="s" ph="1">
        <v>3930</v>
      </c>
      <c r="R785" s="147" ph="1"/>
      <c r="S785" s="7" t="s" ph="1">
        <v>9761</v>
      </c>
      <c r="T785" s="7" t="s" ph="1">
        <v>7742</v>
      </c>
    </row>
    <row r="786" spans="1:25" s="52" customFormat="1" ht="25.5" ph="1">
      <c r="A786" s="49" ph="1">
        <v>666</v>
      </c>
      <c r="B786" s="52" t="s" ph="1">
        <v>930</v>
      </c>
      <c r="C786" s="52" t="s" ph="1">
        <v>1566</v>
      </c>
      <c r="D786" s="132" ph="1">
        <v>5</v>
      </c>
      <c r="E786" s="132" ph="1">
        <v>43</v>
      </c>
      <c r="F786" s="52" t="s" ph="1">
        <v>1604</v>
      </c>
      <c r="G786" s="52" t="s" ph="1">
        <v>1576</v>
      </c>
      <c r="M786" s="132" t="str" ph="1">
        <f>IFERROR(INDEX([1]!_born[生没年],
MATCH(I786,[1]!_born[作],0)),"")</f>
        <v/>
      </c>
      <c r="N786" s="132" t="str" ph="1">
        <f>IFERROR(INDEX([1]!_born[生没年],
MATCH(K786,[1]!_born[作],0)),"")</f>
        <v/>
      </c>
      <c r="O786" s="52" t="s" ph="1">
        <v>9762</v>
      </c>
      <c r="P786" s="52" t="s" ph="1">
        <v>9763</v>
      </c>
      <c r="R786" s="150" ph="1"/>
      <c r="U786" s="53" ph="1"/>
      <c r="V786" s="49" ph="1"/>
      <c r="W786" s="49" ph="1"/>
    </row>
    <row r="787" spans="1:25" ht="25.5" ph="1">
      <c r="A787" s="6" ph="1">
        <v>626</v>
      </c>
      <c r="B787" s="7" t="s" ph="1">
        <v>930</v>
      </c>
      <c r="C787" s="7" t="s" ph="1">
        <v>1566</v>
      </c>
      <c r="D787" s="14" ph="1">
        <v>1</v>
      </c>
      <c r="E787" s="14" ph="1">
        <v>44</v>
      </c>
      <c r="F787" s="7" t="s" ph="1">
        <v>1577</v>
      </c>
      <c r="G787" s="7" t="s" ph="1">
        <v>1617</v>
      </c>
      <c r="I787" s="7" t="s" ph="1">
        <v>2499</v>
      </c>
      <c r="M787" s="14" t="str" ph="1">
        <f>IFERROR(INDEX([1]!_born[生没年],
MATCH(I787,[1]!_born[作],0)),"")</f>
        <v>1927~yyyy</v>
      </c>
      <c r="N787" s="14" t="str" ph="1">
        <f>IFERROR(INDEX([1]!_born[生没年],
MATCH(K787,[1]!_born[作],0)),"")</f>
        <v/>
      </c>
      <c r="O787" s="7" t="s" ph="1">
        <v>9764</v>
      </c>
      <c r="P787" s="7" t="s" ph="1">
        <v>3931</v>
      </c>
      <c r="Q787" s="7" t="s" ph="1">
        <v>1651</v>
      </c>
      <c r="R787" s="147" ph="1"/>
      <c r="S787" s="7" t="s" ph="1">
        <v>9765</v>
      </c>
      <c r="T787" s="7" t="s" ph="1">
        <v>9120</v>
      </c>
      <c r="V787" s="6" ph="1">
        <v>5600</v>
      </c>
    </row>
    <row r="788" spans="1:25" s="52" customFormat="1" ht="25.5" ph="1">
      <c r="A788" s="49" ph="1">
        <v>666</v>
      </c>
      <c r="B788" s="52" t="s" ph="1">
        <v>930</v>
      </c>
      <c r="C788" s="52" t="s" ph="1">
        <v>1566</v>
      </c>
      <c r="D788" s="132" ph="1">
        <v>1</v>
      </c>
      <c r="E788" s="132" ph="1">
        <v>44</v>
      </c>
      <c r="F788" s="52" t="s" ph="1">
        <v>1578</v>
      </c>
      <c r="G788" s="52" t="s" ph="1">
        <v>1576</v>
      </c>
      <c r="M788" s="132" t="str" ph="1">
        <f>IFERROR(INDEX([1]!_born[生没年],
MATCH(I788,[1]!_born[作],0)),"")</f>
        <v/>
      </c>
      <c r="N788" s="132" t="str" ph="1">
        <f>IFERROR(INDEX([1]!_born[生没年],
MATCH(K788,[1]!_born[作],0)),"")</f>
        <v/>
      </c>
      <c r="O788" s="52" t="s" ph="1">
        <v>9766</v>
      </c>
      <c r="P788" s="52" t="s" ph="1">
        <v>9286</v>
      </c>
      <c r="R788" s="150" ph="1"/>
      <c r="U788" s="53" ph="1"/>
      <c r="V788" s="49" ph="1"/>
      <c r="W788" s="49" ph="1"/>
    </row>
    <row r="789" spans="1:25" ht="25.5" ph="1">
      <c r="A789" s="6" ph="1">
        <v>755</v>
      </c>
      <c r="B789" s="7" t="s" ph="1">
        <v>930</v>
      </c>
      <c r="C789" s="7" t="s" ph="1">
        <v>1566</v>
      </c>
      <c r="D789" s="14" ph="1">
        <v>2</v>
      </c>
      <c r="E789" s="14" ph="1">
        <v>44</v>
      </c>
      <c r="F789" s="7" t="s" ph="1">
        <v>1577</v>
      </c>
      <c r="G789" s="7" t="s" ph="1">
        <v>1617</v>
      </c>
      <c r="I789" s="7" t="s" ph="1">
        <v>2499</v>
      </c>
      <c r="M789" s="14" t="str" ph="1">
        <f>IFERROR(INDEX([1]!_born[生没年],
MATCH(I789,[1]!_born[作],0)),"")</f>
        <v>1927~yyyy</v>
      </c>
      <c r="N789" s="14" t="str" ph="1">
        <f>IFERROR(INDEX([1]!_born[生没年],
MATCH(K789,[1]!_born[作],0)),"")</f>
        <v/>
      </c>
      <c r="O789" s="7" t="s" ph="1">
        <v>9764</v>
      </c>
      <c r="P789" s="7" t="s" ph="1">
        <v>3931</v>
      </c>
      <c r="Q789" s="7" t="s" ph="1">
        <v>1651</v>
      </c>
      <c r="R789" s="147" ph="1"/>
      <c r="S789" s="7" t="s" ph="1">
        <v>9765</v>
      </c>
      <c r="T789" s="7" t="s" ph="1">
        <v>9120</v>
      </c>
      <c r="V789" s="6" ph="1">
        <v>5600</v>
      </c>
    </row>
    <row r="790" spans="1:25" ht="25.5" ph="1">
      <c r="A790" s="6" ph="1">
        <v>755</v>
      </c>
      <c r="B790" s="7" t="s" ph="1">
        <v>930</v>
      </c>
      <c r="C790" s="7" t="s" ph="1">
        <v>1566</v>
      </c>
      <c r="D790" s="14" ph="1">
        <v>2</v>
      </c>
      <c r="E790" s="14" ph="1">
        <v>44</v>
      </c>
      <c r="F790" s="7" t="s" ph="1">
        <v>1578</v>
      </c>
      <c r="G790" s="7" t="s" ph="1">
        <v>1617</v>
      </c>
      <c r="I790" s="7" t="s" ph="1">
        <v>2499</v>
      </c>
      <c r="K790" s="7" t="s" ph="1">
        <v>3730</v>
      </c>
      <c r="M790" s="14" t="str" ph="1">
        <f>IFERROR(INDEX([1]!_born[生没年],
MATCH(I790,[1]!_born[作],0)),"")</f>
        <v>1927~yyyy</v>
      </c>
      <c r="N790" s="14" t="str" ph="1">
        <f>IFERROR(INDEX([1]!_born[生没年],
MATCH(K790,[1]!_born[作],0)),"")</f>
        <v>1929/04/08~1978/10/09</v>
      </c>
      <c r="O790" s="7" t="s" ph="1">
        <v>9767</v>
      </c>
      <c r="P790" s="7" t="s" ph="1">
        <v>1652</v>
      </c>
      <c r="R790" s="147" ph="1"/>
      <c r="T790" s="7" t="s" ph="1">
        <v>9120</v>
      </c>
      <c r="Y790" s="7" t="s" ph="1">
        <v>9768</v>
      </c>
    </row>
    <row r="791" spans="1:25" s="52" customFormat="1" ht="25.5" ph="1">
      <c r="A791" s="49" ph="1">
        <v>757</v>
      </c>
      <c r="B791" s="52" t="s" ph="1">
        <v>930</v>
      </c>
      <c r="C791" s="52" t="s" ph="1">
        <v>1566</v>
      </c>
      <c r="D791" s="132" ph="1">
        <v>2</v>
      </c>
      <c r="E791" s="132" ph="1">
        <v>44</v>
      </c>
      <c r="F791" s="52" t="s" ph="1">
        <v>1604</v>
      </c>
      <c r="G791" s="52" t="s" ph="1">
        <v>1576</v>
      </c>
      <c r="M791" s="132" t="str" ph="1">
        <f>IFERROR(INDEX([1]!_born[生没年],
MATCH(I791,[1]!_born[作],0)),"")</f>
        <v/>
      </c>
      <c r="N791" s="132" t="str" ph="1">
        <f>IFERROR(INDEX([1]!_born[生没年],
MATCH(K791,[1]!_born[作],0)),"")</f>
        <v/>
      </c>
      <c r="O791" s="52" t="s" ph="1">
        <v>9769</v>
      </c>
      <c r="R791" s="150" ph="1"/>
      <c r="U791" s="53" ph="1"/>
      <c r="V791" s="49" ph="1"/>
      <c r="W791" s="49" ph="1"/>
    </row>
    <row r="792" spans="1:25" ht="25.5" ph="1">
      <c r="A792" s="6" ph="1">
        <v>755</v>
      </c>
      <c r="B792" s="7" t="s" ph="1">
        <v>930</v>
      </c>
      <c r="C792" s="7" t="s" ph="1">
        <v>1566</v>
      </c>
      <c r="D792" s="14" ph="1">
        <v>4</v>
      </c>
      <c r="E792" s="14" ph="1">
        <v>44</v>
      </c>
      <c r="F792" s="7" t="s" ph="1">
        <v>1577</v>
      </c>
      <c r="G792" s="7" t="s" ph="1">
        <v>1617</v>
      </c>
      <c r="I792" s="7" t="s" ph="1">
        <v>2499</v>
      </c>
      <c r="K792" s="7" t="s" ph="1">
        <v>3730</v>
      </c>
      <c r="M792" s="14" t="str" ph="1">
        <f>IFERROR(INDEX([1]!_born[生没年],
MATCH(I792,[1]!_born[作],0)),"")</f>
        <v>1927~yyyy</v>
      </c>
      <c r="N792" s="14" t="str" ph="1">
        <f>IFERROR(INDEX([1]!_born[生没年],
MATCH(K792,[1]!_born[作],0)),"")</f>
        <v>1929/04/08~1978/10/09</v>
      </c>
      <c r="O792" s="7" t="s" ph="1">
        <v>9767</v>
      </c>
      <c r="P792" s="7" t="s" ph="1">
        <v>1652</v>
      </c>
      <c r="R792" s="147" ph="1"/>
      <c r="T792" s="7" t="s" ph="1">
        <v>9120</v>
      </c>
      <c r="Y792" s="7" t="s" ph="1">
        <v>9768</v>
      </c>
    </row>
    <row r="793" spans="1:25" ht="25.5" ph="1">
      <c r="A793" s="6" ph="1">
        <v>755</v>
      </c>
      <c r="B793" s="7" t="s" ph="1">
        <v>930</v>
      </c>
      <c r="C793" s="7" t="s" ph="1">
        <v>1566</v>
      </c>
      <c r="D793" s="14" ph="1">
        <v>4</v>
      </c>
      <c r="E793" s="14" ph="1">
        <v>44</v>
      </c>
      <c r="F793" s="7" t="s" ph="1">
        <v>1578</v>
      </c>
      <c r="G793" s="7" t="s" ph="1">
        <v>1617</v>
      </c>
      <c r="I793" s="7" t="s" ph="1">
        <v>2499</v>
      </c>
      <c r="K793" s="7" t="s" ph="1">
        <v>3730</v>
      </c>
      <c r="M793" s="14" t="str" ph="1">
        <f>IFERROR(INDEX([1]!_born[生没年],
MATCH(I793,[1]!_born[作],0)),"")</f>
        <v>1927~yyyy</v>
      </c>
      <c r="N793" s="14" t="str" ph="1">
        <f>IFERROR(INDEX([1]!_born[生没年],
MATCH(K793,[1]!_born[作],0)),"")</f>
        <v>1929/04/08~1978/10/09</v>
      </c>
      <c r="O793" s="7" t="s" ph="1">
        <v>9770</v>
      </c>
      <c r="P793" s="7" t="s" ph="1">
        <v>3166</v>
      </c>
      <c r="Q793" s="7" t="s" ph="1">
        <v>3167</v>
      </c>
      <c r="R793" s="147" ph="1"/>
      <c r="T793" s="7" t="s" ph="1">
        <v>9120</v>
      </c>
      <c r="V793" s="6" ph="1">
        <v>3200</v>
      </c>
      <c r="Y793" s="7" t="s" ph="1">
        <v>9771</v>
      </c>
    </row>
    <row r="794" spans="1:25" ht="25.5" ph="1">
      <c r="A794" s="6" ph="1">
        <v>755</v>
      </c>
      <c r="B794" s="7" t="s" ph="1">
        <v>930</v>
      </c>
      <c r="C794" s="7" t="s" ph="1">
        <v>1566</v>
      </c>
      <c r="D794" s="14" ph="1">
        <v>4</v>
      </c>
      <c r="E794" s="14" ph="1">
        <v>44</v>
      </c>
      <c r="F794" s="7" t="s" ph="1">
        <v>1604</v>
      </c>
      <c r="G794" s="7" t="s" ph="1">
        <v>1617</v>
      </c>
      <c r="I794" s="7" t="s" ph="1">
        <v>2499</v>
      </c>
      <c r="M794" s="14" t="str" ph="1">
        <f>IFERROR(INDEX([1]!_born[生没年],
MATCH(I794,[1]!_born[作],0)),"")</f>
        <v>1927~yyyy</v>
      </c>
      <c r="N794" s="14" t="str" ph="1">
        <f>IFERROR(INDEX([1]!_born[生没年],
MATCH(K794,[1]!_born[作],0)),"")</f>
        <v/>
      </c>
      <c r="O794" s="7" t="s" ph="1">
        <v>9772</v>
      </c>
      <c r="P794" s="7" t="s" ph="1">
        <v>3929</v>
      </c>
      <c r="Q794" s="7" t="s" ph="1">
        <v>3930</v>
      </c>
      <c r="R794" s="147" ph="1"/>
      <c r="T794" s="7" t="s" ph="1">
        <v>7742</v>
      </c>
    </row>
    <row r="795" spans="1:25" s="52" customFormat="1" ph="1">
      <c r="A795" s="49" ph="1">
        <v>666</v>
      </c>
      <c r="B795" s="52" t="s" ph="1">
        <v>930</v>
      </c>
      <c r="C795" s="52" t="s" ph="1">
        <v>1566</v>
      </c>
      <c r="D795" s="132" ph="1">
        <v>4</v>
      </c>
      <c r="E795" s="132" ph="1">
        <v>44</v>
      </c>
      <c r="F795" s="52" t="s" ph="1">
        <v>1567</v>
      </c>
      <c r="G795" s="52" t="s" ph="1">
        <v>1576</v>
      </c>
      <c r="M795" s="132" t="str" ph="1">
        <f>IFERROR(INDEX([1]!_born[生没年],
MATCH(I795,[1]!_born[作],0)),"")</f>
        <v/>
      </c>
      <c r="N795" s="132" t="str" ph="1">
        <f>IFERROR(INDEX([1]!_born[生没年],
MATCH(K795,[1]!_born[作],0)),"")</f>
        <v/>
      </c>
      <c r="R795" s="150" ph="1"/>
      <c r="U795" s="53" ph="1"/>
      <c r="V795" s="49" ph="1"/>
      <c r="W795" s="49" ph="1"/>
    </row>
    <row r="796" spans="1:25" ph="1">
      <c r="A796" s="6" ph="1">
        <v>944</v>
      </c>
      <c r="B796" s="7" t="s" ph="1">
        <v>930</v>
      </c>
      <c r="C796" s="7" t="s" ph="1">
        <v>1566</v>
      </c>
      <c r="D796" s="14" ph="1">
        <v>3</v>
      </c>
      <c r="E796" s="14" ph="1">
        <v>44</v>
      </c>
      <c r="F796" s="7" t="s" ph="1">
        <v>1577</v>
      </c>
      <c r="G796" s="7" t="s" ph="1">
        <v>1617</v>
      </c>
      <c r="I796" s="7" t="s" ph="1">
        <v>4023</v>
      </c>
      <c r="M796" s="14" t="str" ph="1">
        <f>IFERROR(INDEX([1]!_born[生没年],
MATCH(I796,[1]!_born[作],0)),"")</f>
        <v>1934~</v>
      </c>
      <c r="N796" s="14" t="str" ph="1">
        <f>IFERROR(INDEX([1]!_born[生没年],
MATCH(K796,[1]!_born[作],0)),"")</f>
        <v/>
      </c>
      <c r="O796" s="7" t="s" ph="1">
        <v>3825</v>
      </c>
      <c r="P796" s="7" t="s" ph="1">
        <v>3926</v>
      </c>
      <c r="R796" s="147" ph="1"/>
    </row>
    <row r="797" spans="1:25" ht="25.5" ph="1">
      <c r="A797" s="6" ph="1">
        <v>944</v>
      </c>
      <c r="B797" s="7" t="s" ph="1">
        <v>930</v>
      </c>
      <c r="C797" s="7" t="s" ph="1">
        <v>1566</v>
      </c>
      <c r="D797" s="14" ph="1">
        <v>3</v>
      </c>
      <c r="E797" s="14" ph="1">
        <v>44</v>
      </c>
      <c r="F797" s="7" t="s" ph="1">
        <v>1578</v>
      </c>
      <c r="G797" s="7" t="s" ph="1">
        <v>1617</v>
      </c>
      <c r="I797" s="7" t="s" ph="1">
        <v>4023</v>
      </c>
      <c r="M797" s="14" t="str" ph="1">
        <f>IFERROR(INDEX([1]!_born[生没年],
MATCH(I797,[1]!_born[作],0)),"")</f>
        <v>1934~</v>
      </c>
      <c r="N797" s="14" t="str" ph="1">
        <f>IFERROR(INDEX([1]!_born[生没年],
MATCH(K797,[1]!_born[作],0)),"")</f>
        <v/>
      </c>
      <c r="O797" s="7" t="s" ph="1">
        <v>9773</v>
      </c>
      <c r="P797" s="7" t="s" ph="1">
        <v>3927</v>
      </c>
      <c r="Q797" s="7" t="s" ph="1">
        <v>3928</v>
      </c>
      <c r="R797" s="147" ph="1"/>
    </row>
    <row r="798" spans="1:25" s="52" customFormat="1" ph="1">
      <c r="A798" s="49" ph="1">
        <v>666</v>
      </c>
      <c r="B798" s="52" t="s" ph="1">
        <v>930</v>
      </c>
      <c r="C798" s="52" t="s" ph="1">
        <v>1566</v>
      </c>
      <c r="D798" s="132" ph="1">
        <v>3</v>
      </c>
      <c r="E798" s="132" ph="1">
        <v>44</v>
      </c>
      <c r="F798" s="52" t="s" ph="1">
        <v>1604</v>
      </c>
      <c r="G798" s="52" t="s" ph="1">
        <v>1576</v>
      </c>
      <c r="M798" s="132" t="str" ph="1">
        <f>IFERROR(INDEX([1]!_born[生没年],
MATCH(I798,[1]!_born[作],0)),"")</f>
        <v/>
      </c>
      <c r="N798" s="132" t="str" ph="1">
        <f>IFERROR(INDEX([1]!_born[生没年],
MATCH(K798,[1]!_born[作],0)),"")</f>
        <v/>
      </c>
      <c r="R798" s="150" ph="1"/>
      <c r="U798" s="53" ph="1"/>
      <c r="V798" s="49" ph="1"/>
      <c r="W798" s="49" ph="1"/>
    </row>
    <row r="799" spans="1:25" ht="25.5" ph="1">
      <c r="A799" s="6" ph="1">
        <v>757</v>
      </c>
      <c r="B799" s="7" t="s" ph="1">
        <v>930</v>
      </c>
      <c r="C799" s="7" t="s" ph="1">
        <v>1566</v>
      </c>
      <c r="D799" s="14" ph="1">
        <v>5</v>
      </c>
      <c r="E799" s="14" ph="1">
        <v>44</v>
      </c>
      <c r="F799" s="7" t="s" ph="1">
        <v>1577</v>
      </c>
      <c r="G799" s="7" t="s" ph="1">
        <v>1617</v>
      </c>
      <c r="I799" s="7" t="s" ph="1">
        <v>4023</v>
      </c>
      <c r="M799" s="14" t="str" ph="1">
        <f>IFERROR(INDEX([1]!_born[生没年],
MATCH(I799,[1]!_born[作],0)),"")</f>
        <v>1934~</v>
      </c>
      <c r="N799" s="14" t="str" ph="1">
        <f>IFERROR(INDEX([1]!_born[生没年],
MATCH(K799,[1]!_born[作],0)),"")</f>
        <v/>
      </c>
      <c r="O799" s="7" t="s" ph="1">
        <v>9773</v>
      </c>
      <c r="P799" s="7" t="s" ph="1">
        <v>3927</v>
      </c>
      <c r="Q799" s="7" t="s" ph="1">
        <v>3928</v>
      </c>
      <c r="R799" s="147" ph="1"/>
    </row>
    <row r="800" spans="1:25" ht="25.5" ph="1">
      <c r="A800" s="6" ph="1">
        <v>757</v>
      </c>
      <c r="B800" s="7" t="s" ph="1">
        <v>930</v>
      </c>
      <c r="C800" s="7" t="s" ph="1">
        <v>1566</v>
      </c>
      <c r="D800" s="14" ph="1">
        <v>5</v>
      </c>
      <c r="E800" s="14" ph="1">
        <v>44</v>
      </c>
      <c r="F800" s="7" t="s" ph="1">
        <v>1578</v>
      </c>
      <c r="G800" s="7" t="s" ph="1">
        <v>1617</v>
      </c>
      <c r="I800" s="7" t="s" ph="1">
        <v>2679</v>
      </c>
      <c r="M800" s="14" t="str" ph="1">
        <f>IFERROR(INDEX([1]!_born[生没年],
MATCH(I800,[1]!_born[作],0)),"")</f>
        <v/>
      </c>
      <c r="N800" s="14" t="str" ph="1">
        <f>IFERROR(INDEX([1]!_born[生没年],
MATCH(K800,[1]!_born[作],0)),"")</f>
        <v/>
      </c>
      <c r="O800" s="7" t="s" ph="1">
        <v>9774</v>
      </c>
      <c r="R800" s="147" ph="1"/>
      <c r="S800" s="7" t="s" ph="1">
        <v>9775</v>
      </c>
      <c r="T800" s="7" t="s" ph="1">
        <v>2999</v>
      </c>
    </row>
    <row r="801" spans="1:25" s="52" customFormat="1" ph="1">
      <c r="A801" s="49" ph="1">
        <v>666</v>
      </c>
      <c r="B801" s="52" t="s" ph="1">
        <v>930</v>
      </c>
      <c r="C801" s="52" t="s" ph="1">
        <v>1566</v>
      </c>
      <c r="D801" s="132" ph="1">
        <v>5</v>
      </c>
      <c r="E801" s="132" ph="1">
        <v>44</v>
      </c>
      <c r="F801" s="52" t="s" ph="1">
        <v>1604</v>
      </c>
      <c r="G801" s="52" t="s" ph="1">
        <v>1576</v>
      </c>
      <c r="M801" s="132" t="str" ph="1">
        <f>IFERROR(INDEX([1]!_born[生没年],
MATCH(I801,[1]!_born[作],0)),"")</f>
        <v/>
      </c>
      <c r="N801" s="132" t="str" ph="1">
        <f>IFERROR(INDEX([1]!_born[生没年],
MATCH(K801,[1]!_born[作],0)),"")</f>
        <v/>
      </c>
      <c r="R801" s="150" ph="1"/>
      <c r="U801" s="53" ph="1"/>
      <c r="V801" s="49" ph="1"/>
      <c r="W801" s="49" ph="1"/>
    </row>
    <row r="802" spans="1:25" ht="25.5" ph="1">
      <c r="A802" s="6" ph="1">
        <v>626</v>
      </c>
      <c r="B802" s="7" t="s" ph="1">
        <v>930</v>
      </c>
      <c r="C802" s="7" t="s" ph="1">
        <v>1566</v>
      </c>
      <c r="D802" s="14" ph="1">
        <v>1</v>
      </c>
      <c r="E802" s="14" ph="1">
        <v>45</v>
      </c>
      <c r="F802" s="7" t="s" ph="1">
        <v>1577</v>
      </c>
      <c r="G802" s="7" t="s" ph="1">
        <v>1617</v>
      </c>
      <c r="I802" s="7" t="s" ph="1">
        <v>3818</v>
      </c>
      <c r="M802" s="14" t="str" ph="1">
        <f>IFERROR(INDEX([1]!_born[生没年],
MATCH(I802,[1]!_born[作],0)),"")</f>
        <v>1942~</v>
      </c>
      <c r="N802" s="14" t="str" ph="1">
        <f>IFERROR(INDEX([1]!_born[生没年],
MATCH(K802,[1]!_born[作],0)),"")</f>
        <v/>
      </c>
      <c r="O802" s="7" t="s" ph="1">
        <v>3819</v>
      </c>
      <c r="P802" s="7" t="s" ph="1">
        <v>2641</v>
      </c>
      <c r="Q802" s="7" t="s" ph="1">
        <v>2642</v>
      </c>
      <c r="R802" s="147" ph="1"/>
      <c r="S802" s="7" t="s" ph="1">
        <v>1653</v>
      </c>
      <c r="V802" s="6" ph="1">
        <v>2000</v>
      </c>
      <c r="Y802" s="7" t="s" ph="1">
        <v>9776</v>
      </c>
    </row>
    <row r="803" spans="1:25" ht="25.5" ph="1">
      <c r="A803" s="6" ph="1">
        <v>626</v>
      </c>
      <c r="B803" s="7" t="s" ph="1">
        <v>930</v>
      </c>
      <c r="C803" s="7" t="s" ph="1">
        <v>1566</v>
      </c>
      <c r="D803" s="14" ph="1">
        <v>1</v>
      </c>
      <c r="E803" s="14" ph="1">
        <v>45</v>
      </c>
      <c r="F803" s="7" t="s" ph="1">
        <v>1578</v>
      </c>
      <c r="G803" s="7" t="s" ph="1">
        <v>1617</v>
      </c>
      <c r="I803" s="7" t="s" ph="1">
        <v>3818</v>
      </c>
      <c r="M803" s="14" t="str" ph="1">
        <f>IFERROR(INDEX([1]!_born[生没年],
MATCH(I803,[1]!_born[作],0)),"")</f>
        <v>1942~</v>
      </c>
      <c r="N803" s="14" t="str" ph="1">
        <f>IFERROR(INDEX([1]!_born[生没年],
MATCH(K803,[1]!_born[作],0)),"")</f>
        <v/>
      </c>
      <c r="O803" s="7" t="s" ph="1">
        <v>9777</v>
      </c>
      <c r="P803" s="7" t="s" ph="1">
        <v>2643</v>
      </c>
      <c r="Q803" s="7" t="s" ph="1">
        <v>2644</v>
      </c>
      <c r="R803" s="147" ph="1"/>
      <c r="S803" s="7" t="s" ph="1">
        <v>1654</v>
      </c>
      <c r="V803" s="6" ph="1">
        <v>2000</v>
      </c>
    </row>
    <row r="804" spans="1:25" ph="1">
      <c r="A804" s="6" ph="1">
        <v>626</v>
      </c>
      <c r="B804" s="7" t="s" ph="1">
        <v>930</v>
      </c>
      <c r="C804" s="7" t="s" ph="1">
        <v>1566</v>
      </c>
      <c r="D804" s="14" ph="1">
        <v>1</v>
      </c>
      <c r="E804" s="14" ph="1">
        <v>45</v>
      </c>
      <c r="F804" s="7" t="s" ph="1">
        <v>1604</v>
      </c>
      <c r="G804" s="7" t="s" ph="1">
        <v>1617</v>
      </c>
      <c r="I804" s="7" t="s" ph="1">
        <v>3818</v>
      </c>
      <c r="M804" s="14" t="str" ph="1">
        <f>IFERROR(INDEX([1]!_born[生没年],
MATCH(I804,[1]!_born[作],0)),"")</f>
        <v>1942~</v>
      </c>
      <c r="N804" s="14" t="str" ph="1">
        <f>IFERROR(INDEX([1]!_born[生没年],
MATCH(K804,[1]!_born[作],0)),"")</f>
        <v/>
      </c>
      <c r="O804" s="7" t="s" ph="1">
        <v>3821</v>
      </c>
      <c r="P804" s="7" t="s" ph="1">
        <v>1655</v>
      </c>
      <c r="Q804" s="7" t="s" ph="1">
        <v>2506</v>
      </c>
      <c r="R804" s="147" ph="1"/>
      <c r="S804" s="7" t="s" ph="1">
        <v>1656</v>
      </c>
    </row>
    <row r="805" spans="1:25" s="52" customFormat="1" ht="25.5" ph="1">
      <c r="A805" s="49" ph="1">
        <v>666</v>
      </c>
      <c r="B805" s="52" t="s" ph="1">
        <v>930</v>
      </c>
      <c r="C805" s="52" t="s" ph="1">
        <v>1566</v>
      </c>
      <c r="D805" s="132" ph="1">
        <v>1</v>
      </c>
      <c r="E805" s="132" ph="1">
        <v>45</v>
      </c>
      <c r="F805" s="52" t="s" ph="1">
        <v>1567</v>
      </c>
      <c r="G805" s="52" t="s" ph="1">
        <v>1576</v>
      </c>
      <c r="M805" s="132" t="str" ph="1">
        <f>IFERROR(INDEX([1]!_born[生没年],
MATCH(I805,[1]!_born[作],0)),"")</f>
        <v/>
      </c>
      <c r="N805" s="132" t="str" ph="1">
        <f>IFERROR(INDEX([1]!_born[生没年],
MATCH(K805,[1]!_born[作],0)),"")</f>
        <v/>
      </c>
      <c r="O805" s="52" t="s" ph="1">
        <v>9778</v>
      </c>
      <c r="R805" s="150" ph="1"/>
      <c r="U805" s="53" ph="1"/>
      <c r="V805" s="49" ph="1"/>
      <c r="W805" s="49" ph="1"/>
    </row>
    <row r="806" spans="1:25" ph="1">
      <c r="A806" s="6" ph="1">
        <v>755</v>
      </c>
      <c r="B806" s="7" t="s" ph="1">
        <v>930</v>
      </c>
      <c r="C806" s="7" t="s" ph="1">
        <v>1566</v>
      </c>
      <c r="D806" s="14" ph="1">
        <v>2</v>
      </c>
      <c r="E806" s="14" ph="1">
        <v>45</v>
      </c>
      <c r="F806" s="7" t="s" ph="1">
        <v>1577</v>
      </c>
      <c r="G806" s="7" t="s" ph="1">
        <v>1617</v>
      </c>
      <c r="I806" s="7" t="s" ph="1">
        <v>3818</v>
      </c>
      <c r="M806" s="14" t="str" ph="1">
        <f>IFERROR(INDEX([1]!_born[生没年],
MATCH(I806,[1]!_born[作],0)),"")</f>
        <v>1942~</v>
      </c>
      <c r="N806" s="14" t="str" ph="1">
        <f>IFERROR(INDEX([1]!_born[生没年],
MATCH(K806,[1]!_born[作],0)),"")</f>
        <v/>
      </c>
      <c r="O806" s="7" t="s" ph="1">
        <v>3821</v>
      </c>
      <c r="P806" s="7" t="s" ph="1">
        <v>2505</v>
      </c>
      <c r="Q806" s="7" t="s" ph="1">
        <v>2506</v>
      </c>
      <c r="R806" s="147" ph="1"/>
      <c r="S806" s="7" t="s" ph="1">
        <v>1656</v>
      </c>
    </row>
    <row r="807" spans="1:25" ht="25.5" ph="1">
      <c r="A807" s="6" ph="1">
        <v>755</v>
      </c>
      <c r="B807" s="7" t="s" ph="1">
        <v>930</v>
      </c>
      <c r="C807" s="7" t="s" ph="1">
        <v>1566</v>
      </c>
      <c r="D807" s="14" ph="1">
        <v>2</v>
      </c>
      <c r="E807" s="14" ph="1">
        <v>45</v>
      </c>
      <c r="F807" s="7" t="s" ph="1">
        <v>1578</v>
      </c>
      <c r="G807" s="7" t="s" ph="1">
        <v>1617</v>
      </c>
      <c r="I807" s="7" t="s" ph="1">
        <v>3818</v>
      </c>
      <c r="M807" s="14" t="str" ph="1">
        <f>IFERROR(INDEX([1]!_born[生没年],
MATCH(I807,[1]!_born[作],0)),"")</f>
        <v>1942~</v>
      </c>
      <c r="N807" s="14" t="str" ph="1">
        <f>IFERROR(INDEX([1]!_born[生没年],
MATCH(K807,[1]!_born[作],0)),"")</f>
        <v/>
      </c>
      <c r="O807" s="7" t="s" ph="1">
        <v>9779</v>
      </c>
      <c r="P807" s="7" t="s" ph="1">
        <v>2507</v>
      </c>
      <c r="Q807" s="7" t="s" ph="1">
        <v>2508</v>
      </c>
      <c r="R807" s="147" ph="1"/>
      <c r="S807" s="7" t="s" ph="1">
        <v>1657</v>
      </c>
    </row>
    <row r="808" spans="1:25" ph="1">
      <c r="A808" s="6" ph="1">
        <v>755</v>
      </c>
      <c r="B808" s="7" t="s" ph="1">
        <v>930</v>
      </c>
      <c r="C808" s="7" t="s" ph="1">
        <v>1566</v>
      </c>
      <c r="D808" s="14" ph="1">
        <v>2</v>
      </c>
      <c r="E808" s="14" ph="1">
        <v>45</v>
      </c>
      <c r="F808" s="7" t="s" ph="1">
        <v>1604</v>
      </c>
      <c r="G808" s="7" t="s" ph="1">
        <v>1617</v>
      </c>
      <c r="I808" s="7" t="s" ph="1">
        <v>3818</v>
      </c>
      <c r="M808" s="14" t="str" ph="1">
        <f>IFERROR(INDEX([1]!_born[生没年],
MATCH(I808,[1]!_born[作],0)),"")</f>
        <v>1942~</v>
      </c>
      <c r="N808" s="14" t="str" ph="1">
        <f>IFERROR(INDEX([1]!_born[生没年],
MATCH(K808,[1]!_born[作],0)),"")</f>
        <v/>
      </c>
      <c r="O808" s="7" t="s" ph="1">
        <v>3820</v>
      </c>
      <c r="P808" s="7" t="s" ph="1">
        <v>2509</v>
      </c>
      <c r="Q808" s="7" t="s" ph="1">
        <v>2510</v>
      </c>
      <c r="R808" s="147" ph="1"/>
      <c r="S808" s="7" t="s" ph="1">
        <v>1658</v>
      </c>
    </row>
    <row r="809" spans="1:25" s="52" customFormat="1" ht="25.5" ph="1">
      <c r="A809" s="49" ph="1">
        <v>757</v>
      </c>
      <c r="B809" s="52" t="s" ph="1">
        <v>930</v>
      </c>
      <c r="C809" s="52" t="s" ph="1">
        <v>1566</v>
      </c>
      <c r="D809" s="132" ph="1">
        <v>2</v>
      </c>
      <c r="E809" s="132" ph="1">
        <v>45</v>
      </c>
      <c r="F809" s="52" t="s" ph="1">
        <v>1567</v>
      </c>
      <c r="G809" s="52" t="s" ph="1">
        <v>1576</v>
      </c>
      <c r="M809" s="132" t="str" ph="1">
        <f>IFERROR(INDEX([1]!_born[生没年],
MATCH(I809,[1]!_born[作],0)),"")</f>
        <v/>
      </c>
      <c r="N809" s="132" t="str" ph="1">
        <f>IFERROR(INDEX([1]!_born[生没年],
MATCH(K809,[1]!_born[作],0)),"")</f>
        <v/>
      </c>
      <c r="O809" s="52" t="s" ph="1">
        <v>9780</v>
      </c>
      <c r="R809" s="150" ph="1"/>
      <c r="U809" s="53" ph="1"/>
      <c r="V809" s="49" ph="1"/>
      <c r="W809" s="49" ph="1"/>
    </row>
    <row r="810" spans="1:25" ht="25.5" ph="1">
      <c r="A810" s="6" ph="1">
        <v>755</v>
      </c>
      <c r="B810" s="7" t="s" ph="1">
        <v>930</v>
      </c>
      <c r="C810" s="7" t="s" ph="1">
        <v>1566</v>
      </c>
      <c r="D810" s="14" ph="1">
        <v>3</v>
      </c>
      <c r="E810" s="14" ph="1">
        <v>45</v>
      </c>
      <c r="F810" s="7" t="s" ph="1">
        <v>1577</v>
      </c>
      <c r="G810" s="7" t="s" ph="1">
        <v>1617</v>
      </c>
      <c r="I810" s="7" t="s" ph="1">
        <v>3818</v>
      </c>
      <c r="M810" s="14" t="str" ph="1">
        <f>IFERROR(INDEX([1]!_born[生没年],
MATCH(I810,[1]!_born[作],0)),"")</f>
        <v>1942~</v>
      </c>
      <c r="N810" s="14" t="str" ph="1">
        <f>IFERROR(INDEX([1]!_born[生没年],
MATCH(K810,[1]!_born[作],0)),"")</f>
        <v/>
      </c>
      <c r="O810" s="7" t="s" ph="1">
        <v>3820</v>
      </c>
      <c r="P810" s="7" t="s" ph="1">
        <v>2509</v>
      </c>
      <c r="Q810" s="7" t="s" ph="1">
        <v>2510</v>
      </c>
      <c r="R810" s="147" ph="1"/>
      <c r="S810" s="7" t="s" ph="1">
        <v>1658</v>
      </c>
      <c r="Y810" s="7" t="s" ph="1">
        <v>9781</v>
      </c>
    </row>
    <row r="811" spans="1:25" ht="25.5" ph="1">
      <c r="A811" s="6" ph="1">
        <v>755</v>
      </c>
      <c r="B811" s="7" t="s" ph="1">
        <v>930</v>
      </c>
      <c r="C811" s="7" t="s" ph="1">
        <v>1566</v>
      </c>
      <c r="D811" s="14" ph="1">
        <v>3</v>
      </c>
      <c r="E811" s="14" ph="1">
        <v>45</v>
      </c>
      <c r="F811" s="7" t="s" ph="1">
        <v>1578</v>
      </c>
      <c r="G811" s="7" t="s" ph="1">
        <v>1617</v>
      </c>
      <c r="I811" s="7" t="s" ph="1">
        <v>3818</v>
      </c>
      <c r="M811" s="14" t="str" ph="1">
        <f>IFERROR(INDEX([1]!_born[生没年],
MATCH(I811,[1]!_born[作],0)),"")</f>
        <v>1942~</v>
      </c>
      <c r="N811" s="14" t="str" ph="1">
        <f>IFERROR(INDEX([1]!_born[生没年],
MATCH(K811,[1]!_born[作],0)),"")</f>
        <v/>
      </c>
      <c r="O811" s="7" t="s" ph="1">
        <v>3459</v>
      </c>
      <c r="P811" s="7" t="s" ph="1">
        <v>2511</v>
      </c>
      <c r="Q811" s="7" t="s" ph="1">
        <v>4193</v>
      </c>
      <c r="R811" s="147" ph="1"/>
      <c r="S811" s="7" t="s" ph="1">
        <v>9782</v>
      </c>
      <c r="V811" s="6" ph="1">
        <v>2500</v>
      </c>
    </row>
    <row r="812" spans="1:25" ht="25.5" ph="1">
      <c r="A812" s="6" ph="1">
        <v>755</v>
      </c>
      <c r="B812" s="7" t="s" ph="1">
        <v>930</v>
      </c>
      <c r="C812" s="7" t="s" ph="1">
        <v>1566</v>
      </c>
      <c r="D812" s="14" ph="1">
        <v>3</v>
      </c>
      <c r="E812" s="14" ph="1">
        <v>45</v>
      </c>
      <c r="F812" s="7" t="s" ph="1">
        <v>1604</v>
      </c>
      <c r="G812" s="7" t="s" ph="1">
        <v>1617</v>
      </c>
      <c r="I812" s="7" t="s" ph="1">
        <v>3003</v>
      </c>
      <c r="M812" s="14" t="str" ph="1">
        <f>IFERROR(INDEX([1]!_born[生没年],
MATCH(I812,[1]!_born[作],0)),"")</f>
        <v>1924~</v>
      </c>
      <c r="N812" s="14" t="str" ph="1">
        <f>IFERROR(INDEX([1]!_born[生没年],
MATCH(K812,[1]!_born[作],0)),"")</f>
        <v/>
      </c>
      <c r="O812" s="7" t="s" ph="1">
        <v>9783</v>
      </c>
      <c r="P812" s="7" t="s" ph="1">
        <v>2645</v>
      </c>
      <c r="Q812" s="7" t="s" ph="1">
        <v>2504</v>
      </c>
      <c r="R812" s="147" ph="1"/>
    </row>
    <row r="813" spans="1:25" s="52" customFormat="1" ht="25.5" ph="1">
      <c r="A813" s="49" ph="1">
        <v>666</v>
      </c>
      <c r="B813" s="52" t="s" ph="1">
        <v>930</v>
      </c>
      <c r="C813" s="52" t="s" ph="1">
        <v>1566</v>
      </c>
      <c r="D813" s="132" ph="1">
        <v>3</v>
      </c>
      <c r="E813" s="132" ph="1">
        <v>45</v>
      </c>
      <c r="F813" s="52" t="s" ph="1">
        <v>1567</v>
      </c>
      <c r="G813" s="52" t="s" ph="1">
        <v>1576</v>
      </c>
      <c r="I813" s="52" t="s" ph="1">
        <v>3818</v>
      </c>
      <c r="M813" s="132" t="str" ph="1">
        <f>IFERROR(INDEX([1]!_born[生没年],
MATCH(I813,[1]!_born[作],0)),"")</f>
        <v>1942~</v>
      </c>
      <c r="N813" s="132" t="str" ph="1">
        <f>IFERROR(INDEX([1]!_born[生没年],
MATCH(K813,[1]!_born[作],0)),"")</f>
        <v/>
      </c>
      <c r="O813" s="52" t="s" ph="1">
        <v>9784</v>
      </c>
      <c r="P813" s="52" t="s" ph="1">
        <v>1659</v>
      </c>
      <c r="R813" s="150" ph="1"/>
      <c r="U813" s="53" ph="1"/>
      <c r="V813" s="49" ph="1"/>
      <c r="W813" s="49" ph="1"/>
    </row>
    <row r="814" spans="1:25" ht="25.5" ph="1">
      <c r="A814" s="6" ph="1">
        <v>944</v>
      </c>
      <c r="B814" s="7" t="s" ph="1">
        <v>930</v>
      </c>
      <c r="C814" s="7" t="s" ph="1">
        <v>1566</v>
      </c>
      <c r="D814" s="14" ph="1">
        <v>4</v>
      </c>
      <c r="E814" s="14" ph="1">
        <v>45</v>
      </c>
      <c r="F814" s="7" t="s" ph="1">
        <v>1577</v>
      </c>
      <c r="G814" s="7" t="s" ph="1">
        <v>1617</v>
      </c>
      <c r="I814" s="7" t="s" ph="1">
        <v>2688</v>
      </c>
      <c r="M814" s="14" t="str" ph="1">
        <f>IFERROR(INDEX([1]!_born[生没年],
MATCH(I814,[1]!_born[作],0)),"")</f>
        <v>1944~</v>
      </c>
      <c r="N814" s="14" t="str" ph="1">
        <f>IFERROR(INDEX([1]!_born[生没年],
MATCH(K814,[1]!_born[作],0)),"")</f>
        <v/>
      </c>
      <c r="O814" s="7" t="s" ph="1">
        <v>3069</v>
      </c>
      <c r="P814" s="7" t="s" ph="1">
        <v>4010</v>
      </c>
      <c r="Q814" s="7" t="s" ph="1">
        <v>4011</v>
      </c>
      <c r="R814" s="147" ph="1"/>
      <c r="S814" s="7" t="s" ph="1">
        <v>9785</v>
      </c>
      <c r="Y814" s="7" t="s" ph="1">
        <v>9786</v>
      </c>
    </row>
    <row r="815" spans="1:25" ht="25.5" ph="1">
      <c r="A815" s="6" ph="1">
        <v>944</v>
      </c>
      <c r="B815" s="7" t="s" ph="1">
        <v>930</v>
      </c>
      <c r="C815" s="7" t="s" ph="1">
        <v>1566</v>
      </c>
      <c r="D815" s="14" ph="1">
        <v>4</v>
      </c>
      <c r="E815" s="14" ph="1">
        <v>45</v>
      </c>
      <c r="F815" s="7" t="s" ph="1">
        <v>1578</v>
      </c>
      <c r="G815" s="7" t="s" ph="1">
        <v>1617</v>
      </c>
      <c r="I815" s="7" t="s" ph="1">
        <v>2688</v>
      </c>
      <c r="M815" s="14" t="str" ph="1">
        <f>IFERROR(INDEX([1]!_born[生没年],
MATCH(I815,[1]!_born[作],0)),"")</f>
        <v>1944~</v>
      </c>
      <c r="N815" s="14" t="str" ph="1">
        <f>IFERROR(INDEX([1]!_born[生没年],
MATCH(K815,[1]!_born[作],0)),"")</f>
        <v/>
      </c>
      <c r="O815" s="7" t="s" ph="1">
        <v>9787</v>
      </c>
      <c r="P815" s="7" t="s" ph="1">
        <v>1660</v>
      </c>
      <c r="Q815" s="7" t="s" ph="1">
        <v>1661</v>
      </c>
      <c r="R815" s="147" ph="1"/>
      <c r="S815" s="7" t="s" ph="1">
        <v>9788</v>
      </c>
      <c r="Y815" s="7" t="s" ph="1">
        <v>9789</v>
      </c>
    </row>
    <row r="816" spans="1:25" s="52" customFormat="1" ph="1">
      <c r="A816" s="49" ph="1">
        <v>666</v>
      </c>
      <c r="B816" s="52" t="s" ph="1">
        <v>930</v>
      </c>
      <c r="C816" s="52" t="s" ph="1">
        <v>1566</v>
      </c>
      <c r="D816" s="132" ph="1">
        <v>4</v>
      </c>
      <c r="E816" s="132" ph="1">
        <v>45</v>
      </c>
      <c r="F816" s="52" t="s" ph="1">
        <v>1604</v>
      </c>
      <c r="G816" s="52" t="s" ph="1">
        <v>1576</v>
      </c>
      <c r="M816" s="132" t="str" ph="1">
        <f>IFERROR(INDEX([1]!_born[生没年],
MATCH(I816,[1]!_born[作],0)),"")</f>
        <v/>
      </c>
      <c r="N816" s="132" t="str" ph="1">
        <f>IFERROR(INDEX([1]!_born[生没年],
MATCH(K816,[1]!_born[作],0)),"")</f>
        <v/>
      </c>
      <c r="R816" s="150" ph="1"/>
      <c r="U816" s="53" ph="1"/>
      <c r="V816" s="49" ph="1"/>
      <c r="W816" s="49" ph="1"/>
    </row>
    <row r="817" spans="1:25" ht="25.5" ph="1">
      <c r="A817" s="6" ph="1">
        <v>757</v>
      </c>
      <c r="B817" s="7" t="s" ph="1">
        <v>930</v>
      </c>
      <c r="C817" s="7" t="s" ph="1">
        <v>1566</v>
      </c>
      <c r="D817" s="14" ph="1">
        <v>5</v>
      </c>
      <c r="E817" s="14" ph="1">
        <v>45</v>
      </c>
      <c r="F817" s="7" t="s" ph="1">
        <v>1577</v>
      </c>
      <c r="G817" s="7" t="s" ph="1">
        <v>1617</v>
      </c>
      <c r="I817" s="7" t="s" ph="1">
        <v>2688</v>
      </c>
      <c r="M817" s="14" t="str" ph="1">
        <f>IFERROR(INDEX([1]!_born[生没年],
MATCH(I817,[1]!_born[作],0)),"")</f>
        <v>1944~</v>
      </c>
      <c r="N817" s="14" t="str" ph="1">
        <f>IFERROR(INDEX([1]!_born[生没年],
MATCH(K817,[1]!_born[作],0)),"")</f>
        <v/>
      </c>
      <c r="O817" s="7" t="s" ph="1">
        <v>9787</v>
      </c>
      <c r="P817" s="7" t="s" ph="1">
        <v>1660</v>
      </c>
      <c r="Q817" s="7" t="s" ph="1">
        <v>1661</v>
      </c>
      <c r="R817" s="147" ph="1"/>
      <c r="S817" s="7" t="s" ph="1">
        <v>9788</v>
      </c>
      <c r="Y817" s="7" t="s" ph="1">
        <v>9789</v>
      </c>
    </row>
    <row r="818" spans="1:25" s="52" customFormat="1" ph="1">
      <c r="A818" s="49" ph="1">
        <v>666</v>
      </c>
      <c r="B818" s="52" t="s" ph="1">
        <v>930</v>
      </c>
      <c r="C818" s="52" t="s" ph="1">
        <v>1566</v>
      </c>
      <c r="D818" s="132" ph="1">
        <v>5</v>
      </c>
      <c r="E818" s="132" ph="1">
        <v>45</v>
      </c>
      <c r="F818" s="52" t="s" ph="1">
        <v>1578</v>
      </c>
      <c r="G818" s="52" t="s" ph="1">
        <v>1576</v>
      </c>
      <c r="M818" s="132" t="str" ph="1">
        <f>IFERROR(INDEX([1]!_born[生没年],
MATCH(I818,[1]!_born[作],0)),"")</f>
        <v/>
      </c>
      <c r="N818" s="132" t="str" ph="1">
        <f>IFERROR(INDEX([1]!_born[生没年],
MATCH(K818,[1]!_born[作],0)),"")</f>
        <v/>
      </c>
      <c r="R818" s="150" ph="1"/>
      <c r="U818" s="53" ph="1"/>
      <c r="V818" s="49" ph="1"/>
      <c r="W818" s="49" ph="1"/>
    </row>
    <row r="819" spans="1:25" ht="25.5" ph="1">
      <c r="A819" s="6" ph="1">
        <v>626</v>
      </c>
      <c r="B819" s="7" t="s" ph="1">
        <v>930</v>
      </c>
      <c r="C819" s="7" t="s" ph="1">
        <v>1566</v>
      </c>
      <c r="D819" s="14" ph="1">
        <v>1</v>
      </c>
      <c r="E819" s="14" ph="1">
        <v>46</v>
      </c>
      <c r="F819" s="7" t="s" ph="1">
        <v>1577</v>
      </c>
      <c r="G819" s="7" t="s" ph="1">
        <v>1617</v>
      </c>
      <c r="I819" s="7" t="s" ph="1">
        <v>2688</v>
      </c>
      <c r="M819" s="14" t="str" ph="1">
        <f>IFERROR(INDEX([1]!_born[生没年],
MATCH(I819,[1]!_born[作],0)),"")</f>
        <v>1944~</v>
      </c>
      <c r="N819" s="14" t="str" ph="1">
        <f>IFERROR(INDEX([1]!_born[生没年],
MATCH(K819,[1]!_born[作],0)),"")</f>
        <v/>
      </c>
      <c r="O819" s="7" t="s" ph="1">
        <v>9790</v>
      </c>
      <c r="P819" s="7" t="s" ph="1">
        <v>1660</v>
      </c>
      <c r="Q819" s="7" t="s" ph="1">
        <v>1661</v>
      </c>
      <c r="R819" s="147" ph="1"/>
      <c r="S819" s="7" t="s" ph="1">
        <v>9788</v>
      </c>
      <c r="Y819" s="7" t="s" ph="1">
        <v>9789</v>
      </c>
    </row>
    <row r="820" spans="1:25" ph="1">
      <c r="A820" s="6" ph="1">
        <v>626</v>
      </c>
      <c r="B820" s="7" t="s" ph="1">
        <v>930</v>
      </c>
      <c r="C820" s="7" t="s" ph="1">
        <v>1566</v>
      </c>
      <c r="D820" s="14" ph="1">
        <v>1</v>
      </c>
      <c r="E820" s="14" ph="1">
        <v>46</v>
      </c>
      <c r="F820" s="7" t="s" ph="1">
        <v>1578</v>
      </c>
      <c r="G820" s="7" t="s" ph="1">
        <v>1617</v>
      </c>
      <c r="I820" s="7" t="s" ph="1">
        <v>2688</v>
      </c>
      <c r="M820" s="14" t="str" ph="1">
        <f>IFERROR(INDEX([1]!_born[生没年],
MATCH(I820,[1]!_born[作],0)),"")</f>
        <v>1944~</v>
      </c>
      <c r="N820" s="14" t="str" ph="1">
        <f>IFERROR(INDEX([1]!_born[生没年],
MATCH(K820,[1]!_born[作],0)),"")</f>
        <v/>
      </c>
      <c r="O820" s="7" t="s" ph="1">
        <v>2687</v>
      </c>
      <c r="P820" s="7" t="s" ph="1">
        <v>2920</v>
      </c>
      <c r="Q820" s="7" t="s" ph="1">
        <v>1662</v>
      </c>
      <c r="R820" s="147" ph="1"/>
    </row>
    <row r="821" spans="1:25" ht="25.5" ph="1">
      <c r="A821" s="6" ph="1">
        <v>626</v>
      </c>
      <c r="B821" s="7" t="s" ph="1">
        <v>930</v>
      </c>
      <c r="C821" s="7" t="s" ph="1">
        <v>1566</v>
      </c>
      <c r="D821" s="14" ph="1">
        <v>1</v>
      </c>
      <c r="E821" s="14" ph="1">
        <v>46</v>
      </c>
      <c r="F821" s="7" t="s" ph="1">
        <v>1604</v>
      </c>
      <c r="G821" s="7" t="s" ph="1">
        <v>1617</v>
      </c>
      <c r="I821" s="7" t="s" ph="1">
        <v>4039</v>
      </c>
      <c r="M821" s="14" t="str" ph="1">
        <f>IFERROR(INDEX([1]!_born[生没年],
MATCH(I821,[1]!_born[作],0)),"")</f>
        <v>1943~</v>
      </c>
      <c r="N821" s="14" t="str" ph="1">
        <f>IFERROR(INDEX([1]!_born[生没年],
MATCH(K821,[1]!_born[作],0)),"")</f>
        <v/>
      </c>
      <c r="O821" s="7" t="s" ph="1">
        <v>9791</v>
      </c>
      <c r="P821" s="7" t="s" ph="1">
        <v>9792</v>
      </c>
      <c r="Q821" s="7" t="s" ph="1">
        <v>1663</v>
      </c>
      <c r="R821" s="147" ph="1"/>
      <c r="S821" s="7" t="s" ph="1">
        <v>9793</v>
      </c>
      <c r="T821" s="7" t="s" ph="1">
        <v>9794</v>
      </c>
      <c r="V821" s="6" ph="1">
        <v>4000</v>
      </c>
    </row>
    <row r="822" spans="1:25" s="52" customFormat="1" ph="1">
      <c r="A822" s="49" ph="1">
        <v>666</v>
      </c>
      <c r="B822" s="52" t="s" ph="1">
        <v>930</v>
      </c>
      <c r="C822" s="52" t="s" ph="1">
        <v>1566</v>
      </c>
      <c r="D822" s="132" ph="1">
        <v>1</v>
      </c>
      <c r="E822" s="132" ph="1">
        <v>46</v>
      </c>
      <c r="F822" s="52" t="s" ph="1">
        <v>1567</v>
      </c>
      <c r="G822" s="52" t="s" ph="1">
        <v>1576</v>
      </c>
      <c r="M822" s="132" t="str" ph="1">
        <f>IFERROR(INDEX([1]!_born[生没年],
MATCH(I822,[1]!_born[作],0)),"")</f>
        <v/>
      </c>
      <c r="N822" s="132" t="str" ph="1">
        <f>IFERROR(INDEX([1]!_born[生没年],
MATCH(K822,[1]!_born[作],0)),"")</f>
        <v/>
      </c>
      <c r="R822" s="150" ph="1"/>
      <c r="U822" s="53" ph="1"/>
      <c r="V822" s="49" ph="1"/>
      <c r="W822" s="49" ph="1"/>
    </row>
    <row r="823" spans="1:25" ht="25.5" ph="1">
      <c r="A823" s="6" ph="1">
        <v>755</v>
      </c>
      <c r="B823" s="7" t="s" ph="1">
        <v>930</v>
      </c>
      <c r="C823" s="7" t="s" ph="1">
        <v>1566</v>
      </c>
      <c r="D823" s="14" ph="1">
        <v>2</v>
      </c>
      <c r="E823" s="14" ph="1">
        <v>46</v>
      </c>
      <c r="F823" s="7" t="s" ph="1">
        <v>1577</v>
      </c>
      <c r="G823" s="7" t="s" ph="1">
        <v>1617</v>
      </c>
      <c r="I823" s="7" t="s" ph="1">
        <v>4039</v>
      </c>
      <c r="M823" s="14" t="str" ph="1">
        <f>IFERROR(INDEX([1]!_born[生没年],
MATCH(I823,[1]!_born[作],0)),"")</f>
        <v>1943~</v>
      </c>
      <c r="N823" s="14" t="str" ph="1">
        <f>IFERROR(INDEX([1]!_born[生没年],
MATCH(K823,[1]!_born[作],0)),"")</f>
        <v/>
      </c>
      <c r="O823" s="7" t="s" ph="1">
        <v>9795</v>
      </c>
      <c r="P823" s="7" t="s" ph="1">
        <v>9792</v>
      </c>
      <c r="Q823" s="7" t="s" ph="1">
        <v>1663</v>
      </c>
      <c r="R823" s="147" ph="1"/>
      <c r="S823" s="7" t="s" ph="1">
        <v>9793</v>
      </c>
      <c r="T823" s="7" t="s" ph="1">
        <v>9794</v>
      </c>
      <c r="V823" s="6" ph="1">
        <v>4000</v>
      </c>
    </row>
    <row r="824" spans="1:25" s="52" customFormat="1" ph="1">
      <c r="A824" s="49" ph="1">
        <v>757</v>
      </c>
      <c r="B824" s="52" t="s" ph="1">
        <v>930</v>
      </c>
      <c r="C824" s="52" t="s" ph="1">
        <v>1566</v>
      </c>
      <c r="D824" s="132" ph="1">
        <v>2</v>
      </c>
      <c r="E824" s="132" ph="1">
        <v>46</v>
      </c>
      <c r="F824" s="52" t="s" ph="1">
        <v>1578</v>
      </c>
      <c r="G824" s="52" t="s" ph="1">
        <v>1576</v>
      </c>
      <c r="M824" s="132" t="str" ph="1">
        <f>IFERROR(INDEX([1]!_born[生没年],
MATCH(I824,[1]!_born[作],0)),"")</f>
        <v/>
      </c>
      <c r="N824" s="132" t="str" ph="1">
        <f>IFERROR(INDEX([1]!_born[生没年],
MATCH(K824,[1]!_born[作],0)),"")</f>
        <v/>
      </c>
      <c r="R824" s="150" ph="1"/>
      <c r="U824" s="53" ph="1"/>
      <c r="V824" s="49" ph="1"/>
      <c r="W824" s="49" ph="1"/>
    </row>
    <row r="825" spans="1:25" ht="25.5" ph="1">
      <c r="A825" s="6" ph="1">
        <v>755</v>
      </c>
      <c r="B825" s="7" t="s" ph="1">
        <v>930</v>
      </c>
      <c r="C825" s="7" t="s" ph="1">
        <v>1566</v>
      </c>
      <c r="D825" s="14" ph="1">
        <v>3</v>
      </c>
      <c r="E825" s="14" ph="1">
        <v>46</v>
      </c>
      <c r="F825" s="7" t="s" ph="1">
        <v>1577</v>
      </c>
      <c r="G825" s="7" t="s" ph="1">
        <v>1617</v>
      </c>
      <c r="I825" s="7" t="s" ph="1">
        <v>4039</v>
      </c>
      <c r="M825" s="14" t="str" ph="1">
        <f>IFERROR(INDEX([1]!_born[生没年],
MATCH(I825,[1]!_born[作],0)),"")</f>
        <v>1943~</v>
      </c>
      <c r="N825" s="14" t="str" ph="1">
        <f>IFERROR(INDEX([1]!_born[生没年],
MATCH(K825,[1]!_born[作],0)),"")</f>
        <v/>
      </c>
      <c r="O825" s="7" t="s" ph="1">
        <v>9796</v>
      </c>
      <c r="P825" s="7" t="s" ph="1">
        <v>9792</v>
      </c>
      <c r="Q825" s="7" t="s" ph="1">
        <v>1663</v>
      </c>
      <c r="R825" s="147" ph="1"/>
      <c r="S825" s="7" t="s" ph="1">
        <v>9793</v>
      </c>
      <c r="T825" s="7" t="s" ph="1">
        <v>9794</v>
      </c>
      <c r="V825" s="6" ph="1">
        <v>4000</v>
      </c>
    </row>
    <row r="826" spans="1:25" ht="25.5" ph="1">
      <c r="A826" s="6" ph="1">
        <v>755</v>
      </c>
      <c r="B826" s="7" t="s" ph="1">
        <v>930</v>
      </c>
      <c r="C826" s="7" t="s" ph="1">
        <v>1566</v>
      </c>
      <c r="D826" s="14" ph="1">
        <v>3</v>
      </c>
      <c r="E826" s="14" ph="1">
        <v>46</v>
      </c>
      <c r="F826" s="7" t="s" ph="1">
        <v>1578</v>
      </c>
      <c r="G826" s="7" t="s" ph="1">
        <v>1617</v>
      </c>
      <c r="I826" s="7" t="s" ph="1">
        <v>2679</v>
      </c>
      <c r="M826" s="14" t="str" ph="1">
        <f>IFERROR(INDEX([1]!_born[生没年],
MATCH(I826,[1]!_born[作],0)),"")</f>
        <v/>
      </c>
      <c r="N826" s="14" t="str" ph="1">
        <f>IFERROR(INDEX([1]!_born[生没年],
MATCH(K826,[1]!_born[作],0)),"")</f>
        <v/>
      </c>
      <c r="O826" s="7" t="s" ph="1">
        <v>2680</v>
      </c>
      <c r="R826" s="147" ph="1"/>
      <c r="S826" s="7" t="s" ph="1">
        <v>9775</v>
      </c>
      <c r="T826" s="7" t="s" ph="1">
        <v>2999</v>
      </c>
    </row>
    <row r="827" spans="1:25" s="52" customFormat="1" ph="1">
      <c r="A827" s="49" ph="1">
        <v>666</v>
      </c>
      <c r="B827" s="52" t="s" ph="1">
        <v>930</v>
      </c>
      <c r="C827" s="52" t="s" ph="1">
        <v>1566</v>
      </c>
      <c r="D827" s="132" ph="1">
        <v>3</v>
      </c>
      <c r="E827" s="132" ph="1">
        <v>46</v>
      </c>
      <c r="F827" s="52" t="s" ph="1">
        <v>1604</v>
      </c>
      <c r="G827" s="52" t="s" ph="1">
        <v>1576</v>
      </c>
      <c r="I827" s="52" t="s" ph="1">
        <v>1664</v>
      </c>
      <c r="M827" s="132" t="str" ph="1">
        <f>IFERROR(INDEX([1]!_born[生没年],
MATCH(I827,[1]!_born[作],0)),"")</f>
        <v/>
      </c>
      <c r="N827" s="132" t="str" ph="1">
        <f>IFERROR(INDEX([1]!_born[生没年],
MATCH(K827,[1]!_born[作],0)),"")</f>
        <v/>
      </c>
      <c r="P827" s="52" t="s" ph="1">
        <v>1664</v>
      </c>
      <c r="R827" s="150" ph="1"/>
      <c r="U827" s="53" ph="1"/>
      <c r="V827" s="49" ph="1"/>
      <c r="W827" s="49" ph="1"/>
    </row>
    <row r="828" spans="1:25" ht="25.5" ph="1">
      <c r="A828" s="6" ph="1">
        <v>944</v>
      </c>
      <c r="B828" s="7" t="s" ph="1">
        <v>930</v>
      </c>
      <c r="C828" s="7" t="s" ph="1">
        <v>1566</v>
      </c>
      <c r="D828" s="14" ph="1">
        <v>4</v>
      </c>
      <c r="E828" s="14" ph="1">
        <v>46</v>
      </c>
      <c r="F828" s="7" t="s" ph="1">
        <v>1577</v>
      </c>
      <c r="G828" s="7" t="s" ph="1">
        <v>1617</v>
      </c>
      <c r="H828" s="7" t="s" ph="1">
        <v>2742</v>
      </c>
      <c r="I828" s="7" t="s" ph="1">
        <v>2371</v>
      </c>
      <c r="M828" s="14" t="str" ph="1">
        <f>IFERROR(INDEX([1]!_born[生没年],
MATCH(I828,[1]!_born[作],0)),"")</f>
        <v/>
      </c>
      <c r="N828" s="14" t="str" ph="1">
        <f>IFERROR(INDEX([1]!_born[生没年],
MATCH(K828,[1]!_born[作],0)),"")</f>
        <v/>
      </c>
      <c r="O828" s="7" t="s" ph="1">
        <v>9797</v>
      </c>
      <c r="P828" s="7" t="s" ph="1">
        <v>3877</v>
      </c>
      <c r="R828" s="147" ph="1"/>
      <c r="S828" s="7" t="s" ph="1">
        <v>1665</v>
      </c>
      <c r="Y828" s="7" t="s" ph="1">
        <v>9785</v>
      </c>
    </row>
    <row r="829" spans="1:25" s="52" customFormat="1" ht="25.5" ph="1">
      <c r="A829" s="49" ph="1">
        <v>666</v>
      </c>
      <c r="B829" s="52" t="s" ph="1">
        <v>930</v>
      </c>
      <c r="C829" s="52" t="s" ph="1">
        <v>1566</v>
      </c>
      <c r="D829" s="132" ph="1">
        <v>4</v>
      </c>
      <c r="E829" s="132" ph="1">
        <v>46</v>
      </c>
      <c r="F829" s="52" t="s" ph="1">
        <v>1578</v>
      </c>
      <c r="G829" s="52" t="s" ph="1">
        <v>1576</v>
      </c>
      <c r="I829" s="52" t="s" ph="1">
        <v>1614</v>
      </c>
      <c r="M829" s="132" t="str" ph="1">
        <f>IFERROR(INDEX([1]!_born[生没年],
MATCH(I829,[1]!_born[作],0)),"")</f>
        <v/>
      </c>
      <c r="N829" s="132" t="str" ph="1">
        <f>IFERROR(INDEX([1]!_born[生没年],
MATCH(K829,[1]!_born[作],0)),"")</f>
        <v/>
      </c>
      <c r="O829" s="52" t="s" ph="1">
        <v>9798</v>
      </c>
      <c r="P829" s="52" t="s" ph="1">
        <v>1614</v>
      </c>
      <c r="R829" s="150" ph="1"/>
      <c r="U829" s="53" ph="1"/>
      <c r="V829" s="49" ph="1"/>
      <c r="W829" s="49" ph="1"/>
    </row>
    <row r="830" spans="1:25" ht="25.5" ph="1">
      <c r="A830" s="6" ph="1">
        <v>757</v>
      </c>
      <c r="B830" s="7" t="s" ph="1">
        <v>930</v>
      </c>
      <c r="C830" s="7" t="s" ph="1">
        <v>1566</v>
      </c>
      <c r="D830" s="14" ph="1">
        <v>5</v>
      </c>
      <c r="E830" s="14" ph="1">
        <v>46</v>
      </c>
      <c r="F830" s="7" t="s" ph="1">
        <v>1577</v>
      </c>
      <c r="G830" s="7" t="s" ph="1">
        <v>1617</v>
      </c>
      <c r="I830" s="7" t="s" ph="1">
        <v>2370</v>
      </c>
      <c r="M830" s="14" t="str" ph="1">
        <f>IFERROR(INDEX([1]!_born[生没年],
MATCH(I830,[1]!_born[作],0)),"")</f>
        <v>1955~</v>
      </c>
      <c r="N830" s="14" t="str" ph="1">
        <f>IFERROR(INDEX([1]!_born[生没年],
MATCH(K830,[1]!_born[作],0)),"")</f>
        <v/>
      </c>
      <c r="O830" s="7" t="s" ph="1">
        <v>9799</v>
      </c>
      <c r="P830" s="7" t="s" ph="1">
        <v>3878</v>
      </c>
      <c r="Q830" s="7" t="s" ph="1">
        <v>3879</v>
      </c>
      <c r="R830" s="147" ph="1"/>
      <c r="S830" s="7" t="s" ph="1">
        <v>1666</v>
      </c>
    </row>
    <row r="831" spans="1:25" ph="1">
      <c r="A831" s="6" ph="1">
        <v>757</v>
      </c>
      <c r="B831" s="7" t="s" ph="1">
        <v>930</v>
      </c>
      <c r="C831" s="7" t="s" ph="1">
        <v>1566</v>
      </c>
      <c r="D831" s="14" ph="1">
        <v>5</v>
      </c>
      <c r="E831" s="14" ph="1">
        <v>46</v>
      </c>
      <c r="F831" s="7" t="s" ph="1">
        <v>1578</v>
      </c>
      <c r="G831" s="7" t="s" ph="1">
        <v>1617</v>
      </c>
      <c r="I831" s="7" t="s" ph="1">
        <v>2369</v>
      </c>
      <c r="M831" s="14" t="str" ph="1">
        <f>IFERROR(INDEX([1]!_born[生没年],
MATCH(I831,[1]!_born[作],0)),"")</f>
        <v/>
      </c>
      <c r="N831" s="14" t="str" ph="1">
        <f>IFERROR(INDEX([1]!_born[生没年],
MATCH(K831,[1]!_born[作],0)),"")</f>
        <v/>
      </c>
      <c r="O831" s="7" t="s" ph="1">
        <v>2369</v>
      </c>
      <c r="P831" s="7" t="s" ph="1">
        <v>3880</v>
      </c>
      <c r="Q831" s="7" t="s" ph="1">
        <v>2452</v>
      </c>
      <c r="R831" s="147" ph="1"/>
    </row>
    <row r="832" spans="1:25" s="52" customFormat="1" ph="1">
      <c r="A832" s="49" ph="1">
        <v>666</v>
      </c>
      <c r="B832" s="52" t="s" ph="1">
        <v>930</v>
      </c>
      <c r="C832" s="52" t="s" ph="1">
        <v>1566</v>
      </c>
      <c r="D832" s="132" ph="1">
        <v>5</v>
      </c>
      <c r="E832" s="132" ph="1">
        <v>46</v>
      </c>
      <c r="F832" s="52" t="s" ph="1">
        <v>1604</v>
      </c>
      <c r="G832" s="52" t="s" ph="1">
        <v>1576</v>
      </c>
      <c r="I832" s="52" t="s" ph="1">
        <v>1667</v>
      </c>
      <c r="M832" s="132" t="str" ph="1">
        <f>IFERROR(INDEX([1]!_born[生没年],
MATCH(I832,[1]!_born[作],0)),"")</f>
        <v/>
      </c>
      <c r="N832" s="132" t="str" ph="1">
        <f>IFERROR(INDEX([1]!_born[生没年],
MATCH(K832,[1]!_born[作],0)),"")</f>
        <v/>
      </c>
      <c r="P832" s="52" t="s" ph="1">
        <v>1667</v>
      </c>
      <c r="R832" s="150" ph="1"/>
      <c r="U832" s="53" ph="1"/>
      <c r="V832" s="49" ph="1"/>
      <c r="W832" s="49" ph="1"/>
    </row>
    <row r="833" spans="1:25" ht="25.5" ph="1">
      <c r="A833" s="6" ph="1">
        <v>626</v>
      </c>
      <c r="B833" s="7" t="s" ph="1">
        <v>930</v>
      </c>
      <c r="C833" s="7" t="s" ph="1">
        <v>1566</v>
      </c>
      <c r="D833" s="14" ph="1">
        <v>1</v>
      </c>
      <c r="E833" s="14" ph="1">
        <v>47</v>
      </c>
      <c r="F833" s="7" t="s" ph="1">
        <v>1577</v>
      </c>
      <c r="G833" s="7" t="s" ph="1">
        <v>1617</v>
      </c>
      <c r="I833" s="7" t="s" ph="1">
        <v>3154</v>
      </c>
      <c r="M833" s="14" t="str" ph="1">
        <f>IFERROR(INDEX([1]!_born[生没年],
MATCH(I833,[1]!_born[作],0)),"")</f>
        <v>1959~</v>
      </c>
      <c r="N833" s="14" t="str" ph="1">
        <f>IFERROR(INDEX([1]!_born[生没年],
MATCH(K833,[1]!_born[作],0)),"")</f>
        <v/>
      </c>
      <c r="O833" s="7" t="s" ph="1">
        <v>9800</v>
      </c>
      <c r="P833" s="7" t="s" ph="1">
        <v>3205</v>
      </c>
      <c r="Q833" s="7" t="s" ph="1">
        <v>3206</v>
      </c>
      <c r="R833" s="147" ph="1"/>
      <c r="S833" s="7" t="s" ph="1">
        <v>1668</v>
      </c>
    </row>
    <row r="834" spans="1:25" ht="25.5" ph="1">
      <c r="A834" s="6" ph="1">
        <v>626</v>
      </c>
      <c r="B834" s="7" t="s" ph="1">
        <v>930</v>
      </c>
      <c r="C834" s="7" t="s" ph="1">
        <v>1566</v>
      </c>
      <c r="D834" s="14" ph="1">
        <v>1</v>
      </c>
      <c r="E834" s="14" ph="1">
        <v>47</v>
      </c>
      <c r="F834" s="7" t="s" ph="1">
        <v>1578</v>
      </c>
      <c r="G834" s="7" t="s" ph="1">
        <v>1617</v>
      </c>
      <c r="I834" s="7" t="s" ph="1">
        <v>3154</v>
      </c>
      <c r="M834" s="14" t="str" ph="1">
        <f>IFERROR(INDEX([1]!_born[生没年],
MATCH(I834,[1]!_born[作],0)),"")</f>
        <v>1959~</v>
      </c>
      <c r="N834" s="14" t="str" ph="1">
        <f>IFERROR(INDEX([1]!_born[生没年],
MATCH(K834,[1]!_born[作],0)),"")</f>
        <v/>
      </c>
      <c r="O834" s="7" t="s" ph="1">
        <v>9801</v>
      </c>
      <c r="P834" s="7" t="s" ph="1">
        <v>3207</v>
      </c>
      <c r="Q834" s="7" t="s" ph="1">
        <v>3208</v>
      </c>
      <c r="R834" s="147" ph="1"/>
      <c r="S834" s="7" t="s" ph="1">
        <v>1669</v>
      </c>
    </row>
    <row r="835" spans="1:25" s="52" customFormat="1" ph="1">
      <c r="A835" s="49" ph="1">
        <v>666</v>
      </c>
      <c r="B835" s="52" t="s" ph="1">
        <v>930</v>
      </c>
      <c r="C835" s="52" t="s" ph="1">
        <v>1566</v>
      </c>
      <c r="D835" s="132" ph="1">
        <v>1</v>
      </c>
      <c r="E835" s="132" ph="1">
        <v>47</v>
      </c>
      <c r="F835" s="52" t="s" ph="1">
        <v>1604</v>
      </c>
      <c r="G835" s="52" t="s" ph="1">
        <v>1576</v>
      </c>
      <c r="M835" s="132" t="str" ph="1">
        <f>IFERROR(INDEX([1]!_born[生没年],
MATCH(I835,[1]!_born[作],0)),"")</f>
        <v/>
      </c>
      <c r="N835" s="132" t="str" ph="1">
        <f>IFERROR(INDEX([1]!_born[生没年],
MATCH(K835,[1]!_born[作],0)),"")</f>
        <v/>
      </c>
      <c r="R835" s="150" ph="1"/>
      <c r="U835" s="53" ph="1"/>
      <c r="V835" s="49" ph="1"/>
      <c r="W835" s="49" ph="1"/>
    </row>
    <row r="836" spans="1:25" ht="25.5" ph="1">
      <c r="A836" s="6" ph="1">
        <v>755</v>
      </c>
      <c r="B836" s="7" t="s" ph="1">
        <v>930</v>
      </c>
      <c r="C836" s="7" t="s" ph="1">
        <v>1566</v>
      </c>
      <c r="D836" s="14" ph="1">
        <v>2</v>
      </c>
      <c r="E836" s="14" ph="1">
        <v>47</v>
      </c>
      <c r="F836" s="7" t="s" ph="1">
        <v>1577</v>
      </c>
      <c r="G836" s="7" t="s" ph="1">
        <v>1617</v>
      </c>
      <c r="I836" s="7" t="s" ph="1">
        <v>3154</v>
      </c>
      <c r="M836" s="14" t="str" ph="1">
        <f>IFERROR(INDEX([1]!_born[生没年],
MATCH(I836,[1]!_born[作],0)),"")</f>
        <v>1959~</v>
      </c>
      <c r="N836" s="14" t="str" ph="1">
        <f>IFERROR(INDEX([1]!_born[生没年],
MATCH(K836,[1]!_born[作],0)),"")</f>
        <v/>
      </c>
      <c r="O836" s="7" t="s" ph="1">
        <v>9802</v>
      </c>
      <c r="P836" s="7" t="s" ph="1">
        <v>3207</v>
      </c>
      <c r="Q836" s="7" t="s" ph="1">
        <v>3208</v>
      </c>
      <c r="R836" s="147" ph="1"/>
      <c r="S836" s="7" t="s" ph="1">
        <v>1669</v>
      </c>
    </row>
    <row r="837" spans="1:25" ht="25.5" ph="1">
      <c r="A837" s="6" ph="1">
        <v>755</v>
      </c>
      <c r="B837" s="7" t="s" ph="1">
        <v>930</v>
      </c>
      <c r="C837" s="7" t="s" ph="1">
        <v>1566</v>
      </c>
      <c r="D837" s="14" ph="1">
        <v>2</v>
      </c>
      <c r="E837" s="14" ph="1">
        <v>47</v>
      </c>
      <c r="F837" s="7" t="s" ph="1">
        <v>1578</v>
      </c>
      <c r="G837" s="7" t="s" ph="1">
        <v>1617</v>
      </c>
      <c r="I837" s="7" t="s" ph="1">
        <v>9803</v>
      </c>
      <c r="M837" s="14" t="str" ph="1">
        <f>IFERROR(INDEX([1]!_born[生没年],
MATCH(I837,[1]!_born[作],0)),"")</f>
        <v/>
      </c>
      <c r="N837" s="14" t="str" ph="1">
        <f>IFERROR(INDEX([1]!_born[生没年],
MATCH(K837,[1]!_born[作],0)),"")</f>
        <v/>
      </c>
      <c r="O837" s="7" t="s" ph="1">
        <v>3026</v>
      </c>
      <c r="P837" s="7" t="s" ph="1">
        <v>3875</v>
      </c>
      <c r="Q837" s="7" t="s" ph="1">
        <v>3876</v>
      </c>
      <c r="R837" s="147" ph="1"/>
    </row>
    <row r="838" spans="1:25" s="52" customFormat="1" ht="25.5" ph="1">
      <c r="A838" s="49" ph="1">
        <v>757</v>
      </c>
      <c r="B838" s="52" t="s" ph="1">
        <v>930</v>
      </c>
      <c r="C838" s="52" t="s" ph="1">
        <v>1566</v>
      </c>
      <c r="D838" s="132" ph="1">
        <v>2</v>
      </c>
      <c r="E838" s="132" ph="1">
        <v>47</v>
      </c>
      <c r="F838" s="52" t="s" ph="1">
        <v>1604</v>
      </c>
      <c r="G838" s="52" t="s" ph="1">
        <v>1576</v>
      </c>
      <c r="M838" s="132" t="str" ph="1">
        <f>IFERROR(INDEX([1]!_born[生没年],
MATCH(I838,[1]!_born[作],0)),"")</f>
        <v/>
      </c>
      <c r="N838" s="132" t="str" ph="1">
        <f>IFERROR(INDEX([1]!_born[生没年],
MATCH(K838,[1]!_born[作],0)),"")</f>
        <v/>
      </c>
      <c r="O838" s="52" t="s" ph="1">
        <v>9286</v>
      </c>
      <c r="R838" s="150" ph="1"/>
      <c r="U838" s="53" ph="1"/>
      <c r="V838" s="49" ph="1"/>
      <c r="W838" s="49" ph="1"/>
    </row>
    <row r="839" spans="1:25" ph="1">
      <c r="A839" s="6" ph="1">
        <v>755</v>
      </c>
      <c r="B839" s="7" t="s" ph="1">
        <v>930</v>
      </c>
      <c r="C839" s="7" t="s" ph="1">
        <v>1566</v>
      </c>
      <c r="D839" s="14" ph="1">
        <v>3</v>
      </c>
      <c r="E839" s="14" ph="1">
        <v>47</v>
      </c>
      <c r="F839" s="7" t="s" ph="1">
        <v>1577</v>
      </c>
      <c r="G839" s="7" t="s" ph="1">
        <v>1617</v>
      </c>
      <c r="I839" s="7" t="s" ph="1">
        <v>4024</v>
      </c>
      <c r="M839" s="14" t="str" ph="1">
        <f>IFERROR(INDEX([1]!_born[生没年],
MATCH(I839,[1]!_born[作],0)),"")</f>
        <v/>
      </c>
      <c r="N839" s="14" t="str" ph="1">
        <f>IFERROR(INDEX([1]!_born[生没年],
MATCH(K839,[1]!_born[作],0)),"")</f>
        <v/>
      </c>
      <c r="O839" s="7" t="s" ph="1">
        <v>2547</v>
      </c>
      <c r="P839" s="7" t="s" ph="1">
        <v>3873</v>
      </c>
      <c r="Q839" s="7" t="s" ph="1">
        <v>3874</v>
      </c>
      <c r="R839" s="147" ph="1"/>
    </row>
    <row r="840" spans="1:25" s="52" customFormat="1" ph="1">
      <c r="A840" s="49" ph="1">
        <v>666</v>
      </c>
      <c r="B840" s="52" t="s" ph="1">
        <v>930</v>
      </c>
      <c r="C840" s="52" t="s" ph="1">
        <v>1566</v>
      </c>
      <c r="D840" s="132" ph="1">
        <v>3</v>
      </c>
      <c r="E840" s="132" ph="1">
        <v>47</v>
      </c>
      <c r="F840" s="52" t="s" ph="1">
        <v>1578</v>
      </c>
      <c r="G840" s="52" t="s" ph="1">
        <v>1576</v>
      </c>
      <c r="M840" s="132" t="str" ph="1">
        <f>IFERROR(INDEX([1]!_born[生没年],
MATCH(I840,[1]!_born[作],0)),"")</f>
        <v/>
      </c>
      <c r="N840" s="132" t="str" ph="1">
        <f>IFERROR(INDEX([1]!_born[生没年],
MATCH(K840,[1]!_born[作],0)),"")</f>
        <v/>
      </c>
      <c r="R840" s="150" ph="1"/>
      <c r="U840" s="53" ph="1"/>
      <c r="V840" s="49" ph="1"/>
      <c r="W840" s="49" ph="1"/>
    </row>
    <row r="841" spans="1:25" ph="1">
      <c r="A841" s="6" ph="1">
        <v>944</v>
      </c>
      <c r="B841" s="7" t="s" ph="1">
        <v>930</v>
      </c>
      <c r="C841" s="7" t="s" ph="1">
        <v>1566</v>
      </c>
      <c r="D841" s="14" ph="1">
        <v>4</v>
      </c>
      <c r="E841" s="14" ph="1">
        <v>47</v>
      </c>
      <c r="F841" s="7" t="s" ph="1">
        <v>1577</v>
      </c>
      <c r="G841" s="7" t="s" ph="1">
        <v>1617</v>
      </c>
      <c r="I841" s="17" t="s" ph="1">
        <v>4135</v>
      </c>
      <c r="M841" s="14" t="str" ph="1">
        <f>IFERROR(INDEX([1]!_born[生没年],
MATCH(I841,[1]!_born[作],0)),"")</f>
        <v/>
      </c>
      <c r="N841" s="14" t="str" ph="1">
        <f>IFERROR(INDEX([1]!_born[生没年],
MATCH(K841,[1]!_born[作],0)),"")</f>
        <v/>
      </c>
      <c r="O841" s="17" t="s" ph="1">
        <v>4134</v>
      </c>
      <c r="P841" s="7" t="s" ph="1">
        <v>4060</v>
      </c>
      <c r="Q841" s="7" t="s" ph="1">
        <v>2638</v>
      </c>
      <c r="R841" s="147" ph="1"/>
      <c r="S841" s="7" t="s" ph="1">
        <v>1670</v>
      </c>
      <c r="T841" s="7" t="s" ph="1">
        <v>4147</v>
      </c>
    </row>
    <row r="842" spans="1:25" ht="25.5" ph="1">
      <c r="A842" s="6" ph="1">
        <v>944</v>
      </c>
      <c r="B842" s="7" t="s" ph="1">
        <v>930</v>
      </c>
      <c r="C842" s="7" t="s" ph="1">
        <v>1566</v>
      </c>
      <c r="D842" s="14" ph="1">
        <v>4</v>
      </c>
      <c r="E842" s="14" ph="1">
        <v>47</v>
      </c>
      <c r="F842" s="7" t="s" ph="1">
        <v>1578</v>
      </c>
      <c r="G842" s="7" t="s" ph="1">
        <v>1617</v>
      </c>
      <c r="I842" s="7" t="s" ph="1">
        <v>4135</v>
      </c>
      <c r="M842" s="14" t="str" ph="1">
        <f>IFERROR(INDEX([1]!_born[生没年],
MATCH(I842,[1]!_born[作],0)),"")</f>
        <v/>
      </c>
      <c r="N842" s="14" t="str" ph="1">
        <f>IFERROR(INDEX([1]!_born[生没年],
MATCH(K842,[1]!_born[作],0)),"")</f>
        <v/>
      </c>
      <c r="O842" s="7" t="s" ph="1">
        <v>9804</v>
      </c>
      <c r="P842" s="7" t="s" ph="1">
        <v>2639</v>
      </c>
      <c r="Q842" s="7" t="s" ph="1">
        <v>2668</v>
      </c>
      <c r="R842" s="147" ph="1"/>
      <c r="S842" s="7" t="s" ph="1">
        <v>1671</v>
      </c>
    </row>
    <row r="843" spans="1:25" s="52" customFormat="1" ht="25.5" ph="1">
      <c r="A843" s="49" ph="1">
        <v>666</v>
      </c>
      <c r="B843" s="52" t="s" ph="1">
        <v>930</v>
      </c>
      <c r="C843" s="52" t="s" ph="1">
        <v>1566</v>
      </c>
      <c r="D843" s="132" ph="1">
        <v>4</v>
      </c>
      <c r="E843" s="132" ph="1">
        <v>47</v>
      </c>
      <c r="F843" s="52" t="s" ph="1">
        <v>1604</v>
      </c>
      <c r="G843" s="52" t="s" ph="1">
        <v>1576</v>
      </c>
      <c r="I843" s="52" t="s" ph="1">
        <v>9805</v>
      </c>
      <c r="M843" s="132" t="str" ph="1">
        <f>IFERROR(INDEX([1]!_born[生没年],
MATCH(I843,[1]!_born[作],0)),"")</f>
        <v/>
      </c>
      <c r="N843" s="132" t="str" ph="1">
        <f>IFERROR(INDEX([1]!_born[生没年],
MATCH(K843,[1]!_born[作],0)),"")</f>
        <v/>
      </c>
      <c r="O843" s="52" t="s" ph="1">
        <v>9806</v>
      </c>
      <c r="P843" s="52" t="s" ph="1">
        <v>2522</v>
      </c>
      <c r="Q843" s="52" t="s" ph="1">
        <v>2523</v>
      </c>
      <c r="R843" s="150" ph="1"/>
      <c r="S843" s="52" t="s" ph="1">
        <v>1672</v>
      </c>
      <c r="U843" s="53" ph="1"/>
      <c r="V843" s="49" ph="1"/>
      <c r="W843" s="49" ph="1"/>
    </row>
    <row r="844" spans="1:25" ht="25.5" ph="1">
      <c r="A844" s="6" ph="1">
        <v>757</v>
      </c>
      <c r="B844" s="7" t="s" ph="1">
        <v>930</v>
      </c>
      <c r="C844" s="7" t="s" ph="1">
        <v>1566</v>
      </c>
      <c r="D844" s="14" ph="1">
        <v>5</v>
      </c>
      <c r="E844" s="14" ph="1">
        <v>47</v>
      </c>
      <c r="F844" s="7" t="s" ph="1">
        <v>1577</v>
      </c>
      <c r="G844" s="7" t="s" ph="1">
        <v>1617</v>
      </c>
      <c r="I844" s="7" t="s" ph="1">
        <v>4135</v>
      </c>
      <c r="M844" s="14" t="str" ph="1">
        <f>IFERROR(INDEX([1]!_born[生没年],
MATCH(I844,[1]!_born[作],0)),"")</f>
        <v/>
      </c>
      <c r="N844" s="14" t="str" ph="1">
        <f>IFERROR(INDEX([1]!_born[生没年],
MATCH(K844,[1]!_born[作],0)),"")</f>
        <v/>
      </c>
      <c r="O844" s="7" t="s" ph="1">
        <v>9806</v>
      </c>
      <c r="P844" s="7" t="s" ph="1">
        <v>2522</v>
      </c>
      <c r="Q844" s="7" t="s" ph="1">
        <v>2523</v>
      </c>
      <c r="R844" s="147" ph="1"/>
      <c r="S844" s="7" t="s" ph="1">
        <v>1672</v>
      </c>
      <c r="Y844" s="7" t="s" ph="1">
        <v>9807</v>
      </c>
    </row>
    <row r="845" spans="1:25" s="52" customFormat="1" ph="1">
      <c r="A845" s="49" ph="1">
        <v>666</v>
      </c>
      <c r="B845" s="52" t="s" ph="1">
        <v>930</v>
      </c>
      <c r="C845" s="52" t="s" ph="1">
        <v>1566</v>
      </c>
      <c r="D845" s="132" ph="1">
        <v>5</v>
      </c>
      <c r="E845" s="132" ph="1">
        <v>47</v>
      </c>
      <c r="F845" s="52" t="s" ph="1">
        <v>1578</v>
      </c>
      <c r="G845" s="52" t="s" ph="1">
        <v>1576</v>
      </c>
      <c r="I845" s="136" ph="1"/>
      <c r="M845" s="132" t="str" ph="1">
        <f>IFERROR(INDEX([1]!_born[生没年],
MATCH(I845,[1]!_born[作],0)),"")</f>
        <v/>
      </c>
      <c r="N845" s="132" t="str" ph="1">
        <f>IFERROR(INDEX([1]!_born[生没年],
MATCH(K845,[1]!_born[作],0)),"")</f>
        <v/>
      </c>
      <c r="P845" s="52" t="s" ph="1">
        <v>1673</v>
      </c>
      <c r="R845" s="150" ph="1"/>
      <c r="U845" s="53" ph="1"/>
      <c r="V845" s="49" ph="1"/>
      <c r="W845" s="49" ph="1"/>
    </row>
    <row r="846" spans="1:25" ph="1">
      <c r="A846" s="6" ph="1">
        <v>626</v>
      </c>
      <c r="B846" s="7" t="s" ph="1">
        <v>930</v>
      </c>
      <c r="C846" s="7" t="s" ph="1">
        <v>1566</v>
      </c>
      <c r="D846" s="14" ph="1">
        <v>1</v>
      </c>
      <c r="E846" s="14" ph="1">
        <v>48</v>
      </c>
      <c r="F846" s="7" t="s" ph="1">
        <v>1577</v>
      </c>
      <c r="G846" s="7" t="s" ph="1">
        <v>1617</v>
      </c>
      <c r="I846" s="7" t="s" ph="1">
        <v>2308</v>
      </c>
      <c r="M846" s="14" t="str" ph="1">
        <f>IFERROR(INDEX([1]!_born[生没年],
MATCH(I846,[1]!_born[作],0)),"")</f>
        <v>1963~</v>
      </c>
      <c r="N846" s="14" t="str" ph="1">
        <f>IFERROR(INDEX([1]!_born[生没年],
MATCH(K846,[1]!_born[作],0)),"")</f>
        <v/>
      </c>
      <c r="O846" s="7" t="s" ph="1">
        <v>2339</v>
      </c>
      <c r="P846" s="7" t="s" ph="1">
        <v>3101</v>
      </c>
      <c r="Q846" s="7" t="s" ph="1">
        <v>2669</v>
      </c>
      <c r="R846" s="147" ph="1"/>
      <c r="S846" s="7" t="s" ph="1">
        <v>1674</v>
      </c>
    </row>
    <row r="847" spans="1:25" ht="25.5" ph="1">
      <c r="A847" s="6" ph="1">
        <v>626</v>
      </c>
      <c r="B847" s="7" t="s" ph="1">
        <v>930</v>
      </c>
      <c r="C847" s="7" t="s" ph="1">
        <v>1566</v>
      </c>
      <c r="D847" s="14" ph="1">
        <v>1</v>
      </c>
      <c r="E847" s="14" ph="1">
        <v>48</v>
      </c>
      <c r="F847" s="7" t="s" ph="1">
        <v>1578</v>
      </c>
      <c r="G847" s="7" t="s" ph="1">
        <v>1617</v>
      </c>
      <c r="I847" s="7" t="s" ph="1">
        <v>2308</v>
      </c>
      <c r="M847" s="14" t="str" ph="1">
        <f>IFERROR(INDEX([1]!_born[生没年],
MATCH(I847,[1]!_born[作],0)),"")</f>
        <v>1963~</v>
      </c>
      <c r="N847" s="14" t="str" ph="1">
        <f>IFERROR(INDEX([1]!_born[生没年],
MATCH(K847,[1]!_born[作],0)),"")</f>
        <v/>
      </c>
      <c r="O847" s="7" t="s" ph="1">
        <v>9808</v>
      </c>
      <c r="P847" s="7" t="s" ph="1">
        <v>4017</v>
      </c>
      <c r="Q847" s="7" t="s" ph="1">
        <v>4018</v>
      </c>
      <c r="R847" s="147" ph="1"/>
      <c r="S847" s="7" t="s" ph="1">
        <v>1675</v>
      </c>
    </row>
    <row r="848" spans="1:25" s="52" customFormat="1" ph="1">
      <c r="A848" s="49" ph="1">
        <v>666</v>
      </c>
      <c r="B848" s="52" t="s" ph="1">
        <v>930</v>
      </c>
      <c r="C848" s="52" t="s" ph="1">
        <v>1566</v>
      </c>
      <c r="D848" s="132" ph="1">
        <v>1</v>
      </c>
      <c r="E848" s="132" ph="1">
        <v>48</v>
      </c>
      <c r="F848" s="52" t="s" ph="1">
        <v>1604</v>
      </c>
      <c r="G848" s="52" t="s" ph="1">
        <v>1576</v>
      </c>
      <c r="M848" s="132" t="str" ph="1">
        <f>IFERROR(INDEX([1]!_born[生没年],
MATCH(I848,[1]!_born[作],0)),"")</f>
        <v/>
      </c>
      <c r="N848" s="132" t="str" ph="1">
        <f>IFERROR(INDEX([1]!_born[生没年],
MATCH(K848,[1]!_born[作],0)),"")</f>
        <v/>
      </c>
      <c r="R848" s="150" ph="1"/>
      <c r="U848" s="53" ph="1"/>
      <c r="V848" s="49" ph="1"/>
      <c r="W848" s="49" ph="1"/>
    </row>
    <row r="849" spans="1:25" ht="25.5" ph="1">
      <c r="A849" s="6" ph="1">
        <v>755</v>
      </c>
      <c r="B849" s="7" t="s" ph="1">
        <v>930</v>
      </c>
      <c r="C849" s="7" t="s" ph="1">
        <v>1566</v>
      </c>
      <c r="D849" s="14" ph="1">
        <v>2</v>
      </c>
      <c r="E849" s="14" ph="1">
        <v>48</v>
      </c>
      <c r="F849" s="7" t="s" ph="1">
        <v>1577</v>
      </c>
      <c r="G849" s="7" t="s" ph="1">
        <v>1617</v>
      </c>
      <c r="I849" s="7" t="s" ph="1">
        <v>2308</v>
      </c>
      <c r="M849" s="14" t="str" ph="1">
        <f>IFERROR(INDEX([1]!_born[生没年],
MATCH(I849,[1]!_born[作],0)),"")</f>
        <v>1963~</v>
      </c>
      <c r="N849" s="14" t="str" ph="1">
        <f>IFERROR(INDEX([1]!_born[生没年],
MATCH(K849,[1]!_born[作],0)),"")</f>
        <v/>
      </c>
      <c r="O849" s="7" t="s" ph="1">
        <v>9809</v>
      </c>
      <c r="P849" s="7" t="s" ph="1">
        <v>4017</v>
      </c>
      <c r="Q849" s="7" t="s" ph="1">
        <v>4018</v>
      </c>
      <c r="R849" s="147" ph="1"/>
      <c r="S849" s="7" t="s" ph="1">
        <v>1675</v>
      </c>
    </row>
    <row r="850" spans="1:25" ph="1">
      <c r="A850" s="6" ph="1">
        <v>755</v>
      </c>
      <c r="B850" s="7" t="s" ph="1">
        <v>930</v>
      </c>
      <c r="C850" s="7" t="s" ph="1">
        <v>1566</v>
      </c>
      <c r="D850" s="14" ph="1">
        <v>2</v>
      </c>
      <c r="E850" s="14" ph="1">
        <v>48</v>
      </c>
      <c r="F850" s="7" t="s" ph="1">
        <v>1578</v>
      </c>
      <c r="G850" s="7" t="s" ph="1">
        <v>1617</v>
      </c>
      <c r="I850" s="7" t="s" ph="1">
        <v>2308</v>
      </c>
      <c r="M850" s="14" t="str" ph="1">
        <f>IFERROR(INDEX([1]!_born[生没年],
MATCH(I850,[1]!_born[作],0)),"")</f>
        <v>1963~</v>
      </c>
      <c r="N850" s="14" t="str" ph="1">
        <f>IFERROR(INDEX([1]!_born[生没年],
MATCH(K850,[1]!_born[作],0)),"")</f>
        <v/>
      </c>
      <c r="O850" s="7" t="s" ph="1">
        <v>3027</v>
      </c>
      <c r="P850" s="7" t="s" ph="1">
        <v>4019</v>
      </c>
      <c r="Q850" s="7" t="s" ph="1">
        <v>4020</v>
      </c>
      <c r="R850" s="147" ph="1"/>
      <c r="S850" s="7" t="s" ph="1">
        <v>1676</v>
      </c>
    </row>
    <row r="851" spans="1:25" ht="25.5" ph="1">
      <c r="A851" s="6" ph="1">
        <v>931</v>
      </c>
      <c r="B851" s="7" t="s" ph="1">
        <v>930</v>
      </c>
      <c r="C851" s="7" t="s" ph="1">
        <v>1566</v>
      </c>
      <c r="D851" s="14" ph="1">
        <v>2</v>
      </c>
      <c r="E851" s="14" ph="1">
        <v>48</v>
      </c>
      <c r="F851" s="7" t="s" ph="1">
        <v>3439</v>
      </c>
      <c r="G851" s="7" t="s" ph="1">
        <v>1617</v>
      </c>
      <c r="I851" s="17" t="s" ph="1">
        <v>2380</v>
      </c>
      <c r="M851" s="14" t="str" ph="1">
        <f>IFERROR(INDEX([1]!_born[生没年],
MATCH(I851,[1]!_born[作],0)),"")</f>
        <v/>
      </c>
      <c r="N851" s="14" t="str" ph="1">
        <f>IFERROR(INDEX([1]!_born[生没年],
MATCH(K851,[1]!_born[作],0)),"")</f>
        <v/>
      </c>
      <c r="O851" s="7" t="s" ph="1">
        <v>9810</v>
      </c>
      <c r="P851" s="7" t="s" ph="1">
        <v>9811</v>
      </c>
      <c r="Q851" s="7" t="s" ph="1">
        <v>2533</v>
      </c>
      <c r="R851" s="147" ph="1"/>
    </row>
    <row r="852" spans="1:25" s="52" customFormat="1" ht="25.5" ph="1">
      <c r="A852" s="49" ph="1">
        <v>757</v>
      </c>
      <c r="B852" s="52" t="s" ph="1">
        <v>930</v>
      </c>
      <c r="C852" s="52" t="s" ph="1">
        <v>1566</v>
      </c>
      <c r="D852" s="132" ph="1">
        <v>2</v>
      </c>
      <c r="E852" s="132" ph="1">
        <v>48</v>
      </c>
      <c r="F852" s="52" t="s" ph="1">
        <v>1567</v>
      </c>
      <c r="G852" s="52" t="s" ph="1">
        <v>1617</v>
      </c>
      <c r="H852" s="52" t="s" ph="1">
        <v>1569</v>
      </c>
      <c r="I852" s="52" t="s" ph="1">
        <v>9812</v>
      </c>
      <c r="M852" s="132" t="str" ph="1">
        <f>IFERROR(INDEX([1]!_born[生没年],
MATCH(I852,[1]!_born[作],0)),"")</f>
        <v/>
      </c>
      <c r="N852" s="132" t="str" ph="1">
        <f>IFERROR(INDEX([1]!_born[生没年],
MATCH(K852,[1]!_born[作],0)),"")</f>
        <v/>
      </c>
      <c r="O852" s="136" t="s" ph="1">
        <v>9813</v>
      </c>
      <c r="P852" s="52" t="s" ph="1">
        <v>1677</v>
      </c>
      <c r="R852" s="150" ph="1"/>
      <c r="U852" s="53" ph="1"/>
      <c r="V852" s="49" ph="1"/>
      <c r="W852" s="49" ph="1"/>
    </row>
    <row r="853" spans="1:25" ht="25.5" ph="1">
      <c r="A853" s="6" ph="1">
        <v>755</v>
      </c>
      <c r="B853" s="7" t="s" ph="1">
        <v>930</v>
      </c>
      <c r="C853" s="7" t="s" ph="1">
        <v>1566</v>
      </c>
      <c r="D853" s="14" ph="1">
        <v>3</v>
      </c>
      <c r="E853" s="14" ph="1">
        <v>48</v>
      </c>
      <c r="F853" s="7" t="s" ph="1">
        <v>1577</v>
      </c>
      <c r="G853" s="7" t="s" ph="1">
        <v>1617</v>
      </c>
      <c r="I853" s="7" t="s" ph="1">
        <v>2308</v>
      </c>
      <c r="M853" s="14" t="str" ph="1">
        <f>IFERROR(INDEX([1]!_born[生没年],
MATCH(I853,[1]!_born[作],0)),"")</f>
        <v>1963~</v>
      </c>
      <c r="N853" s="14" t="str" ph="1">
        <f>IFERROR(INDEX([1]!_born[生没年],
MATCH(K853,[1]!_born[作],0)),"")</f>
        <v/>
      </c>
      <c r="O853" s="7" t="s" ph="1">
        <v>9814</v>
      </c>
      <c r="P853" s="7" t="s" ph="1">
        <v>4021</v>
      </c>
      <c r="R853" s="147" ph="1"/>
      <c r="S853" s="7" t="s" ph="1">
        <v>1678</v>
      </c>
      <c r="Y853" s="7" t="s" ph="1">
        <v>9815</v>
      </c>
    </row>
    <row r="854" spans="1:25" ht="25.5" ph="1">
      <c r="A854" s="6" ph="1">
        <v>755</v>
      </c>
      <c r="B854" s="7" t="s" ph="1">
        <v>930</v>
      </c>
      <c r="C854" s="7" t="s" ph="1">
        <v>1566</v>
      </c>
      <c r="D854" s="14" ph="1">
        <v>3</v>
      </c>
      <c r="E854" s="14" ph="1">
        <v>48</v>
      </c>
      <c r="F854" s="7" t="s" ph="1">
        <v>1578</v>
      </c>
      <c r="G854" s="7" t="s" ph="1">
        <v>1617</v>
      </c>
      <c r="I854" s="7" t="s" ph="1">
        <v>2308</v>
      </c>
      <c r="M854" s="14" t="str" ph="1">
        <f>IFERROR(INDEX([1]!_born[生没年],
MATCH(I854,[1]!_born[作],0)),"")</f>
        <v>1963~</v>
      </c>
      <c r="N854" s="14" t="str" ph="1">
        <f>IFERROR(INDEX([1]!_born[生没年],
MATCH(K854,[1]!_born[作],0)),"")</f>
        <v/>
      </c>
      <c r="O854" s="7" t="s" ph="1">
        <v>2307</v>
      </c>
      <c r="P854" s="7" t="s" ph="1">
        <v>4022</v>
      </c>
      <c r="Q854" s="7" t="s" ph="1">
        <v>4056</v>
      </c>
      <c r="R854" s="147" ph="1"/>
      <c r="Y854" s="7" t="s" ph="1">
        <v>9816</v>
      </c>
    </row>
    <row r="855" spans="1:25" ht="25.5" ph="1">
      <c r="A855" s="6" ph="1">
        <v>944</v>
      </c>
      <c r="B855" s="7" t="s" ph="1">
        <v>930</v>
      </c>
      <c r="C855" s="7" t="s" ph="1">
        <v>1566</v>
      </c>
      <c r="D855" s="14" ph="1">
        <v>4</v>
      </c>
      <c r="E855" s="14" ph="1">
        <v>48</v>
      </c>
      <c r="F855" s="7" t="s" ph="1">
        <v>1604</v>
      </c>
      <c r="G855" s="7" t="s" ph="1">
        <v>1617</v>
      </c>
      <c r="I855" s="7" t="s" ph="1">
        <v>3592</v>
      </c>
      <c r="M855" s="14" t="str" ph="1">
        <f>IFERROR(INDEX([1]!_born[生没年],
MATCH(I855,[1]!_born[作],0)),"")</f>
        <v/>
      </c>
      <c r="N855" s="14" t="str" ph="1">
        <f>IFERROR(INDEX([1]!_born[生没年],
MATCH(K855,[1]!_born[作],0)),"")</f>
        <v/>
      </c>
      <c r="O855" s="7" t="s" ph="1">
        <v>2338</v>
      </c>
      <c r="P855" s="7" t="s" ph="1">
        <v>4059</v>
      </c>
      <c r="Q855" s="7" t="s" ph="1">
        <v>1679</v>
      </c>
      <c r="R855" s="147" ph="1"/>
      <c r="S855" s="7" t="s" ph="1">
        <v>1680</v>
      </c>
      <c r="Y855" s="7" t="s" ph="1">
        <v>9817</v>
      </c>
    </row>
    <row r="856" spans="1:25" s="52" customFormat="1" ph="1">
      <c r="A856" s="49" ph="1">
        <v>666</v>
      </c>
      <c r="B856" s="52" t="s" ph="1">
        <v>930</v>
      </c>
      <c r="C856" s="52" t="s" ph="1">
        <v>1566</v>
      </c>
      <c r="D856" s="132" ph="1">
        <v>3</v>
      </c>
      <c r="E856" s="132" ph="1">
        <v>48</v>
      </c>
      <c r="F856" s="52" t="s" ph="1">
        <v>1567</v>
      </c>
      <c r="G856" s="52" t="s" ph="1">
        <v>1576</v>
      </c>
      <c r="I856" s="52" t="s" ph="1">
        <v>1681</v>
      </c>
      <c r="M856" s="132" t="str" ph="1">
        <f>IFERROR(INDEX([1]!_born[生没年],
MATCH(I856,[1]!_born[作],0)),"")</f>
        <v/>
      </c>
      <c r="N856" s="132" t="str" ph="1">
        <f>IFERROR(INDEX([1]!_born[生没年],
MATCH(K856,[1]!_born[作],0)),"")</f>
        <v/>
      </c>
      <c r="P856" s="52" t="s" ph="1">
        <v>1681</v>
      </c>
      <c r="R856" s="150" ph="1"/>
      <c r="U856" s="53" ph="1"/>
      <c r="V856" s="49" ph="1"/>
      <c r="W856" s="49" ph="1"/>
    </row>
    <row r="857" spans="1:25" ht="25.5" ph="1">
      <c r="A857" s="6" ph="1">
        <v>944</v>
      </c>
      <c r="B857" s="7" t="s" ph="1">
        <v>930</v>
      </c>
      <c r="C857" s="7" t="s" ph="1">
        <v>1566</v>
      </c>
      <c r="D857" s="14" ph="1">
        <v>4</v>
      </c>
      <c r="E857" s="14" ph="1">
        <v>48</v>
      </c>
      <c r="F857" s="7" t="s" ph="1">
        <v>1577</v>
      </c>
      <c r="G857" s="7" t="s" ph="1">
        <v>1617</v>
      </c>
      <c r="I857" s="7" t="s" ph="1">
        <v>2308</v>
      </c>
      <c r="M857" s="14" t="str" ph="1">
        <f>IFERROR(INDEX([1]!_born[生没年],
MATCH(I857,[1]!_born[作],0)),"")</f>
        <v>1963~</v>
      </c>
      <c r="N857" s="14" t="str" ph="1">
        <f>IFERROR(INDEX([1]!_born[生没年],
MATCH(K857,[1]!_born[作],0)),"")</f>
        <v/>
      </c>
      <c r="O857" s="7" t="s" ph="1">
        <v>3329</v>
      </c>
      <c r="P857" s="7" t="s" ph="1">
        <v>4057</v>
      </c>
      <c r="Q857" s="7" t="s" ph="1">
        <v>4058</v>
      </c>
      <c r="R857" s="147" ph="1"/>
      <c r="S857" s="7" t="s" ph="1">
        <v>1682</v>
      </c>
      <c r="Y857" s="7" t="s" ph="1">
        <v>9818</v>
      </c>
    </row>
    <row r="858" spans="1:25" ht="25.5" ph="1">
      <c r="A858" s="6" ph="1">
        <v>944</v>
      </c>
      <c r="B858" s="7" t="s" ph="1">
        <v>930</v>
      </c>
      <c r="C858" s="7" t="s" ph="1">
        <v>1566</v>
      </c>
      <c r="D858" s="14" ph="1">
        <v>4</v>
      </c>
      <c r="E858" s="14" ph="1">
        <v>48</v>
      </c>
      <c r="F858" s="7" t="s" ph="1">
        <v>1578</v>
      </c>
      <c r="G858" s="7" t="s" ph="1">
        <v>1617</v>
      </c>
      <c r="I858" s="7" t="s" ph="1">
        <v>3592</v>
      </c>
      <c r="M858" s="14" t="str" ph="1">
        <f>IFERROR(INDEX([1]!_born[生没年],
MATCH(I858,[1]!_born[作],0)),"")</f>
        <v/>
      </c>
      <c r="N858" s="14" t="str" ph="1">
        <f>IFERROR(INDEX([1]!_born[生没年],
MATCH(K858,[1]!_born[作],0)),"")</f>
        <v/>
      </c>
      <c r="O858" s="7" t="s" ph="1">
        <v>2338</v>
      </c>
      <c r="P858" s="7" t="s" ph="1">
        <v>4059</v>
      </c>
      <c r="Q858" s="7" t="s" ph="1">
        <v>1679</v>
      </c>
      <c r="R858" s="147" ph="1"/>
      <c r="S858" s="7" t="s" ph="1">
        <v>1680</v>
      </c>
      <c r="Y858" s="7" t="s" ph="1">
        <v>9819</v>
      </c>
    </row>
    <row r="859" spans="1:25" s="52" customFormat="1" ph="1">
      <c r="A859" s="49" ph="1">
        <v>666</v>
      </c>
      <c r="B859" s="52" t="s" ph="1">
        <v>930</v>
      </c>
      <c r="C859" s="52" t="s" ph="1">
        <v>1566</v>
      </c>
      <c r="D859" s="132" ph="1">
        <v>4</v>
      </c>
      <c r="E859" s="132" ph="1">
        <v>48</v>
      </c>
      <c r="F859" s="52" t="s" ph="1">
        <v>1604</v>
      </c>
      <c r="G859" s="52" t="s" ph="1">
        <v>1576</v>
      </c>
      <c r="M859" s="132" t="str" ph="1">
        <f>IFERROR(INDEX([1]!_born[生没年],
MATCH(I859,[1]!_born[作],0)),"")</f>
        <v/>
      </c>
      <c r="N859" s="132" t="str" ph="1">
        <f>IFERROR(INDEX([1]!_born[生没年],
MATCH(K859,[1]!_born[作],0)),"")</f>
        <v/>
      </c>
      <c r="P859" s="52" t="s" ph="1">
        <v>1683</v>
      </c>
      <c r="R859" s="150" ph="1"/>
      <c r="U859" s="53" ph="1"/>
      <c r="V859" s="49" ph="1"/>
      <c r="W859" s="49" ph="1"/>
    </row>
    <row r="860" spans="1:25" ht="25.5" ph="1">
      <c r="A860" s="6" ph="1">
        <v>757</v>
      </c>
      <c r="B860" s="7" t="s" ph="1">
        <v>930</v>
      </c>
      <c r="C860" s="7" t="s" ph="1">
        <v>1566</v>
      </c>
      <c r="D860" s="14" ph="1">
        <v>5</v>
      </c>
      <c r="E860" s="14" ph="1">
        <v>48</v>
      </c>
      <c r="F860" s="7" t="s" ph="1">
        <v>1577</v>
      </c>
      <c r="G860" s="7" t="s" ph="1">
        <v>1617</v>
      </c>
      <c r="I860" s="7" t="s" ph="1">
        <v>2691</v>
      </c>
      <c r="M860" s="14" t="str" ph="1">
        <f>IFERROR(INDEX([1]!_born[生没年],
MATCH(I860,[1]!_born[作],0)),"")</f>
        <v/>
      </c>
      <c r="N860" s="14" t="str" ph="1">
        <f>IFERROR(INDEX([1]!_born[生没年],
MATCH(K860,[1]!_born[作],0)),"")</f>
        <v/>
      </c>
      <c r="O860" s="7" t="s" ph="1">
        <v>9820</v>
      </c>
      <c r="P860" s="7" t="s" ph="1">
        <v>4007</v>
      </c>
      <c r="Q860" s="7" t="s" ph="1">
        <v>4008</v>
      </c>
      <c r="R860" s="147" ph="1"/>
    </row>
    <row r="861" spans="1:25" s="52" customFormat="1" ph="1">
      <c r="A861" s="49" ph="1">
        <v>666</v>
      </c>
      <c r="B861" s="52" t="s" ph="1">
        <v>930</v>
      </c>
      <c r="C861" s="52" t="s" ph="1">
        <v>1566</v>
      </c>
      <c r="D861" s="132" ph="1">
        <v>5</v>
      </c>
      <c r="E861" s="132" ph="1">
        <v>48</v>
      </c>
      <c r="F861" s="52" t="s" ph="1">
        <v>1578</v>
      </c>
      <c r="G861" s="52" t="s" ph="1">
        <v>1576</v>
      </c>
      <c r="I861" s="52" t="s" ph="1">
        <v>1684</v>
      </c>
      <c r="M861" s="132" t="str" ph="1">
        <f>IFERROR(INDEX([1]!_born[生没年],
MATCH(I861,[1]!_born[作],0)),"")</f>
        <v/>
      </c>
      <c r="N861" s="132" t="str" ph="1">
        <f>IFERROR(INDEX([1]!_born[生没年],
MATCH(K861,[1]!_born[作],0)),"")</f>
        <v/>
      </c>
      <c r="P861" s="52" t="s" ph="1">
        <v>1684</v>
      </c>
      <c r="R861" s="150" ph="1"/>
      <c r="U861" s="53" ph="1"/>
      <c r="V861" s="49" ph="1"/>
      <c r="W861" s="49" ph="1"/>
    </row>
    <row r="862" spans="1:25" ht="25.5" ph="1">
      <c r="A862" s="6" ph="1">
        <v>626</v>
      </c>
      <c r="B862" s="7" t="s" ph="1">
        <v>930</v>
      </c>
      <c r="C862" s="7" t="s" ph="1">
        <v>1566</v>
      </c>
      <c r="D862" s="14" ph="1">
        <v>1</v>
      </c>
      <c r="E862" s="14" ph="1">
        <v>49</v>
      </c>
      <c r="F862" s="7" t="s" ph="1">
        <v>1577</v>
      </c>
      <c r="G862" s="7" t="s" ph="1">
        <v>1617</v>
      </c>
      <c r="I862" s="7" t="s" ph="1">
        <v>2372</v>
      </c>
      <c r="M862" s="14" t="str" ph="1">
        <f>IFERROR(INDEX([1]!_born[生没年],
MATCH(I862,[1]!_born[作],0)),"")</f>
        <v>1972~</v>
      </c>
      <c r="N862" s="14" t="str" ph="1">
        <f>IFERROR(INDEX([1]!_born[生没年],
MATCH(K862,[1]!_born[作],0)),"")</f>
        <v/>
      </c>
      <c r="O862" s="7" t="s" ph="1">
        <v>2373</v>
      </c>
      <c r="P862" s="7" t="s" ph="1">
        <v>3239</v>
      </c>
      <c r="Q862" s="7" t="s" ph="1">
        <v>3240</v>
      </c>
      <c r="R862" s="147" ph="1"/>
      <c r="S862" s="7" t="s" ph="1">
        <v>1676</v>
      </c>
      <c r="T862" s="7" t="s" ph="1">
        <v>4147</v>
      </c>
      <c r="Y862" s="7" t="s" ph="1">
        <v>9067</v>
      </c>
    </row>
    <row r="863" spans="1:25" ht="25.5" ph="1">
      <c r="A863" s="6" ph="1">
        <v>626</v>
      </c>
      <c r="B863" s="7" t="s" ph="1">
        <v>930</v>
      </c>
      <c r="C863" s="7" t="s" ph="1">
        <v>1566</v>
      </c>
      <c r="D863" s="14" ph="1">
        <v>1</v>
      </c>
      <c r="E863" s="14" ph="1">
        <v>49</v>
      </c>
      <c r="F863" s="7" t="s" ph="1">
        <v>1578</v>
      </c>
      <c r="G863" s="7" t="s" ph="1">
        <v>1617</v>
      </c>
      <c r="I863" s="7" t="s" ph="1">
        <v>2372</v>
      </c>
      <c r="K863" s="7" t="s" ph="1">
        <v>3393</v>
      </c>
      <c r="L863" s="7" t="s" ph="1">
        <v>3632</v>
      </c>
      <c r="M863" s="14" t="str" ph="1">
        <f>IFERROR(INDEX([1]!_born[生没年],
MATCH(I863,[1]!_born[作],0)),"")</f>
        <v>1972~</v>
      </c>
      <c r="N863" s="14" t="str" ph="1">
        <f>IFERROR(INDEX([1]!_born[生没年],
MATCH(K863,[1]!_born[作],0)),"")</f>
        <v/>
      </c>
      <c r="O863" s="7" t="s" ph="1">
        <v>2655</v>
      </c>
      <c r="P863" s="7" t="s" ph="1">
        <v>3241</v>
      </c>
      <c r="Q863" s="7" t="s" ph="1">
        <v>3242</v>
      </c>
      <c r="R863" s="147" ph="1"/>
      <c r="S863" s="7" t="s" ph="1">
        <v>1685</v>
      </c>
      <c r="Y863" s="7" t="s" ph="1">
        <v>9501</v>
      </c>
    </row>
    <row r="864" spans="1:25" s="52" customFormat="1" ph="1">
      <c r="A864" s="49" ph="1">
        <v>666</v>
      </c>
      <c r="B864" s="52" t="s" ph="1">
        <v>930</v>
      </c>
      <c r="C864" s="52" t="s" ph="1">
        <v>1566</v>
      </c>
      <c r="D864" s="132" ph="1">
        <v>1</v>
      </c>
      <c r="E864" s="132" ph="1">
        <v>49</v>
      </c>
      <c r="F864" s="52" t="s" ph="1">
        <v>1604</v>
      </c>
      <c r="G864" s="52" t="s" ph="1">
        <v>1576</v>
      </c>
      <c r="M864" s="132" t="str" ph="1">
        <f>IFERROR(INDEX([1]!_born[生没年],
MATCH(I864,[1]!_born[作],0)),"")</f>
        <v/>
      </c>
      <c r="N864" s="132" t="str" ph="1">
        <f>IFERROR(INDEX([1]!_born[生没年],
MATCH(K864,[1]!_born[作],0)),"")</f>
        <v/>
      </c>
      <c r="R864" s="150" ph="1"/>
      <c r="U864" s="53" ph="1"/>
      <c r="V864" s="49" ph="1"/>
      <c r="W864" s="49" ph="1"/>
    </row>
    <row r="865" spans="1:25" ht="25.5" ph="1">
      <c r="A865" s="6" ph="1">
        <v>755</v>
      </c>
      <c r="B865" s="7" t="s" ph="1">
        <v>930</v>
      </c>
      <c r="C865" s="7" t="s" ph="1">
        <v>1566</v>
      </c>
      <c r="D865" s="14" ph="1">
        <v>2</v>
      </c>
      <c r="E865" s="14" ph="1">
        <v>49</v>
      </c>
      <c r="F865" s="7" t="s" ph="1">
        <v>1577</v>
      </c>
      <c r="G865" s="7" t="s" ph="1">
        <v>1617</v>
      </c>
      <c r="I865" s="7" t="s" ph="1">
        <v>2372</v>
      </c>
      <c r="K865" s="7" t="s" ph="1">
        <v>3393</v>
      </c>
      <c r="L865" s="7" t="s" ph="1">
        <v>3632</v>
      </c>
      <c r="M865" s="14" t="str" ph="1">
        <f>IFERROR(INDEX([1]!_born[生没年],
MATCH(I865,[1]!_born[作],0)),"")</f>
        <v>1972~</v>
      </c>
      <c r="N865" s="14" t="str" ph="1">
        <f>IFERROR(INDEX([1]!_born[生没年],
MATCH(K865,[1]!_born[作],0)),"")</f>
        <v/>
      </c>
      <c r="O865" s="7" t="s" ph="1">
        <v>2655</v>
      </c>
      <c r="P865" s="7" t="s" ph="1">
        <v>3241</v>
      </c>
      <c r="Q865" s="7" t="s" ph="1">
        <v>3242</v>
      </c>
      <c r="R865" s="147" ph="1"/>
      <c r="S865" s="7" t="s" ph="1">
        <v>1685</v>
      </c>
      <c r="Y865" s="7" t="s" ph="1">
        <v>9821</v>
      </c>
    </row>
    <row r="866" spans="1:25" ht="25.5" ph="1">
      <c r="A866" s="6" ph="1">
        <v>755</v>
      </c>
      <c r="B866" s="7" t="s" ph="1">
        <v>930</v>
      </c>
      <c r="C866" s="7" t="s" ph="1">
        <v>1566</v>
      </c>
      <c r="D866" s="14" ph="1">
        <v>2</v>
      </c>
      <c r="E866" s="14" ph="1">
        <v>49</v>
      </c>
      <c r="F866" s="7" t="s" ph="1">
        <v>1578</v>
      </c>
      <c r="G866" s="7" t="s" ph="1">
        <v>1617</v>
      </c>
      <c r="I866" s="7" t="s" ph="1">
        <v>2372</v>
      </c>
      <c r="M866" s="14" t="str" ph="1">
        <f>IFERROR(INDEX([1]!_born[生没年],
MATCH(I866,[1]!_born[作],0)),"")</f>
        <v>1972~</v>
      </c>
      <c r="N866" s="14" t="str" ph="1">
        <f>IFERROR(INDEX([1]!_born[生没年],
MATCH(K866,[1]!_born[作],0)),"")</f>
        <v/>
      </c>
      <c r="O866" s="7" t="s" ph="1">
        <v>9822</v>
      </c>
      <c r="P866" s="7" t="s" ph="1">
        <v>3243</v>
      </c>
      <c r="R866" s="147" ph="1"/>
      <c r="S866" s="7" t="s" ph="1">
        <v>1675</v>
      </c>
      <c r="Y866" s="7" t="s" ph="1">
        <v>9615</v>
      </c>
    </row>
    <row r="867" spans="1:25" s="52" customFormat="1" ph="1">
      <c r="A867" s="49" ph="1">
        <v>757</v>
      </c>
      <c r="B867" s="52" t="s" ph="1">
        <v>930</v>
      </c>
      <c r="C867" s="52" t="s" ph="1">
        <v>1566</v>
      </c>
      <c r="D867" s="132" ph="1">
        <v>2</v>
      </c>
      <c r="E867" s="132" ph="1">
        <v>49</v>
      </c>
      <c r="F867" s="52" t="s" ph="1">
        <v>1604</v>
      </c>
      <c r="G867" s="52" t="s" ph="1">
        <v>1576</v>
      </c>
      <c r="I867" s="52" t="s" ph="1">
        <v>440</v>
      </c>
      <c r="M867" s="132" t="str" ph="1">
        <f>IFERROR(INDEX([1]!_born[生没年],
MATCH(I867,[1]!_born[作],0)),"")</f>
        <v/>
      </c>
      <c r="N867" s="132" t="str" ph="1">
        <f>IFERROR(INDEX([1]!_born[生没年],
MATCH(K867,[1]!_born[作],0)),"")</f>
        <v/>
      </c>
      <c r="P867" s="52" t="s" ph="1">
        <v>440</v>
      </c>
      <c r="R867" s="150" ph="1"/>
      <c r="U867" s="53" ph="1"/>
      <c r="V867" s="49" ph="1"/>
      <c r="W867" s="49" ph="1"/>
    </row>
    <row r="868" spans="1:25" ph="1">
      <c r="A868" s="6" ph="1">
        <v>755</v>
      </c>
      <c r="B868" s="7" t="s" ph="1">
        <v>930</v>
      </c>
      <c r="C868" s="7" t="s" ph="1">
        <v>1566</v>
      </c>
      <c r="D868" s="14" ph="1">
        <v>3</v>
      </c>
      <c r="E868" s="14" ph="1">
        <v>49</v>
      </c>
      <c r="F868" s="7" t="s" ph="1">
        <v>1577</v>
      </c>
      <c r="G868" s="7" t="s" ph="1">
        <v>1617</v>
      </c>
      <c r="I868" s="17" t="s" ph="1">
        <v>2869</v>
      </c>
      <c r="M868" s="14" t="str" ph="1">
        <f>IFERROR(INDEX([1]!_born[生没年],
MATCH(I868,[1]!_born[作],0)),"")</f>
        <v>1920~1959</v>
      </c>
      <c r="N868" s="14" t="str" ph="1">
        <f>IFERROR(INDEX([1]!_born[生没年],
MATCH(K868,[1]!_born[作],0)),"")</f>
        <v/>
      </c>
      <c r="O868" s="7" t="s" ph="1">
        <v>441</v>
      </c>
      <c r="P868" s="7" t="s" ph="1">
        <v>3655</v>
      </c>
      <c r="Q868" s="7" t="s" ph="1">
        <v>3656</v>
      </c>
      <c r="R868" s="147" ph="1"/>
    </row>
    <row r="869" spans="1:25" ht="25.5" ph="1">
      <c r="A869" s="6" ph="1">
        <v>755</v>
      </c>
      <c r="B869" s="7" t="s" ph="1">
        <v>930</v>
      </c>
      <c r="C869" s="7" t="s" ph="1">
        <v>1566</v>
      </c>
      <c r="D869" s="14" ph="1">
        <v>3</v>
      </c>
      <c r="E869" s="14" ph="1">
        <v>49</v>
      </c>
      <c r="F869" s="7" t="s" ph="1">
        <v>1578</v>
      </c>
      <c r="G869" s="7" t="s" ph="1">
        <v>1617</v>
      </c>
      <c r="I869" s="17" t="s" ph="1">
        <v>2869</v>
      </c>
      <c r="M869" s="14" t="str" ph="1">
        <f>IFERROR(INDEX([1]!_born[生没年],
MATCH(I869,[1]!_born[作],0)),"")</f>
        <v>1920~1959</v>
      </c>
      <c r="N869" s="14" t="str" ph="1">
        <f>IFERROR(INDEX([1]!_born[生没年],
MATCH(K869,[1]!_born[作],0)),"")</f>
        <v/>
      </c>
      <c r="O869" s="7" t="s" ph="1">
        <v>9823</v>
      </c>
      <c r="P869" s="7" t="s" ph="1">
        <v>3657</v>
      </c>
      <c r="Q869" s="7" t="s" ph="1">
        <v>3658</v>
      </c>
      <c r="R869" s="147" ph="1"/>
    </row>
    <row r="870" spans="1:25" s="52" customFormat="1" ph="1">
      <c r="A870" s="49" ph="1">
        <v>666</v>
      </c>
      <c r="B870" s="52" t="s" ph="1">
        <v>930</v>
      </c>
      <c r="C870" s="52" t="s" ph="1">
        <v>1566</v>
      </c>
      <c r="D870" s="132" ph="1">
        <v>3</v>
      </c>
      <c r="E870" s="132" ph="1">
        <v>49</v>
      </c>
      <c r="F870" s="52" t="s" ph="1">
        <v>1604</v>
      </c>
      <c r="G870" s="52" t="s" ph="1">
        <v>1576</v>
      </c>
      <c r="M870" s="132" t="str" ph="1">
        <f>IFERROR(INDEX([1]!_born[生没年],
MATCH(I870,[1]!_born[作],0)),"")</f>
        <v/>
      </c>
      <c r="N870" s="132" t="str" ph="1">
        <f>IFERROR(INDEX([1]!_born[生没年],
MATCH(K870,[1]!_born[作],0)),"")</f>
        <v/>
      </c>
      <c r="R870" s="150" ph="1"/>
      <c r="U870" s="53" ph="1"/>
      <c r="V870" s="49" ph="1"/>
      <c r="W870" s="49" ph="1"/>
    </row>
    <row r="871" spans="1:25" ht="25.5" ph="1">
      <c r="A871" s="6" ph="1">
        <v>944</v>
      </c>
      <c r="B871" s="7" t="s" ph="1">
        <v>930</v>
      </c>
      <c r="C871" s="7" t="s" ph="1">
        <v>1566</v>
      </c>
      <c r="D871" s="14" ph="1">
        <v>4</v>
      </c>
      <c r="E871" s="14" ph="1">
        <v>49</v>
      </c>
      <c r="F871" s="7" t="s" ph="1">
        <v>1577</v>
      </c>
      <c r="G871" s="7" t="s" ph="1">
        <v>1617</v>
      </c>
      <c r="I871" s="17" t="s" ph="1">
        <v>2869</v>
      </c>
      <c r="M871" s="14" t="str" ph="1">
        <f>IFERROR(INDEX([1]!_born[生没年],
MATCH(I871,[1]!_born[作],0)),"")</f>
        <v>1920~1959</v>
      </c>
      <c r="N871" s="14" t="str" ph="1">
        <f>IFERROR(INDEX([1]!_born[生没年],
MATCH(K871,[1]!_born[作],0)),"")</f>
        <v/>
      </c>
      <c r="O871" s="7" t="s" ph="1">
        <v>9823</v>
      </c>
      <c r="P871" s="7" t="s" ph="1">
        <v>3657</v>
      </c>
      <c r="Q871" s="7" t="s" ph="1">
        <v>3658</v>
      </c>
      <c r="R871" s="147" ph="1"/>
    </row>
    <row r="872" spans="1:25" ht="25.5" ph="1">
      <c r="A872" s="6" ph="1">
        <v>944</v>
      </c>
      <c r="B872" s="7" t="s" ph="1">
        <v>930</v>
      </c>
      <c r="C872" s="7" t="s" ph="1">
        <v>1566</v>
      </c>
      <c r="D872" s="14" ph="1">
        <v>4</v>
      </c>
      <c r="E872" s="14" ph="1">
        <v>49</v>
      </c>
      <c r="F872" s="7" t="s" ph="1">
        <v>1578</v>
      </c>
      <c r="G872" s="7" t="s" ph="1">
        <v>1617</v>
      </c>
      <c r="I872" s="7" t="s" ph="1">
        <v>2789</v>
      </c>
      <c r="M872" s="14" t="str" ph="1">
        <f>IFERROR(INDEX([1]!_born[生没年],
MATCH(I872,[1]!_born[作],0)),"")</f>
        <v/>
      </c>
      <c r="N872" s="14" t="str" ph="1">
        <f>IFERROR(INDEX([1]!_born[生没年],
MATCH(K872,[1]!_born[作],0)),"")</f>
        <v/>
      </c>
      <c r="O872" s="7" t="s" ph="1">
        <v>9824</v>
      </c>
      <c r="P872" s="7" t="s" ph="1">
        <v>3659</v>
      </c>
      <c r="Q872" s="7" t="s" ph="1">
        <v>4195</v>
      </c>
      <c r="R872" s="147" ph="1"/>
    </row>
    <row r="873" spans="1:25" s="52" customFormat="1" ph="1">
      <c r="A873" s="49" ph="1">
        <v>666</v>
      </c>
      <c r="B873" s="52" t="s" ph="1">
        <v>930</v>
      </c>
      <c r="C873" s="52" t="s" ph="1">
        <v>1566</v>
      </c>
      <c r="D873" s="132" ph="1">
        <v>4</v>
      </c>
      <c r="E873" s="132" ph="1">
        <v>49</v>
      </c>
      <c r="F873" s="52" t="s" ph="1">
        <v>1604</v>
      </c>
      <c r="G873" s="52" t="s" ph="1">
        <v>1576</v>
      </c>
      <c r="I873" s="52" t="s" ph="1">
        <v>442</v>
      </c>
      <c r="M873" s="132" t="str" ph="1">
        <f>IFERROR(INDEX([1]!_born[生没年],
MATCH(I873,[1]!_born[作],0)),"")</f>
        <v/>
      </c>
      <c r="N873" s="132" t="str" ph="1">
        <f>IFERROR(INDEX([1]!_born[生没年],
MATCH(K873,[1]!_born[作],0)),"")</f>
        <v/>
      </c>
      <c r="P873" s="52" t="s" ph="1">
        <v>442</v>
      </c>
      <c r="R873" s="150" ph="1"/>
      <c r="U873" s="53" ph="1"/>
      <c r="V873" s="49" ph="1"/>
      <c r="W873" s="49" ph="1"/>
    </row>
    <row r="874" spans="1:25" ht="25.5" ph="1">
      <c r="A874" s="6" ph="1">
        <v>757</v>
      </c>
      <c r="B874" s="7" t="s" ph="1">
        <v>930</v>
      </c>
      <c r="C874" s="7" t="s" ph="1">
        <v>1566</v>
      </c>
      <c r="D874" s="14" ph="1">
        <v>5</v>
      </c>
      <c r="E874" s="14" ph="1">
        <v>49</v>
      </c>
      <c r="F874" s="7" t="s" ph="1">
        <v>1577</v>
      </c>
      <c r="G874" s="7" t="s" ph="1">
        <v>443</v>
      </c>
      <c r="H874" s="7" t="s" ph="1">
        <v>9825</v>
      </c>
      <c r="I874" s="7" t="s" ph="1">
        <v>2690</v>
      </c>
      <c r="M874" s="14" t="str" ph="1">
        <f>IFERROR(INDEX([1]!_born[生没年],
MATCH(I874,[1]!_born[作],0)),"")</f>
        <v/>
      </c>
      <c r="N874" s="14" t="str" ph="1">
        <f>IFERROR(INDEX([1]!_born[生没年],
MATCH(K874,[1]!_born[作],0)),"")</f>
        <v/>
      </c>
      <c r="O874" s="7" t="s" ph="1">
        <v>2689</v>
      </c>
      <c r="P874" s="7" t="s" ph="1">
        <v>4009</v>
      </c>
      <c r="R874" s="147" ph="1"/>
      <c r="T874" s="7" t="s" ph="1">
        <v>7742</v>
      </c>
    </row>
    <row r="875" spans="1:25" s="52" customFormat="1" ph="1">
      <c r="A875" s="49" ph="1">
        <v>666</v>
      </c>
      <c r="B875" s="52" t="s" ph="1">
        <v>930</v>
      </c>
      <c r="C875" s="52" t="s" ph="1">
        <v>1566</v>
      </c>
      <c r="D875" s="132" ph="1">
        <v>5</v>
      </c>
      <c r="E875" s="132" ph="1">
        <v>49</v>
      </c>
      <c r="F875" s="52" t="s" ph="1">
        <v>1578</v>
      </c>
      <c r="G875" s="52" t="s" ph="1">
        <v>1576</v>
      </c>
      <c r="I875" s="52" t="s" ph="1">
        <v>444</v>
      </c>
      <c r="M875" s="132" t="str" ph="1">
        <f>IFERROR(INDEX([1]!_born[生没年],
MATCH(I875,[1]!_born[作],0)),"")</f>
        <v/>
      </c>
      <c r="N875" s="132" t="str" ph="1">
        <f>IFERROR(INDEX([1]!_born[生没年],
MATCH(K875,[1]!_born[作],0)),"")</f>
        <v/>
      </c>
      <c r="P875" s="52" t="s" ph="1">
        <v>444</v>
      </c>
      <c r="R875" s="150" ph="1"/>
      <c r="U875" s="53" ph="1"/>
      <c r="V875" s="49" ph="1"/>
      <c r="W875" s="49" ph="1"/>
    </row>
    <row r="876" spans="1:25" ph="1">
      <c r="A876" s="6" ph="1">
        <v>626</v>
      </c>
      <c r="B876" s="7" t="s" ph="1">
        <v>930</v>
      </c>
      <c r="C876" s="7" t="s" ph="1">
        <v>1566</v>
      </c>
      <c r="D876" s="14" ph="1">
        <v>1</v>
      </c>
      <c r="E876" s="14" ph="1">
        <v>50</v>
      </c>
      <c r="F876" s="7" t="s" ph="1">
        <v>1577</v>
      </c>
      <c r="G876" s="7" t="s" ph="1">
        <v>1617</v>
      </c>
      <c r="I876" s="7" t="s" ph="1">
        <v>3485</v>
      </c>
      <c r="M876" s="14" t="str" ph="1">
        <f>IFERROR(INDEX([1]!_born[生没年],
MATCH(I876,[1]!_born[作],0)),"")</f>
        <v/>
      </c>
      <c r="N876" s="14" t="str" ph="1">
        <f>IFERROR(INDEX([1]!_born[生没年],
MATCH(K876,[1]!_born[作],0)),"")</f>
        <v/>
      </c>
      <c r="O876" s="7" t="s" ph="1">
        <v>3485</v>
      </c>
      <c r="P876" s="7" t="s" ph="1">
        <v>3200</v>
      </c>
      <c r="Q876" s="7" t="s" ph="1">
        <v>3201</v>
      </c>
      <c r="R876" s="147" ph="1"/>
    </row>
    <row r="877" spans="1:25" s="52" customFormat="1" ph="1">
      <c r="A877" s="49" ph="1">
        <v>666</v>
      </c>
      <c r="B877" s="52" t="s" ph="1">
        <v>930</v>
      </c>
      <c r="C877" s="52" t="s" ph="1">
        <v>1566</v>
      </c>
      <c r="D877" s="132" ph="1">
        <v>1</v>
      </c>
      <c r="E877" s="132" ph="1">
        <v>50</v>
      </c>
      <c r="F877" s="52" t="s" ph="1">
        <v>1578</v>
      </c>
      <c r="G877" s="52" t="s" ph="1">
        <v>1576</v>
      </c>
      <c r="I877" s="52" t="s" ph="1">
        <v>445</v>
      </c>
      <c r="M877" s="132" t="str" ph="1">
        <f>IFERROR(INDEX([1]!_born[生没年],
MATCH(I877,[1]!_born[作],0)),"")</f>
        <v/>
      </c>
      <c r="N877" s="132" t="str" ph="1">
        <f>IFERROR(INDEX([1]!_born[生没年],
MATCH(K877,[1]!_born[作],0)),"")</f>
        <v/>
      </c>
      <c r="P877" s="52" t="s" ph="1">
        <v>445</v>
      </c>
      <c r="R877" s="150" ph="1"/>
      <c r="U877" s="53" ph="1"/>
      <c r="V877" s="49" ph="1"/>
      <c r="W877" s="49" ph="1"/>
    </row>
    <row r="878" spans="1:25" ph="1">
      <c r="A878" s="6" ph="1">
        <v>755</v>
      </c>
      <c r="B878" s="7" t="s" ph="1">
        <v>930</v>
      </c>
      <c r="C878" s="7" t="s" ph="1">
        <v>1566</v>
      </c>
      <c r="D878" s="14" ph="1">
        <v>2</v>
      </c>
      <c r="E878" s="14" ph="1">
        <v>50</v>
      </c>
      <c r="F878" s="7" t="s" ph="1">
        <v>1577</v>
      </c>
      <c r="G878" s="7" t="s" ph="1">
        <v>1617</v>
      </c>
      <c r="I878" s="7" t="s" ph="1">
        <v>3485</v>
      </c>
      <c r="M878" s="14" t="str" ph="1">
        <f>IFERROR(INDEX([1]!_born[生没年],
MATCH(I878,[1]!_born[作],0)),"")</f>
        <v/>
      </c>
      <c r="N878" s="14" t="str" ph="1">
        <f>IFERROR(INDEX([1]!_born[生没年],
MATCH(K878,[1]!_born[作],0)),"")</f>
        <v/>
      </c>
      <c r="O878" s="7" t="s" ph="1">
        <v>3484</v>
      </c>
      <c r="P878" s="7" t="s" ph="1">
        <v>3202</v>
      </c>
      <c r="Q878" s="7" t="s" ph="1">
        <v>3203</v>
      </c>
      <c r="R878" s="147" ph="1"/>
    </row>
    <row r="879" spans="1:25" ht="25.5" ph="1">
      <c r="A879" s="6" ph="1">
        <v>755</v>
      </c>
      <c r="B879" s="7" t="s" ph="1">
        <v>930</v>
      </c>
      <c r="C879" s="7" t="s" ph="1">
        <v>1566</v>
      </c>
      <c r="D879" s="14" ph="1">
        <v>2</v>
      </c>
      <c r="E879" s="14" ph="1">
        <v>50</v>
      </c>
      <c r="F879" s="7" t="s" ph="1">
        <v>1578</v>
      </c>
      <c r="G879" s="7" t="s" ph="1">
        <v>1617</v>
      </c>
      <c r="H879" s="7" t="s" ph="1">
        <v>1569</v>
      </c>
      <c r="I879" s="7" t="s" ph="1">
        <v>9741</v>
      </c>
      <c r="M879" s="14" t="str" ph="1">
        <f>IFERROR(INDEX([1]!_born[生没年],
MATCH(I879,[1]!_born[作],0)),"")</f>
        <v/>
      </c>
      <c r="N879" s="14" t="str" ph="1">
        <f>IFERROR(INDEX([1]!_born[生没年],
MATCH(K879,[1]!_born[作],0)),"")</f>
        <v/>
      </c>
      <c r="O879" s="7" t="s" ph="1">
        <v>9826</v>
      </c>
      <c r="Q879" s="7" t="s" ph="1">
        <v>1644</v>
      </c>
      <c r="R879" s="147" ph="1"/>
    </row>
    <row r="880" spans="1:25" s="52" customFormat="1" ph="1">
      <c r="A880" s="49" ph="1">
        <v>757</v>
      </c>
      <c r="B880" s="52" t="s" ph="1">
        <v>930</v>
      </c>
      <c r="C880" s="52" t="s" ph="1">
        <v>1566</v>
      </c>
      <c r="D880" s="132" ph="1">
        <v>2</v>
      </c>
      <c r="E880" s="132" ph="1">
        <v>50</v>
      </c>
      <c r="F880" s="52" t="s" ph="1">
        <v>1604</v>
      </c>
      <c r="G880" s="52" t="s" ph="1">
        <v>1576</v>
      </c>
      <c r="M880" s="132" t="str" ph="1">
        <f>IFERROR(INDEX([1]!_born[生没年],
MATCH(I880,[1]!_born[作],0)),"")</f>
        <v/>
      </c>
      <c r="N880" s="132" t="str" ph="1">
        <f>IFERROR(INDEX([1]!_born[生没年],
MATCH(K880,[1]!_born[作],0)),"")</f>
        <v/>
      </c>
      <c r="P880" s="52" t="s" ph="1">
        <v>446</v>
      </c>
      <c r="R880" s="150" ph="1"/>
      <c r="U880" s="53" ph="1"/>
      <c r="V880" s="49" ph="1"/>
      <c r="W880" s="49" ph="1"/>
    </row>
    <row r="881" spans="1:25" ph="1">
      <c r="A881" s="6" ph="1">
        <v>755</v>
      </c>
      <c r="B881" s="7" t="s" ph="1">
        <v>930</v>
      </c>
      <c r="C881" s="7" t="s" ph="1">
        <v>1566</v>
      </c>
      <c r="D881" s="14" ph="1">
        <v>3</v>
      </c>
      <c r="E881" s="14" ph="1">
        <v>50</v>
      </c>
      <c r="F881" s="7" t="s" ph="1">
        <v>1577</v>
      </c>
      <c r="G881" s="7" t="s" ph="1">
        <v>1617</v>
      </c>
      <c r="M881" s="14" t="str" ph="1">
        <f>IFERROR(INDEX([1]!_born[生没年],
MATCH(I881,[1]!_born[作],0)),"")</f>
        <v/>
      </c>
      <c r="N881" s="14" t="str" ph="1">
        <f>IFERROR(INDEX([1]!_born[生没年],
MATCH(K881,[1]!_born[作],0)),"")</f>
        <v/>
      </c>
      <c r="R881" s="147" ph="1"/>
    </row>
    <row r="882" spans="1:25" s="52" customFormat="1" ph="1">
      <c r="A882" s="49" ph="1">
        <v>666</v>
      </c>
      <c r="B882" s="52" t="s" ph="1">
        <v>930</v>
      </c>
      <c r="C882" s="52" t="s" ph="1">
        <v>1566</v>
      </c>
      <c r="D882" s="132" ph="1">
        <v>3</v>
      </c>
      <c r="E882" s="132" ph="1">
        <v>50</v>
      </c>
      <c r="F882" s="52" t="s" ph="1">
        <v>1578</v>
      </c>
      <c r="G882" s="52" t="s" ph="1">
        <v>1576</v>
      </c>
      <c r="M882" s="132" t="str" ph="1">
        <f>IFERROR(INDEX([1]!_born[生没年],
MATCH(I882,[1]!_born[作],0)),"")</f>
        <v/>
      </c>
      <c r="N882" s="132" t="str" ph="1">
        <f>IFERROR(INDEX([1]!_born[生没年],
MATCH(K882,[1]!_born[作],0)),"")</f>
        <v/>
      </c>
      <c r="R882" s="150" ph="1"/>
      <c r="U882" s="53" ph="1"/>
      <c r="V882" s="49" ph="1"/>
      <c r="W882" s="49" ph="1"/>
    </row>
    <row r="883" spans="1:25" ph="1">
      <c r="A883" s="6" ph="1">
        <v>944</v>
      </c>
      <c r="B883" s="7" t="s" ph="1">
        <v>930</v>
      </c>
      <c r="C883" s="7" t="s" ph="1">
        <v>1566</v>
      </c>
      <c r="D883" s="14" ph="1">
        <v>4</v>
      </c>
      <c r="E883" s="14" ph="1">
        <v>50</v>
      </c>
      <c r="F883" s="7" t="s" ph="1">
        <v>1577</v>
      </c>
      <c r="G883" s="7" t="s" ph="1">
        <v>1617</v>
      </c>
      <c r="M883" s="14" t="str" ph="1">
        <f>IFERROR(INDEX([1]!_born[生没年],
MATCH(I883,[1]!_born[作],0)),"")</f>
        <v/>
      </c>
      <c r="N883" s="14" t="str" ph="1">
        <f>IFERROR(INDEX([1]!_born[生没年],
MATCH(K883,[1]!_born[作],0)),"")</f>
        <v/>
      </c>
      <c r="R883" s="147" ph="1"/>
    </row>
    <row r="884" spans="1:25" s="52" customFormat="1" ph="1">
      <c r="A884" s="49" ph="1">
        <v>666</v>
      </c>
      <c r="B884" s="52" t="s" ph="1">
        <v>930</v>
      </c>
      <c r="C884" s="52" t="s" ph="1">
        <v>1566</v>
      </c>
      <c r="D884" s="132" ph="1">
        <v>4</v>
      </c>
      <c r="E884" s="132" ph="1">
        <v>50</v>
      </c>
      <c r="F884" s="52" t="s" ph="1">
        <v>1578</v>
      </c>
      <c r="G884" s="52" t="s" ph="1">
        <v>1576</v>
      </c>
      <c r="M884" s="132" t="str" ph="1">
        <f>IFERROR(INDEX([1]!_born[生没年],
MATCH(I884,[1]!_born[作],0)),"")</f>
        <v/>
      </c>
      <c r="N884" s="132" t="str" ph="1">
        <f>IFERROR(INDEX([1]!_born[生没年],
MATCH(K884,[1]!_born[作],0)),"")</f>
        <v/>
      </c>
      <c r="R884" s="150" ph="1"/>
      <c r="U884" s="53" ph="1"/>
      <c r="V884" s="49" ph="1"/>
      <c r="W884" s="49" ph="1"/>
    </row>
    <row r="885" spans="1:25" ph="1">
      <c r="A885" s="6" ph="1">
        <v>757</v>
      </c>
      <c r="B885" s="7" t="s" ph="1">
        <v>930</v>
      </c>
      <c r="C885" s="7" t="s" ph="1">
        <v>1566</v>
      </c>
      <c r="D885" s="14" ph="1">
        <v>5</v>
      </c>
      <c r="E885" s="14" ph="1">
        <v>50</v>
      </c>
      <c r="F885" s="7" t="s" ph="1">
        <v>1577</v>
      </c>
      <c r="M885" s="14" t="str" ph="1">
        <f>IFERROR(INDEX([1]!_born[生没年],
MATCH(I885,[1]!_born[作],0)),"")</f>
        <v/>
      </c>
      <c r="N885" s="14" t="str" ph="1">
        <f>IFERROR(INDEX([1]!_born[生没年],
MATCH(K885,[1]!_born[作],0)),"")</f>
        <v/>
      </c>
      <c r="R885" s="147" ph="1"/>
    </row>
    <row r="886" spans="1:25" s="52" customFormat="1" ph="1">
      <c r="A886" s="49" ph="1">
        <v>666</v>
      </c>
      <c r="B886" s="52" t="s" ph="1">
        <v>930</v>
      </c>
      <c r="C886" s="52" t="s" ph="1">
        <v>1566</v>
      </c>
      <c r="D886" s="132" ph="1">
        <v>5</v>
      </c>
      <c r="E886" s="132" ph="1">
        <v>50</v>
      </c>
      <c r="F886" s="52" t="s" ph="1">
        <v>1578</v>
      </c>
      <c r="G886" s="52" t="s" ph="1">
        <v>1576</v>
      </c>
      <c r="M886" s="132" t="str" ph="1">
        <f>IFERROR(INDEX([1]!_born[生没年],
MATCH(I886,[1]!_born[作],0)),"")</f>
        <v/>
      </c>
      <c r="N886" s="132" t="str" ph="1">
        <f>IFERROR(INDEX([1]!_born[生没年],
MATCH(K886,[1]!_born[作],0)),"")</f>
        <v/>
      </c>
      <c r="R886" s="150" ph="1"/>
      <c r="U886" s="53" ph="1"/>
      <c r="V886" s="49" ph="1"/>
      <c r="W886" s="49" ph="1"/>
    </row>
    <row r="887" spans="1:25" s="8" customFormat="1" ph="1">
      <c r="A887" s="6" ph="1">
        <v>464</v>
      </c>
      <c r="B887" s="11" t="s" ph="1">
        <v>930</v>
      </c>
      <c r="C887" s="11" t="s" ph="1">
        <v>1566</v>
      </c>
      <c r="D887" s="9" ph="1"/>
      <c r="E887" s="9" ph="1"/>
      <c r="G887" s="10" t="s" ph="1">
        <v>443</v>
      </c>
      <c r="H887" s="11" ph="1"/>
      <c r="M887" s="9" t="str" ph="1">
        <f>IFERROR(INDEX([1]!_born[生没年],
MATCH(I887,[1]!_born[作],0)),"")</f>
        <v/>
      </c>
      <c r="N887" s="9" t="str" ph="1">
        <f>IFERROR(INDEX([1]!_born[生没年],
MATCH(K887,[1]!_born[作],0)),"")</f>
        <v/>
      </c>
      <c r="R887" s="146" ph="1"/>
      <c r="U887" s="12" ph="1"/>
      <c r="V887" s="131" ph="1"/>
      <c r="W887" s="131" ph="1"/>
    </row>
    <row r="888" spans="1:25" ht="25.5" ph="1">
      <c r="A888" s="6" ph="1">
        <v>468</v>
      </c>
      <c r="B888" s="7" t="s" ph="1">
        <v>930</v>
      </c>
      <c r="C888" s="7" t="s" ph="1">
        <v>1566</v>
      </c>
      <c r="D888" s="14" ph="1">
        <v>1</v>
      </c>
      <c r="E888" s="14" ph="1">
        <v>51</v>
      </c>
      <c r="F888" s="7" t="s" ph="1">
        <v>1577</v>
      </c>
      <c r="G888" s="7" t="s" ph="1">
        <v>7278</v>
      </c>
      <c r="I888" s="7" t="s" ph="1">
        <v>3136</v>
      </c>
      <c r="M888" s="14" t="str" ph="1">
        <f>IFERROR(INDEX([1]!_born[生没年],
MATCH(I888,[1]!_born[作],0)),"")</f>
        <v/>
      </c>
      <c r="N888" s="14" t="str" ph="1">
        <f>IFERROR(INDEX([1]!_born[生没年],
MATCH(K888,[1]!_born[作],0)),"")</f>
        <v/>
      </c>
      <c r="O888" s="7" t="s" ph="1">
        <v>3911</v>
      </c>
      <c r="P888" s="7" t="s" ph="1">
        <v>447</v>
      </c>
      <c r="R888" s="147" ph="1"/>
      <c r="S888" s="7" t="s" ph="1">
        <v>448</v>
      </c>
      <c r="T888" s="7" t="s" ph="1">
        <v>9827</v>
      </c>
      <c r="U888" s="15" t="s" ph="1">
        <v>9828</v>
      </c>
      <c r="V888" s="6" ph="1">
        <v>2256</v>
      </c>
      <c r="Y888" s="7" t="s" ph="1">
        <v>9615</v>
      </c>
    </row>
    <row r="889" spans="1:25" ht="25.5" ph="1">
      <c r="A889" s="6" ph="1">
        <v>468</v>
      </c>
      <c r="B889" s="7" t="s" ph="1">
        <v>930</v>
      </c>
      <c r="C889" s="7" t="s" ph="1">
        <v>1566</v>
      </c>
      <c r="D889" s="14" ph="1">
        <v>1</v>
      </c>
      <c r="E889" s="14" ph="1">
        <v>51</v>
      </c>
      <c r="F889" s="7" t="s" ph="1">
        <v>1578</v>
      </c>
      <c r="G889" s="7" t="s" ph="1">
        <v>7278</v>
      </c>
      <c r="I889" s="7" t="s" ph="1">
        <v>3136</v>
      </c>
      <c r="M889" s="14" t="str" ph="1">
        <f>IFERROR(INDEX([1]!_born[生没年],
MATCH(I889,[1]!_born[作],0)),"")</f>
        <v/>
      </c>
      <c r="N889" s="14" t="str" ph="1">
        <f>IFERROR(INDEX([1]!_born[生没年],
MATCH(K889,[1]!_born[作],0)),"")</f>
        <v/>
      </c>
      <c r="O889" s="7" t="s" ph="1">
        <v>2470</v>
      </c>
      <c r="P889" s="7" t="s" ph="1">
        <v>449</v>
      </c>
      <c r="R889" s="147" ph="1"/>
      <c r="S889" s="7" t="s" ph="1">
        <v>450</v>
      </c>
      <c r="T889" s="7" t="s" ph="1">
        <v>9827</v>
      </c>
      <c r="U889" s="15" t="s" ph="1">
        <v>9828</v>
      </c>
      <c r="V889" s="6" ph="1">
        <v>2100</v>
      </c>
      <c r="Y889" s="7" t="s" ph="1">
        <v>9829</v>
      </c>
    </row>
    <row r="890" spans="1:25" s="52" customFormat="1" ph="1">
      <c r="A890" s="49" ph="1">
        <v>505</v>
      </c>
      <c r="B890" s="52" t="s" ph="1">
        <v>930</v>
      </c>
      <c r="C890" s="52" t="s" ph="1">
        <v>1566</v>
      </c>
      <c r="D890" s="132" ph="1">
        <v>1</v>
      </c>
      <c r="E890" s="132" ph="1">
        <v>51</v>
      </c>
      <c r="F890" s="52" t="s" ph="1">
        <v>1604</v>
      </c>
      <c r="G890" s="52" t="s" ph="1">
        <v>1576</v>
      </c>
      <c r="M890" s="132" t="str" ph="1">
        <f>IFERROR(INDEX([1]!_born[生没年],
MATCH(I890,[1]!_born[作],0)),"")</f>
        <v/>
      </c>
      <c r="N890" s="132" t="str" ph="1">
        <f>IFERROR(INDEX([1]!_born[生没年],
MATCH(K890,[1]!_born[作],0)),"")</f>
        <v/>
      </c>
      <c r="R890" s="150" ph="1"/>
      <c r="U890" s="53" ph="1"/>
      <c r="V890" s="49" ph="1"/>
      <c r="W890" s="49" ph="1"/>
    </row>
    <row r="891" spans="1:25" ht="25.5" ph="1">
      <c r="A891" s="6" ph="1">
        <v>468</v>
      </c>
      <c r="B891" s="7" t="s" ph="1">
        <v>930</v>
      </c>
      <c r="C891" s="7" t="s" ph="1">
        <v>1566</v>
      </c>
      <c r="D891" s="14" ph="1">
        <v>2</v>
      </c>
      <c r="E891" s="14" ph="1">
        <v>51</v>
      </c>
      <c r="F891" s="7" t="s" ph="1">
        <v>1577</v>
      </c>
      <c r="G891" s="7" t="s" ph="1">
        <v>7278</v>
      </c>
      <c r="I891" s="7" t="s" ph="1">
        <v>3136</v>
      </c>
      <c r="M891" s="14" t="str" ph="1">
        <f>IFERROR(INDEX([1]!_born[生没年],
MATCH(I891,[1]!_born[作],0)),"")</f>
        <v/>
      </c>
      <c r="N891" s="14" t="str" ph="1">
        <f>IFERROR(INDEX([1]!_born[生没年],
MATCH(K891,[1]!_born[作],0)),"")</f>
        <v/>
      </c>
      <c r="O891" s="7" t="s" ph="1">
        <v>2470</v>
      </c>
      <c r="P891" s="7" t="s" ph="1">
        <v>449</v>
      </c>
      <c r="R891" s="147" ph="1"/>
      <c r="S891" s="7" t="s" ph="1">
        <v>450</v>
      </c>
      <c r="T891" s="7" t="s" ph="1">
        <v>9827</v>
      </c>
      <c r="U891" s="15" t="s" ph="1">
        <v>9828</v>
      </c>
      <c r="V891" s="6" ph="1">
        <v>2100</v>
      </c>
      <c r="Y891" s="7" t="s" ph="1">
        <v>9830</v>
      </c>
    </row>
    <row r="892" spans="1:25" ht="25.5" ph="1">
      <c r="A892" s="6" ph="1">
        <v>1096</v>
      </c>
      <c r="B892" s="7" t="s" ph="1">
        <v>930</v>
      </c>
      <c r="C892" s="7" t="s" ph="1">
        <v>1566</v>
      </c>
      <c r="D892" s="14" ph="1">
        <v>2</v>
      </c>
      <c r="E892" s="14" ph="1">
        <v>51</v>
      </c>
      <c r="F892" s="7" t="s" ph="1">
        <v>1578</v>
      </c>
      <c r="G892" s="7" t="s" ph="1">
        <v>7278</v>
      </c>
      <c r="I892" s="7" t="s" ph="1">
        <v>3364</v>
      </c>
      <c r="M892" s="14" t="str" ph="1">
        <f>IFERROR(INDEX([1]!_born[生没年],
MATCH(I892,[1]!_born[作],0)),"")</f>
        <v/>
      </c>
      <c r="N892" s="14" t="str" ph="1">
        <f>IFERROR(INDEX([1]!_born[生没年],
MATCH(K892,[1]!_born[作],0)),"")</f>
        <v/>
      </c>
      <c r="O892" s="7" t="s" ph="1">
        <v>3343</v>
      </c>
      <c r="P892" s="7" t="s" ph="1">
        <v>4206</v>
      </c>
      <c r="R892" s="147" ph="1"/>
      <c r="S892" s="7" t="s" ph="1">
        <v>3345</v>
      </c>
      <c r="T892" s="7" t="s" ph="1">
        <v>3344</v>
      </c>
      <c r="V892" s="6" ph="1">
        <v>2000</v>
      </c>
      <c r="Y892" s="7" t="s" ph="1">
        <v>9831</v>
      </c>
    </row>
    <row r="893" spans="1:25" s="52" customFormat="1" ph="1">
      <c r="A893" s="49" ph="1">
        <v>505</v>
      </c>
      <c r="B893" s="52" t="s" ph="1">
        <v>930</v>
      </c>
      <c r="C893" s="52" t="s" ph="1">
        <v>1566</v>
      </c>
      <c r="D893" s="132" ph="1">
        <v>2</v>
      </c>
      <c r="E893" s="132" ph="1">
        <v>51</v>
      </c>
      <c r="F893" s="52" t="s" ph="1">
        <v>1604</v>
      </c>
      <c r="G893" s="52" t="s" ph="1">
        <v>1576</v>
      </c>
      <c r="M893" s="132" t="str" ph="1">
        <f>IFERROR(INDEX([1]!_born[生没年],
MATCH(I893,[1]!_born[作],0)),"")</f>
        <v/>
      </c>
      <c r="N893" s="132" t="str" ph="1">
        <f>IFERROR(INDEX([1]!_born[生没年],
MATCH(K893,[1]!_born[作],0)),"")</f>
        <v/>
      </c>
      <c r="P893" s="52" t="s" ph="1">
        <v>451</v>
      </c>
      <c r="R893" s="150" ph="1"/>
      <c r="U893" s="53" ph="1"/>
      <c r="V893" s="49" ph="1"/>
      <c r="W893" s="49" ph="1"/>
    </row>
    <row r="894" spans="1:25" ht="25.5" ph="1">
      <c r="A894" s="6" ph="1">
        <v>755</v>
      </c>
      <c r="B894" s="7" t="s" ph="1">
        <v>930</v>
      </c>
      <c r="C894" s="7" t="s" ph="1">
        <v>1566</v>
      </c>
      <c r="D894" s="14" ph="1">
        <v>3</v>
      </c>
      <c r="E894" s="14" ph="1">
        <v>51</v>
      </c>
      <c r="F894" s="7" t="s" ph="1">
        <v>1577</v>
      </c>
      <c r="G894" s="7" t="s" ph="1">
        <v>7278</v>
      </c>
      <c r="I894" s="7" t="s" ph="1">
        <v>9832</v>
      </c>
      <c r="M894" s="14" t="str" ph="1">
        <f>IFERROR(INDEX([1]!_born[生没年],
MATCH(I894,[1]!_born[作],0)),"")</f>
        <v/>
      </c>
      <c r="N894" s="14" t="str" ph="1">
        <f>IFERROR(INDEX([1]!_born[生没年],
MATCH(K894,[1]!_born[作],0)),"")</f>
        <v/>
      </c>
      <c r="O894" s="7" t="s" ph="1">
        <v>9832</v>
      </c>
      <c r="P894" s="7" t="s" ph="1">
        <v>3284</v>
      </c>
      <c r="R894" s="147" ph="1"/>
    </row>
    <row r="895" spans="1:25" ht="25.5" ph="1">
      <c r="A895" s="6" ph="1">
        <v>755</v>
      </c>
      <c r="B895" s="7" t="s" ph="1">
        <v>930</v>
      </c>
      <c r="C895" s="7" t="s" ph="1">
        <v>1566</v>
      </c>
      <c r="D895" s="14" ph="1">
        <v>3</v>
      </c>
      <c r="E895" s="14" ph="1">
        <v>51</v>
      </c>
      <c r="F895" s="7" t="s" ph="1">
        <v>1578</v>
      </c>
      <c r="G895" s="7" t="s" ph="1">
        <v>7278</v>
      </c>
      <c r="I895" s="7" t="s" ph="1">
        <v>9833</v>
      </c>
      <c r="M895" s="14" t="str" ph="1">
        <f>IFERROR(INDEX([1]!_born[生没年],
MATCH(I895,[1]!_born[作],0)),"")</f>
        <v/>
      </c>
      <c r="N895" s="14" t="str" ph="1">
        <f>IFERROR(INDEX([1]!_born[生没年],
MATCH(K895,[1]!_born[作],0)),"")</f>
        <v/>
      </c>
      <c r="O895" s="7" t="s" ph="1">
        <v>9834</v>
      </c>
      <c r="P895" s="7" t="s" ph="1">
        <v>2319</v>
      </c>
      <c r="R895" s="147" ph="1"/>
    </row>
    <row r="896" spans="1:25" s="52" customFormat="1" ph="1">
      <c r="A896" s="49" ph="1">
        <v>666</v>
      </c>
      <c r="B896" s="52" t="s" ph="1">
        <v>930</v>
      </c>
      <c r="C896" s="52" t="s" ph="1">
        <v>1566</v>
      </c>
      <c r="D896" s="132" ph="1">
        <v>3</v>
      </c>
      <c r="E896" s="132" ph="1">
        <v>51</v>
      </c>
      <c r="F896" s="52" t="s" ph="1">
        <v>1604</v>
      </c>
      <c r="G896" s="52" t="s" ph="1">
        <v>1576</v>
      </c>
      <c r="M896" s="132" t="str" ph="1">
        <f>IFERROR(INDEX([1]!_born[生没年],
MATCH(I896,[1]!_born[作],0)),"")</f>
        <v/>
      </c>
      <c r="N896" s="132" t="str" ph="1">
        <f>IFERROR(INDEX([1]!_born[生没年],
MATCH(K896,[1]!_born[作],0)),"")</f>
        <v/>
      </c>
      <c r="P896" s="52" t="s" ph="1">
        <v>452</v>
      </c>
      <c r="R896" s="150" ph="1"/>
      <c r="U896" s="53" ph="1"/>
      <c r="V896" s="49" ph="1"/>
      <c r="W896" s="49" ph="1"/>
    </row>
    <row r="897" spans="1:25" ht="25.5" ph="1">
      <c r="A897" s="6" ph="1">
        <v>944</v>
      </c>
      <c r="B897" s="7" t="s" ph="1">
        <v>930</v>
      </c>
      <c r="C897" s="7" t="s" ph="1">
        <v>1566</v>
      </c>
      <c r="D897" s="14" ph="1">
        <v>4</v>
      </c>
      <c r="E897" s="14" ph="1">
        <v>51</v>
      </c>
      <c r="F897" s="7" t="s" ph="1">
        <v>1577</v>
      </c>
      <c r="G897" s="7" t="s" ph="1">
        <v>7278</v>
      </c>
      <c r="I897" s="7" t="s" ph="1">
        <v>9835</v>
      </c>
      <c r="M897" s="14" t="str" ph="1">
        <f>IFERROR(INDEX([1]!_born[生没年],
MATCH(I897,[1]!_born[作],0)),"")</f>
        <v/>
      </c>
      <c r="N897" s="14" t="str" ph="1">
        <f>IFERROR(INDEX([1]!_born[生没年],
MATCH(K897,[1]!_born[作],0)),"")</f>
        <v/>
      </c>
      <c r="O897" s="7" t="s" ph="1">
        <v>2391</v>
      </c>
      <c r="P897" s="7" t="s" ph="1">
        <v>2318</v>
      </c>
      <c r="R897" s="147" ph="1"/>
    </row>
    <row r="898" spans="1:25" s="52" customFormat="1" ph="1">
      <c r="A898" s="49" ph="1">
        <v>666</v>
      </c>
      <c r="B898" s="52" t="s" ph="1">
        <v>930</v>
      </c>
      <c r="C898" s="52" t="s" ph="1">
        <v>1566</v>
      </c>
      <c r="D898" s="132" ph="1">
        <v>4</v>
      </c>
      <c r="E898" s="132" ph="1">
        <v>51</v>
      </c>
      <c r="F898" s="52" t="s" ph="1">
        <v>1578</v>
      </c>
      <c r="G898" s="52" t="s" ph="1">
        <v>1576</v>
      </c>
      <c r="M898" s="132" t="str" ph="1">
        <f>IFERROR(INDEX([1]!_born[生没年],
MATCH(I898,[1]!_born[作],0)),"")</f>
        <v/>
      </c>
      <c r="N898" s="132" t="str" ph="1">
        <f>IFERROR(INDEX([1]!_born[生没年],
MATCH(K898,[1]!_born[作],0)),"")</f>
        <v/>
      </c>
      <c r="P898" s="52" t="s" ph="1">
        <v>453</v>
      </c>
      <c r="R898" s="150" ph="1"/>
      <c r="U898" s="53" ph="1"/>
      <c r="V898" s="49" ph="1"/>
      <c r="W898" s="49" ph="1"/>
    </row>
    <row r="899" spans="1:25" ht="25.5" ph="1">
      <c r="A899" s="6" ph="1">
        <v>757</v>
      </c>
      <c r="B899" s="7" t="s" ph="1">
        <v>930</v>
      </c>
      <c r="C899" s="7" t="s" ph="1">
        <v>1566</v>
      </c>
      <c r="D899" s="14" ph="1">
        <v>5</v>
      </c>
      <c r="E899" s="14" ph="1">
        <v>51</v>
      </c>
      <c r="F899" s="7" t="s" ph="1">
        <v>1577</v>
      </c>
      <c r="G899" s="7" t="s" ph="1">
        <v>7278</v>
      </c>
      <c r="I899" s="7" t="s" ph="1">
        <v>2359</v>
      </c>
      <c r="M899" s="14" t="str" ph="1">
        <f>IFERROR(INDEX([1]!_born[生没年],
MATCH(I899,[1]!_born[作],0)),"")</f>
        <v/>
      </c>
      <c r="N899" s="14" t="str" ph="1">
        <f>IFERROR(INDEX([1]!_born[生没年],
MATCH(K899,[1]!_born[作],0)),"")</f>
        <v/>
      </c>
      <c r="O899" s="7" t="s" ph="1">
        <v>2360</v>
      </c>
      <c r="P899" s="7" t="s" ph="1">
        <v>3020</v>
      </c>
      <c r="Q899" s="7" t="s" ph="1">
        <v>2320</v>
      </c>
      <c r="R899" s="147" ph="1"/>
    </row>
    <row r="900" spans="1:25" ht="25.5" ph="1">
      <c r="A900" s="6" ph="1">
        <v>757</v>
      </c>
      <c r="B900" s="7" t="s" ph="1">
        <v>930</v>
      </c>
      <c r="C900" s="7" t="s" ph="1">
        <v>1566</v>
      </c>
      <c r="D900" s="14" ph="1">
        <v>5</v>
      </c>
      <c r="E900" s="14" ph="1">
        <v>51</v>
      </c>
      <c r="F900" s="7" t="s" ph="1">
        <v>1578</v>
      </c>
      <c r="G900" s="7" t="s" ph="1">
        <v>7278</v>
      </c>
      <c r="I900" s="7" t="s" ph="1">
        <v>4046</v>
      </c>
      <c r="M900" s="14" t="str" ph="1">
        <f>IFERROR(INDEX([1]!_born[生没年],
MATCH(I900,[1]!_born[作],0)),"")</f>
        <v/>
      </c>
      <c r="N900" s="14" t="str" ph="1">
        <f>IFERROR(INDEX([1]!_born[生没年],
MATCH(K900,[1]!_born[作],0)),"")</f>
        <v/>
      </c>
      <c r="O900" s="7" t="s" ph="1">
        <v>4238</v>
      </c>
      <c r="P900" s="7" t="s" ph="1">
        <v>2321</v>
      </c>
      <c r="Q900" s="7" t="s" ph="1">
        <v>2322</v>
      </c>
      <c r="R900" s="147" ph="1"/>
    </row>
    <row r="901" spans="1:25" s="52" customFormat="1" ht="25.5" ph="1">
      <c r="A901" s="49" ph="1">
        <v>666</v>
      </c>
      <c r="B901" s="52" t="s" ph="1">
        <v>930</v>
      </c>
      <c r="C901" s="52" t="s" ph="1">
        <v>1566</v>
      </c>
      <c r="D901" s="132" ph="1">
        <v>5</v>
      </c>
      <c r="E901" s="132" ph="1">
        <v>51</v>
      </c>
      <c r="F901" s="52" t="s" ph="1">
        <v>1604</v>
      </c>
      <c r="G901" s="52" t="s" ph="1">
        <v>1576</v>
      </c>
      <c r="I901" s="52" t="s" ph="1">
        <v>3746</v>
      </c>
      <c r="M901" s="132" t="str" ph="1">
        <f>IFERROR(INDEX([1]!_born[生没年],
MATCH(I901,[1]!_born[作],0)),"")</f>
        <v/>
      </c>
      <c r="N901" s="132" t="str" ph="1">
        <f>IFERROR(INDEX([1]!_born[生没年],
MATCH(K901,[1]!_born[作],0)),"")</f>
        <v/>
      </c>
      <c r="O901" s="52" t="s" ph="1">
        <v>2607</v>
      </c>
      <c r="P901" s="52" t="s" ph="1">
        <v>9836</v>
      </c>
      <c r="R901" s="150" ph="1"/>
      <c r="U901" s="53" ph="1"/>
      <c r="V901" s="49" ph="1"/>
      <c r="W901" s="49" ph="1"/>
    </row>
    <row r="902" spans="1:25" ht="25.5" ph="1">
      <c r="A902" s="6" ph="1">
        <v>468</v>
      </c>
      <c r="B902" s="7" t="s" ph="1">
        <v>930</v>
      </c>
      <c r="C902" s="7" t="s" ph="1">
        <v>1566</v>
      </c>
      <c r="D902" s="14" ph="1">
        <v>1</v>
      </c>
      <c r="E902" s="14" ph="1">
        <v>52</v>
      </c>
      <c r="F902" s="7" t="s" ph="1">
        <v>1577</v>
      </c>
      <c r="G902" s="7" t="s" ph="1">
        <v>7278</v>
      </c>
      <c r="I902" s="17" t="s" ph="1">
        <v>2897</v>
      </c>
      <c r="K902" s="7" t="s" ph="1">
        <v>9837</v>
      </c>
      <c r="M902" s="14" t="str" ph="1">
        <f>IFERROR(INDEX([1]!_born[生没年],
MATCH(I902,[1]!_born[作],0)),"")</f>
        <v>1949/12/07~</v>
      </c>
      <c r="N902" s="14" t="str" ph="1">
        <f>IFERROR(INDEX([1]!_born[生没年],
MATCH(K902,[1]!_born[作],0)),"")</f>
        <v/>
      </c>
      <c r="O902" s="7" t="s" ph="1">
        <v>3981</v>
      </c>
      <c r="P902" s="7" t="s" ph="1">
        <v>4129</v>
      </c>
      <c r="Q902" s="7" t="s" ph="1">
        <v>454</v>
      </c>
      <c r="R902" s="147" ph="1"/>
      <c r="S902" s="7" t="s" ph="1">
        <v>455</v>
      </c>
      <c r="T902" s="7" t="s" ph="1">
        <v>3983</v>
      </c>
      <c r="V902" s="6" ph="1">
        <v>2400</v>
      </c>
      <c r="Y902" s="7" t="s" ph="1">
        <v>9838</v>
      </c>
    </row>
    <row r="903" spans="1:25" ht="25.5" ph="1">
      <c r="A903" s="6" ph="1">
        <v>468</v>
      </c>
      <c r="B903" s="7" t="s" ph="1">
        <v>930</v>
      </c>
      <c r="C903" s="7" t="s" ph="1">
        <v>1566</v>
      </c>
      <c r="D903" s="14" ph="1">
        <v>1</v>
      </c>
      <c r="E903" s="14" ph="1">
        <v>52</v>
      </c>
      <c r="F903" s="7" t="s" ph="1">
        <v>1578</v>
      </c>
      <c r="G903" s="7" t="s" ph="1">
        <v>7278</v>
      </c>
      <c r="I903" s="17" t="s" ph="1">
        <v>2897</v>
      </c>
      <c r="K903" s="7" t="s" ph="1">
        <v>9839</v>
      </c>
      <c r="M903" s="14" t="str" ph="1">
        <f>IFERROR(INDEX([1]!_born[生没年],
MATCH(I903,[1]!_born[作],0)),"")</f>
        <v>1949/12/07~</v>
      </c>
      <c r="N903" s="14" t="str" ph="1">
        <f>IFERROR(INDEX([1]!_born[生没年],
MATCH(K903,[1]!_born[作],0)),"")</f>
        <v/>
      </c>
      <c r="O903" s="7" t="s" ph="1">
        <v>8549</v>
      </c>
      <c r="P903" s="7" t="s" ph="1">
        <v>4130</v>
      </c>
      <c r="Q903" s="7" t="s" ph="1">
        <v>456</v>
      </c>
      <c r="R903" s="147" ph="1"/>
      <c r="S903" s="7" t="s" ph="1">
        <v>457</v>
      </c>
      <c r="T903" s="7" t="s" ph="1">
        <v>3982</v>
      </c>
      <c r="V903" s="6" ph="1">
        <v>1875</v>
      </c>
    </row>
    <row r="904" spans="1:25" s="52" customFormat="1" ph="1">
      <c r="A904" s="49" ph="1">
        <v>505</v>
      </c>
      <c r="B904" s="52" t="s" ph="1">
        <v>930</v>
      </c>
      <c r="C904" s="52" t="s" ph="1">
        <v>1566</v>
      </c>
      <c r="D904" s="132" ph="1">
        <v>1</v>
      </c>
      <c r="E904" s="132" ph="1">
        <v>52</v>
      </c>
      <c r="F904" s="52" t="s" ph="1">
        <v>1604</v>
      </c>
      <c r="G904" s="52" t="s" ph="1">
        <v>1576</v>
      </c>
      <c r="M904" s="132" t="str" ph="1">
        <f>IFERROR(INDEX([1]!_born[生没年],
MATCH(I904,[1]!_born[作],0)),"")</f>
        <v/>
      </c>
      <c r="N904" s="132" t="str" ph="1">
        <f>IFERROR(INDEX([1]!_born[生没年],
MATCH(K904,[1]!_born[作],0)),"")</f>
        <v/>
      </c>
      <c r="P904" s="52" t="s" ph="1">
        <v>458</v>
      </c>
      <c r="R904" s="150" ph="1"/>
      <c r="U904" s="53" ph="1"/>
      <c r="V904" s="49" ph="1"/>
      <c r="W904" s="49" ph="1"/>
    </row>
    <row r="905" spans="1:25" ht="25.5" ph="1">
      <c r="A905" s="6" ph="1">
        <v>468</v>
      </c>
      <c r="B905" s="7" t="s" ph="1">
        <v>930</v>
      </c>
      <c r="C905" s="7" t="s" ph="1">
        <v>1566</v>
      </c>
      <c r="D905" s="14" ph="1">
        <v>2</v>
      </c>
      <c r="E905" s="14" ph="1">
        <v>52</v>
      </c>
      <c r="F905" s="7" t="s" ph="1">
        <v>1577</v>
      </c>
      <c r="G905" s="7" t="s" ph="1">
        <v>7278</v>
      </c>
      <c r="I905" s="17" t="s" ph="1">
        <v>2897</v>
      </c>
      <c r="K905" s="7" t="s" ph="1">
        <v>9840</v>
      </c>
      <c r="M905" s="14" t="str" ph="1">
        <f>IFERROR(INDEX([1]!_born[生没年],
MATCH(I905,[1]!_born[作],0)),"")</f>
        <v>1949/12/07~</v>
      </c>
      <c r="N905" s="14" t="str" ph="1">
        <f>IFERROR(INDEX([1]!_born[生没年],
MATCH(K905,[1]!_born[作],0)),"")</f>
        <v/>
      </c>
      <c r="O905" s="7" t="s" ph="1">
        <v>8549</v>
      </c>
      <c r="P905" s="7" t="s" ph="1">
        <v>4130</v>
      </c>
      <c r="Q905" s="7" t="s" ph="1">
        <v>456</v>
      </c>
      <c r="R905" s="147" ph="1"/>
      <c r="S905" s="7" t="s" ph="1">
        <v>457</v>
      </c>
      <c r="T905" s="7" t="s" ph="1">
        <v>3982</v>
      </c>
      <c r="V905" s="6" ph="1">
        <v>1875</v>
      </c>
    </row>
    <row r="906" spans="1:25" ht="25.5" ph="1">
      <c r="A906" s="6" ph="1">
        <v>468</v>
      </c>
      <c r="B906" s="7" t="s" ph="1">
        <v>930</v>
      </c>
      <c r="C906" s="7" t="s" ph="1">
        <v>1566</v>
      </c>
      <c r="D906" s="14" ph="1">
        <v>2</v>
      </c>
      <c r="E906" s="14" ph="1">
        <v>52</v>
      </c>
      <c r="F906" s="7" t="s" ph="1">
        <v>1578</v>
      </c>
      <c r="G906" s="7" t="s" ph="1">
        <v>7278</v>
      </c>
      <c r="I906" s="17" t="s" ph="1">
        <v>2897</v>
      </c>
      <c r="K906" s="7" t="s" ph="1">
        <v>9065</v>
      </c>
      <c r="M906" s="14" t="str" ph="1">
        <f>IFERROR(INDEX([1]!_born[生没年],
MATCH(I906,[1]!_born[作],0)),"")</f>
        <v>1949/12/07~</v>
      </c>
      <c r="N906" s="14" t="str" ph="1">
        <f>IFERROR(INDEX([1]!_born[生没年],
MATCH(K906,[1]!_born[作],0)),"")</f>
        <v/>
      </c>
      <c r="O906" s="7" t="s" ph="1">
        <v>9841</v>
      </c>
      <c r="P906" s="7" t="s" ph="1">
        <v>3677</v>
      </c>
      <c r="Q906" s="7" t="s" ph="1">
        <v>459</v>
      </c>
      <c r="R906" s="147" ph="1"/>
      <c r="S906" s="7" t="s" ph="1">
        <v>460</v>
      </c>
      <c r="T906" s="7" t="s" ph="1">
        <v>3982</v>
      </c>
      <c r="V906" s="6" ph="1">
        <v>1875</v>
      </c>
      <c r="Y906" s="7" t="s" ph="1">
        <v>3068</v>
      </c>
    </row>
    <row r="907" spans="1:25" s="52" customFormat="1" ht="25.5" ph="1">
      <c r="A907" s="49" ph="1">
        <v>505</v>
      </c>
      <c r="B907" s="52" t="s" ph="1">
        <v>930</v>
      </c>
      <c r="C907" s="52" t="s" ph="1">
        <v>1566</v>
      </c>
      <c r="D907" s="132" ph="1">
        <v>2</v>
      </c>
      <c r="E907" s="132" ph="1">
        <v>52</v>
      </c>
      <c r="F907" s="52" t="s" ph="1">
        <v>1604</v>
      </c>
      <c r="G907" s="52" t="s" ph="1">
        <v>1576</v>
      </c>
      <c r="M907" s="132" t="str" ph="1">
        <f>IFERROR(INDEX([1]!_born[生没年],
MATCH(I907,[1]!_born[作],0)),"")</f>
        <v/>
      </c>
      <c r="N907" s="132" t="str" ph="1">
        <f>IFERROR(INDEX([1]!_born[生没年],
MATCH(K907,[1]!_born[作],0)),"")</f>
        <v/>
      </c>
      <c r="P907" s="52" t="s" ph="1">
        <v>9842</v>
      </c>
      <c r="R907" s="150" ph="1"/>
      <c r="U907" s="53" ph="1"/>
      <c r="V907" s="49" ph="1"/>
      <c r="W907" s="49" ph="1"/>
    </row>
    <row r="908" spans="1:25" ht="25.5" ph="1">
      <c r="A908" s="6" ph="1">
        <v>755</v>
      </c>
      <c r="B908" s="7" t="s" ph="1">
        <v>930</v>
      </c>
      <c r="C908" s="7" t="s" ph="1">
        <v>1566</v>
      </c>
      <c r="D908" s="14" ph="1">
        <v>3</v>
      </c>
      <c r="E908" s="14" ph="1">
        <v>52</v>
      </c>
      <c r="F908" s="7" t="s" ph="1">
        <v>1577</v>
      </c>
      <c r="G908" s="7" t="s" ph="1">
        <v>7278</v>
      </c>
      <c r="I908" s="17" t="s" ph="1">
        <v>2897</v>
      </c>
      <c r="K908" s="7" t="s" ph="1">
        <v>9843</v>
      </c>
      <c r="M908" s="14" t="str" ph="1">
        <f>IFERROR(INDEX([1]!_born[生没年],
MATCH(I908,[1]!_born[作],0)),"")</f>
        <v>1949/12/07~</v>
      </c>
      <c r="N908" s="14" t="str" ph="1">
        <f>IFERROR(INDEX([1]!_born[生没年],
MATCH(K908,[1]!_born[作],0)),"")</f>
        <v/>
      </c>
      <c r="O908" s="7" t="s" ph="1">
        <v>9844</v>
      </c>
      <c r="P908" s="7" t="s" ph="1">
        <v>3678</v>
      </c>
      <c r="R908" s="147" ph="1"/>
      <c r="S908" s="7" t="s" ph="1">
        <v>461</v>
      </c>
      <c r="T908" s="7" t="s" ph="1">
        <v>2395</v>
      </c>
      <c r="V908" s="6" ph="1">
        <v>2348</v>
      </c>
    </row>
    <row r="909" spans="1:25" ht="25.5" ph="1">
      <c r="A909" s="6" ph="1">
        <v>755</v>
      </c>
      <c r="B909" s="7" t="s" ph="1">
        <v>930</v>
      </c>
      <c r="C909" s="7" t="s" ph="1">
        <v>1566</v>
      </c>
      <c r="D909" s="14" ph="1">
        <v>3</v>
      </c>
      <c r="E909" s="14" ph="1">
        <v>52</v>
      </c>
      <c r="F909" s="7" t="s" ph="1">
        <v>1578</v>
      </c>
      <c r="G909" s="7" t="s" ph="1">
        <v>7278</v>
      </c>
      <c r="I909" s="17" t="s" ph="1">
        <v>2897</v>
      </c>
      <c r="K909" s="7" t="s" ph="1">
        <v>9845</v>
      </c>
      <c r="M909" s="14" t="str" ph="1">
        <f>IFERROR(INDEX([1]!_born[生没年],
MATCH(I909,[1]!_born[作],0)),"")</f>
        <v>1949/12/07~</v>
      </c>
      <c r="N909" s="14" t="str" ph="1">
        <f>IFERROR(INDEX([1]!_born[生没年],
MATCH(K909,[1]!_born[作],0)),"")</f>
        <v/>
      </c>
      <c r="O909" s="7" t="s" ph="1">
        <v>2396</v>
      </c>
      <c r="P909" s="7" t="s" ph="1">
        <v>3679</v>
      </c>
      <c r="R909" s="147" ph="1"/>
      <c r="S909" s="7" t="s" ph="1">
        <v>462</v>
      </c>
      <c r="T909" s="7" t="s" ph="1">
        <v>2395</v>
      </c>
      <c r="V909" s="6" ph="1">
        <v>2348</v>
      </c>
    </row>
    <row r="910" spans="1:25" s="52" customFormat="1" ph="1">
      <c r="A910" s="49" ph="1">
        <v>666</v>
      </c>
      <c r="B910" s="52" t="s" ph="1">
        <v>930</v>
      </c>
      <c r="C910" s="52" t="s" ph="1">
        <v>1566</v>
      </c>
      <c r="D910" s="132" ph="1">
        <v>3</v>
      </c>
      <c r="E910" s="132" ph="1">
        <v>52</v>
      </c>
      <c r="F910" s="52" t="s" ph="1">
        <v>1604</v>
      </c>
      <c r="G910" s="52" t="s" ph="1">
        <v>1576</v>
      </c>
      <c r="M910" s="132" t="str" ph="1">
        <f>IFERROR(INDEX([1]!_born[生没年],
MATCH(I910,[1]!_born[作],0)),"")</f>
        <v/>
      </c>
      <c r="N910" s="132" t="str" ph="1">
        <f>IFERROR(INDEX([1]!_born[生没年],
MATCH(K910,[1]!_born[作],0)),"")</f>
        <v/>
      </c>
      <c r="R910" s="150" ph="1"/>
      <c r="U910" s="53" ph="1"/>
      <c r="V910" s="49" ph="1"/>
      <c r="W910" s="49" ph="1"/>
    </row>
    <row r="911" spans="1:25" ht="25.5" ph="1">
      <c r="A911" s="6" ph="1">
        <v>944</v>
      </c>
      <c r="B911" s="7" t="s" ph="1">
        <v>930</v>
      </c>
      <c r="C911" s="7" t="s" ph="1">
        <v>1566</v>
      </c>
      <c r="D911" s="14" ph="1">
        <v>4</v>
      </c>
      <c r="E911" s="14" ph="1">
        <v>52</v>
      </c>
      <c r="F911" s="7" t="s" ph="1">
        <v>1577</v>
      </c>
      <c r="G911" s="7" t="s" ph="1">
        <v>7278</v>
      </c>
      <c r="I911" s="17" t="s" ph="1">
        <v>2897</v>
      </c>
      <c r="K911" s="7" t="s" ph="1">
        <v>9846</v>
      </c>
      <c r="M911" s="14" t="str" ph="1">
        <f>IFERROR(INDEX([1]!_born[生没年],
MATCH(I911,[1]!_born[作],0)),"")</f>
        <v>1949/12/07~</v>
      </c>
      <c r="N911" s="14" t="str" ph="1">
        <f>IFERROR(INDEX([1]!_born[生没年],
MATCH(K911,[1]!_born[作],0)),"")</f>
        <v/>
      </c>
      <c r="O911" s="7" t="s" ph="1">
        <v>2396</v>
      </c>
      <c r="P911" s="7" t="s" ph="1">
        <v>3679</v>
      </c>
      <c r="R911" s="147" ph="1"/>
      <c r="S911" s="7" t="s" ph="1">
        <v>462</v>
      </c>
      <c r="T911" s="7" t="s" ph="1">
        <v>2395</v>
      </c>
      <c r="V911" s="6" ph="1">
        <v>2348</v>
      </c>
    </row>
    <row r="912" spans="1:25" ht="25.5" ph="1">
      <c r="A912" s="6" ph="1">
        <v>944</v>
      </c>
      <c r="B912" s="7" t="s" ph="1">
        <v>930</v>
      </c>
      <c r="C912" s="7" t="s" ph="1">
        <v>1566</v>
      </c>
      <c r="D912" s="14" ph="1">
        <v>4</v>
      </c>
      <c r="E912" s="14" ph="1">
        <v>52</v>
      </c>
      <c r="F912" s="7" t="s" ph="1">
        <v>1578</v>
      </c>
      <c r="G912" s="7" t="s" ph="1">
        <v>7278</v>
      </c>
      <c r="I912" s="17" t="s" ph="1">
        <v>2897</v>
      </c>
      <c r="K912" s="7" t="s" ph="1">
        <v>9843</v>
      </c>
      <c r="M912" s="14" t="str" ph="1">
        <f>IFERROR(INDEX([1]!_born[生没年],
MATCH(I912,[1]!_born[作],0)),"")</f>
        <v>1949/12/07~</v>
      </c>
      <c r="N912" s="14" t="str" ph="1">
        <f>IFERROR(INDEX([1]!_born[生没年],
MATCH(K912,[1]!_born[作],0)),"")</f>
        <v/>
      </c>
      <c r="O912" s="7" t="s" ph="1">
        <v>2392</v>
      </c>
      <c r="P912" s="7" t="s" ph="1">
        <v>3680</v>
      </c>
      <c r="R912" s="147" ph="1"/>
      <c r="S912" s="7" t="s" ph="1">
        <v>463</v>
      </c>
      <c r="T912" s="7" t="s" ph="1">
        <v>2395</v>
      </c>
      <c r="V912" s="6" ph="1">
        <v>2400</v>
      </c>
    </row>
    <row r="913" spans="1:25" ht="25.5" ph="1">
      <c r="A913" s="6" ph="1">
        <v>944</v>
      </c>
      <c r="B913" s="7" t="s" ph="1">
        <v>930</v>
      </c>
      <c r="C913" s="7" t="s" ph="1">
        <v>1566</v>
      </c>
      <c r="D913" s="14" ph="1">
        <v>4</v>
      </c>
      <c r="E913" s="14" ph="1">
        <v>52</v>
      </c>
      <c r="F913" s="7" ph="1">
        <v>3</v>
      </c>
      <c r="G913" s="7" t="s" ph="1">
        <v>7278</v>
      </c>
      <c r="I913" s="17" t="s" ph="1">
        <v>2897</v>
      </c>
      <c r="K913" s="7" t="s" ph="1">
        <v>9847</v>
      </c>
      <c r="M913" s="14" t="str" ph="1">
        <f>IFERROR(INDEX([1]!_born[生没年],
MATCH(I913,[1]!_born[作],0)),"")</f>
        <v>1949/12/07~</v>
      </c>
      <c r="N913" s="14" t="str" ph="1">
        <f>IFERROR(INDEX([1]!_born[生没年],
MATCH(K913,[1]!_born[作],0)),"")</f>
        <v/>
      </c>
      <c r="O913" s="7" t="s" ph="1">
        <v>3063</v>
      </c>
      <c r="P913" s="7" t="s" ph="1">
        <v>464</v>
      </c>
      <c r="Q913" s="7" t="s" ph="1">
        <v>3682</v>
      </c>
      <c r="R913" s="147" ph="1"/>
      <c r="S913" s="7" t="s" ph="1">
        <v>465</v>
      </c>
      <c r="T913" s="7" t="s" ph="1">
        <v>2393</v>
      </c>
    </row>
    <row r="914" spans="1:25" s="52" customFormat="1" ph="1">
      <c r="A914" s="49" ph="1">
        <v>666</v>
      </c>
      <c r="B914" s="52" t="s" ph="1">
        <v>930</v>
      </c>
      <c r="C914" s="52" t="s" ph="1">
        <v>1566</v>
      </c>
      <c r="D914" s="132" ph="1">
        <v>4</v>
      </c>
      <c r="E914" s="132" ph="1">
        <v>52</v>
      </c>
      <c r="F914" s="52" t="s" ph="1">
        <v>1567</v>
      </c>
      <c r="G914" s="52" t="s" ph="1">
        <v>1576</v>
      </c>
      <c r="M914" s="132" t="str" ph="1">
        <f>IFERROR(INDEX([1]!_born[生没年],
MATCH(I914,[1]!_born[作],0)),"")</f>
        <v/>
      </c>
      <c r="N914" s="132" t="str" ph="1">
        <f>IFERROR(INDEX([1]!_born[生没年],
MATCH(K914,[1]!_born[作],0)),"")</f>
        <v/>
      </c>
      <c r="R914" s="150" ph="1"/>
      <c r="U914" s="53" ph="1"/>
      <c r="V914" s="49" ph="1"/>
      <c r="W914" s="49" ph="1"/>
    </row>
    <row r="915" spans="1:25" ht="25.5" ph="1">
      <c r="A915" s="6" ph="1">
        <v>757</v>
      </c>
      <c r="B915" s="7" t="s" ph="1">
        <v>930</v>
      </c>
      <c r="C915" s="7" t="s" ph="1">
        <v>1566</v>
      </c>
      <c r="D915" s="14" ph="1">
        <v>5</v>
      </c>
      <c r="E915" s="14" ph="1">
        <v>52</v>
      </c>
      <c r="F915" s="7" t="s" ph="1">
        <v>1577</v>
      </c>
      <c r="G915" s="7" t="s" ph="1">
        <v>7278</v>
      </c>
      <c r="I915" s="17" t="s" ph="1">
        <v>2897</v>
      </c>
      <c r="K915" s="7" t="s" ph="1">
        <v>9848</v>
      </c>
      <c r="M915" s="14" t="str" ph="1">
        <f>IFERROR(INDEX([1]!_born[生没年],
MATCH(I915,[1]!_born[作],0)),"")</f>
        <v>1949/12/07~</v>
      </c>
      <c r="N915" s="14" t="str" ph="1">
        <f>IFERROR(INDEX([1]!_born[生没年],
MATCH(K915,[1]!_born[作],0)),"")</f>
        <v/>
      </c>
      <c r="O915" s="7" t="s" ph="1">
        <v>3063</v>
      </c>
      <c r="P915" s="7" t="s" ph="1">
        <v>464</v>
      </c>
      <c r="Q915" s="7" t="s" ph="1">
        <v>3682</v>
      </c>
      <c r="R915" s="147" ph="1"/>
      <c r="S915" s="7" t="s" ph="1">
        <v>465</v>
      </c>
      <c r="T915" s="7" t="s" ph="1">
        <v>2393</v>
      </c>
    </row>
    <row r="916" spans="1:25" ht="25.5" ph="1">
      <c r="A916" s="6" ph="1">
        <v>757</v>
      </c>
      <c r="B916" s="7" t="s" ph="1">
        <v>930</v>
      </c>
      <c r="C916" s="7" t="s" ph="1">
        <v>1566</v>
      </c>
      <c r="D916" s="14" ph="1">
        <v>5</v>
      </c>
      <c r="E916" s="14" ph="1">
        <v>52</v>
      </c>
      <c r="F916" s="7" t="s" ph="1">
        <v>1578</v>
      </c>
      <c r="G916" s="7" t="s" ph="1">
        <v>7278</v>
      </c>
      <c r="I916" s="17" t="s" ph="1">
        <v>2897</v>
      </c>
      <c r="K916" s="7" t="s" ph="1">
        <v>9849</v>
      </c>
      <c r="M916" s="14" t="str" ph="1">
        <f>IFERROR(INDEX([1]!_born[生没年],
MATCH(I916,[1]!_born[作],0)),"")</f>
        <v>1949/12/07~</v>
      </c>
      <c r="N916" s="14" t="str" ph="1">
        <f>IFERROR(INDEX([1]!_born[生没年],
MATCH(K916,[1]!_born[作],0)),"")</f>
        <v/>
      </c>
      <c r="O916" s="7" t="s" ph="1">
        <v>3266</v>
      </c>
      <c r="P916" s="7" t="s" ph="1">
        <v>3683</v>
      </c>
      <c r="Q916" s="7" t="s" ph="1">
        <v>3684</v>
      </c>
      <c r="R916" s="147" ph="1"/>
      <c r="S916" s="7" t="s" ph="1">
        <v>466</v>
      </c>
      <c r="T916" s="7" t="s" ph="1">
        <v>9850</v>
      </c>
      <c r="V916" s="6" ph="1">
        <v>2500</v>
      </c>
      <c r="Y916" s="7" t="s" ph="1">
        <v>9851</v>
      </c>
    </row>
    <row r="917" spans="1:25" s="52" customFormat="1" ph="1">
      <c r="A917" s="49" ph="1">
        <v>666</v>
      </c>
      <c r="B917" s="52" t="s" ph="1">
        <v>930</v>
      </c>
      <c r="C917" s="52" t="s" ph="1">
        <v>1566</v>
      </c>
      <c r="D917" s="132" ph="1">
        <v>5</v>
      </c>
      <c r="E917" s="132" ph="1">
        <v>52</v>
      </c>
      <c r="F917" s="52" t="s" ph="1">
        <v>1604</v>
      </c>
      <c r="G917" s="52" t="s" ph="1">
        <v>1576</v>
      </c>
      <c r="I917" s="52" t="s" ph="1">
        <v>467</v>
      </c>
      <c r="M917" s="132" t="str" ph="1">
        <f>IFERROR(INDEX([1]!_born[生没年],
MATCH(I917,[1]!_born[作],0)),"")</f>
        <v/>
      </c>
      <c r="N917" s="132" t="str" ph="1">
        <f>IFERROR(INDEX([1]!_born[生没年],
MATCH(K917,[1]!_born[作],0)),"")</f>
        <v/>
      </c>
      <c r="P917" s="52" t="s" ph="1">
        <v>467</v>
      </c>
      <c r="R917" s="150" ph="1"/>
      <c r="U917" s="53" ph="1"/>
      <c r="V917" s="49" ph="1"/>
      <c r="W917" s="49" ph="1"/>
    </row>
    <row r="918" spans="1:25" ht="25.5" ph="1">
      <c r="A918" s="6" ph="1">
        <v>468</v>
      </c>
      <c r="B918" s="7" t="s" ph="1">
        <v>930</v>
      </c>
      <c r="C918" s="7" t="s" ph="1">
        <v>1566</v>
      </c>
      <c r="D918" s="14" ph="1">
        <v>1</v>
      </c>
      <c r="E918" s="14" ph="1">
        <v>53</v>
      </c>
      <c r="F918" s="7" t="s" ph="1">
        <v>1577</v>
      </c>
      <c r="G918" s="7" t="s" ph="1">
        <v>7278</v>
      </c>
      <c r="I918" s="17" t="s" ph="1">
        <v>2897</v>
      </c>
      <c r="K918" s="7" t="s" ph="1">
        <v>9852</v>
      </c>
      <c r="M918" s="14" t="str" ph="1">
        <f>IFERROR(INDEX([1]!_born[生没年],
MATCH(I918,[1]!_born[作],0)),"")</f>
        <v>1949/12/07~</v>
      </c>
      <c r="N918" s="14" t="str" ph="1">
        <f>IFERROR(INDEX([1]!_born[生没年],
MATCH(K918,[1]!_born[作],0)),"")</f>
        <v/>
      </c>
      <c r="O918" s="7" t="s" ph="1">
        <v>2735</v>
      </c>
      <c r="P918" s="7" t="s" ph="1">
        <v>3685</v>
      </c>
      <c r="R918" s="147" ph="1"/>
      <c r="S918" s="7" t="s" ph="1">
        <v>468</v>
      </c>
      <c r="T918" s="7" t="s" ph="1">
        <v>9853</v>
      </c>
      <c r="V918" s="6" ph="1">
        <v>2500</v>
      </c>
      <c r="Y918" s="7" t="s" ph="1">
        <v>9854</v>
      </c>
    </row>
    <row r="919" spans="1:25" ht="25.5" ph="1">
      <c r="A919" s="6" ph="1">
        <v>468</v>
      </c>
      <c r="B919" s="7" t="s" ph="1">
        <v>930</v>
      </c>
      <c r="C919" s="7" t="s" ph="1">
        <v>1566</v>
      </c>
      <c r="D919" s="14" ph="1">
        <v>1</v>
      </c>
      <c r="E919" s="14" ph="1">
        <v>53</v>
      </c>
      <c r="F919" s="7" t="s" ph="1">
        <v>1578</v>
      </c>
      <c r="G919" s="7" t="s" ph="1">
        <v>7278</v>
      </c>
      <c r="I919" s="17" t="s" ph="1">
        <v>2897</v>
      </c>
      <c r="K919" s="7" t="s" ph="1">
        <v>9855</v>
      </c>
      <c r="M919" s="14" t="str" ph="1">
        <f>IFERROR(INDEX([1]!_born[生没年],
MATCH(I919,[1]!_born[作],0)),"")</f>
        <v>1949/12/07~</v>
      </c>
      <c r="N919" s="14" t="str" ph="1">
        <f>IFERROR(INDEX([1]!_born[生没年],
MATCH(K919,[1]!_born[作],0)),"")</f>
        <v/>
      </c>
      <c r="O919" s="7" t="s" ph="1">
        <v>2736</v>
      </c>
      <c r="P919" s="7" t="s" ph="1">
        <v>3379</v>
      </c>
      <c r="Q919" s="7" t="s" ph="1">
        <v>3380</v>
      </c>
      <c r="R919" s="147" ph="1"/>
      <c r="S919" s="7" t="s" ph="1">
        <v>469</v>
      </c>
      <c r="T919" s="7" t="s" ph="1">
        <v>9853</v>
      </c>
      <c r="Y919" s="7" t="s" ph="1">
        <v>9856</v>
      </c>
    </row>
    <row r="920" spans="1:25" s="52" customFormat="1" ph="1">
      <c r="A920" s="49" ph="1">
        <v>505</v>
      </c>
      <c r="B920" s="52" t="s" ph="1">
        <v>930</v>
      </c>
      <c r="C920" s="52" t="s" ph="1">
        <v>1566</v>
      </c>
      <c r="D920" s="132" ph="1">
        <v>1</v>
      </c>
      <c r="E920" s="132" ph="1">
        <v>53</v>
      </c>
      <c r="F920" s="52" t="s" ph="1">
        <v>1604</v>
      </c>
      <c r="G920" s="52" t="s" ph="1">
        <v>1576</v>
      </c>
      <c r="M920" s="132" t="str" ph="1">
        <f>IFERROR(INDEX([1]!_born[生没年],
MATCH(I920,[1]!_born[作],0)),"")</f>
        <v/>
      </c>
      <c r="N920" s="132" t="str" ph="1">
        <f>IFERROR(INDEX([1]!_born[生没年],
MATCH(K920,[1]!_born[作],0)),"")</f>
        <v/>
      </c>
      <c r="R920" s="150" ph="1"/>
      <c r="U920" s="53" ph="1"/>
      <c r="V920" s="49" ph="1"/>
      <c r="W920" s="49" ph="1"/>
    </row>
    <row r="921" spans="1:25" ht="25.5" ph="1">
      <c r="A921" s="6" ph="1">
        <v>468</v>
      </c>
      <c r="B921" s="7" t="s" ph="1">
        <v>930</v>
      </c>
      <c r="C921" s="7" t="s" ph="1">
        <v>1566</v>
      </c>
      <c r="D921" s="14" ph="1">
        <v>2</v>
      </c>
      <c r="E921" s="14" ph="1">
        <v>53</v>
      </c>
      <c r="F921" s="7" t="s" ph="1">
        <v>1577</v>
      </c>
      <c r="G921" s="7" t="s" ph="1">
        <v>7278</v>
      </c>
      <c r="I921" s="17" t="s" ph="1">
        <v>2897</v>
      </c>
      <c r="K921" s="7" t="s" ph="1">
        <v>9857</v>
      </c>
      <c r="M921" s="14" t="str" ph="1">
        <f>IFERROR(INDEX([1]!_born[生没年],
MATCH(I921,[1]!_born[作],0)),"")</f>
        <v>1949/12/07~</v>
      </c>
      <c r="N921" s="14" t="str" ph="1">
        <f>IFERROR(INDEX([1]!_born[生没年],
MATCH(K921,[1]!_born[作],0)),"")</f>
        <v/>
      </c>
      <c r="O921" s="7" t="s" ph="1">
        <v>2736</v>
      </c>
      <c r="P921" s="7" t="s" ph="1">
        <v>3379</v>
      </c>
      <c r="Q921" s="7" t="s" ph="1">
        <v>3380</v>
      </c>
      <c r="R921" s="147" ph="1"/>
      <c r="S921" s="7" t="s" ph="1">
        <v>469</v>
      </c>
      <c r="T921" s="7" t="s" ph="1">
        <v>9853</v>
      </c>
      <c r="Y921" s="7" t="s" ph="1">
        <v>9856</v>
      </c>
    </row>
    <row r="922" spans="1:25" ht="25.5" ph="1">
      <c r="A922" s="6" ph="1">
        <v>468</v>
      </c>
      <c r="B922" s="7" t="s" ph="1">
        <v>930</v>
      </c>
      <c r="C922" s="7" t="s" ph="1">
        <v>1566</v>
      </c>
      <c r="D922" s="14" ph="1">
        <v>2</v>
      </c>
      <c r="E922" s="14" ph="1">
        <v>53</v>
      </c>
      <c r="F922" s="7" t="s" ph="1">
        <v>1578</v>
      </c>
      <c r="G922" s="7" t="s" ph="1">
        <v>7278</v>
      </c>
      <c r="I922" s="17" t="s" ph="1">
        <v>3363</v>
      </c>
      <c r="M922" s="14" t="str" ph="1">
        <f>IFERROR(INDEX([1]!_born[生没年],
MATCH(I922,[1]!_born[作],0)),"")</f>
        <v/>
      </c>
      <c r="N922" s="14" t="str" ph="1">
        <f>IFERROR(INDEX([1]!_born[生没年],
MATCH(K922,[1]!_born[作],0)),"")</f>
        <v/>
      </c>
      <c r="O922" s="7" t="s" ph="1">
        <v>470</v>
      </c>
      <c r="P922" s="7" t="s" ph="1">
        <v>4203</v>
      </c>
      <c r="R922" s="147" ph="1"/>
      <c r="S922" s="7" t="s" ph="1">
        <v>3346</v>
      </c>
      <c r="T922" s="7" t="s" ph="1">
        <v>3347</v>
      </c>
      <c r="Y922" s="7" t="s" ph="1">
        <v>9858</v>
      </c>
    </row>
    <row r="923" spans="1:25" s="52" customFormat="1" ph="1">
      <c r="A923" s="49" ph="1">
        <v>505</v>
      </c>
      <c r="B923" s="52" t="s" ph="1">
        <v>930</v>
      </c>
      <c r="C923" s="52" t="s" ph="1">
        <v>1566</v>
      </c>
      <c r="D923" s="132" ph="1">
        <v>2</v>
      </c>
      <c r="E923" s="132" ph="1">
        <v>53</v>
      </c>
      <c r="F923" s="52" t="s" ph="1">
        <v>1604</v>
      </c>
      <c r="G923" s="52" t="s" ph="1">
        <v>1576</v>
      </c>
      <c r="I923" s="52" t="s" ph="1">
        <v>471</v>
      </c>
      <c r="M923" s="132" t="str" ph="1">
        <f>IFERROR(INDEX([1]!_born[生没年],
MATCH(I923,[1]!_born[作],0)),"")</f>
        <v/>
      </c>
      <c r="N923" s="132" t="str" ph="1">
        <f>IFERROR(INDEX([1]!_born[生没年],
MATCH(K923,[1]!_born[作],0)),"")</f>
        <v/>
      </c>
      <c r="P923" s="52" t="s" ph="1">
        <v>472</v>
      </c>
      <c r="R923" s="150" ph="1"/>
      <c r="U923" s="53" ph="1"/>
      <c r="V923" s="49" ph="1"/>
      <c r="W923" s="49" ph="1"/>
    </row>
    <row r="924" spans="1:25" ht="25.5" ph="1">
      <c r="A924" s="6" ph="1">
        <v>755</v>
      </c>
      <c r="B924" s="7" t="s" ph="1">
        <v>930</v>
      </c>
      <c r="C924" s="7" t="s" ph="1">
        <v>1566</v>
      </c>
      <c r="D924" s="14" ph="1">
        <v>3</v>
      </c>
      <c r="E924" s="14" ph="1">
        <v>53</v>
      </c>
      <c r="F924" s="7" t="s" ph="1">
        <v>1577</v>
      </c>
      <c r="G924" s="7" t="s" ph="1">
        <v>7278</v>
      </c>
      <c r="I924" s="17" t="s" ph="1">
        <v>2897</v>
      </c>
      <c r="K924" s="7" t="s" ph="1">
        <v>9859</v>
      </c>
      <c r="M924" s="14" t="str" ph="1">
        <f>IFERROR(INDEX([1]!_born[生没年],
MATCH(I924,[1]!_born[作],0)),"")</f>
        <v>1949/12/07~</v>
      </c>
      <c r="N924" s="14" t="str" ph="1">
        <f>IFERROR(INDEX([1]!_born[生没年],
MATCH(K924,[1]!_born[作],0)),"")</f>
        <v/>
      </c>
      <c r="O924" s="7" t="s" ph="1">
        <v>473</v>
      </c>
      <c r="P924" s="7" t="s" ph="1">
        <v>3405</v>
      </c>
      <c r="Q924" s="7" t="s" ph="1">
        <v>9860</v>
      </c>
      <c r="R924" s="147" ph="1"/>
      <c r="S924" s="7" t="s" ph="1">
        <v>474</v>
      </c>
      <c r="T924" s="7" t="s" ph="1">
        <v>2429</v>
      </c>
      <c r="Y924" s="7" t="s" ph="1">
        <v>9861</v>
      </c>
    </row>
    <row r="925" spans="1:25" s="52" customFormat="1" ph="1">
      <c r="A925" s="49" ph="1">
        <v>666</v>
      </c>
      <c r="B925" s="52" t="s" ph="1">
        <v>930</v>
      </c>
      <c r="C925" s="52" t="s" ph="1">
        <v>1566</v>
      </c>
      <c r="D925" s="132" ph="1">
        <v>3</v>
      </c>
      <c r="E925" s="132" ph="1">
        <v>53</v>
      </c>
      <c r="F925" s="52" t="s" ph="1">
        <v>1578</v>
      </c>
      <c r="G925" s="52" t="s" ph="1">
        <v>1576</v>
      </c>
      <c r="I925" s="52" t="s" ph="1">
        <v>475</v>
      </c>
      <c r="M925" s="132" t="str" ph="1">
        <f>IFERROR(INDEX([1]!_born[生没年],
MATCH(I925,[1]!_born[作],0)),"")</f>
        <v/>
      </c>
      <c r="N925" s="132" t="str" ph="1">
        <f>IFERROR(INDEX([1]!_born[生没年],
MATCH(K925,[1]!_born[作],0)),"")</f>
        <v/>
      </c>
      <c r="P925" s="52" t="s" ph="1">
        <v>475</v>
      </c>
      <c r="R925" s="150" ph="1"/>
      <c r="U925" s="53" ph="1"/>
      <c r="V925" s="49" ph="1"/>
      <c r="W925" s="49" ph="1"/>
    </row>
    <row r="926" spans="1:25" ht="25.5" ph="1">
      <c r="A926" s="6" ph="1">
        <v>944</v>
      </c>
      <c r="B926" s="7" t="s" ph="1">
        <v>930</v>
      </c>
      <c r="C926" s="7" t="s" ph="1">
        <v>1566</v>
      </c>
      <c r="D926" s="14" ph="1">
        <v>4</v>
      </c>
      <c r="E926" s="14" ph="1">
        <v>53</v>
      </c>
      <c r="F926" s="7" t="s" ph="1">
        <v>1577</v>
      </c>
      <c r="G926" s="7" t="s" ph="1">
        <v>7278</v>
      </c>
      <c r="I926" s="17" t="s" ph="1">
        <v>2897</v>
      </c>
      <c r="K926" s="7" t="s" ph="1">
        <v>9862</v>
      </c>
      <c r="M926" s="14" t="str" ph="1">
        <f>IFERROR(INDEX([1]!_born[生没年],
MATCH(I926,[1]!_born[作],0)),"")</f>
        <v>1949/12/07~</v>
      </c>
      <c r="N926" s="14" t="str" ph="1">
        <f>IFERROR(INDEX([1]!_born[生没年],
MATCH(K926,[1]!_born[作],0)),"")</f>
        <v/>
      </c>
      <c r="O926" s="7" t="s" ph="1">
        <v>3102</v>
      </c>
      <c r="P926" s="7" t="s" ph="1">
        <v>3681</v>
      </c>
      <c r="R926" s="147" ph="1"/>
      <c r="S926" s="7" t="s" ph="1">
        <v>476</v>
      </c>
      <c r="Y926" s="7" t="s" ph="1">
        <v>3068</v>
      </c>
    </row>
    <row r="927" spans="1:25" s="52" customFormat="1" ph="1">
      <c r="A927" s="49" ph="1">
        <v>666</v>
      </c>
      <c r="B927" s="52" t="s" ph="1">
        <v>930</v>
      </c>
      <c r="C927" s="52" t="s" ph="1">
        <v>1566</v>
      </c>
      <c r="D927" s="132" ph="1">
        <v>4</v>
      </c>
      <c r="E927" s="132" ph="1">
        <v>53</v>
      </c>
      <c r="F927" s="52" t="s" ph="1">
        <v>1578</v>
      </c>
      <c r="G927" s="52" t="s" ph="1">
        <v>1576</v>
      </c>
      <c r="I927" s="52" t="s" ph="1">
        <v>477</v>
      </c>
      <c r="M927" s="132" t="str" ph="1">
        <f>IFERROR(INDEX([1]!_born[生没年],
MATCH(I927,[1]!_born[作],0)),"")</f>
        <v/>
      </c>
      <c r="N927" s="132" t="str" ph="1">
        <f>IFERROR(INDEX([1]!_born[生没年],
MATCH(K927,[1]!_born[作],0)),"")</f>
        <v/>
      </c>
      <c r="P927" s="52" t="s" ph="1">
        <v>477</v>
      </c>
      <c r="R927" s="150" ph="1"/>
      <c r="U927" s="53" ph="1"/>
      <c r="V927" s="49" ph="1"/>
      <c r="W927" s="49" ph="1"/>
    </row>
    <row r="928" spans="1:25" ht="25.5" ph="1">
      <c r="A928" s="6" ph="1">
        <v>757</v>
      </c>
      <c r="B928" s="7" t="s" ph="1">
        <v>930</v>
      </c>
      <c r="C928" s="7" t="s" ph="1">
        <v>1566</v>
      </c>
      <c r="D928" s="14" ph="1">
        <v>5</v>
      </c>
      <c r="E928" s="14" ph="1">
        <v>53</v>
      </c>
      <c r="F928" s="7" t="s" ph="1">
        <v>1577</v>
      </c>
      <c r="G928" s="7" t="s" ph="1">
        <v>7278</v>
      </c>
      <c r="I928" s="17" t="s" ph="1">
        <v>2897</v>
      </c>
      <c r="K928" s="7" t="s" ph="1">
        <v>9863</v>
      </c>
      <c r="M928" s="14" t="str" ph="1">
        <f>IFERROR(INDEX([1]!_born[生没年],
MATCH(I928,[1]!_born[作],0)),"")</f>
        <v>1949/12/07~</v>
      </c>
      <c r="N928" s="14" t="str" ph="1">
        <f>IFERROR(INDEX([1]!_born[生没年],
MATCH(K928,[1]!_born[作],0)),"")</f>
        <v/>
      </c>
      <c r="O928" s="7" t="s" ph="1">
        <v>4167</v>
      </c>
      <c r="P928" s="7" t="s" ph="1">
        <v>2926</v>
      </c>
      <c r="Q928" s="7" t="s" ph="1">
        <v>478</v>
      </c>
      <c r="R928" s="147" ph="1"/>
      <c r="S928" s="7" t="s" ph="1">
        <v>479</v>
      </c>
      <c r="T928" s="7" t="s" ph="1">
        <v>9864</v>
      </c>
      <c r="V928" s="6" ph="1">
        <v>3300</v>
      </c>
      <c r="Y928" s="7" t="s" ph="1">
        <v>9865</v>
      </c>
    </row>
    <row r="929" spans="1:27" s="52" customFormat="1" ph="1">
      <c r="A929" s="49" ph="1">
        <v>666</v>
      </c>
      <c r="B929" s="52" t="s" ph="1">
        <v>930</v>
      </c>
      <c r="C929" s="52" t="s" ph="1">
        <v>1566</v>
      </c>
      <c r="D929" s="132" ph="1">
        <v>5</v>
      </c>
      <c r="E929" s="132" ph="1">
        <v>53</v>
      </c>
      <c r="F929" s="52" t="s" ph="1">
        <v>1578</v>
      </c>
      <c r="G929" s="52" t="s" ph="1">
        <v>1576</v>
      </c>
      <c r="I929" s="52" t="s" ph="1">
        <v>480</v>
      </c>
      <c r="M929" s="132" t="str" ph="1">
        <f>IFERROR(INDEX([1]!_born[生没年],
MATCH(I929,[1]!_born[作],0)),"")</f>
        <v/>
      </c>
      <c r="N929" s="132" t="str" ph="1">
        <f>IFERROR(INDEX([1]!_born[生没年],
MATCH(K929,[1]!_born[作],0)),"")</f>
        <v/>
      </c>
      <c r="P929" s="52" t="s" ph="1">
        <v>480</v>
      </c>
      <c r="R929" s="150" ph="1"/>
      <c r="U929" s="53" ph="1"/>
      <c r="V929" s="49" ph="1"/>
      <c r="W929" s="49" ph="1"/>
    </row>
    <row r="930" spans="1:27" ht="25.5" ph="1">
      <c r="A930" s="6" ph="1">
        <v>468</v>
      </c>
      <c r="B930" s="7" t="s" ph="1">
        <v>930</v>
      </c>
      <c r="C930" s="7" t="s" ph="1">
        <v>1566</v>
      </c>
      <c r="D930" s="14" ph="1">
        <v>1</v>
      </c>
      <c r="E930" s="14" ph="1">
        <v>54</v>
      </c>
      <c r="F930" s="7" t="s" ph="1">
        <v>1577</v>
      </c>
      <c r="G930" s="7" t="s" ph="1">
        <v>7278</v>
      </c>
      <c r="I930" s="17" t="s" ph="1">
        <v>2897</v>
      </c>
      <c r="K930" s="7" t="s" ph="1">
        <v>9866</v>
      </c>
      <c r="M930" s="14" t="str" ph="1">
        <f>IFERROR(INDEX([1]!_born[生没年],
MATCH(I930,[1]!_born[作],0)),"")</f>
        <v>1949/12/07~</v>
      </c>
      <c r="N930" s="14" t="str" ph="1">
        <f>IFERROR(INDEX([1]!_born[生没年],
MATCH(K930,[1]!_born[作],0)),"")</f>
        <v/>
      </c>
      <c r="O930" s="7" t="s" ph="1">
        <v>3267</v>
      </c>
      <c r="P930" s="7" t="s" ph="1">
        <v>2927</v>
      </c>
      <c r="Q930" s="7" t="s" ph="1">
        <v>481</v>
      </c>
      <c r="R930" s="147" ph="1"/>
      <c r="S930" s="7" t="s" ph="1">
        <v>2732</v>
      </c>
      <c r="T930" s="7" t="s" ph="1">
        <v>2731</v>
      </c>
      <c r="Y930" s="7" t="s" ph="1">
        <v>9867</v>
      </c>
    </row>
    <row r="931" spans="1:27" s="52" customFormat="1" ph="1">
      <c r="A931" s="49" ph="1">
        <v>505</v>
      </c>
      <c r="B931" s="52" t="s" ph="1">
        <v>930</v>
      </c>
      <c r="C931" s="52" t="s" ph="1">
        <v>1566</v>
      </c>
      <c r="D931" s="132" ph="1">
        <v>1</v>
      </c>
      <c r="E931" s="132" ph="1">
        <v>54</v>
      </c>
      <c r="F931" s="52" t="s" ph="1">
        <v>1604</v>
      </c>
      <c r="G931" s="52" t="s" ph="1">
        <v>1576</v>
      </c>
      <c r="I931" s="52" t="s" ph="1">
        <v>482</v>
      </c>
      <c r="M931" s="132" t="str" ph="1">
        <f>IFERROR(INDEX([1]!_born[生没年],
MATCH(I931,[1]!_born[作],0)),"")</f>
        <v/>
      </c>
      <c r="N931" s="132" t="str" ph="1">
        <f>IFERROR(INDEX([1]!_born[生没年],
MATCH(K931,[1]!_born[作],0)),"")</f>
        <v/>
      </c>
      <c r="P931" s="52" t="s" ph="1">
        <v>482</v>
      </c>
      <c r="R931" s="150" ph="1"/>
      <c r="U931" s="53" ph="1"/>
      <c r="V931" s="49" ph="1"/>
      <c r="W931" s="49" ph="1"/>
    </row>
    <row r="932" spans="1:27" ht="25.5" ph="1">
      <c r="A932" s="6" ph="1">
        <v>468</v>
      </c>
      <c r="B932" s="7" t="s" ph="1">
        <v>930</v>
      </c>
      <c r="C932" s="7" t="s" ph="1">
        <v>1566</v>
      </c>
      <c r="D932" s="14" ph="1">
        <v>2</v>
      </c>
      <c r="E932" s="14" ph="1">
        <v>54</v>
      </c>
      <c r="F932" s="7" t="s" ph="1">
        <v>1577</v>
      </c>
      <c r="G932" s="7" t="s" ph="1">
        <v>7278</v>
      </c>
      <c r="I932" s="17" t="s" ph="1">
        <v>2897</v>
      </c>
      <c r="K932" s="7" t="s" ph="1">
        <v>9868</v>
      </c>
      <c r="M932" s="14" t="str" ph="1">
        <f>IFERROR(INDEX([1]!_born[生没年],
MATCH(I932,[1]!_born[作],0)),"")</f>
        <v>1949/12/07~</v>
      </c>
      <c r="N932" s="14" t="str" ph="1">
        <f>IFERROR(INDEX([1]!_born[生没年],
MATCH(K932,[1]!_born[作],0)),"")</f>
        <v/>
      </c>
      <c r="O932" s="7" t="s" ph="1">
        <v>3267</v>
      </c>
      <c r="P932" s="7" t="s" ph="1">
        <v>2927</v>
      </c>
      <c r="Q932" s="7" t="s" ph="1">
        <v>483</v>
      </c>
      <c r="R932" s="147" ph="1"/>
      <c r="S932" s="7" t="s" ph="1">
        <v>2732</v>
      </c>
      <c r="T932" s="7" t="s" ph="1">
        <v>2731</v>
      </c>
      <c r="Y932" s="7" t="s" ph="1">
        <v>9867</v>
      </c>
    </row>
    <row r="933" spans="1:27" s="52" customFormat="1" ph="1">
      <c r="A933" s="49" ph="1">
        <v>505</v>
      </c>
      <c r="B933" s="52" t="s" ph="1">
        <v>930</v>
      </c>
      <c r="C933" s="52" t="s" ph="1">
        <v>1566</v>
      </c>
      <c r="D933" s="132" ph="1">
        <v>2</v>
      </c>
      <c r="E933" s="132" ph="1">
        <v>54</v>
      </c>
      <c r="F933" s="52" t="s" ph="1">
        <v>1578</v>
      </c>
      <c r="G933" s="52" t="s" ph="1">
        <v>1576</v>
      </c>
      <c r="I933" s="52" t="s" ph="1">
        <v>484</v>
      </c>
      <c r="M933" s="132" t="str" ph="1">
        <f>IFERROR(INDEX([1]!_born[生没年],
MATCH(I933,[1]!_born[作],0)),"")</f>
        <v/>
      </c>
      <c r="N933" s="132" t="str" ph="1">
        <f>IFERROR(INDEX([1]!_born[生没年],
MATCH(K933,[1]!_born[作],0)),"")</f>
        <v/>
      </c>
      <c r="P933" s="52" t="s" ph="1">
        <v>484</v>
      </c>
      <c r="R933" s="150" ph="1"/>
      <c r="U933" s="53" ph="1"/>
      <c r="V933" s="49" ph="1"/>
      <c r="W933" s="49" ph="1"/>
    </row>
    <row r="934" spans="1:27" ht="25.5" ph="1">
      <c r="A934" s="6" ph="1">
        <v>755</v>
      </c>
      <c r="B934" s="7" t="s" ph="1">
        <v>930</v>
      </c>
      <c r="C934" s="7" t="s" ph="1">
        <v>1566</v>
      </c>
      <c r="D934" s="14" ph="1">
        <v>3</v>
      </c>
      <c r="E934" s="14" ph="1">
        <v>54</v>
      </c>
      <c r="F934" s="7" t="s" ph="1">
        <v>1577</v>
      </c>
      <c r="G934" s="7" t="s" ph="1">
        <v>7278</v>
      </c>
      <c r="I934" s="17" t="s" ph="1">
        <v>2897</v>
      </c>
      <c r="K934" s="7" t="s" ph="1">
        <v>9862</v>
      </c>
      <c r="M934" s="14" t="str" ph="1">
        <f>IFERROR(INDEX([1]!_born[生没年],
MATCH(I934,[1]!_born[作],0)),"")</f>
        <v>1949/12/07~</v>
      </c>
      <c r="N934" s="14" t="str" ph="1">
        <f>IFERROR(INDEX([1]!_born[生没年],
MATCH(K934,[1]!_born[作],0)),"")</f>
        <v/>
      </c>
      <c r="O934" s="7" t="s" ph="1">
        <v>2729</v>
      </c>
      <c r="P934" s="7" t="s" ph="1">
        <v>2388</v>
      </c>
      <c r="R934" s="147" ph="1"/>
      <c r="S934" s="7" t="s" ph="1">
        <v>485</v>
      </c>
      <c r="T934" s="7" t="s" ph="1">
        <v>3103</v>
      </c>
      <c r="Y934" s="7" t="s" ph="1">
        <v>2730</v>
      </c>
    </row>
    <row r="935" spans="1:27" s="52" customFormat="1" ht="25.5" ph="1">
      <c r="A935" s="49" ph="1">
        <v>1067</v>
      </c>
      <c r="B935" s="52" t="s" ph="1">
        <v>930</v>
      </c>
      <c r="C935" s="52" t="s" ph="1">
        <v>1566</v>
      </c>
      <c r="D935" s="132" ph="1">
        <v>3</v>
      </c>
      <c r="E935" s="132" ph="1">
        <v>54</v>
      </c>
      <c r="F935" s="52" ph="1">
        <v>2</v>
      </c>
      <c r="G935" s="52" t="s" ph="1">
        <v>7278</v>
      </c>
      <c r="I935" s="136" t="s" ph="1">
        <v>2897</v>
      </c>
      <c r="K935" s="52" t="s" ph="1">
        <v>9775</v>
      </c>
      <c r="M935" s="132" t="str" ph="1">
        <f>IFERROR(INDEX([1]!_born[生没年],
MATCH(I935,[1]!_born[作],0)),"")</f>
        <v>1949/12/07~</v>
      </c>
      <c r="N935" s="132" t="str" ph="1">
        <f>IFERROR(INDEX([1]!_born[生没年],
MATCH(K935,[1]!_born[作],0)),"")</f>
        <v/>
      </c>
      <c r="O935" s="52" t="s" ph="1">
        <v>2617</v>
      </c>
      <c r="P935" s="52" t="s" ph="1">
        <v>2389</v>
      </c>
      <c r="R935" s="150" ph="1"/>
      <c r="S935" s="52" t="s" ph="1">
        <v>2733</v>
      </c>
      <c r="T935" s="52" t="s" ph="1">
        <v>2734</v>
      </c>
      <c r="U935" s="53" ph="1"/>
      <c r="V935" s="49" ph="1"/>
      <c r="W935" s="49" ph="1"/>
      <c r="Y935" s="52" t="s" ph="1">
        <v>9869</v>
      </c>
    </row>
    <row r="936" spans="1:27" s="52" customFormat="1" ph="1">
      <c r="A936" s="49" ph="1">
        <v>666</v>
      </c>
      <c r="B936" s="52" t="s" ph="1">
        <v>930</v>
      </c>
      <c r="C936" s="52" t="s" ph="1">
        <v>1566</v>
      </c>
      <c r="D936" s="132" ph="1">
        <v>3</v>
      </c>
      <c r="E936" s="132" ph="1">
        <v>54</v>
      </c>
      <c r="F936" s="52" t="s" ph="1">
        <v>1604</v>
      </c>
      <c r="G936" s="52" t="s" ph="1">
        <v>1576</v>
      </c>
      <c r="I936" s="52" t="s" ph="1">
        <v>486</v>
      </c>
      <c r="M936" s="132" t="str" ph="1">
        <f>IFERROR(INDEX([1]!_born[生没年],
MATCH(I936,[1]!_born[作],0)),"")</f>
        <v/>
      </c>
      <c r="N936" s="132" t="str" ph="1">
        <f>IFERROR(INDEX([1]!_born[生没年],
MATCH(K936,[1]!_born[作],0)),"")</f>
        <v/>
      </c>
      <c r="P936" s="52" t="s" ph="1">
        <v>486</v>
      </c>
      <c r="R936" s="150" ph="1"/>
      <c r="U936" s="53" ph="1"/>
      <c r="V936" s="49" ph="1"/>
      <c r="W936" s="49" ph="1"/>
    </row>
    <row r="937" spans="1:27" ht="25.5" ph="1">
      <c r="A937" s="6" ph="1">
        <v>944</v>
      </c>
      <c r="B937" s="7" t="s" ph="1">
        <v>930</v>
      </c>
      <c r="C937" s="7" t="s" ph="1">
        <v>1566</v>
      </c>
      <c r="D937" s="14" ph="1">
        <v>4</v>
      </c>
      <c r="E937" s="14" ph="1">
        <v>54</v>
      </c>
      <c r="F937" s="7" t="s" ph="1">
        <v>1577</v>
      </c>
      <c r="G937" s="7" t="s" ph="1">
        <v>8081</v>
      </c>
      <c r="I937" s="7" t="s" ph="1">
        <v>3856</v>
      </c>
      <c r="M937" s="14" t="str" ph="1">
        <f>IFERROR(INDEX([1]!_born[生没年],
MATCH(I937,[1]!_born[作],0)),"")</f>
        <v>1943/01/16_Yorkshire,1949/12/07~</v>
      </c>
      <c r="N937" s="14" t="str" ph="1">
        <f>IFERROR(INDEX([1]!_born[生没年],
MATCH(K937,[1]!_born[作],0)),"")</f>
        <v/>
      </c>
      <c r="O937" s="7" t="s" ph="1">
        <v>9870</v>
      </c>
      <c r="P937" s="7" t="s" ph="1">
        <v>2925</v>
      </c>
      <c r="R937" s="147" ph="1"/>
      <c r="S937" s="7" t="s" ph="1">
        <v>487</v>
      </c>
      <c r="T937" s="7" t="s" ph="1">
        <v>9871</v>
      </c>
      <c r="V937" s="6" t="s" ph="1">
        <v>9872</v>
      </c>
      <c r="Z937" s="7" t="s" ph="1">
        <v>3857</v>
      </c>
      <c r="AA937" s="7" t="s" ph="1">
        <v>3858</v>
      </c>
    </row>
    <row r="938" spans="1:27" s="52" customFormat="1" ph="1">
      <c r="A938" s="49" ph="1">
        <v>666</v>
      </c>
      <c r="B938" s="52" t="s" ph="1">
        <v>930</v>
      </c>
      <c r="C938" s="52" t="s" ph="1">
        <v>1566</v>
      </c>
      <c r="D938" s="132" ph="1">
        <v>4</v>
      </c>
      <c r="E938" s="132" ph="1">
        <v>54</v>
      </c>
      <c r="F938" s="52" t="s" ph="1">
        <v>1578</v>
      </c>
      <c r="G938" s="52" t="s" ph="1">
        <v>1576</v>
      </c>
      <c r="I938" s="52" t="s" ph="1">
        <v>488</v>
      </c>
      <c r="M938" s="132" t="str" ph="1">
        <f>IFERROR(INDEX([1]!_born[生没年],
MATCH(I938,[1]!_born[作],0)),"")</f>
        <v/>
      </c>
      <c r="N938" s="132" t="str" ph="1">
        <f>IFERROR(INDEX([1]!_born[生没年],
MATCH(K938,[1]!_born[作],0)),"")</f>
        <v/>
      </c>
      <c r="P938" s="52" t="s" ph="1">
        <v>488</v>
      </c>
      <c r="R938" s="150" ph="1"/>
      <c r="U938" s="53" ph="1"/>
      <c r="V938" s="49" ph="1"/>
      <c r="W938" s="49" ph="1"/>
    </row>
    <row r="939" spans="1:27" ht="25.5" ph="1">
      <c r="A939" s="6" ph="1">
        <v>757</v>
      </c>
      <c r="B939" s="7" t="s" ph="1">
        <v>930</v>
      </c>
      <c r="C939" s="7" t="s" ph="1">
        <v>1566</v>
      </c>
      <c r="D939" s="14" ph="1">
        <v>5</v>
      </c>
      <c r="E939" s="14" ph="1">
        <v>54</v>
      </c>
      <c r="F939" s="7" t="s" ph="1">
        <v>1577</v>
      </c>
      <c r="G939" s="7" t="s" ph="1">
        <v>7278</v>
      </c>
      <c r="I939" s="7" t="s" ph="1">
        <v>3746</v>
      </c>
      <c r="M939" s="14" t="str" ph="1">
        <f>IFERROR(INDEX([1]!_born[生没年],
MATCH(I939,[1]!_born[作],0)),"")</f>
        <v/>
      </c>
      <c r="N939" s="14" t="str" ph="1">
        <f>IFERROR(INDEX([1]!_born[生没年],
MATCH(K939,[1]!_born[作],0)),"")</f>
        <v/>
      </c>
      <c r="O939" s="7" t="s" ph="1">
        <v>2607</v>
      </c>
      <c r="P939" s="7" t="s" ph="1">
        <v>9873</v>
      </c>
      <c r="R939" s="147" ph="1"/>
      <c r="Y939" s="7" t="s" ph="1">
        <v>9874</v>
      </c>
    </row>
    <row r="940" spans="1:27" ht="25.5" ph="1">
      <c r="A940" s="6" ph="1">
        <v>1083</v>
      </c>
      <c r="B940" s="7" t="s" ph="1">
        <v>930</v>
      </c>
      <c r="C940" s="7" t="s" ph="1">
        <v>1566</v>
      </c>
      <c r="D940" s="14" ph="1">
        <v>5</v>
      </c>
      <c r="E940" s="14" ph="1">
        <v>54</v>
      </c>
      <c r="F940" s="7" ph="1">
        <v>2</v>
      </c>
      <c r="G940" s="7" t="s" ph="1">
        <v>7278</v>
      </c>
      <c r="I940" s="17" t="s" ph="1">
        <v>4096</v>
      </c>
      <c r="M940" s="14" t="str" ph="1">
        <f>IFERROR(INDEX([1]!_born[生没年],
MATCH(I940,[1]!_born[作],0)),"")</f>
        <v/>
      </c>
      <c r="N940" s="14" t="str" ph="1">
        <f>IFERROR(INDEX([1]!_born[生没年],
MATCH(K940,[1]!_born[作],0)),"")</f>
        <v/>
      </c>
      <c r="O940" s="7" t="s" ph="1">
        <v>3430</v>
      </c>
      <c r="P940" s="7" t="s" ph="1">
        <v>4199</v>
      </c>
      <c r="Q940" s="7" t="s" ph="1">
        <v>489</v>
      </c>
      <c r="R940" s="147" ph="1"/>
      <c r="S940" s="7" t="s" ph="1">
        <v>3431</v>
      </c>
      <c r="T940" s="7" t="s" ph="1">
        <v>3433</v>
      </c>
      <c r="V940" s="6" ph="1">
        <v>2000</v>
      </c>
      <c r="Y940" s="7" t="s" ph="1">
        <v>9875</v>
      </c>
    </row>
    <row r="941" spans="1:27" s="52" customFormat="1" ph="1">
      <c r="A941" s="49" ph="1">
        <v>666</v>
      </c>
      <c r="B941" s="52" t="s" ph="1">
        <v>930</v>
      </c>
      <c r="C941" s="52" t="s" ph="1">
        <v>1566</v>
      </c>
      <c r="D941" s="132" ph="1">
        <v>5</v>
      </c>
      <c r="E941" s="132" ph="1">
        <v>54</v>
      </c>
      <c r="F941" s="52" t="s" ph="1">
        <v>1578</v>
      </c>
      <c r="G941" s="52" t="s" ph="1">
        <v>1576</v>
      </c>
      <c r="I941" s="52" t="s" ph="1">
        <v>490</v>
      </c>
      <c r="M941" s="132" t="str" ph="1">
        <f>IFERROR(INDEX([1]!_born[生没年],
MATCH(I941,[1]!_born[作],0)),"")</f>
        <v/>
      </c>
      <c r="N941" s="132" t="str" ph="1">
        <f>IFERROR(INDEX([1]!_born[生没年],
MATCH(K941,[1]!_born[作],0)),"")</f>
        <v/>
      </c>
      <c r="P941" s="52" t="s" ph="1">
        <v>491</v>
      </c>
      <c r="R941" s="150" ph="1"/>
      <c r="U941" s="53" ph="1"/>
      <c r="V941" s="49" ph="1"/>
      <c r="W941" s="49" ph="1"/>
    </row>
    <row r="942" spans="1:27" ht="25.5" ph="1">
      <c r="A942" s="6" ph="1">
        <v>468</v>
      </c>
      <c r="B942" s="7" t="s" ph="1">
        <v>930</v>
      </c>
      <c r="C942" s="7" t="s" ph="1">
        <v>1566</v>
      </c>
      <c r="D942" s="14" ph="1">
        <v>1</v>
      </c>
      <c r="E942" s="14" ph="1">
        <v>55</v>
      </c>
      <c r="F942" s="7" t="s" ph="1">
        <v>1577</v>
      </c>
      <c r="G942" s="7" t="s" ph="1">
        <v>7278</v>
      </c>
      <c r="I942" s="7" t="s" ph="1">
        <v>3371</v>
      </c>
      <c r="M942" s="14" t="str" ph="1">
        <f>IFERROR(INDEX([1]!_born[生没年],
MATCH(I942,[1]!_born[作],0)),"")</f>
        <v>1944~/1965~</v>
      </c>
      <c r="N942" s="14" t="str" ph="1">
        <f>IFERROR(INDEX([1]!_born[生没年],
MATCH(K942,[1]!_born[作],0)),"")</f>
        <v/>
      </c>
      <c r="O942" s="7" t="s" ph="1">
        <v>2520</v>
      </c>
      <c r="P942" s="7" t="s" ph="1">
        <v>4207</v>
      </c>
      <c r="Q942" s="7" t="s" ph="1">
        <v>492</v>
      </c>
      <c r="R942" s="147" ph="1"/>
      <c r="S942" s="7" t="s" ph="1">
        <v>493</v>
      </c>
    </row>
    <row r="943" spans="1:27" ht="25.5" ph="1">
      <c r="A943" s="6" ph="1">
        <v>468</v>
      </c>
      <c r="B943" s="7" t="s" ph="1">
        <v>930</v>
      </c>
      <c r="C943" s="7" t="s" ph="1">
        <v>1566</v>
      </c>
      <c r="D943" s="14" ph="1">
        <v>1</v>
      </c>
      <c r="E943" s="14" ph="1">
        <v>55</v>
      </c>
      <c r="F943" s="7" t="s" ph="1">
        <v>1578</v>
      </c>
      <c r="G943" s="7" t="s" ph="1">
        <v>7278</v>
      </c>
      <c r="I943" s="7" t="s" ph="1">
        <v>3372</v>
      </c>
      <c r="M943" s="14" t="str" ph="1">
        <f>IFERROR(INDEX([1]!_born[生没年],
MATCH(I943,[1]!_born[作],0)),"")</f>
        <v>1944~/1965~</v>
      </c>
      <c r="N943" s="14" t="str" ph="1">
        <f>IFERROR(INDEX([1]!_born[生没年],
MATCH(K943,[1]!_born[作],0)),"")</f>
        <v/>
      </c>
      <c r="O943" s="7" t="s" ph="1">
        <v>9876</v>
      </c>
      <c r="P943" s="7" t="s" ph="1">
        <v>2487</v>
      </c>
      <c r="Q943" s="7" t="s" ph="1">
        <v>494</v>
      </c>
      <c r="R943" s="147" ph="1"/>
      <c r="S943" s="7" t="s" ph="1">
        <v>495</v>
      </c>
    </row>
    <row r="944" spans="1:27" s="52" customFormat="1" ph="1">
      <c r="A944" s="49" ph="1">
        <v>505</v>
      </c>
      <c r="B944" s="52" t="s" ph="1">
        <v>930</v>
      </c>
      <c r="C944" s="52" t="s" ph="1">
        <v>1566</v>
      </c>
      <c r="D944" s="132" ph="1">
        <v>1</v>
      </c>
      <c r="E944" s="132" ph="1">
        <v>55</v>
      </c>
      <c r="F944" s="52" t="s" ph="1">
        <v>1604</v>
      </c>
      <c r="G944" s="52" t="s" ph="1">
        <v>1576</v>
      </c>
      <c r="M944" s="132" t="str" ph="1">
        <f>IFERROR(INDEX([1]!_born[生没年],
MATCH(I944,[1]!_born[作],0)),"")</f>
        <v/>
      </c>
      <c r="N944" s="132" t="str" ph="1">
        <f>IFERROR(INDEX([1]!_born[生没年],
MATCH(K944,[1]!_born[作],0)),"")</f>
        <v/>
      </c>
      <c r="P944" s="52" t="s" ph="1">
        <v>496</v>
      </c>
      <c r="R944" s="150" ph="1"/>
      <c r="U944" s="53" ph="1"/>
      <c r="V944" s="49" ph="1"/>
      <c r="W944" s="49" ph="1"/>
    </row>
    <row r="945" spans="1:25" ht="25.5" ph="1">
      <c r="A945" s="6" ph="1">
        <v>468</v>
      </c>
      <c r="B945" s="7" t="s" ph="1">
        <v>930</v>
      </c>
      <c r="C945" s="7" t="s" ph="1">
        <v>1566</v>
      </c>
      <c r="D945" s="14" ph="1">
        <v>2</v>
      </c>
      <c r="E945" s="14" ph="1">
        <v>55</v>
      </c>
      <c r="F945" s="7" t="s" ph="1">
        <v>1577</v>
      </c>
      <c r="G945" s="7" t="s" ph="1">
        <v>7278</v>
      </c>
      <c r="I945" s="7" t="s" ph="1">
        <v>3372</v>
      </c>
      <c r="M945" s="14" t="str" ph="1">
        <f>IFERROR(INDEX([1]!_born[生没年],
MATCH(I945,[1]!_born[作],0)),"")</f>
        <v>1944~/1965~</v>
      </c>
      <c r="N945" s="14" t="str" ph="1">
        <f>IFERROR(INDEX([1]!_born[生没年],
MATCH(K945,[1]!_born[作],0)),"")</f>
        <v/>
      </c>
      <c r="O945" s="7" t="s" ph="1">
        <v>2661</v>
      </c>
      <c r="P945" s="7" t="s" ph="1">
        <v>2487</v>
      </c>
      <c r="Q945" s="7" t="s" ph="1">
        <v>494</v>
      </c>
      <c r="R945" s="147" ph="1"/>
      <c r="S945" s="7" t="s" ph="1">
        <v>495</v>
      </c>
      <c r="Y945" s="7" t="s" ph="1">
        <v>9877</v>
      </c>
    </row>
    <row r="946" spans="1:25" s="52" customFormat="1" ht="25.5" ph="1">
      <c r="A946" s="49" ph="1">
        <v>505</v>
      </c>
      <c r="B946" s="52" t="s" ph="1">
        <v>930</v>
      </c>
      <c r="C946" s="52" t="s" ph="1">
        <v>1566</v>
      </c>
      <c r="D946" s="132" ph="1">
        <v>2</v>
      </c>
      <c r="E946" s="132" ph="1">
        <v>55</v>
      </c>
      <c r="F946" s="52" t="s" ph="1">
        <v>1578</v>
      </c>
      <c r="G946" s="52" t="s" ph="1">
        <v>1576</v>
      </c>
      <c r="M946" s="132" t="str" ph="1">
        <f>IFERROR(INDEX([1]!_born[生没年],
MATCH(I946,[1]!_born[作],0)),"")</f>
        <v/>
      </c>
      <c r="N946" s="132" t="str" ph="1">
        <f>IFERROR(INDEX([1]!_born[生没年],
MATCH(K946,[1]!_born[作],0)),"")</f>
        <v/>
      </c>
      <c r="P946" s="52" t="s" ph="1">
        <v>9877</v>
      </c>
      <c r="R946" s="150" ph="1"/>
      <c r="U946" s="53" ph="1"/>
      <c r="V946" s="49" ph="1"/>
      <c r="W946" s="49" ph="1"/>
    </row>
    <row r="947" spans="1:25" ht="25.5" ph="1">
      <c r="A947" s="6" ph="1">
        <v>755</v>
      </c>
      <c r="B947" s="7" t="s" ph="1">
        <v>930</v>
      </c>
      <c r="C947" s="7" t="s" ph="1">
        <v>1566</v>
      </c>
      <c r="D947" s="14" ph="1">
        <v>3</v>
      </c>
      <c r="E947" s="14" ph="1">
        <v>55</v>
      </c>
      <c r="F947" s="7" t="s" ph="1">
        <v>1577</v>
      </c>
      <c r="G947" s="7" t="s" ph="1">
        <v>7278</v>
      </c>
      <c r="I947" s="7" t="s" ph="1">
        <v>3371</v>
      </c>
      <c r="M947" s="14" t="str" ph="1">
        <f>IFERROR(INDEX([1]!_born[生没年],
MATCH(I947,[1]!_born[作],0)),"")</f>
        <v>1944~/1965~</v>
      </c>
      <c r="N947" s="14" t="str" ph="1">
        <f>IFERROR(INDEX([1]!_born[生没年],
MATCH(K947,[1]!_born[作],0)),"")</f>
        <v/>
      </c>
      <c r="O947" s="7" t="s" ph="1">
        <v>9878</v>
      </c>
      <c r="P947" s="7" t="s" ph="1">
        <v>3727</v>
      </c>
      <c r="Q947" s="7" t="s" ph="1">
        <v>497</v>
      </c>
      <c r="R947" s="147" ph="1"/>
      <c r="S947" s="7" t="s" ph="1">
        <v>498</v>
      </c>
      <c r="Y947" s="7" t="s" ph="1">
        <v>9879</v>
      </c>
    </row>
    <row r="948" spans="1:25" s="52" customFormat="1" ht="25.5" ph="1">
      <c r="A948" s="49" ph="1">
        <v>666</v>
      </c>
      <c r="B948" s="52" t="s" ph="1">
        <v>930</v>
      </c>
      <c r="C948" s="52" t="s" ph="1">
        <v>1566</v>
      </c>
      <c r="D948" s="132" ph="1">
        <v>3</v>
      </c>
      <c r="E948" s="132" ph="1">
        <v>55</v>
      </c>
      <c r="F948" s="52" t="s" ph="1">
        <v>1578</v>
      </c>
      <c r="G948" s="52" t="s" ph="1">
        <v>1576</v>
      </c>
      <c r="M948" s="132" t="str" ph="1">
        <f>IFERROR(INDEX([1]!_born[生没年],
MATCH(I948,[1]!_born[作],0)),"")</f>
        <v/>
      </c>
      <c r="N948" s="132" t="str" ph="1">
        <f>IFERROR(INDEX([1]!_born[生没年],
MATCH(K948,[1]!_born[作],0)),"")</f>
        <v/>
      </c>
      <c r="P948" s="52" t="s" ph="1">
        <v>9879</v>
      </c>
      <c r="R948" s="150" ph="1"/>
      <c r="U948" s="53" ph="1"/>
      <c r="V948" s="49" ph="1"/>
      <c r="W948" s="49" ph="1"/>
    </row>
    <row r="949" spans="1:25" ht="25.5" ph="1">
      <c r="A949" s="6" ph="1">
        <v>944</v>
      </c>
      <c r="B949" s="7" t="s" ph="1">
        <v>930</v>
      </c>
      <c r="C949" s="7" t="s" ph="1">
        <v>1566</v>
      </c>
      <c r="D949" s="14" ph="1">
        <v>4</v>
      </c>
      <c r="E949" s="14" ph="1">
        <v>55</v>
      </c>
      <c r="F949" s="7" t="s" ph="1">
        <v>1577</v>
      </c>
      <c r="G949" s="7" t="s" ph="1">
        <v>7278</v>
      </c>
      <c r="I949" s="7" t="s" ph="1">
        <v>3371</v>
      </c>
      <c r="M949" s="14" t="str" ph="1">
        <f>IFERROR(INDEX([1]!_born[生没年],
MATCH(I949,[1]!_born[作],0)),"")</f>
        <v>1944~/1965~</v>
      </c>
      <c r="N949" s="14" t="str" ph="1">
        <f>IFERROR(INDEX([1]!_born[生没年],
MATCH(K949,[1]!_born[作],0)),"")</f>
        <v/>
      </c>
      <c r="O949" s="7" t="s" ph="1">
        <v>9880</v>
      </c>
      <c r="P949" s="7" t="s" ph="1">
        <v>3727</v>
      </c>
      <c r="Q949" s="7" t="s" ph="1">
        <v>497</v>
      </c>
      <c r="R949" s="147" ph="1"/>
      <c r="S949" s="7" t="s" ph="1">
        <v>498</v>
      </c>
    </row>
    <row r="950" spans="1:25" ht="25.5" ph="1">
      <c r="A950" s="6" ph="1">
        <v>944</v>
      </c>
      <c r="B950" s="7" t="s" ph="1">
        <v>930</v>
      </c>
      <c r="C950" s="7" t="s" ph="1">
        <v>1566</v>
      </c>
      <c r="D950" s="14" ph="1">
        <v>4</v>
      </c>
      <c r="E950" s="14" ph="1">
        <v>55</v>
      </c>
      <c r="F950" s="7" t="s" ph="1">
        <v>1578</v>
      </c>
      <c r="G950" s="7" t="s" ph="1">
        <v>7278</v>
      </c>
      <c r="I950" s="7" t="s" ph="1">
        <v>3371</v>
      </c>
      <c r="M950" s="14" t="str" ph="1">
        <f>IFERROR(INDEX([1]!_born[生没年],
MATCH(I950,[1]!_born[作],0)),"")</f>
        <v>1944~/1965~</v>
      </c>
      <c r="N950" s="14" t="str" ph="1">
        <f>IFERROR(INDEX([1]!_born[生没年],
MATCH(K950,[1]!_born[作],0)),"")</f>
        <v/>
      </c>
      <c r="O950" s="7" t="s" ph="1">
        <v>9881</v>
      </c>
      <c r="P950" s="7" t="s" ph="1">
        <v>3728</v>
      </c>
      <c r="Q950" s="7" t="s" ph="1">
        <v>499</v>
      </c>
      <c r="R950" s="147" ph="1"/>
      <c r="S950" s="7" t="s" ph="1">
        <v>3374</v>
      </c>
    </row>
    <row r="951" spans="1:25" s="52" customFormat="1" ph="1">
      <c r="A951" s="49" ph="1">
        <v>666</v>
      </c>
      <c r="B951" s="52" t="s" ph="1">
        <v>930</v>
      </c>
      <c r="C951" s="52" t="s" ph="1">
        <v>1566</v>
      </c>
      <c r="D951" s="132" ph="1">
        <v>4</v>
      </c>
      <c r="E951" s="132" ph="1">
        <v>55</v>
      </c>
      <c r="F951" s="52" t="s" ph="1">
        <v>1604</v>
      </c>
      <c r="G951" s="52" t="s" ph="1">
        <v>1576</v>
      </c>
      <c r="M951" s="132" t="str" ph="1">
        <f>IFERROR(INDEX([1]!_born[生没年],
MATCH(I951,[1]!_born[作],0)),"")</f>
        <v/>
      </c>
      <c r="N951" s="132" t="str" ph="1">
        <f>IFERROR(INDEX([1]!_born[生没年],
MATCH(K951,[1]!_born[作],0)),"")</f>
        <v/>
      </c>
      <c r="P951" s="52" t="s" ph="1">
        <v>500</v>
      </c>
      <c r="R951" s="150" ph="1"/>
      <c r="U951" s="53" ph="1"/>
      <c r="V951" s="49" ph="1"/>
      <c r="W951" s="49" ph="1"/>
    </row>
    <row r="952" spans="1:25" ht="25.5" ph="1">
      <c r="A952" s="6" ph="1">
        <v>757</v>
      </c>
      <c r="B952" s="7" t="s" ph="1">
        <v>930</v>
      </c>
      <c r="C952" s="7" t="s" ph="1">
        <v>1566</v>
      </c>
      <c r="D952" s="14" ph="1">
        <v>5</v>
      </c>
      <c r="E952" s="14" ph="1">
        <v>55</v>
      </c>
      <c r="F952" s="7" t="s" ph="1">
        <v>1577</v>
      </c>
      <c r="G952" s="7" t="s" ph="1">
        <v>7278</v>
      </c>
      <c r="I952" s="7" t="s" ph="1">
        <v>3371</v>
      </c>
      <c r="M952" s="14" t="str" ph="1">
        <f>IFERROR(INDEX([1]!_born[生没年],
MATCH(I952,[1]!_born[作],0)),"")</f>
        <v>1944~/1965~</v>
      </c>
      <c r="N952" s="14" t="str" ph="1">
        <f>IFERROR(INDEX([1]!_born[生没年],
MATCH(K952,[1]!_born[作],0)),"")</f>
        <v/>
      </c>
      <c r="O952" s="7" t="s" ph="1">
        <v>2662</v>
      </c>
      <c r="P952" s="7" t="s" ph="1">
        <v>3377</v>
      </c>
      <c r="Q952" s="7" t="s" ph="1">
        <v>3378</v>
      </c>
      <c r="R952" s="147" ph="1"/>
      <c r="S952" s="7" t="s" ph="1">
        <v>501</v>
      </c>
    </row>
    <row r="953" spans="1:25" ht="25.5" ph="1">
      <c r="A953" s="6" ph="1">
        <v>757</v>
      </c>
      <c r="B953" s="7" t="s" ph="1">
        <v>930</v>
      </c>
      <c r="C953" s="7" t="s" ph="1">
        <v>1566</v>
      </c>
      <c r="D953" s="14" ph="1">
        <v>5</v>
      </c>
      <c r="E953" s="14" ph="1">
        <v>55</v>
      </c>
      <c r="F953" s="7" t="s" ph="1">
        <v>1578</v>
      </c>
      <c r="G953" s="7" t="s" ph="1">
        <v>7278</v>
      </c>
      <c r="I953" s="7" t="s" ph="1">
        <v>3371</v>
      </c>
      <c r="M953" s="14" t="str" ph="1">
        <f>IFERROR(INDEX([1]!_born[生没年],
MATCH(I953,[1]!_born[作],0)),"")</f>
        <v>1944~/1965~</v>
      </c>
      <c r="N953" s="14" t="str" ph="1">
        <f>IFERROR(INDEX([1]!_born[生没年],
MATCH(K953,[1]!_born[作],0)),"")</f>
        <v/>
      </c>
      <c r="O953" s="7" t="s" ph="1">
        <v>9882</v>
      </c>
      <c r="P953" s="7" t="s" ph="1">
        <v>3901</v>
      </c>
      <c r="Q953" s="7" t="s" ph="1">
        <v>3902</v>
      </c>
      <c r="R953" s="147" ph="1"/>
      <c r="S953" s="7" t="s" ph="1">
        <v>495</v>
      </c>
    </row>
    <row r="954" spans="1:25" s="52" customFormat="1" ht="25.5" ph="1">
      <c r="A954" s="49" ph="1">
        <v>666</v>
      </c>
      <c r="B954" s="52" t="s" ph="1">
        <v>930</v>
      </c>
      <c r="C954" s="52" t="s" ph="1">
        <v>1566</v>
      </c>
      <c r="D954" s="132" ph="1">
        <v>5</v>
      </c>
      <c r="E954" s="132" ph="1">
        <v>55</v>
      </c>
      <c r="F954" s="52" t="s" ph="1">
        <v>1604</v>
      </c>
      <c r="G954" s="52" t="s" ph="1">
        <v>1576</v>
      </c>
      <c r="M954" s="132" t="str" ph="1">
        <f>IFERROR(INDEX([1]!_born[生没年],
MATCH(I954,[1]!_born[作],0)),"")</f>
        <v/>
      </c>
      <c r="N954" s="132" t="str" ph="1">
        <f>IFERROR(INDEX([1]!_born[生没年],
MATCH(K954,[1]!_born[作],0)),"")</f>
        <v/>
      </c>
      <c r="P954" s="52" t="s" ph="1">
        <v>9286</v>
      </c>
      <c r="R954" s="150" ph="1"/>
      <c r="U954" s="53" ph="1"/>
      <c r="V954" s="49" ph="1"/>
      <c r="W954" s="49" ph="1"/>
    </row>
    <row r="955" spans="1:25" ht="25.5" ph="1">
      <c r="A955" s="6" ph="1">
        <v>468</v>
      </c>
      <c r="B955" s="7" t="s" ph="1">
        <v>930</v>
      </c>
      <c r="C955" s="7" t="s" ph="1">
        <v>1566</v>
      </c>
      <c r="D955" s="14" ph="1">
        <v>1</v>
      </c>
      <c r="E955" s="14" ph="1">
        <v>56</v>
      </c>
      <c r="F955" s="7" t="s" ph="1">
        <v>1577</v>
      </c>
      <c r="G955" s="7" t="s" ph="1">
        <v>7278</v>
      </c>
      <c r="I955" s="7" t="s" ph="1">
        <v>3371</v>
      </c>
      <c r="M955" s="14" t="str" ph="1">
        <f>IFERROR(INDEX([1]!_born[生没年],
MATCH(I955,[1]!_born[作],0)),"")</f>
        <v>1944~/1965~</v>
      </c>
      <c r="N955" s="14" t="str" ph="1">
        <f>IFERROR(INDEX([1]!_born[生没年],
MATCH(K955,[1]!_born[作],0)),"")</f>
        <v/>
      </c>
      <c r="O955" s="7" t="s" ph="1">
        <v>3564</v>
      </c>
      <c r="R955" s="147" ph="1"/>
      <c r="S955" s="7" t="s" ph="1">
        <v>502</v>
      </c>
      <c r="Y955" s="7" t="s" ph="1">
        <v>9883</v>
      </c>
    </row>
    <row r="956" spans="1:25" s="52" customFormat="1" ph="1">
      <c r="A956" s="49" ph="1">
        <v>505</v>
      </c>
      <c r="B956" s="52" t="s" ph="1">
        <v>930</v>
      </c>
      <c r="C956" s="52" t="s" ph="1">
        <v>1566</v>
      </c>
      <c r="D956" s="132" ph="1">
        <v>1</v>
      </c>
      <c r="E956" s="132" ph="1">
        <v>56</v>
      </c>
      <c r="F956" s="52" t="s" ph="1">
        <v>1578</v>
      </c>
      <c r="G956" s="52" t="s" ph="1">
        <v>1576</v>
      </c>
      <c r="I956" s="52" t="s" ph="1">
        <v>503</v>
      </c>
      <c r="M956" s="132" t="str" ph="1">
        <f>IFERROR(INDEX([1]!_born[生没年],
MATCH(I956,[1]!_born[作],0)),"")</f>
        <v/>
      </c>
      <c r="N956" s="132" t="str" ph="1">
        <f>IFERROR(INDEX([1]!_born[生没年],
MATCH(K956,[1]!_born[作],0)),"")</f>
        <v/>
      </c>
      <c r="P956" s="52" t="s" ph="1">
        <v>503</v>
      </c>
      <c r="R956" s="150" ph="1"/>
      <c r="U956" s="53" ph="1"/>
      <c r="V956" s="49" ph="1"/>
      <c r="W956" s="49" ph="1"/>
    </row>
    <row r="957" spans="1:25" ht="25.5" ph="1">
      <c r="A957" s="6" ph="1">
        <v>468</v>
      </c>
      <c r="B957" s="7" t="s" ph="1">
        <v>930</v>
      </c>
      <c r="C957" s="7" t="s" ph="1">
        <v>1566</v>
      </c>
      <c r="D957" s="14" ph="1">
        <v>2</v>
      </c>
      <c r="E957" s="14" ph="1">
        <v>56</v>
      </c>
      <c r="F957" s="7" t="s" ph="1">
        <v>1577</v>
      </c>
      <c r="G957" s="7" t="s" ph="1">
        <v>7278</v>
      </c>
      <c r="I957" s="7" t="s" ph="1">
        <v>3373</v>
      </c>
      <c r="M957" s="14" t="str" ph="1">
        <f>IFERROR(INDEX([1]!_born[生没年],
MATCH(I957,[1]!_born[作],0)),"")</f>
        <v>1944~/1965~</v>
      </c>
      <c r="N957" s="14" t="str" ph="1">
        <f>IFERROR(INDEX([1]!_born[生没年],
MATCH(K957,[1]!_born[作],0)),"")</f>
        <v/>
      </c>
      <c r="O957" s="7" t="s" ph="1">
        <v>3375</v>
      </c>
      <c r="P957" s="7" t="s" ph="1">
        <v>9884</v>
      </c>
      <c r="Q957" s="7" t="s" ph="1">
        <v>3801</v>
      </c>
      <c r="R957" s="147" ph="1"/>
      <c r="S957" s="7" t="s" ph="1">
        <v>504</v>
      </c>
      <c r="T957" s="7" t="s" ph="1">
        <v>3376</v>
      </c>
    </row>
    <row r="958" spans="1:25" s="52" customFormat="1" ph="1">
      <c r="A958" s="49" ph="1">
        <v>505</v>
      </c>
      <c r="B958" s="52" t="s" ph="1">
        <v>930</v>
      </c>
      <c r="C958" s="52" t="s" ph="1">
        <v>1566</v>
      </c>
      <c r="D958" s="132" ph="1">
        <v>2</v>
      </c>
      <c r="E958" s="132" ph="1">
        <v>56</v>
      </c>
      <c r="F958" s="52" t="s" ph="1">
        <v>1578</v>
      </c>
      <c r="G958" s="52" t="s" ph="1">
        <v>1576</v>
      </c>
      <c r="I958" s="52" t="s" ph="1">
        <v>505</v>
      </c>
      <c r="M958" s="132" t="str" ph="1">
        <f>IFERROR(INDEX([1]!_born[生没年],
MATCH(I958,[1]!_born[作],0)),"")</f>
        <v/>
      </c>
      <c r="N958" s="132" t="str" ph="1">
        <f>IFERROR(INDEX([1]!_born[生没年],
MATCH(K958,[1]!_born[作],0)),"")</f>
        <v/>
      </c>
      <c r="P958" s="52" t="s" ph="1">
        <v>505</v>
      </c>
      <c r="R958" s="150" ph="1"/>
      <c r="U958" s="53" ph="1"/>
      <c r="V958" s="49" ph="1"/>
      <c r="W958" s="49" ph="1"/>
    </row>
    <row r="959" spans="1:25" ht="25.5" ph="1">
      <c r="A959" s="6" ph="1">
        <v>755</v>
      </c>
      <c r="B959" s="7" t="s" ph="1">
        <v>930</v>
      </c>
      <c r="C959" s="7" t="s" ph="1">
        <v>1566</v>
      </c>
      <c r="D959" s="14" ph="1">
        <v>3</v>
      </c>
      <c r="E959" s="14" ph="1">
        <v>56</v>
      </c>
      <c r="F959" s="7" t="s" ph="1">
        <v>1577</v>
      </c>
      <c r="G959" s="7" t="s" ph="1">
        <v>7278</v>
      </c>
      <c r="I959" s="7" t="s" ph="1">
        <v>2362</v>
      </c>
      <c r="K959" s="7" t="s" ph="1">
        <v>3392</v>
      </c>
      <c r="L959" s="7" t="s" ph="1">
        <v>3632</v>
      </c>
      <c r="M959" s="14" t="str" ph="1">
        <f>IFERROR(INDEX([1]!_born[生没年],
MATCH(I959,[1]!_born[作],0)),"")</f>
        <v>1944~/1965~</v>
      </c>
      <c r="N959" s="14" t="str" ph="1">
        <f>IFERROR(INDEX([1]!_born[生没年],
MATCH(K959,[1]!_born[作],0)),"")</f>
        <v/>
      </c>
      <c r="O959" s="7" t="s" ph="1">
        <v>9885</v>
      </c>
      <c r="P959" s="7" t="s" ph="1">
        <v>3903</v>
      </c>
      <c r="R959" s="147" ph="1"/>
      <c r="S959" s="7" t="s" ph="1">
        <v>506</v>
      </c>
    </row>
    <row r="960" spans="1:25" ht="25.5" ph="1">
      <c r="A960" s="6" ph="1">
        <v>1090</v>
      </c>
      <c r="B960" s="7" t="s" ph="1">
        <v>930</v>
      </c>
      <c r="C960" s="7" t="s" ph="1">
        <v>1566</v>
      </c>
      <c r="D960" s="14" ph="1">
        <v>3</v>
      </c>
      <c r="E960" s="14" ph="1">
        <v>56</v>
      </c>
      <c r="F960" s="7" t="s" ph="1">
        <v>1578</v>
      </c>
      <c r="G960" s="7" t="s" ph="1">
        <v>7278</v>
      </c>
      <c r="I960" s="17" t="s" ph="1">
        <v>3363</v>
      </c>
      <c r="M960" s="14" t="str" ph="1">
        <f>IFERROR(INDEX([1]!_born[生没年],
MATCH(I960,[1]!_born[作],0)),"")</f>
        <v/>
      </c>
      <c r="N960" s="14" t="str" ph="1">
        <f>IFERROR(INDEX([1]!_born[生没年],
MATCH(K960,[1]!_born[作],0)),"")</f>
        <v/>
      </c>
      <c r="O960" s="7" t="s" ph="1">
        <v>2836</v>
      </c>
      <c r="P960" s="7" t="s" ph="1">
        <v>507</v>
      </c>
      <c r="Q960" s="7" t="s" ph="1">
        <v>508</v>
      </c>
      <c r="R960" s="147" ph="1"/>
      <c r="S960" s="7" t="s" ph="1">
        <v>509</v>
      </c>
      <c r="T960" s="7" t="s" ph="1">
        <v>2783</v>
      </c>
      <c r="V960" s="6" ph="1">
        <v>2500</v>
      </c>
      <c r="Y960" s="7" t="s" ph="1">
        <v>9886</v>
      </c>
    </row>
    <row r="961" spans="1:25" ht="25.5" ph="1">
      <c r="A961" s="6" ph="1">
        <v>1091</v>
      </c>
      <c r="B961" s="7" t="s" ph="1">
        <v>930</v>
      </c>
      <c r="C961" s="7" t="s" ph="1">
        <v>1566</v>
      </c>
      <c r="D961" s="14" ph="1">
        <v>3</v>
      </c>
      <c r="E961" s="14" ph="1">
        <v>56</v>
      </c>
      <c r="F961" s="7" t="s" ph="1">
        <v>3439</v>
      </c>
      <c r="G961" s="7" t="s" ph="1">
        <v>7278</v>
      </c>
      <c r="I961" s="17" t="s" ph="1">
        <v>3363</v>
      </c>
      <c r="K961" s="7" t="s" ph="1">
        <v>510</v>
      </c>
      <c r="L961" s="7" t="s" ph="1">
        <v>3632</v>
      </c>
      <c r="M961" s="14" t="str" ph="1">
        <f>IFERROR(INDEX([1]!_born[生没年],
MATCH(I961,[1]!_born[作],0)),"")</f>
        <v/>
      </c>
      <c r="N961" s="14" t="str" ph="1">
        <f>IFERROR(INDEX([1]!_born[生没年],
MATCH(K961,[1]!_born[作],0)),"")</f>
        <v/>
      </c>
      <c r="O961" s="7" t="s" ph="1">
        <v>2552</v>
      </c>
      <c r="P961" s="7" t="s" ph="1">
        <v>511</v>
      </c>
      <c r="R961" s="147" ph="1"/>
      <c r="S961" s="7" t="s" ph="1">
        <v>512</v>
      </c>
      <c r="T961" s="7" t="s" ph="1">
        <v>513</v>
      </c>
      <c r="V961" s="6" ph="1">
        <v>2500</v>
      </c>
      <c r="Y961" s="7" t="s" ph="1">
        <v>9887</v>
      </c>
    </row>
    <row r="962" spans="1:25" ht="25.5" ph="1">
      <c r="A962" s="6" ph="1">
        <v>1092</v>
      </c>
      <c r="B962" s="7" t="s" ph="1">
        <v>930</v>
      </c>
      <c r="C962" s="7" t="s" ph="1">
        <v>1566</v>
      </c>
      <c r="D962" s="14" ph="1">
        <v>3</v>
      </c>
      <c r="E962" s="14" ph="1">
        <v>56</v>
      </c>
      <c r="F962" s="7" t="s" ph="1">
        <v>3502</v>
      </c>
      <c r="G962" s="7" t="s" ph="1">
        <v>7278</v>
      </c>
      <c r="I962" s="17" t="s" ph="1">
        <v>3363</v>
      </c>
      <c r="K962" s="7" t="s" ph="1">
        <v>510</v>
      </c>
      <c r="L962" s="7" t="s" ph="1">
        <v>3632</v>
      </c>
      <c r="M962" s="14" t="str" ph="1">
        <f>IFERROR(INDEX([1]!_born[生没年],
MATCH(I962,[1]!_born[作],0)),"")</f>
        <v/>
      </c>
      <c r="N962" s="14" t="str" ph="1">
        <f>IFERROR(INDEX([1]!_born[生没年],
MATCH(K962,[1]!_born[作],0)),"")</f>
        <v/>
      </c>
      <c r="O962" s="7" t="s" ph="1">
        <v>514</v>
      </c>
      <c r="P962" s="7" t="s" ph="1">
        <v>515</v>
      </c>
      <c r="R962" s="147" ph="1"/>
      <c r="S962" s="7" t="s" ph="1">
        <v>512</v>
      </c>
      <c r="T962" s="7" t="s" ph="1">
        <v>513</v>
      </c>
      <c r="V962" s="6" ph="1">
        <v>2500</v>
      </c>
      <c r="Y962" s="7" t="s" ph="1">
        <v>9887</v>
      </c>
    </row>
    <row r="963" spans="1:25" ht="25.5" ph="1">
      <c r="A963" s="6" ph="1">
        <v>1091</v>
      </c>
      <c r="B963" s="7" t="s" ph="1">
        <v>930</v>
      </c>
      <c r="C963" s="7" t="s" ph="1">
        <v>1566</v>
      </c>
      <c r="D963" s="14" ph="1">
        <v>3</v>
      </c>
      <c r="E963" s="14" ph="1">
        <v>56</v>
      </c>
      <c r="F963" s="7" t="s" ph="1">
        <v>3503</v>
      </c>
      <c r="G963" s="7" t="s" ph="1">
        <v>7278</v>
      </c>
      <c r="I963" s="17" t="s" ph="1">
        <v>4096</v>
      </c>
      <c r="K963" s="7" t="s" ph="1">
        <v>510</v>
      </c>
      <c r="L963" s="7" t="s" ph="1">
        <v>3632</v>
      </c>
      <c r="M963" s="14" t="str" ph="1">
        <f>IFERROR(INDEX([1]!_born[生没年],
MATCH(I963,[1]!_born[作],0)),"")</f>
        <v/>
      </c>
      <c r="N963" s="14" t="str" ph="1">
        <f>IFERROR(INDEX([1]!_born[生没年],
MATCH(K963,[1]!_born[作],0)),"")</f>
        <v/>
      </c>
      <c r="O963" s="7" t="s" ph="1">
        <v>516</v>
      </c>
      <c r="P963" s="7" t="s" ph="1">
        <v>517</v>
      </c>
      <c r="R963" s="147" ph="1"/>
      <c r="S963" s="7" t="s" ph="1">
        <v>512</v>
      </c>
      <c r="T963" s="7" t="s" ph="1">
        <v>513</v>
      </c>
      <c r="V963" s="6" ph="1">
        <v>2500</v>
      </c>
      <c r="Y963" s="7" t="s" ph="1">
        <v>9887</v>
      </c>
    </row>
    <row r="964" spans="1:25" ht="25.5" ph="1">
      <c r="A964" s="6" ph="1">
        <v>1092</v>
      </c>
      <c r="B964" s="7" t="s" ph="1">
        <v>930</v>
      </c>
      <c r="C964" s="7" t="s" ph="1">
        <v>1566</v>
      </c>
      <c r="D964" s="14" ph="1">
        <v>3</v>
      </c>
      <c r="E964" s="14" ph="1">
        <v>56</v>
      </c>
      <c r="F964" s="7" t="s" ph="1">
        <v>3504</v>
      </c>
      <c r="G964" s="7" t="s" ph="1">
        <v>7278</v>
      </c>
      <c r="I964" s="17" t="s" ph="1">
        <v>4096</v>
      </c>
      <c r="K964" s="7" t="s" ph="1">
        <v>510</v>
      </c>
      <c r="L964" s="7" t="s" ph="1">
        <v>3632</v>
      </c>
      <c r="M964" s="14" t="str" ph="1">
        <f>IFERROR(INDEX([1]!_born[生没年],
MATCH(I964,[1]!_born[作],0)),"")</f>
        <v/>
      </c>
      <c r="N964" s="14" t="str" ph="1">
        <f>IFERROR(INDEX([1]!_born[生没年],
MATCH(K964,[1]!_born[作],0)),"")</f>
        <v/>
      </c>
      <c r="O964" s="7" t="s" ph="1">
        <v>518</v>
      </c>
      <c r="P964" s="7" t="s" ph="1">
        <v>519</v>
      </c>
      <c r="R964" s="147" ph="1"/>
      <c r="S964" s="7" t="s" ph="1">
        <v>512</v>
      </c>
      <c r="T964" s="7" t="s" ph="1">
        <v>513</v>
      </c>
      <c r="V964" s="6" ph="1">
        <v>2500</v>
      </c>
      <c r="Y964" s="7" t="s" ph="1">
        <v>9887</v>
      </c>
    </row>
    <row r="965" spans="1:25" ht="25.5" ph="1">
      <c r="A965" s="6" ph="1">
        <v>1092</v>
      </c>
      <c r="B965" s="7" t="s" ph="1">
        <v>930</v>
      </c>
      <c r="C965" s="7" t="s" ph="1">
        <v>1566</v>
      </c>
      <c r="D965" s="14" ph="1">
        <v>3</v>
      </c>
      <c r="E965" s="14" ph="1">
        <v>56</v>
      </c>
      <c r="F965" s="7" t="s" ph="1">
        <v>2827</v>
      </c>
      <c r="G965" s="7" t="s" ph="1">
        <v>7278</v>
      </c>
      <c r="I965" s="17" t="s" ph="1">
        <v>3363</v>
      </c>
      <c r="K965" s="7" t="s" ph="1">
        <v>510</v>
      </c>
      <c r="L965" s="7" t="s" ph="1">
        <v>3632</v>
      </c>
      <c r="M965" s="14" t="str" ph="1">
        <f>IFERROR(INDEX([1]!_born[生没年],
MATCH(I965,[1]!_born[作],0)),"")</f>
        <v/>
      </c>
      <c r="N965" s="14" t="str" ph="1">
        <f>IFERROR(INDEX([1]!_born[生没年],
MATCH(K965,[1]!_born[作],0)),"")</f>
        <v/>
      </c>
      <c r="O965" s="7" t="s" ph="1">
        <v>9888</v>
      </c>
      <c r="P965" s="7" t="s" ph="1">
        <v>520</v>
      </c>
      <c r="Q965" s="7" t="s" ph="1">
        <v>521</v>
      </c>
      <c r="R965" s="147" ph="1"/>
      <c r="S965" s="7" t="s" ph="1">
        <v>512</v>
      </c>
      <c r="T965" s="7" t="s" ph="1">
        <v>513</v>
      </c>
      <c r="V965" s="6" ph="1">
        <v>2500</v>
      </c>
      <c r="Y965" s="7" t="s" ph="1">
        <v>9887</v>
      </c>
    </row>
    <row r="966" spans="1:25" s="52" customFormat="1" ht="25.5" ph="1">
      <c r="A966" s="49" ph="1">
        <v>666</v>
      </c>
      <c r="B966" s="52" t="s" ph="1">
        <v>930</v>
      </c>
      <c r="C966" s="52" t="s" ph="1">
        <v>1566</v>
      </c>
      <c r="D966" s="132" ph="1">
        <v>3</v>
      </c>
      <c r="E966" s="132" ph="1">
        <v>56</v>
      </c>
      <c r="F966" s="52" t="s" ph="1">
        <v>522</v>
      </c>
      <c r="G966" s="52" t="s" ph="1">
        <v>1576</v>
      </c>
      <c r="M966" s="132" t="str" ph="1">
        <f>IFERROR(INDEX([1]!_born[生没年],
MATCH(I966,[1]!_born[作],0)),"")</f>
        <v/>
      </c>
      <c r="N966" s="132" t="str" ph="1">
        <f>IFERROR(INDEX([1]!_born[生没年],
MATCH(K966,[1]!_born[作],0)),"")</f>
        <v/>
      </c>
      <c r="O966" s="52" t="s" ph="1">
        <v>9889</v>
      </c>
      <c r="P966" s="52" t="s" ph="1">
        <v>523</v>
      </c>
      <c r="R966" s="150" ph="1"/>
      <c r="U966" s="53" ph="1"/>
      <c r="V966" s="49" ph="1"/>
      <c r="W966" s="49" ph="1"/>
    </row>
    <row r="967" spans="1:25" ht="25.5" ph="1">
      <c r="A967" s="6" ph="1">
        <v>944</v>
      </c>
      <c r="B967" s="7" t="s" ph="1">
        <v>930</v>
      </c>
      <c r="C967" s="7" t="s" ph="1">
        <v>1566</v>
      </c>
      <c r="D967" s="14" ph="1">
        <v>4</v>
      </c>
      <c r="E967" s="14" ph="1">
        <v>56</v>
      </c>
      <c r="F967" s="7" t="s" ph="1">
        <v>1577</v>
      </c>
      <c r="G967" s="7" t="s" ph="1">
        <v>7278</v>
      </c>
      <c r="I967" s="17" t="s" ph="1">
        <v>3363</v>
      </c>
      <c r="M967" s="14" t="str" ph="1">
        <f>IFERROR(INDEX([1]!_born[生没年],
MATCH(I967,[1]!_born[作],0)),"")</f>
        <v/>
      </c>
      <c r="N967" s="14" t="str" ph="1">
        <f>IFERROR(INDEX([1]!_born[生没年],
MATCH(K967,[1]!_born[作],0)),"")</f>
        <v/>
      </c>
      <c r="O967" s="7" t="s" ph="1">
        <v>2619</v>
      </c>
      <c r="P967" s="7" t="s" ph="1">
        <v>4198</v>
      </c>
      <c r="Q967" s="7" t="s" ph="1">
        <v>524</v>
      </c>
      <c r="R967" s="147" ph="1"/>
      <c r="S967" s="7" t="s" ph="1">
        <v>525</v>
      </c>
      <c r="T967" s="7" t="s" ph="1">
        <v>513</v>
      </c>
      <c r="V967" s="6" ph="1">
        <v>2000</v>
      </c>
    </row>
    <row r="968" spans="1:25" ht="25.5" ph="1">
      <c r="A968" s="6" ph="1">
        <v>944</v>
      </c>
      <c r="B968" s="7" t="s" ph="1">
        <v>930</v>
      </c>
      <c r="C968" s="7" t="s" ph="1">
        <v>1566</v>
      </c>
      <c r="D968" s="14" ph="1">
        <v>4</v>
      </c>
      <c r="E968" s="14" ph="1">
        <v>56</v>
      </c>
      <c r="F968" s="7" t="s" ph="1">
        <v>1578</v>
      </c>
      <c r="G968" s="7" t="s" ph="1">
        <v>7278</v>
      </c>
      <c r="I968" s="17" t="s" ph="1">
        <v>4096</v>
      </c>
      <c r="M968" s="14" t="str" ph="1">
        <f>IFERROR(INDEX([1]!_born[生没年],
MATCH(I968,[1]!_born[作],0)),"")</f>
        <v/>
      </c>
      <c r="N968" s="14" t="str" ph="1">
        <f>IFERROR(INDEX([1]!_born[生没年],
MATCH(K968,[1]!_born[作],0)),"")</f>
        <v/>
      </c>
      <c r="O968" s="7" t="s" ph="1">
        <v>3348</v>
      </c>
      <c r="P968" s="7" t="s" ph="1">
        <v>4196</v>
      </c>
      <c r="Q968" s="7" t="s" ph="1">
        <v>526</v>
      </c>
      <c r="R968" s="147" ph="1"/>
      <c r="S968" s="7" t="s" ph="1">
        <v>512</v>
      </c>
      <c r="T968" s="7" t="s" ph="1">
        <v>3433</v>
      </c>
      <c r="V968" s="6" ph="1">
        <v>1875</v>
      </c>
    </row>
    <row r="969" spans="1:25" s="52" customFormat="1" ph="1">
      <c r="A969" s="49" ph="1">
        <v>666</v>
      </c>
      <c r="B969" s="52" t="s" ph="1">
        <v>930</v>
      </c>
      <c r="C969" s="52" t="s" ph="1">
        <v>1566</v>
      </c>
      <c r="D969" s="132" ph="1">
        <v>4</v>
      </c>
      <c r="E969" s="132" ph="1">
        <v>56</v>
      </c>
      <c r="F969" s="52" t="s" ph="1">
        <v>1604</v>
      </c>
      <c r="G969" s="52" t="s" ph="1">
        <v>1576</v>
      </c>
      <c r="M969" s="132" t="str" ph="1">
        <f>IFERROR(INDEX([1]!_born[生没年],
MATCH(I969,[1]!_born[作],0)),"")</f>
        <v/>
      </c>
      <c r="N969" s="132" t="str" ph="1">
        <f>IFERROR(INDEX([1]!_born[生没年],
MATCH(K969,[1]!_born[作],0)),"")</f>
        <v/>
      </c>
      <c r="P969" s="52" t="s" ph="1">
        <v>527</v>
      </c>
      <c r="R969" s="150" ph="1"/>
      <c r="U969" s="53" ph="1"/>
      <c r="V969" s="49" ph="1"/>
      <c r="W969" s="49" ph="1"/>
    </row>
    <row r="970" spans="1:25" ht="25.5" ph="1">
      <c r="A970" s="6" ph="1">
        <v>757</v>
      </c>
      <c r="B970" s="7" t="s" ph="1">
        <v>930</v>
      </c>
      <c r="C970" s="7" t="s" ph="1">
        <v>1566</v>
      </c>
      <c r="D970" s="14" ph="1">
        <v>5</v>
      </c>
      <c r="E970" s="14" ph="1">
        <v>56</v>
      </c>
      <c r="F970" s="7" t="s" ph="1">
        <v>1577</v>
      </c>
      <c r="G970" s="7" t="s" ph="1">
        <v>7278</v>
      </c>
      <c r="I970" s="17" t="s" ph="1">
        <v>2759</v>
      </c>
      <c r="M970" s="14" t="str" ph="1">
        <f>IFERROR(INDEX([1]!_born[生没年],
MATCH(I970,[1]!_born[作],0)),"")</f>
        <v/>
      </c>
      <c r="N970" s="14" t="str" ph="1">
        <f>IFERROR(INDEX([1]!_born[生没年],
MATCH(K970,[1]!_born[作],0)),"")</f>
        <v/>
      </c>
      <c r="O970" s="7" t="s" ph="1">
        <v>3349</v>
      </c>
      <c r="P970" s="7" t="s" ph="1">
        <v>4197</v>
      </c>
      <c r="R970" s="147" ph="1"/>
      <c r="S970" s="7" t="s" ph="1">
        <v>485</v>
      </c>
      <c r="T970" s="7" t="s" ph="1">
        <v>528</v>
      </c>
      <c r="V970" s="6" ph="1">
        <v>2400</v>
      </c>
    </row>
    <row r="971" spans="1:25" s="52" customFormat="1" ph="1">
      <c r="A971" s="49" ph="1">
        <v>666</v>
      </c>
      <c r="B971" s="52" t="s" ph="1">
        <v>930</v>
      </c>
      <c r="C971" s="52" t="s" ph="1">
        <v>1566</v>
      </c>
      <c r="D971" s="132" ph="1">
        <v>5</v>
      </c>
      <c r="E971" s="132" ph="1">
        <v>56</v>
      </c>
      <c r="F971" s="52" t="s" ph="1">
        <v>1578</v>
      </c>
      <c r="G971" s="52" t="s" ph="1">
        <v>1576</v>
      </c>
      <c r="I971" s="52" t="s" ph="1">
        <v>529</v>
      </c>
      <c r="M971" s="132" t="str" ph="1">
        <f>IFERROR(INDEX([1]!_born[生没年],
MATCH(I971,[1]!_born[作],0)),"")</f>
        <v/>
      </c>
      <c r="N971" s="132" t="str" ph="1">
        <f>IFERROR(INDEX([1]!_born[生没年],
MATCH(K971,[1]!_born[作],0)),"")</f>
        <v/>
      </c>
      <c r="P971" s="52" t="s" ph="1">
        <v>529</v>
      </c>
      <c r="R971" s="150" ph="1"/>
      <c r="U971" s="53" ph="1"/>
      <c r="V971" s="49" ph="1"/>
      <c r="W971" s="49" ph="1"/>
    </row>
    <row r="972" spans="1:25" ht="25.5" ph="1">
      <c r="A972" s="6" ph="1">
        <v>468</v>
      </c>
      <c r="B972" s="7" t="s" ph="1">
        <v>930</v>
      </c>
      <c r="C972" s="7" t="s" ph="1">
        <v>1566</v>
      </c>
      <c r="D972" s="14" ph="1">
        <v>1</v>
      </c>
      <c r="E972" s="14" ph="1">
        <v>57</v>
      </c>
      <c r="F972" s="7" t="s" ph="1">
        <v>1577</v>
      </c>
      <c r="G972" s="7" t="s" ph="1">
        <v>7278</v>
      </c>
      <c r="I972" s="17" t="s" ph="1">
        <v>3363</v>
      </c>
      <c r="M972" s="14" t="str" ph="1">
        <f>IFERROR(INDEX([1]!_born[生没年],
MATCH(I972,[1]!_born[作],0)),"")</f>
        <v/>
      </c>
      <c r="N972" s="14" t="str" ph="1">
        <f>IFERROR(INDEX([1]!_born[生没年],
MATCH(K972,[1]!_born[作],0)),"")</f>
        <v/>
      </c>
      <c r="O972" s="7" t="s" ph="1">
        <v>9890</v>
      </c>
      <c r="P972" s="7" t="s" ph="1">
        <v>4200</v>
      </c>
      <c r="R972" s="147" ph="1"/>
      <c r="S972" s="7" t="s" ph="1">
        <v>530</v>
      </c>
      <c r="V972" s="6" ph="1">
        <v>2000</v>
      </c>
    </row>
    <row r="973" spans="1:25" ht="25.5" ph="1">
      <c r="A973" s="6" ph="1">
        <v>468</v>
      </c>
      <c r="B973" s="7" t="s" ph="1">
        <v>930</v>
      </c>
      <c r="C973" s="7" t="s" ph="1">
        <v>1566</v>
      </c>
      <c r="D973" s="14" ph="1">
        <v>1</v>
      </c>
      <c r="E973" s="14" ph="1">
        <v>57</v>
      </c>
      <c r="F973" s="7" t="s" ph="1">
        <v>1578</v>
      </c>
      <c r="G973" s="7" t="s" ph="1">
        <v>7278</v>
      </c>
      <c r="I973" s="17" t="s" ph="1">
        <v>3363</v>
      </c>
      <c r="M973" s="14" t="str" ph="1">
        <f>IFERROR(INDEX([1]!_born[生没年],
MATCH(I973,[1]!_born[作],0)),"")</f>
        <v/>
      </c>
      <c r="N973" s="14" t="str" ph="1">
        <f>IFERROR(INDEX([1]!_born[生没年],
MATCH(K973,[1]!_born[作],0)),"")</f>
        <v/>
      </c>
      <c r="O973" s="7" t="s" ph="1">
        <v>9891</v>
      </c>
      <c r="P973" s="7" t="s" ph="1">
        <v>4202</v>
      </c>
      <c r="R973" s="147" ph="1"/>
      <c r="S973" s="7" t="s" ph="1">
        <v>531</v>
      </c>
      <c r="T973" s="7" t="s" ph="1">
        <v>513</v>
      </c>
      <c r="V973" s="6" ph="1">
        <v>1875</v>
      </c>
    </row>
    <row r="974" spans="1:25" s="52" customFormat="1" ht="25.5" ph="1">
      <c r="A974" s="49" ph="1">
        <v>505</v>
      </c>
      <c r="B974" s="52" t="s" ph="1">
        <v>930</v>
      </c>
      <c r="C974" s="52" t="s" ph="1">
        <v>1566</v>
      </c>
      <c r="D974" s="132" ph="1">
        <v>1</v>
      </c>
      <c r="E974" s="132" ph="1">
        <v>57</v>
      </c>
      <c r="F974" s="52" t="s" ph="1">
        <v>1604</v>
      </c>
      <c r="G974" s="52" t="s" ph="1">
        <v>1576</v>
      </c>
      <c r="I974" s="136" t="s" ph="1">
        <v>3363</v>
      </c>
      <c r="M974" s="132" t="str" ph="1">
        <f>IFERROR(INDEX([1]!_born[生没年],
MATCH(I974,[1]!_born[作],0)),"")</f>
        <v/>
      </c>
      <c r="N974" s="132" t="str" ph="1">
        <f>IFERROR(INDEX([1]!_born[生没年],
MATCH(K974,[1]!_born[作],0)),"")</f>
        <v/>
      </c>
      <c r="O974" s="52" t="s" ph="1">
        <v>470</v>
      </c>
      <c r="P974" s="52" t="s" ph="1">
        <v>9892</v>
      </c>
      <c r="R974" s="150" ph="1"/>
      <c r="S974" s="52" t="s" ph="1">
        <v>3346</v>
      </c>
      <c r="T974" s="52" t="s" ph="1">
        <v>3347</v>
      </c>
      <c r="U974" s="53" ph="1"/>
      <c r="V974" s="49" ph="1"/>
      <c r="W974" s="49" ph="1"/>
      <c r="Y974" s="52" t="s" ph="1">
        <v>9858</v>
      </c>
    </row>
    <row r="975" spans="1:25" ht="25.5" ph="1">
      <c r="A975" s="6" ph="1">
        <v>468</v>
      </c>
      <c r="B975" s="7" t="s" ph="1">
        <v>930</v>
      </c>
      <c r="C975" s="7" t="s" ph="1">
        <v>1566</v>
      </c>
      <c r="D975" s="14" ph="1">
        <v>2</v>
      </c>
      <c r="E975" s="14" ph="1">
        <v>57</v>
      </c>
      <c r="F975" s="7" t="s" ph="1">
        <v>1577</v>
      </c>
      <c r="G975" s="7" t="s" ph="1">
        <v>7278</v>
      </c>
      <c r="I975" s="17" t="s" ph="1">
        <v>4096</v>
      </c>
      <c r="K975" s="7" t="s" ph="1">
        <v>3432</v>
      </c>
      <c r="M975" s="14" t="str" ph="1">
        <f>IFERROR(INDEX([1]!_born[生没年],
MATCH(I975,[1]!_born[作],0)),"")</f>
        <v/>
      </c>
      <c r="N975" s="14" t="str" ph="1">
        <f>IFERROR(INDEX([1]!_born[生没年],
MATCH(K975,[1]!_born[作],0)),"")</f>
        <v/>
      </c>
      <c r="O975" s="7" t="s" ph="1">
        <v>532</v>
      </c>
      <c r="P975" s="7" t="s" ph="1">
        <v>3824</v>
      </c>
      <c r="R975" s="147" ph="1"/>
      <c r="S975" s="7" t="s" ph="1">
        <v>1672</v>
      </c>
      <c r="T975" s="7" t="s" ph="1">
        <v>3434</v>
      </c>
      <c r="V975" s="6" ph="1">
        <v>2400</v>
      </c>
      <c r="Y975" s="7" ph="1">
        <v>2.1124999999999998</v>
      </c>
    </row>
    <row r="976" spans="1:25" s="52" customFormat="1" ph="1">
      <c r="A976" s="49" ph="1">
        <v>505</v>
      </c>
      <c r="B976" s="52" t="s" ph="1">
        <v>930</v>
      </c>
      <c r="C976" s="52" t="s" ph="1">
        <v>1566</v>
      </c>
      <c r="D976" s="132" ph="1">
        <v>2</v>
      </c>
      <c r="E976" s="132" ph="1">
        <v>57</v>
      </c>
      <c r="F976" s="52" t="s" ph="1">
        <v>1578</v>
      </c>
      <c r="G976" s="52" t="s" ph="1">
        <v>1576</v>
      </c>
      <c r="I976" s="52" t="s" ph="1">
        <v>533</v>
      </c>
      <c r="M976" s="132" t="str" ph="1">
        <f>IFERROR(INDEX([1]!_born[生没年],
MATCH(I976,[1]!_born[作],0)),"")</f>
        <v/>
      </c>
      <c r="N976" s="132" t="str" ph="1">
        <f>IFERROR(INDEX([1]!_born[生没年],
MATCH(K976,[1]!_born[作],0)),"")</f>
        <v/>
      </c>
      <c r="P976" s="52" t="s" ph="1">
        <v>533</v>
      </c>
      <c r="R976" s="150" ph="1"/>
      <c r="U976" s="53" ph="1"/>
      <c r="V976" s="49" ph="1"/>
      <c r="W976" s="49" ph="1"/>
    </row>
    <row r="977" spans="1:25" ht="25.5" ph="1">
      <c r="A977" s="6" ph="1">
        <v>755</v>
      </c>
      <c r="B977" s="7" t="s" ph="1">
        <v>930</v>
      </c>
      <c r="C977" s="7" t="s" ph="1">
        <v>1566</v>
      </c>
      <c r="D977" s="14" ph="1">
        <v>3</v>
      </c>
      <c r="E977" s="14" ph="1">
        <v>57</v>
      </c>
      <c r="F977" s="7" t="s" ph="1">
        <v>1577</v>
      </c>
      <c r="G977" s="7" t="s" ph="1">
        <v>7278</v>
      </c>
      <c r="I977" s="17" t="s" ph="1">
        <v>3363</v>
      </c>
      <c r="M977" s="14" t="str" ph="1">
        <f>IFERROR(INDEX([1]!_born[生没年],
MATCH(I977,[1]!_born[作],0)),"")</f>
        <v/>
      </c>
      <c r="N977" s="14" t="str" ph="1">
        <f>IFERROR(INDEX([1]!_born[生没年],
MATCH(K977,[1]!_born[作],0)),"")</f>
        <v/>
      </c>
      <c r="O977" s="7" t="s" ph="1">
        <v>2828</v>
      </c>
      <c r="P977" s="7" t="s" ph="1">
        <v>534</v>
      </c>
      <c r="R977" s="147" ph="1"/>
      <c r="S977" s="7" t="s" ph="1">
        <v>1672</v>
      </c>
      <c r="V977" s="6" ph="1">
        <v>2000</v>
      </c>
      <c r="Y977" s="7" t="s" ph="1">
        <v>9893</v>
      </c>
    </row>
    <row r="978" spans="1:25" s="52" customFormat="1" ph="1">
      <c r="A978" s="49" ph="1">
        <v>666</v>
      </c>
      <c r="B978" s="52" t="s" ph="1">
        <v>930</v>
      </c>
      <c r="C978" s="52" t="s" ph="1">
        <v>1566</v>
      </c>
      <c r="D978" s="132" ph="1">
        <v>3</v>
      </c>
      <c r="E978" s="132" ph="1">
        <v>57</v>
      </c>
      <c r="F978" s="52" t="s" ph="1">
        <v>1578</v>
      </c>
      <c r="G978" s="52" t="s" ph="1">
        <v>1576</v>
      </c>
      <c r="I978" s="52" t="s" ph="1">
        <v>535</v>
      </c>
      <c r="M978" s="132" t="str" ph="1">
        <f>IFERROR(INDEX([1]!_born[生没年],
MATCH(I978,[1]!_born[作],0)),"")</f>
        <v/>
      </c>
      <c r="N978" s="132" t="str" ph="1">
        <f>IFERROR(INDEX([1]!_born[生没年],
MATCH(K978,[1]!_born[作],0)),"")</f>
        <v/>
      </c>
      <c r="P978" s="52" t="s" ph="1">
        <v>535</v>
      </c>
      <c r="R978" s="150" ph="1"/>
      <c r="U978" s="53" ph="1"/>
      <c r="V978" s="49" ph="1"/>
      <c r="W978" s="49" ph="1"/>
    </row>
    <row r="979" spans="1:25" ht="25.5" ph="1">
      <c r="A979" s="6" ph="1">
        <v>1346</v>
      </c>
      <c r="B979" s="7" t="s" ph="1">
        <v>930</v>
      </c>
      <c r="C979" s="7" t="s" ph="1">
        <v>1566</v>
      </c>
      <c r="D979" s="14" ph="1">
        <v>4</v>
      </c>
      <c r="E979" s="14" ph="1">
        <v>57</v>
      </c>
      <c r="F979" s="7" t="s" ph="1">
        <v>1577</v>
      </c>
      <c r="G979" s="7" t="s" ph="1">
        <v>7278</v>
      </c>
      <c r="I979" s="7" t="s" ph="1">
        <v>2323</v>
      </c>
      <c r="M979" s="14" t="str" ph="1">
        <f>IFERROR(INDEX([1]!_born[生没年],
MATCH(I979,[1]!_born[作],0)),"")</f>
        <v/>
      </c>
      <c r="N979" s="14" t="str" ph="1">
        <f>IFERROR(INDEX([1]!_born[生没年],
MATCH(K979,[1]!_born[作],0)),"")</f>
        <v/>
      </c>
      <c r="O979" s="7" t="s" ph="1">
        <v>3551</v>
      </c>
      <c r="P979" s="7" t="s" ph="1">
        <v>3777</v>
      </c>
      <c r="R979" s="147" ph="1"/>
    </row>
    <row r="980" spans="1:25" ht="25.5" ph="1">
      <c r="A980" s="6" ph="1">
        <v>1347</v>
      </c>
      <c r="B980" s="7" t="s" ph="1">
        <v>930</v>
      </c>
      <c r="C980" s="7" t="s" ph="1">
        <v>1566</v>
      </c>
      <c r="D980" s="14" ph="1">
        <v>4</v>
      </c>
      <c r="E980" s="14" ph="1">
        <v>57</v>
      </c>
      <c r="F980" s="7" t="s" ph="1">
        <v>1578</v>
      </c>
      <c r="G980" s="7" t="s" ph="1">
        <v>7278</v>
      </c>
      <c r="I980" s="7" t="s" ph="1">
        <v>2323</v>
      </c>
      <c r="M980" s="14" t="str" ph="1">
        <f>IFERROR(INDEX([1]!_born[生没年],
MATCH(I980,[1]!_born[作],0)),"")</f>
        <v/>
      </c>
      <c r="N980" s="14" t="str" ph="1">
        <f>IFERROR(INDEX([1]!_born[生没年],
MATCH(K980,[1]!_born[作],0)),"")</f>
        <v/>
      </c>
      <c r="O980" s="7" t="s" ph="1">
        <v>2743</v>
      </c>
      <c r="P980" s="7" t="s" ph="1">
        <v>3778</v>
      </c>
      <c r="R980" s="147" ph="1"/>
    </row>
    <row r="981" spans="1:25" s="52" customFormat="1" ph="1">
      <c r="A981" s="49" ph="1">
        <v>666</v>
      </c>
      <c r="B981" s="52" t="s" ph="1">
        <v>930</v>
      </c>
      <c r="C981" s="52" t="s" ph="1">
        <v>1566</v>
      </c>
      <c r="D981" s="132" ph="1">
        <v>4</v>
      </c>
      <c r="E981" s="132" ph="1">
        <v>57</v>
      </c>
      <c r="F981" s="52" t="s" ph="1">
        <v>1578</v>
      </c>
      <c r="G981" s="52" t="s" ph="1">
        <v>1576</v>
      </c>
      <c r="I981" s="52" t="s" ph="1">
        <v>536</v>
      </c>
      <c r="M981" s="132" t="str" ph="1">
        <f>IFERROR(INDEX([1]!_born[生没年],
MATCH(I981,[1]!_born[作],0)),"")</f>
        <v/>
      </c>
      <c r="N981" s="132" t="str" ph="1">
        <f>IFERROR(INDEX([1]!_born[生没年],
MATCH(K981,[1]!_born[作],0)),"")</f>
        <v/>
      </c>
      <c r="P981" s="52" t="s" ph="1">
        <v>536</v>
      </c>
      <c r="R981" s="150" ph="1"/>
      <c r="U981" s="53" ph="1"/>
      <c r="V981" s="49" ph="1"/>
      <c r="W981" s="49" ph="1"/>
    </row>
    <row r="982" spans="1:25" ht="25.5" ph="1">
      <c r="A982" s="6" ph="1">
        <v>757</v>
      </c>
      <c r="B982" s="7" t="s" ph="1">
        <v>930</v>
      </c>
      <c r="C982" s="7" t="s" ph="1">
        <v>1566</v>
      </c>
      <c r="D982" s="14" ph="1">
        <v>5</v>
      </c>
      <c r="E982" s="14" ph="1">
        <v>57</v>
      </c>
      <c r="F982" s="7" t="s" ph="1">
        <v>1577</v>
      </c>
      <c r="G982" s="7" t="s" ph="1">
        <v>7278</v>
      </c>
      <c r="M982" s="14" t="str" ph="1">
        <f>IFERROR(INDEX([1]!_born[生没年],
MATCH(I982,[1]!_born[作],0)),"")</f>
        <v/>
      </c>
      <c r="N982" s="14" t="str" ph="1">
        <f>IFERROR(INDEX([1]!_born[生没年],
MATCH(K982,[1]!_born[作],0)),"")</f>
        <v/>
      </c>
      <c r="R982" s="147" ph="1"/>
    </row>
    <row r="983" spans="1:25" s="52" customFormat="1" ph="1">
      <c r="A983" s="49" ph="1">
        <v>666</v>
      </c>
      <c r="B983" s="52" t="s" ph="1">
        <v>930</v>
      </c>
      <c r="C983" s="52" t="s" ph="1">
        <v>1566</v>
      </c>
      <c r="D983" s="132" ph="1">
        <v>5</v>
      </c>
      <c r="E983" s="132" ph="1">
        <v>57</v>
      </c>
      <c r="F983" s="52" t="s" ph="1">
        <v>1578</v>
      </c>
      <c r="G983" s="52" t="s" ph="1">
        <v>1576</v>
      </c>
      <c r="M983" s="132" t="str" ph="1">
        <f>IFERROR(INDEX([1]!_born[生没年],
MATCH(I983,[1]!_born[作],0)),"")</f>
        <v/>
      </c>
      <c r="N983" s="132" t="str" ph="1">
        <f>IFERROR(INDEX([1]!_born[生没年],
MATCH(K983,[1]!_born[作],0)),"")</f>
        <v/>
      </c>
      <c r="R983" s="150" ph="1"/>
      <c r="U983" s="53" ph="1"/>
      <c r="V983" s="49" ph="1"/>
      <c r="W983" s="49" ph="1"/>
    </row>
    <row r="984" spans="1:25" s="8" customFormat="1" ph="1">
      <c r="A984" s="6" ph="1">
        <v>464</v>
      </c>
      <c r="B984" s="11" t="s" ph="1">
        <v>930</v>
      </c>
      <c r="C984" s="11" t="s" ph="1">
        <v>1566</v>
      </c>
      <c r="D984" s="9" ph="1"/>
      <c r="E984" s="9" ph="1"/>
      <c r="G984" s="10" t="s" ph="1">
        <v>1569</v>
      </c>
      <c r="H984" s="11" ph="1"/>
      <c r="M984" s="9" t="str" ph="1">
        <f>IFERROR(INDEX([1]!_born[生没年],
MATCH(I984,[1]!_born[作],0)),"")</f>
        <v/>
      </c>
      <c r="N984" s="9" t="str" ph="1">
        <f>IFERROR(INDEX([1]!_born[生没年],
MATCH(K984,[1]!_born[作],0)),"")</f>
        <v/>
      </c>
      <c r="R984" s="146" ph="1"/>
      <c r="U984" s="12" ph="1"/>
      <c r="V984" s="131" ph="1"/>
      <c r="W984" s="131" ph="1"/>
    </row>
    <row r="985" spans="1:25" ht="25.5" ph="1">
      <c r="A985" s="6" ph="1">
        <v>468</v>
      </c>
      <c r="B985" s="7" t="s" ph="1">
        <v>930</v>
      </c>
      <c r="C985" s="7" t="s" ph="1">
        <v>1566</v>
      </c>
      <c r="D985" s="14" ph="1">
        <v>1</v>
      </c>
      <c r="E985" s="14" ph="1">
        <v>58</v>
      </c>
      <c r="F985" s="7" t="s" ph="1">
        <v>1577</v>
      </c>
      <c r="G985" s="7" t="s" ph="1">
        <v>7437</v>
      </c>
      <c r="I985" s="7" t="s" ph="1">
        <v>9894</v>
      </c>
      <c r="M985" s="14" t="str" ph="1">
        <f>IFERROR(INDEX([1]!_born[生没年],
MATCH(I985,[1]!_born[作],0)),"")</f>
        <v/>
      </c>
      <c r="N985" s="14" t="str" ph="1">
        <f>IFERROR(INDEX([1]!_born[生没年],
MATCH(K985,[1]!_born[作],0)),"")</f>
        <v/>
      </c>
      <c r="O985" s="7" t="s" ph="1">
        <v>9895</v>
      </c>
      <c r="P985" s="7" t="s" ph="1">
        <v>537</v>
      </c>
      <c r="Q985" s="7" t="s" ph="1">
        <v>538</v>
      </c>
      <c r="R985" s="147" ph="1"/>
      <c r="S985" s="7" t="s" ph="1">
        <v>9896</v>
      </c>
      <c r="T985" s="7" t="s" ph="1">
        <v>2999</v>
      </c>
      <c r="Y985" s="7" t="s" ph="1">
        <v>2968</v>
      </c>
    </row>
    <row r="986" spans="1:25" ht="25.5" ph="1">
      <c r="A986" s="6" ph="1">
        <v>468</v>
      </c>
      <c r="B986" s="7" t="s" ph="1">
        <v>930</v>
      </c>
      <c r="C986" s="7" t="s" ph="1">
        <v>1566</v>
      </c>
      <c r="D986" s="14" ph="1">
        <v>1</v>
      </c>
      <c r="E986" s="14" ph="1">
        <v>58</v>
      </c>
      <c r="F986" s="7" t="s" ph="1">
        <v>1578</v>
      </c>
      <c r="G986" s="7" t="s" ph="1">
        <v>7437</v>
      </c>
      <c r="I986" s="7" t="s" ph="1">
        <v>9894</v>
      </c>
      <c r="M986" s="14" t="str" ph="1">
        <f>IFERROR(INDEX([1]!_born[生没年],
MATCH(I986,[1]!_born[作],0)),"")</f>
        <v/>
      </c>
      <c r="N986" s="14" t="str" ph="1">
        <f>IFERROR(INDEX([1]!_born[生没年],
MATCH(K986,[1]!_born[作],0)),"")</f>
        <v/>
      </c>
      <c r="O986" s="7" t="s" ph="1">
        <v>9897</v>
      </c>
      <c r="P986" s="7" t="s" ph="1">
        <v>539</v>
      </c>
      <c r="Q986" s="7" t="s" ph="1">
        <v>540</v>
      </c>
      <c r="R986" s="147" ph="1"/>
      <c r="S986" s="7" t="s" ph="1">
        <v>9898</v>
      </c>
      <c r="T986" s="7" t="s" ph="1">
        <v>7799</v>
      </c>
      <c r="Y986" s="7" t="s" ph="1">
        <v>2969</v>
      </c>
    </row>
    <row r="987" spans="1:25" s="52" customFormat="1" ph="1">
      <c r="A987" s="49" ph="1">
        <v>505</v>
      </c>
      <c r="B987" s="52" t="s" ph="1">
        <v>930</v>
      </c>
      <c r="C987" s="52" t="s" ph="1">
        <v>1566</v>
      </c>
      <c r="D987" s="132" ph="1">
        <v>1</v>
      </c>
      <c r="E987" s="132" ph="1">
        <v>58</v>
      </c>
      <c r="F987" s="52" t="s" ph="1">
        <v>1604</v>
      </c>
      <c r="G987" s="52" t="s" ph="1">
        <v>1576</v>
      </c>
      <c r="M987" s="132" t="str" ph="1">
        <f>IFERROR(INDEX([1]!_born[生没年],
MATCH(I987,[1]!_born[作],0)),"")</f>
        <v/>
      </c>
      <c r="N987" s="132" t="str" ph="1">
        <f>IFERROR(INDEX([1]!_born[生没年],
MATCH(K987,[1]!_born[作],0)),"")</f>
        <v/>
      </c>
      <c r="R987" s="150" ph="1"/>
      <c r="U987" s="53" ph="1"/>
      <c r="V987" s="49" ph="1"/>
      <c r="W987" s="49" ph="1"/>
    </row>
    <row r="988" spans="1:25" ht="25.5" ph="1">
      <c r="A988" s="6" ph="1">
        <v>468</v>
      </c>
      <c r="B988" s="7" t="s" ph="1">
        <v>930</v>
      </c>
      <c r="C988" s="7" t="s" ph="1">
        <v>1566</v>
      </c>
      <c r="D988" s="14" ph="1">
        <v>2</v>
      </c>
      <c r="E988" s="14" ph="1">
        <v>58</v>
      </c>
      <c r="F988" s="7" t="s" ph="1">
        <v>1577</v>
      </c>
      <c r="G988" s="7" t="s" ph="1">
        <v>7437</v>
      </c>
      <c r="I988" s="7" t="s" ph="1">
        <v>9894</v>
      </c>
      <c r="M988" s="14" t="str" ph="1">
        <f>IFERROR(INDEX([1]!_born[生没年],
MATCH(I988,[1]!_born[作],0)),"")</f>
        <v/>
      </c>
      <c r="N988" s="14" t="str" ph="1">
        <f>IFERROR(INDEX([1]!_born[生没年],
MATCH(K988,[1]!_born[作],0)),"")</f>
        <v/>
      </c>
      <c r="O988" s="7" t="s" ph="1">
        <v>9899</v>
      </c>
      <c r="P988" s="7" t="s" ph="1">
        <v>539</v>
      </c>
      <c r="Q988" s="7" t="s" ph="1">
        <v>540</v>
      </c>
      <c r="R988" s="147" ph="1"/>
      <c r="S988" s="7" t="s" ph="1">
        <v>9898</v>
      </c>
      <c r="T988" s="7" t="s" ph="1">
        <v>7799</v>
      </c>
      <c r="Y988" s="7" t="s" ph="1">
        <v>2969</v>
      </c>
    </row>
    <row r="989" spans="1:25" ht="25.5" ph="1">
      <c r="A989" s="6" ph="1">
        <v>468</v>
      </c>
      <c r="B989" s="7" t="s" ph="1">
        <v>930</v>
      </c>
      <c r="C989" s="7" t="s" ph="1">
        <v>1566</v>
      </c>
      <c r="D989" s="14" ph="1">
        <v>2</v>
      </c>
      <c r="E989" s="14" ph="1">
        <v>58</v>
      </c>
      <c r="F989" s="7" t="s" ph="1">
        <v>1578</v>
      </c>
      <c r="G989" s="7" t="s" ph="1">
        <v>7437</v>
      </c>
      <c r="I989" s="7" t="s" ph="1">
        <v>9894</v>
      </c>
      <c r="M989" s="14" t="str" ph="1">
        <f>IFERROR(INDEX([1]!_born[生没年],
MATCH(I989,[1]!_born[作],0)),"")</f>
        <v/>
      </c>
      <c r="N989" s="14" t="str" ph="1">
        <f>IFERROR(INDEX([1]!_born[生没年],
MATCH(K989,[1]!_born[作],0)),"")</f>
        <v/>
      </c>
      <c r="O989" s="7" t="s" ph="1">
        <v>9900</v>
      </c>
      <c r="P989" s="7" t="s" ph="1">
        <v>541</v>
      </c>
      <c r="R989" s="147" ph="1"/>
      <c r="S989" s="7" t="s" ph="1">
        <v>9901</v>
      </c>
      <c r="T989" s="7" t="s" ph="1">
        <v>2999</v>
      </c>
      <c r="Y989" s="7" t="s" ph="1">
        <v>2970</v>
      </c>
    </row>
    <row r="990" spans="1:25" s="52" customFormat="1" ph="1">
      <c r="A990" s="49" ph="1">
        <v>505</v>
      </c>
      <c r="B990" s="52" t="s" ph="1">
        <v>930</v>
      </c>
      <c r="C990" s="52" t="s" ph="1">
        <v>1566</v>
      </c>
      <c r="D990" s="132" ph="1">
        <v>2</v>
      </c>
      <c r="E990" s="132" ph="1">
        <v>58</v>
      </c>
      <c r="F990" s="52" t="s" ph="1">
        <v>1604</v>
      </c>
      <c r="G990" s="52" t="s" ph="1">
        <v>1576</v>
      </c>
      <c r="M990" s="132" t="str" ph="1">
        <f>IFERROR(INDEX([1]!_born[生没年],
MATCH(I990,[1]!_born[作],0)),"")</f>
        <v/>
      </c>
      <c r="N990" s="132" t="str" ph="1">
        <f>IFERROR(INDEX([1]!_born[生没年],
MATCH(K990,[1]!_born[作],0)),"")</f>
        <v/>
      </c>
      <c r="P990" s="52" t="s" ph="1">
        <v>491</v>
      </c>
      <c r="R990" s="150" ph="1"/>
      <c r="U990" s="53" ph="1"/>
      <c r="V990" s="49" ph="1"/>
      <c r="W990" s="49" ph="1"/>
    </row>
    <row r="991" spans="1:25" ht="25.5" ph="1">
      <c r="A991" s="6" ph="1">
        <v>755</v>
      </c>
      <c r="B991" s="7" t="s" ph="1">
        <v>930</v>
      </c>
      <c r="C991" s="7" t="s" ph="1">
        <v>1566</v>
      </c>
      <c r="D991" s="14" ph="1">
        <v>3</v>
      </c>
      <c r="E991" s="14" ph="1">
        <v>58</v>
      </c>
      <c r="F991" s="7" t="s" ph="1">
        <v>1577</v>
      </c>
      <c r="G991" s="7" t="s" ph="1">
        <v>7437</v>
      </c>
      <c r="I991" s="7" t="s" ph="1">
        <v>9894</v>
      </c>
      <c r="M991" s="14" t="str" ph="1">
        <f>IFERROR(INDEX([1]!_born[生没年],
MATCH(I991,[1]!_born[作],0)),"")</f>
        <v/>
      </c>
      <c r="N991" s="14" t="str" ph="1">
        <f>IFERROR(INDEX([1]!_born[生没年],
MATCH(K991,[1]!_born[作],0)),"")</f>
        <v/>
      </c>
      <c r="O991" s="7" t="s" ph="1">
        <v>9902</v>
      </c>
      <c r="P991" s="7" t="s" ph="1">
        <v>542</v>
      </c>
      <c r="Q991" s="7" t="s" ph="1">
        <v>543</v>
      </c>
      <c r="R991" s="147" ph="1"/>
      <c r="S991" s="7" t="s" ph="1">
        <v>9903</v>
      </c>
      <c r="T991" s="7" t="s" ph="1">
        <v>4147</v>
      </c>
      <c r="Y991" s="7" t="s" ph="1">
        <v>2971</v>
      </c>
    </row>
    <row r="992" spans="1:25" ht="25.5" ph="1">
      <c r="A992" s="6" ph="1">
        <v>755</v>
      </c>
      <c r="B992" s="7" t="s" ph="1">
        <v>930</v>
      </c>
      <c r="C992" s="7" t="s" ph="1">
        <v>1566</v>
      </c>
      <c r="D992" s="14" ph="1">
        <v>3</v>
      </c>
      <c r="E992" s="14" ph="1">
        <v>58</v>
      </c>
      <c r="F992" s="7" t="s" ph="1">
        <v>1578</v>
      </c>
      <c r="G992" s="7" t="s" ph="1">
        <v>7437</v>
      </c>
      <c r="I992" s="7" t="s" ph="1">
        <v>9894</v>
      </c>
      <c r="M992" s="14" t="str" ph="1">
        <f>IFERROR(INDEX([1]!_born[生没年],
MATCH(I992,[1]!_born[作],0)),"")</f>
        <v/>
      </c>
      <c r="N992" s="14" t="str" ph="1">
        <f>IFERROR(INDEX([1]!_born[生没年],
MATCH(K992,[1]!_born[作],0)),"")</f>
        <v/>
      </c>
      <c r="O992" s="7" t="s" ph="1">
        <v>9904</v>
      </c>
      <c r="P992" s="7" t="s" ph="1">
        <v>544</v>
      </c>
      <c r="Q992" s="7" t="s" ph="1">
        <v>545</v>
      </c>
      <c r="R992" s="147" ph="1"/>
      <c r="S992" s="7" t="s" ph="1">
        <v>9905</v>
      </c>
      <c r="T992" s="7" t="s" ph="1">
        <v>9906</v>
      </c>
      <c r="Y992" s="7" t="s" ph="1">
        <v>2972</v>
      </c>
    </row>
    <row r="993" spans="1:25" s="52" customFormat="1" ht="25.5" ph="1">
      <c r="A993" s="49" ph="1">
        <v>666</v>
      </c>
      <c r="B993" s="52" t="s" ph="1">
        <v>930</v>
      </c>
      <c r="C993" s="52" t="s" ph="1">
        <v>1566</v>
      </c>
      <c r="D993" s="132" ph="1">
        <v>3</v>
      </c>
      <c r="E993" s="132" ph="1">
        <v>58</v>
      </c>
      <c r="F993" s="52" t="s" ph="1">
        <v>1604</v>
      </c>
      <c r="G993" s="52" t="s" ph="1">
        <v>1576</v>
      </c>
      <c r="M993" s="132" t="str" ph="1">
        <f>IFERROR(INDEX([1]!_born[生没年],
MATCH(I993,[1]!_born[作],0)),"")</f>
        <v/>
      </c>
      <c r="N993" s="132" t="str" ph="1">
        <f>IFERROR(INDEX([1]!_born[生没年],
MATCH(K993,[1]!_born[作],0)),"")</f>
        <v/>
      </c>
      <c r="P993" s="52" t="s" ph="1">
        <v>546</v>
      </c>
      <c r="R993" s="150" ph="1"/>
      <c r="U993" s="53" ph="1"/>
      <c r="V993" s="49" ph="1"/>
      <c r="W993" s="49" ph="1"/>
      <c r="Y993" s="52" t="s" ph="1">
        <v>9907</v>
      </c>
    </row>
    <row r="994" spans="1:25" ht="25.5" ph="1">
      <c r="A994" s="6" ph="1">
        <v>944</v>
      </c>
      <c r="B994" s="7" t="s" ph="1">
        <v>930</v>
      </c>
      <c r="C994" s="7" t="s" ph="1">
        <v>1566</v>
      </c>
      <c r="D994" s="14" ph="1">
        <v>4</v>
      </c>
      <c r="E994" s="14" ph="1">
        <v>58</v>
      </c>
      <c r="F994" s="7" t="s" ph="1">
        <v>1577</v>
      </c>
      <c r="G994" s="7" t="s" ph="1">
        <v>7437</v>
      </c>
      <c r="I994" s="7" t="s" ph="1">
        <v>9894</v>
      </c>
      <c r="M994" s="14" t="str" ph="1">
        <f>IFERROR(INDEX([1]!_born[生没年],
MATCH(I994,[1]!_born[作],0)),"")</f>
        <v/>
      </c>
      <c r="N994" s="14" t="str" ph="1">
        <f>IFERROR(INDEX([1]!_born[生没年],
MATCH(K994,[1]!_born[作],0)),"")</f>
        <v/>
      </c>
      <c r="O994" s="7" t="s" ph="1">
        <v>9908</v>
      </c>
      <c r="P994" s="7" t="s" ph="1">
        <v>544</v>
      </c>
      <c r="Q994" s="7" t="s" ph="1">
        <v>545</v>
      </c>
      <c r="R994" s="147" ph="1"/>
      <c r="S994" s="7" t="s" ph="1">
        <v>9905</v>
      </c>
      <c r="T994" s="7" t="s" ph="1">
        <v>9906</v>
      </c>
      <c r="Y994" s="7" t="s" ph="1">
        <v>2972</v>
      </c>
    </row>
    <row r="995" spans="1:25" ht="25.5" ph="1">
      <c r="A995" s="6" ph="1">
        <v>944</v>
      </c>
      <c r="B995" s="7" t="s" ph="1">
        <v>930</v>
      </c>
      <c r="C995" s="7" t="s" ph="1">
        <v>1566</v>
      </c>
      <c r="D995" s="14" ph="1">
        <v>4</v>
      </c>
      <c r="E995" s="14" ph="1">
        <v>58</v>
      </c>
      <c r="F995" s="7" t="s" ph="1">
        <v>1578</v>
      </c>
      <c r="G995" s="7" t="s" ph="1">
        <v>7437</v>
      </c>
      <c r="I995" s="7" t="s" ph="1">
        <v>9894</v>
      </c>
      <c r="M995" s="14" t="str" ph="1">
        <f>IFERROR(INDEX([1]!_born[生没年],
MATCH(I995,[1]!_born[作],0)),"")</f>
        <v/>
      </c>
      <c r="N995" s="14" t="str" ph="1">
        <f>IFERROR(INDEX([1]!_born[生没年],
MATCH(K995,[1]!_born[作],0)),"")</f>
        <v/>
      </c>
      <c r="O995" s="7" t="s" ph="1">
        <v>9909</v>
      </c>
      <c r="P995" s="7" t="s" ph="1">
        <v>547</v>
      </c>
      <c r="R995" s="147" ph="1"/>
      <c r="S995" s="7" t="s" ph="1">
        <v>9910</v>
      </c>
      <c r="T995" s="7" t="s" ph="1">
        <v>7799</v>
      </c>
      <c r="Y995" s="7" t="s" ph="1">
        <v>2973</v>
      </c>
    </row>
    <row r="996" spans="1:25" s="52" customFormat="1" ph="1">
      <c r="A996" s="49" ph="1">
        <v>666</v>
      </c>
      <c r="B996" s="52" t="s" ph="1">
        <v>930</v>
      </c>
      <c r="C996" s="52" t="s" ph="1">
        <v>1566</v>
      </c>
      <c r="D996" s="132" ph="1">
        <v>4</v>
      </c>
      <c r="E996" s="132" ph="1">
        <v>58</v>
      </c>
      <c r="F996" s="52" t="s" ph="1">
        <v>1604</v>
      </c>
      <c r="G996" s="52" t="s" ph="1">
        <v>1576</v>
      </c>
      <c r="M996" s="132" t="str" ph="1">
        <f>IFERROR(INDEX([1]!_born[生没年],
MATCH(I996,[1]!_born[作],0)),"")</f>
        <v/>
      </c>
      <c r="N996" s="132" t="str" ph="1">
        <f>IFERROR(INDEX([1]!_born[生没年],
MATCH(K996,[1]!_born[作],0)),"")</f>
        <v/>
      </c>
      <c r="P996" s="52" t="s" ph="1">
        <v>548</v>
      </c>
      <c r="R996" s="150" ph="1"/>
      <c r="U996" s="53" ph="1"/>
      <c r="V996" s="49" ph="1"/>
      <c r="W996" s="49" ph="1"/>
    </row>
    <row r="997" spans="1:25" ht="25.5" ph="1">
      <c r="A997" s="6" ph="1">
        <v>757</v>
      </c>
      <c r="B997" s="7" t="s" ph="1">
        <v>930</v>
      </c>
      <c r="C997" s="7" t="s" ph="1">
        <v>1566</v>
      </c>
      <c r="D997" s="14" ph="1">
        <v>5</v>
      </c>
      <c r="E997" s="14" ph="1">
        <v>58</v>
      </c>
      <c r="F997" s="7" t="s" ph="1">
        <v>1577</v>
      </c>
      <c r="G997" s="7" t="s" ph="1">
        <v>7437</v>
      </c>
      <c r="I997" s="7" t="s" ph="1">
        <v>9894</v>
      </c>
      <c r="M997" s="14" t="str" ph="1">
        <f>IFERROR(INDEX([1]!_born[生没年],
MATCH(I997,[1]!_born[作],0)),"")</f>
        <v/>
      </c>
      <c r="N997" s="14" t="str" ph="1">
        <f>IFERROR(INDEX([1]!_born[生没年],
MATCH(K997,[1]!_born[作],0)),"")</f>
        <v/>
      </c>
      <c r="O997" s="7" t="s" ph="1">
        <v>9911</v>
      </c>
      <c r="P997" s="7" t="s" ph="1">
        <v>549</v>
      </c>
      <c r="R997" s="147" ph="1"/>
      <c r="S997" s="7" t="s" ph="1">
        <v>9912</v>
      </c>
      <c r="T997" s="7" t="s" ph="1">
        <v>2999</v>
      </c>
      <c r="Y997" s="7" t="s" ph="1">
        <v>2974</v>
      </c>
    </row>
    <row r="998" spans="1:25" ht="25.5" ph="1">
      <c r="A998" s="6" ph="1">
        <v>757</v>
      </c>
      <c r="B998" s="7" t="s" ph="1">
        <v>930</v>
      </c>
      <c r="C998" s="7" t="s" ph="1">
        <v>1566</v>
      </c>
      <c r="D998" s="14" ph="1">
        <v>5</v>
      </c>
      <c r="E998" s="14" ph="1">
        <v>58</v>
      </c>
      <c r="F998" s="7" t="s" ph="1">
        <v>1578</v>
      </c>
      <c r="G998" s="7" t="s" ph="1">
        <v>7437</v>
      </c>
      <c r="I998" s="7" t="s" ph="1">
        <v>9894</v>
      </c>
      <c r="M998" s="14" t="str" ph="1">
        <f>IFERROR(INDEX([1]!_born[生没年],
MATCH(I998,[1]!_born[作],0)),"")</f>
        <v/>
      </c>
      <c r="N998" s="14" t="str" ph="1">
        <f>IFERROR(INDEX([1]!_born[生没年],
MATCH(K998,[1]!_born[作],0)),"")</f>
        <v/>
      </c>
      <c r="O998" s="7" t="s" ph="1">
        <v>9913</v>
      </c>
      <c r="P998" s="7" t="s" ph="1">
        <v>550</v>
      </c>
      <c r="R998" s="147" ph="1"/>
      <c r="S998" s="7" t="s" ph="1">
        <v>9914</v>
      </c>
      <c r="T998" s="7" t="s" ph="1">
        <v>3482</v>
      </c>
      <c r="Y998" s="7" t="s" ph="1">
        <v>2975</v>
      </c>
    </row>
    <row r="999" spans="1:25" s="52" customFormat="1" ph="1">
      <c r="A999" s="49" ph="1">
        <v>666</v>
      </c>
      <c r="B999" s="52" t="s" ph="1">
        <v>930</v>
      </c>
      <c r="C999" s="52" t="s" ph="1">
        <v>1566</v>
      </c>
      <c r="D999" s="132" ph="1">
        <v>5</v>
      </c>
      <c r="E999" s="132" ph="1">
        <v>58</v>
      </c>
      <c r="F999" s="52" t="s" ph="1">
        <v>1604</v>
      </c>
      <c r="G999" s="52" t="s" ph="1">
        <v>1576</v>
      </c>
      <c r="M999" s="132" t="str" ph="1">
        <f>IFERROR(INDEX([1]!_born[生没年],
MATCH(I999,[1]!_born[作],0)),"")</f>
        <v/>
      </c>
      <c r="N999" s="132" t="str" ph="1">
        <f>IFERROR(INDEX([1]!_born[生没年],
MATCH(K999,[1]!_born[作],0)),"")</f>
        <v/>
      </c>
      <c r="R999" s="150" ph="1"/>
      <c r="U999" s="53" ph="1"/>
      <c r="V999" s="49" ph="1"/>
      <c r="W999" s="49" ph="1"/>
    </row>
    <row r="1000" spans="1:25" ht="25.5" ph="1">
      <c r="A1000" s="6" ph="1">
        <v>468</v>
      </c>
      <c r="B1000" s="7" t="s" ph="1">
        <v>930</v>
      </c>
      <c r="C1000" s="7" t="s" ph="1">
        <v>1566</v>
      </c>
      <c r="D1000" s="14" ph="1">
        <v>1</v>
      </c>
      <c r="E1000" s="14" ph="1">
        <v>59</v>
      </c>
      <c r="F1000" s="7" t="s" ph="1">
        <v>1577</v>
      </c>
      <c r="G1000" s="7" t="s" ph="1">
        <v>7437</v>
      </c>
      <c r="I1000" s="7" t="s" ph="1">
        <v>9894</v>
      </c>
      <c r="M1000" s="14" t="str" ph="1">
        <f>IFERROR(INDEX([1]!_born[生没年],
MATCH(I1000,[1]!_born[作],0)),"")</f>
        <v/>
      </c>
      <c r="N1000" s="14" t="str" ph="1">
        <f>IFERROR(INDEX([1]!_born[生没年],
MATCH(K1000,[1]!_born[作],0)),"")</f>
        <v/>
      </c>
      <c r="O1000" s="7" t="s" ph="1">
        <v>9915</v>
      </c>
      <c r="P1000" s="7" t="s" ph="1">
        <v>550</v>
      </c>
      <c r="R1000" s="147" ph="1"/>
      <c r="S1000" s="7" t="s" ph="1">
        <v>9914</v>
      </c>
      <c r="T1000" s="7" t="s" ph="1">
        <v>3482</v>
      </c>
      <c r="Y1000" s="7" t="s" ph="1">
        <v>2975</v>
      </c>
    </row>
    <row r="1001" spans="1:25" ht="25.5" ph="1">
      <c r="A1001" s="6" ph="1">
        <v>468</v>
      </c>
      <c r="B1001" s="7" t="s" ph="1">
        <v>930</v>
      </c>
      <c r="C1001" s="7" t="s" ph="1">
        <v>1566</v>
      </c>
      <c r="D1001" s="14" ph="1">
        <v>1</v>
      </c>
      <c r="E1001" s="14" ph="1">
        <v>59</v>
      </c>
      <c r="F1001" s="7" t="s" ph="1">
        <v>1578</v>
      </c>
      <c r="G1001" s="7" t="s" ph="1">
        <v>7437</v>
      </c>
      <c r="I1001" s="7" t="s" ph="1">
        <v>9894</v>
      </c>
      <c r="M1001" s="14" t="str" ph="1">
        <f>IFERROR(INDEX([1]!_born[生没年],
MATCH(I1001,[1]!_born[作],0)),"")</f>
        <v/>
      </c>
      <c r="N1001" s="14" t="str" ph="1">
        <f>IFERROR(INDEX([1]!_born[生没年],
MATCH(K1001,[1]!_born[作],0)),"")</f>
        <v/>
      </c>
      <c r="O1001" s="7" t="s" ph="1">
        <v>9916</v>
      </c>
      <c r="P1001" s="7" t="s" ph="1">
        <v>551</v>
      </c>
      <c r="R1001" s="147" ph="1"/>
      <c r="S1001" s="7" t="s" ph="1">
        <v>9917</v>
      </c>
      <c r="T1001" s="7" t="s" ph="1">
        <v>7799</v>
      </c>
      <c r="Y1001" s="7" t="s" ph="1">
        <v>2976</v>
      </c>
    </row>
    <row r="1002" spans="1:25" s="52" customFormat="1" ph="1">
      <c r="A1002" s="49" ph="1">
        <v>505</v>
      </c>
      <c r="B1002" s="52" t="s" ph="1">
        <v>930</v>
      </c>
      <c r="C1002" s="52" t="s" ph="1">
        <v>1566</v>
      </c>
      <c r="D1002" s="132" ph="1">
        <v>1</v>
      </c>
      <c r="E1002" s="132" ph="1">
        <v>59</v>
      </c>
      <c r="F1002" s="52" t="s" ph="1">
        <v>1604</v>
      </c>
      <c r="G1002" s="52" t="s" ph="1">
        <v>1576</v>
      </c>
      <c r="M1002" s="132" t="str" ph="1">
        <f>IFERROR(INDEX([1]!_born[生没年],
MATCH(I1002,[1]!_born[作],0)),"")</f>
        <v/>
      </c>
      <c r="N1002" s="132" t="str" ph="1">
        <f>IFERROR(INDEX([1]!_born[生没年],
MATCH(K1002,[1]!_born[作],0)),"")</f>
        <v/>
      </c>
      <c r="P1002" s="52" t="s" ph="1">
        <v>552</v>
      </c>
      <c r="R1002" s="150" ph="1"/>
      <c r="U1002" s="53" ph="1"/>
      <c r="V1002" s="49" ph="1"/>
      <c r="W1002" s="49" ph="1"/>
    </row>
    <row r="1003" spans="1:25" ht="25.5" ph="1">
      <c r="A1003" s="6" ph="1">
        <v>468</v>
      </c>
      <c r="B1003" s="7" t="s" ph="1">
        <v>930</v>
      </c>
      <c r="C1003" s="7" t="s" ph="1">
        <v>1566</v>
      </c>
      <c r="D1003" s="14" ph="1">
        <v>2</v>
      </c>
      <c r="E1003" s="14" ph="1">
        <v>59</v>
      </c>
      <c r="F1003" s="7" t="s" ph="1">
        <v>1577</v>
      </c>
      <c r="G1003" s="7" t="s" ph="1">
        <v>7437</v>
      </c>
      <c r="I1003" s="7" t="s" ph="1">
        <v>9894</v>
      </c>
      <c r="M1003" s="14" t="str" ph="1">
        <f>IFERROR(INDEX([1]!_born[生没年],
MATCH(I1003,[1]!_born[作],0)),"")</f>
        <v/>
      </c>
      <c r="N1003" s="14" t="str" ph="1">
        <f>IFERROR(INDEX([1]!_born[生没年],
MATCH(K1003,[1]!_born[作],0)),"")</f>
        <v/>
      </c>
      <c r="O1003" s="7" t="s" ph="1">
        <v>9918</v>
      </c>
      <c r="P1003" s="7" t="s" ph="1">
        <v>553</v>
      </c>
      <c r="R1003" s="147" ph="1"/>
      <c r="S1003" s="7" t="s" ph="1">
        <v>9919</v>
      </c>
      <c r="T1003" s="7" t="s" ph="1">
        <v>2999</v>
      </c>
      <c r="Y1003" s="7" t="s" ph="1">
        <v>2977</v>
      </c>
    </row>
    <row r="1004" spans="1:25" ht="25.5" ph="1">
      <c r="A1004" s="6" ph="1">
        <v>468</v>
      </c>
      <c r="B1004" s="7" t="s" ph="1">
        <v>930</v>
      </c>
      <c r="C1004" s="7" t="s" ph="1">
        <v>1566</v>
      </c>
      <c r="D1004" s="14" ph="1">
        <v>2</v>
      </c>
      <c r="E1004" s="14" ph="1">
        <v>59</v>
      </c>
      <c r="F1004" s="7" t="s" ph="1">
        <v>1578</v>
      </c>
      <c r="G1004" s="7" t="s" ph="1">
        <v>7437</v>
      </c>
      <c r="I1004" s="7" t="s" ph="1">
        <v>9894</v>
      </c>
      <c r="M1004" s="14" t="str" ph="1">
        <f>IFERROR(INDEX([1]!_born[生没年],
MATCH(I1004,[1]!_born[作],0)),"")</f>
        <v/>
      </c>
      <c r="N1004" s="14" t="str" ph="1">
        <f>IFERROR(INDEX([1]!_born[生没年],
MATCH(K1004,[1]!_born[作],0)),"")</f>
        <v/>
      </c>
      <c r="O1004" s="7" t="s" ph="1">
        <v>9920</v>
      </c>
      <c r="P1004" s="7" t="s" ph="1">
        <v>554</v>
      </c>
      <c r="R1004" s="147" ph="1"/>
      <c r="S1004" s="7" t="s" ph="1">
        <v>9921</v>
      </c>
      <c r="T1004" s="7" t="s" ph="1">
        <v>9906</v>
      </c>
      <c r="Y1004" s="7" t="s" ph="1">
        <v>2978</v>
      </c>
    </row>
    <row r="1005" spans="1:25" s="52" customFormat="1" ht="25.5" ph="1">
      <c r="A1005" s="49" ph="1">
        <v>505</v>
      </c>
      <c r="B1005" s="52" t="s" ph="1">
        <v>930</v>
      </c>
      <c r="C1005" s="52" t="s" ph="1">
        <v>1566</v>
      </c>
      <c r="D1005" s="132" ph="1">
        <v>2</v>
      </c>
      <c r="E1005" s="132" ph="1">
        <v>59</v>
      </c>
      <c r="F1005" s="52" t="s" ph="1">
        <v>1604</v>
      </c>
      <c r="G1005" s="52" t="s" ph="1">
        <v>1576</v>
      </c>
      <c r="M1005" s="132" t="str" ph="1">
        <f>IFERROR(INDEX([1]!_born[生没年],
MATCH(I1005,[1]!_born[作],0)),"")</f>
        <v/>
      </c>
      <c r="N1005" s="132" t="str" ph="1">
        <f>IFERROR(INDEX([1]!_born[生没年],
MATCH(K1005,[1]!_born[作],0)),"")</f>
        <v/>
      </c>
      <c r="R1005" s="150" ph="1"/>
      <c r="U1005" s="53" ph="1"/>
      <c r="V1005" s="49" ph="1"/>
      <c r="W1005" s="49" ph="1"/>
      <c r="Y1005" s="52" t="s" ph="1">
        <v>9922</v>
      </c>
    </row>
    <row r="1006" spans="1:25" ht="25.5" ph="1">
      <c r="A1006" s="6" ph="1">
        <v>755</v>
      </c>
      <c r="B1006" s="7" t="s" ph="1">
        <v>930</v>
      </c>
      <c r="C1006" s="7" t="s" ph="1">
        <v>1566</v>
      </c>
      <c r="D1006" s="14" ph="1">
        <v>3</v>
      </c>
      <c r="E1006" s="14" ph="1">
        <v>59</v>
      </c>
      <c r="F1006" s="7" t="s" ph="1">
        <v>1577</v>
      </c>
      <c r="G1006" s="7" t="s" ph="1">
        <v>7437</v>
      </c>
      <c r="I1006" s="7" t="s" ph="1">
        <v>9894</v>
      </c>
      <c r="M1006" s="14" t="str" ph="1">
        <f>IFERROR(INDEX([1]!_born[生没年],
MATCH(I1006,[1]!_born[作],0)),"")</f>
        <v/>
      </c>
      <c r="N1006" s="14" t="str" ph="1">
        <f>IFERROR(INDEX([1]!_born[生没年],
MATCH(K1006,[1]!_born[作],0)),"")</f>
        <v/>
      </c>
      <c r="O1006" s="7" t="s" ph="1">
        <v>9923</v>
      </c>
      <c r="P1006" s="7" t="s" ph="1">
        <v>554</v>
      </c>
      <c r="R1006" s="147" ph="1"/>
      <c r="S1006" s="7" t="s" ph="1">
        <v>9921</v>
      </c>
      <c r="T1006" s="7" t="s" ph="1">
        <v>9906</v>
      </c>
      <c r="Y1006" s="7" t="s" ph="1">
        <v>2978</v>
      </c>
    </row>
    <row r="1007" spans="1:25" ht="25.5" ph="1">
      <c r="A1007" s="6" ph="1">
        <v>755</v>
      </c>
      <c r="B1007" s="7" t="s" ph="1">
        <v>930</v>
      </c>
      <c r="C1007" s="7" t="s" ph="1">
        <v>1566</v>
      </c>
      <c r="D1007" s="14" ph="1">
        <v>3</v>
      </c>
      <c r="E1007" s="14" ph="1">
        <v>59</v>
      </c>
      <c r="F1007" s="7" t="s" ph="1">
        <v>1578</v>
      </c>
      <c r="G1007" s="7" t="s" ph="1">
        <v>7437</v>
      </c>
      <c r="I1007" s="7" t="s" ph="1">
        <v>9894</v>
      </c>
      <c r="M1007" s="14" t="str" ph="1">
        <f>IFERROR(INDEX([1]!_born[生没年],
MATCH(I1007,[1]!_born[作],0)),"")</f>
        <v/>
      </c>
      <c r="N1007" s="14" t="str" ph="1">
        <f>IFERROR(INDEX([1]!_born[生没年],
MATCH(K1007,[1]!_born[作],0)),"")</f>
        <v/>
      </c>
      <c r="O1007" s="7" t="s" ph="1">
        <v>9924</v>
      </c>
      <c r="P1007" s="7" t="s" ph="1">
        <v>555</v>
      </c>
      <c r="R1007" s="147" ph="1"/>
      <c r="S1007" s="7" t="s" ph="1">
        <v>9925</v>
      </c>
      <c r="T1007" s="7" t="s" ph="1">
        <v>7799</v>
      </c>
      <c r="Y1007" s="7" t="s" ph="1">
        <v>2979</v>
      </c>
    </row>
    <row r="1008" spans="1:25" s="52" customFormat="1" ph="1">
      <c r="A1008" s="49" ph="1">
        <v>666</v>
      </c>
      <c r="B1008" s="52" t="s" ph="1">
        <v>930</v>
      </c>
      <c r="C1008" s="52" t="s" ph="1">
        <v>1566</v>
      </c>
      <c r="D1008" s="132" ph="1">
        <v>3</v>
      </c>
      <c r="E1008" s="132" ph="1">
        <v>59</v>
      </c>
      <c r="F1008" s="52" t="s" ph="1">
        <v>1604</v>
      </c>
      <c r="G1008" s="52" t="s" ph="1">
        <v>1576</v>
      </c>
      <c r="M1008" s="132" t="str" ph="1">
        <f>IFERROR(INDEX([1]!_born[生没年],
MATCH(I1008,[1]!_born[作],0)),"")</f>
        <v/>
      </c>
      <c r="N1008" s="132" t="str" ph="1">
        <f>IFERROR(INDEX([1]!_born[生没年],
MATCH(K1008,[1]!_born[作],0)),"")</f>
        <v/>
      </c>
      <c r="R1008" s="150" ph="1"/>
      <c r="U1008" s="53" ph="1"/>
      <c r="V1008" s="49" ph="1"/>
      <c r="W1008" s="49" ph="1"/>
    </row>
    <row r="1009" spans="1:25" ht="25.5" ph="1">
      <c r="A1009" s="6" ph="1">
        <v>944</v>
      </c>
      <c r="B1009" s="7" t="s" ph="1">
        <v>930</v>
      </c>
      <c r="C1009" s="7" t="s" ph="1">
        <v>1566</v>
      </c>
      <c r="D1009" s="14" ph="1">
        <v>4</v>
      </c>
      <c r="E1009" s="14" ph="1">
        <v>59</v>
      </c>
      <c r="F1009" s="7" t="s" ph="1">
        <v>1577</v>
      </c>
      <c r="G1009" s="7" t="s" ph="1">
        <v>7437</v>
      </c>
      <c r="I1009" s="7" t="s" ph="1">
        <v>9894</v>
      </c>
      <c r="M1009" s="14" t="str" ph="1">
        <f>IFERROR(INDEX([1]!_born[生没年],
MATCH(I1009,[1]!_born[作],0)),"")</f>
        <v/>
      </c>
      <c r="N1009" s="14" t="str" ph="1">
        <f>IFERROR(INDEX([1]!_born[生没年],
MATCH(K1009,[1]!_born[作],0)),"")</f>
        <v/>
      </c>
      <c r="O1009" s="7" t="s" ph="1">
        <v>9926</v>
      </c>
      <c r="P1009" s="7" t="s" ph="1">
        <v>556</v>
      </c>
      <c r="R1009" s="147" ph="1"/>
      <c r="S1009" s="7" t="s" ph="1">
        <v>9927</v>
      </c>
      <c r="T1009" s="7" t="s" ph="1">
        <v>2999</v>
      </c>
      <c r="Y1009" s="7" t="s" ph="1">
        <v>2980</v>
      </c>
    </row>
    <row r="1010" spans="1:25" ht="25.5" ph="1">
      <c r="A1010" s="6" ph="1">
        <v>944</v>
      </c>
      <c r="B1010" s="7" t="s" ph="1">
        <v>930</v>
      </c>
      <c r="C1010" s="7" t="s" ph="1">
        <v>1566</v>
      </c>
      <c r="D1010" s="14" ph="1">
        <v>4</v>
      </c>
      <c r="E1010" s="14" ph="1">
        <v>59</v>
      </c>
      <c r="F1010" s="7" t="s" ph="1">
        <v>1578</v>
      </c>
      <c r="G1010" s="7" t="s" ph="1">
        <v>7437</v>
      </c>
      <c r="I1010" s="7" t="s" ph="1">
        <v>9894</v>
      </c>
      <c r="M1010" s="14" t="str" ph="1">
        <f>IFERROR(INDEX([1]!_born[生没年],
MATCH(I1010,[1]!_born[作],0)),"")</f>
        <v/>
      </c>
      <c r="N1010" s="14" t="str" ph="1">
        <f>IFERROR(INDEX([1]!_born[生没年],
MATCH(K1010,[1]!_born[作],0)),"")</f>
        <v/>
      </c>
      <c r="O1010" s="7" t="s" ph="1">
        <v>9928</v>
      </c>
      <c r="P1010" s="7" t="s" ph="1">
        <v>557</v>
      </c>
      <c r="R1010" s="147" ph="1"/>
      <c r="S1010" s="7" t="s" ph="1">
        <v>9929</v>
      </c>
      <c r="T1010" s="7" t="s" ph="1">
        <v>7799</v>
      </c>
      <c r="Y1010" s="7" t="s" ph="1">
        <v>2739</v>
      </c>
    </row>
    <row r="1011" spans="1:25" s="52" customFormat="1" ph="1">
      <c r="A1011" s="49" ph="1">
        <v>666</v>
      </c>
      <c r="B1011" s="52" t="s" ph="1">
        <v>930</v>
      </c>
      <c r="C1011" s="52" t="s" ph="1">
        <v>1566</v>
      </c>
      <c r="D1011" s="132" ph="1">
        <v>4</v>
      </c>
      <c r="E1011" s="132" ph="1">
        <v>59</v>
      </c>
      <c r="F1011" s="52" t="s" ph="1">
        <v>1604</v>
      </c>
      <c r="G1011" s="52" t="s" ph="1">
        <v>1576</v>
      </c>
      <c r="M1011" s="132" t="str" ph="1">
        <f>IFERROR(INDEX([1]!_born[生没年],
MATCH(I1011,[1]!_born[作],0)),"")</f>
        <v/>
      </c>
      <c r="N1011" s="132" t="str" ph="1">
        <f>IFERROR(INDEX([1]!_born[生没年],
MATCH(K1011,[1]!_born[作],0)),"")</f>
        <v/>
      </c>
      <c r="R1011" s="150" ph="1"/>
      <c r="U1011" s="53" ph="1"/>
      <c r="V1011" s="49" ph="1"/>
      <c r="W1011" s="49" ph="1"/>
    </row>
    <row r="1012" spans="1:25" ht="25.5" ph="1">
      <c r="A1012" s="6" ph="1">
        <v>757</v>
      </c>
      <c r="B1012" s="7" t="s" ph="1">
        <v>930</v>
      </c>
      <c r="C1012" s="7" t="s" ph="1">
        <v>1566</v>
      </c>
      <c r="D1012" s="14" ph="1">
        <v>5</v>
      </c>
      <c r="E1012" s="14" ph="1">
        <v>59</v>
      </c>
      <c r="F1012" s="7" t="s" ph="1">
        <v>1577</v>
      </c>
      <c r="G1012" s="7" t="s" ph="1">
        <v>7437</v>
      </c>
      <c r="I1012" s="7" t="s" ph="1">
        <v>9894</v>
      </c>
      <c r="M1012" s="14" t="str" ph="1">
        <f>IFERROR(INDEX([1]!_born[生没年],
MATCH(I1012,[1]!_born[作],0)),"")</f>
        <v/>
      </c>
      <c r="N1012" s="14" t="str" ph="1">
        <f>IFERROR(INDEX([1]!_born[生没年],
MATCH(K1012,[1]!_born[作],0)),"")</f>
        <v/>
      </c>
      <c r="O1012" s="7" t="s" ph="1">
        <v>9930</v>
      </c>
      <c r="P1012" s="7" t="s" ph="1">
        <v>557</v>
      </c>
      <c r="R1012" s="147" ph="1"/>
      <c r="S1012" s="7" t="s" ph="1">
        <v>9929</v>
      </c>
      <c r="T1012" s="7" t="s" ph="1">
        <v>7799</v>
      </c>
      <c r="Y1012" s="7" t="s" ph="1">
        <v>2739</v>
      </c>
    </row>
    <row r="1013" spans="1:25" ht="25.5" ph="1">
      <c r="A1013" s="6" ph="1">
        <v>757</v>
      </c>
      <c r="B1013" s="7" t="s" ph="1">
        <v>930</v>
      </c>
      <c r="C1013" s="7" t="s" ph="1">
        <v>1566</v>
      </c>
      <c r="D1013" s="14" ph="1">
        <v>5</v>
      </c>
      <c r="E1013" s="14" ph="1">
        <v>59</v>
      </c>
      <c r="F1013" s="7" t="s" ph="1">
        <v>1578</v>
      </c>
      <c r="G1013" s="7" t="s" ph="1">
        <v>7437</v>
      </c>
      <c r="I1013" s="7" t="s" ph="1">
        <v>9894</v>
      </c>
      <c r="M1013" s="14" t="str" ph="1">
        <f>IFERROR(INDEX([1]!_born[生没年],
MATCH(I1013,[1]!_born[作],0)),"")</f>
        <v/>
      </c>
      <c r="N1013" s="14" t="str" ph="1">
        <f>IFERROR(INDEX([1]!_born[生没年],
MATCH(K1013,[1]!_born[作],0)),"")</f>
        <v/>
      </c>
      <c r="O1013" s="7" t="s" ph="1">
        <v>9931</v>
      </c>
      <c r="P1013" s="7" t="s" ph="1">
        <v>558</v>
      </c>
      <c r="R1013" s="147" ph="1"/>
      <c r="S1013" s="7" t="s" ph="1">
        <v>9932</v>
      </c>
      <c r="T1013" s="7" t="s" ph="1">
        <v>4147</v>
      </c>
      <c r="Y1013" s="7" t="s" ph="1">
        <v>3662</v>
      </c>
    </row>
    <row r="1014" spans="1:25" s="52" customFormat="1" ph="1">
      <c r="A1014" s="49" ph="1">
        <v>666</v>
      </c>
      <c r="B1014" s="52" t="s" ph="1">
        <v>930</v>
      </c>
      <c r="C1014" s="52" t="s" ph="1">
        <v>1566</v>
      </c>
      <c r="D1014" s="132" ph="1">
        <v>5</v>
      </c>
      <c r="E1014" s="132" ph="1">
        <v>59</v>
      </c>
      <c r="F1014" s="52" t="s" ph="1">
        <v>1604</v>
      </c>
      <c r="G1014" s="52" t="s" ph="1">
        <v>1576</v>
      </c>
      <c r="M1014" s="132" t="str" ph="1">
        <f>IFERROR(INDEX([1]!_born[生没年],
MATCH(I1014,[1]!_born[作],0)),"")</f>
        <v/>
      </c>
      <c r="N1014" s="132" t="str" ph="1">
        <f>IFERROR(INDEX([1]!_born[生没年],
MATCH(K1014,[1]!_born[作],0)),"")</f>
        <v/>
      </c>
      <c r="R1014" s="150" ph="1"/>
      <c r="U1014" s="53" ph="1"/>
      <c r="V1014" s="49" ph="1"/>
      <c r="W1014" s="49" ph="1"/>
    </row>
    <row r="1015" spans="1:25" ht="25.5" ph="1">
      <c r="A1015" s="6" ph="1">
        <v>468</v>
      </c>
      <c r="B1015" s="7" t="s" ph="1">
        <v>930</v>
      </c>
      <c r="C1015" s="7" t="s" ph="1">
        <v>1566</v>
      </c>
      <c r="D1015" s="14" ph="1">
        <v>1</v>
      </c>
      <c r="E1015" s="14" ph="1">
        <v>60</v>
      </c>
      <c r="F1015" s="7" t="s" ph="1">
        <v>1577</v>
      </c>
      <c r="G1015" s="7" t="s" ph="1">
        <v>7437</v>
      </c>
      <c r="I1015" s="7" t="s" ph="1">
        <v>9894</v>
      </c>
      <c r="M1015" s="14" t="str" ph="1">
        <f>IFERROR(INDEX([1]!_born[生没年],
MATCH(I1015,[1]!_born[作],0)),"")</f>
        <v/>
      </c>
      <c r="N1015" s="14" t="str" ph="1">
        <f>IFERROR(INDEX([1]!_born[生没年],
MATCH(K1015,[1]!_born[作],0)),"")</f>
        <v/>
      </c>
      <c r="O1015" s="7" t="s" ph="1">
        <v>9933</v>
      </c>
      <c r="P1015" s="7" t="s" ph="1">
        <v>558</v>
      </c>
      <c r="R1015" s="147" ph="1"/>
      <c r="S1015" s="7" t="s" ph="1">
        <v>9932</v>
      </c>
      <c r="T1015" s="7" t="s" ph="1">
        <v>4147</v>
      </c>
      <c r="Y1015" s="7" t="s" ph="1">
        <v>3662</v>
      </c>
    </row>
    <row r="1016" spans="1:25" ht="25.5" ph="1">
      <c r="A1016" s="6" ph="1">
        <v>468</v>
      </c>
      <c r="B1016" s="7" t="s" ph="1">
        <v>930</v>
      </c>
      <c r="C1016" s="7" t="s" ph="1">
        <v>1566</v>
      </c>
      <c r="D1016" s="14" ph="1">
        <v>1</v>
      </c>
      <c r="E1016" s="14" ph="1">
        <v>60</v>
      </c>
      <c r="F1016" s="7" t="s" ph="1">
        <v>1578</v>
      </c>
      <c r="G1016" s="7" t="s" ph="1">
        <v>7437</v>
      </c>
      <c r="I1016" s="7" t="s" ph="1">
        <v>9894</v>
      </c>
      <c r="M1016" s="14" t="str" ph="1">
        <f>IFERROR(INDEX([1]!_born[生没年],
MATCH(I1016,[1]!_born[作],0)),"")</f>
        <v/>
      </c>
      <c r="N1016" s="14" t="str" ph="1">
        <f>IFERROR(INDEX([1]!_born[生没年],
MATCH(K1016,[1]!_born[作],0)),"")</f>
        <v/>
      </c>
      <c r="O1016" s="7" t="s" ph="1">
        <v>9934</v>
      </c>
      <c r="P1016" s="7" t="s" ph="1">
        <v>559</v>
      </c>
      <c r="R1016" s="147" ph="1"/>
      <c r="S1016" s="7" t="s" ph="1">
        <v>9935</v>
      </c>
      <c r="T1016" s="7" t="s" ph="1">
        <v>560</v>
      </c>
      <c r="Y1016" s="7" t="s" ph="1">
        <v>2740</v>
      </c>
    </row>
    <row r="1017" spans="1:25" ht="25.5" ph="1">
      <c r="A1017" s="6" ph="1">
        <v>468</v>
      </c>
      <c r="B1017" s="7" t="s" ph="1">
        <v>930</v>
      </c>
      <c r="C1017" s="7" t="s" ph="1">
        <v>1566</v>
      </c>
      <c r="D1017" s="14" ph="1">
        <v>1</v>
      </c>
      <c r="E1017" s="14" ph="1">
        <v>60</v>
      </c>
      <c r="F1017" s="7" t="s" ph="1">
        <v>1604</v>
      </c>
      <c r="G1017" s="7" t="s" ph="1">
        <v>7437</v>
      </c>
      <c r="I1017" s="7" t="s" ph="1">
        <v>9894</v>
      </c>
      <c r="M1017" s="14" t="str" ph="1">
        <f>IFERROR(INDEX([1]!_born[生没年],
MATCH(I1017,[1]!_born[作],0)),"")</f>
        <v/>
      </c>
      <c r="N1017" s="14" t="str" ph="1">
        <f>IFERROR(INDEX([1]!_born[生没年],
MATCH(K1017,[1]!_born[作],0)),"")</f>
        <v/>
      </c>
      <c r="O1017" s="7" t="s" ph="1">
        <v>9936</v>
      </c>
      <c r="P1017" s="7" t="s" ph="1">
        <v>561</v>
      </c>
      <c r="Q1017" s="7" t="s" ph="1">
        <v>562</v>
      </c>
      <c r="R1017" s="147" ph="1"/>
      <c r="S1017" s="7" t="s" ph="1">
        <v>9937</v>
      </c>
      <c r="T1017" s="7" t="s" ph="1">
        <v>2999</v>
      </c>
      <c r="Y1017" s="7" t="s" ph="1">
        <v>2741</v>
      </c>
    </row>
    <row r="1018" spans="1:25" s="52" customFormat="1" ph="1">
      <c r="A1018" s="49" ph="1">
        <v>505</v>
      </c>
      <c r="B1018" s="52" t="s" ph="1">
        <v>930</v>
      </c>
      <c r="C1018" s="52" t="s" ph="1">
        <v>1566</v>
      </c>
      <c r="D1018" s="132" ph="1">
        <v>1</v>
      </c>
      <c r="E1018" s="132" ph="1">
        <v>60</v>
      </c>
      <c r="F1018" s="52" t="s" ph="1">
        <v>1567</v>
      </c>
      <c r="G1018" s="52" t="s" ph="1">
        <v>1576</v>
      </c>
      <c r="M1018" s="132" t="str" ph="1">
        <f>IFERROR(INDEX([1]!_born[生没年],
MATCH(I1018,[1]!_born[作],0)),"")</f>
        <v/>
      </c>
      <c r="N1018" s="132" t="str" ph="1">
        <f>IFERROR(INDEX([1]!_born[生没年],
MATCH(K1018,[1]!_born[作],0)),"")</f>
        <v/>
      </c>
      <c r="R1018" s="150" ph="1"/>
      <c r="U1018" s="53" ph="1"/>
      <c r="V1018" s="49" ph="1"/>
      <c r="W1018" s="49" ph="1"/>
    </row>
    <row r="1019" spans="1:25" ht="25.5" ph="1">
      <c r="A1019" s="6" ph="1">
        <v>468</v>
      </c>
      <c r="B1019" s="7" t="s" ph="1">
        <v>930</v>
      </c>
      <c r="C1019" s="7" t="s" ph="1">
        <v>1566</v>
      </c>
      <c r="D1019" s="14" ph="1">
        <v>2</v>
      </c>
      <c r="E1019" s="14" ph="1">
        <v>60</v>
      </c>
      <c r="F1019" s="7" t="s" ph="1">
        <v>1577</v>
      </c>
      <c r="G1019" s="7" t="s" ph="1">
        <v>7437</v>
      </c>
      <c r="I1019" s="7" t="s" ph="1">
        <v>9894</v>
      </c>
      <c r="M1019" s="14" t="str" ph="1">
        <f>IFERROR(INDEX([1]!_born[生没年],
MATCH(I1019,[1]!_born[作],0)),"")</f>
        <v/>
      </c>
      <c r="N1019" s="14" t="str" ph="1">
        <f>IFERROR(INDEX([1]!_born[生没年],
MATCH(K1019,[1]!_born[作],0)),"")</f>
        <v/>
      </c>
      <c r="O1019" s="7" t="s" ph="1">
        <v>9938</v>
      </c>
      <c r="P1019" s="7" t="s" ph="1">
        <v>561</v>
      </c>
      <c r="Q1019" s="7" t="s" ph="1">
        <v>562</v>
      </c>
      <c r="R1019" s="147" ph="1"/>
      <c r="S1019" s="7" t="s" ph="1">
        <v>9937</v>
      </c>
      <c r="T1019" s="7" t="s" ph="1">
        <v>2999</v>
      </c>
      <c r="Y1019" s="7" t="s" ph="1">
        <v>2741</v>
      </c>
    </row>
    <row r="1020" spans="1:25" ht="25.5" ph="1">
      <c r="A1020" s="6" ph="1">
        <v>468</v>
      </c>
      <c r="B1020" s="7" t="s" ph="1">
        <v>930</v>
      </c>
      <c r="C1020" s="7" t="s" ph="1">
        <v>1566</v>
      </c>
      <c r="D1020" s="14" ph="1">
        <v>2</v>
      </c>
      <c r="E1020" s="14" ph="1">
        <v>60</v>
      </c>
      <c r="F1020" s="7" t="s" ph="1">
        <v>1578</v>
      </c>
      <c r="G1020" s="7" t="s" ph="1">
        <v>7437</v>
      </c>
      <c r="I1020" s="7" t="s" ph="1">
        <v>9894</v>
      </c>
      <c r="M1020" s="14" t="str" ph="1">
        <f>IFERROR(INDEX([1]!_born[生没年],
MATCH(I1020,[1]!_born[作],0)),"")</f>
        <v/>
      </c>
      <c r="N1020" s="14" t="str" ph="1">
        <f>IFERROR(INDEX([1]!_born[生没年],
MATCH(K1020,[1]!_born[作],0)),"")</f>
        <v/>
      </c>
      <c r="O1020" s="7" t="s" ph="1">
        <v>9939</v>
      </c>
      <c r="P1020" s="7" t="s" ph="1">
        <v>563</v>
      </c>
      <c r="R1020" s="147" ph="1"/>
      <c r="S1020" s="7" t="s" ph="1">
        <v>9940</v>
      </c>
      <c r="T1020" s="7" t="s" ph="1">
        <v>7799</v>
      </c>
      <c r="Y1020" s="7" t="s" ph="1">
        <v>2463</v>
      </c>
    </row>
    <row r="1021" spans="1:25" s="52" customFormat="1" ph="1">
      <c r="A1021" s="49" ph="1">
        <v>505</v>
      </c>
      <c r="B1021" s="52" t="s" ph="1">
        <v>930</v>
      </c>
      <c r="C1021" s="52" t="s" ph="1">
        <v>1566</v>
      </c>
      <c r="D1021" s="132" ph="1">
        <v>2</v>
      </c>
      <c r="E1021" s="132" ph="1">
        <v>60</v>
      </c>
      <c r="F1021" s="52" t="s" ph="1">
        <v>1604</v>
      </c>
      <c r="G1021" s="52" t="s" ph="1">
        <v>1576</v>
      </c>
      <c r="M1021" s="132" t="str" ph="1">
        <f>IFERROR(INDEX([1]!_born[生没年],
MATCH(I1021,[1]!_born[作],0)),"")</f>
        <v/>
      </c>
      <c r="N1021" s="132" t="str" ph="1">
        <f>IFERROR(INDEX([1]!_born[生没年],
MATCH(K1021,[1]!_born[作],0)),"")</f>
        <v/>
      </c>
      <c r="R1021" s="150" ph="1"/>
      <c r="U1021" s="53" ph="1"/>
      <c r="V1021" s="49" ph="1"/>
      <c r="W1021" s="49" ph="1"/>
    </row>
    <row r="1022" spans="1:25" ht="25.5" ph="1">
      <c r="A1022" s="6" ph="1">
        <v>755</v>
      </c>
      <c r="B1022" s="7" t="s" ph="1">
        <v>930</v>
      </c>
      <c r="C1022" s="7" t="s" ph="1">
        <v>1566</v>
      </c>
      <c r="D1022" s="14" ph="1">
        <v>3</v>
      </c>
      <c r="E1022" s="14" ph="1">
        <v>60</v>
      </c>
      <c r="F1022" s="7" t="s" ph="1">
        <v>1577</v>
      </c>
      <c r="G1022" s="7" t="s" ph="1">
        <v>7437</v>
      </c>
      <c r="I1022" s="7" t="s" ph="1">
        <v>9894</v>
      </c>
      <c r="M1022" s="14" t="str" ph="1">
        <f>IFERROR(INDEX([1]!_born[生没年],
MATCH(I1022,[1]!_born[作],0)),"")</f>
        <v/>
      </c>
      <c r="N1022" s="14" t="str" ph="1">
        <f>IFERROR(INDEX([1]!_born[生没年],
MATCH(K1022,[1]!_born[作],0)),"")</f>
        <v/>
      </c>
      <c r="O1022" s="7" t="s" ph="1">
        <v>9941</v>
      </c>
      <c r="P1022" s="7" t="s" ph="1">
        <v>563</v>
      </c>
      <c r="R1022" s="147" ph="1"/>
      <c r="S1022" s="7" t="s" ph="1">
        <v>9940</v>
      </c>
      <c r="T1022" s="7" t="s" ph="1">
        <v>7799</v>
      </c>
      <c r="Y1022" s="7" t="s" ph="1">
        <v>2463</v>
      </c>
    </row>
    <row r="1023" spans="1:25" ht="25.5" ph="1">
      <c r="A1023" s="6" ph="1">
        <v>755</v>
      </c>
      <c r="B1023" s="7" t="s" ph="1">
        <v>930</v>
      </c>
      <c r="C1023" s="7" t="s" ph="1">
        <v>1566</v>
      </c>
      <c r="D1023" s="14" ph="1">
        <v>3</v>
      </c>
      <c r="E1023" s="14" ph="1">
        <v>60</v>
      </c>
      <c r="F1023" s="7" t="s" ph="1">
        <v>1578</v>
      </c>
      <c r="G1023" s="7" t="s" ph="1">
        <v>7437</v>
      </c>
      <c r="I1023" s="7" t="s" ph="1">
        <v>9894</v>
      </c>
      <c r="M1023" s="14" t="str" ph="1">
        <f>IFERROR(INDEX([1]!_born[生没年],
MATCH(I1023,[1]!_born[作],0)),"")</f>
        <v/>
      </c>
      <c r="N1023" s="14" t="str" ph="1">
        <f>IFERROR(INDEX([1]!_born[生没年],
MATCH(K1023,[1]!_born[作],0)),"")</f>
        <v/>
      </c>
      <c r="O1023" s="7" t="s" ph="1">
        <v>9942</v>
      </c>
      <c r="P1023" s="7" t="s" ph="1">
        <v>564</v>
      </c>
      <c r="R1023" s="147" ph="1"/>
      <c r="S1023" s="7" t="s" ph="1">
        <v>9943</v>
      </c>
      <c r="T1023" s="7" t="s" ph="1">
        <v>9906</v>
      </c>
      <c r="Y1023" s="7" t="s" ph="1">
        <v>2464</v>
      </c>
    </row>
    <row r="1024" spans="1:25" ht="25.5" ph="1">
      <c r="A1024" s="6" ph="1">
        <v>755</v>
      </c>
      <c r="B1024" s="7" t="s" ph="1">
        <v>930</v>
      </c>
      <c r="C1024" s="7" t="s" ph="1">
        <v>1566</v>
      </c>
      <c r="D1024" s="14" ph="1">
        <v>3</v>
      </c>
      <c r="E1024" s="14" ph="1">
        <v>60</v>
      </c>
      <c r="F1024" s="7" t="s" ph="1">
        <v>1604</v>
      </c>
      <c r="G1024" s="7" t="s" ph="1">
        <v>7437</v>
      </c>
      <c r="I1024" s="7" t="s" ph="1">
        <v>9894</v>
      </c>
      <c r="M1024" s="14" t="str" ph="1">
        <f>IFERROR(INDEX([1]!_born[生没年],
MATCH(I1024,[1]!_born[作],0)),"")</f>
        <v/>
      </c>
      <c r="N1024" s="14" t="str" ph="1">
        <f>IFERROR(INDEX([1]!_born[生没年],
MATCH(K1024,[1]!_born[作],0)),"")</f>
        <v/>
      </c>
      <c r="O1024" s="7" t="s" ph="1">
        <v>9944</v>
      </c>
      <c r="P1024" s="7" t="s" ph="1">
        <v>565</v>
      </c>
      <c r="Q1024" s="7" t="s" ph="1">
        <v>566</v>
      </c>
      <c r="R1024" s="147" ph="1"/>
      <c r="S1024" s="7" t="s" ph="1">
        <v>9945</v>
      </c>
      <c r="T1024" s="7" t="s" ph="1">
        <v>3482</v>
      </c>
      <c r="Y1024" s="7" t="s" ph="1">
        <v>2489</v>
      </c>
    </row>
    <row r="1025" spans="1:25" s="52" customFormat="1" ph="1">
      <c r="A1025" s="49" ph="1">
        <v>666</v>
      </c>
      <c r="B1025" s="52" t="s" ph="1">
        <v>930</v>
      </c>
      <c r="C1025" s="52" t="s" ph="1">
        <v>1566</v>
      </c>
      <c r="D1025" s="132" ph="1">
        <v>3</v>
      </c>
      <c r="E1025" s="132" ph="1">
        <v>60</v>
      </c>
      <c r="F1025" s="52" t="s" ph="1">
        <v>1567</v>
      </c>
      <c r="G1025" s="52" t="s" ph="1">
        <v>1576</v>
      </c>
      <c r="M1025" s="132" t="str" ph="1">
        <f>IFERROR(INDEX([1]!_born[生没年],
MATCH(I1025,[1]!_born[作],0)),"")</f>
        <v/>
      </c>
      <c r="N1025" s="132" t="str" ph="1">
        <f>IFERROR(INDEX([1]!_born[生没年],
MATCH(K1025,[1]!_born[作],0)),"")</f>
        <v/>
      </c>
      <c r="P1025" s="52" t="s" ph="1">
        <v>567</v>
      </c>
      <c r="R1025" s="150" ph="1"/>
      <c r="U1025" s="53" ph="1"/>
      <c r="V1025" s="49" ph="1"/>
      <c r="W1025" s="49" ph="1"/>
    </row>
    <row r="1026" spans="1:25" ht="25.5" ph="1">
      <c r="A1026" s="6" ph="1">
        <v>944</v>
      </c>
      <c r="B1026" s="7" t="s" ph="1">
        <v>930</v>
      </c>
      <c r="C1026" s="7" t="s" ph="1">
        <v>1566</v>
      </c>
      <c r="D1026" s="14" ph="1">
        <v>4</v>
      </c>
      <c r="E1026" s="14" ph="1">
        <v>60</v>
      </c>
      <c r="F1026" s="7" t="s" ph="1">
        <v>1577</v>
      </c>
      <c r="G1026" s="7" t="s" ph="1">
        <v>7437</v>
      </c>
      <c r="I1026" s="7" t="s" ph="1">
        <v>9894</v>
      </c>
      <c r="M1026" s="14" t="str" ph="1">
        <f>IFERROR(INDEX([1]!_born[生没年],
MATCH(I1026,[1]!_born[作],0)),"")</f>
        <v/>
      </c>
      <c r="N1026" s="14" t="str" ph="1">
        <f>IFERROR(INDEX([1]!_born[生没年],
MATCH(K1026,[1]!_born[作],0)),"")</f>
        <v/>
      </c>
      <c r="O1026" s="7" t="s" ph="1">
        <v>9946</v>
      </c>
      <c r="P1026" s="7" t="s" ph="1">
        <v>565</v>
      </c>
      <c r="Q1026" s="7" t="s" ph="1">
        <v>566</v>
      </c>
      <c r="R1026" s="147" ph="1"/>
      <c r="S1026" s="7" t="s" ph="1">
        <v>9945</v>
      </c>
      <c r="T1026" s="7" t="s" ph="1">
        <v>3482</v>
      </c>
      <c r="Y1026" s="7" t="s" ph="1">
        <v>9947</v>
      </c>
    </row>
    <row r="1027" spans="1:25" ht="25.5" ph="1">
      <c r="A1027" s="6" ph="1">
        <v>944</v>
      </c>
      <c r="B1027" s="7" t="s" ph="1">
        <v>930</v>
      </c>
      <c r="C1027" s="7" t="s" ph="1">
        <v>1566</v>
      </c>
      <c r="D1027" s="14" ph="1">
        <v>4</v>
      </c>
      <c r="E1027" s="14" ph="1">
        <v>60</v>
      </c>
      <c r="F1027" s="7" t="s" ph="1">
        <v>1578</v>
      </c>
      <c r="G1027" s="7" t="s" ph="1">
        <v>7437</v>
      </c>
      <c r="I1027" s="7" t="s" ph="1">
        <v>9894</v>
      </c>
      <c r="M1027" s="14" t="str" ph="1">
        <f>IFERROR(INDEX([1]!_born[生没年],
MATCH(I1027,[1]!_born[作],0)),"")</f>
        <v/>
      </c>
      <c r="N1027" s="14" t="str" ph="1">
        <f>IFERROR(INDEX([1]!_born[生没年],
MATCH(K1027,[1]!_born[作],0)),"")</f>
        <v/>
      </c>
      <c r="O1027" s="7" t="s" ph="1">
        <v>9948</v>
      </c>
      <c r="P1027" s="7" t="s" ph="1">
        <v>568</v>
      </c>
      <c r="R1027" s="147" ph="1"/>
      <c r="S1027" s="7" t="s" ph="1">
        <v>9949</v>
      </c>
      <c r="T1027" s="7" t="s" ph="1">
        <v>7742</v>
      </c>
      <c r="Y1027" s="7" t="s" ph="1">
        <v>2491</v>
      </c>
    </row>
    <row r="1028" spans="1:25" s="52" customFormat="1" ph="1">
      <c r="A1028" s="49" ph="1">
        <v>666</v>
      </c>
      <c r="B1028" s="52" t="s" ph="1">
        <v>930</v>
      </c>
      <c r="C1028" s="52" t="s" ph="1">
        <v>1566</v>
      </c>
      <c r="D1028" s="132" ph="1">
        <v>4</v>
      </c>
      <c r="E1028" s="132" ph="1">
        <v>60</v>
      </c>
      <c r="F1028" s="52" t="s" ph="1">
        <v>1604</v>
      </c>
      <c r="G1028" s="52" t="s" ph="1">
        <v>1576</v>
      </c>
      <c r="M1028" s="132" t="str" ph="1">
        <f>IFERROR(INDEX([1]!_born[生没年],
MATCH(I1028,[1]!_born[作],0)),"")</f>
        <v/>
      </c>
      <c r="N1028" s="132" t="str" ph="1">
        <f>IFERROR(INDEX([1]!_born[生没年],
MATCH(K1028,[1]!_born[作],0)),"")</f>
        <v/>
      </c>
      <c r="R1028" s="150" ph="1"/>
      <c r="U1028" s="53" ph="1"/>
      <c r="V1028" s="49" ph="1"/>
      <c r="W1028" s="49" ph="1"/>
    </row>
    <row r="1029" spans="1:25" ht="25.5" ph="1">
      <c r="A1029" s="6" ph="1">
        <v>757</v>
      </c>
      <c r="B1029" s="7" t="s" ph="1">
        <v>930</v>
      </c>
      <c r="C1029" s="7" t="s" ph="1">
        <v>1566</v>
      </c>
      <c r="D1029" s="14" ph="1">
        <v>5</v>
      </c>
      <c r="E1029" s="14" ph="1">
        <v>60</v>
      </c>
      <c r="F1029" s="7" t="s" ph="1">
        <v>1577</v>
      </c>
      <c r="G1029" s="7" t="s" ph="1">
        <v>7437</v>
      </c>
      <c r="I1029" s="7" t="s" ph="1">
        <v>9894</v>
      </c>
      <c r="M1029" s="14" t="str" ph="1">
        <f>IFERROR(INDEX([1]!_born[生没年],
MATCH(I1029,[1]!_born[作],0)),"")</f>
        <v/>
      </c>
      <c r="N1029" s="14" t="str" ph="1">
        <f>IFERROR(INDEX([1]!_born[生没年],
MATCH(K1029,[1]!_born[作],0)),"")</f>
        <v/>
      </c>
      <c r="O1029" s="7" t="s" ph="1">
        <v>9950</v>
      </c>
      <c r="P1029" s="7" t="s" ph="1">
        <v>568</v>
      </c>
      <c r="R1029" s="147" ph="1"/>
      <c r="S1029" s="7" t="s" ph="1">
        <v>9949</v>
      </c>
      <c r="T1029" s="7" t="s" ph="1">
        <v>7742</v>
      </c>
      <c r="Y1029" s="7" t="s" ph="1">
        <v>2491</v>
      </c>
    </row>
    <row r="1030" spans="1:25" ht="25.5" ph="1">
      <c r="A1030" s="6" ph="1">
        <v>757</v>
      </c>
      <c r="B1030" s="7" t="s" ph="1">
        <v>930</v>
      </c>
      <c r="C1030" s="7" t="s" ph="1">
        <v>1566</v>
      </c>
      <c r="D1030" s="14" ph="1">
        <v>5</v>
      </c>
      <c r="E1030" s="14" ph="1">
        <v>60</v>
      </c>
      <c r="F1030" s="7" t="s" ph="1">
        <v>1578</v>
      </c>
      <c r="G1030" s="7" t="s" ph="1">
        <v>7437</v>
      </c>
      <c r="I1030" s="7" t="s" ph="1">
        <v>9894</v>
      </c>
      <c r="M1030" s="14" t="str" ph="1">
        <f>IFERROR(INDEX([1]!_born[生没年],
MATCH(I1030,[1]!_born[作],0)),"")</f>
        <v/>
      </c>
      <c r="N1030" s="14" t="str" ph="1">
        <f>IFERROR(INDEX([1]!_born[生没年],
MATCH(K1030,[1]!_born[作],0)),"")</f>
        <v/>
      </c>
      <c r="O1030" s="7" t="s" ph="1">
        <v>9951</v>
      </c>
      <c r="P1030" s="7" t="s" ph="1">
        <v>569</v>
      </c>
      <c r="Q1030" s="7" t="s" ph="1">
        <v>570</v>
      </c>
      <c r="R1030" s="147" ph="1"/>
      <c r="S1030" s="7" t="s" ph="1">
        <v>9952</v>
      </c>
      <c r="T1030" s="7" t="s" ph="1">
        <v>7799</v>
      </c>
      <c r="Y1030" s="7" t="s" ph="1">
        <v>2490</v>
      </c>
    </row>
    <row r="1031" spans="1:25" s="52" customFormat="1" ph="1">
      <c r="A1031" s="49" ph="1">
        <v>666</v>
      </c>
      <c r="B1031" s="52" t="s" ph="1">
        <v>930</v>
      </c>
      <c r="C1031" s="52" t="s" ph="1">
        <v>1566</v>
      </c>
      <c r="D1031" s="132" ph="1">
        <v>5</v>
      </c>
      <c r="E1031" s="132" ph="1">
        <v>60</v>
      </c>
      <c r="F1031" s="52" t="s" ph="1">
        <v>1604</v>
      </c>
      <c r="G1031" s="52" t="s" ph="1">
        <v>1576</v>
      </c>
      <c r="M1031" s="132" t="str" ph="1">
        <f>IFERROR(INDEX([1]!_born[生没年],
MATCH(I1031,[1]!_born[作],0)),"")</f>
        <v/>
      </c>
      <c r="N1031" s="132" t="str" ph="1">
        <f>IFERROR(INDEX([1]!_born[生没年],
MATCH(K1031,[1]!_born[作],0)),"")</f>
        <v/>
      </c>
      <c r="P1031" s="52" t="s" ph="1">
        <v>571</v>
      </c>
      <c r="R1031" s="150" ph="1"/>
      <c r="U1031" s="53" ph="1"/>
      <c r="V1031" s="49" ph="1"/>
      <c r="W1031" s="49" ph="1"/>
    </row>
    <row r="1032" spans="1:25" ht="25.5" ph="1">
      <c r="A1032" s="6" ph="1">
        <v>468</v>
      </c>
      <c r="B1032" s="7" t="s" ph="1">
        <v>930</v>
      </c>
      <c r="C1032" s="7" t="s" ph="1">
        <v>1566</v>
      </c>
      <c r="D1032" s="14" ph="1">
        <v>1</v>
      </c>
      <c r="E1032" s="14" ph="1">
        <v>61</v>
      </c>
      <c r="F1032" s="7" t="s" ph="1">
        <v>1577</v>
      </c>
      <c r="G1032" s="7" t="s" ph="1">
        <v>7437</v>
      </c>
      <c r="I1032" s="7" t="s" ph="1">
        <v>9894</v>
      </c>
      <c r="M1032" s="14" t="str" ph="1">
        <f>IFERROR(INDEX([1]!_born[生没年],
MATCH(I1032,[1]!_born[作],0)),"")</f>
        <v/>
      </c>
      <c r="N1032" s="14" t="str" ph="1">
        <f>IFERROR(INDEX([1]!_born[生没年],
MATCH(K1032,[1]!_born[作],0)),"")</f>
        <v/>
      </c>
      <c r="O1032" s="7" t="s" ph="1">
        <v>9953</v>
      </c>
      <c r="P1032" s="7" t="s" ph="1">
        <v>569</v>
      </c>
      <c r="Q1032" s="7" t="s" ph="1">
        <v>570</v>
      </c>
      <c r="R1032" s="147" ph="1"/>
      <c r="S1032" s="7" t="s" ph="1">
        <v>9952</v>
      </c>
      <c r="T1032" s="7" t="s" ph="1">
        <v>7799</v>
      </c>
      <c r="Y1032" s="7" t="s" ph="1">
        <v>2490</v>
      </c>
    </row>
    <row r="1033" spans="1:25" ht="25.5" ph="1">
      <c r="A1033" s="6" ph="1">
        <v>468</v>
      </c>
      <c r="B1033" s="7" t="s" ph="1">
        <v>930</v>
      </c>
      <c r="C1033" s="7" t="s" ph="1">
        <v>1566</v>
      </c>
      <c r="D1033" s="14" ph="1">
        <v>1</v>
      </c>
      <c r="E1033" s="14" ph="1">
        <v>61</v>
      </c>
      <c r="F1033" s="7" t="s" ph="1">
        <v>1578</v>
      </c>
      <c r="G1033" s="7" t="s" ph="1">
        <v>7437</v>
      </c>
      <c r="I1033" s="7" t="s" ph="1">
        <v>9894</v>
      </c>
      <c r="M1033" s="14" t="str" ph="1">
        <f>IFERROR(INDEX([1]!_born[生没年],
MATCH(I1033,[1]!_born[作],0)),"")</f>
        <v/>
      </c>
      <c r="N1033" s="14" t="str" ph="1">
        <f>IFERROR(INDEX([1]!_born[生没年],
MATCH(K1033,[1]!_born[作],0)),"")</f>
        <v/>
      </c>
      <c r="O1033" s="7" t="s" ph="1">
        <v>9954</v>
      </c>
      <c r="P1033" s="7" t="s" ph="1">
        <v>572</v>
      </c>
      <c r="Q1033" s="7" t="s" ph="1">
        <v>573</v>
      </c>
      <c r="R1033" s="147" ph="1"/>
      <c r="S1033" s="7" t="s" ph="1">
        <v>9955</v>
      </c>
      <c r="T1033" s="7" t="s" ph="1">
        <v>2999</v>
      </c>
      <c r="Y1033" s="7" t="s" ph="1">
        <v>9956</v>
      </c>
    </row>
    <row r="1034" spans="1:25" ht="25.5" ph="1">
      <c r="A1034" s="6" ph="1">
        <v>468</v>
      </c>
      <c r="B1034" s="7" t="s" ph="1">
        <v>930</v>
      </c>
      <c r="C1034" s="7" t="s" ph="1">
        <v>1566</v>
      </c>
      <c r="D1034" s="14" ph="1">
        <v>1</v>
      </c>
      <c r="E1034" s="14" ph="1">
        <v>61</v>
      </c>
      <c r="F1034" s="7" t="s" ph="1">
        <v>1604</v>
      </c>
      <c r="G1034" s="7" t="s" ph="1">
        <v>7437</v>
      </c>
      <c r="I1034" s="7" t="s" ph="1">
        <v>9894</v>
      </c>
      <c r="M1034" s="14" t="str" ph="1">
        <f>IFERROR(INDEX([1]!_born[生没年],
MATCH(I1034,[1]!_born[作],0)),"")</f>
        <v/>
      </c>
      <c r="N1034" s="14" t="str" ph="1">
        <f>IFERROR(INDEX([1]!_born[生没年],
MATCH(K1034,[1]!_born[作],0)),"")</f>
        <v/>
      </c>
      <c r="O1034" s="7" t="s" ph="1">
        <v>9957</v>
      </c>
      <c r="P1034" s="7" t="s" ph="1">
        <v>574</v>
      </c>
      <c r="R1034" s="147" ph="1"/>
      <c r="S1034" s="7" t="s" ph="1">
        <v>9958</v>
      </c>
      <c r="T1034" s="7" t="s" ph="1">
        <v>9959</v>
      </c>
      <c r="Y1034" s="7" t="s" ph="1">
        <v>9960</v>
      </c>
    </row>
    <row r="1035" spans="1:25" s="52" customFormat="1" ph="1">
      <c r="A1035" s="49" ph="1">
        <v>505</v>
      </c>
      <c r="B1035" s="52" t="s" ph="1">
        <v>930</v>
      </c>
      <c r="C1035" s="52" t="s" ph="1">
        <v>1566</v>
      </c>
      <c r="D1035" s="132" ph="1">
        <v>1</v>
      </c>
      <c r="E1035" s="132" ph="1">
        <v>61</v>
      </c>
      <c r="F1035" s="52" t="s" ph="1">
        <v>1567</v>
      </c>
      <c r="G1035" s="52" t="s" ph="1">
        <v>1576</v>
      </c>
      <c r="M1035" s="132" t="str" ph="1">
        <f>IFERROR(INDEX([1]!_born[生没年],
MATCH(I1035,[1]!_born[作],0)),"")</f>
        <v/>
      </c>
      <c r="N1035" s="132" t="str" ph="1">
        <f>IFERROR(INDEX([1]!_born[生没年],
MATCH(K1035,[1]!_born[作],0)),"")</f>
        <v/>
      </c>
      <c r="P1035" s="52" t="s" ph="1">
        <v>575</v>
      </c>
      <c r="R1035" s="150" ph="1"/>
      <c r="U1035" s="53" ph="1"/>
      <c r="V1035" s="49" ph="1"/>
      <c r="W1035" s="49" ph="1"/>
    </row>
    <row r="1036" spans="1:25" ht="25.5" ph="1">
      <c r="A1036" s="6" ph="1">
        <v>468</v>
      </c>
      <c r="B1036" s="7" t="s" ph="1">
        <v>930</v>
      </c>
      <c r="C1036" s="7" t="s" ph="1">
        <v>1566</v>
      </c>
      <c r="D1036" s="14" ph="1">
        <v>2</v>
      </c>
      <c r="E1036" s="14" ph="1">
        <v>61</v>
      </c>
      <c r="F1036" s="7" t="s" ph="1">
        <v>1577</v>
      </c>
      <c r="G1036" s="7" t="s" ph="1">
        <v>7437</v>
      </c>
      <c r="I1036" s="7" t="s" ph="1">
        <v>9894</v>
      </c>
      <c r="M1036" s="14" t="str" ph="1">
        <f>IFERROR(INDEX([1]!_born[生没年],
MATCH(I1036,[1]!_born[作],0)),"")</f>
        <v/>
      </c>
      <c r="N1036" s="14" t="str" ph="1">
        <f>IFERROR(INDEX([1]!_born[生没年],
MATCH(K1036,[1]!_born[作],0)),"")</f>
        <v/>
      </c>
      <c r="O1036" s="7" t="s" ph="1">
        <v>9961</v>
      </c>
      <c r="P1036" s="7" t="s" ph="1">
        <v>574</v>
      </c>
      <c r="R1036" s="147" ph="1"/>
      <c r="S1036" s="7" t="s" ph="1">
        <v>9958</v>
      </c>
      <c r="T1036" s="7" t="s" ph="1">
        <v>9959</v>
      </c>
      <c r="Y1036" s="7" t="s" ph="1">
        <v>2492</v>
      </c>
    </row>
    <row r="1037" spans="1:25" ht="25.5" ph="1">
      <c r="A1037" s="6" ph="1">
        <v>468</v>
      </c>
      <c r="B1037" s="7" t="s" ph="1">
        <v>930</v>
      </c>
      <c r="C1037" s="7" t="s" ph="1">
        <v>1566</v>
      </c>
      <c r="D1037" s="14" ph="1">
        <v>2</v>
      </c>
      <c r="E1037" s="14" ph="1">
        <v>61</v>
      </c>
      <c r="F1037" s="7" t="s" ph="1">
        <v>1578</v>
      </c>
      <c r="G1037" s="7" t="s" ph="1">
        <v>7437</v>
      </c>
      <c r="I1037" s="7" t="s" ph="1">
        <v>9894</v>
      </c>
      <c r="M1037" s="14" t="str" ph="1">
        <f>IFERROR(INDEX([1]!_born[生没年],
MATCH(I1037,[1]!_born[作],0)),"")</f>
        <v/>
      </c>
      <c r="N1037" s="14" t="str" ph="1">
        <f>IFERROR(INDEX([1]!_born[生没年],
MATCH(K1037,[1]!_born[作],0)),"")</f>
        <v/>
      </c>
      <c r="O1037" s="7" t="s" ph="1">
        <v>9962</v>
      </c>
      <c r="P1037" s="7" t="s" ph="1">
        <v>576</v>
      </c>
      <c r="Q1037" s="7" t="s" ph="1">
        <v>577</v>
      </c>
      <c r="R1037" s="147" ph="1"/>
      <c r="S1037" s="7" t="s" ph="1">
        <v>9963</v>
      </c>
      <c r="T1037" s="7" t="s" ph="1">
        <v>3482</v>
      </c>
      <c r="Y1037" s="7" t="s" ph="1">
        <v>2493</v>
      </c>
    </row>
    <row r="1038" spans="1:25" s="52" customFormat="1" ph="1">
      <c r="A1038" s="49" ph="1">
        <v>505</v>
      </c>
      <c r="B1038" s="52" t="s" ph="1">
        <v>930</v>
      </c>
      <c r="C1038" s="52" t="s" ph="1">
        <v>1566</v>
      </c>
      <c r="D1038" s="132" ph="1">
        <v>2</v>
      </c>
      <c r="E1038" s="132" ph="1">
        <v>61</v>
      </c>
      <c r="F1038" s="52" t="s" ph="1">
        <v>1604</v>
      </c>
      <c r="G1038" s="52" t="s" ph="1">
        <v>1576</v>
      </c>
      <c r="M1038" s="132" t="str" ph="1">
        <f>IFERROR(INDEX([1]!_born[生没年],
MATCH(I1038,[1]!_born[作],0)),"")</f>
        <v/>
      </c>
      <c r="N1038" s="132" t="str" ph="1">
        <f>IFERROR(INDEX([1]!_born[生没年],
MATCH(K1038,[1]!_born[作],0)),"")</f>
        <v/>
      </c>
      <c r="R1038" s="150" ph="1"/>
      <c r="U1038" s="53" ph="1"/>
      <c r="V1038" s="49" ph="1"/>
      <c r="W1038" s="49" ph="1"/>
    </row>
    <row r="1039" spans="1:25" ht="25.5" ph="1">
      <c r="A1039" s="6" ph="1">
        <v>755</v>
      </c>
      <c r="B1039" s="7" t="s" ph="1">
        <v>930</v>
      </c>
      <c r="C1039" s="7" t="s" ph="1">
        <v>1566</v>
      </c>
      <c r="D1039" s="14" ph="1">
        <v>3</v>
      </c>
      <c r="E1039" s="14" ph="1">
        <v>61</v>
      </c>
      <c r="F1039" s="7" t="s" ph="1">
        <v>1577</v>
      </c>
      <c r="G1039" s="7" t="s" ph="1">
        <v>7437</v>
      </c>
      <c r="I1039" s="7" t="s" ph="1">
        <v>9894</v>
      </c>
      <c r="M1039" s="14" t="str" ph="1">
        <f>IFERROR(INDEX([1]!_born[生没年],
MATCH(I1039,[1]!_born[作],0)),"")</f>
        <v/>
      </c>
      <c r="N1039" s="14" t="str" ph="1">
        <f>IFERROR(INDEX([1]!_born[生没年],
MATCH(K1039,[1]!_born[作],0)),"")</f>
        <v/>
      </c>
      <c r="O1039" s="7" t="s" ph="1">
        <v>9964</v>
      </c>
      <c r="P1039" s="7" t="s" ph="1">
        <v>576</v>
      </c>
      <c r="Q1039" s="7" t="s" ph="1">
        <v>577</v>
      </c>
      <c r="R1039" s="147" ph="1"/>
      <c r="S1039" s="7" t="s" ph="1">
        <v>9963</v>
      </c>
      <c r="T1039" s="7" t="s" ph="1">
        <v>3482</v>
      </c>
      <c r="Y1039" s="7" t="s" ph="1">
        <v>2493</v>
      </c>
    </row>
    <row r="1040" spans="1:25" ht="25.5" ph="1">
      <c r="A1040" s="6" ph="1">
        <v>755</v>
      </c>
      <c r="B1040" s="7" t="s" ph="1">
        <v>930</v>
      </c>
      <c r="C1040" s="7" t="s" ph="1">
        <v>1566</v>
      </c>
      <c r="D1040" s="14" ph="1">
        <v>3</v>
      </c>
      <c r="E1040" s="14" ph="1">
        <v>61</v>
      </c>
      <c r="F1040" s="7" t="s" ph="1">
        <v>1578</v>
      </c>
      <c r="G1040" s="7" t="s" ph="1">
        <v>7437</v>
      </c>
      <c r="I1040" s="7" t="s" ph="1">
        <v>9894</v>
      </c>
      <c r="M1040" s="14" t="str" ph="1">
        <f>IFERROR(INDEX([1]!_born[生没年],
MATCH(I1040,[1]!_born[作],0)),"")</f>
        <v/>
      </c>
      <c r="N1040" s="14" t="str" ph="1">
        <f>IFERROR(INDEX([1]!_born[生没年],
MATCH(K1040,[1]!_born[作],0)),"")</f>
        <v/>
      </c>
      <c r="O1040" s="7" t="s" ph="1">
        <v>9965</v>
      </c>
      <c r="P1040" s="7" t="s" ph="1">
        <v>578</v>
      </c>
      <c r="Q1040" s="7" t="s" ph="1">
        <v>579</v>
      </c>
      <c r="R1040" s="147" ph="1"/>
      <c r="S1040" s="7" t="s" ph="1">
        <v>9966</v>
      </c>
      <c r="T1040" s="7" t="s" ph="1">
        <v>4147</v>
      </c>
      <c r="Y1040" s="7" t="s" ph="1">
        <v>2494</v>
      </c>
    </row>
    <row r="1041" spans="1:25" ht="25.5" ph="1">
      <c r="A1041" s="6" ph="1">
        <v>755</v>
      </c>
      <c r="B1041" s="7" t="s" ph="1">
        <v>930</v>
      </c>
      <c r="C1041" s="7" t="s" ph="1">
        <v>1566</v>
      </c>
      <c r="D1041" s="14" ph="1">
        <v>3</v>
      </c>
      <c r="E1041" s="14" ph="1">
        <v>61</v>
      </c>
      <c r="F1041" s="7" t="s" ph="1">
        <v>1604</v>
      </c>
      <c r="G1041" s="7" t="s" ph="1">
        <v>7437</v>
      </c>
      <c r="I1041" s="7" t="s" ph="1">
        <v>9894</v>
      </c>
      <c r="M1041" s="14" t="str" ph="1">
        <f>IFERROR(INDEX([1]!_born[生没年],
MATCH(I1041,[1]!_born[作],0)),"")</f>
        <v/>
      </c>
      <c r="N1041" s="14" t="str" ph="1">
        <f>IFERROR(INDEX([1]!_born[生没年],
MATCH(K1041,[1]!_born[作],0)),"")</f>
        <v/>
      </c>
      <c r="O1041" s="7" t="s" ph="1">
        <v>9967</v>
      </c>
      <c r="P1041" s="7" t="s" ph="1">
        <v>580</v>
      </c>
      <c r="R1041" s="147" ph="1"/>
      <c r="S1041" s="7" t="s" ph="1">
        <v>9968</v>
      </c>
      <c r="T1041" s="7" t="s" ph="1">
        <v>2999</v>
      </c>
      <c r="Y1041" s="7" t="s" ph="1">
        <v>2495</v>
      </c>
    </row>
    <row r="1042" spans="1:25" s="52" customFormat="1" ph="1">
      <c r="A1042" s="49" ph="1">
        <v>666</v>
      </c>
      <c r="B1042" s="52" t="s" ph="1">
        <v>930</v>
      </c>
      <c r="C1042" s="52" t="s" ph="1">
        <v>1566</v>
      </c>
      <c r="D1042" s="132" ph="1">
        <v>3</v>
      </c>
      <c r="E1042" s="132" ph="1">
        <v>61</v>
      </c>
      <c r="F1042" s="52" t="s" ph="1">
        <v>1567</v>
      </c>
      <c r="G1042" s="52" t="s" ph="1">
        <v>1576</v>
      </c>
      <c r="M1042" s="132" t="str" ph="1">
        <f>IFERROR(INDEX([1]!_born[生没年],
MATCH(I1042,[1]!_born[作],0)),"")</f>
        <v/>
      </c>
      <c r="N1042" s="132" t="str" ph="1">
        <f>IFERROR(INDEX([1]!_born[生没年],
MATCH(K1042,[1]!_born[作],0)),"")</f>
        <v/>
      </c>
      <c r="R1042" s="150" ph="1"/>
      <c r="U1042" s="53" ph="1"/>
      <c r="V1042" s="49" ph="1"/>
      <c r="W1042" s="49" ph="1"/>
    </row>
    <row r="1043" spans="1:25" ht="25.5" ph="1">
      <c r="A1043" s="6" ph="1">
        <v>944</v>
      </c>
      <c r="B1043" s="7" t="s" ph="1">
        <v>930</v>
      </c>
      <c r="C1043" s="7" t="s" ph="1">
        <v>1566</v>
      </c>
      <c r="D1043" s="14" ph="1">
        <v>4</v>
      </c>
      <c r="E1043" s="14" ph="1">
        <v>61</v>
      </c>
      <c r="F1043" s="7" t="s" ph="1">
        <v>1577</v>
      </c>
      <c r="G1043" s="7" t="s" ph="1">
        <v>7437</v>
      </c>
      <c r="I1043" s="7" t="s" ph="1">
        <v>9894</v>
      </c>
      <c r="M1043" s="14" t="str" ph="1">
        <f>IFERROR(INDEX([1]!_born[生没年],
MATCH(I1043,[1]!_born[作],0)),"")</f>
        <v/>
      </c>
      <c r="N1043" s="14" t="str" ph="1">
        <f>IFERROR(INDEX([1]!_born[生没年],
MATCH(K1043,[1]!_born[作],0)),"")</f>
        <v/>
      </c>
      <c r="O1043" s="7" t="s" ph="1">
        <v>9969</v>
      </c>
      <c r="P1043" s="7" t="s" ph="1">
        <v>580</v>
      </c>
      <c r="R1043" s="147" ph="1"/>
      <c r="S1043" s="7" t="s" ph="1">
        <v>9968</v>
      </c>
      <c r="T1043" s="7" t="s" ph="1">
        <v>2999</v>
      </c>
      <c r="Y1043" s="7" t="s" ph="1">
        <v>2495</v>
      </c>
    </row>
    <row r="1044" spans="1:25" ht="25.5" ph="1">
      <c r="A1044" s="6" ph="1">
        <v>944</v>
      </c>
      <c r="B1044" s="7" t="s" ph="1">
        <v>930</v>
      </c>
      <c r="C1044" s="7" t="s" ph="1">
        <v>1566</v>
      </c>
      <c r="D1044" s="14" ph="1">
        <v>4</v>
      </c>
      <c r="E1044" s="14" ph="1">
        <v>61</v>
      </c>
      <c r="F1044" s="7" t="s" ph="1">
        <v>1578</v>
      </c>
      <c r="G1044" s="7" t="s" ph="1">
        <v>7437</v>
      </c>
      <c r="I1044" s="7" t="s" ph="1">
        <v>9894</v>
      </c>
      <c r="M1044" s="14" t="str" ph="1">
        <f>IFERROR(INDEX([1]!_born[生没年],
MATCH(I1044,[1]!_born[作],0)),"")</f>
        <v/>
      </c>
      <c r="N1044" s="14" t="str" ph="1">
        <f>IFERROR(INDEX([1]!_born[生没年],
MATCH(K1044,[1]!_born[作],0)),"")</f>
        <v/>
      </c>
      <c r="O1044" s="7" t="s" ph="1">
        <v>9970</v>
      </c>
      <c r="P1044" s="7" t="s" ph="1">
        <v>581</v>
      </c>
      <c r="Q1044" s="7" t="s" ph="1">
        <v>582</v>
      </c>
      <c r="R1044" s="147" ph="1"/>
      <c r="S1044" s="7" t="s" ph="1">
        <v>9971</v>
      </c>
      <c r="T1044" s="7" t="s" ph="1">
        <v>9972</v>
      </c>
      <c r="Y1044" s="7" t="s" ph="1">
        <v>2496</v>
      </c>
    </row>
    <row r="1045" spans="1:25" s="52" customFormat="1" ph="1">
      <c r="A1045" s="49" ph="1">
        <v>666</v>
      </c>
      <c r="B1045" s="52" t="s" ph="1">
        <v>930</v>
      </c>
      <c r="C1045" s="52" t="s" ph="1">
        <v>1566</v>
      </c>
      <c r="D1045" s="132" ph="1">
        <v>4</v>
      </c>
      <c r="E1045" s="132" ph="1">
        <v>61</v>
      </c>
      <c r="F1045" s="52" t="s" ph="1">
        <v>1604</v>
      </c>
      <c r="G1045" s="52" t="s" ph="1">
        <v>1576</v>
      </c>
      <c r="M1045" s="132" t="str" ph="1">
        <f>IFERROR(INDEX([1]!_born[生没年],
MATCH(I1045,[1]!_born[作],0)),"")</f>
        <v/>
      </c>
      <c r="N1045" s="132" t="str" ph="1">
        <f>IFERROR(INDEX([1]!_born[生没年],
MATCH(K1045,[1]!_born[作],0)),"")</f>
        <v/>
      </c>
      <c r="R1045" s="150" ph="1"/>
      <c r="U1045" s="53" ph="1"/>
      <c r="V1045" s="49" ph="1"/>
      <c r="W1045" s="49" ph="1"/>
    </row>
    <row r="1046" spans="1:25" ht="25.5" ph="1">
      <c r="A1046" s="6" ph="1">
        <v>757</v>
      </c>
      <c r="B1046" s="7" t="s" ph="1">
        <v>930</v>
      </c>
      <c r="C1046" s="7" t="s" ph="1">
        <v>1566</v>
      </c>
      <c r="D1046" s="14" ph="1">
        <v>5</v>
      </c>
      <c r="E1046" s="14" ph="1">
        <v>61</v>
      </c>
      <c r="F1046" s="7" t="s" ph="1">
        <v>1577</v>
      </c>
      <c r="G1046" s="7" t="s" ph="1">
        <v>7437</v>
      </c>
      <c r="I1046" s="7" t="s" ph="1">
        <v>9894</v>
      </c>
      <c r="M1046" s="14" t="str" ph="1">
        <f>IFERROR(INDEX([1]!_born[生没年],
MATCH(I1046,[1]!_born[作],0)),"")</f>
        <v/>
      </c>
      <c r="N1046" s="14" t="str" ph="1">
        <f>IFERROR(INDEX([1]!_born[生没年],
MATCH(K1046,[1]!_born[作],0)),"")</f>
        <v/>
      </c>
      <c r="O1046" s="7" t="s" ph="1">
        <v>9973</v>
      </c>
      <c r="P1046" s="7" t="s" ph="1">
        <v>581</v>
      </c>
      <c r="Q1046" s="7" t="s" ph="1">
        <v>582</v>
      </c>
      <c r="R1046" s="147" ph="1"/>
      <c r="S1046" s="7" t="s" ph="1">
        <v>9971</v>
      </c>
      <c r="T1046" s="7" t="s" ph="1">
        <v>9972</v>
      </c>
      <c r="Y1046" s="7" t="s" ph="1">
        <v>2496</v>
      </c>
    </row>
    <row r="1047" spans="1:25" ht="25.5" ph="1">
      <c r="A1047" s="6" ph="1">
        <v>757</v>
      </c>
      <c r="B1047" s="7" t="s" ph="1">
        <v>930</v>
      </c>
      <c r="C1047" s="7" t="s" ph="1">
        <v>1566</v>
      </c>
      <c r="D1047" s="14" ph="1">
        <v>5</v>
      </c>
      <c r="E1047" s="14" ph="1">
        <v>61</v>
      </c>
      <c r="F1047" s="7" t="s" ph="1">
        <v>1578</v>
      </c>
      <c r="G1047" s="7" t="s" ph="1">
        <v>7437</v>
      </c>
      <c r="I1047" s="7" t="s" ph="1">
        <v>9894</v>
      </c>
      <c r="M1047" s="14" t="str" ph="1">
        <f>IFERROR(INDEX([1]!_born[生没年],
MATCH(I1047,[1]!_born[作],0)),"")</f>
        <v/>
      </c>
      <c r="N1047" s="14" t="str" ph="1">
        <f>IFERROR(INDEX([1]!_born[生没年],
MATCH(K1047,[1]!_born[作],0)),"")</f>
        <v/>
      </c>
      <c r="O1047" s="7" t="s" ph="1">
        <v>9974</v>
      </c>
      <c r="P1047" s="7" t="s" ph="1">
        <v>583</v>
      </c>
      <c r="Q1047" s="7" t="s" ph="1">
        <v>584</v>
      </c>
      <c r="R1047" s="147" ph="1"/>
      <c r="S1047" s="7" t="s" ph="1">
        <v>9975</v>
      </c>
      <c r="T1047" s="7" t="s" ph="1">
        <v>9906</v>
      </c>
      <c r="Y1047" s="7" t="s" ph="1">
        <v>9976</v>
      </c>
    </row>
    <row r="1048" spans="1:25" s="52" customFormat="1" ph="1">
      <c r="A1048" s="49" ph="1">
        <v>666</v>
      </c>
      <c r="B1048" s="52" t="s" ph="1">
        <v>930</v>
      </c>
      <c r="C1048" s="52" t="s" ph="1">
        <v>1566</v>
      </c>
      <c r="D1048" s="132" ph="1">
        <v>5</v>
      </c>
      <c r="E1048" s="132" ph="1">
        <v>61</v>
      </c>
      <c r="F1048" s="52" t="s" ph="1">
        <v>1604</v>
      </c>
      <c r="G1048" s="52" t="s" ph="1">
        <v>1576</v>
      </c>
      <c r="M1048" s="132" t="str" ph="1">
        <f>IFERROR(INDEX([1]!_born[生没年],
MATCH(I1048,[1]!_born[作],0)),"")</f>
        <v/>
      </c>
      <c r="N1048" s="132" t="str" ph="1">
        <f>IFERROR(INDEX([1]!_born[生没年],
MATCH(K1048,[1]!_born[作],0)),"")</f>
        <v/>
      </c>
      <c r="P1048" s="52" t="s" ph="1">
        <v>585</v>
      </c>
      <c r="R1048" s="150" ph="1"/>
      <c r="U1048" s="53" ph="1"/>
      <c r="V1048" s="49" ph="1"/>
      <c r="W1048" s="49" ph="1"/>
    </row>
    <row r="1049" spans="1:25" ht="25.5" ph="1">
      <c r="A1049" s="6" ph="1">
        <v>468</v>
      </c>
      <c r="B1049" s="7" t="s" ph="1">
        <v>930</v>
      </c>
      <c r="C1049" s="7" t="s" ph="1">
        <v>1566</v>
      </c>
      <c r="D1049" s="14" ph="1">
        <v>1</v>
      </c>
      <c r="E1049" s="14" ph="1">
        <v>62</v>
      </c>
      <c r="F1049" s="7" t="s" ph="1">
        <v>1577</v>
      </c>
      <c r="G1049" s="7" t="s" ph="1">
        <v>7437</v>
      </c>
      <c r="I1049" s="7" t="s" ph="1">
        <v>9894</v>
      </c>
      <c r="M1049" s="14" t="str" ph="1">
        <f>IFERROR(INDEX([1]!_born[生没年],
MATCH(I1049,[1]!_born[作],0)),"")</f>
        <v/>
      </c>
      <c r="N1049" s="14" t="str" ph="1">
        <f>IFERROR(INDEX([1]!_born[生没年],
MATCH(K1049,[1]!_born[作],0)),"")</f>
        <v/>
      </c>
      <c r="O1049" s="7" t="s" ph="1">
        <v>9977</v>
      </c>
      <c r="P1049" s="7" t="s" ph="1">
        <v>586</v>
      </c>
      <c r="Q1049" s="7" t="s" ph="1">
        <v>587</v>
      </c>
      <c r="R1049" s="147" ph="1"/>
      <c r="S1049" s="7" t="s" ph="1">
        <v>9978</v>
      </c>
      <c r="T1049" s="7" t="s" ph="1">
        <v>7799</v>
      </c>
      <c r="Y1049" s="7" t="s" ph="1">
        <v>2497</v>
      </c>
    </row>
    <row r="1050" spans="1:25" s="52" customFormat="1" ph="1">
      <c r="A1050" s="49" ph="1">
        <v>505</v>
      </c>
      <c r="B1050" s="52" t="s" ph="1">
        <v>930</v>
      </c>
      <c r="C1050" s="52" t="s" ph="1">
        <v>1566</v>
      </c>
      <c r="D1050" s="132" ph="1">
        <v>1</v>
      </c>
      <c r="E1050" s="132" ph="1">
        <v>62</v>
      </c>
      <c r="F1050" s="52" t="s" ph="1">
        <v>1578</v>
      </c>
      <c r="G1050" s="52" t="s" ph="1">
        <v>1576</v>
      </c>
      <c r="M1050" s="132" t="str" ph="1">
        <f>IFERROR(INDEX([1]!_born[生没年],
MATCH(I1050,[1]!_born[作],0)),"")</f>
        <v/>
      </c>
      <c r="N1050" s="132" t="str" ph="1">
        <f>IFERROR(INDEX([1]!_born[生没年],
MATCH(K1050,[1]!_born[作],0)),"")</f>
        <v/>
      </c>
      <c r="P1050" s="52" t="s" ph="1">
        <v>588</v>
      </c>
      <c r="R1050" s="150" ph="1"/>
      <c r="U1050" s="53" ph="1"/>
      <c r="V1050" s="49" ph="1"/>
      <c r="W1050" s="49" ph="1"/>
    </row>
    <row r="1051" spans="1:25" ht="25.5" ph="1">
      <c r="A1051" s="6" ph="1">
        <v>468</v>
      </c>
      <c r="B1051" s="7" t="s" ph="1">
        <v>930</v>
      </c>
      <c r="C1051" s="7" t="s" ph="1">
        <v>1566</v>
      </c>
      <c r="D1051" s="14" ph="1">
        <v>2</v>
      </c>
      <c r="E1051" s="14" ph="1">
        <v>62</v>
      </c>
      <c r="F1051" s="7" t="s" ph="1">
        <v>1577</v>
      </c>
      <c r="G1051" s="7" t="s" ph="1">
        <v>7437</v>
      </c>
      <c r="I1051" s="7" t="s" ph="1">
        <v>9979</v>
      </c>
      <c r="M1051" s="14" t="str" ph="1">
        <f>IFERROR(INDEX([1]!_born[生没年],
MATCH(I1051,[1]!_born[作],0)),"")</f>
        <v/>
      </c>
      <c r="N1051" s="14" t="str" ph="1">
        <f>IFERROR(INDEX([1]!_born[生没年],
MATCH(K1051,[1]!_born[作],0)),"")</f>
        <v/>
      </c>
      <c r="O1051" s="7" t="s" ph="1">
        <v>9980</v>
      </c>
      <c r="P1051" s="7" t="s" ph="1">
        <v>2558</v>
      </c>
      <c r="R1051" s="147" ph="1"/>
    </row>
    <row r="1052" spans="1:25" ht="25.5" ph="1">
      <c r="A1052" s="6" ph="1">
        <v>468</v>
      </c>
      <c r="B1052" s="7" t="s" ph="1">
        <v>930</v>
      </c>
      <c r="C1052" s="7" t="s" ph="1">
        <v>1566</v>
      </c>
      <c r="D1052" s="14" ph="1">
        <v>2</v>
      </c>
      <c r="E1052" s="14" ph="1">
        <v>62</v>
      </c>
      <c r="F1052" s="7" t="s" ph="1">
        <v>1578</v>
      </c>
      <c r="G1052" s="7" t="s" ph="1">
        <v>7437</v>
      </c>
      <c r="I1052" s="7" t="s" ph="1">
        <v>9981</v>
      </c>
      <c r="M1052" s="14" t="str" ph="1">
        <f>IFERROR(INDEX([1]!_born[生没年],
MATCH(I1052,[1]!_born[作],0)),"")</f>
        <v/>
      </c>
      <c r="N1052" s="14" t="str" ph="1">
        <f>IFERROR(INDEX([1]!_born[生没年],
MATCH(K1052,[1]!_born[作],0)),"")</f>
        <v/>
      </c>
      <c r="O1052" s="7" t="s" ph="1">
        <v>9982</v>
      </c>
      <c r="P1052" s="7" t="s" ph="1">
        <v>2559</v>
      </c>
      <c r="R1052" s="147" ph="1"/>
      <c r="S1052" s="7" t="s" ph="1">
        <v>589</v>
      </c>
      <c r="T1052" s="7" t="s" ph="1">
        <v>3115</v>
      </c>
    </row>
    <row r="1053" spans="1:25" s="52" customFormat="1" ph="1">
      <c r="A1053" s="49" ph="1">
        <v>505</v>
      </c>
      <c r="B1053" s="52" t="s" ph="1">
        <v>930</v>
      </c>
      <c r="C1053" s="52" t="s" ph="1">
        <v>1566</v>
      </c>
      <c r="D1053" s="132" ph="1">
        <v>2</v>
      </c>
      <c r="E1053" s="132" ph="1">
        <v>62</v>
      </c>
      <c r="F1053" s="52" t="s" ph="1">
        <v>1604</v>
      </c>
      <c r="G1053" s="52" t="s" ph="1">
        <v>1576</v>
      </c>
      <c r="M1053" s="132" t="str" ph="1">
        <f>IFERROR(INDEX([1]!_born[生没年],
MATCH(I1053,[1]!_born[作],0)),"")</f>
        <v/>
      </c>
      <c r="N1053" s="132" t="str" ph="1">
        <f>IFERROR(INDEX([1]!_born[生没年],
MATCH(K1053,[1]!_born[作],0)),"")</f>
        <v/>
      </c>
      <c r="R1053" s="150" ph="1"/>
      <c r="U1053" s="53" ph="1"/>
      <c r="V1053" s="49" ph="1"/>
      <c r="W1053" s="49" ph="1"/>
    </row>
    <row r="1054" spans="1:25" ht="25.5" ph="1">
      <c r="A1054" s="6" ph="1">
        <v>755</v>
      </c>
      <c r="B1054" s="7" t="s" ph="1">
        <v>930</v>
      </c>
      <c r="C1054" s="7" t="s" ph="1">
        <v>1566</v>
      </c>
      <c r="D1054" s="14" ph="1">
        <v>3</v>
      </c>
      <c r="E1054" s="14" ph="1">
        <v>62</v>
      </c>
      <c r="F1054" s="7" t="s" ph="1">
        <v>1577</v>
      </c>
      <c r="G1054" s="7" t="s" ph="1">
        <v>7437</v>
      </c>
      <c r="M1054" s="14" t="str" ph="1">
        <f>IFERROR(INDEX([1]!_born[生没年],
MATCH(I1054,[1]!_born[作],0)),"")</f>
        <v/>
      </c>
      <c r="N1054" s="14" t="str" ph="1">
        <f>IFERROR(INDEX([1]!_born[生没年],
MATCH(K1054,[1]!_born[作],0)),"")</f>
        <v/>
      </c>
      <c r="R1054" s="147" ph="1"/>
    </row>
    <row r="1055" spans="1:25" ht="25.5" ph="1">
      <c r="A1055" s="6" ph="1">
        <v>755</v>
      </c>
      <c r="B1055" s="7" t="s" ph="1">
        <v>930</v>
      </c>
      <c r="C1055" s="7" t="s" ph="1">
        <v>1566</v>
      </c>
      <c r="D1055" s="14" ph="1">
        <v>3</v>
      </c>
      <c r="E1055" s="14" ph="1">
        <v>62</v>
      </c>
      <c r="F1055" s="7" t="s" ph="1">
        <v>1578</v>
      </c>
      <c r="G1055" s="7" t="s" ph="1">
        <v>7437</v>
      </c>
      <c r="M1055" s="14" t="str" ph="1">
        <f>IFERROR(INDEX([1]!_born[生没年],
MATCH(I1055,[1]!_born[作],0)),"")</f>
        <v/>
      </c>
      <c r="N1055" s="14" t="str" ph="1">
        <f>IFERROR(INDEX([1]!_born[生没年],
MATCH(K1055,[1]!_born[作],0)),"")</f>
        <v/>
      </c>
      <c r="R1055" s="147" ph="1"/>
    </row>
    <row r="1056" spans="1:25" ht="25.5" ph="1">
      <c r="A1056" s="6" ph="1">
        <v>755</v>
      </c>
      <c r="B1056" s="7" t="s" ph="1">
        <v>930</v>
      </c>
      <c r="C1056" s="7" t="s" ph="1">
        <v>1566</v>
      </c>
      <c r="D1056" s="14" ph="1">
        <v>3</v>
      </c>
      <c r="E1056" s="14" ph="1">
        <v>62</v>
      </c>
      <c r="F1056" s="7" t="s" ph="1">
        <v>1604</v>
      </c>
      <c r="G1056" s="7" t="s" ph="1">
        <v>7437</v>
      </c>
      <c r="M1056" s="14" t="str" ph="1">
        <f>IFERROR(INDEX([1]!_born[生没年],
MATCH(I1056,[1]!_born[作],0)),"")</f>
        <v/>
      </c>
      <c r="N1056" s="14" t="str" ph="1">
        <f>IFERROR(INDEX([1]!_born[生没年],
MATCH(K1056,[1]!_born[作],0)),"")</f>
        <v/>
      </c>
      <c r="R1056" s="147" ph="1"/>
    </row>
    <row r="1057" spans="1:25" s="52" customFormat="1" ph="1">
      <c r="A1057" s="49" ph="1">
        <v>666</v>
      </c>
      <c r="B1057" s="52" t="s" ph="1">
        <v>930</v>
      </c>
      <c r="C1057" s="52" t="s" ph="1">
        <v>1566</v>
      </c>
      <c r="D1057" s="132" ph="1">
        <v>3</v>
      </c>
      <c r="E1057" s="132" ph="1">
        <v>62</v>
      </c>
      <c r="F1057" s="52" t="s" ph="1">
        <v>1567</v>
      </c>
      <c r="G1057" s="52" t="s" ph="1">
        <v>1576</v>
      </c>
      <c r="M1057" s="132" t="str" ph="1">
        <f>IFERROR(INDEX([1]!_born[生没年],
MATCH(I1057,[1]!_born[作],0)),"")</f>
        <v/>
      </c>
      <c r="N1057" s="132" t="str" ph="1">
        <f>IFERROR(INDEX([1]!_born[生没年],
MATCH(K1057,[1]!_born[作],0)),"")</f>
        <v/>
      </c>
      <c r="R1057" s="150" ph="1"/>
      <c r="U1057" s="53" ph="1"/>
      <c r="V1057" s="49" ph="1"/>
      <c r="W1057" s="49" ph="1"/>
    </row>
    <row r="1058" spans="1:25" ht="25.5" ph="1">
      <c r="A1058" s="6" ph="1">
        <v>944</v>
      </c>
      <c r="B1058" s="7" t="s" ph="1">
        <v>930</v>
      </c>
      <c r="C1058" s="7" t="s" ph="1">
        <v>1566</v>
      </c>
      <c r="D1058" s="14" ph="1">
        <v>4</v>
      </c>
      <c r="E1058" s="14" ph="1">
        <v>62</v>
      </c>
      <c r="F1058" s="7" t="s" ph="1">
        <v>1577</v>
      </c>
      <c r="G1058" s="7" t="s" ph="1">
        <v>7437</v>
      </c>
      <c r="M1058" s="14" t="str" ph="1">
        <f>IFERROR(INDEX([1]!_born[生没年],
MATCH(I1058,[1]!_born[作],0)),"")</f>
        <v/>
      </c>
      <c r="N1058" s="14" t="str" ph="1">
        <f>IFERROR(INDEX([1]!_born[生没年],
MATCH(K1058,[1]!_born[作],0)),"")</f>
        <v/>
      </c>
      <c r="R1058" s="147" ph="1"/>
    </row>
    <row r="1059" spans="1:25" ht="25.5" ph="1">
      <c r="A1059" s="6" ph="1">
        <v>944</v>
      </c>
      <c r="B1059" s="7" t="s" ph="1">
        <v>930</v>
      </c>
      <c r="C1059" s="7" t="s" ph="1">
        <v>1566</v>
      </c>
      <c r="D1059" s="14" ph="1">
        <v>4</v>
      </c>
      <c r="E1059" s="14" ph="1">
        <v>62</v>
      </c>
      <c r="F1059" s="7" t="s" ph="1">
        <v>1578</v>
      </c>
      <c r="G1059" s="7" t="s" ph="1">
        <v>7437</v>
      </c>
      <c r="M1059" s="14" t="str" ph="1">
        <f>IFERROR(INDEX([1]!_born[生没年],
MATCH(I1059,[1]!_born[作],0)),"")</f>
        <v/>
      </c>
      <c r="N1059" s="14" t="str" ph="1">
        <f>IFERROR(INDEX([1]!_born[生没年],
MATCH(K1059,[1]!_born[作],0)),"")</f>
        <v/>
      </c>
      <c r="R1059" s="147" ph="1"/>
    </row>
    <row r="1060" spans="1:25" s="52" customFormat="1" ph="1">
      <c r="A1060" s="49" ph="1">
        <v>666</v>
      </c>
      <c r="B1060" s="52" t="s" ph="1">
        <v>930</v>
      </c>
      <c r="C1060" s="52" t="s" ph="1">
        <v>1566</v>
      </c>
      <c r="D1060" s="132" ph="1">
        <v>4</v>
      </c>
      <c r="E1060" s="132" ph="1">
        <v>62</v>
      </c>
      <c r="F1060" s="52" t="s" ph="1">
        <v>1604</v>
      </c>
      <c r="G1060" s="52" t="s" ph="1">
        <v>1576</v>
      </c>
      <c r="M1060" s="132" t="str" ph="1">
        <f>IFERROR(INDEX([1]!_born[生没年],
MATCH(I1060,[1]!_born[作],0)),"")</f>
        <v/>
      </c>
      <c r="N1060" s="132" t="str" ph="1">
        <f>IFERROR(INDEX([1]!_born[生没年],
MATCH(K1060,[1]!_born[作],0)),"")</f>
        <v/>
      </c>
      <c r="R1060" s="150" ph="1"/>
      <c r="U1060" s="53" ph="1"/>
      <c r="V1060" s="49" ph="1"/>
      <c r="W1060" s="49" ph="1"/>
    </row>
    <row r="1061" spans="1:25" ht="25.5" ph="1">
      <c r="A1061" s="6" ph="1">
        <v>757</v>
      </c>
      <c r="B1061" s="7" t="s" ph="1">
        <v>930</v>
      </c>
      <c r="C1061" s="7" t="s" ph="1">
        <v>1566</v>
      </c>
      <c r="D1061" s="14" ph="1">
        <v>5</v>
      </c>
      <c r="E1061" s="14" ph="1">
        <v>62</v>
      </c>
      <c r="F1061" s="7" t="s" ph="1">
        <v>1577</v>
      </c>
      <c r="G1061" s="7" t="s" ph="1">
        <v>7437</v>
      </c>
      <c r="M1061" s="14" t="str" ph="1">
        <f>IFERROR(INDEX([1]!_born[生没年],
MATCH(I1061,[1]!_born[作],0)),"")</f>
        <v/>
      </c>
      <c r="N1061" s="14" t="str" ph="1">
        <f>IFERROR(INDEX([1]!_born[生没年],
MATCH(K1061,[1]!_born[作],0)),"")</f>
        <v/>
      </c>
      <c r="R1061" s="147" ph="1"/>
    </row>
    <row r="1062" spans="1:25" ht="25.5" ph="1">
      <c r="A1062" s="6" ph="1">
        <v>757</v>
      </c>
      <c r="B1062" s="7" t="s" ph="1">
        <v>930</v>
      </c>
      <c r="C1062" s="7" t="s" ph="1">
        <v>1566</v>
      </c>
      <c r="D1062" s="14" ph="1">
        <v>5</v>
      </c>
      <c r="E1062" s="14" ph="1">
        <v>62</v>
      </c>
      <c r="F1062" s="7" t="s" ph="1">
        <v>1578</v>
      </c>
      <c r="G1062" s="7" t="s" ph="1">
        <v>7437</v>
      </c>
      <c r="M1062" s="14" t="str" ph="1">
        <f>IFERROR(INDEX([1]!_born[生没年],
MATCH(I1062,[1]!_born[作],0)),"")</f>
        <v/>
      </c>
      <c r="N1062" s="14" t="str" ph="1">
        <f>IFERROR(INDEX([1]!_born[生没年],
MATCH(K1062,[1]!_born[作],0)),"")</f>
        <v/>
      </c>
      <c r="R1062" s="147" ph="1"/>
    </row>
    <row r="1063" spans="1:25" s="52" customFormat="1" ph="1">
      <c r="A1063" s="49" ph="1">
        <v>666</v>
      </c>
      <c r="B1063" s="52" t="s" ph="1">
        <v>930</v>
      </c>
      <c r="C1063" s="52" t="s" ph="1">
        <v>1566</v>
      </c>
      <c r="D1063" s="132" ph="1">
        <v>5</v>
      </c>
      <c r="E1063" s="132" ph="1">
        <v>62</v>
      </c>
      <c r="F1063" s="52" t="s" ph="1">
        <v>1604</v>
      </c>
      <c r="G1063" s="52" t="s" ph="1">
        <v>1576</v>
      </c>
      <c r="M1063" s="132" t="str" ph="1">
        <f>IFERROR(INDEX([1]!_born[生没年],
MATCH(I1063,[1]!_born[作],0)),"")</f>
        <v/>
      </c>
      <c r="N1063" s="132" t="str" ph="1">
        <f>IFERROR(INDEX([1]!_born[生没年],
MATCH(K1063,[1]!_born[作],0)),"")</f>
        <v/>
      </c>
      <c r="R1063" s="150" ph="1"/>
      <c r="U1063" s="53" ph="1"/>
      <c r="V1063" s="49" ph="1"/>
      <c r="W1063" s="49" ph="1"/>
    </row>
    <row r="1064" spans="1:25" ht="25.5" ph="1">
      <c r="A1064" s="6" ph="1">
        <v>468</v>
      </c>
      <c r="B1064" s="7" t="s" ph="1">
        <v>930</v>
      </c>
      <c r="C1064" s="7" t="s" ph="1">
        <v>1566</v>
      </c>
      <c r="F1064" s="7" t="s" ph="1">
        <v>1577</v>
      </c>
      <c r="G1064" s="7" t="s" ph="1">
        <v>7437</v>
      </c>
      <c r="I1064" s="17" t="s" ph="1">
        <v>8600</v>
      </c>
      <c r="J1064" s="17" ph="1"/>
      <c r="K1064" s="17" ph="1"/>
      <c r="L1064" s="17" ph="1"/>
      <c r="M1064" s="164" t="str" ph="1">
        <f>IFERROR(INDEX([1]!_born[生没年],
MATCH(I1064,[1]!_born[作],0)),"")</f>
        <v/>
      </c>
      <c r="N1064" s="164" t="str" ph="1">
        <f>IFERROR(INDEX([1]!_born[生没年],
MATCH(K1064,[1]!_born[作],0)),"")</f>
        <v/>
      </c>
      <c r="O1064" s="17" t="s" ph="1">
        <v>9983</v>
      </c>
      <c r="R1064" s="147" ph="1"/>
      <c r="U1064" s="15" ph="1">
        <v>36708</v>
      </c>
    </row>
    <row r="1065" spans="1:25" s="52" customFormat="1" ph="1">
      <c r="A1065" s="49" ph="1">
        <v>469</v>
      </c>
      <c r="B1065" s="52" t="s" ph="1">
        <v>930</v>
      </c>
      <c r="C1065" s="52" t="s" ph="1">
        <v>1566</v>
      </c>
      <c r="D1065" s="51" ph="1"/>
      <c r="E1065" s="51" ph="1"/>
      <c r="F1065" s="52" t="s" ph="1">
        <v>1578</v>
      </c>
      <c r="G1065" s="52" t="s" ph="1">
        <v>1576</v>
      </c>
      <c r="I1065" s="52" t="s" ph="1">
        <v>590</v>
      </c>
      <c r="M1065" s="132" t="str" ph="1">
        <f>IFERROR(INDEX([1]!_born[生没年],
MATCH(I1065,[1]!_born[作],0)),"")</f>
        <v/>
      </c>
      <c r="N1065" s="132" t="str" ph="1">
        <f>IFERROR(INDEX([1]!_born[生没年],
MATCH(K1065,[1]!_born[作],0)),"")</f>
        <v/>
      </c>
      <c r="P1065" s="52" t="s" ph="1">
        <v>590</v>
      </c>
      <c r="R1065" s="150" ph="1"/>
      <c r="U1065" s="53" ph="1"/>
      <c r="V1065" s="49" ph="1"/>
      <c r="W1065" s="49" ph="1"/>
    </row>
    <row r="1066" spans="1:25" ht="25.5" ph="1">
      <c r="A1066" s="6" ph="1">
        <v>470</v>
      </c>
      <c r="B1066" s="7" t="s" ph="1">
        <v>930</v>
      </c>
      <c r="C1066" s="7" t="s" ph="1">
        <v>1566</v>
      </c>
      <c r="F1066" s="7" t="s" ph="1">
        <v>1577</v>
      </c>
      <c r="G1066" s="7" t="s" ph="1">
        <v>7437</v>
      </c>
      <c r="I1066" s="17" t="s" ph="1">
        <v>8600</v>
      </c>
      <c r="J1066" s="17" ph="1"/>
      <c r="K1066" s="17" ph="1"/>
      <c r="L1066" s="17" ph="1"/>
      <c r="M1066" s="164" t="str" ph="1">
        <f>IFERROR(INDEX([1]!_born[生没年],
MATCH(I1066,[1]!_born[作],0)),"")</f>
        <v/>
      </c>
      <c r="N1066" s="164" t="str" ph="1">
        <f>IFERROR(INDEX([1]!_born[生没年],
MATCH(K1066,[1]!_born[作],0)),"")</f>
        <v/>
      </c>
      <c r="O1066" s="17" t="s" ph="1">
        <v>9984</v>
      </c>
      <c r="R1066" s="147" ph="1"/>
      <c r="U1066" s="15" ph="1">
        <v>36708</v>
      </c>
    </row>
    <row r="1067" spans="1:25" s="52" customFormat="1" ph="1">
      <c r="A1067" s="49" ph="1">
        <v>471</v>
      </c>
      <c r="B1067" s="52" t="s" ph="1">
        <v>930</v>
      </c>
      <c r="C1067" s="52" t="s" ph="1">
        <v>1566</v>
      </c>
      <c r="D1067" s="51" ph="1"/>
      <c r="E1067" s="51" ph="1"/>
      <c r="F1067" s="52" t="s" ph="1">
        <v>1578</v>
      </c>
      <c r="G1067" s="52" t="s" ph="1">
        <v>1576</v>
      </c>
      <c r="I1067" s="52" t="s" ph="1">
        <v>591</v>
      </c>
      <c r="M1067" s="132" t="str" ph="1">
        <f>IFERROR(INDEX([1]!_born[生没年],
MATCH(I1067,[1]!_born[作],0)),"")</f>
        <v/>
      </c>
      <c r="N1067" s="132" t="str" ph="1">
        <f>IFERROR(INDEX([1]!_born[生没年],
MATCH(K1067,[1]!_born[作],0)),"")</f>
        <v/>
      </c>
      <c r="P1067" s="52" t="s" ph="1">
        <v>591</v>
      </c>
      <c r="R1067" s="150" ph="1"/>
      <c r="U1067" s="53" ph="1"/>
      <c r="V1067" s="49" ph="1"/>
      <c r="W1067" s="49" ph="1"/>
    </row>
    <row r="1068" spans="1:25" ht="25.5" ph="1">
      <c r="A1068" s="6" ph="1">
        <v>501</v>
      </c>
      <c r="B1068" s="7" t="s" ph="1">
        <v>930</v>
      </c>
      <c r="C1068" s="7" t="s" ph="1">
        <v>1566</v>
      </c>
      <c r="D1068" s="24" ph="1"/>
      <c r="E1068" s="24" ph="1"/>
      <c r="F1068" s="7" t="s" ph="1">
        <v>1577</v>
      </c>
      <c r="G1068" s="7" t="s" ph="1">
        <v>7437</v>
      </c>
      <c r="I1068" s="7" t="s" ph="1">
        <v>8671</v>
      </c>
      <c r="M1068" s="14" t="str" ph="1">
        <f>IFERROR(INDEX([1]!_born[生没年],
MATCH(I1068,[1]!_born[作],0)),"")</f>
        <v/>
      </c>
      <c r="N1068" s="14" t="str" ph="1">
        <f>IFERROR(INDEX([1]!_born[生没年],
MATCH(K1068,[1]!_born[作],0)),"")</f>
        <v/>
      </c>
      <c r="O1068" s="7" t="s" ph="1">
        <v>3806</v>
      </c>
      <c r="R1068" s="147" ph="1"/>
      <c r="U1068" s="15" ph="1">
        <v>36708</v>
      </c>
    </row>
    <row r="1069" spans="1:25" ht="25.5" ph="1">
      <c r="A1069" s="6" ph="1">
        <v>502</v>
      </c>
      <c r="B1069" s="7" t="s" ph="1">
        <v>930</v>
      </c>
      <c r="C1069" s="7" t="s" ph="1">
        <v>1566</v>
      </c>
      <c r="D1069" s="24" ph="1"/>
      <c r="E1069" s="24" ph="1"/>
      <c r="F1069" s="7" t="s" ph="1">
        <v>1578</v>
      </c>
      <c r="G1069" s="7" t="s" ph="1">
        <v>7437</v>
      </c>
      <c r="I1069" s="7" t="s" ph="1">
        <v>8671</v>
      </c>
      <c r="M1069" s="14" t="str" ph="1">
        <f>IFERROR(INDEX([1]!_born[生没年],
MATCH(I1069,[1]!_born[作],0)),"")</f>
        <v/>
      </c>
      <c r="N1069" s="14" t="str" ph="1">
        <f>IFERROR(INDEX([1]!_born[生没年],
MATCH(K1069,[1]!_born[作],0)),"")</f>
        <v/>
      </c>
      <c r="O1069" s="7" t="s" ph="1">
        <v>9986</v>
      </c>
      <c r="R1069" s="147" ph="1"/>
      <c r="U1069" s="15" ph="1">
        <v>36708</v>
      </c>
      <c r="Y1069" s="7" t="s" ph="1">
        <v>9985</v>
      </c>
    </row>
    <row r="1070" spans="1:25" s="52" customFormat="1" ph="1">
      <c r="A1070" s="49" ph="1">
        <v>505</v>
      </c>
      <c r="B1070" s="52" t="s" ph="1">
        <v>930</v>
      </c>
      <c r="C1070" s="52" t="s" ph="1">
        <v>1566</v>
      </c>
      <c r="D1070" s="51" ph="1"/>
      <c r="E1070" s="51" ph="1"/>
      <c r="F1070" s="52" t="s" ph="1">
        <v>1604</v>
      </c>
      <c r="G1070" s="52" t="s" ph="1">
        <v>1576</v>
      </c>
      <c r="M1070" s="132" t="str" ph="1">
        <f>IFERROR(INDEX([1]!_born[生没年],
MATCH(I1070,[1]!_born[作],0)),"")</f>
        <v/>
      </c>
      <c r="N1070" s="132" t="str" ph="1">
        <f>IFERROR(INDEX([1]!_born[生没年],
MATCH(K1070,[1]!_born[作],0)),"")</f>
        <v/>
      </c>
      <c r="R1070" s="150" ph="1"/>
      <c r="U1070" s="53" ph="1"/>
      <c r="V1070" s="49" ph="1"/>
      <c r="W1070" s="49" ph="1"/>
    </row>
    <row r="1071" spans="1:25" ht="25.5" ph="1">
      <c r="A1071" s="6" ph="1">
        <v>503</v>
      </c>
      <c r="B1071" s="7" t="s" ph="1">
        <v>930</v>
      </c>
      <c r="C1071" s="7" t="s" ph="1">
        <v>1566</v>
      </c>
      <c r="D1071" s="24" ph="1"/>
      <c r="E1071" s="24" ph="1"/>
      <c r="F1071" s="7" t="s" ph="1">
        <v>1577</v>
      </c>
      <c r="G1071" s="7" t="s" ph="1">
        <v>7437</v>
      </c>
      <c r="I1071" s="7" t="s" ph="1">
        <v>8671</v>
      </c>
      <c r="M1071" s="14" t="str" ph="1">
        <f>IFERROR(INDEX([1]!_born[生没年],
MATCH(I1071,[1]!_born[作],0)),"")</f>
        <v/>
      </c>
      <c r="N1071" s="14" t="str" ph="1">
        <f>IFERROR(INDEX([1]!_born[生没年],
MATCH(K1071,[1]!_born[作],0)),"")</f>
        <v/>
      </c>
      <c r="O1071" s="7" t="s" ph="1">
        <v>9987</v>
      </c>
      <c r="R1071" s="147" ph="1"/>
      <c r="U1071" s="15" ph="1">
        <v>36708</v>
      </c>
    </row>
    <row r="1072" spans="1:25" ht="25.5" ph="1">
      <c r="A1072" s="6" ph="1">
        <v>504</v>
      </c>
      <c r="B1072" s="7" t="s" ph="1">
        <v>930</v>
      </c>
      <c r="C1072" s="7" t="s" ph="1">
        <v>1566</v>
      </c>
      <c r="D1072" s="24" ph="1"/>
      <c r="E1072" s="24" ph="1"/>
      <c r="F1072" s="7" t="s" ph="1">
        <v>1578</v>
      </c>
      <c r="G1072" s="7" t="s" ph="1">
        <v>7437</v>
      </c>
      <c r="I1072" s="7" t="s" ph="1">
        <v>8671</v>
      </c>
      <c r="M1072" s="14" t="str" ph="1">
        <f>IFERROR(INDEX([1]!_born[生没年],
MATCH(I1072,[1]!_born[作],0)),"")</f>
        <v/>
      </c>
      <c r="N1072" s="14" t="str" ph="1">
        <f>IFERROR(INDEX([1]!_born[生没年],
MATCH(K1072,[1]!_born[作],0)),"")</f>
        <v/>
      </c>
      <c r="O1072" s="7" t="s" ph="1">
        <v>9986</v>
      </c>
      <c r="R1072" s="147" ph="1"/>
      <c r="U1072" s="15" ph="1">
        <v>36708</v>
      </c>
      <c r="Y1072" s="7" t="s" ph="1">
        <v>9988</v>
      </c>
    </row>
    <row r="1073" spans="1:28" s="52" customFormat="1" ph="1">
      <c r="A1073" s="49" ph="1">
        <v>505</v>
      </c>
      <c r="B1073" s="52" t="s" ph="1">
        <v>930</v>
      </c>
      <c r="C1073" s="52" t="s" ph="1">
        <v>1566</v>
      </c>
      <c r="D1073" s="51" ph="1"/>
      <c r="E1073" s="51" ph="1"/>
      <c r="F1073" s="52" t="s" ph="1">
        <v>1604</v>
      </c>
      <c r="G1073" s="52" t="s" ph="1">
        <v>1576</v>
      </c>
      <c r="I1073" s="52" t="s" ph="1">
        <v>592</v>
      </c>
      <c r="M1073" s="132" t="str" ph="1">
        <f>IFERROR(INDEX([1]!_born[生没年],
MATCH(I1073,[1]!_born[作],0)),"")</f>
        <v/>
      </c>
      <c r="N1073" s="132" t="str" ph="1">
        <f>IFERROR(INDEX([1]!_born[生没年],
MATCH(K1073,[1]!_born[作],0)),"")</f>
        <v/>
      </c>
      <c r="P1073" s="52" t="s" ph="1">
        <v>592</v>
      </c>
      <c r="R1073" s="150" ph="1"/>
      <c r="U1073" s="53" ph="1"/>
      <c r="V1073" s="49" ph="1"/>
      <c r="W1073" s="49" ph="1"/>
    </row>
    <row r="1074" spans="1:28" ht="25.5" ph="1">
      <c r="A1074" s="6" ph="1">
        <v>506</v>
      </c>
      <c r="B1074" s="7" t="s" ph="1">
        <v>930</v>
      </c>
      <c r="C1074" s="7" t="s" ph="1">
        <v>1566</v>
      </c>
      <c r="D1074" s="24" ph="1"/>
      <c r="E1074" s="24" ph="1"/>
      <c r="F1074" s="7" t="s" ph="1">
        <v>1577</v>
      </c>
      <c r="G1074" s="7" t="s" ph="1">
        <v>7437</v>
      </c>
      <c r="I1074" s="7" t="s" ph="1">
        <v>8671</v>
      </c>
      <c r="M1074" s="14" t="str" ph="1">
        <f>IFERROR(INDEX([1]!_born[生没年],
MATCH(I1074,[1]!_born[作],0)),"")</f>
        <v/>
      </c>
      <c r="N1074" s="14" t="str" ph="1">
        <f>IFERROR(INDEX([1]!_born[生没年],
MATCH(K1074,[1]!_born[作],0)),"")</f>
        <v/>
      </c>
      <c r="O1074" s="7" t="s" ph="1">
        <v>9989</v>
      </c>
      <c r="R1074" s="147" ph="1"/>
      <c r="U1074" s="15" ph="1">
        <v>36708</v>
      </c>
    </row>
    <row r="1075" spans="1:28" s="52" customFormat="1" ph="1">
      <c r="A1075" s="49" ph="1">
        <v>507</v>
      </c>
      <c r="B1075" s="52" t="s" ph="1">
        <v>930</v>
      </c>
      <c r="C1075" s="52" t="s" ph="1">
        <v>1566</v>
      </c>
      <c r="D1075" s="51" ph="1"/>
      <c r="E1075" s="51" ph="1"/>
      <c r="F1075" s="52" t="s" ph="1">
        <v>1578</v>
      </c>
      <c r="G1075" s="52" t="s" ph="1">
        <v>1576</v>
      </c>
      <c r="I1075" s="52" t="s" ph="1">
        <v>593</v>
      </c>
      <c r="M1075" s="132" t="str" ph="1">
        <f>IFERROR(INDEX([1]!_born[生没年],
MATCH(I1075,[1]!_born[作],0)),"")</f>
        <v/>
      </c>
      <c r="N1075" s="132" t="str" ph="1">
        <f>IFERROR(INDEX([1]!_born[生没年],
MATCH(K1075,[1]!_born[作],0)),"")</f>
        <v/>
      </c>
      <c r="P1075" s="52" t="s" ph="1">
        <v>593</v>
      </c>
      <c r="R1075" s="150" ph="1"/>
      <c r="U1075" s="53" ph="1"/>
      <c r="V1075" s="49" ph="1"/>
      <c r="W1075" s="49" ph="1"/>
    </row>
    <row r="1076" spans="1:28" s="8" customFormat="1" ph="1">
      <c r="A1076" s="6" ph="1">
        <v>464</v>
      </c>
      <c r="B1076" s="11" t="s" ph="1">
        <v>930</v>
      </c>
      <c r="C1076" s="11" t="s" ph="1">
        <v>1566</v>
      </c>
      <c r="D1076" s="9" ph="1"/>
      <c r="E1076" s="9" ph="1"/>
      <c r="G1076" s="10" ph="1"/>
      <c r="H1076" s="11" ph="1"/>
      <c r="M1076" s="9" t="str" ph="1">
        <f>IFERROR(INDEX([1]!_born[生没年],
MATCH(I1076,[1]!_born[作],0)),"")</f>
        <v/>
      </c>
      <c r="N1076" s="9" t="str" ph="1">
        <f>IFERROR(INDEX([1]!_born[生没年],
MATCH(K1076,[1]!_born[作],0)),"")</f>
        <v/>
      </c>
      <c r="R1076" s="146" ph="1"/>
      <c r="U1076" s="12" ph="1"/>
      <c r="V1076" s="131" ph="1"/>
      <c r="W1076" s="131" ph="1"/>
    </row>
    <row r="1077" spans="1:28" ht="25.5" ph="1">
      <c r="A1077" s="6" ph="1">
        <v>468</v>
      </c>
      <c r="B1077" s="7" t="s" ph="1">
        <v>930</v>
      </c>
      <c r="C1077" s="7" t="s" ph="1">
        <v>1566</v>
      </c>
      <c r="F1077" s="7" t="s" ph="1">
        <v>1577</v>
      </c>
      <c r="G1077" s="7" t="s" ph="1">
        <v>594</v>
      </c>
      <c r="I1077" s="7" t="s" ph="1">
        <v>9990</v>
      </c>
      <c r="M1077" s="165" t="str" ph="1">
        <f>IFERROR(INDEX([1]!_born[生没年],
MATCH(I1077,[1]!_born[作],0)),"")</f>
        <v>1550~1605:Italie</v>
      </c>
      <c r="N1077" s="14" t="str" ph="1">
        <f>IFERROR(INDEX([1]!_born[生没年],
MATCH(K1077,[1]!_born[作],0)),"")</f>
        <v/>
      </c>
      <c r="O1077" s="7" t="s" ph="1">
        <v>9991</v>
      </c>
      <c r="P1077" s="7" t="s" ph="1">
        <v>595</v>
      </c>
      <c r="R1077" s="147" ph="1"/>
      <c r="S1077" s="7" t="s" ph="1">
        <v>596</v>
      </c>
      <c r="T1077" s="7" t="s" ph="1">
        <v>9992</v>
      </c>
      <c r="U1077" s="15" t="s" ph="1">
        <v>3937</v>
      </c>
      <c r="W1077" s="6" ph="1">
        <v>0</v>
      </c>
      <c r="Y1077" s="7" t="s" ph="1">
        <v>9993</v>
      </c>
      <c r="Z1077" s="7" t="s" ph="1">
        <v>3544</v>
      </c>
      <c r="AA1077" s="7" t="s" ph="1">
        <v>597</v>
      </c>
      <c r="AB1077" s="7" t="s" ph="1">
        <v>3545</v>
      </c>
    </row>
    <row r="1078" spans="1:28" ph="1">
      <c r="A1078" s="6" ph="1">
        <v>468</v>
      </c>
      <c r="B1078" s="7" t="s" ph="1">
        <v>930</v>
      </c>
      <c r="C1078" s="7" t="s" ph="1">
        <v>1566</v>
      </c>
      <c r="F1078" s="7" t="s" ph="1">
        <v>1578</v>
      </c>
      <c r="M1078" s="14" t="str" ph="1">
        <f>IFERROR(INDEX([1]!_born[生没年],
MATCH(I1078,[1]!_born[作],0)),"")</f>
        <v/>
      </c>
      <c r="N1078" s="14" t="str" ph="1">
        <f>IFERROR(INDEX([1]!_born[生没年],
MATCH(K1078,[1]!_born[作],0)),"")</f>
        <v/>
      </c>
      <c r="R1078" s="147" ph="1"/>
    </row>
    <row r="1079" spans="1:28" s="52" customFormat="1" ph="1">
      <c r="A1079" s="49" ph="1">
        <v>505</v>
      </c>
      <c r="B1079" s="52" t="s" ph="1">
        <v>930</v>
      </c>
      <c r="C1079" s="52" t="s" ph="1">
        <v>1566</v>
      </c>
      <c r="D1079" s="51" ph="1"/>
      <c r="E1079" s="51" ph="1"/>
      <c r="F1079" s="52" t="s" ph="1">
        <v>1604</v>
      </c>
      <c r="G1079" s="52" t="s" ph="1">
        <v>1576</v>
      </c>
      <c r="M1079" s="132" t="str" ph="1">
        <f>IFERROR(INDEX([1]!_born[生没年],
MATCH(I1079,[1]!_born[作],0)),"")</f>
        <v/>
      </c>
      <c r="N1079" s="132" t="str" ph="1">
        <f>IFERROR(INDEX([1]!_born[生没年],
MATCH(K1079,[1]!_born[作],0)),"")</f>
        <v/>
      </c>
      <c r="R1079" s="150" ph="1"/>
      <c r="U1079" s="53" ph="1"/>
      <c r="V1079" s="49" ph="1"/>
      <c r="W1079" s="49" ph="1"/>
    </row>
    <row r="1080" spans="1:28" s="8" customFormat="1" ph="1">
      <c r="A1080" s="6" ph="1">
        <v>464</v>
      </c>
      <c r="B1080" s="11" t="s" ph="1">
        <v>930</v>
      </c>
      <c r="C1080" s="11" t="s" ph="1">
        <v>1566</v>
      </c>
      <c r="D1080" s="9" ph="1"/>
      <c r="E1080" s="9" ph="1"/>
      <c r="G1080" s="10" ph="1"/>
      <c r="H1080" s="11" ph="1"/>
      <c r="M1080" s="9" t="str" ph="1">
        <f>IFERROR(INDEX([1]!_born[生没年],
MATCH(I1080,[1]!_born[作],0)),"")</f>
        <v/>
      </c>
      <c r="N1080" s="9" t="str" ph="1">
        <f>IFERROR(INDEX([1]!_born[生没年],
MATCH(K1080,[1]!_born[作],0)),"")</f>
        <v/>
      </c>
      <c r="R1080" s="146" ph="1"/>
      <c r="U1080" s="12" ph="1"/>
      <c r="V1080" s="131" ph="1"/>
      <c r="W1080" s="131" ph="1"/>
    </row>
    <row r="1081" spans="1:28" ht="25.5" ph="1">
      <c r="A1081" s="6" ph="1">
        <v>468</v>
      </c>
      <c r="B1081" s="7" t="s" ph="1">
        <v>930</v>
      </c>
      <c r="C1081" s="7" t="s" ph="1">
        <v>1566</v>
      </c>
      <c r="D1081" s="14" ph="1">
        <v>1</v>
      </c>
      <c r="F1081" s="7" t="s" ph="1">
        <v>1577</v>
      </c>
      <c r="G1081" s="7" t="s" ph="1">
        <v>6914</v>
      </c>
      <c r="M1081" s="14" t="str" ph="1">
        <f>IFERROR(INDEX([1]!_born[生没年],
MATCH(I1081,[1]!_born[作],0)),"")</f>
        <v/>
      </c>
      <c r="N1081" s="14" t="str" ph="1">
        <f>IFERROR(INDEX([1]!_born[生没年],
MATCH(K1081,[1]!_born[作],0)),"")</f>
        <v/>
      </c>
      <c r="R1081" s="147" ph="1"/>
      <c r="Y1081" s="7" t="s" ph="1">
        <v>2497</v>
      </c>
    </row>
    <row r="1082" spans="1:28" s="52" customFormat="1" ph="1">
      <c r="A1082" s="49" ph="1">
        <v>505</v>
      </c>
      <c r="B1082" s="52" t="s" ph="1">
        <v>930</v>
      </c>
      <c r="C1082" s="52" t="s" ph="1">
        <v>1566</v>
      </c>
      <c r="D1082" s="132" ph="1">
        <v>1</v>
      </c>
      <c r="E1082" s="132" ph="1"/>
      <c r="F1082" s="52" t="s" ph="1">
        <v>1578</v>
      </c>
      <c r="G1082" s="52" t="s" ph="1">
        <v>1576</v>
      </c>
      <c r="M1082" s="132" t="str" ph="1">
        <f>IFERROR(INDEX([1]!_born[生没年],
MATCH(I1082,[1]!_born[作],0)),"")</f>
        <v/>
      </c>
      <c r="N1082" s="132" t="str" ph="1">
        <f>IFERROR(INDEX([1]!_born[生没年],
MATCH(K1082,[1]!_born[作],0)),"")</f>
        <v/>
      </c>
      <c r="R1082" s="150" ph="1"/>
      <c r="U1082" s="53" ph="1"/>
      <c r="V1082" s="49" ph="1"/>
      <c r="W1082" s="49" ph="1"/>
    </row>
    <row r="1083" spans="1:28" ht="25.5" ph="1">
      <c r="A1083" s="6" ph="1">
        <v>468</v>
      </c>
      <c r="B1083" s="7" t="s" ph="1">
        <v>930</v>
      </c>
      <c r="C1083" s="7" t="s" ph="1">
        <v>1566</v>
      </c>
      <c r="D1083" s="14" ph="1">
        <v>2</v>
      </c>
      <c r="F1083" s="7" t="s" ph="1">
        <v>1577</v>
      </c>
      <c r="G1083" s="7" t="s" ph="1">
        <v>6914</v>
      </c>
      <c r="M1083" s="14" t="str" ph="1">
        <f>IFERROR(INDEX([1]!_born[生没年],
MATCH(I1083,[1]!_born[作],0)),"")</f>
        <v/>
      </c>
      <c r="N1083" s="14" t="str" ph="1">
        <f>IFERROR(INDEX([1]!_born[生没年],
MATCH(K1083,[1]!_born[作],0)),"")</f>
        <v/>
      </c>
      <c r="R1083" s="147" ph="1"/>
    </row>
    <row r="1084" spans="1:28" ht="25.5" ph="1">
      <c r="A1084" s="6" ph="1">
        <v>468</v>
      </c>
      <c r="B1084" s="7" t="s" ph="1">
        <v>930</v>
      </c>
      <c r="C1084" s="7" t="s" ph="1">
        <v>1566</v>
      </c>
      <c r="D1084" s="14" ph="1">
        <v>2</v>
      </c>
      <c r="F1084" s="7" t="s" ph="1">
        <v>1578</v>
      </c>
      <c r="G1084" s="7" t="s" ph="1">
        <v>6914</v>
      </c>
      <c r="M1084" s="14" t="str" ph="1">
        <f>IFERROR(INDEX([1]!_born[生没年],
MATCH(I1084,[1]!_born[作],0)),"")</f>
        <v/>
      </c>
      <c r="N1084" s="14" t="str" ph="1">
        <f>IFERROR(INDEX([1]!_born[生没年],
MATCH(K1084,[1]!_born[作],0)),"")</f>
        <v/>
      </c>
      <c r="R1084" s="147" ph="1"/>
    </row>
    <row r="1085" spans="1:28" s="52" customFormat="1" ph="1">
      <c r="A1085" s="49" ph="1">
        <v>505</v>
      </c>
      <c r="B1085" s="52" t="s" ph="1">
        <v>930</v>
      </c>
      <c r="C1085" s="52" t="s" ph="1">
        <v>1566</v>
      </c>
      <c r="D1085" s="132" ph="1">
        <v>2</v>
      </c>
      <c r="E1085" s="132" ph="1"/>
      <c r="F1085" s="52" t="s" ph="1">
        <v>1604</v>
      </c>
      <c r="G1085" s="52" t="s" ph="1">
        <v>1576</v>
      </c>
      <c r="M1085" s="132" t="str" ph="1">
        <f>IFERROR(INDEX([1]!_born[生没年],
MATCH(I1085,[1]!_born[作],0)),"")</f>
        <v/>
      </c>
      <c r="N1085" s="132" t="str" ph="1">
        <f>IFERROR(INDEX([1]!_born[生没年],
MATCH(K1085,[1]!_born[作],0)),"")</f>
        <v/>
      </c>
      <c r="R1085" s="150" ph="1"/>
      <c r="U1085" s="53" ph="1"/>
      <c r="V1085" s="49" ph="1"/>
      <c r="W1085" s="49" ph="1"/>
    </row>
    <row r="1086" spans="1:28" ht="25.5" ph="1">
      <c r="A1086" s="6" ph="1">
        <v>755</v>
      </c>
      <c r="B1086" s="7" t="s" ph="1">
        <v>930</v>
      </c>
      <c r="C1086" s="7" t="s" ph="1">
        <v>1566</v>
      </c>
      <c r="D1086" s="14" ph="1">
        <v>3</v>
      </c>
      <c r="F1086" s="7" t="s" ph="1">
        <v>1577</v>
      </c>
      <c r="G1086" s="7" t="s" ph="1">
        <v>6914</v>
      </c>
      <c r="M1086" s="14" t="str" ph="1">
        <f>IFERROR(INDEX([1]!_born[生没年],
MATCH(I1086,[1]!_born[作],0)),"")</f>
        <v/>
      </c>
      <c r="N1086" s="14" t="str" ph="1">
        <f>IFERROR(INDEX([1]!_born[生没年],
MATCH(K1086,[1]!_born[作],0)),"")</f>
        <v/>
      </c>
      <c r="R1086" s="147" ph="1"/>
    </row>
    <row r="1087" spans="1:28" ht="25.5" ph="1">
      <c r="A1087" s="6" ph="1">
        <v>755</v>
      </c>
      <c r="B1087" s="7" t="s" ph="1">
        <v>930</v>
      </c>
      <c r="C1087" s="7" t="s" ph="1">
        <v>1566</v>
      </c>
      <c r="D1087" s="14" ph="1">
        <v>3</v>
      </c>
      <c r="F1087" s="7" t="s" ph="1">
        <v>1578</v>
      </c>
      <c r="G1087" s="7" t="s" ph="1">
        <v>6914</v>
      </c>
      <c r="M1087" s="14" t="str" ph="1">
        <f>IFERROR(INDEX([1]!_born[生没年],
MATCH(I1087,[1]!_born[作],0)),"")</f>
        <v/>
      </c>
      <c r="N1087" s="14" t="str" ph="1">
        <f>IFERROR(INDEX([1]!_born[生没年],
MATCH(K1087,[1]!_born[作],0)),"")</f>
        <v/>
      </c>
      <c r="R1087" s="147" ph="1"/>
    </row>
    <row r="1088" spans="1:28" ht="25.5" ph="1">
      <c r="A1088" s="6" ph="1">
        <v>755</v>
      </c>
      <c r="B1088" s="7" t="s" ph="1">
        <v>930</v>
      </c>
      <c r="C1088" s="7" t="s" ph="1">
        <v>1566</v>
      </c>
      <c r="D1088" s="14" ph="1">
        <v>3</v>
      </c>
      <c r="F1088" s="7" t="s" ph="1">
        <v>1604</v>
      </c>
      <c r="G1088" s="7" t="s" ph="1">
        <v>6914</v>
      </c>
      <c r="M1088" s="14" t="str" ph="1">
        <f>IFERROR(INDEX([1]!_born[生没年],
MATCH(I1088,[1]!_born[作],0)),"")</f>
        <v/>
      </c>
      <c r="N1088" s="14" t="str" ph="1">
        <f>IFERROR(INDEX([1]!_born[生没年],
MATCH(K1088,[1]!_born[作],0)),"")</f>
        <v/>
      </c>
      <c r="R1088" s="147" ph="1"/>
    </row>
    <row r="1089" spans="1:23" s="52" customFormat="1" ph="1">
      <c r="A1089" s="49" ph="1">
        <v>666</v>
      </c>
      <c r="B1089" s="52" t="s" ph="1">
        <v>930</v>
      </c>
      <c r="C1089" s="52" t="s" ph="1">
        <v>1566</v>
      </c>
      <c r="D1089" s="132" ph="1">
        <v>3</v>
      </c>
      <c r="E1089" s="132" ph="1"/>
      <c r="F1089" s="52" t="s" ph="1">
        <v>1567</v>
      </c>
      <c r="G1089" s="52" t="s" ph="1">
        <v>1576</v>
      </c>
      <c r="M1089" s="132" t="str" ph="1">
        <f>IFERROR(INDEX([1]!_born[生没年],
MATCH(I1089,[1]!_born[作],0)),"")</f>
        <v/>
      </c>
      <c r="N1089" s="132" t="str" ph="1">
        <f>IFERROR(INDEX([1]!_born[生没年],
MATCH(K1089,[1]!_born[作],0)),"")</f>
        <v/>
      </c>
      <c r="R1089" s="150" ph="1"/>
      <c r="U1089" s="53" ph="1"/>
      <c r="V1089" s="49" ph="1"/>
      <c r="W1089" s="49" ph="1"/>
    </row>
    <row r="1090" spans="1:23" ht="25.5" ph="1">
      <c r="A1090" s="6" ph="1">
        <v>944</v>
      </c>
      <c r="B1090" s="7" t="s" ph="1">
        <v>930</v>
      </c>
      <c r="C1090" s="7" t="s" ph="1">
        <v>1566</v>
      </c>
      <c r="D1090" s="14" ph="1">
        <v>4</v>
      </c>
      <c r="F1090" s="7" t="s" ph="1">
        <v>1577</v>
      </c>
      <c r="G1090" s="7" t="s" ph="1">
        <v>6914</v>
      </c>
      <c r="I1090" s="7" t="s" ph="1">
        <v>7627</v>
      </c>
      <c r="M1090" s="14" t="str" ph="1">
        <f>IFERROR(INDEX([1]!_born[生没年],
MATCH(I1090,[1]!_born[作],0)),"")</f>
        <v/>
      </c>
      <c r="N1090" s="14" t="str" ph="1">
        <f>IFERROR(INDEX([1]!_born[生没年],
MATCH(K1090,[1]!_born[作],0)),"")</f>
        <v/>
      </c>
      <c r="O1090" s="7" t="s" ph="1">
        <v>9994</v>
      </c>
      <c r="R1090" s="147" ph="1"/>
    </row>
    <row r="1091" spans="1:23" ht="25.5" ph="1">
      <c r="A1091" s="6" ph="1">
        <v>944</v>
      </c>
      <c r="B1091" s="7" t="s" ph="1">
        <v>930</v>
      </c>
      <c r="C1091" s="7" t="s" ph="1">
        <v>1566</v>
      </c>
      <c r="D1091" s="14" ph="1">
        <v>4</v>
      </c>
      <c r="F1091" s="7" t="s" ph="1">
        <v>1578</v>
      </c>
      <c r="G1091" s="7" t="s" ph="1">
        <v>6914</v>
      </c>
      <c r="I1091" s="7" t="s" ph="1">
        <v>9995</v>
      </c>
      <c r="M1091" s="14" t="str" ph="1">
        <f>IFERROR(INDEX([1]!_born[生没年],
MATCH(I1091,[1]!_born[作],0)),"")</f>
        <v/>
      </c>
      <c r="N1091" s="14" t="str" ph="1">
        <f>IFERROR(INDEX([1]!_born[生没年],
MATCH(K1091,[1]!_born[作],0)),"")</f>
        <v/>
      </c>
      <c r="O1091" s="7" t="s" ph="1">
        <v>9996</v>
      </c>
      <c r="R1091" s="147" ph="1"/>
    </row>
    <row r="1092" spans="1:23" ht="25.5" ph="1">
      <c r="A1092" s="6" ph="1">
        <v>944</v>
      </c>
      <c r="B1092" s="7" t="s" ph="1">
        <v>930</v>
      </c>
      <c r="C1092" s="7" t="s" ph="1">
        <v>1566</v>
      </c>
      <c r="D1092" s="14" ph="1">
        <v>4</v>
      </c>
      <c r="F1092" s="7" t="s" ph="1">
        <v>1578</v>
      </c>
      <c r="G1092" s="7" t="s" ph="1">
        <v>6914</v>
      </c>
      <c r="I1092" s="7" t="s" ph="1">
        <v>9997</v>
      </c>
      <c r="M1092" s="14" t="str" ph="1">
        <f>IFERROR(INDEX([1]!_born[生没年],
MATCH(I1092,[1]!_born[作],0)),"")</f>
        <v/>
      </c>
      <c r="N1092" s="14" t="str" ph="1">
        <f>IFERROR(INDEX([1]!_born[生没年],
MATCH(K1092,[1]!_born[作],0)),"")</f>
        <v/>
      </c>
      <c r="O1092" s="7" t="s" ph="1">
        <v>9998</v>
      </c>
      <c r="R1092" s="147" ph="1"/>
    </row>
    <row r="1093" spans="1:23" s="52" customFormat="1" ph="1">
      <c r="A1093" s="49" ph="1">
        <v>666</v>
      </c>
      <c r="B1093" s="52" t="s" ph="1">
        <v>930</v>
      </c>
      <c r="C1093" s="52" t="s" ph="1">
        <v>1566</v>
      </c>
      <c r="D1093" s="132" ph="1">
        <v>4</v>
      </c>
      <c r="E1093" s="132" ph="1"/>
      <c r="F1093" s="52" t="s" ph="1">
        <v>1604</v>
      </c>
      <c r="G1093" s="52" t="s" ph="1">
        <v>1576</v>
      </c>
      <c r="M1093" s="132" t="str" ph="1">
        <f>IFERROR(INDEX([1]!_born[生没年],
MATCH(I1093,[1]!_born[作],0)),"")</f>
        <v/>
      </c>
      <c r="N1093" s="132" t="str" ph="1">
        <f>IFERROR(INDEX([1]!_born[生没年],
MATCH(K1093,[1]!_born[作],0)),"")</f>
        <v/>
      </c>
      <c r="R1093" s="150" ph="1"/>
      <c r="U1093" s="53" ph="1"/>
      <c r="V1093" s="49" ph="1"/>
      <c r="W1093" s="49" ph="1"/>
    </row>
    <row r="1094" spans="1:23" ht="25.5" ph="1">
      <c r="A1094" s="6" ph="1">
        <v>757</v>
      </c>
      <c r="B1094" s="7" t="s" ph="1">
        <v>930</v>
      </c>
      <c r="C1094" s="7" t="s" ph="1">
        <v>1566</v>
      </c>
      <c r="D1094" s="14" ph="1">
        <v>5</v>
      </c>
      <c r="F1094" s="7" t="s" ph="1">
        <v>1577</v>
      </c>
      <c r="G1094" s="7" t="s" ph="1">
        <v>6914</v>
      </c>
      <c r="M1094" s="14" t="str" ph="1">
        <f>IFERROR(INDEX([1]!_born[生没年],
MATCH(I1094,[1]!_born[作],0)),"")</f>
        <v/>
      </c>
      <c r="N1094" s="14" t="str" ph="1">
        <f>IFERROR(INDEX([1]!_born[生没年],
MATCH(K1094,[1]!_born[作],0)),"")</f>
        <v/>
      </c>
      <c r="R1094" s="147" ph="1"/>
    </row>
    <row r="1095" spans="1:23" ht="25.5" ph="1">
      <c r="A1095" s="6" ph="1">
        <v>757</v>
      </c>
      <c r="B1095" s="7" t="s" ph="1">
        <v>930</v>
      </c>
      <c r="C1095" s="7" t="s" ph="1">
        <v>1566</v>
      </c>
      <c r="D1095" s="14" ph="1">
        <v>5</v>
      </c>
      <c r="F1095" s="7" t="s" ph="1">
        <v>1578</v>
      </c>
      <c r="G1095" s="7" t="s" ph="1">
        <v>6914</v>
      </c>
      <c r="M1095" s="14" t="str" ph="1">
        <f>IFERROR(INDEX([1]!_born[生没年],
MATCH(I1095,[1]!_born[作],0)),"")</f>
        <v/>
      </c>
      <c r="N1095" s="14" t="str" ph="1">
        <f>IFERROR(INDEX([1]!_born[生没年],
MATCH(K1095,[1]!_born[作],0)),"")</f>
        <v/>
      </c>
      <c r="R1095" s="147" ph="1"/>
    </row>
    <row r="1096" spans="1:23" s="52" customFormat="1" ph="1">
      <c r="A1096" s="49" ph="1">
        <v>666</v>
      </c>
      <c r="B1096" s="52" t="s" ph="1">
        <v>930</v>
      </c>
      <c r="C1096" s="52" t="s" ph="1">
        <v>1566</v>
      </c>
      <c r="D1096" s="132" ph="1">
        <v>5</v>
      </c>
      <c r="E1096" s="132" ph="1"/>
      <c r="F1096" s="52" t="s" ph="1">
        <v>1604</v>
      </c>
      <c r="G1096" s="52" t="s" ph="1">
        <v>1576</v>
      </c>
      <c r="M1096" s="132" t="str" ph="1">
        <f>IFERROR(INDEX([1]!_born[生没年],
MATCH(I1096,[1]!_born[作],0)),"")</f>
        <v/>
      </c>
      <c r="N1096" s="132" t="str" ph="1">
        <f>IFERROR(INDEX([1]!_born[生没年],
MATCH(K1096,[1]!_born[作],0)),"")</f>
        <v/>
      </c>
      <c r="R1096" s="150" ph="1"/>
      <c r="U1096" s="53" ph="1"/>
      <c r="V1096" s="49" ph="1"/>
      <c r="W1096" s="49" ph="1"/>
    </row>
    <row r="1097" spans="1:23" ht="25.5" ph="1">
      <c r="A1097" s="6" ph="1">
        <v>757</v>
      </c>
      <c r="B1097" s="7" t="s" ph="1">
        <v>930</v>
      </c>
      <c r="C1097" s="7" t="s" ph="1">
        <v>1566</v>
      </c>
      <c r="F1097" s="7" t="s" ph="1">
        <v>598</v>
      </c>
      <c r="G1097" s="7" t="s" ph="1">
        <v>6914</v>
      </c>
      <c r="I1097" s="7" t="s" ph="1">
        <v>9999</v>
      </c>
      <c r="M1097" s="14" t="str" ph="1">
        <f>IFERROR(INDEX([1]!_born[生没年],
MATCH(I1097,[1]!_born[作],0)),"")</f>
        <v/>
      </c>
      <c r="N1097" s="14" t="str" ph="1">
        <f>IFERROR(INDEX([1]!_born[生没年],
MATCH(K1097,[1]!_born[作],0)),"")</f>
        <v/>
      </c>
      <c r="O1097" s="7" t="s" ph="1">
        <v>2791</v>
      </c>
      <c r="R1097" s="147" ph="1"/>
    </row>
    <row r="1098" spans="1:23" ht="25.5" ph="1">
      <c r="A1098" s="6" ph="1">
        <v>757</v>
      </c>
      <c r="B1098" s="7" t="s" ph="1">
        <v>930</v>
      </c>
      <c r="C1098" s="7" t="s" ph="1">
        <v>1566</v>
      </c>
      <c r="F1098" s="7" t="s" ph="1">
        <v>1578</v>
      </c>
      <c r="G1098" s="7" t="s" ph="1">
        <v>6914</v>
      </c>
      <c r="I1098" s="7" t="s" ph="1">
        <v>10000</v>
      </c>
      <c r="M1098" s="14" t="str" ph="1">
        <f>IFERROR(INDEX([1]!_born[生没年],
MATCH(I1098,[1]!_born[作],0)),"")</f>
        <v/>
      </c>
      <c r="N1098" s="14" t="str" ph="1">
        <f>IFERROR(INDEX([1]!_born[生没年],
MATCH(K1098,[1]!_born[作],0)),"")</f>
        <v/>
      </c>
      <c r="O1098" s="7" t="s" ph="1">
        <v>10001</v>
      </c>
      <c r="R1098" s="147" ph="1"/>
    </row>
    <row r="1099" spans="1:23" ht="25.5" ph="1">
      <c r="A1099" s="6" ph="1">
        <v>757</v>
      </c>
      <c r="B1099" s="7" t="s" ph="1">
        <v>930</v>
      </c>
      <c r="C1099" s="7" t="s" ph="1">
        <v>1566</v>
      </c>
      <c r="F1099" s="7" t="s" ph="1">
        <v>1567</v>
      </c>
      <c r="G1099" s="7" t="s" ph="1">
        <v>6914</v>
      </c>
      <c r="I1099" s="7" t="s" ph="1">
        <v>10002</v>
      </c>
      <c r="M1099" s="14" t="str" ph="1">
        <f>IFERROR(INDEX([1]!_born[生没年],
MATCH(I1099,[1]!_born[作],0)),"")</f>
        <v/>
      </c>
      <c r="N1099" s="14" t="str" ph="1">
        <f>IFERROR(INDEX([1]!_born[生没年],
MATCH(K1099,[1]!_born[作],0)),"")</f>
        <v/>
      </c>
      <c r="O1099" s="7" t="s" ph="1">
        <v>9994</v>
      </c>
      <c r="R1099" s="147" ph="1"/>
    </row>
    <row r="1100" spans="1:23" s="52" customFormat="1" ph="1">
      <c r="A1100" s="49" ph="1">
        <v>666</v>
      </c>
      <c r="B1100" s="52" t="s" ph="1">
        <v>930</v>
      </c>
      <c r="C1100" s="52" t="s" ph="1">
        <v>1566</v>
      </c>
      <c r="D1100" s="132" ph="1"/>
      <c r="E1100" s="132" ph="1"/>
      <c r="F1100" s="52" t="s" ph="1">
        <v>1572</v>
      </c>
      <c r="G1100" s="52" t="s" ph="1">
        <v>1576</v>
      </c>
      <c r="M1100" s="132" t="str" ph="1">
        <f>IFERROR(INDEX([1]!_born[生没年],
MATCH(I1100,[1]!_born[作],0)),"")</f>
        <v/>
      </c>
      <c r="N1100" s="132" t="str" ph="1">
        <f>IFERROR(INDEX([1]!_born[生没年],
MATCH(K1100,[1]!_born[作],0)),"")</f>
        <v/>
      </c>
      <c r="R1100" s="150" ph="1"/>
      <c r="U1100" s="53" ph="1"/>
      <c r="V1100" s="49" ph="1"/>
      <c r="W1100" s="49" ph="1"/>
    </row>
    <row r="1101" spans="1:23" s="8" customFormat="1" ph="1">
      <c r="A1101" s="6" ph="1">
        <v>548</v>
      </c>
      <c r="B1101" s="10" t="s" ph="1">
        <v>930</v>
      </c>
      <c r="C1101" s="10" t="s" ph="1">
        <v>1566</v>
      </c>
      <c r="D1101" s="9" ph="1"/>
      <c r="E1101" s="9" ph="1"/>
      <c r="G1101" s="11" t="s" ph="1">
        <v>599</v>
      </c>
      <c r="H1101" s="11" ph="1"/>
      <c r="M1101" s="9" t="str" ph="1">
        <f>IFERROR(INDEX([1]!_born[生没年],
MATCH(I1101,[1]!_born[作],0)),"")</f>
        <v/>
      </c>
      <c r="N1101" s="9" t="str" ph="1">
        <f>IFERROR(INDEX([1]!_born[生没年],
MATCH(K1101,[1]!_born[作],0)),"")</f>
        <v/>
      </c>
      <c r="R1101" s="146" ph="1"/>
      <c r="U1101" s="12" ph="1"/>
      <c r="V1101" s="131" ph="1"/>
      <c r="W1101" s="131" ph="1"/>
    </row>
    <row r="1851" spans="1:23" ph="1">
      <c r="A1851" s="6"/>
      <c r="D1851" s="14"/>
      <c r="E1851" s="14"/>
      <c r="U1851" s="15"/>
      <c r="V1851" s="6"/>
      <c r="W1851" s="6"/>
    </row>
    <row r="1862" spans="1:23" ph="1">
      <c r="A1862" s="6"/>
      <c r="D1862" s="14"/>
      <c r="E1862" s="14"/>
      <c r="U1862" s="15"/>
      <c r="V1862" s="6"/>
      <c r="W1862" s="6"/>
    </row>
  </sheetData>
  <autoFilter ref="A1:AI1" xr:uid="{60EB8BA4-9BAB-4B2E-9C5E-2BA3CBAB572C}">
    <sortState xmlns:xlrd2="http://schemas.microsoft.com/office/spreadsheetml/2017/richdata2" ref="A2:AI1101">
      <sortCondition ref="AD1"/>
    </sortState>
  </autoFilter>
  <phoneticPr fontId="1"/>
  <pageMargins left="0.78700000000000003" right="0.78700000000000003" top="0.98399999999999999" bottom="0.98399999999999999" header="0.51200000000000001" footer="0.51200000000000001"/>
  <pageSetup paperSize="9" orientation="portrait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4E6088-5AE2-4401-99FD-CCAEE69CF90B}">
  <sheetPr codeName="Sheet2"/>
  <dimension ref="A1:AI785"/>
  <sheetViews>
    <sheetView topLeftCell="C1" workbookViewId="0">
      <pane ySplit="1" topLeftCell="A2" activePane="bottomLeft" state="frozen"/>
      <selection sqref="A1:IV65536"/>
      <selection pane="bottomLeft" activeCell="I4" sqref="I4"/>
    </sheetView>
  </sheetViews>
  <sheetFormatPr defaultRowHeight="22.5"/>
  <cols>
    <col min="1" max="1" width="5.5" style="6" customWidth="1" phonetic="1"/>
    <col min="2" max="2" width="4.125" style="7" hidden="1" customWidth="1" phonetic="1"/>
    <col min="3" max="3" width="4.125" style="7" customWidth="1" phonetic="1"/>
    <col min="4" max="4" width="4.125" style="14" customWidth="1" phonetic="1"/>
    <col min="5" max="5" width="4.125" style="7" customWidth="1" phonetic="1"/>
    <col min="6" max="6" width="1.625" style="7" customWidth="1" phonetic="1"/>
    <col min="7" max="8" width="5.625" style="7" customWidth="1" phonetic="1"/>
    <col min="9" max="9" width="20.625" style="7" customWidth="1" phonetic="1"/>
    <col min="10" max="10" width="4.625" style="7" customWidth="1" phonetic="1"/>
    <col min="11" max="11" width="5.625" style="7" customWidth="1" phonetic="1"/>
    <col min="12" max="12" width="4.625" style="7" customWidth="1" phonetic="1"/>
    <col min="13" max="13" width="10.375" style="7" customWidth="1" phonetic="1"/>
    <col min="14" max="14" width="5.125" style="7" customWidth="1" phonetic="1"/>
    <col min="15" max="15" width="25.625" style="7" customWidth="1" phonetic="1"/>
    <col min="16" max="17" width="4.625" style="7" customWidth="1" phonetic="1"/>
    <col min="18" max="18" width="16.125" style="7" bestFit="1" customWidth="1" phonetic="1"/>
    <col min="19" max="20" width="9" style="7" phonetic="1"/>
    <col min="21" max="21" width="18.25" style="15" bestFit="1" customWidth="1" phonetic="1"/>
    <col min="22" max="23" width="9" style="16" phonetic="1"/>
    <col min="24" max="16384" width="9" style="7" phonetic="1"/>
  </cols>
  <sheetData>
    <row r="1" spans="1:35" s="2" customFormat="1" ht="25.5" ph="1">
      <c r="A1" s="1" t="s" ph="1">
        <v>11239</v>
      </c>
      <c r="B1" s="2" t="s" ph="1">
        <v>11232</v>
      </c>
      <c r="C1" s="2" t="s" ph="1">
        <v>3554</v>
      </c>
      <c r="D1" s="3" t="s" ph="1">
        <v>6895</v>
      </c>
      <c r="E1" s="2" t="s" ph="1">
        <v>6894</v>
      </c>
      <c r="F1" s="2" t="s" ph="1">
        <v>2914</v>
      </c>
      <c r="G1" s="2" t="s" ph="1">
        <v>6896</v>
      </c>
      <c r="H1" s="2" t="s" ph="1">
        <v>6897</v>
      </c>
      <c r="I1" s="2" t="s" ph="1">
        <v>6898</v>
      </c>
      <c r="J1" s="2" t="s" ph="1">
        <v>3625</v>
      </c>
      <c r="K1" s="2" t="s" ph="1">
        <v>6899</v>
      </c>
      <c r="L1" s="2" t="s" ph="1">
        <v>3391</v>
      </c>
      <c r="M1" s="3" t="s" ph="1">
        <v>6900</v>
      </c>
      <c r="N1" s="3" t="s" ph="1">
        <v>6901</v>
      </c>
      <c r="O1" s="2" t="s" ph="1">
        <v>3497</v>
      </c>
      <c r="P1" s="2" t="s" ph="1">
        <v>2912</v>
      </c>
      <c r="Q1" s="2" t="s" ph="1">
        <v>2916</v>
      </c>
      <c r="R1" s="145" t="s" ph="1">
        <v>11240</v>
      </c>
      <c r="S1" s="2" t="s" ph="1">
        <v>3496</v>
      </c>
      <c r="T1" s="2" t="s" ph="1">
        <v>2649</v>
      </c>
      <c r="U1" s="4" t="s" ph="1">
        <v>6902</v>
      </c>
      <c r="V1" s="5" t="s" ph="1">
        <v>6903</v>
      </c>
      <c r="W1" s="5" t="s" ph="1">
        <v>6904</v>
      </c>
      <c r="X1" s="2" t="s" ph="1">
        <v>11241</v>
      </c>
      <c r="Y1" s="2" t="s" ph="1">
        <v>6905</v>
      </c>
      <c r="Z1" s="2" t="s" ph="1">
        <v>6906</v>
      </c>
      <c r="AA1" s="2" t="s" ph="1">
        <v>2913</v>
      </c>
      <c r="AB1" s="2" t="s" ph="1">
        <v>2915</v>
      </c>
      <c r="AC1" s="2" t="s" ph="1">
        <v>11242</v>
      </c>
      <c r="AD1" s="2" t="s" ph="1">
        <v>11243</v>
      </c>
      <c r="AE1" s="2" t="s" ph="1">
        <v>11244</v>
      </c>
      <c r="AF1" s="2" t="s" ph="1">
        <v>11245</v>
      </c>
      <c r="AG1" s="2" t="s" ph="1">
        <v>11246</v>
      </c>
      <c r="AH1" s="2" t="s" ph="1">
        <v>11247</v>
      </c>
      <c r="AI1" s="2" t="s" ph="1">
        <v>11248</v>
      </c>
    </row>
    <row r="2" spans="1:35" s="8" customFormat="1" ph="1">
      <c r="A2" s="6" ph="1">
        <v>1</v>
      </c>
      <c r="B2" s="7" t="s" ph="1">
        <v>324</v>
      </c>
      <c r="C2" s="7" t="s" ph="1">
        <v>3298</v>
      </c>
      <c r="D2" s="9" ph="1"/>
      <c r="G2" s="10" t="s" ph="1">
        <v>4242</v>
      </c>
      <c r="H2" s="11" ph="1"/>
      <c r="M2" s="9" t="str" ph="1">
        <f>IFERROR(INDEX([1]!_born[生没年],
MATCH(I2,[1]!_born[作],0)),"")</f>
        <v/>
      </c>
      <c r="N2" s="9" t="str" ph="1">
        <f>IFERROR(INDEX([1]!_born[生没年],
MATCH(K2,[1]!_born[作],0)),"")</f>
        <v/>
      </c>
      <c r="R2" s="146" ph="1"/>
      <c r="U2" s="12" ph="1"/>
      <c r="V2" s="13" ph="1"/>
      <c r="W2" s="13" ph="1"/>
    </row>
    <row r="3" spans="1:35" s="8" customFormat="1" ph="1">
      <c r="A3" s="6" ph="1">
        <v>4</v>
      </c>
      <c r="B3" s="11" t="s" ph="1">
        <v>324</v>
      </c>
      <c r="C3" s="11" t="s" ph="1">
        <v>3298</v>
      </c>
      <c r="D3" s="9" ph="1"/>
      <c r="G3" s="10" t="s" ph="1">
        <v>3280</v>
      </c>
      <c r="H3" s="11" ph="1"/>
      <c r="M3" s="9" t="str" ph="1">
        <f>IFERROR(INDEX([1]!_born[生没年],
MATCH(I3,[1]!_born[作],0)),"")</f>
        <v/>
      </c>
      <c r="N3" s="9" t="str" ph="1">
        <f>IFERROR(INDEX([1]!_born[生没年],
MATCH(K3,[1]!_born[作],0)),"")</f>
        <v/>
      </c>
      <c r="R3" s="146" ph="1"/>
      <c r="U3" s="12" ph="1"/>
      <c r="V3" s="13" ph="1"/>
      <c r="W3" s="13" ph="1"/>
    </row>
    <row r="4" spans="1:35" ph="1">
      <c r="A4" s="6" t="s" ph="1">
        <v>11230</v>
      </c>
      <c r="B4" s="7" t="s" ph="1">
        <v>324</v>
      </c>
      <c r="C4" s="7" t="s" ph="1">
        <v>324</v>
      </c>
      <c r="G4" s="7" t="s" ph="1">
        <v>326</v>
      </c>
      <c r="H4" s="7" t="s" ph="1">
        <v>11226</v>
      </c>
      <c r="I4" s="17" t="s" ph="1">
        <v>11228</v>
      </c>
      <c r="M4" s="14" t="str" ph="1">
        <f>IFERROR(INDEX([1]!_born[生没年],
MATCH(I4,[1]!_born[作],0)),"")</f>
        <v/>
      </c>
      <c r="N4" s="14" t="str" ph="1">
        <f>IFERROR(INDEX([1]!_born[生没年],
MATCH(K4,[1]!_born[作],0)),"")</f>
        <v/>
      </c>
      <c r="O4" s="17" t="s" ph="1">
        <v>11227</v>
      </c>
      <c r="R4" s="147" ph="1"/>
      <c r="T4" s="7" t="s" ph="1">
        <v>11229</v>
      </c>
      <c r="U4" s="15" ph="1">
        <v>45254</v>
      </c>
      <c r="V4" s="16" ph="1">
        <v>14870</v>
      </c>
      <c r="W4" s="16" ph="1">
        <f>2835+430</f>
        <v>3265</v>
      </c>
      <c r="Y4" s="7" t="s" ph="1">
        <v>11231</v>
      </c>
    </row>
    <row r="5" spans="1:35" ht="25.5" ph="1">
      <c r="A5" s="6" ph="1">
        <v>5</v>
      </c>
      <c r="B5" s="7" t="s" ph="1">
        <v>324</v>
      </c>
      <c r="C5" s="7" t="s" ph="1">
        <v>3298</v>
      </c>
      <c r="D5" s="7" t="s" ph="1">
        <v>11233</v>
      </c>
      <c r="E5" s="7" t="s" ph="1">
        <v>11234</v>
      </c>
      <c r="G5" s="7" t="s" ph="1">
        <v>3280</v>
      </c>
      <c r="I5" s="7" t="s" ph="1">
        <v>2356</v>
      </c>
      <c r="M5" s="14" t="str" ph="1">
        <f>IFERROR(INDEX([1]!_born[生没年],
MATCH(I5,[1]!_born[作],0)),"")</f>
        <v/>
      </c>
      <c r="N5" s="14" t="str" ph="1">
        <f>IFERROR(INDEX([1]!_born[生没年],
MATCH(K5,[1]!_born[作],0)),"")</f>
        <v/>
      </c>
      <c r="O5" s="7" t="s" ph="1">
        <v>7712</v>
      </c>
      <c r="R5" s="147" ph="1"/>
      <c r="T5" s="7" t="s" ph="1">
        <v>3482</v>
      </c>
      <c r="Y5" s="7" t="s" ph="1">
        <v>6909</v>
      </c>
    </row>
    <row r="6" spans="1:35" ht="25.5" ph="1">
      <c r="A6" s="6" ph="1">
        <v>5</v>
      </c>
      <c r="B6" s="7" t="s" ph="1">
        <v>324</v>
      </c>
      <c r="C6" s="7" t="s" ph="1">
        <v>3298</v>
      </c>
      <c r="G6" s="7" t="s" ph="1">
        <v>3280</v>
      </c>
      <c r="I6" s="7" t="s" ph="1">
        <v>2356</v>
      </c>
      <c r="M6" s="14" t="str" ph="1">
        <f>IFERROR(INDEX([1]!_born[生没年],
MATCH(I6,[1]!_born[作],0)),"")</f>
        <v/>
      </c>
      <c r="N6" s="14" t="str" ph="1">
        <f>IFERROR(INDEX([1]!_born[生没年],
MATCH(K6,[1]!_born[作],0)),"")</f>
        <v/>
      </c>
      <c r="O6" s="7" t="s" ph="1">
        <v>7713</v>
      </c>
      <c r="R6" s="147" ph="1"/>
      <c r="T6" s="7" t="s" ph="1">
        <v>3482</v>
      </c>
      <c r="Y6" s="7" t="s" ph="1">
        <v>6909</v>
      </c>
    </row>
    <row r="7" spans="1:35" ht="25.5" ph="1">
      <c r="A7" s="6" t="s" ph="1">
        <v>7709</v>
      </c>
      <c r="B7" s="7" t="s" ph="1">
        <v>324</v>
      </c>
      <c r="C7" s="7" t="s" ph="1">
        <v>324</v>
      </c>
      <c r="E7" s="7" t="s" ph="1">
        <v>363</v>
      </c>
      <c r="G7" s="7" t="s" ph="1">
        <v>326</v>
      </c>
      <c r="H7" s="7" t="s" ph="1">
        <v>169</v>
      </c>
      <c r="I7" s="7" t="s" ph="1">
        <v>2356</v>
      </c>
      <c r="M7" s="14" t="str" ph="1">
        <f>IFERROR(INDEX([1]!_born[生没年],
MATCH(I7,[1]!_born[作],0)),"")</f>
        <v/>
      </c>
      <c r="N7" s="14" t="str" ph="1">
        <f>IFERROR(INDEX([1]!_born[生没年],
MATCH(K7,[1]!_born[作],0)),"")</f>
        <v/>
      </c>
      <c r="O7" s="7" t="s" ph="1">
        <v>7714</v>
      </c>
      <c r="R7" s="147" ph="1"/>
      <c r="T7" s="7" t="s" ph="1">
        <v>7715</v>
      </c>
      <c r="U7" s="15" ph="1">
        <v>44793</v>
      </c>
      <c r="V7" s="16" ph="1">
        <f>1500*1.1</f>
        <v>1650.0000000000002</v>
      </c>
      <c r="W7" s="16" ph="1">
        <v>177</v>
      </c>
      <c r="Y7" s="7" t="s" ph="1">
        <v>7716</v>
      </c>
    </row>
    <row r="8" spans="1:35" ph="1">
      <c r="A8" s="6" ph="1">
        <v>6</v>
      </c>
      <c r="B8" s="7" t="s" ph="1">
        <v>324</v>
      </c>
      <c r="C8" s="7" t="s" ph="1">
        <v>4376</v>
      </c>
      <c r="G8" s="7" t="s" ph="1">
        <v>4377</v>
      </c>
      <c r="H8" s="7" t="s" ph="1">
        <v>4378</v>
      </c>
      <c r="I8" s="7" t="s" ph="1">
        <v>4379</v>
      </c>
      <c r="M8" s="14" t="str" ph="1">
        <f>IFERROR(INDEX([1]!_born[生没年],
MATCH(I8,[1]!_born[作],0)),"")</f>
        <v/>
      </c>
      <c r="N8" s="14" t="str" ph="1">
        <f>IFERROR(INDEX([1]!_born[生没年],
MATCH(K8,[1]!_born[作],0)),"")</f>
        <v/>
      </c>
      <c r="O8" s="7" t="s" ph="1">
        <v>4380</v>
      </c>
      <c r="R8" s="147" ph="1"/>
      <c r="S8" s="7" t="s" ph="1">
        <v>4381</v>
      </c>
      <c r="T8" s="7" t="s" ph="1">
        <v>4382</v>
      </c>
      <c r="U8" s="15" ph="1">
        <v>42448</v>
      </c>
      <c r="Y8" s="7" t="s" ph="1">
        <v>4383</v>
      </c>
    </row>
    <row r="9" spans="1:35" ht="25.5" ph="1">
      <c r="A9" s="6" ph="1">
        <v>6</v>
      </c>
      <c r="B9" s="7" t="s" ph="1">
        <v>324</v>
      </c>
      <c r="C9" s="7" t="s" ph="1">
        <v>3298</v>
      </c>
      <c r="G9" s="7" t="s" ph="1">
        <v>3280</v>
      </c>
      <c r="H9" s="7" t="s" ph="1">
        <v>7717</v>
      </c>
      <c r="I9" s="7" t="s" ph="1">
        <v>2430</v>
      </c>
      <c r="M9" s="14" t="str" ph="1">
        <f>IFERROR(INDEX([1]!_born[生没年],
MATCH(I9,[1]!_born[作],0)),"")</f>
        <v/>
      </c>
      <c r="N9" s="14" t="str" ph="1">
        <f>IFERROR(INDEX([1]!_born[生没年],
MATCH(K9,[1]!_born[作],0)),"")</f>
        <v/>
      </c>
      <c r="O9" s="7" t="s" ph="1">
        <v>7718</v>
      </c>
      <c r="R9" s="147" ph="1"/>
      <c r="S9" s="7" t="s" ph="1">
        <v>7719</v>
      </c>
      <c r="T9" s="7" t="s" ph="1">
        <v>7720</v>
      </c>
      <c r="U9" s="15" ph="1">
        <v>37473</v>
      </c>
      <c r="V9" s="16" ph="1">
        <f>2800*1.05</f>
        <v>2940</v>
      </c>
      <c r="W9" s="16" ph="1">
        <f>2800*1.05</f>
        <v>2940</v>
      </c>
      <c r="Y9" s="7" t="s" ph="1">
        <v>7721</v>
      </c>
    </row>
    <row r="10" spans="1:35" ht="25.5" ph="1">
      <c r="A10" s="6" ph="1">
        <v>6</v>
      </c>
      <c r="B10" s="7" t="s" ph="1">
        <v>324</v>
      </c>
      <c r="C10" s="7" t="s" ph="1">
        <v>3298</v>
      </c>
      <c r="G10" s="7" t="s" ph="1">
        <v>3280</v>
      </c>
      <c r="H10" s="7" t="s" ph="1">
        <v>7722</v>
      </c>
      <c r="I10" s="7" t="s" ph="1">
        <v>2356</v>
      </c>
      <c r="M10" s="14" t="str" ph="1">
        <f>IFERROR(INDEX([1]!_born[生没年],
MATCH(I10,[1]!_born[作],0)),"")</f>
        <v/>
      </c>
      <c r="N10" s="14" t="str" ph="1">
        <f>IFERROR(INDEX([1]!_born[生没年],
MATCH(K10,[1]!_born[作],0)),"")</f>
        <v/>
      </c>
      <c r="O10" s="7" t="s" ph="1">
        <v>7723</v>
      </c>
      <c r="R10" s="147" ph="1"/>
      <c r="S10" s="7" t="s" ph="1">
        <v>7724</v>
      </c>
      <c r="T10" s="7" t="s" ph="1">
        <v>2670</v>
      </c>
      <c r="U10" s="15" ph="1">
        <v>37473</v>
      </c>
      <c r="V10" s="16" ph="1">
        <f>2600*1.05</f>
        <v>2730</v>
      </c>
      <c r="W10" s="16" ph="1">
        <v>2730</v>
      </c>
      <c r="Y10" s="7" t="s" ph="1">
        <v>7721</v>
      </c>
    </row>
    <row r="11" spans="1:35" ht="25.5" ph="1">
      <c r="A11" s="6" ph="1">
        <v>6</v>
      </c>
      <c r="B11" s="7" t="s" ph="1">
        <v>324</v>
      </c>
      <c r="C11" s="7" t="s" ph="1">
        <v>3298</v>
      </c>
      <c r="G11" s="7" t="s" ph="1">
        <v>3280</v>
      </c>
      <c r="H11" s="7" t="s" ph="1">
        <v>7725</v>
      </c>
      <c r="I11" s="7" t="s" ph="1">
        <v>1114</v>
      </c>
      <c r="M11" s="14" t="str" ph="1">
        <f>IFERROR(INDEX([1]!_born[生没年],
MATCH(I11,[1]!_born[作],0)),"")</f>
        <v/>
      </c>
      <c r="N11" s="14" t="str" ph="1">
        <f>IFERROR(INDEX([1]!_born[生没年],
MATCH(K11,[1]!_born[作],0)),"")</f>
        <v/>
      </c>
      <c r="O11" s="7" t="s" ph="1">
        <v>1169</v>
      </c>
      <c r="R11" s="147" ph="1"/>
      <c r="T11" s="7" t="s" ph="1">
        <v>2590</v>
      </c>
      <c r="U11" s="15" ph="1">
        <v>37473</v>
      </c>
      <c r="V11" s="16" ph="1">
        <f>2290*1.05</f>
        <v>2404.5</v>
      </c>
      <c r="W11" s="16" ph="1">
        <v>2290</v>
      </c>
      <c r="Y11" s="7" t="s" ph="1">
        <v>7721</v>
      </c>
    </row>
    <row r="12" spans="1:35" ht="25.5" ph="1">
      <c r="A12" s="6" ph="1">
        <v>6</v>
      </c>
      <c r="B12" s="7" t="s" ph="1">
        <v>324</v>
      </c>
      <c r="C12" s="7" t="s" ph="1">
        <v>3298</v>
      </c>
      <c r="G12" s="7" t="s" ph="1">
        <v>3280</v>
      </c>
      <c r="H12" s="7" t="s" ph="1">
        <v>2589</v>
      </c>
      <c r="I12" s="7" t="s" ph="1">
        <v>1115</v>
      </c>
      <c r="M12" s="14" t="str" ph="1">
        <f>IFERROR(INDEX([1]!_born[生没年],
MATCH(I12,[1]!_born[作],0)),"")</f>
        <v/>
      </c>
      <c r="N12" s="14" t="str" ph="1">
        <f>IFERROR(INDEX([1]!_born[生没年],
MATCH(K12,[1]!_born[作],0)),"")</f>
        <v/>
      </c>
      <c r="O12" s="7" t="s" ph="1">
        <v>7726</v>
      </c>
      <c r="R12" s="147" ph="1"/>
      <c r="S12" s="7" t="s" ph="1">
        <v>7727</v>
      </c>
      <c r="T12" s="7" t="s" ph="1">
        <v>3482</v>
      </c>
      <c r="U12" s="15" ph="1">
        <v>37473</v>
      </c>
      <c r="V12" s="16" ph="1">
        <f>2381*1.05</f>
        <v>2500.0500000000002</v>
      </c>
      <c r="W12" s="16" ph="1">
        <v>2500</v>
      </c>
      <c r="Y12" s="7" t="s" ph="1">
        <v>7721</v>
      </c>
      <c r="Z12" s="7" t="s" ph="1">
        <v>2588</v>
      </c>
    </row>
    <row r="13" spans="1:35" ht="25.5" ph="1">
      <c r="A13" s="6" ph="1">
        <v>7</v>
      </c>
      <c r="B13" s="7" t="s" ph="1">
        <v>324</v>
      </c>
      <c r="C13" s="7" t="s" ph="1">
        <v>3298</v>
      </c>
      <c r="E13" s="7" t="s" ph="1">
        <v>3285</v>
      </c>
      <c r="G13" s="7" t="s" ph="1">
        <v>3280</v>
      </c>
      <c r="H13" s="7" t="s" ph="1">
        <v>7728</v>
      </c>
      <c r="I13" s="7" t="s" ph="1">
        <v>2356</v>
      </c>
      <c r="M13" s="14" t="str" ph="1">
        <f>IFERROR(INDEX([1]!_born[生没年],
MATCH(I13,[1]!_born[作],0)),"")</f>
        <v/>
      </c>
      <c r="N13" s="14" t="str" ph="1">
        <f>IFERROR(INDEX([1]!_born[生没年],
MATCH(K13,[1]!_born[作],0)),"")</f>
        <v/>
      </c>
      <c r="O13" s="7" t="s" ph="1">
        <v>1170</v>
      </c>
      <c r="R13" s="147" ph="1"/>
      <c r="T13" s="7" t="s" ph="1">
        <v>3483</v>
      </c>
      <c r="W13" s="16" ph="1">
        <v>4300</v>
      </c>
    </row>
    <row r="14" spans="1:35" ht="25.5" ph="1">
      <c r="A14" s="6" ph="1">
        <v>8</v>
      </c>
      <c r="B14" s="7" t="s" ph="1">
        <v>324</v>
      </c>
      <c r="C14" s="7" t="s" ph="1">
        <v>3298</v>
      </c>
      <c r="G14" s="7" t="s" ph="1">
        <v>3280</v>
      </c>
      <c r="H14" s="7" t="s" ph="1">
        <v>7729</v>
      </c>
      <c r="I14" s="7" t="s" ph="1">
        <v>3708</v>
      </c>
      <c r="M14" s="14" t="str" ph="1">
        <f>IFERROR(INDEX([1]!_born[生没年],
MATCH(I14,[1]!_born[作],0)),"")</f>
        <v/>
      </c>
      <c r="N14" s="14" t="str" ph="1">
        <f>IFERROR(INDEX([1]!_born[生没年],
MATCH(K14,[1]!_born[作],0)),"")</f>
        <v/>
      </c>
      <c r="O14" s="17" t="s" ph="1">
        <v>3709</v>
      </c>
      <c r="R14" s="147" ph="1"/>
      <c r="T14" s="7" t="s" ph="1">
        <v>7730</v>
      </c>
      <c r="Y14" s="7" t="s" ph="1">
        <v>7731</v>
      </c>
    </row>
    <row r="15" spans="1:35" ht="25.5" ph="1">
      <c r="A15" s="6" ph="1">
        <v>9</v>
      </c>
      <c r="B15" s="7" t="s" ph="1">
        <v>324</v>
      </c>
      <c r="C15" s="7" t="s" ph="1">
        <v>3298</v>
      </c>
      <c r="G15" s="7" t="s" ph="1">
        <v>3280</v>
      </c>
      <c r="H15" s="7" t="s" ph="1">
        <v>7732</v>
      </c>
      <c r="I15" s="7" t="s" ph="1">
        <v>4033</v>
      </c>
      <c r="M15" s="14" t="str" ph="1">
        <f>IFERROR(INDEX([1]!_born[生没年],
MATCH(I15,[1]!_born[作],0)),"")</f>
        <v/>
      </c>
      <c r="N15" s="14" t="str" ph="1">
        <f>IFERROR(INDEX([1]!_born[生没年],
MATCH(K15,[1]!_born[作],0)),"")</f>
        <v/>
      </c>
      <c r="O15" s="7" t="s" ph="1">
        <v>3185</v>
      </c>
      <c r="R15" s="147" ph="1"/>
      <c r="T15" s="7" t="s" ph="1">
        <v>2332</v>
      </c>
      <c r="U15" s="15" ph="1">
        <v>34683</v>
      </c>
      <c r="V15" s="16" ph="1">
        <v>2090</v>
      </c>
    </row>
    <row r="16" spans="1:35" ht="25.5" ph="1">
      <c r="A16" s="6" ph="1">
        <v>10</v>
      </c>
      <c r="B16" s="7" t="s" ph="1">
        <v>324</v>
      </c>
      <c r="C16" s="7" t="s" ph="1">
        <v>3298</v>
      </c>
      <c r="G16" s="7" t="s" ph="1">
        <v>3280</v>
      </c>
      <c r="H16" s="7" t="s" ph="1">
        <v>7732</v>
      </c>
      <c r="I16" s="7" t="s" ph="1">
        <v>3506</v>
      </c>
      <c r="M16" s="14" t="str" ph="1">
        <f>IFERROR(INDEX([1]!_born[生没年],
MATCH(I16,[1]!_born[作],0)),"")</f>
        <v/>
      </c>
      <c r="N16" s="14" t="str" ph="1">
        <f>IFERROR(INDEX([1]!_born[生没年],
MATCH(K16,[1]!_born[作],0)),"")</f>
        <v/>
      </c>
      <c r="O16" s="7" t="s" ph="1">
        <v>4029</v>
      </c>
      <c r="R16" s="147" ph="1"/>
      <c r="T16" s="7" t="s" ph="1">
        <v>4013</v>
      </c>
      <c r="U16" s="15" t="s" ph="1">
        <v>3335</v>
      </c>
      <c r="V16" s="16" ph="1">
        <v>2090</v>
      </c>
    </row>
    <row r="17" spans="1:25" ht="25.5" ph="1">
      <c r="A17" s="6" ph="1">
        <v>11</v>
      </c>
      <c r="B17" s="7" t="s" ph="1">
        <v>324</v>
      </c>
      <c r="C17" s="7" t="s" ph="1">
        <v>3298</v>
      </c>
      <c r="G17" s="7" t="s" ph="1">
        <v>3280</v>
      </c>
      <c r="H17" s="7" t="s" ph="1">
        <v>7733</v>
      </c>
      <c r="I17" s="7" t="s" ph="1">
        <v>7734</v>
      </c>
      <c r="M17" s="14" t="str" ph="1">
        <f>IFERROR(INDEX([1]!_born[生没年],
MATCH(I17,[1]!_born[作],0)),"")</f>
        <v/>
      </c>
      <c r="N17" s="14" t="str" ph="1">
        <f>IFERROR(INDEX([1]!_born[生没年],
MATCH(K17,[1]!_born[作],0)),"")</f>
        <v/>
      </c>
      <c r="O17" s="7" t="s" ph="1">
        <v>7735</v>
      </c>
      <c r="P17" s="7" t="s" ph="1">
        <v>3466</v>
      </c>
      <c r="R17" s="147" ph="1"/>
      <c r="T17" s="7" t="s" ph="1">
        <v>2790</v>
      </c>
      <c r="U17" s="15" ph="1">
        <v>36295</v>
      </c>
      <c r="Y17" s="7" t="s" ph="1">
        <v>7736</v>
      </c>
    </row>
    <row r="18" spans="1:25" ht="25.5" ph="1">
      <c r="A18" s="6" ph="1">
        <v>15</v>
      </c>
      <c r="B18" s="7" t="s" ph="1">
        <v>324</v>
      </c>
      <c r="C18" s="7" t="s" ph="1">
        <v>3298</v>
      </c>
      <c r="G18" s="7" t="s" ph="1">
        <v>3280</v>
      </c>
      <c r="H18" s="7" t="s" ph="1">
        <v>7737</v>
      </c>
      <c r="K18" s="7" t="s" ph="1">
        <v>1171</v>
      </c>
      <c r="L18" s="7" t="s" ph="1">
        <v>7738</v>
      </c>
      <c r="M18" s="14" t="str" ph="1">
        <f>IFERROR(INDEX([1]!_born[生没年],
MATCH(I18,[1]!_born[作],0)),"")</f>
        <v/>
      </c>
      <c r="N18" s="14" t="str" ph="1">
        <f>IFERROR(INDEX([1]!_born[生没年],
MATCH(K18,[1]!_born[作],0)),"")</f>
        <v/>
      </c>
      <c r="O18" s="7" t="s" ph="1">
        <v>7739</v>
      </c>
      <c r="P18" s="7" t="s" ph="1">
        <v>1172</v>
      </c>
      <c r="R18" s="147" ph="1"/>
      <c r="S18" s="7" t="s" ph="1">
        <v>7740</v>
      </c>
      <c r="T18" s="7" t="s" ph="1">
        <v>3433</v>
      </c>
      <c r="U18" s="15" ph="1">
        <v>37402</v>
      </c>
      <c r="V18" s="16" ph="1">
        <v>1500</v>
      </c>
      <c r="Y18" s="7" t="s" ph="1">
        <v>7741</v>
      </c>
    </row>
    <row r="19" spans="1:25" ht="25.5" ph="1">
      <c r="A19" s="6" ph="1">
        <v>15</v>
      </c>
      <c r="B19" s="7" t="s" ph="1">
        <v>324</v>
      </c>
      <c r="C19" s="7" t="s" ph="1">
        <v>3298</v>
      </c>
      <c r="G19" s="7" t="s" ph="1">
        <v>3280</v>
      </c>
      <c r="H19" s="7" t="s" ph="1">
        <v>6950</v>
      </c>
      <c r="M19" s="14" t="str" ph="1">
        <f>IFERROR(INDEX([1]!_born[生没年],
MATCH(I19,[1]!_born[作],0)),"")</f>
        <v/>
      </c>
      <c r="N19" s="14" t="str" ph="1">
        <f>IFERROR(INDEX([1]!_born[生没年],
MATCH(K19,[1]!_born[作],0)),"")</f>
        <v/>
      </c>
      <c r="O19" s="7" t="s" ph="1">
        <v>2300</v>
      </c>
      <c r="R19" s="147" ph="1"/>
      <c r="S19" s="7" t="s" ph="1">
        <v>2301</v>
      </c>
      <c r="T19" s="7" t="s" ph="1">
        <v>7742</v>
      </c>
      <c r="U19" s="15" ph="1">
        <v>37402</v>
      </c>
      <c r="V19" s="16" ph="1">
        <v>3000</v>
      </c>
      <c r="Y19" s="7" t="s" ph="1">
        <v>7741</v>
      </c>
    </row>
    <row r="20" spans="1:25" ht="25.5" ph="1">
      <c r="A20" s="6" ph="1">
        <v>15</v>
      </c>
      <c r="B20" s="7" t="s" ph="1">
        <v>324</v>
      </c>
      <c r="C20" s="7" t="s" ph="1">
        <v>3298</v>
      </c>
      <c r="G20" s="7" t="s" ph="1">
        <v>3280</v>
      </c>
      <c r="H20" s="7" t="s" ph="1">
        <v>7743</v>
      </c>
      <c r="I20" s="7" t="s" ph="1">
        <v>2329</v>
      </c>
      <c r="M20" s="14" t="str" ph="1">
        <f>IFERROR(INDEX([1]!_born[生没年],
MATCH(I20,[1]!_born[作],0)),"")</f>
        <v/>
      </c>
      <c r="N20" s="14" t="str" ph="1">
        <f>IFERROR(INDEX([1]!_born[生没年],
MATCH(K20,[1]!_born[作],0)),"")</f>
        <v/>
      </c>
      <c r="O20" s="7" t="s" ph="1">
        <v>7744</v>
      </c>
      <c r="R20" s="147" ph="1"/>
      <c r="S20" s="7" t="s" ph="1">
        <v>2361</v>
      </c>
      <c r="T20" s="7" t="s" ph="1">
        <v>7745</v>
      </c>
      <c r="U20" s="15" ph="1">
        <v>37402</v>
      </c>
      <c r="V20" s="16" ph="1">
        <v>2300</v>
      </c>
      <c r="Y20" s="7" t="s" ph="1">
        <v>3146</v>
      </c>
    </row>
    <row r="21" spans="1:25" ht="25.5" ph="1">
      <c r="A21" s="6" ph="1">
        <v>12</v>
      </c>
      <c r="B21" s="7" t="s" ph="1">
        <v>324</v>
      </c>
      <c r="C21" s="7" t="s" ph="1">
        <v>3298</v>
      </c>
      <c r="G21" s="7" t="s" ph="1">
        <v>3280</v>
      </c>
      <c r="H21" s="7" t="s" ph="1">
        <v>7743</v>
      </c>
      <c r="I21" s="7" t="s" ph="1">
        <v>7746</v>
      </c>
      <c r="J21" s="7" t="s" ph="1">
        <v>3628</v>
      </c>
      <c r="K21" s="7" t="s" ph="1">
        <v>3629</v>
      </c>
      <c r="L21" s="7" t="s" ph="1">
        <v>7747</v>
      </c>
      <c r="M21" s="14" t="str" ph="1">
        <f>IFERROR(INDEX([1]!_born[生没年],
MATCH(I21,[1]!_born[作],0)),"")</f>
        <v/>
      </c>
      <c r="N21" s="14" t="str" ph="1">
        <f>IFERROR(INDEX([1]!_born[生没年],
MATCH(K21,[1]!_born[作],0)),"")</f>
        <v/>
      </c>
      <c r="O21" s="7" t="s" ph="1">
        <v>7748</v>
      </c>
      <c r="P21" s="7" t="s" ph="1">
        <v>4127</v>
      </c>
      <c r="R21" s="147" ph="1"/>
      <c r="T21" s="7" t="s" ph="1">
        <v>7749</v>
      </c>
      <c r="U21" s="15" ph="1">
        <v>36295</v>
      </c>
      <c r="V21" s="16" ph="1">
        <v>2854</v>
      </c>
      <c r="Y21" s="7" t="s" ph="1">
        <v>7736</v>
      </c>
    </row>
    <row r="22" spans="1:25" ht="25.5" ph="1">
      <c r="A22" s="6" ph="1">
        <v>13</v>
      </c>
      <c r="B22" s="7" t="s" ph="1">
        <v>324</v>
      </c>
      <c r="C22" s="7" t="s" ph="1">
        <v>3298</v>
      </c>
      <c r="G22" s="7" t="s" ph="1">
        <v>3280</v>
      </c>
      <c r="H22" s="7" t="s" ph="1">
        <v>7750</v>
      </c>
      <c r="I22" s="17" t="s" ph="1">
        <v>7751</v>
      </c>
      <c r="M22" s="14" t="str" ph="1">
        <f>IFERROR(INDEX([1]!_born[生没年],
MATCH(I22,[1]!_born[作],0)),"")</f>
        <v/>
      </c>
      <c r="N22" s="14" t="str" ph="1">
        <f>IFERROR(INDEX([1]!_born[生没年],
MATCH(K22,[1]!_born[作],0)),"")</f>
        <v/>
      </c>
      <c r="O22" s="17" t="s" ph="1">
        <v>7752</v>
      </c>
      <c r="R22" s="147" ph="1"/>
      <c r="U22" s="15" t="s" ph="1">
        <v>3335</v>
      </c>
      <c r="V22" s="16" ph="1">
        <v>2150</v>
      </c>
      <c r="Y22" s="7" t="s" ph="1">
        <v>7753</v>
      </c>
    </row>
    <row r="23" spans="1:25" ht="25.5" ph="1">
      <c r="A23" s="6" ph="1">
        <v>14</v>
      </c>
      <c r="B23" s="7" t="s" ph="1">
        <v>324</v>
      </c>
      <c r="C23" s="7" t="s" ph="1">
        <v>325</v>
      </c>
      <c r="G23" s="7" t="s" ph="1">
        <v>326</v>
      </c>
      <c r="H23" s="7" t="s" ph="1">
        <v>7754</v>
      </c>
      <c r="I23" s="7" t="s" ph="1">
        <v>2303</v>
      </c>
      <c r="M23" s="14" t="str" ph="1">
        <f>IFERROR(INDEX([1]!_born[生没年],
MATCH(I23,[1]!_born[作],0)),"")</f>
        <v/>
      </c>
      <c r="N23" s="14" t="str" ph="1">
        <f>IFERROR(INDEX([1]!_born[生没年],
MATCH(K23,[1]!_born[作],0)),"")</f>
        <v/>
      </c>
      <c r="O23" s="7" t="s" ph="1">
        <v>2302</v>
      </c>
      <c r="R23" s="147" ph="1"/>
      <c r="T23" s="7" t="s" ph="1">
        <v>7755</v>
      </c>
      <c r="U23" s="15" ph="1">
        <v>34516</v>
      </c>
      <c r="V23" s="16" ph="1">
        <v>1700</v>
      </c>
    </row>
    <row r="24" spans="1:25" ht="25.5" ph="1">
      <c r="A24" s="6" ph="1">
        <v>15</v>
      </c>
      <c r="B24" s="7" t="s" ph="1">
        <v>324</v>
      </c>
      <c r="C24" s="7" t="s" ph="1">
        <v>325</v>
      </c>
      <c r="G24" s="7" t="s" ph="1">
        <v>326</v>
      </c>
      <c r="H24" s="7" t="s" ph="1">
        <v>7756</v>
      </c>
      <c r="I24" s="7" t="s" ph="1">
        <v>327</v>
      </c>
      <c r="M24" s="14" t="str" ph="1">
        <f>IFERROR(INDEX([1]!_born[生没年],
MATCH(I24,[1]!_born[作],0)),"")</f>
        <v/>
      </c>
      <c r="N24" s="14" t="str" ph="1">
        <f>IFERROR(INDEX([1]!_born[生没年],
MATCH(K24,[1]!_born[作],0)),"")</f>
        <v/>
      </c>
      <c r="O24" s="7" t="s" ph="1">
        <v>328</v>
      </c>
      <c r="R24" s="147" ph="1"/>
      <c r="T24" s="7" t="s" ph="1">
        <v>329</v>
      </c>
      <c r="U24" s="15" ph="1">
        <v>34690</v>
      </c>
      <c r="V24" s="16" ph="1">
        <v>1290</v>
      </c>
    </row>
    <row r="25" spans="1:25" ht="25.5" ph="1">
      <c r="A25" s="6" ph="1">
        <v>16</v>
      </c>
      <c r="B25" s="7" t="s" ph="1">
        <v>324</v>
      </c>
      <c r="C25" s="7" t="s" ph="1">
        <v>325</v>
      </c>
      <c r="G25" s="7" t="s" ph="1">
        <v>326</v>
      </c>
      <c r="H25" s="7" t="s" ph="1">
        <v>7756</v>
      </c>
      <c r="I25" s="7" t="s" ph="1">
        <v>2356</v>
      </c>
      <c r="M25" s="14" t="str" ph="1">
        <f>IFERROR(INDEX([1]!_born[生没年],
MATCH(I25,[1]!_born[作],0)),"")</f>
        <v/>
      </c>
      <c r="N25" s="14" t="str" ph="1">
        <f>IFERROR(INDEX([1]!_born[生没年],
MATCH(K25,[1]!_born[作],0)),"")</f>
        <v/>
      </c>
      <c r="O25" s="7" t="s" ph="1">
        <v>2764</v>
      </c>
      <c r="R25" s="147" ph="1"/>
      <c r="T25" s="7" t="s" ph="1">
        <v>330</v>
      </c>
      <c r="Y25" s="7" t="s" ph="1">
        <v>7757</v>
      </c>
    </row>
    <row r="26" spans="1:25" ht="25.5" ph="1">
      <c r="A26" s="6" ph="1">
        <v>17</v>
      </c>
      <c r="B26" s="7" t="s" ph="1">
        <v>324</v>
      </c>
      <c r="C26" s="7" t="s" ph="1">
        <v>325</v>
      </c>
      <c r="G26" s="7" t="s" ph="1">
        <v>326</v>
      </c>
      <c r="H26" s="7" t="s" ph="1">
        <v>331</v>
      </c>
      <c r="I26" s="7" t="s" ph="1">
        <v>2356</v>
      </c>
      <c r="M26" s="14" t="str" ph="1">
        <f>IFERROR(INDEX([1]!_born[生没年],
MATCH(I26,[1]!_born[作],0)),"")</f>
        <v/>
      </c>
      <c r="N26" s="14" t="str" ph="1">
        <f>IFERROR(INDEX([1]!_born[生没年],
MATCH(K26,[1]!_born[作],0)),"")</f>
        <v/>
      </c>
      <c r="O26" s="17" t="s" ph="1">
        <v>7758</v>
      </c>
      <c r="P26" s="7" t="s" ph="1">
        <v>332</v>
      </c>
      <c r="Q26" s="7" t="s" ph="1">
        <v>333</v>
      </c>
      <c r="R26" s="147" ph="1"/>
      <c r="T26" s="7" t="s" ph="1">
        <v>3482</v>
      </c>
      <c r="U26" s="15" t="s" ph="1">
        <v>334</v>
      </c>
      <c r="V26" s="16" ph="1">
        <v>2800</v>
      </c>
    </row>
    <row r="27" spans="1:25" ht="25.5" ph="1">
      <c r="A27" s="6" ph="1">
        <v>18</v>
      </c>
      <c r="B27" s="7" t="s" ph="1">
        <v>324</v>
      </c>
      <c r="C27" s="7" t="s" ph="1">
        <v>325</v>
      </c>
      <c r="G27" s="7" t="s" ph="1">
        <v>326</v>
      </c>
      <c r="H27" s="7" t="s" ph="1">
        <v>331</v>
      </c>
      <c r="I27" s="17" t="s" ph="1">
        <v>7759</v>
      </c>
      <c r="M27" s="14" t="str" ph="1">
        <f>IFERROR(INDEX([1]!_born[生没年],
MATCH(I27,[1]!_born[作],0)),"")</f>
        <v/>
      </c>
      <c r="N27" s="14" t="str" ph="1">
        <f>IFERROR(INDEX([1]!_born[生没年],
MATCH(K27,[1]!_born[作],0)),"")</f>
        <v/>
      </c>
      <c r="O27" s="17" t="s" ph="1">
        <v>7760</v>
      </c>
      <c r="R27" s="147" ph="1"/>
      <c r="T27" s="7" t="s" ph="1">
        <v>2999</v>
      </c>
      <c r="U27" s="15" t="s" ph="1">
        <v>335</v>
      </c>
      <c r="Y27" s="7" t="s" ph="1">
        <v>7753</v>
      </c>
    </row>
    <row r="28" spans="1:25" ht="25.5" ph="1">
      <c r="A28" s="6" t="s" ph="1">
        <v>336</v>
      </c>
      <c r="B28" s="7" t="s" ph="1">
        <v>324</v>
      </c>
      <c r="C28" s="7" t="s" ph="1">
        <v>325</v>
      </c>
      <c r="G28" s="7" t="s" ph="1">
        <v>326</v>
      </c>
      <c r="H28" s="7" t="s" ph="1">
        <v>331</v>
      </c>
      <c r="I28" s="7" t="s" ph="1">
        <v>1159</v>
      </c>
      <c r="M28" s="14" t="str" ph="1">
        <f>IFERROR(INDEX([1]!_born[生没年],
MATCH(I28,[1]!_born[作],0)),"")</f>
        <v/>
      </c>
      <c r="N28" s="14" t="str" ph="1">
        <f>IFERROR(INDEX([1]!_born[生没年],
MATCH(K28,[1]!_born[作],0)),"")</f>
        <v/>
      </c>
      <c r="O28" s="7" t="s" ph="1">
        <v>7761</v>
      </c>
      <c r="R28" s="147" ph="1"/>
      <c r="S28" s="7" t="s" ph="1">
        <v>337</v>
      </c>
      <c r="T28" s="7" t="s" ph="1">
        <v>338</v>
      </c>
      <c r="U28" s="15" t="s" ph="1">
        <v>339</v>
      </c>
      <c r="V28" s="16" ph="1">
        <f>2000*1.05</f>
        <v>2100</v>
      </c>
      <c r="W28" s="16" ph="1">
        <f>2000*1.05</f>
        <v>2100</v>
      </c>
      <c r="Y28" s="7" t="s" ph="1">
        <v>7762</v>
      </c>
    </row>
    <row r="29" spans="1:25" ht="25.5" ph="1">
      <c r="A29" s="6" ph="1">
        <v>19</v>
      </c>
      <c r="B29" s="7" t="s" ph="1">
        <v>324</v>
      </c>
      <c r="C29" s="7" t="s" ph="1">
        <v>325</v>
      </c>
      <c r="G29" s="7" t="s" ph="1">
        <v>326</v>
      </c>
      <c r="H29" s="7" t="s" ph="1">
        <v>331</v>
      </c>
      <c r="I29" s="7" t="s" ph="1">
        <v>2356</v>
      </c>
      <c r="M29" s="14" t="str" ph="1">
        <f>IFERROR(INDEX([1]!_born[生没年],
MATCH(I29,[1]!_born[作],0)),"")</f>
        <v/>
      </c>
      <c r="N29" s="14" t="str" ph="1">
        <f>IFERROR(INDEX([1]!_born[生没年],
MATCH(K29,[1]!_born[作],0)),"")</f>
        <v/>
      </c>
      <c r="O29" s="7" t="s" ph="1">
        <v>7763</v>
      </c>
      <c r="R29" s="147" ph="1"/>
    </row>
    <row r="30" spans="1:25" ht="25.5" ph="1">
      <c r="A30" s="6" ph="1">
        <v>20</v>
      </c>
      <c r="B30" s="7" t="s" ph="1">
        <v>324</v>
      </c>
      <c r="C30" s="7" t="s" ph="1">
        <v>325</v>
      </c>
      <c r="G30" s="7" t="s" ph="1">
        <v>326</v>
      </c>
      <c r="H30" s="7" t="s" ph="1">
        <v>7764</v>
      </c>
      <c r="I30" s="7" t="s" ph="1">
        <v>7765</v>
      </c>
      <c r="M30" s="14" t="str" ph="1">
        <f>IFERROR(INDEX([1]!_born[生没年],
MATCH(I30,[1]!_born[作],0)),"")</f>
        <v/>
      </c>
      <c r="N30" s="14" t="str" ph="1">
        <f>IFERROR(INDEX([1]!_born[生没年],
MATCH(K30,[1]!_born[作],0)),"")</f>
        <v/>
      </c>
      <c r="O30" s="7" t="s" ph="1">
        <v>7766</v>
      </c>
      <c r="R30" s="147" ph="1"/>
      <c r="T30" s="7" t="s" ph="1">
        <v>7767</v>
      </c>
      <c r="U30" s="15" ph="1">
        <v>34642</v>
      </c>
      <c r="V30" s="16" ph="1">
        <v>2800</v>
      </c>
      <c r="Y30" s="7" t="s" ph="1">
        <v>7753</v>
      </c>
    </row>
    <row r="31" spans="1:25" ht="25.5" ph="1">
      <c r="A31" s="6" ph="1">
        <v>21</v>
      </c>
      <c r="B31" s="7" t="s" ph="1">
        <v>324</v>
      </c>
      <c r="C31" s="7" t="s" ph="1">
        <v>325</v>
      </c>
      <c r="G31" s="7" t="s" ph="1">
        <v>326</v>
      </c>
      <c r="H31" s="7" t="s" ph="1">
        <v>4030</v>
      </c>
      <c r="I31" s="7" t="s" ph="1">
        <v>2356</v>
      </c>
      <c r="M31" s="14" t="str" ph="1">
        <f>IFERROR(INDEX([1]!_born[生没年],
MATCH(I31,[1]!_born[作],0)),"")</f>
        <v/>
      </c>
      <c r="N31" s="14" t="str" ph="1">
        <f>IFERROR(INDEX([1]!_born[生没年],
MATCH(K31,[1]!_born[作],0)),"")</f>
        <v/>
      </c>
      <c r="O31" s="7" t="s" ph="1">
        <v>2440</v>
      </c>
      <c r="R31" s="147" ph="1"/>
      <c r="T31" s="7" t="s" ph="1">
        <v>340</v>
      </c>
      <c r="U31" s="15" t="s" ph="1">
        <v>334</v>
      </c>
      <c r="V31" s="16" ph="1">
        <v>1990</v>
      </c>
      <c r="Y31" s="7" t="s" ph="1">
        <v>7753</v>
      </c>
    </row>
    <row r="32" spans="1:25" ht="25.5" ph="1">
      <c r="A32" s="6" ph="1">
        <v>22</v>
      </c>
      <c r="B32" s="7" t="s" ph="1">
        <v>324</v>
      </c>
      <c r="C32" s="7" t="s" ph="1">
        <v>325</v>
      </c>
      <c r="G32" s="7" t="s" ph="1">
        <v>326</v>
      </c>
      <c r="H32" s="7" t="s" ph="1">
        <v>2627</v>
      </c>
      <c r="I32" s="7" t="s" ph="1">
        <v>341</v>
      </c>
      <c r="J32" s="7" t="s" ph="1">
        <v>7768</v>
      </c>
      <c r="M32" s="14" t="str" ph="1">
        <f>IFERROR(INDEX([1]!_born[生没年],
MATCH(I32,[1]!_born[作],0)),"")</f>
        <v/>
      </c>
      <c r="N32" s="14" t="str" ph="1">
        <f>IFERROR(INDEX([1]!_born[生没年],
MATCH(K32,[1]!_born[作],0)),"")</f>
        <v/>
      </c>
      <c r="O32" s="7" t="s" ph="1">
        <v>2838</v>
      </c>
      <c r="R32" s="147" ph="1"/>
      <c r="T32" s="7" t="s" ph="1">
        <v>342</v>
      </c>
      <c r="U32" s="15" t="s" ph="1">
        <v>334</v>
      </c>
      <c r="Y32" s="7" t="s" ph="1">
        <v>7753</v>
      </c>
    </row>
    <row r="33" spans="1:27" ht="25.5" ph="1">
      <c r="A33" s="6" ph="1">
        <v>23</v>
      </c>
      <c r="B33" s="7" t="s" ph="1">
        <v>324</v>
      </c>
      <c r="C33" s="7" t="s" ph="1">
        <v>325</v>
      </c>
      <c r="G33" s="7" t="s" ph="1">
        <v>326</v>
      </c>
      <c r="H33" s="7" t="s" ph="1">
        <v>7769</v>
      </c>
      <c r="I33" s="7" t="s" ph="1">
        <v>3630</v>
      </c>
      <c r="K33" s="7" t="s" ph="1">
        <v>2778</v>
      </c>
      <c r="M33" s="14" t="str" ph="1">
        <f>IFERROR(INDEX([1]!_born[生没年],
MATCH(I33,[1]!_born[作],0)),"")</f>
        <v/>
      </c>
      <c r="N33" s="14" t="str" ph="1">
        <f>IFERROR(INDEX([1]!_born[生没年],
MATCH(K33,[1]!_born[作],0)),"")</f>
        <v/>
      </c>
      <c r="O33" s="7" t="s" ph="1">
        <v>2442</v>
      </c>
      <c r="R33" s="147" ph="1"/>
      <c r="T33" s="7" t="s" ph="1">
        <v>3057</v>
      </c>
      <c r="U33" s="15" ph="1">
        <v>34683</v>
      </c>
      <c r="V33" s="16" ph="1">
        <v>1790</v>
      </c>
    </row>
    <row r="34" spans="1:27" ht="25.5" ph="1">
      <c r="A34" s="6" ph="1">
        <v>24</v>
      </c>
      <c r="B34" s="7" t="s" ph="1">
        <v>324</v>
      </c>
      <c r="C34" s="7" t="s" ph="1">
        <v>325</v>
      </c>
      <c r="G34" s="7" t="s" ph="1">
        <v>326</v>
      </c>
      <c r="H34" s="7" t="s" ph="1">
        <v>7770</v>
      </c>
      <c r="I34" s="7" t="s" ph="1">
        <v>2778</v>
      </c>
      <c r="M34" s="14" t="str" ph="1">
        <f>IFERROR(INDEX([1]!_born[生没年],
MATCH(I34,[1]!_born[作],0)),"")</f>
        <v/>
      </c>
      <c r="N34" s="14" t="str" ph="1">
        <f>IFERROR(INDEX([1]!_born[生没年],
MATCH(K34,[1]!_born[作],0)),"")</f>
        <v/>
      </c>
      <c r="O34" s="7" t="s" ph="1">
        <v>2441</v>
      </c>
      <c r="R34" s="147" ph="1"/>
      <c r="T34" s="7" t="s" ph="1">
        <v>3057</v>
      </c>
      <c r="U34" s="15" ph="1">
        <v>34689</v>
      </c>
      <c r="V34" s="16" ph="1">
        <v>2090</v>
      </c>
    </row>
    <row r="35" spans="1:27" ht="25.5" ph="1">
      <c r="A35" s="6" ph="1">
        <v>161</v>
      </c>
      <c r="B35" s="7" t="s" ph="1">
        <v>324</v>
      </c>
      <c r="C35" s="7" t="s" ph="1">
        <v>325</v>
      </c>
      <c r="G35" s="7" t="s" ph="1">
        <v>343</v>
      </c>
      <c r="I35" s="7" t="s" ph="1">
        <v>2749</v>
      </c>
      <c r="M35" s="14" t="str" ph="1">
        <f>IFERROR(INDEX([1]!_born[生没年],
MATCH(I35,[1]!_born[作],0)),"")</f>
        <v>1501~1700</v>
      </c>
      <c r="N35" s="14" t="str" ph="1">
        <f>IFERROR(INDEX([1]!_born[生没年],
MATCH(K35,[1]!_born[作],0)),"")</f>
        <v/>
      </c>
      <c r="O35" s="7" t="s" ph="1">
        <v>7771</v>
      </c>
      <c r="R35" s="147" ph="1"/>
      <c r="T35" s="7" t="s" ph="1">
        <v>2401</v>
      </c>
      <c r="U35" s="15" ph="1">
        <v>36275</v>
      </c>
      <c r="AA35" s="7" t="s" ph="1">
        <v>4027</v>
      </c>
    </row>
    <row r="36" spans="1:27" ht="25.5" ph="1">
      <c r="A36" s="6" t="s" ph="1">
        <v>7772</v>
      </c>
      <c r="B36" s="7" t="s" ph="1">
        <v>324</v>
      </c>
      <c r="C36" s="7" t="s" ph="1">
        <v>324</v>
      </c>
      <c r="G36" s="7" t="s" ph="1">
        <v>326</v>
      </c>
      <c r="H36" s="7" t="s" ph="1">
        <v>169</v>
      </c>
      <c r="I36" s="7" t="s" ph="1">
        <v>2356</v>
      </c>
      <c r="J36" s="7" t="s" ph="1">
        <v>7768</v>
      </c>
      <c r="K36" s="7" t="s" ph="1">
        <v>345</v>
      </c>
      <c r="L36" s="7" t="s" ph="1">
        <v>7768</v>
      </c>
      <c r="M36" s="14" t="str" ph="1">
        <f>IFERROR(INDEX([1]!_born[生没年],
MATCH(I36,[1]!_born[作],0)),"")</f>
        <v/>
      </c>
      <c r="N36" s="14" t="str" ph="1">
        <f>IFERROR(INDEX([1]!_born[生没年],
MATCH(K36,[1]!_born[作],0)),"")</f>
        <v/>
      </c>
      <c r="O36" s="7" t="s" ph="1">
        <v>4493</v>
      </c>
      <c r="R36" s="147" ph="1"/>
      <c r="T36" s="7" t="s" ph="1">
        <v>4494</v>
      </c>
      <c r="U36" s="15" ph="1">
        <v>44793</v>
      </c>
      <c r="V36" s="16" ph="1">
        <v>1726</v>
      </c>
      <c r="W36" s="16" ph="1">
        <v>1722</v>
      </c>
      <c r="Y36" s="7" t="s" ph="1">
        <v>4495</v>
      </c>
    </row>
    <row r="37" spans="1:27" ht="25.5" ph="1">
      <c r="A37" s="6" ph="1">
        <v>25</v>
      </c>
      <c r="B37" s="7" t="s" ph="1">
        <v>324</v>
      </c>
      <c r="C37" s="7" t="s" ph="1">
        <v>325</v>
      </c>
      <c r="G37" s="7" t="s" ph="1">
        <v>326</v>
      </c>
      <c r="H37" s="7" t="s" ph="1">
        <v>344</v>
      </c>
      <c r="I37" s="7" t="s" ph="1">
        <v>2356</v>
      </c>
      <c r="J37" s="7" t="s" ph="1">
        <v>7768</v>
      </c>
      <c r="K37" s="7" t="s" ph="1">
        <v>345</v>
      </c>
      <c r="L37" s="7" t="s" ph="1">
        <v>7768</v>
      </c>
      <c r="M37" s="14" t="str" ph="1">
        <f>IFERROR(INDEX([1]!_born[生没年],
MATCH(I37,[1]!_born[作],0)),"")</f>
        <v/>
      </c>
      <c r="N37" s="14" t="str" ph="1">
        <f>IFERROR(INDEX([1]!_born[生没年],
MATCH(K37,[1]!_born[作],0)),"")</f>
        <v/>
      </c>
      <c r="O37" s="7" t="s" ph="1">
        <v>4492</v>
      </c>
      <c r="R37" s="147" ph="1"/>
      <c r="T37" s="7" t="s" ph="1">
        <v>346</v>
      </c>
      <c r="U37" s="15" t="s" ph="1">
        <v>334</v>
      </c>
    </row>
    <row r="38" spans="1:27" ht="25.5" ph="1">
      <c r="A38" s="6" ph="1">
        <v>26</v>
      </c>
      <c r="B38" s="7" t="s" ph="1">
        <v>324</v>
      </c>
      <c r="C38" s="7" t="s" ph="1">
        <v>325</v>
      </c>
      <c r="G38" s="7" t="s" ph="1">
        <v>326</v>
      </c>
      <c r="H38" s="7" t="s" ph="1">
        <v>7773</v>
      </c>
      <c r="I38" s="7" t="s" ph="1">
        <v>2356</v>
      </c>
      <c r="M38" s="14" t="str" ph="1">
        <f>IFERROR(INDEX([1]!_born[生没年],
MATCH(I38,[1]!_born[作],0)),"")</f>
        <v/>
      </c>
      <c r="N38" s="14" t="str" ph="1">
        <f>IFERROR(INDEX([1]!_born[生没年],
MATCH(K38,[1]!_born[作],0)),"")</f>
        <v/>
      </c>
      <c r="O38" s="7" t="s" ph="1">
        <v>2923</v>
      </c>
      <c r="R38" s="147" ph="1"/>
      <c r="T38" s="7" t="s" ph="1">
        <v>3058</v>
      </c>
      <c r="U38" s="15" t="s" ph="1">
        <v>334</v>
      </c>
      <c r="V38" s="16" ph="1">
        <v>1800</v>
      </c>
    </row>
    <row r="39" spans="1:27" ht="25.5" ph="1">
      <c r="A39" s="6" ph="1">
        <v>27</v>
      </c>
      <c r="B39" s="7" t="s" ph="1">
        <v>324</v>
      </c>
      <c r="C39" s="7" t="s" ph="1">
        <v>325</v>
      </c>
      <c r="G39" s="7" t="s" ph="1">
        <v>326</v>
      </c>
      <c r="H39" s="7" t="s" ph="1">
        <v>7773</v>
      </c>
      <c r="I39" s="7" t="s" ph="1">
        <v>2443</v>
      </c>
      <c r="M39" s="14" t="str" ph="1">
        <f>IFERROR(INDEX([1]!_born[生没年],
MATCH(I39,[1]!_born[作],0)),"")</f>
        <v/>
      </c>
      <c r="N39" s="14" t="str" ph="1">
        <f>IFERROR(INDEX([1]!_born[生没年],
MATCH(K39,[1]!_born[作],0)),"")</f>
        <v/>
      </c>
      <c r="O39" s="7" t="s" ph="1">
        <v>7774</v>
      </c>
      <c r="R39" s="147" ph="1"/>
      <c r="S39" s="7" t="s" ph="1">
        <v>347</v>
      </c>
      <c r="T39" s="7" t="s" ph="1">
        <v>2444</v>
      </c>
      <c r="U39" s="15" ph="1">
        <v>36987</v>
      </c>
      <c r="W39" s="16" ph="1">
        <v>800</v>
      </c>
      <c r="Y39" s="7" t="s" ph="1">
        <v>7775</v>
      </c>
    </row>
    <row r="40" spans="1:27" ht="25.5" ph="1">
      <c r="A40" s="6" ph="1">
        <v>27</v>
      </c>
      <c r="B40" s="7" t="s" ph="1">
        <v>324</v>
      </c>
      <c r="C40" s="7" t="s" ph="1">
        <v>325</v>
      </c>
      <c r="G40" s="7" t="s" ph="1">
        <v>326</v>
      </c>
      <c r="H40" s="7" t="s" ph="1">
        <v>7776</v>
      </c>
      <c r="I40" s="7" t="s" ph="1">
        <v>404</v>
      </c>
      <c r="M40" s="14" t="str" ph="1">
        <f>IFERROR(INDEX([1]!_born[生没年],
MATCH(I40,[1]!_born[作],0)),"")</f>
        <v/>
      </c>
      <c r="N40" s="14" t="str" ph="1">
        <f>IFERROR(INDEX([1]!_born[生没年],
MATCH(K40,[1]!_born[作],0)),"")</f>
        <v/>
      </c>
      <c r="O40" s="7" t="s" ph="1">
        <v>405</v>
      </c>
      <c r="R40" s="147" ph="1"/>
      <c r="S40" s="7" t="s" ph="1">
        <v>4031</v>
      </c>
      <c r="T40" s="7" t="s" ph="1">
        <v>3059</v>
      </c>
    </row>
    <row r="41" spans="1:27" ht="25.5" ph="1">
      <c r="A41" s="6" ph="1">
        <v>28</v>
      </c>
      <c r="B41" s="7" t="s" ph="1">
        <v>324</v>
      </c>
      <c r="C41" s="7" t="s" ph="1">
        <v>325</v>
      </c>
      <c r="G41" s="7" t="s" ph="1">
        <v>326</v>
      </c>
      <c r="H41" s="7" t="s" ph="1">
        <v>7777</v>
      </c>
      <c r="I41" s="7" t="s" ph="1">
        <v>2356</v>
      </c>
      <c r="M41" s="14" t="str" ph="1">
        <f>IFERROR(INDEX([1]!_born[生没年],
MATCH(I41,[1]!_born[作],0)),"")</f>
        <v/>
      </c>
      <c r="N41" s="14" t="str" ph="1">
        <f>IFERROR(INDEX([1]!_born[生没年],
MATCH(K41,[1]!_born[作],0)),"")</f>
        <v/>
      </c>
      <c r="O41" s="7" t="s" ph="1">
        <v>7778</v>
      </c>
      <c r="R41" s="147" ph="1"/>
      <c r="T41" s="7" t="s" ph="1">
        <v>7779</v>
      </c>
      <c r="U41" s="15" ph="1">
        <v>34834</v>
      </c>
      <c r="V41" s="16" ph="1">
        <v>2300</v>
      </c>
      <c r="W41" s="16" ph="1">
        <v>2000</v>
      </c>
      <c r="Y41" s="7" t="s" ph="1">
        <v>7753</v>
      </c>
    </row>
    <row r="42" spans="1:27" ht="25.5" ph="1">
      <c r="A42" s="6" ph="1">
        <v>29</v>
      </c>
      <c r="B42" s="7" t="s" ph="1">
        <v>324</v>
      </c>
      <c r="C42" s="7" t="s" ph="1">
        <v>325</v>
      </c>
      <c r="G42" s="7" t="s" ph="1">
        <v>326</v>
      </c>
      <c r="H42" s="7" t="s" ph="1">
        <v>7780</v>
      </c>
      <c r="I42" s="7" t="s" ph="1">
        <v>7781</v>
      </c>
      <c r="J42" s="7" t="s" ph="1">
        <v>7782</v>
      </c>
      <c r="M42" s="14" t="str" ph="1">
        <f>IFERROR(INDEX([1]!_born[生没年],
MATCH(I42,[1]!_born[作],0)),"")</f>
        <v/>
      </c>
      <c r="N42" s="14" t="str" ph="1">
        <f>IFERROR(INDEX([1]!_born[生没年],
MATCH(K42,[1]!_born[作],0)),"")</f>
        <v/>
      </c>
      <c r="O42" s="7" t="s" ph="1">
        <v>7783</v>
      </c>
      <c r="R42" s="147" ph="1"/>
      <c r="S42" s="7" t="s" ph="1">
        <v>3481</v>
      </c>
      <c r="T42" s="7" t="s" ph="1">
        <v>2475</v>
      </c>
    </row>
    <row r="43" spans="1:27" ht="25.5" ph="1">
      <c r="A43" s="6" ph="1">
        <v>30</v>
      </c>
      <c r="B43" s="7" t="s" ph="1">
        <v>324</v>
      </c>
      <c r="C43" s="7" t="s" ph="1">
        <v>325</v>
      </c>
      <c r="G43" s="7" t="s" ph="1">
        <v>326</v>
      </c>
      <c r="H43" s="7" t="s" ph="1">
        <v>7047</v>
      </c>
      <c r="I43" s="17" t="s" ph="1">
        <v>4209</v>
      </c>
      <c r="M43" s="14" t="str" ph="1">
        <f>IFERROR(INDEX([1]!_born[生没年],
MATCH(I43,[1]!_born[作],0)),"")</f>
        <v>1929~</v>
      </c>
      <c r="N43" s="14" t="str" ph="1">
        <f>IFERROR(INDEX([1]!_born[生没年],
MATCH(K43,[1]!_born[作],0)),"")</f>
        <v/>
      </c>
      <c r="O43" s="7" t="s" ph="1">
        <v>7784</v>
      </c>
      <c r="R43" s="147" ph="1"/>
      <c r="T43" s="7" t="s" ph="1">
        <v>3482</v>
      </c>
      <c r="W43" s="16" ph="1">
        <v>2800</v>
      </c>
    </row>
    <row r="44" spans="1:27" ht="25.5" ph="1">
      <c r="A44" s="6" ph="1">
        <v>31</v>
      </c>
      <c r="B44" s="7" t="s" ph="1">
        <v>324</v>
      </c>
      <c r="C44" s="7" t="s" ph="1">
        <v>325</v>
      </c>
      <c r="G44" s="7" t="s" ph="1">
        <v>326</v>
      </c>
      <c r="H44" s="7" t="s" ph="1">
        <v>7047</v>
      </c>
      <c r="I44" s="17" t="s" ph="1">
        <v>4209</v>
      </c>
      <c r="M44" s="14" t="str" ph="1">
        <f>IFERROR(INDEX([1]!_born[生没年],
MATCH(I44,[1]!_born[作],0)),"")</f>
        <v>1929~</v>
      </c>
      <c r="N44" s="14" t="str" ph="1">
        <f>IFERROR(INDEX([1]!_born[生没年],
MATCH(K44,[1]!_born[作],0)),"")</f>
        <v/>
      </c>
      <c r="O44" s="7" t="s" ph="1">
        <v>7785</v>
      </c>
      <c r="R44" s="147" ph="1"/>
      <c r="T44" s="7" t="s" ph="1">
        <v>3482</v>
      </c>
      <c r="W44" s="16" ph="1">
        <v>2800</v>
      </c>
    </row>
    <row r="45" spans="1:27" ht="25.5" ph="1">
      <c r="A45" s="6" ph="1">
        <v>32</v>
      </c>
      <c r="B45" s="7" t="s" ph="1">
        <v>324</v>
      </c>
      <c r="C45" s="7" t="s" ph="1">
        <v>325</v>
      </c>
      <c r="G45" s="7" t="s" ph="1">
        <v>326</v>
      </c>
      <c r="H45" s="7" t="s" ph="1">
        <v>7786</v>
      </c>
      <c r="I45" s="7" t="s" ph="1">
        <v>7787</v>
      </c>
      <c r="M45" s="14" t="str" ph="1">
        <f>IFERROR(INDEX([1]!_born[生没年],
MATCH(I45,[1]!_born[作],0)),"")</f>
        <v/>
      </c>
      <c r="N45" s="14" t="str" ph="1">
        <f>IFERROR(INDEX([1]!_born[生没年],
MATCH(K45,[1]!_born[作],0)),"")</f>
        <v/>
      </c>
      <c r="O45" s="7" t="s" ph="1">
        <v>2304</v>
      </c>
      <c r="R45" s="147" ph="1"/>
      <c r="S45" s="7" t="s" ph="1">
        <v>3313</v>
      </c>
      <c r="T45" s="7" t="s" ph="1">
        <v>2999</v>
      </c>
      <c r="W45" s="16" ph="1">
        <v>500</v>
      </c>
      <c r="Y45" s="7" t="s" ph="1">
        <v>7753</v>
      </c>
    </row>
    <row r="46" spans="1:27" ht="25.5" ph="1">
      <c r="A46" s="6" ph="1">
        <v>33</v>
      </c>
      <c r="B46" s="7" t="s" ph="1">
        <v>324</v>
      </c>
      <c r="C46" s="7" t="s" ph="1">
        <v>325</v>
      </c>
      <c r="G46" s="7" t="s" ph="1">
        <v>326</v>
      </c>
      <c r="H46" s="7" t="s" ph="1">
        <v>7788</v>
      </c>
      <c r="I46" s="17" t="s" ph="1">
        <v>3804</v>
      </c>
      <c r="M46" s="14" t="str" ph="1">
        <f>IFERROR(INDEX([1]!_born[生没年],
MATCH(I46,[1]!_born[作],0)),"")</f>
        <v/>
      </c>
      <c r="N46" s="14" t="str" ph="1">
        <f>IFERROR(INDEX([1]!_born[生没年],
MATCH(K46,[1]!_born[作],0)),"")</f>
        <v/>
      </c>
      <c r="O46" s="7" t="s" ph="1">
        <v>7789</v>
      </c>
      <c r="R46" s="147" ph="1"/>
      <c r="S46" s="7" t="s" ph="1">
        <v>4236</v>
      </c>
      <c r="T46" s="7" t="s" ph="1">
        <v>2999</v>
      </c>
      <c r="W46" s="16" ph="1">
        <v>700</v>
      </c>
      <c r="Y46" s="7" t="s" ph="1">
        <v>7753</v>
      </c>
    </row>
    <row r="47" spans="1:27" ht="25.5" ph="1">
      <c r="A47" s="6" ph="1">
        <v>34</v>
      </c>
      <c r="B47" s="7" t="s" ph="1">
        <v>324</v>
      </c>
      <c r="C47" s="7" t="s" ph="1">
        <v>325</v>
      </c>
      <c r="G47" s="7" t="s" ph="1">
        <v>326</v>
      </c>
      <c r="H47" s="7" t="s" ph="1">
        <v>7790</v>
      </c>
      <c r="I47" s="7" t="s" ph="1">
        <v>7791</v>
      </c>
      <c r="K47" s="7" t="s" ph="1">
        <v>7792</v>
      </c>
      <c r="L47" s="7" t="s" ph="1">
        <v>7793</v>
      </c>
      <c r="M47" s="14" t="str" ph="1">
        <f>IFERROR(INDEX([1]!_born[生没年],
MATCH(I47,[1]!_born[作],0)),"")</f>
        <v/>
      </c>
      <c r="N47" s="14" t="str" ph="1">
        <f>IFERROR(INDEX([1]!_born[生没年],
MATCH(K47,[1]!_born[作],0)),"")</f>
        <v/>
      </c>
      <c r="O47" s="7" t="s" ph="1">
        <v>7794</v>
      </c>
      <c r="R47" s="147" ph="1"/>
      <c r="S47" s="7" t="s" ph="1">
        <v>3312</v>
      </c>
      <c r="T47" s="7" t="s" ph="1">
        <v>2999</v>
      </c>
      <c r="W47" s="16" ph="1">
        <v>500</v>
      </c>
      <c r="Y47" s="7" t="s" ph="1">
        <v>7753</v>
      </c>
    </row>
    <row r="48" spans="1:27" ht="25.5" ph="1">
      <c r="A48" s="6" ph="1">
        <v>35</v>
      </c>
      <c r="B48" s="7" t="s" ph="1">
        <v>324</v>
      </c>
      <c r="C48" s="7" t="s" ph="1">
        <v>325</v>
      </c>
      <c r="G48" s="7" t="s" ph="1">
        <v>326</v>
      </c>
      <c r="H48" s="7" t="s" ph="1">
        <v>7795</v>
      </c>
      <c r="I48" s="7" t="s" ph="1">
        <v>348</v>
      </c>
      <c r="M48" s="14" t="str" ph="1">
        <f>IFERROR(INDEX([1]!_born[生没年],
MATCH(I48,[1]!_born[作],0)),"")</f>
        <v/>
      </c>
      <c r="N48" s="14" t="str" ph="1">
        <f>IFERROR(INDEX([1]!_born[生没年],
MATCH(K48,[1]!_born[作],0)),"")</f>
        <v/>
      </c>
      <c r="O48" s="7" t="s" ph="1">
        <v>7796</v>
      </c>
      <c r="R48" s="147" ph="1"/>
      <c r="S48" s="7" t="s" ph="1">
        <v>3256</v>
      </c>
      <c r="T48" s="7" t="s" ph="1">
        <v>2476</v>
      </c>
      <c r="U48" s="15" t="s" ph="1">
        <v>334</v>
      </c>
    </row>
    <row r="49" spans="1:25" ht="25.5" ph="1">
      <c r="A49" s="6" ph="1">
        <v>36</v>
      </c>
      <c r="B49" s="7" t="s" ph="1">
        <v>324</v>
      </c>
      <c r="C49" s="7" t="s" ph="1">
        <v>325</v>
      </c>
      <c r="G49" s="7" t="s" ph="1">
        <v>326</v>
      </c>
      <c r="H49" s="7" t="s" ph="1">
        <v>7795</v>
      </c>
      <c r="I49" s="7" t="s" ph="1">
        <v>7797</v>
      </c>
      <c r="M49" s="14" t="str" ph="1">
        <f>IFERROR(INDEX([1]!_born[生没年],
MATCH(I49,[1]!_born[作],0)),"")</f>
        <v/>
      </c>
      <c r="N49" s="14" t="str" ph="1">
        <f>IFERROR(INDEX([1]!_born[生没年],
MATCH(K49,[1]!_born[作],0)),"")</f>
        <v/>
      </c>
      <c r="O49" s="7" t="s" ph="1">
        <v>7798</v>
      </c>
      <c r="R49" s="147" ph="1"/>
      <c r="S49" s="7" t="s" ph="1">
        <v>2532</v>
      </c>
      <c r="T49" s="7" t="s" ph="1">
        <v>7799</v>
      </c>
      <c r="U49" s="15" ph="1">
        <v>34842</v>
      </c>
      <c r="V49" s="16" ph="1">
        <v>1947</v>
      </c>
      <c r="Y49" s="7" t="s" ph="1">
        <v>7753</v>
      </c>
    </row>
    <row r="50" spans="1:25" ht="25.5" ph="1">
      <c r="A50" s="6" ph="1">
        <v>37</v>
      </c>
      <c r="B50" s="7" t="s" ph="1">
        <v>324</v>
      </c>
      <c r="C50" s="7" t="s" ph="1">
        <v>325</v>
      </c>
      <c r="G50" s="7" t="s" ph="1">
        <v>326</v>
      </c>
      <c r="H50" s="7" t="s" ph="1">
        <v>7795</v>
      </c>
      <c r="I50" s="7" t="s" ph="1">
        <v>7800</v>
      </c>
      <c r="M50" s="14" t="str" ph="1">
        <f>IFERROR(INDEX([1]!_born[生没年],
MATCH(I50,[1]!_born[作],0)),"")</f>
        <v/>
      </c>
      <c r="N50" s="14" t="str" ph="1">
        <f>IFERROR(INDEX([1]!_born[生没年],
MATCH(K50,[1]!_born[作],0)),"")</f>
        <v/>
      </c>
      <c r="O50" s="7" t="s" ph="1">
        <v>7801</v>
      </c>
      <c r="R50" s="147" ph="1"/>
      <c r="T50" s="7" t="s" ph="1">
        <v>2670</v>
      </c>
      <c r="U50" s="15" ph="1">
        <v>34918</v>
      </c>
      <c r="V50" s="16" ph="1">
        <v>2500</v>
      </c>
      <c r="Y50" s="7" t="s" ph="1">
        <v>7753</v>
      </c>
    </row>
    <row r="51" spans="1:25" ht="25.5" ph="1">
      <c r="A51" s="6" ph="1">
        <v>38</v>
      </c>
      <c r="B51" s="7" t="s" ph="1">
        <v>324</v>
      </c>
      <c r="C51" s="7" t="s" ph="1">
        <v>325</v>
      </c>
      <c r="G51" s="7" t="s" ph="1">
        <v>326</v>
      </c>
      <c r="H51" s="7" t="s" ph="1">
        <v>7802</v>
      </c>
      <c r="I51" s="7" t="s" ph="1">
        <v>2356</v>
      </c>
      <c r="M51" s="14" t="str" ph="1">
        <f>IFERROR(INDEX([1]!_born[生没年],
MATCH(I51,[1]!_born[作],0)),"")</f>
        <v/>
      </c>
      <c r="N51" s="14" t="str" ph="1">
        <f>IFERROR(INDEX([1]!_born[生没年],
MATCH(K51,[1]!_born[作],0)),"")</f>
        <v/>
      </c>
      <c r="O51" s="7" t="s" ph="1">
        <v>7803</v>
      </c>
      <c r="R51" s="147" ph="1"/>
      <c r="S51" s="7" t="s" ph="1">
        <v>2671</v>
      </c>
      <c r="T51" s="7" t="s" ph="1">
        <v>3482</v>
      </c>
      <c r="U51" s="15" t="s" ph="1">
        <v>334</v>
      </c>
      <c r="Y51" s="7" t="s" ph="1">
        <v>7753</v>
      </c>
    </row>
    <row r="52" spans="1:25" ht="25.5" ph="1">
      <c r="A52" s="6" ph="1">
        <v>39</v>
      </c>
      <c r="B52" s="7" t="s" ph="1">
        <v>324</v>
      </c>
      <c r="C52" s="7" t="s" ph="1">
        <v>325</v>
      </c>
      <c r="G52" s="7" t="s" ph="1">
        <v>326</v>
      </c>
      <c r="H52" s="7" t="s" ph="1">
        <v>7804</v>
      </c>
      <c r="I52" s="7" t="s" ph="1">
        <v>2356</v>
      </c>
      <c r="M52" s="14" t="str" ph="1">
        <f>IFERROR(INDEX([1]!_born[生没年],
MATCH(I52,[1]!_born[作],0)),"")</f>
        <v/>
      </c>
      <c r="N52" s="14" t="str" ph="1">
        <f>IFERROR(INDEX([1]!_born[生没年],
MATCH(K52,[1]!_born[作],0)),"")</f>
        <v/>
      </c>
      <c r="O52" s="7" t="s" ph="1">
        <v>7805</v>
      </c>
      <c r="R52" s="147" ph="1"/>
      <c r="S52" s="7" t="s" ph="1">
        <v>3067</v>
      </c>
      <c r="T52" s="7" t="s" ph="1">
        <v>3482</v>
      </c>
      <c r="U52" s="15" t="s" ph="1">
        <v>334</v>
      </c>
    </row>
    <row r="53" spans="1:25" ht="25.5" ph="1">
      <c r="A53" s="6" ph="1">
        <v>40</v>
      </c>
      <c r="B53" s="7" t="s" ph="1">
        <v>324</v>
      </c>
      <c r="C53" s="7" t="s" ph="1">
        <v>325</v>
      </c>
      <c r="G53" s="7" t="s" ph="1">
        <v>326</v>
      </c>
      <c r="H53" s="7" t="s" ph="1">
        <v>7806</v>
      </c>
      <c r="I53" s="7" t="s" ph="1">
        <v>349</v>
      </c>
      <c r="M53" s="14" t="str" ph="1">
        <f>IFERROR(INDEX([1]!_born[生没年],
MATCH(I53,[1]!_born[作],0)),"")</f>
        <v/>
      </c>
      <c r="N53" s="14" t="str" ph="1">
        <f>IFERROR(INDEX([1]!_born[生没年],
MATCH(K53,[1]!_born[作],0)),"")</f>
        <v/>
      </c>
      <c r="O53" s="7" t="s" ph="1">
        <v>350</v>
      </c>
      <c r="R53" s="147" ph="1"/>
      <c r="S53" s="7" t="s" ph="1">
        <v>351</v>
      </c>
      <c r="U53" s="15" ph="1">
        <v>36514</v>
      </c>
      <c r="W53" s="16" ph="1">
        <v>1000</v>
      </c>
    </row>
    <row r="54" spans="1:25" ht="25.5" ph="1">
      <c r="A54" s="6" ph="1">
        <v>41</v>
      </c>
      <c r="B54" s="7" t="s" ph="1">
        <v>324</v>
      </c>
      <c r="C54" s="7" t="s" ph="1">
        <v>325</v>
      </c>
      <c r="G54" s="7" t="s" ph="1">
        <v>326</v>
      </c>
      <c r="H54" s="7" t="s" ph="1">
        <v>7806</v>
      </c>
      <c r="I54" s="7" t="s" ph="1">
        <v>352</v>
      </c>
      <c r="M54" s="14" t="str" ph="1">
        <f>IFERROR(INDEX([1]!_born[生没年],
MATCH(I54,[1]!_born[作],0)),"")</f>
        <v/>
      </c>
      <c r="N54" s="14" t="str" ph="1">
        <f>IFERROR(INDEX([1]!_born[生没年],
MATCH(K54,[1]!_born[作],0)),"")</f>
        <v/>
      </c>
      <c r="O54" s="7" t="s" ph="1">
        <v>353</v>
      </c>
      <c r="R54" s="147" ph="1"/>
      <c r="S54" s="7" t="s" ph="1">
        <v>354</v>
      </c>
      <c r="U54" s="15" ph="1">
        <v>36514</v>
      </c>
      <c r="W54" s="16" ph="1">
        <v>1000</v>
      </c>
    </row>
    <row r="55" spans="1:25" ht="25.5" ph="1">
      <c r="A55" s="6" ph="1">
        <v>42</v>
      </c>
      <c r="B55" s="7" t="s" ph="1">
        <v>324</v>
      </c>
      <c r="C55" s="7" t="s" ph="1">
        <v>325</v>
      </c>
      <c r="G55" s="7" t="s" ph="1">
        <v>326</v>
      </c>
      <c r="H55" s="7" t="s" ph="1">
        <v>7806</v>
      </c>
      <c r="I55" s="7" t="s" ph="1">
        <v>355</v>
      </c>
      <c r="M55" s="14" t="str" ph="1">
        <f>IFERROR(INDEX([1]!_born[生没年],
MATCH(I55,[1]!_born[作],0)),"")</f>
        <v/>
      </c>
      <c r="N55" s="14" t="str" ph="1">
        <f>IFERROR(INDEX([1]!_born[生没年],
MATCH(K55,[1]!_born[作],0)),"")</f>
        <v/>
      </c>
      <c r="O55" s="7" t="s" ph="1">
        <v>356</v>
      </c>
      <c r="R55" s="147" ph="1"/>
      <c r="S55" s="7" t="s" ph="1">
        <v>357</v>
      </c>
      <c r="U55" s="15" ph="1">
        <v>36514</v>
      </c>
      <c r="W55" s="16" ph="1">
        <v>500</v>
      </c>
    </row>
    <row r="56" spans="1:25" ht="25.5" ph="1">
      <c r="A56" s="6" ph="1">
        <v>43</v>
      </c>
      <c r="B56" s="7" t="s" ph="1">
        <v>324</v>
      </c>
      <c r="C56" s="7" t="s" ph="1">
        <v>325</v>
      </c>
      <c r="G56" s="7" t="s" ph="1">
        <v>326</v>
      </c>
      <c r="H56" s="7" t="s" ph="1">
        <v>7807</v>
      </c>
      <c r="I56" s="7" t="s" ph="1">
        <v>7808</v>
      </c>
      <c r="J56" s="7" t="s" ph="1">
        <v>7809</v>
      </c>
      <c r="M56" s="14" t="str" ph="1">
        <f>IFERROR(INDEX([1]!_born[生没年],
MATCH(I56,[1]!_born[作],0)),"")</f>
        <v/>
      </c>
      <c r="N56" s="14" t="str" ph="1">
        <f>IFERROR(INDEX([1]!_born[生没年],
MATCH(K56,[1]!_born[作],0)),"")</f>
        <v/>
      </c>
      <c r="O56" s="7" t="s" ph="1">
        <v>7810</v>
      </c>
      <c r="R56" s="147" ph="1"/>
      <c r="S56" s="7" t="s" ph="1">
        <v>354</v>
      </c>
      <c r="T56" s="7" t="s" ph="1">
        <v>7811</v>
      </c>
      <c r="U56" s="15" ph="1">
        <v>36514</v>
      </c>
      <c r="V56" s="16" ph="1">
        <v>2987</v>
      </c>
      <c r="W56" s="16" ph="1">
        <v>1600</v>
      </c>
    </row>
    <row r="57" spans="1:25" ht="25.5" ph="1">
      <c r="A57" s="6" ph="1">
        <v>44</v>
      </c>
      <c r="B57" s="7" t="s" ph="1">
        <v>324</v>
      </c>
      <c r="C57" s="7" t="s" ph="1">
        <v>325</v>
      </c>
      <c r="E57" s="7" t="s" ph="1">
        <v>363</v>
      </c>
      <c r="G57" s="7" t="s" ph="1">
        <v>326</v>
      </c>
      <c r="H57" s="7" t="s" ph="1">
        <v>7812</v>
      </c>
      <c r="M57" s="14" t="str" ph="1">
        <f>IFERROR(INDEX([1]!_born[生没年],
MATCH(I57,[1]!_born[作],0)),"")</f>
        <v/>
      </c>
      <c r="N57" s="14" t="str" ph="1">
        <f>IFERROR(INDEX([1]!_born[生没年],
MATCH(K57,[1]!_born[作],0)),"")</f>
        <v/>
      </c>
      <c r="O57" s="7" t="s" ph="1">
        <v>3827</v>
      </c>
      <c r="R57" s="147" ph="1"/>
      <c r="S57" s="7" t="s" ph="1">
        <v>337</v>
      </c>
      <c r="U57" s="15" ph="1">
        <v>36514</v>
      </c>
      <c r="W57" s="16" ph="1">
        <v>1000</v>
      </c>
    </row>
    <row r="58" spans="1:25" ht="25.5" ph="1">
      <c r="A58" s="6" ph="1">
        <v>45</v>
      </c>
      <c r="B58" s="7" t="s" ph="1">
        <v>324</v>
      </c>
      <c r="C58" s="7" t="s" ph="1">
        <v>325</v>
      </c>
      <c r="G58" s="7" t="s" ph="1">
        <v>326</v>
      </c>
      <c r="H58" s="7" t="s" ph="1">
        <v>7813</v>
      </c>
      <c r="I58" s="7" t="s" ph="1">
        <v>1119</v>
      </c>
      <c r="M58" s="14" t="str" ph="1">
        <f>IFERROR(INDEX([1]!_born[生没年],
MATCH(I58,[1]!_born[作],0)),"")</f>
        <v/>
      </c>
      <c r="N58" s="14" t="str" ph="1">
        <f>IFERROR(INDEX([1]!_born[生没年],
MATCH(K58,[1]!_born[作],0)),"")</f>
        <v/>
      </c>
      <c r="O58" s="7" t="s" ph="1">
        <v>2841</v>
      </c>
      <c r="R58" s="147" ph="1"/>
      <c r="T58" s="7" t="s" ph="1">
        <v>2333</v>
      </c>
      <c r="U58" s="15" ph="1">
        <v>36309</v>
      </c>
      <c r="V58" s="16" ph="1">
        <v>2548</v>
      </c>
      <c r="W58" s="16" ph="1">
        <v>2548</v>
      </c>
    </row>
    <row r="59" spans="1:25" ht="25.5" ph="1">
      <c r="A59" s="6" ph="1">
        <v>46</v>
      </c>
      <c r="B59" s="7" t="s" ph="1">
        <v>324</v>
      </c>
      <c r="C59" s="7" t="s" ph="1">
        <v>325</v>
      </c>
      <c r="G59" s="7" t="s" ph="1">
        <v>326</v>
      </c>
      <c r="H59" s="7" t="s" ph="1">
        <v>7814</v>
      </c>
      <c r="I59" s="7" t="s" ph="1">
        <v>3900</v>
      </c>
      <c r="M59" s="14" t="str" ph="1">
        <f>IFERROR(INDEX([1]!_born[生没年],
MATCH(I59,[1]!_born[作],0)),"")</f>
        <v/>
      </c>
      <c r="N59" s="14" t="str" ph="1">
        <f>IFERROR(INDEX([1]!_born[生没年],
MATCH(K59,[1]!_born[作],0)),"")</f>
        <v/>
      </c>
      <c r="O59" s="7" t="s" ph="1">
        <v>7815</v>
      </c>
      <c r="P59" s="7" t="s" ph="1">
        <v>406</v>
      </c>
      <c r="R59" s="147" ph="1"/>
      <c r="T59" s="7" t="s" ph="1">
        <v>7816</v>
      </c>
      <c r="U59" s="15" ph="1">
        <v>36309</v>
      </c>
      <c r="V59" s="16" ph="1">
        <v>2000</v>
      </c>
      <c r="W59" s="16" ph="1">
        <v>2000</v>
      </c>
    </row>
    <row r="60" spans="1:25" ht="25.5" ph="1">
      <c r="A60" s="6" ph="1">
        <v>47</v>
      </c>
      <c r="B60" s="7" t="s" ph="1">
        <v>324</v>
      </c>
      <c r="C60" s="7" t="s" ph="1">
        <v>325</v>
      </c>
      <c r="G60" s="7" t="s" ph="1">
        <v>326</v>
      </c>
      <c r="H60" s="7" t="s" ph="1">
        <v>7814</v>
      </c>
      <c r="I60" s="7" t="s" ph="1">
        <v>364</v>
      </c>
      <c r="M60" s="14" t="str" ph="1">
        <f>IFERROR(INDEX([1]!_born[生没年],
MATCH(I60,[1]!_born[作],0)),"")</f>
        <v/>
      </c>
      <c r="N60" s="14" t="str" ph="1">
        <f>IFERROR(INDEX([1]!_born[生没年],
MATCH(K60,[1]!_born[作],0)),"")</f>
        <v/>
      </c>
      <c r="O60" s="7" t="s" ph="1">
        <v>7817</v>
      </c>
      <c r="R60" s="147" ph="1"/>
      <c r="T60" s="7" t="s" ph="1">
        <v>7818</v>
      </c>
      <c r="U60" s="15" ph="1">
        <v>36309</v>
      </c>
      <c r="V60" s="16" ph="1">
        <v>2000</v>
      </c>
      <c r="W60" s="16" ph="1">
        <v>2000</v>
      </c>
    </row>
    <row r="61" spans="1:25" ht="25.5" ph="1">
      <c r="A61" s="6" t="s" ph="1">
        <v>407</v>
      </c>
      <c r="B61" s="7" t="s" ph="1">
        <v>324</v>
      </c>
      <c r="C61" s="7" t="s" ph="1">
        <v>325</v>
      </c>
      <c r="G61" s="7" t="s" ph="1">
        <v>326</v>
      </c>
      <c r="H61" s="7" t="s" ph="1">
        <v>7819</v>
      </c>
      <c r="I61" s="7" t="s" ph="1">
        <v>364</v>
      </c>
      <c r="M61" s="14" t="str" ph="1">
        <f>IFERROR(INDEX([1]!_born[生没年],
MATCH(I61,[1]!_born[作],0)),"")</f>
        <v/>
      </c>
      <c r="N61" s="14" t="str" ph="1">
        <f>IFERROR(INDEX([1]!_born[生没年],
MATCH(K61,[1]!_born[作],0)),"")</f>
        <v/>
      </c>
      <c r="O61" s="7" t="s" ph="1">
        <v>7820</v>
      </c>
      <c r="R61" s="147" ph="1"/>
      <c r="S61" s="7" t="s" ph="1">
        <v>408</v>
      </c>
      <c r="T61" s="7" t="s" ph="1">
        <v>7821</v>
      </c>
      <c r="U61" s="15" ph="1">
        <v>39563</v>
      </c>
      <c r="V61" s="16" ph="1">
        <f>2200*1.05</f>
        <v>2310</v>
      </c>
      <c r="W61" s="16" ph="1">
        <f>2200*1.05</f>
        <v>2310</v>
      </c>
      <c r="Y61" s="7" t="s" ph="1">
        <v>7822</v>
      </c>
    </row>
    <row r="62" spans="1:25" ht="25.5" ph="1">
      <c r="A62" s="6" t="s" ph="1">
        <v>409</v>
      </c>
      <c r="B62" s="7" t="s" ph="1">
        <v>324</v>
      </c>
      <c r="C62" s="7" t="s" ph="1">
        <v>325</v>
      </c>
      <c r="E62" s="7" t="s" ph="1">
        <v>410</v>
      </c>
      <c r="G62" s="7" t="s" ph="1">
        <v>326</v>
      </c>
      <c r="H62" s="7" t="s" ph="1">
        <v>7819</v>
      </c>
      <c r="I62" s="7" t="s" ph="1">
        <v>364</v>
      </c>
      <c r="M62" s="14" t="str" ph="1">
        <f>IFERROR(INDEX([1]!_born[生没年],
MATCH(I62,[1]!_born[作],0)),"")</f>
        <v/>
      </c>
      <c r="N62" s="14" t="str" ph="1">
        <f>IFERROR(INDEX([1]!_born[生没年],
MATCH(K62,[1]!_born[作],0)),"")</f>
        <v/>
      </c>
      <c r="O62" s="7" t="s" ph="1">
        <v>7823</v>
      </c>
      <c r="R62" s="147" ph="1"/>
      <c r="S62" s="7" t="s" ph="1">
        <v>7824</v>
      </c>
      <c r="T62" s="7" t="s" ph="1">
        <v>411</v>
      </c>
      <c r="U62" s="15" ph="1">
        <v>39563</v>
      </c>
      <c r="V62" s="16" ph="1">
        <v>3150</v>
      </c>
      <c r="W62" s="16" ph="1">
        <v>3150</v>
      </c>
      <c r="Y62" s="7" t="s" ph="1">
        <v>7822</v>
      </c>
    </row>
    <row r="63" spans="1:25" ht="25.5" ph="1">
      <c r="A63" s="6" t="s" ph="1">
        <v>412</v>
      </c>
      <c r="B63" s="7" t="s" ph="1">
        <v>324</v>
      </c>
      <c r="C63" s="7" t="s" ph="1">
        <v>325</v>
      </c>
      <c r="G63" s="7" t="s" ph="1">
        <v>326</v>
      </c>
      <c r="H63" s="7" t="s" ph="1">
        <v>413</v>
      </c>
      <c r="I63" s="7" t="s" ph="1">
        <v>4173</v>
      </c>
      <c r="M63" s="14" t="str" ph="1">
        <f>IFERROR(INDEX([1]!_born[生没年],
MATCH(I63,[1]!_born[作],0)),"")</f>
        <v/>
      </c>
      <c r="N63" s="14" t="str" ph="1">
        <f>IFERROR(INDEX([1]!_born[生没年],
MATCH(K63,[1]!_born[作],0)),"")</f>
        <v/>
      </c>
      <c r="O63" s="7" t="s" ph="1">
        <v>323</v>
      </c>
      <c r="R63" s="147" ph="1"/>
      <c r="S63" s="7" t="s" ph="1">
        <v>414</v>
      </c>
      <c r="T63" s="7" t="s" ph="1">
        <v>415</v>
      </c>
      <c r="U63" s="15" ph="1">
        <v>39680</v>
      </c>
      <c r="V63" s="16" ph="1">
        <f>2300*1.05</f>
        <v>2415</v>
      </c>
      <c r="W63" s="16" ph="1">
        <f>2300*1.05</f>
        <v>2415</v>
      </c>
      <c r="Y63" s="7" t="s" ph="1">
        <v>7825</v>
      </c>
    </row>
    <row r="64" spans="1:25" ht="25.5" ph="1">
      <c r="A64" s="6" t="s" ph="1">
        <v>4266</v>
      </c>
      <c r="B64" s="7" t="s" ph="1">
        <v>324</v>
      </c>
      <c r="C64" s="7" t="s" ph="1">
        <v>324</v>
      </c>
      <c r="G64" s="7" t="s" ph="1">
        <v>326</v>
      </c>
      <c r="H64" s="7" t="s" ph="1">
        <v>7826</v>
      </c>
      <c r="I64" s="7" t="s" ph="1">
        <v>4267</v>
      </c>
      <c r="M64" s="14" t="str" ph="1">
        <f>IFERROR(INDEX([1]!_born[生没年],
MATCH(I64,[1]!_born[作],0)),"")</f>
        <v/>
      </c>
      <c r="N64" s="14" t="str" ph="1">
        <f>IFERROR(INDEX([1]!_born[生没年],
MATCH(K64,[1]!_born[作],0)),"")</f>
        <v/>
      </c>
      <c r="O64" s="7" t="s" ph="1">
        <v>7827</v>
      </c>
      <c r="R64" s="147" ph="1"/>
      <c r="S64" s="7" t="s" ph="1">
        <v>4268</v>
      </c>
      <c r="T64" s="7" t="s" ph="1">
        <v>4265</v>
      </c>
      <c r="U64" s="15" ph="1">
        <v>40185</v>
      </c>
      <c r="V64" s="16" ph="1">
        <f>2718*1.03</f>
        <v>2799.54</v>
      </c>
      <c r="W64" s="16" ph="1">
        <v>450</v>
      </c>
      <c r="Y64" s="7" t="s" ph="1">
        <v>7828</v>
      </c>
    </row>
    <row r="65" spans="1:25" ht="25.5" ph="1">
      <c r="A65" s="6" t="s" ph="1">
        <v>4263</v>
      </c>
      <c r="B65" s="7" t="s" ph="1">
        <v>324</v>
      </c>
      <c r="C65" s="7" t="s" ph="1">
        <v>324</v>
      </c>
      <c r="G65" s="7" t="s" ph="1">
        <v>326</v>
      </c>
      <c r="H65" s="7" t="s" ph="1">
        <v>7826</v>
      </c>
      <c r="I65" s="7" t="s" ph="1">
        <v>4262</v>
      </c>
      <c r="M65" s="14" t="str" ph="1">
        <f>IFERROR(INDEX([1]!_born[生没年],
MATCH(I65,[1]!_born[作],0)),"")</f>
        <v/>
      </c>
      <c r="N65" s="14" t="str" ph="1">
        <f>IFERROR(INDEX([1]!_born[生没年],
MATCH(K65,[1]!_born[作],0)),"")</f>
        <v/>
      </c>
      <c r="O65" s="7" t="s" ph="1">
        <v>7829</v>
      </c>
      <c r="R65" s="147" ph="1"/>
      <c r="S65" s="7" t="s" ph="1">
        <v>4269</v>
      </c>
      <c r="T65" s="7" t="s" ph="1">
        <v>3482</v>
      </c>
      <c r="U65" s="15" ph="1">
        <v>40185</v>
      </c>
      <c r="V65" s="16" ph="1">
        <f>2718*1.03</f>
        <v>2799.54</v>
      </c>
      <c r="W65" s="16" ph="1">
        <v>1150</v>
      </c>
      <c r="Y65" s="7" t="s" ph="1">
        <v>7828</v>
      </c>
    </row>
    <row r="66" spans="1:25" ht="25.5" ph="1">
      <c r="A66" s="6" ph="1">
        <v>51</v>
      </c>
      <c r="B66" s="7" t="s" ph="1">
        <v>324</v>
      </c>
      <c r="C66" s="7" t="s" ph="1">
        <v>325</v>
      </c>
      <c r="G66" s="7" t="s" ph="1">
        <v>326</v>
      </c>
      <c r="H66" s="7" t="s" ph="1">
        <v>7830</v>
      </c>
      <c r="I66" s="7" t="s" ph="1">
        <v>364</v>
      </c>
      <c r="M66" s="14" t="str" ph="1">
        <f>IFERROR(INDEX([1]!_born[生没年],
MATCH(I66,[1]!_born[作],0)),"")</f>
        <v/>
      </c>
      <c r="N66" s="14" t="str" ph="1">
        <f>IFERROR(INDEX([1]!_born[生没年],
MATCH(K66,[1]!_born[作],0)),"")</f>
        <v/>
      </c>
      <c r="O66" s="7" t="s" ph="1">
        <v>2697</v>
      </c>
      <c r="R66" s="147" ph="1"/>
      <c r="S66" s="7" t="s" ph="1">
        <v>3899</v>
      </c>
      <c r="T66" s="7" t="s" ph="1">
        <v>3482</v>
      </c>
      <c r="U66" s="15" ph="1">
        <v>37402</v>
      </c>
      <c r="V66" s="16" ph="1">
        <v>2000</v>
      </c>
      <c r="Y66" s="7" t="s" ph="1">
        <v>3146</v>
      </c>
    </row>
    <row r="67" spans="1:25" ht="25.5" ph="1">
      <c r="A67" s="6" ph="1">
        <v>51</v>
      </c>
      <c r="B67" s="7" t="s" ph="1">
        <v>324</v>
      </c>
      <c r="C67" s="7" t="s" ph="1">
        <v>325</v>
      </c>
      <c r="G67" s="7" t="s" ph="1">
        <v>326</v>
      </c>
      <c r="H67" s="7" t="s" ph="1">
        <v>7830</v>
      </c>
      <c r="I67" s="7" t="s" ph="1">
        <v>3398</v>
      </c>
      <c r="M67" s="14" t="str" ph="1">
        <f>IFERROR(INDEX([1]!_born[生没年],
MATCH(I67,[1]!_born[作],0)),"")</f>
        <v/>
      </c>
      <c r="N67" s="14" t="str" ph="1">
        <f>IFERROR(INDEX([1]!_born[生没年],
MATCH(K67,[1]!_born[作],0)),"")</f>
        <v/>
      </c>
      <c r="O67" s="7" t="s" ph="1">
        <v>3399</v>
      </c>
      <c r="R67" s="147" ph="1"/>
      <c r="S67" s="7" t="s" ph="1">
        <v>3949</v>
      </c>
      <c r="T67" s="7" t="s" ph="1">
        <v>3482</v>
      </c>
      <c r="U67" s="15" ph="1">
        <v>36807</v>
      </c>
      <c r="V67" s="16" ph="1">
        <v>2800</v>
      </c>
      <c r="W67" s="16" ph="1">
        <v>1400</v>
      </c>
      <c r="Y67" s="7" t="s" ph="1">
        <v>7831</v>
      </c>
    </row>
    <row r="68" spans="1:25" ht="25.5" ph="1">
      <c r="A68" s="6" t="s" ph="1">
        <v>4264</v>
      </c>
      <c r="B68" s="7" t="s" ph="1">
        <v>324</v>
      </c>
      <c r="C68" s="7" t="s" ph="1">
        <v>324</v>
      </c>
      <c r="G68" s="7" t="s" ph="1">
        <v>326</v>
      </c>
      <c r="H68" s="7" t="s" ph="1">
        <v>7832</v>
      </c>
      <c r="I68" s="7" t="s" ph="1">
        <v>4260</v>
      </c>
      <c r="M68" s="14" t="str" ph="1">
        <f>IFERROR(INDEX([1]!_born[生没年],
MATCH(I68,[1]!_born[作],0)),"")</f>
        <v/>
      </c>
      <c r="N68" s="14" t="str" ph="1">
        <f>IFERROR(INDEX([1]!_born[生没年],
MATCH(K68,[1]!_born[作],0)),"")</f>
        <v/>
      </c>
      <c r="O68" s="7" t="s" ph="1">
        <v>4261</v>
      </c>
      <c r="R68" s="147" ph="1"/>
      <c r="S68" s="7" t="s" ph="1">
        <v>4270</v>
      </c>
      <c r="T68" s="7" t="s" ph="1">
        <v>3482</v>
      </c>
      <c r="U68" s="15" ph="1">
        <v>40185</v>
      </c>
      <c r="V68" s="16" ph="1">
        <f>2718*1.03</f>
        <v>2799.54</v>
      </c>
      <c r="W68" s="16" ph="1">
        <v>1200</v>
      </c>
      <c r="Y68" s="7" t="s" ph="1">
        <v>7828</v>
      </c>
    </row>
    <row r="69" spans="1:25" ht="25.5" ph="1">
      <c r="A69" s="6" ph="1">
        <v>48</v>
      </c>
      <c r="B69" s="7" t="s" ph="1">
        <v>324</v>
      </c>
      <c r="C69" s="7" t="s" ph="1">
        <v>325</v>
      </c>
      <c r="G69" s="7" t="s" ph="1">
        <v>326</v>
      </c>
      <c r="H69" s="7" t="s" ph="1">
        <v>7833</v>
      </c>
      <c r="I69" s="17" t="s" ph="1">
        <v>4194</v>
      </c>
      <c r="M69" s="14" t="str" ph="1">
        <f>IFERROR(INDEX([1]!_born[生没年],
MATCH(I69,[1]!_born[作],0)),"")</f>
        <v/>
      </c>
      <c r="N69" s="14" t="str" ph="1">
        <f>IFERROR(INDEX([1]!_born[生没年],
MATCH(K69,[1]!_born[作],0)),"")</f>
        <v/>
      </c>
      <c r="O69" s="17" t="s" ph="1">
        <v>3505</v>
      </c>
      <c r="R69" s="147" ph="1"/>
      <c r="T69" s="7" t="s" ph="1">
        <v>7834</v>
      </c>
      <c r="W69" s="16" ph="1">
        <v>2280</v>
      </c>
      <c r="Y69" s="7" t="s" ph="1">
        <v>7753</v>
      </c>
    </row>
    <row r="70" spans="1:25" ht="25.5" ph="1">
      <c r="A70" s="6" ph="1">
        <v>49</v>
      </c>
      <c r="B70" s="7" t="s" ph="1">
        <v>324</v>
      </c>
      <c r="C70" s="7" t="s" ph="1">
        <v>325</v>
      </c>
      <c r="G70" s="7" t="s" ph="1">
        <v>326</v>
      </c>
      <c r="H70" s="7" t="s" ph="1">
        <v>7833</v>
      </c>
      <c r="I70" s="17" t="s" ph="1">
        <v>4194</v>
      </c>
      <c r="M70" s="14" t="str" ph="1">
        <f>IFERROR(INDEX([1]!_born[生没年],
MATCH(I70,[1]!_born[作],0)),"")</f>
        <v/>
      </c>
      <c r="N70" s="14" t="str" ph="1">
        <f>IFERROR(INDEX([1]!_born[生没年],
MATCH(K70,[1]!_born[作],0)),"")</f>
        <v/>
      </c>
      <c r="O70" s="17" t="s" ph="1">
        <v>3505</v>
      </c>
      <c r="R70" s="147" ph="1"/>
      <c r="S70" s="7" t="s" ph="1">
        <v>3959</v>
      </c>
      <c r="T70" s="7" t="s" ph="1">
        <v>3482</v>
      </c>
      <c r="U70" s="15" t="s" ph="1">
        <v>334</v>
      </c>
    </row>
    <row r="71" spans="1:25" ht="25.5" ph="1">
      <c r="A71" s="6" ph="1">
        <v>50</v>
      </c>
      <c r="B71" s="7" t="s" ph="1">
        <v>324</v>
      </c>
      <c r="C71" s="7" t="s" ph="1">
        <v>325</v>
      </c>
      <c r="G71" s="7" t="s" ph="1">
        <v>326</v>
      </c>
      <c r="H71" s="7" t="s" ph="1">
        <v>7833</v>
      </c>
      <c r="I71" s="7" t="s" ph="1">
        <v>1176</v>
      </c>
      <c r="M71" s="14" t="str" ph="1">
        <f>IFERROR(INDEX([1]!_born[生没年],
MATCH(I71,[1]!_born[作],0)),"")</f>
        <v/>
      </c>
      <c r="N71" s="14" t="str" ph="1">
        <f>IFERROR(INDEX([1]!_born[生没年],
MATCH(K71,[1]!_born[作],0)),"")</f>
        <v/>
      </c>
      <c r="O71" s="7" t="s" ph="1">
        <v>2615</v>
      </c>
      <c r="R71" s="147" ph="1"/>
      <c r="S71" s="7" t="s" ph="1">
        <v>2325</v>
      </c>
      <c r="T71" s="7" t="s" ph="1">
        <v>3482</v>
      </c>
      <c r="U71" s="15" t="s" ph="1">
        <v>334</v>
      </c>
    </row>
    <row r="72" spans="1:25" ht="25.5" ph="1">
      <c r="A72" s="6" ph="1">
        <v>51</v>
      </c>
      <c r="B72" s="7" t="s" ph="1">
        <v>324</v>
      </c>
      <c r="C72" s="7" t="s" ph="1">
        <v>325</v>
      </c>
      <c r="G72" s="7" t="s" ph="1">
        <v>326</v>
      </c>
      <c r="H72" s="7" t="s" ph="1">
        <v>7835</v>
      </c>
      <c r="I72" s="7" t="s" ph="1">
        <v>2546</v>
      </c>
      <c r="M72" s="14" t="str" ph="1">
        <f>IFERROR(INDEX([1]!_born[生没年],
MATCH(I72,[1]!_born[作],0)),"")</f>
        <v/>
      </c>
      <c r="N72" s="14" t="str" ph="1">
        <f>IFERROR(INDEX([1]!_born[生没年],
MATCH(K72,[1]!_born[作],0)),"")</f>
        <v/>
      </c>
      <c r="O72" s="7" t="s" ph="1">
        <v>1098</v>
      </c>
      <c r="R72" s="147" ph="1"/>
      <c r="S72" s="7" t="s" ph="1">
        <v>2326</v>
      </c>
      <c r="T72" s="7" t="s" ph="1">
        <v>3482</v>
      </c>
      <c r="U72" s="15" ph="1">
        <v>36514</v>
      </c>
      <c r="V72" s="16" ph="1">
        <v>2800</v>
      </c>
      <c r="W72" s="16" ph="1">
        <v>1500</v>
      </c>
    </row>
    <row r="73" spans="1:25" ht="25.5" ph="1">
      <c r="A73" s="6" ph="1">
        <v>52</v>
      </c>
      <c r="B73" s="7" t="s" ph="1">
        <v>324</v>
      </c>
      <c r="C73" s="7" t="s" ph="1">
        <v>325</v>
      </c>
      <c r="G73" s="7" t="s" ph="1">
        <v>326</v>
      </c>
      <c r="H73" s="7" t="s" ph="1">
        <v>7836</v>
      </c>
      <c r="I73" s="17" t="s" ph="1">
        <v>2616</v>
      </c>
      <c r="M73" s="14" t="str" ph="1">
        <f>IFERROR(INDEX([1]!_born[生没年],
MATCH(I73,[1]!_born[作],0)),"")</f>
        <v/>
      </c>
      <c r="N73" s="14" t="str" ph="1">
        <f>IFERROR(INDEX([1]!_born[生没年],
MATCH(K73,[1]!_born[作],0)),"")</f>
        <v/>
      </c>
      <c r="O73" s="17" t="s" ph="1">
        <v>7837</v>
      </c>
      <c r="R73" s="147" ph="1"/>
      <c r="S73" s="7" t="s" ph="1">
        <v>7838</v>
      </c>
      <c r="T73" s="7" t="s" ph="1">
        <v>3482</v>
      </c>
      <c r="U73" s="15" t="s" ph="1">
        <v>334</v>
      </c>
      <c r="Y73" s="7" t="s" ph="1">
        <v>7753</v>
      </c>
    </row>
    <row r="74" spans="1:25" ht="25.5" ph="1">
      <c r="A74" s="6" ph="1">
        <v>53</v>
      </c>
      <c r="B74" s="7" t="s" ph="1">
        <v>324</v>
      </c>
      <c r="C74" s="7" t="s" ph="1">
        <v>325</v>
      </c>
      <c r="G74" s="7" t="s" ph="1">
        <v>326</v>
      </c>
      <c r="H74" s="7" t="s" ph="1">
        <v>7839</v>
      </c>
      <c r="I74" s="7" t="s" ph="1">
        <v>7840</v>
      </c>
      <c r="M74" s="14" t="str" ph="1">
        <f>IFERROR(INDEX([1]!_born[生没年],
MATCH(I74,[1]!_born[作],0)),"")</f>
        <v/>
      </c>
      <c r="N74" s="14" t="str" ph="1">
        <f>IFERROR(INDEX([1]!_born[生没年],
MATCH(K74,[1]!_born[作],0)),"")</f>
        <v/>
      </c>
      <c r="O74" s="7" t="s" ph="1">
        <v>1177</v>
      </c>
      <c r="R74" s="147" ph="1"/>
      <c r="S74" s="7" t="s" ph="1">
        <v>7841</v>
      </c>
      <c r="T74" s="7" t="s" ph="1">
        <v>3482</v>
      </c>
      <c r="U74" s="15" t="s" ph="1">
        <v>334</v>
      </c>
    </row>
    <row r="75" spans="1:25" ht="25.5" ph="1">
      <c r="A75" s="6" ph="1">
        <v>54</v>
      </c>
      <c r="B75" s="7" t="s" ph="1">
        <v>324</v>
      </c>
      <c r="C75" s="7" t="s" ph="1">
        <v>325</v>
      </c>
      <c r="G75" s="7" t="s" ph="1">
        <v>326</v>
      </c>
      <c r="H75" s="7" t="s" ph="1">
        <v>7839</v>
      </c>
      <c r="I75" s="7" t="s" ph="1">
        <v>7842</v>
      </c>
      <c r="M75" s="14" t="str" ph="1">
        <f>IFERROR(INDEX([1]!_born[生没年],
MATCH(I75,[1]!_born[作],0)),"")</f>
        <v/>
      </c>
      <c r="N75" s="14" t="str" ph="1">
        <f>IFERROR(INDEX([1]!_born[生没年],
MATCH(K75,[1]!_born[作],0)),"")</f>
        <v/>
      </c>
      <c r="O75" s="7" t="s" ph="1">
        <v>1179</v>
      </c>
      <c r="R75" s="147" ph="1"/>
      <c r="S75" s="7" t="s" ph="1">
        <v>2328</v>
      </c>
      <c r="T75" s="7" t="s" ph="1">
        <v>3482</v>
      </c>
      <c r="U75" s="15" t="s" ph="1">
        <v>334</v>
      </c>
    </row>
    <row r="76" spans="1:25" ht="25.5" ph="1">
      <c r="A76" s="6" ph="1">
        <v>55</v>
      </c>
      <c r="B76" s="7" t="s" ph="1">
        <v>324</v>
      </c>
      <c r="C76" s="7" t="s" ph="1">
        <v>325</v>
      </c>
      <c r="G76" s="7" t="s" ph="1">
        <v>326</v>
      </c>
      <c r="H76" s="7" t="s" ph="1">
        <v>7839</v>
      </c>
      <c r="I76" s="7" t="s" ph="1">
        <v>7843</v>
      </c>
      <c r="M76" s="14" t="str" ph="1">
        <f>IFERROR(INDEX([1]!_born[生没年],
MATCH(I76,[1]!_born[作],0)),"")</f>
        <v/>
      </c>
      <c r="N76" s="14" t="str" ph="1">
        <f>IFERROR(INDEX([1]!_born[生没年],
MATCH(K76,[1]!_born[作],0)),"")</f>
        <v/>
      </c>
      <c r="O76" s="7" t="s" ph="1">
        <v>7844</v>
      </c>
      <c r="R76" s="147" ph="1"/>
      <c r="S76" s="7" t="s" ph="1">
        <v>2327</v>
      </c>
      <c r="T76" s="7" t="s" ph="1">
        <v>3482</v>
      </c>
      <c r="U76" s="15" t="s" ph="1">
        <v>334</v>
      </c>
    </row>
    <row r="77" spans="1:25" ht="25.5" ph="1">
      <c r="A77" s="6" ph="1">
        <v>56</v>
      </c>
      <c r="B77" s="7" t="s" ph="1">
        <v>324</v>
      </c>
      <c r="C77" s="7" t="s" ph="1">
        <v>325</v>
      </c>
      <c r="G77" s="7" t="s" ph="1">
        <v>326</v>
      </c>
      <c r="H77" s="7" t="s" ph="1">
        <v>7845</v>
      </c>
      <c r="I77" s="7" t="s" ph="1">
        <v>1180</v>
      </c>
      <c r="M77" s="14" t="str" ph="1">
        <f>IFERROR(INDEX([1]!_born[生没年],
MATCH(I77,[1]!_born[作],0)),"")</f>
        <v/>
      </c>
      <c r="N77" s="14" t="str" ph="1">
        <f>IFERROR(INDEX([1]!_born[生没年],
MATCH(K77,[1]!_born[作],0)),"")</f>
        <v/>
      </c>
      <c r="O77" s="7" t="s" ph="1">
        <v>7846</v>
      </c>
      <c r="R77" s="147" ph="1"/>
      <c r="S77" s="7" t="s" ph="1">
        <v>7847</v>
      </c>
      <c r="T77" s="7" t="s" ph="1">
        <v>3482</v>
      </c>
      <c r="U77" s="15" t="s" ph="1">
        <v>358</v>
      </c>
      <c r="V77" s="16" ph="1">
        <v>2800</v>
      </c>
      <c r="W77" s="16" ph="1">
        <v>2800</v>
      </c>
      <c r="Y77" s="7" t="s" ph="1">
        <v>7848</v>
      </c>
    </row>
    <row r="78" spans="1:25" ht="25.5" ph="1">
      <c r="A78" s="6" ph="1">
        <v>57</v>
      </c>
      <c r="B78" s="7" t="s" ph="1">
        <v>324</v>
      </c>
      <c r="C78" s="7" t="s" ph="1">
        <v>325</v>
      </c>
      <c r="G78" s="7" t="s" ph="1">
        <v>326</v>
      </c>
      <c r="H78" s="7" t="s" ph="1">
        <v>7845</v>
      </c>
      <c r="I78" s="7" t="s" ph="1">
        <v>1181</v>
      </c>
      <c r="M78" s="14" t="str" ph="1">
        <f>IFERROR(INDEX([1]!_born[生没年],
MATCH(I78,[1]!_born[作],0)),"")</f>
        <v/>
      </c>
      <c r="N78" s="14" t="str" ph="1">
        <f>IFERROR(INDEX([1]!_born[生没年],
MATCH(K78,[1]!_born[作],0)),"")</f>
        <v/>
      </c>
      <c r="O78" s="7" t="s" ph="1">
        <v>1182</v>
      </c>
      <c r="R78" s="147" ph="1"/>
      <c r="S78" s="7" t="s" ph="1">
        <v>7847</v>
      </c>
      <c r="T78" s="7" t="s" ph="1">
        <v>3482</v>
      </c>
      <c r="U78" s="15" t="s" ph="1">
        <v>358</v>
      </c>
      <c r="V78" s="16" ph="1">
        <v>2800</v>
      </c>
      <c r="W78" s="16" ph="1">
        <v>2800</v>
      </c>
      <c r="Y78" s="7" t="s" ph="1">
        <v>7848</v>
      </c>
    </row>
    <row r="79" spans="1:25" ht="25.5" ph="1">
      <c r="A79" s="6" ph="1">
        <v>57</v>
      </c>
      <c r="B79" s="7" t="s" ph="1">
        <v>324</v>
      </c>
      <c r="C79" s="7" t="s" ph="1">
        <v>325</v>
      </c>
      <c r="G79" s="7" t="s" ph="1">
        <v>326</v>
      </c>
      <c r="H79" s="7" t="s" ph="1">
        <v>7849</v>
      </c>
      <c r="I79" s="7" t="s" ph="1">
        <v>359</v>
      </c>
      <c r="M79" s="14" t="str" ph="1">
        <f>IFERROR(INDEX([1]!_born[生没年],
MATCH(I79,[1]!_born[作],0)),"")</f>
        <v/>
      </c>
      <c r="N79" s="14" t="str" ph="1">
        <f>IFERROR(INDEX([1]!_born[生没年],
MATCH(K79,[1]!_born[作],0)),"")</f>
        <v/>
      </c>
      <c r="O79" s="7" t="s" ph="1">
        <v>360</v>
      </c>
      <c r="R79" s="147" ph="1"/>
      <c r="S79" s="7" t="s" ph="1">
        <v>361</v>
      </c>
      <c r="T79" s="7" t="s" ph="1">
        <v>362</v>
      </c>
      <c r="U79" s="15" ph="1">
        <v>37952</v>
      </c>
      <c r="W79" s="16" ph="1">
        <v>600</v>
      </c>
      <c r="Y79" s="7" t="s" ph="1">
        <v>7850</v>
      </c>
    </row>
    <row r="80" spans="1:25" ht="25.5" ph="1">
      <c r="A80" s="6" ph="1">
        <v>58</v>
      </c>
      <c r="B80" s="7" t="s" ph="1">
        <v>324</v>
      </c>
      <c r="C80" s="7" t="s" ph="1">
        <v>325</v>
      </c>
      <c r="D80" s="7" t="s">
        <v>11235</v>
      </c>
      <c r="E80" s="7" t="s" ph="1">
        <v>363</v>
      </c>
      <c r="G80" s="7" t="s" ph="1">
        <v>326</v>
      </c>
      <c r="H80" s="7" t="s" ph="1">
        <v>344</v>
      </c>
      <c r="I80" s="7" t="s" ph="1">
        <v>364</v>
      </c>
      <c r="K80" s="7" t="s" ph="1">
        <v>7852</v>
      </c>
      <c r="L80" s="7" t="s" ph="1">
        <v>7853</v>
      </c>
      <c r="M80" s="14" t="str" ph="1">
        <f>IFERROR(INDEX([1]!_born[生没年],
MATCH(I80,[1]!_born[作],0)),"")</f>
        <v/>
      </c>
      <c r="N80" s="14" t="str" ph="1">
        <f>IFERROR(INDEX([1]!_born[生没年],
MATCH(K80,[1]!_born[作],0)),"")</f>
        <v/>
      </c>
      <c r="O80" s="7" t="s" ph="1">
        <v>7851</v>
      </c>
      <c r="P80" s="7" t="s" ph="1">
        <v>365</v>
      </c>
      <c r="R80" s="147" ph="1"/>
      <c r="S80" s="14" t="s" ph="1">
        <v>7851</v>
      </c>
      <c r="T80" s="7" t="s" ph="1">
        <v>7854</v>
      </c>
      <c r="U80" s="15" ph="1">
        <v>36300</v>
      </c>
      <c r="V80" s="16" ph="1">
        <v>5200</v>
      </c>
      <c r="Y80" s="7" t="s" ph="1">
        <v>7736</v>
      </c>
    </row>
    <row r="81" spans="1:25" ht="25.5" ph="1">
      <c r="A81" s="6" ph="1">
        <v>59</v>
      </c>
      <c r="B81" s="7" t="s" ph="1">
        <v>324</v>
      </c>
      <c r="C81" s="7" t="s" ph="1">
        <v>325</v>
      </c>
      <c r="D81" s="7" t="s">
        <v>11235</v>
      </c>
      <c r="E81" s="7" t="s" ph="1">
        <v>363</v>
      </c>
      <c r="G81" s="7" t="s" ph="1">
        <v>326</v>
      </c>
      <c r="H81" s="7" t="s" ph="1">
        <v>7856</v>
      </c>
      <c r="I81" s="7" t="s" ph="1">
        <v>2356</v>
      </c>
      <c r="M81" s="14" t="str" ph="1">
        <f>IFERROR(INDEX([1]!_born[生没年],
MATCH(I81,[1]!_born[作],0)),"")</f>
        <v/>
      </c>
      <c r="N81" s="14" t="str" ph="1">
        <f>IFERROR(INDEX([1]!_born[生没年],
MATCH(K81,[1]!_born[作],0)),"")</f>
        <v/>
      </c>
      <c r="O81" s="7" t="s" ph="1">
        <v>7857</v>
      </c>
      <c r="P81" s="7" t="s" ph="1">
        <v>366</v>
      </c>
      <c r="R81" s="147" ph="1"/>
      <c r="S81" s="14" t="s" ph="1">
        <v>7855</v>
      </c>
      <c r="T81" s="7" t="s" ph="1">
        <v>7854</v>
      </c>
      <c r="U81" s="15" ph="1">
        <v>36300</v>
      </c>
      <c r="V81" s="16" ph="1">
        <v>6000</v>
      </c>
      <c r="Y81" s="7" t="s" ph="1">
        <v>7736</v>
      </c>
    </row>
    <row r="82" spans="1:25" ht="25.5" ph="1">
      <c r="A82" s="6" ph="1">
        <v>60</v>
      </c>
      <c r="B82" s="7" t="s" ph="1">
        <v>324</v>
      </c>
      <c r="C82" s="7" t="s" ph="1">
        <v>325</v>
      </c>
      <c r="D82" s="7" t="s">
        <v>11235</v>
      </c>
      <c r="E82" s="7" t="s" ph="1">
        <v>363</v>
      </c>
      <c r="G82" s="7" t="s" ph="1">
        <v>326</v>
      </c>
      <c r="H82" s="7" t="s" ph="1">
        <v>7858</v>
      </c>
      <c r="I82" s="7" t="s" ph="1">
        <v>364</v>
      </c>
      <c r="M82" s="14" t="str" ph="1">
        <f>IFERROR(INDEX([1]!_born[生没年],
MATCH(I82,[1]!_born[作],0)),"")</f>
        <v/>
      </c>
      <c r="N82" s="14" t="str" ph="1">
        <f>IFERROR(INDEX([1]!_born[生没年],
MATCH(K82,[1]!_born[作],0)),"")</f>
        <v/>
      </c>
      <c r="O82" s="7" t="s" ph="1">
        <v>7859</v>
      </c>
      <c r="R82" s="147" ph="1"/>
      <c r="S82" s="14" t="s" ph="1">
        <v>7855</v>
      </c>
      <c r="T82" s="7" t="s" ph="1">
        <v>7799</v>
      </c>
    </row>
    <row r="83" spans="1:25" ht="25.5" ph="1">
      <c r="A83" s="6" ph="1">
        <v>61</v>
      </c>
      <c r="B83" s="7" t="s" ph="1">
        <v>324</v>
      </c>
      <c r="C83" s="7" t="s" ph="1">
        <v>325</v>
      </c>
      <c r="D83" s="7" t="s">
        <v>11235</v>
      </c>
      <c r="E83" s="7" t="s" ph="1">
        <v>363</v>
      </c>
      <c r="G83" s="7" t="s" ph="1">
        <v>326</v>
      </c>
      <c r="H83" s="7" t="s" ph="1">
        <v>3456</v>
      </c>
      <c r="I83" s="7" t="s" ph="1">
        <v>2356</v>
      </c>
      <c r="M83" s="14" t="str" ph="1">
        <f>IFERROR(INDEX([1]!_born[生没年],
MATCH(I83,[1]!_born[作],0)),"")</f>
        <v/>
      </c>
      <c r="N83" s="14" t="str" ph="1">
        <f>IFERROR(INDEX([1]!_born[生没年],
MATCH(K83,[1]!_born[作],0)),"")</f>
        <v/>
      </c>
      <c r="O83" s="7" t="s" ph="1">
        <v>7860</v>
      </c>
      <c r="R83" s="147" ph="1"/>
      <c r="S83" s="14" t="s" ph="1">
        <v>7855</v>
      </c>
      <c r="T83" s="7" t="s" ph="1">
        <v>7799</v>
      </c>
    </row>
    <row r="84" spans="1:25" ht="25.5" ph="1">
      <c r="A84" s="6" ph="1">
        <v>62</v>
      </c>
      <c r="B84" s="7" t="s" ph="1">
        <v>324</v>
      </c>
      <c r="C84" s="7" t="s" ph="1">
        <v>325</v>
      </c>
      <c r="D84" s="7" t="s">
        <v>11236</v>
      </c>
      <c r="E84" s="7" t="s" ph="1">
        <v>158</v>
      </c>
      <c r="G84" s="7" t="s" ph="1">
        <v>326</v>
      </c>
      <c r="H84" s="7" t="s" ph="1">
        <v>344</v>
      </c>
      <c r="I84" s="7" t="s" ph="1">
        <v>2356</v>
      </c>
      <c r="M84" s="14" t="str" ph="1">
        <f>IFERROR(INDEX([1]!_born[生没年],
MATCH(I84,[1]!_born[作],0)),"")</f>
        <v/>
      </c>
      <c r="N84" s="14" t="str" ph="1">
        <f>IFERROR(INDEX([1]!_born[生没年],
MATCH(K84,[1]!_born[作],0)),"")</f>
        <v/>
      </c>
      <c r="O84" s="7" t="s" ph="1">
        <v>7862</v>
      </c>
      <c r="R84" s="147" ph="1"/>
      <c r="S84" s="14" t="s" ph="1">
        <v>7861</v>
      </c>
      <c r="Y84" s="7" t="s" ph="1">
        <v>7863</v>
      </c>
    </row>
    <row r="85" spans="1:25" ht="25.5" ph="1">
      <c r="A85" s="6" ph="1">
        <v>62</v>
      </c>
      <c r="B85" s="7" t="s" ph="1">
        <v>324</v>
      </c>
      <c r="C85" s="7" t="s" ph="1">
        <v>325</v>
      </c>
      <c r="D85" s="7" t="s">
        <v>11236</v>
      </c>
      <c r="E85" s="7" t="s" ph="1">
        <v>158</v>
      </c>
      <c r="G85" s="7" t="s" ph="1">
        <v>326</v>
      </c>
      <c r="H85" s="7" t="s" ph="1">
        <v>344</v>
      </c>
      <c r="I85" s="7" t="s" ph="1">
        <v>2356</v>
      </c>
      <c r="M85" s="14" t="str" ph="1">
        <f>IFERROR(INDEX([1]!_born[生没年],
MATCH(I85,[1]!_born[作],0)),"")</f>
        <v/>
      </c>
      <c r="N85" s="14" t="str" ph="1">
        <f>IFERROR(INDEX([1]!_born[生没年],
MATCH(K85,[1]!_born[作],0)),"")</f>
        <v/>
      </c>
      <c r="O85" s="7" t="s" ph="1">
        <v>7864</v>
      </c>
      <c r="R85" s="147" ph="1"/>
      <c r="S85" s="14" t="s" ph="1">
        <v>7861</v>
      </c>
      <c r="Y85" s="7" t="s" ph="1">
        <v>7865</v>
      </c>
    </row>
    <row r="86" spans="1:25" ht="25.5" ph="1">
      <c r="A86" s="6" ph="1">
        <v>63</v>
      </c>
      <c r="B86" s="7" t="s" ph="1">
        <v>324</v>
      </c>
      <c r="C86" s="7" t="s" ph="1">
        <v>325</v>
      </c>
      <c r="D86" s="7" t="s">
        <v>363</v>
      </c>
      <c r="E86" s="7" t="s" ph="1">
        <v>158</v>
      </c>
      <c r="G86" s="7" t="s" ph="1">
        <v>326</v>
      </c>
      <c r="H86" s="7" t="s" ph="1">
        <v>344</v>
      </c>
      <c r="I86" s="7" t="s" ph="1">
        <v>2356</v>
      </c>
      <c r="M86" s="14" t="str" ph="1">
        <f>IFERROR(INDEX([1]!_born[生没年],
MATCH(I86,[1]!_born[作],0)),"")</f>
        <v/>
      </c>
      <c r="N86" s="14" t="str" ph="1">
        <f>IFERROR(INDEX([1]!_born[生没年],
MATCH(K86,[1]!_born[作],0)),"")</f>
        <v/>
      </c>
      <c r="O86" s="7" t="s" ph="1">
        <v>7866</v>
      </c>
      <c r="R86" s="147" ph="1"/>
      <c r="S86" s="14" t="s" ph="1">
        <v>7861</v>
      </c>
      <c r="Y86" s="7" t="s" ph="1">
        <v>7867</v>
      </c>
    </row>
    <row r="87" spans="1:25" ht="25.5" ph="1">
      <c r="A87" s="6" ph="1">
        <v>63</v>
      </c>
      <c r="B87" s="7" t="s" ph="1">
        <v>324</v>
      </c>
      <c r="C87" s="7" t="s" ph="1">
        <v>325</v>
      </c>
      <c r="D87" s="7" t="s">
        <v>363</v>
      </c>
      <c r="E87" s="7" t="s" ph="1">
        <v>158</v>
      </c>
      <c r="G87" s="7" t="s" ph="1">
        <v>326</v>
      </c>
      <c r="H87" s="7" t="s" ph="1">
        <v>344</v>
      </c>
      <c r="I87" s="7" t="s" ph="1">
        <v>2356</v>
      </c>
      <c r="M87" s="14" t="str" ph="1">
        <f>IFERROR(INDEX([1]!_born[生没年],
MATCH(I87,[1]!_born[作],0)),"")</f>
        <v/>
      </c>
      <c r="N87" s="14" t="str" ph="1">
        <f>IFERROR(INDEX([1]!_born[生没年],
MATCH(K87,[1]!_born[作],0)),"")</f>
        <v/>
      </c>
      <c r="O87" s="7" t="s" ph="1">
        <v>7868</v>
      </c>
      <c r="R87" s="147" ph="1"/>
      <c r="S87" s="14" t="s" ph="1">
        <v>7861</v>
      </c>
      <c r="Y87" s="7" t="s" ph="1">
        <v>7869</v>
      </c>
    </row>
    <row r="88" spans="1:25" ht="25.5" ph="1">
      <c r="A88" s="6" ph="1">
        <v>64</v>
      </c>
      <c r="B88" s="7" t="s" ph="1">
        <v>324</v>
      </c>
      <c r="C88" s="7" t="s" ph="1">
        <v>325</v>
      </c>
      <c r="D88" s="7" t="s">
        <v>382</v>
      </c>
      <c r="E88" s="7" t="s" ph="1">
        <v>158</v>
      </c>
      <c r="G88" s="7" t="s" ph="1">
        <v>326</v>
      </c>
      <c r="H88" s="7" t="s" ph="1">
        <v>344</v>
      </c>
      <c r="I88" s="7" t="s" ph="1">
        <v>2356</v>
      </c>
      <c r="M88" s="14" t="str" ph="1">
        <f>IFERROR(INDEX([1]!_born[生没年],
MATCH(I88,[1]!_born[作],0)),"")</f>
        <v/>
      </c>
      <c r="N88" s="14" t="str" ph="1">
        <f>IFERROR(INDEX([1]!_born[生没年],
MATCH(K88,[1]!_born[作],0)),"")</f>
        <v/>
      </c>
      <c r="O88" s="7" t="s" ph="1">
        <v>7870</v>
      </c>
      <c r="R88" s="147" ph="1"/>
      <c r="S88" s="14" t="s" ph="1">
        <v>7861</v>
      </c>
      <c r="Y88" s="7" t="s" ph="1">
        <v>7871</v>
      </c>
    </row>
    <row r="89" spans="1:25" ht="25.5" ph="1">
      <c r="A89" s="6" ph="1">
        <v>64</v>
      </c>
      <c r="B89" s="7" t="s" ph="1">
        <v>324</v>
      </c>
      <c r="C89" s="7" t="s" ph="1">
        <v>325</v>
      </c>
      <c r="D89" s="7" t="s">
        <v>382</v>
      </c>
      <c r="E89" s="7" t="s" ph="1">
        <v>158</v>
      </c>
      <c r="G89" s="7" t="s" ph="1">
        <v>326</v>
      </c>
      <c r="H89" s="7" t="s" ph="1">
        <v>344</v>
      </c>
      <c r="I89" s="7" t="s" ph="1">
        <v>2356</v>
      </c>
      <c r="M89" s="14" t="str" ph="1">
        <f>IFERROR(INDEX([1]!_born[生没年],
MATCH(I89,[1]!_born[作],0)),"")</f>
        <v/>
      </c>
      <c r="N89" s="14" t="str" ph="1">
        <f>IFERROR(INDEX([1]!_born[生没年],
MATCH(K89,[1]!_born[作],0)),"")</f>
        <v/>
      </c>
      <c r="O89" s="7" t="s" ph="1">
        <v>7872</v>
      </c>
      <c r="R89" s="147" ph="1"/>
      <c r="S89" s="14" t="s" ph="1">
        <v>7861</v>
      </c>
      <c r="Y89" s="7" t="s" ph="1">
        <v>7873</v>
      </c>
    </row>
    <row r="90" spans="1:25" ht="25.5" ph="1">
      <c r="A90" s="6" ph="1">
        <v>65</v>
      </c>
      <c r="B90" s="7" t="s" ph="1">
        <v>324</v>
      </c>
      <c r="C90" s="7" t="s" ph="1">
        <v>325</v>
      </c>
      <c r="D90" s="7" t="s">
        <v>60</v>
      </c>
      <c r="E90" s="7" t="s" ph="1">
        <v>158</v>
      </c>
      <c r="G90" s="7" t="s" ph="1">
        <v>326</v>
      </c>
      <c r="H90" s="7" t="s" ph="1">
        <v>344</v>
      </c>
      <c r="I90" s="7" t="s" ph="1">
        <v>2356</v>
      </c>
      <c r="M90" s="14" t="str" ph="1">
        <f>IFERROR(INDEX([1]!_born[生没年],
MATCH(I90,[1]!_born[作],0)),"")</f>
        <v/>
      </c>
      <c r="N90" s="14" t="str" ph="1">
        <f>IFERROR(INDEX([1]!_born[生没年],
MATCH(K90,[1]!_born[作],0)),"")</f>
        <v/>
      </c>
      <c r="O90" s="7" t="s" ph="1">
        <v>7874</v>
      </c>
      <c r="R90" s="147" ph="1"/>
      <c r="S90" s="14" t="s" ph="1">
        <v>7861</v>
      </c>
      <c r="Y90" s="7" t="s" ph="1">
        <v>7875</v>
      </c>
    </row>
    <row r="91" spans="1:25" ht="25.5" ph="1">
      <c r="A91" s="6" ph="1">
        <v>65</v>
      </c>
      <c r="B91" s="7" t="s" ph="1">
        <v>324</v>
      </c>
      <c r="C91" s="7" t="s" ph="1">
        <v>325</v>
      </c>
      <c r="D91" s="7" t="s">
        <v>60</v>
      </c>
      <c r="E91" s="7" t="s" ph="1">
        <v>158</v>
      </c>
      <c r="G91" s="7" t="s" ph="1">
        <v>326</v>
      </c>
      <c r="H91" s="7" t="s" ph="1">
        <v>344</v>
      </c>
      <c r="I91" s="7" t="s" ph="1">
        <v>2356</v>
      </c>
      <c r="M91" s="14" t="str" ph="1">
        <f>IFERROR(INDEX([1]!_born[生没年],
MATCH(I91,[1]!_born[作],0)),"")</f>
        <v/>
      </c>
      <c r="N91" s="14" t="str" ph="1">
        <f>IFERROR(INDEX([1]!_born[生没年],
MATCH(K91,[1]!_born[作],0)),"")</f>
        <v/>
      </c>
      <c r="O91" s="7" t="s" ph="1">
        <v>7876</v>
      </c>
      <c r="R91" s="147" ph="1"/>
      <c r="S91" s="14" t="s" ph="1">
        <v>7861</v>
      </c>
      <c r="Y91" s="7" t="s" ph="1">
        <v>7877</v>
      </c>
    </row>
    <row r="92" spans="1:25" ht="25.5" ph="1">
      <c r="A92" s="6" ph="1">
        <v>66</v>
      </c>
      <c r="B92" s="7" t="s" ph="1">
        <v>324</v>
      </c>
      <c r="C92" s="7" t="s" ph="1">
        <v>325</v>
      </c>
      <c r="D92" s="7" t="s">
        <v>147</v>
      </c>
      <c r="E92" s="7" t="s" ph="1">
        <v>158</v>
      </c>
      <c r="G92" s="7" t="s" ph="1">
        <v>326</v>
      </c>
      <c r="H92" s="7" t="s" ph="1">
        <v>344</v>
      </c>
      <c r="I92" s="7" t="s" ph="1">
        <v>2356</v>
      </c>
      <c r="M92" s="14" t="str" ph="1">
        <f>IFERROR(INDEX([1]!_born[生没年],
MATCH(I92,[1]!_born[作],0)),"")</f>
        <v/>
      </c>
      <c r="N92" s="14" t="str" ph="1">
        <f>IFERROR(INDEX([1]!_born[生没年],
MATCH(K92,[1]!_born[作],0)),"")</f>
        <v/>
      </c>
      <c r="O92" s="7" t="s" ph="1">
        <v>7878</v>
      </c>
      <c r="R92" s="147" ph="1"/>
      <c r="S92" s="14" t="s" ph="1">
        <v>7861</v>
      </c>
      <c r="Y92" s="7" t="s" ph="1">
        <v>7879</v>
      </c>
    </row>
    <row r="93" spans="1:25" ht="25.5" ph="1">
      <c r="A93" s="6" ph="1">
        <v>66</v>
      </c>
      <c r="B93" s="7" t="s" ph="1">
        <v>324</v>
      </c>
      <c r="C93" s="7" t="s" ph="1">
        <v>325</v>
      </c>
      <c r="D93" s="7" t="s">
        <v>147</v>
      </c>
      <c r="E93" s="7" t="s" ph="1">
        <v>158</v>
      </c>
      <c r="G93" s="7" t="s" ph="1">
        <v>326</v>
      </c>
      <c r="H93" s="7" t="s" ph="1">
        <v>344</v>
      </c>
      <c r="I93" s="7" t="s" ph="1">
        <v>2356</v>
      </c>
      <c r="M93" s="14" t="str" ph="1">
        <f>IFERROR(INDEX([1]!_born[生没年],
MATCH(I93,[1]!_born[作],0)),"")</f>
        <v/>
      </c>
      <c r="N93" s="14" t="str" ph="1">
        <f>IFERROR(INDEX([1]!_born[生没年],
MATCH(K93,[1]!_born[作],0)),"")</f>
        <v/>
      </c>
      <c r="O93" s="7" t="s" ph="1">
        <v>7880</v>
      </c>
      <c r="R93" s="147" ph="1"/>
      <c r="S93" s="14" t="s" ph="1">
        <v>7861</v>
      </c>
      <c r="Y93" s="7" t="s" ph="1">
        <v>7881</v>
      </c>
    </row>
    <row r="94" spans="1:25" ht="25.5" ph="1">
      <c r="A94" s="6" ph="1">
        <v>67</v>
      </c>
      <c r="B94" s="7" t="s" ph="1">
        <v>324</v>
      </c>
      <c r="C94" s="7" t="s" ph="1">
        <v>325</v>
      </c>
      <c r="D94" s="7" t="s">
        <v>81</v>
      </c>
      <c r="E94" s="7" t="s" ph="1">
        <v>158</v>
      </c>
      <c r="G94" s="7" t="s" ph="1">
        <v>326</v>
      </c>
      <c r="H94" s="7" t="s" ph="1">
        <v>344</v>
      </c>
      <c r="I94" s="7" t="s" ph="1">
        <v>2356</v>
      </c>
      <c r="M94" s="14" t="str" ph="1">
        <f>IFERROR(INDEX([1]!_born[生没年],
MATCH(I94,[1]!_born[作],0)),"")</f>
        <v/>
      </c>
      <c r="N94" s="14" t="str" ph="1">
        <f>IFERROR(INDEX([1]!_born[生没年],
MATCH(K94,[1]!_born[作],0)),"")</f>
        <v/>
      </c>
      <c r="O94" s="7" t="s" ph="1">
        <v>7882</v>
      </c>
      <c r="R94" s="147" ph="1"/>
      <c r="S94" s="14" t="s" ph="1">
        <v>7861</v>
      </c>
      <c r="Y94" s="7" t="s" ph="1">
        <v>7883</v>
      </c>
    </row>
    <row r="95" spans="1:25" ht="25.5" ph="1">
      <c r="A95" s="6" ph="1">
        <v>67</v>
      </c>
      <c r="B95" s="7" t="s" ph="1">
        <v>324</v>
      </c>
      <c r="C95" s="7" t="s" ph="1">
        <v>325</v>
      </c>
      <c r="D95" s="7" t="s">
        <v>81</v>
      </c>
      <c r="E95" s="7" t="s" ph="1">
        <v>158</v>
      </c>
      <c r="G95" s="7" t="s" ph="1">
        <v>326</v>
      </c>
      <c r="H95" s="7" t="s" ph="1">
        <v>344</v>
      </c>
      <c r="I95" s="7" t="s" ph="1">
        <v>2356</v>
      </c>
      <c r="M95" s="14" t="str" ph="1">
        <f>IFERROR(INDEX([1]!_born[生没年],
MATCH(I95,[1]!_born[作],0)),"")</f>
        <v/>
      </c>
      <c r="N95" s="14" t="str" ph="1">
        <f>IFERROR(INDEX([1]!_born[生没年],
MATCH(K95,[1]!_born[作],0)),"")</f>
        <v/>
      </c>
      <c r="O95" s="7" t="s" ph="1">
        <v>7884</v>
      </c>
      <c r="R95" s="147" ph="1"/>
      <c r="S95" s="14" t="s" ph="1">
        <v>7861</v>
      </c>
      <c r="Y95" s="7" t="s" ph="1">
        <v>7885</v>
      </c>
    </row>
    <row r="96" spans="1:25" ht="25.5" ph="1">
      <c r="A96" s="6" ph="1">
        <v>68</v>
      </c>
      <c r="B96" s="7" t="s" ph="1">
        <v>324</v>
      </c>
      <c r="C96" s="7" t="s" ph="1">
        <v>325</v>
      </c>
      <c r="D96" s="7" t="s">
        <v>11237</v>
      </c>
      <c r="E96" s="7" t="s" ph="1">
        <v>158</v>
      </c>
      <c r="G96" s="7" t="s" ph="1">
        <v>326</v>
      </c>
      <c r="H96" s="7" t="s" ph="1">
        <v>344</v>
      </c>
      <c r="I96" s="7" t="s" ph="1">
        <v>2356</v>
      </c>
      <c r="M96" s="14" t="str" ph="1">
        <f>IFERROR(INDEX([1]!_born[生没年],
MATCH(I96,[1]!_born[作],0)),"")</f>
        <v/>
      </c>
      <c r="N96" s="14" t="str" ph="1">
        <f>IFERROR(INDEX([1]!_born[生没年],
MATCH(K96,[1]!_born[作],0)),"")</f>
        <v/>
      </c>
      <c r="O96" s="7" t="s" ph="1">
        <v>7886</v>
      </c>
      <c r="R96" s="147" ph="1"/>
      <c r="S96" s="14" t="s" ph="1">
        <v>7861</v>
      </c>
      <c r="Y96" s="7" t="s" ph="1">
        <v>7887</v>
      </c>
    </row>
    <row r="97" spans="1:25" ht="25.5" ph="1">
      <c r="A97" s="6" ph="1">
        <v>68</v>
      </c>
      <c r="B97" s="7" t="s" ph="1">
        <v>324</v>
      </c>
      <c r="C97" s="7" t="s" ph="1">
        <v>325</v>
      </c>
      <c r="D97" s="7" t="s">
        <v>11237</v>
      </c>
      <c r="E97" s="7" t="s" ph="1">
        <v>158</v>
      </c>
      <c r="G97" s="7" t="s" ph="1">
        <v>326</v>
      </c>
      <c r="H97" s="7" t="s" ph="1">
        <v>344</v>
      </c>
      <c r="I97" s="7" t="s" ph="1">
        <v>2356</v>
      </c>
      <c r="M97" s="14" t="str" ph="1">
        <f>IFERROR(INDEX([1]!_born[生没年],
MATCH(I97,[1]!_born[作],0)),"")</f>
        <v/>
      </c>
      <c r="N97" s="14" t="str" ph="1">
        <f>IFERROR(INDEX([1]!_born[生没年],
MATCH(K97,[1]!_born[作],0)),"")</f>
        <v/>
      </c>
      <c r="O97" s="7" t="s" ph="1">
        <v>7888</v>
      </c>
      <c r="R97" s="147" ph="1"/>
      <c r="S97" s="14" t="s" ph="1">
        <v>7861</v>
      </c>
      <c r="Y97" s="7" t="s" ph="1">
        <v>7889</v>
      </c>
    </row>
    <row r="98" spans="1:25" ht="25.5" ph="1">
      <c r="A98" s="6" ph="1">
        <v>69</v>
      </c>
      <c r="B98" s="7" t="s" ph="1">
        <v>324</v>
      </c>
      <c r="C98" s="7" t="s" ph="1">
        <v>325</v>
      </c>
      <c r="D98" s="7" t="s">
        <v>158</v>
      </c>
      <c r="E98" s="7" t="s" ph="1">
        <v>158</v>
      </c>
      <c r="G98" s="7" t="s" ph="1">
        <v>326</v>
      </c>
      <c r="H98" s="7" t="s" ph="1">
        <v>344</v>
      </c>
      <c r="I98" s="7" t="s" ph="1">
        <v>2356</v>
      </c>
      <c r="M98" s="14" t="str" ph="1">
        <f>IFERROR(INDEX([1]!_born[生没年],
MATCH(I98,[1]!_born[作],0)),"")</f>
        <v/>
      </c>
      <c r="N98" s="14" t="str" ph="1">
        <f>IFERROR(INDEX([1]!_born[生没年],
MATCH(K98,[1]!_born[作],0)),"")</f>
        <v/>
      </c>
      <c r="O98" s="7" t="s" ph="1">
        <v>7890</v>
      </c>
      <c r="R98" s="147" ph="1"/>
      <c r="S98" s="14" t="s" ph="1">
        <v>7861</v>
      </c>
      <c r="Y98" s="7" t="s" ph="1">
        <v>7891</v>
      </c>
    </row>
    <row r="99" spans="1:25" ht="25.5" ph="1">
      <c r="A99" s="6" ph="1">
        <v>69</v>
      </c>
      <c r="B99" s="7" t="s" ph="1">
        <v>324</v>
      </c>
      <c r="C99" s="7" t="s" ph="1">
        <v>325</v>
      </c>
      <c r="D99" s="7" t="s">
        <v>158</v>
      </c>
      <c r="E99" s="7" t="s" ph="1">
        <v>158</v>
      </c>
      <c r="G99" s="7" t="s" ph="1">
        <v>326</v>
      </c>
      <c r="H99" s="7" t="s" ph="1">
        <v>344</v>
      </c>
      <c r="I99" s="7" t="s" ph="1">
        <v>2356</v>
      </c>
      <c r="M99" s="14" t="str" ph="1">
        <f>IFERROR(INDEX([1]!_born[生没年],
MATCH(I99,[1]!_born[作],0)),"")</f>
        <v/>
      </c>
      <c r="N99" s="14" t="str" ph="1">
        <f>IFERROR(INDEX([1]!_born[生没年],
MATCH(K99,[1]!_born[作],0)),"")</f>
        <v/>
      </c>
      <c r="O99" s="7" t="s" ph="1">
        <v>7892</v>
      </c>
      <c r="R99" s="147" ph="1"/>
      <c r="S99" s="14" t="s" ph="1">
        <v>7861</v>
      </c>
      <c r="Y99" s="7" t="s" ph="1">
        <v>7893</v>
      </c>
    </row>
    <row r="100" spans="1:25" ht="25.5" ph="1">
      <c r="A100" s="6" ph="1">
        <v>70</v>
      </c>
      <c r="B100" s="7" t="s" ph="1">
        <v>324</v>
      </c>
      <c r="C100" s="7" t="s" ph="1">
        <v>325</v>
      </c>
      <c r="D100" s="7" t="s">
        <v>11236</v>
      </c>
      <c r="E100" s="7" t="s" ph="1">
        <v>132</v>
      </c>
      <c r="G100" s="7" t="s" ph="1">
        <v>326</v>
      </c>
      <c r="H100" s="7" t="s" ph="1">
        <v>344</v>
      </c>
      <c r="I100" s="7" t="s" ph="1">
        <v>2356</v>
      </c>
      <c r="M100" s="14" t="str" ph="1">
        <f>IFERROR(INDEX([1]!_born[生没年],
MATCH(I100,[1]!_born[作],0)),"")</f>
        <v/>
      </c>
      <c r="N100" s="14" t="str" ph="1">
        <f>IFERROR(INDEX([1]!_born[生没年],
MATCH(K100,[1]!_born[作],0)),"")</f>
        <v/>
      </c>
      <c r="O100" s="7" t="s" ph="1">
        <v>7895</v>
      </c>
      <c r="R100" s="147" ph="1"/>
      <c r="S100" s="14" t="s" ph="1">
        <v>7894</v>
      </c>
      <c r="Y100" s="7" t="s" ph="1">
        <v>7896</v>
      </c>
    </row>
    <row r="101" spans="1:25" ht="25.5" ph="1">
      <c r="A101" s="6" ph="1">
        <v>70</v>
      </c>
      <c r="B101" s="7" t="s" ph="1">
        <v>324</v>
      </c>
      <c r="C101" s="7" t="s" ph="1">
        <v>325</v>
      </c>
      <c r="D101" s="7" t="s">
        <v>11238</v>
      </c>
      <c r="E101" s="7" t="s" ph="1">
        <v>132</v>
      </c>
      <c r="G101" s="7" t="s" ph="1">
        <v>326</v>
      </c>
      <c r="H101" s="7" t="s" ph="1">
        <v>344</v>
      </c>
      <c r="I101" s="7" t="s" ph="1">
        <v>2356</v>
      </c>
      <c r="M101" s="14" t="str" ph="1">
        <f>IFERROR(INDEX([1]!_born[生没年],
MATCH(I101,[1]!_born[作],0)),"")</f>
        <v/>
      </c>
      <c r="N101" s="14" t="str" ph="1">
        <f>IFERROR(INDEX([1]!_born[生没年],
MATCH(K101,[1]!_born[作],0)),"")</f>
        <v/>
      </c>
      <c r="O101" s="7" t="s" ph="1">
        <v>7897</v>
      </c>
      <c r="R101" s="147" ph="1"/>
      <c r="S101" s="14" t="s" ph="1">
        <v>7894</v>
      </c>
      <c r="Y101" s="7" t="s" ph="1">
        <v>7898</v>
      </c>
    </row>
    <row r="102" spans="1:25" ht="25.5" ph="1">
      <c r="A102" s="6" ph="1">
        <v>70</v>
      </c>
      <c r="B102" s="7" t="s" ph="1">
        <v>324</v>
      </c>
      <c r="C102" s="7" t="s" ph="1">
        <v>325</v>
      </c>
      <c r="D102" s="7" t="s">
        <v>11236</v>
      </c>
      <c r="E102" s="7" t="s" ph="1">
        <v>132</v>
      </c>
      <c r="G102" s="7" t="s" ph="1">
        <v>326</v>
      </c>
      <c r="H102" s="7" t="s" ph="1">
        <v>344</v>
      </c>
      <c r="I102" s="7" t="s" ph="1">
        <v>2356</v>
      </c>
      <c r="M102" s="14" t="str" ph="1">
        <f>IFERROR(INDEX([1]!_born[生没年],
MATCH(I102,[1]!_born[作],0)),"")</f>
        <v/>
      </c>
      <c r="N102" s="14" t="str" ph="1">
        <f>IFERROR(INDEX([1]!_born[生没年],
MATCH(K102,[1]!_born[作],0)),"")</f>
        <v/>
      </c>
      <c r="O102" s="7" t="s" ph="1">
        <v>7899</v>
      </c>
      <c r="R102" s="147" ph="1"/>
      <c r="S102" s="14" t="s" ph="1">
        <v>7894</v>
      </c>
      <c r="Y102" s="7" t="s" ph="1">
        <v>7900</v>
      </c>
    </row>
    <row r="103" spans="1:25" ht="25.5" ph="1">
      <c r="A103" s="6" ph="1">
        <v>71</v>
      </c>
      <c r="B103" s="7" t="s" ph="1">
        <v>324</v>
      </c>
      <c r="C103" s="7" t="s" ph="1">
        <v>325</v>
      </c>
      <c r="D103" s="7" t="s">
        <v>363</v>
      </c>
      <c r="E103" s="7" t="s" ph="1">
        <v>132</v>
      </c>
      <c r="G103" s="7" t="s" ph="1">
        <v>326</v>
      </c>
      <c r="H103" s="7" t="s" ph="1">
        <v>344</v>
      </c>
      <c r="I103" s="7" t="s" ph="1">
        <v>2356</v>
      </c>
      <c r="M103" s="14" t="str" ph="1">
        <f>IFERROR(INDEX([1]!_born[生没年],
MATCH(I103,[1]!_born[作],0)),"")</f>
        <v/>
      </c>
      <c r="N103" s="14" t="str" ph="1">
        <f>IFERROR(INDEX([1]!_born[生没年],
MATCH(K103,[1]!_born[作],0)),"")</f>
        <v/>
      </c>
      <c r="O103" s="7" t="s" ph="1">
        <v>7901</v>
      </c>
      <c r="R103" s="147" ph="1"/>
      <c r="S103" s="14" t="s" ph="1">
        <v>7894</v>
      </c>
      <c r="Y103" s="7" t="s" ph="1">
        <v>7902</v>
      </c>
    </row>
    <row r="104" spans="1:25" ht="25.5" ph="1">
      <c r="A104" s="6" ph="1">
        <v>71</v>
      </c>
      <c r="B104" s="7" t="s" ph="1">
        <v>324</v>
      </c>
      <c r="C104" s="7" t="s" ph="1">
        <v>325</v>
      </c>
      <c r="D104" s="7" t="s">
        <v>363</v>
      </c>
      <c r="E104" s="7" t="s" ph="1">
        <v>132</v>
      </c>
      <c r="G104" s="7" t="s" ph="1">
        <v>326</v>
      </c>
      <c r="H104" s="7" t="s" ph="1">
        <v>344</v>
      </c>
      <c r="I104" s="7" t="s" ph="1">
        <v>2356</v>
      </c>
      <c r="M104" s="14" t="str" ph="1">
        <f>IFERROR(INDEX([1]!_born[生没年],
MATCH(I104,[1]!_born[作],0)),"")</f>
        <v/>
      </c>
      <c r="N104" s="14" t="str" ph="1">
        <f>IFERROR(INDEX([1]!_born[生没年],
MATCH(K104,[1]!_born[作],0)),"")</f>
        <v/>
      </c>
      <c r="O104" s="7" t="s" ph="1">
        <v>7903</v>
      </c>
      <c r="R104" s="147" ph="1"/>
      <c r="S104" s="14" t="s" ph="1">
        <v>7894</v>
      </c>
      <c r="Y104" s="7" t="s" ph="1">
        <v>7904</v>
      </c>
    </row>
    <row r="105" spans="1:25" ht="25.5" ph="1">
      <c r="A105" s="6" ph="1">
        <v>71</v>
      </c>
      <c r="B105" s="7" t="s" ph="1">
        <v>324</v>
      </c>
      <c r="C105" s="7" t="s" ph="1">
        <v>325</v>
      </c>
      <c r="D105" s="7" t="s">
        <v>363</v>
      </c>
      <c r="E105" s="7" t="s" ph="1">
        <v>132</v>
      </c>
      <c r="G105" s="7" t="s" ph="1">
        <v>326</v>
      </c>
      <c r="H105" s="7" t="s" ph="1">
        <v>344</v>
      </c>
      <c r="I105" s="7" t="s" ph="1">
        <v>2356</v>
      </c>
      <c r="M105" s="14" t="str" ph="1">
        <f>IFERROR(INDEX([1]!_born[生没年],
MATCH(I105,[1]!_born[作],0)),"")</f>
        <v/>
      </c>
      <c r="N105" s="14" t="str" ph="1">
        <f>IFERROR(INDEX([1]!_born[生没年],
MATCH(K105,[1]!_born[作],0)),"")</f>
        <v/>
      </c>
      <c r="O105" s="7" t="s" ph="1">
        <v>7905</v>
      </c>
      <c r="R105" s="147" ph="1"/>
      <c r="S105" s="14" t="s" ph="1">
        <v>7894</v>
      </c>
      <c r="Y105" s="7" t="s" ph="1">
        <v>7906</v>
      </c>
    </row>
    <row r="106" spans="1:25" ht="25.5" ph="1">
      <c r="A106" s="6" ph="1">
        <v>72</v>
      </c>
      <c r="B106" s="7" t="s" ph="1">
        <v>324</v>
      </c>
      <c r="C106" s="7" t="s" ph="1">
        <v>325</v>
      </c>
      <c r="D106" s="7" t="s">
        <v>382</v>
      </c>
      <c r="E106" s="7" t="s" ph="1">
        <v>132</v>
      </c>
      <c r="G106" s="7" t="s" ph="1">
        <v>326</v>
      </c>
      <c r="H106" s="7" t="s" ph="1">
        <v>344</v>
      </c>
      <c r="I106" s="7" t="s" ph="1">
        <v>2356</v>
      </c>
      <c r="M106" s="14" t="str" ph="1">
        <f>IFERROR(INDEX([1]!_born[生没年],
MATCH(I106,[1]!_born[作],0)),"")</f>
        <v/>
      </c>
      <c r="N106" s="14" t="str" ph="1">
        <f>IFERROR(INDEX([1]!_born[生没年],
MATCH(K106,[1]!_born[作],0)),"")</f>
        <v/>
      </c>
      <c r="O106" s="7" t="s" ph="1">
        <v>7907</v>
      </c>
      <c r="R106" s="147" ph="1"/>
      <c r="S106" s="14" t="s" ph="1">
        <v>7894</v>
      </c>
      <c r="Y106" s="7" t="s" ph="1">
        <v>7908</v>
      </c>
    </row>
    <row r="107" spans="1:25" ht="25.5" ph="1">
      <c r="A107" s="6" ph="1">
        <v>72</v>
      </c>
      <c r="B107" s="7" t="s" ph="1">
        <v>324</v>
      </c>
      <c r="C107" s="7" t="s" ph="1">
        <v>325</v>
      </c>
      <c r="D107" s="7" t="s">
        <v>382</v>
      </c>
      <c r="E107" s="7" t="s" ph="1">
        <v>132</v>
      </c>
      <c r="G107" s="7" t="s" ph="1">
        <v>326</v>
      </c>
      <c r="H107" s="7" t="s" ph="1">
        <v>344</v>
      </c>
      <c r="I107" s="7" t="s" ph="1">
        <v>2356</v>
      </c>
      <c r="M107" s="14" t="str" ph="1">
        <f>IFERROR(INDEX([1]!_born[生没年],
MATCH(I107,[1]!_born[作],0)),"")</f>
        <v/>
      </c>
      <c r="N107" s="14" t="str" ph="1">
        <f>IFERROR(INDEX([1]!_born[生没年],
MATCH(K107,[1]!_born[作],0)),"")</f>
        <v/>
      </c>
      <c r="O107" s="7" t="s" ph="1">
        <v>7909</v>
      </c>
      <c r="R107" s="147" ph="1"/>
      <c r="S107" s="14" t="s" ph="1">
        <v>7894</v>
      </c>
      <c r="Y107" s="7" t="s" ph="1">
        <v>7910</v>
      </c>
    </row>
    <row r="108" spans="1:25" ht="25.5" ph="1">
      <c r="A108" s="6" ph="1">
        <v>72</v>
      </c>
      <c r="B108" s="7" t="s" ph="1">
        <v>324</v>
      </c>
      <c r="C108" s="7" t="s" ph="1">
        <v>325</v>
      </c>
      <c r="D108" s="7" t="s">
        <v>382</v>
      </c>
      <c r="E108" s="7" t="s" ph="1">
        <v>132</v>
      </c>
      <c r="G108" s="7" t="s" ph="1">
        <v>326</v>
      </c>
      <c r="H108" s="7" t="s" ph="1">
        <v>344</v>
      </c>
      <c r="I108" s="7" t="s" ph="1">
        <v>2356</v>
      </c>
      <c r="M108" s="14" t="str" ph="1">
        <f>IFERROR(INDEX([1]!_born[生没年],
MATCH(I108,[1]!_born[作],0)),"")</f>
        <v/>
      </c>
      <c r="N108" s="14" t="str" ph="1">
        <f>IFERROR(INDEX([1]!_born[生没年],
MATCH(K108,[1]!_born[作],0)),"")</f>
        <v/>
      </c>
      <c r="O108" s="7" t="s" ph="1">
        <v>7911</v>
      </c>
      <c r="R108" s="147" ph="1"/>
      <c r="S108" s="14" t="s" ph="1">
        <v>7894</v>
      </c>
      <c r="Y108" s="7" t="s" ph="1">
        <v>7912</v>
      </c>
    </row>
    <row r="109" spans="1:25" ht="25.5" ph="1">
      <c r="A109" s="6" ph="1">
        <v>73</v>
      </c>
      <c r="B109" s="7" t="s" ph="1">
        <v>324</v>
      </c>
      <c r="C109" s="7" t="s" ph="1">
        <v>325</v>
      </c>
      <c r="D109" s="7" t="s">
        <v>60</v>
      </c>
      <c r="E109" s="7" t="s" ph="1">
        <v>132</v>
      </c>
      <c r="G109" s="7" t="s" ph="1">
        <v>326</v>
      </c>
      <c r="H109" s="7" t="s" ph="1">
        <v>344</v>
      </c>
      <c r="I109" s="7" t="s" ph="1">
        <v>2356</v>
      </c>
      <c r="M109" s="14" t="str" ph="1">
        <f>IFERROR(INDEX([1]!_born[生没年],
MATCH(I109,[1]!_born[作],0)),"")</f>
        <v/>
      </c>
      <c r="N109" s="14" t="str" ph="1">
        <f>IFERROR(INDEX([1]!_born[生没年],
MATCH(K109,[1]!_born[作],0)),"")</f>
        <v/>
      </c>
      <c r="O109" s="7" t="s" ph="1">
        <v>7913</v>
      </c>
      <c r="R109" s="147" ph="1"/>
      <c r="S109" s="14" t="s" ph="1">
        <v>7894</v>
      </c>
      <c r="Y109" s="7" t="s" ph="1">
        <v>7914</v>
      </c>
    </row>
    <row r="110" spans="1:25" ht="25.5" ph="1">
      <c r="A110" s="6" ph="1">
        <v>73</v>
      </c>
      <c r="B110" s="7" t="s" ph="1">
        <v>324</v>
      </c>
      <c r="C110" s="7" t="s" ph="1">
        <v>325</v>
      </c>
      <c r="D110" s="7" t="s">
        <v>60</v>
      </c>
      <c r="E110" s="7" t="s" ph="1">
        <v>132</v>
      </c>
      <c r="G110" s="7" t="s" ph="1">
        <v>326</v>
      </c>
      <c r="H110" s="7" t="s" ph="1">
        <v>344</v>
      </c>
      <c r="I110" s="7" t="s" ph="1">
        <v>2356</v>
      </c>
      <c r="M110" s="14" t="str" ph="1">
        <f>IFERROR(INDEX([1]!_born[生没年],
MATCH(I110,[1]!_born[作],0)),"")</f>
        <v/>
      </c>
      <c r="N110" s="14" t="str" ph="1">
        <f>IFERROR(INDEX([1]!_born[生没年],
MATCH(K110,[1]!_born[作],0)),"")</f>
        <v/>
      </c>
      <c r="O110" s="7" t="s" ph="1">
        <v>7915</v>
      </c>
      <c r="R110" s="147" ph="1"/>
      <c r="S110" s="14" t="s" ph="1">
        <v>7894</v>
      </c>
      <c r="Y110" s="7" t="s" ph="1">
        <v>7916</v>
      </c>
    </row>
    <row r="111" spans="1:25" ht="25.5" ph="1">
      <c r="A111" s="6" ph="1">
        <v>74</v>
      </c>
      <c r="B111" s="7" t="s" ph="1">
        <v>324</v>
      </c>
      <c r="C111" s="7" t="s" ph="1">
        <v>325</v>
      </c>
      <c r="D111" s="7" t="s">
        <v>147</v>
      </c>
      <c r="E111" s="7" t="s" ph="1">
        <v>132</v>
      </c>
      <c r="G111" s="7" t="s" ph="1">
        <v>326</v>
      </c>
      <c r="H111" s="7" t="s" ph="1">
        <v>344</v>
      </c>
      <c r="I111" s="7" t="s" ph="1">
        <v>2356</v>
      </c>
      <c r="M111" s="14" t="str" ph="1">
        <f>IFERROR(INDEX([1]!_born[生没年],
MATCH(I111,[1]!_born[作],0)),"")</f>
        <v/>
      </c>
      <c r="N111" s="14" t="str" ph="1">
        <f>IFERROR(INDEX([1]!_born[生没年],
MATCH(K111,[1]!_born[作],0)),"")</f>
        <v/>
      </c>
      <c r="O111" s="7" t="s" ph="1">
        <v>7917</v>
      </c>
      <c r="R111" s="147" ph="1"/>
      <c r="S111" s="14" t="s" ph="1">
        <v>7894</v>
      </c>
      <c r="Y111" s="7" t="s" ph="1">
        <v>7918</v>
      </c>
    </row>
    <row r="112" spans="1:25" ht="25.5" ph="1">
      <c r="A112" s="6" ph="1">
        <v>74</v>
      </c>
      <c r="B112" s="7" t="s" ph="1">
        <v>324</v>
      </c>
      <c r="C112" s="7" t="s" ph="1">
        <v>325</v>
      </c>
      <c r="D112" s="7" t="s">
        <v>147</v>
      </c>
      <c r="E112" s="7" t="s" ph="1">
        <v>132</v>
      </c>
      <c r="G112" s="7" t="s" ph="1">
        <v>326</v>
      </c>
      <c r="H112" s="7" t="s" ph="1">
        <v>344</v>
      </c>
      <c r="I112" s="7" t="s" ph="1">
        <v>2356</v>
      </c>
      <c r="M112" s="14" t="str" ph="1">
        <f>IFERROR(INDEX([1]!_born[生没年],
MATCH(I112,[1]!_born[作],0)),"")</f>
        <v/>
      </c>
      <c r="N112" s="14" t="str" ph="1">
        <f>IFERROR(INDEX([1]!_born[生没年],
MATCH(K112,[1]!_born[作],0)),"")</f>
        <v/>
      </c>
      <c r="O112" s="7" t="s" ph="1">
        <v>7919</v>
      </c>
      <c r="R112" s="147" ph="1"/>
      <c r="S112" s="14" t="s" ph="1">
        <v>7894</v>
      </c>
      <c r="Y112" s="7" t="s" ph="1">
        <v>7920</v>
      </c>
    </row>
    <row r="113" spans="1:25" ht="25.5" ph="1">
      <c r="A113" s="6" ph="1">
        <v>74</v>
      </c>
      <c r="B113" s="7" t="s" ph="1">
        <v>324</v>
      </c>
      <c r="C113" s="7" t="s" ph="1">
        <v>325</v>
      </c>
      <c r="D113" s="7" t="s">
        <v>147</v>
      </c>
      <c r="E113" s="7" t="s" ph="1">
        <v>132</v>
      </c>
      <c r="G113" s="7" t="s" ph="1">
        <v>326</v>
      </c>
      <c r="H113" s="7" t="s" ph="1">
        <v>344</v>
      </c>
      <c r="I113" s="7" t="s" ph="1">
        <v>2356</v>
      </c>
      <c r="M113" s="14" t="str" ph="1">
        <f>IFERROR(INDEX([1]!_born[生没年],
MATCH(I113,[1]!_born[作],0)),"")</f>
        <v/>
      </c>
      <c r="N113" s="14" t="str" ph="1">
        <f>IFERROR(INDEX([1]!_born[生没年],
MATCH(K113,[1]!_born[作],0)),"")</f>
        <v/>
      </c>
      <c r="O113" s="7" t="s" ph="1">
        <v>7921</v>
      </c>
      <c r="R113" s="147" ph="1"/>
      <c r="S113" s="14" t="s" ph="1">
        <v>7894</v>
      </c>
      <c r="Y113" s="7" t="s" ph="1">
        <v>7922</v>
      </c>
    </row>
    <row r="114" spans="1:25" ht="25.5" ph="1">
      <c r="A114" s="6" ph="1">
        <v>75</v>
      </c>
      <c r="B114" s="7" t="s" ph="1">
        <v>324</v>
      </c>
      <c r="C114" s="7" t="s" ph="1">
        <v>325</v>
      </c>
      <c r="D114" s="7" t="s">
        <v>81</v>
      </c>
      <c r="E114" s="7" t="s" ph="1">
        <v>132</v>
      </c>
      <c r="G114" s="7" t="s" ph="1">
        <v>326</v>
      </c>
      <c r="H114" s="7" t="s" ph="1">
        <v>344</v>
      </c>
      <c r="I114" s="7" t="s" ph="1">
        <v>2356</v>
      </c>
      <c r="M114" s="14" t="str" ph="1">
        <f>IFERROR(INDEX([1]!_born[生没年],
MATCH(I114,[1]!_born[作],0)),"")</f>
        <v/>
      </c>
      <c r="N114" s="14" t="str" ph="1">
        <f>IFERROR(INDEX([1]!_born[生没年],
MATCH(K114,[1]!_born[作],0)),"")</f>
        <v/>
      </c>
      <c r="O114" s="7" t="s" ph="1">
        <v>7923</v>
      </c>
      <c r="R114" s="147" ph="1"/>
      <c r="S114" s="14" t="s" ph="1">
        <v>7894</v>
      </c>
      <c r="Y114" s="7" t="s" ph="1">
        <v>7924</v>
      </c>
    </row>
    <row r="115" spans="1:25" ht="25.5" ph="1">
      <c r="A115" s="6" ph="1">
        <v>75</v>
      </c>
      <c r="B115" s="7" t="s" ph="1">
        <v>324</v>
      </c>
      <c r="C115" s="7" t="s" ph="1">
        <v>325</v>
      </c>
      <c r="D115" s="7" t="s">
        <v>81</v>
      </c>
      <c r="E115" s="7" t="s" ph="1">
        <v>132</v>
      </c>
      <c r="G115" s="7" t="s" ph="1">
        <v>326</v>
      </c>
      <c r="H115" s="7" t="s" ph="1">
        <v>344</v>
      </c>
      <c r="I115" s="7" t="s" ph="1">
        <v>2356</v>
      </c>
      <c r="M115" s="14" t="str" ph="1">
        <f>IFERROR(INDEX([1]!_born[生没年],
MATCH(I115,[1]!_born[作],0)),"")</f>
        <v/>
      </c>
      <c r="N115" s="14" t="str" ph="1">
        <f>IFERROR(INDEX([1]!_born[生没年],
MATCH(K115,[1]!_born[作],0)),"")</f>
        <v/>
      </c>
      <c r="O115" s="7" t="s" ph="1">
        <v>7925</v>
      </c>
      <c r="R115" s="147" ph="1"/>
      <c r="S115" s="14" t="s" ph="1">
        <v>7894</v>
      </c>
      <c r="Y115" s="7" t="s" ph="1">
        <v>7926</v>
      </c>
    </row>
    <row r="116" spans="1:25" ht="25.5" ph="1">
      <c r="A116" s="6" ph="1">
        <v>75</v>
      </c>
      <c r="B116" s="7" t="s" ph="1">
        <v>324</v>
      </c>
      <c r="C116" s="7" t="s" ph="1">
        <v>325</v>
      </c>
      <c r="D116" s="7" t="s">
        <v>81</v>
      </c>
      <c r="E116" s="7" t="s" ph="1">
        <v>132</v>
      </c>
      <c r="G116" s="7" t="s" ph="1">
        <v>326</v>
      </c>
      <c r="H116" s="7" t="s" ph="1">
        <v>344</v>
      </c>
      <c r="I116" s="7" t="s" ph="1">
        <v>2356</v>
      </c>
      <c r="M116" s="14" t="str" ph="1">
        <f>IFERROR(INDEX([1]!_born[生没年],
MATCH(I116,[1]!_born[作],0)),"")</f>
        <v/>
      </c>
      <c r="N116" s="14" t="str" ph="1">
        <f>IFERROR(INDEX([1]!_born[生没年],
MATCH(K116,[1]!_born[作],0)),"")</f>
        <v/>
      </c>
      <c r="O116" s="7" t="s" ph="1">
        <v>7927</v>
      </c>
      <c r="R116" s="147" ph="1"/>
      <c r="S116" s="14" t="s" ph="1">
        <v>7894</v>
      </c>
      <c r="Y116" s="7" t="s" ph="1">
        <v>7928</v>
      </c>
    </row>
    <row r="117" spans="1:25" ht="25.5" ph="1">
      <c r="A117" s="6" ph="1">
        <v>76</v>
      </c>
      <c r="B117" s="7" t="s" ph="1">
        <v>324</v>
      </c>
      <c r="C117" s="7" t="s" ph="1">
        <v>325</v>
      </c>
      <c r="D117" s="7" t="s">
        <v>11237</v>
      </c>
      <c r="E117" s="7" t="s" ph="1">
        <v>132</v>
      </c>
      <c r="G117" s="7" t="s" ph="1">
        <v>326</v>
      </c>
      <c r="H117" s="7" t="s" ph="1">
        <v>344</v>
      </c>
      <c r="I117" s="7" t="s" ph="1">
        <v>2356</v>
      </c>
      <c r="M117" s="14" t="str" ph="1">
        <f>IFERROR(INDEX([1]!_born[生没年],
MATCH(I117,[1]!_born[作],0)),"")</f>
        <v/>
      </c>
      <c r="N117" s="14" t="str" ph="1">
        <f>IFERROR(INDEX([1]!_born[生没年],
MATCH(K117,[1]!_born[作],0)),"")</f>
        <v/>
      </c>
      <c r="O117" s="7" t="s" ph="1">
        <v>7929</v>
      </c>
      <c r="R117" s="147" ph="1"/>
      <c r="S117" s="14" t="s" ph="1">
        <v>7894</v>
      </c>
      <c r="Y117" s="7" t="s" ph="1">
        <v>7930</v>
      </c>
    </row>
    <row r="118" spans="1:25" ht="25.5" ph="1">
      <c r="A118" s="6" ph="1">
        <v>76</v>
      </c>
      <c r="B118" s="7" t="s" ph="1">
        <v>324</v>
      </c>
      <c r="C118" s="7" t="s" ph="1">
        <v>325</v>
      </c>
      <c r="D118" s="7" t="s">
        <v>11237</v>
      </c>
      <c r="E118" s="7" t="s" ph="1">
        <v>132</v>
      </c>
      <c r="G118" s="7" t="s" ph="1">
        <v>326</v>
      </c>
      <c r="H118" s="7" t="s" ph="1">
        <v>344</v>
      </c>
      <c r="I118" s="7" t="s" ph="1">
        <v>2356</v>
      </c>
      <c r="M118" s="14" t="str" ph="1">
        <f>IFERROR(INDEX([1]!_born[生没年],
MATCH(I118,[1]!_born[作],0)),"")</f>
        <v/>
      </c>
      <c r="N118" s="14" t="str" ph="1">
        <f>IFERROR(INDEX([1]!_born[生没年],
MATCH(K118,[1]!_born[作],0)),"")</f>
        <v/>
      </c>
      <c r="O118" s="7" t="s" ph="1">
        <v>7931</v>
      </c>
      <c r="R118" s="147" ph="1"/>
      <c r="S118" s="14" t="s" ph="1">
        <v>7894</v>
      </c>
      <c r="Y118" s="7" t="s" ph="1">
        <v>7932</v>
      </c>
    </row>
    <row r="119" spans="1:25" ht="25.5" ph="1">
      <c r="A119" s="6" ph="1">
        <v>76</v>
      </c>
      <c r="B119" s="7" t="s" ph="1">
        <v>324</v>
      </c>
      <c r="C119" s="7" t="s" ph="1">
        <v>325</v>
      </c>
      <c r="D119" s="7" t="s">
        <v>11237</v>
      </c>
      <c r="E119" s="7" t="s" ph="1">
        <v>132</v>
      </c>
      <c r="G119" s="7" t="s" ph="1">
        <v>326</v>
      </c>
      <c r="H119" s="7" t="s" ph="1">
        <v>344</v>
      </c>
      <c r="I119" s="7" t="s" ph="1">
        <v>2356</v>
      </c>
      <c r="M119" s="14" t="str" ph="1">
        <f>IFERROR(INDEX([1]!_born[生没年],
MATCH(I119,[1]!_born[作],0)),"")</f>
        <v/>
      </c>
      <c r="N119" s="14" t="str" ph="1">
        <f>IFERROR(INDEX([1]!_born[生没年],
MATCH(K119,[1]!_born[作],0)),"")</f>
        <v/>
      </c>
      <c r="O119" s="7" t="s" ph="1">
        <v>7933</v>
      </c>
      <c r="R119" s="147" ph="1"/>
      <c r="S119" s="14" t="s" ph="1">
        <v>7894</v>
      </c>
      <c r="Y119" s="7" t="s" ph="1">
        <v>7934</v>
      </c>
    </row>
    <row r="120" spans="1:25" ht="25.5" ph="1">
      <c r="A120" s="6" ph="1">
        <v>76</v>
      </c>
      <c r="B120" s="7" t="s" ph="1">
        <v>324</v>
      </c>
      <c r="C120" s="7" t="s" ph="1">
        <v>325</v>
      </c>
      <c r="D120" s="7" t="s">
        <v>11237</v>
      </c>
      <c r="E120" s="7" t="s" ph="1">
        <v>132</v>
      </c>
      <c r="G120" s="7" t="s" ph="1">
        <v>326</v>
      </c>
      <c r="H120" s="7" t="s" ph="1">
        <v>344</v>
      </c>
      <c r="I120" s="7" t="s" ph="1">
        <v>2356</v>
      </c>
      <c r="M120" s="14" t="str" ph="1">
        <f>IFERROR(INDEX([1]!_born[生没年],
MATCH(I120,[1]!_born[作],0)),"")</f>
        <v/>
      </c>
      <c r="N120" s="14" t="str" ph="1">
        <f>IFERROR(INDEX([1]!_born[生没年],
MATCH(K120,[1]!_born[作],0)),"")</f>
        <v/>
      </c>
      <c r="O120" s="7" t="s" ph="1">
        <v>7935</v>
      </c>
      <c r="R120" s="147" ph="1"/>
      <c r="S120" s="14" t="s" ph="1">
        <v>7894</v>
      </c>
      <c r="Y120" s="7" t="s" ph="1">
        <v>7936</v>
      </c>
    </row>
    <row r="121" spans="1:25" ht="25.5" ph="1">
      <c r="A121" s="6" ph="1">
        <v>77</v>
      </c>
      <c r="B121" s="7" t="s" ph="1">
        <v>324</v>
      </c>
      <c r="C121" s="7" t="s" ph="1">
        <v>325</v>
      </c>
      <c r="D121" s="7" t="s">
        <v>158</v>
      </c>
      <c r="E121" s="7" t="s" ph="1">
        <v>132</v>
      </c>
      <c r="G121" s="7" t="s" ph="1">
        <v>326</v>
      </c>
      <c r="H121" s="7" t="s" ph="1">
        <v>344</v>
      </c>
      <c r="I121" s="7" t="s" ph="1">
        <v>2356</v>
      </c>
      <c r="M121" s="14" t="str" ph="1">
        <f>IFERROR(INDEX([1]!_born[生没年],
MATCH(I121,[1]!_born[作],0)),"")</f>
        <v/>
      </c>
      <c r="N121" s="14" t="str" ph="1">
        <f>IFERROR(INDEX([1]!_born[生没年],
MATCH(K121,[1]!_born[作],0)),"")</f>
        <v/>
      </c>
      <c r="O121" s="7" t="s" ph="1">
        <v>7937</v>
      </c>
      <c r="R121" s="147" ph="1"/>
      <c r="S121" s="14" t="s" ph="1">
        <v>7894</v>
      </c>
      <c r="Y121" s="7" t="s" ph="1">
        <v>7938</v>
      </c>
    </row>
    <row r="122" spans="1:25" ht="25.5" ph="1">
      <c r="A122" s="6" ph="1">
        <v>77</v>
      </c>
      <c r="B122" s="7" t="s" ph="1">
        <v>324</v>
      </c>
      <c r="C122" s="7" t="s" ph="1">
        <v>325</v>
      </c>
      <c r="D122" s="7" t="s">
        <v>158</v>
      </c>
      <c r="E122" s="7" t="s" ph="1">
        <v>132</v>
      </c>
      <c r="G122" s="7" t="s" ph="1">
        <v>326</v>
      </c>
      <c r="H122" s="7" t="s" ph="1">
        <v>344</v>
      </c>
      <c r="I122" s="7" t="s" ph="1">
        <v>2356</v>
      </c>
      <c r="M122" s="14" t="str" ph="1">
        <f>IFERROR(INDEX([1]!_born[生没年],
MATCH(I122,[1]!_born[作],0)),"")</f>
        <v/>
      </c>
      <c r="N122" s="14" t="str" ph="1">
        <f>IFERROR(INDEX([1]!_born[生没年],
MATCH(K122,[1]!_born[作],0)),"")</f>
        <v/>
      </c>
      <c r="O122" s="7" t="s" ph="1">
        <v>7939</v>
      </c>
      <c r="R122" s="147" ph="1"/>
      <c r="S122" s="14" t="s" ph="1">
        <v>7894</v>
      </c>
      <c r="Y122" s="7" t="s" ph="1">
        <v>7940</v>
      </c>
    </row>
    <row r="123" spans="1:25" ht="25.5" ph="1">
      <c r="A123" s="6" ph="1">
        <v>77</v>
      </c>
      <c r="B123" s="7" t="s" ph="1">
        <v>324</v>
      </c>
      <c r="C123" s="7" t="s" ph="1">
        <v>325</v>
      </c>
      <c r="D123" s="7" t="s">
        <v>158</v>
      </c>
      <c r="E123" s="7" t="s" ph="1">
        <v>132</v>
      </c>
      <c r="G123" s="7" t="s" ph="1">
        <v>326</v>
      </c>
      <c r="H123" s="7" t="s" ph="1">
        <v>344</v>
      </c>
      <c r="I123" s="7" t="s" ph="1">
        <v>2356</v>
      </c>
      <c r="M123" s="14" t="str" ph="1">
        <f>IFERROR(INDEX([1]!_born[生没年],
MATCH(I123,[1]!_born[作],0)),"")</f>
        <v/>
      </c>
      <c r="N123" s="14" t="str" ph="1">
        <f>IFERROR(INDEX([1]!_born[生没年],
MATCH(K123,[1]!_born[作],0)),"")</f>
        <v/>
      </c>
      <c r="O123" s="7" t="s" ph="1">
        <v>7941</v>
      </c>
      <c r="R123" s="147" ph="1"/>
      <c r="S123" s="14" t="s" ph="1">
        <v>7894</v>
      </c>
      <c r="Y123" s="7" t="s" ph="1">
        <v>7942</v>
      </c>
    </row>
    <row r="124" spans="1:25" ht="25.5" ph="1">
      <c r="A124" s="6" ph="1">
        <v>78</v>
      </c>
      <c r="B124" s="7" t="s" ph="1">
        <v>324</v>
      </c>
      <c r="C124" s="7" t="s" ph="1">
        <v>325</v>
      </c>
      <c r="D124" s="7" t="s">
        <v>160</v>
      </c>
      <c r="E124" s="7" t="s" ph="1">
        <v>132</v>
      </c>
      <c r="G124" s="7" t="s" ph="1">
        <v>326</v>
      </c>
      <c r="H124" s="7" t="s" ph="1">
        <v>344</v>
      </c>
      <c r="I124" s="7" t="s" ph="1">
        <v>2356</v>
      </c>
      <c r="M124" s="14" t="str" ph="1">
        <f>IFERROR(INDEX([1]!_born[生没年],
MATCH(I124,[1]!_born[作],0)),"")</f>
        <v/>
      </c>
      <c r="N124" s="14" t="str" ph="1">
        <f>IFERROR(INDEX([1]!_born[生没年],
MATCH(K124,[1]!_born[作],0)),"")</f>
        <v/>
      </c>
      <c r="O124" s="7" t="s" ph="1">
        <v>7943</v>
      </c>
      <c r="R124" s="147" ph="1"/>
      <c r="S124" s="14" t="s" ph="1">
        <v>7894</v>
      </c>
      <c r="Y124" s="7" t="s" ph="1">
        <v>7944</v>
      </c>
    </row>
    <row r="125" spans="1:25" ht="25.5" ph="1">
      <c r="A125" s="6" ph="1">
        <v>78</v>
      </c>
      <c r="B125" s="7" t="s" ph="1">
        <v>324</v>
      </c>
      <c r="C125" s="7" t="s" ph="1">
        <v>325</v>
      </c>
      <c r="D125" s="7" t="s">
        <v>160</v>
      </c>
      <c r="E125" s="7" t="s" ph="1">
        <v>132</v>
      </c>
      <c r="G125" s="7" t="s" ph="1">
        <v>326</v>
      </c>
      <c r="H125" s="7" t="s" ph="1">
        <v>344</v>
      </c>
      <c r="I125" s="7" t="s" ph="1">
        <v>2356</v>
      </c>
      <c r="M125" s="14" t="str" ph="1">
        <f>IFERROR(INDEX([1]!_born[生没年],
MATCH(I125,[1]!_born[作],0)),"")</f>
        <v/>
      </c>
      <c r="N125" s="14" t="str" ph="1">
        <f>IFERROR(INDEX([1]!_born[生没年],
MATCH(K125,[1]!_born[作],0)),"")</f>
        <v/>
      </c>
      <c r="O125" s="7" t="s" ph="1">
        <v>7945</v>
      </c>
      <c r="R125" s="147" ph="1"/>
      <c r="S125" s="14" t="s" ph="1">
        <v>7894</v>
      </c>
      <c r="Y125" s="7" t="s" ph="1">
        <v>7946</v>
      </c>
    </row>
    <row r="126" spans="1:25" ht="25.5" ph="1">
      <c r="A126" s="6" ph="1">
        <v>78</v>
      </c>
      <c r="B126" s="7" t="s" ph="1">
        <v>324</v>
      </c>
      <c r="C126" s="7" t="s" ph="1">
        <v>325</v>
      </c>
      <c r="D126" s="7" t="s">
        <v>160</v>
      </c>
      <c r="E126" s="7" t="s" ph="1">
        <v>132</v>
      </c>
      <c r="G126" s="7" t="s" ph="1">
        <v>326</v>
      </c>
      <c r="H126" s="7" t="s" ph="1">
        <v>344</v>
      </c>
      <c r="I126" s="7" t="s" ph="1">
        <v>2356</v>
      </c>
      <c r="M126" s="14" t="str" ph="1">
        <f>IFERROR(INDEX([1]!_born[生没年],
MATCH(I126,[1]!_born[作],0)),"")</f>
        <v/>
      </c>
      <c r="N126" s="14" t="str" ph="1">
        <f>IFERROR(INDEX([1]!_born[生没年],
MATCH(K126,[1]!_born[作],0)),"")</f>
        <v/>
      </c>
      <c r="O126" s="7" t="s" ph="1">
        <v>7947</v>
      </c>
      <c r="R126" s="147" ph="1"/>
      <c r="S126" s="14" t="s" ph="1">
        <v>7894</v>
      </c>
      <c r="Y126" s="7" t="s" ph="1">
        <v>7948</v>
      </c>
    </row>
    <row r="127" spans="1:25" ht="25.5" ph="1">
      <c r="A127" s="6" ph="1">
        <v>79</v>
      </c>
      <c r="B127" s="7" t="s" ph="1">
        <v>324</v>
      </c>
      <c r="C127" s="7" t="s" ph="1">
        <v>325</v>
      </c>
      <c r="D127" s="7" t="s">
        <v>132</v>
      </c>
      <c r="E127" s="7" t="s" ph="1">
        <v>132</v>
      </c>
      <c r="G127" s="7" t="s" ph="1">
        <v>326</v>
      </c>
      <c r="H127" s="7" t="s" ph="1">
        <v>344</v>
      </c>
      <c r="I127" s="7" t="s" ph="1">
        <v>2356</v>
      </c>
      <c r="M127" s="14" t="str" ph="1">
        <f>IFERROR(INDEX([1]!_born[生没年],
MATCH(I127,[1]!_born[作],0)),"")</f>
        <v/>
      </c>
      <c r="N127" s="14" t="str" ph="1">
        <f>IFERROR(INDEX([1]!_born[生没年],
MATCH(K127,[1]!_born[作],0)),"")</f>
        <v/>
      </c>
      <c r="O127" s="7" t="s" ph="1">
        <v>7949</v>
      </c>
      <c r="R127" s="147" ph="1"/>
      <c r="S127" s="14" t="s" ph="1">
        <v>7894</v>
      </c>
      <c r="Y127" s="7" t="s" ph="1">
        <v>7950</v>
      </c>
    </row>
    <row r="128" spans="1:25" ht="25.5" ph="1">
      <c r="A128" s="6" ph="1">
        <v>79</v>
      </c>
      <c r="B128" s="7" t="s" ph="1">
        <v>324</v>
      </c>
      <c r="C128" s="7" t="s" ph="1">
        <v>325</v>
      </c>
      <c r="D128" s="7" t="s">
        <v>132</v>
      </c>
      <c r="E128" s="7" t="s" ph="1">
        <v>132</v>
      </c>
      <c r="G128" s="7" t="s" ph="1">
        <v>326</v>
      </c>
      <c r="H128" s="7" t="s" ph="1">
        <v>344</v>
      </c>
      <c r="I128" s="7" t="s" ph="1">
        <v>2356</v>
      </c>
      <c r="M128" s="14" t="str" ph="1">
        <f>IFERROR(INDEX([1]!_born[生没年],
MATCH(I128,[1]!_born[作],0)),"")</f>
        <v/>
      </c>
      <c r="N128" s="14" t="str" ph="1">
        <f>IFERROR(INDEX([1]!_born[生没年],
MATCH(K128,[1]!_born[作],0)),"")</f>
        <v/>
      </c>
      <c r="O128" s="7" t="s" ph="1">
        <v>7951</v>
      </c>
      <c r="R128" s="147" ph="1"/>
      <c r="S128" s="14" t="s" ph="1">
        <v>7894</v>
      </c>
      <c r="Y128" s="7" t="s" ph="1">
        <v>7952</v>
      </c>
    </row>
    <row r="129" spans="1:25" ht="25.5" ph="1">
      <c r="A129" s="6" ph="1">
        <v>79</v>
      </c>
      <c r="B129" s="7" t="s" ph="1">
        <v>324</v>
      </c>
      <c r="C129" s="7" t="s" ph="1">
        <v>325</v>
      </c>
      <c r="D129" s="7" t="s">
        <v>132</v>
      </c>
      <c r="E129" s="7" t="s" ph="1">
        <v>132</v>
      </c>
      <c r="G129" s="7" t="s" ph="1">
        <v>326</v>
      </c>
      <c r="H129" s="7" t="s" ph="1">
        <v>344</v>
      </c>
      <c r="I129" s="7" t="s" ph="1">
        <v>2356</v>
      </c>
      <c r="M129" s="14" t="str" ph="1">
        <f>IFERROR(INDEX([1]!_born[生没年],
MATCH(I129,[1]!_born[作],0)),"")</f>
        <v/>
      </c>
      <c r="N129" s="14" t="str" ph="1">
        <f>IFERROR(INDEX([1]!_born[生没年],
MATCH(K129,[1]!_born[作],0)),"")</f>
        <v/>
      </c>
      <c r="O129" s="7" t="s" ph="1">
        <v>7953</v>
      </c>
      <c r="R129" s="147" ph="1"/>
      <c r="S129" s="14" t="s" ph="1">
        <v>7894</v>
      </c>
      <c r="Y129" s="7" t="s" ph="1">
        <v>7954</v>
      </c>
    </row>
    <row r="130" spans="1:25" ht="25.5" ph="1">
      <c r="A130" s="6" ph="1">
        <v>79</v>
      </c>
      <c r="B130" s="7" t="s" ph="1">
        <v>324</v>
      </c>
      <c r="C130" s="7" t="s" ph="1">
        <v>325</v>
      </c>
      <c r="D130" s="7" t="s">
        <v>132</v>
      </c>
      <c r="E130" s="7" t="s" ph="1">
        <v>132</v>
      </c>
      <c r="G130" s="7" t="s" ph="1">
        <v>326</v>
      </c>
      <c r="H130" s="7" t="s" ph="1">
        <v>344</v>
      </c>
      <c r="I130" s="7" t="s" ph="1">
        <v>2356</v>
      </c>
      <c r="M130" s="14" t="str" ph="1">
        <f>IFERROR(INDEX([1]!_born[生没年],
MATCH(I130,[1]!_born[作],0)),"")</f>
        <v/>
      </c>
      <c r="N130" s="14" t="str" ph="1">
        <f>IFERROR(INDEX([1]!_born[生没年],
MATCH(K130,[1]!_born[作],0)),"")</f>
        <v/>
      </c>
      <c r="O130" s="7" t="s" ph="1">
        <v>7955</v>
      </c>
      <c r="R130" s="147" ph="1"/>
      <c r="S130" s="14" t="s" ph="1">
        <v>7894</v>
      </c>
      <c r="Y130" s="7" t="s" ph="1">
        <v>7956</v>
      </c>
    </row>
    <row r="131" spans="1:25" ht="25.5" ph="1">
      <c r="A131" s="6" ph="1">
        <v>96</v>
      </c>
      <c r="B131" s="7" t="s" ph="1">
        <v>324</v>
      </c>
      <c r="C131" s="7" t="s" ph="1">
        <v>325</v>
      </c>
      <c r="G131" s="7" t="s" ph="1">
        <v>326</v>
      </c>
      <c r="H131" s="7" t="s" ph="1">
        <v>7957</v>
      </c>
      <c r="I131" s="7" t="s" ph="1">
        <v>7958</v>
      </c>
      <c r="M131" s="14" t="str" ph="1">
        <f>IFERROR(INDEX([1]!_born[生没年],
MATCH(I131,[1]!_born[作],0)),"")</f>
        <v/>
      </c>
      <c r="N131" s="14" t="str" ph="1">
        <f>IFERROR(INDEX([1]!_born[生没年],
MATCH(K131,[1]!_born[作],0)),"")</f>
        <v/>
      </c>
      <c r="O131" s="7" t="s" ph="1">
        <v>4153</v>
      </c>
      <c r="R131" s="147" ph="1"/>
      <c r="W131" s="16" ph="1">
        <v>500</v>
      </c>
    </row>
    <row r="132" spans="1:25" ht="25.5" ph="1">
      <c r="A132" s="6" ph="1">
        <v>97</v>
      </c>
      <c r="B132" s="7" t="s" ph="1">
        <v>324</v>
      </c>
      <c r="C132" s="7" t="s" ph="1">
        <v>325</v>
      </c>
      <c r="G132" s="7" t="s" ph="1">
        <v>261</v>
      </c>
      <c r="H132" s="7" t="s" ph="1">
        <v>7959</v>
      </c>
      <c r="I132" s="17" t="s" ph="1">
        <v>7960</v>
      </c>
      <c r="M132" s="14" t="str" ph="1">
        <f>IFERROR(INDEX([1]!_born[生没年],
MATCH(I132,[1]!_born[作],0)),"")</f>
        <v/>
      </c>
      <c r="N132" s="14" t="str" ph="1">
        <f>IFERROR(INDEX([1]!_born[生没年],
MATCH(K132,[1]!_born[作],0)),"")</f>
        <v/>
      </c>
      <c r="O132" s="17" t="s" ph="1">
        <v>2899</v>
      </c>
      <c r="P132" s="7" t="s" ph="1">
        <v>262</v>
      </c>
      <c r="R132" s="147" ph="1"/>
      <c r="T132" s="7" t="s" ph="1">
        <v>263</v>
      </c>
      <c r="U132" s="15" ph="1">
        <v>36773</v>
      </c>
      <c r="V132" s="16" ph="1">
        <v>2500</v>
      </c>
      <c r="W132" s="16" ph="1">
        <v>1800</v>
      </c>
      <c r="Y132" s="7" t="s" ph="1">
        <v>7961</v>
      </c>
    </row>
    <row r="133" spans="1:25" ht="25.5" ph="1">
      <c r="A133" s="6" ph="1">
        <v>98</v>
      </c>
      <c r="B133" s="7" t="s" ph="1">
        <v>324</v>
      </c>
      <c r="C133" s="7" t="s" ph="1">
        <v>325</v>
      </c>
      <c r="G133" s="7" t="s" ph="1">
        <v>264</v>
      </c>
      <c r="I133" s="7" t="s" ph="1">
        <v>2581</v>
      </c>
      <c r="M133" s="14" t="str" ph="1">
        <f>IFERROR(INDEX([1]!_born[生没年],
MATCH(I133,[1]!_born[作],0)),"")</f>
        <v/>
      </c>
      <c r="N133" s="14" t="str" ph="1">
        <f>IFERROR(INDEX([1]!_born[生没年],
MATCH(K133,[1]!_born[作],0)),"")</f>
        <v/>
      </c>
      <c r="O133" s="7" t="s" ph="1">
        <v>2582</v>
      </c>
      <c r="R133" s="147" ph="1"/>
      <c r="S133" s="7" t="s" ph="1">
        <v>265</v>
      </c>
      <c r="T133" s="7" t="s" ph="1">
        <v>2583</v>
      </c>
      <c r="U133" s="15" ph="1">
        <v>37197</v>
      </c>
      <c r="V133" s="16" ph="1">
        <v>2600</v>
      </c>
      <c r="W133" s="16" ph="1">
        <v>2600</v>
      </c>
      <c r="Y133" s="7" t="s" ph="1">
        <v>7962</v>
      </c>
    </row>
    <row r="134" spans="1:25" ht="25.5" ph="1">
      <c r="A134" s="6" ph="1">
        <v>98</v>
      </c>
      <c r="B134" s="7" t="s" ph="1">
        <v>324</v>
      </c>
      <c r="C134" s="7" t="s" ph="1">
        <v>325</v>
      </c>
      <c r="G134" s="7" t="s" ph="1">
        <v>264</v>
      </c>
      <c r="I134" s="7" t="s" ph="1">
        <v>2584</v>
      </c>
      <c r="M134" s="14" t="str" ph="1">
        <f>IFERROR(INDEX([1]!_born[生没年],
MATCH(I134,[1]!_born[作],0)),"")</f>
        <v/>
      </c>
      <c r="N134" s="14" t="str" ph="1">
        <f>IFERROR(INDEX([1]!_born[生没年],
MATCH(K134,[1]!_born[作],0)),"")</f>
        <v/>
      </c>
      <c r="O134" s="7" t="s" ph="1">
        <v>2586</v>
      </c>
      <c r="R134" s="147" ph="1"/>
      <c r="S134" s="7" t="s" ph="1">
        <v>265</v>
      </c>
      <c r="T134" s="7" t="s" ph="1">
        <v>2583</v>
      </c>
      <c r="U134" s="15" ph="1">
        <v>37197</v>
      </c>
      <c r="V134" s="16" ph="1">
        <v>2000</v>
      </c>
      <c r="W134" s="16" ph="1">
        <v>2000</v>
      </c>
      <c r="Y134" s="7" t="s" ph="1">
        <v>7962</v>
      </c>
    </row>
    <row r="135" spans="1:25" ht="25.5" ph="1">
      <c r="A135" s="6" ph="1">
        <v>98</v>
      </c>
      <c r="B135" s="7" t="s" ph="1">
        <v>324</v>
      </c>
      <c r="C135" s="7" t="s" ph="1">
        <v>325</v>
      </c>
      <c r="G135" s="7" t="s" ph="1">
        <v>266</v>
      </c>
      <c r="I135" s="7" t="s" ph="1">
        <v>3330</v>
      </c>
      <c r="M135" s="14" t="str" ph="1">
        <f>IFERROR(INDEX([1]!_born[生没年],
MATCH(I135,[1]!_born[作],0)),"")</f>
        <v/>
      </c>
      <c r="N135" s="14" t="str" ph="1">
        <f>IFERROR(INDEX([1]!_born[生没年],
MATCH(K135,[1]!_born[作],0)),"")</f>
        <v/>
      </c>
      <c r="O135" s="7" t="s" ph="1">
        <v>7963</v>
      </c>
      <c r="R135" s="147" ph="1"/>
      <c r="S135" s="7" t="s" ph="1">
        <v>267</v>
      </c>
      <c r="T135" s="7" t="s" ph="1">
        <v>268</v>
      </c>
      <c r="U135" s="15" t="s" ph="1">
        <v>269</v>
      </c>
      <c r="Y135" s="7" t="s" ph="1">
        <v>270</v>
      </c>
    </row>
    <row r="136" spans="1:25" ph="1">
      <c r="A136" s="6" ph="1">
        <v>98</v>
      </c>
      <c r="B136" s="7" t="s" ph="1">
        <v>324</v>
      </c>
      <c r="C136" s="7" t="s" ph="1">
        <v>325</v>
      </c>
      <c r="G136" s="7" t="s" ph="1">
        <v>266</v>
      </c>
      <c r="I136" s="7" t="s" ph="1">
        <v>2414</v>
      </c>
      <c r="M136" s="14" t="str" ph="1">
        <f>IFERROR(INDEX([1]!_born[生没年],
MATCH(I136,[1]!_born[作],0)),"")</f>
        <v/>
      </c>
      <c r="N136" s="14" t="str" ph="1">
        <f>IFERROR(INDEX([1]!_born[生没年],
MATCH(K136,[1]!_born[作],0)),"")</f>
        <v/>
      </c>
      <c r="O136" s="7" t="s" ph="1">
        <v>2415</v>
      </c>
      <c r="P136" s="7" t="s" ph="1">
        <v>3204</v>
      </c>
      <c r="R136" s="147" ph="1"/>
      <c r="T136" s="7" t="s" ph="1">
        <v>271</v>
      </c>
      <c r="U136" s="15" ph="1">
        <v>36773</v>
      </c>
      <c r="V136" s="16" ph="1">
        <v>2300</v>
      </c>
      <c r="W136" s="16" ph="1">
        <v>300</v>
      </c>
    </row>
    <row r="137" spans="1:25" ht="25.5" ph="1">
      <c r="A137" s="6" t="s" ph="1">
        <v>272</v>
      </c>
      <c r="B137" s="7" t="s" ph="1">
        <v>324</v>
      </c>
      <c r="C137" s="7" t="s" ph="1">
        <v>325</v>
      </c>
      <c r="G137" s="7" t="s" ph="1">
        <v>266</v>
      </c>
      <c r="I137" s="7" t="s" ph="1">
        <v>3395</v>
      </c>
      <c r="M137" s="14" t="str" ph="1">
        <f>IFERROR(INDEX([1]!_born[生没年],
MATCH(I137,[1]!_born[作],0)),"")</f>
        <v/>
      </c>
      <c r="N137" s="14" t="str" ph="1">
        <f>IFERROR(INDEX([1]!_born[生没年],
MATCH(K137,[1]!_born[作],0)),"")</f>
        <v/>
      </c>
      <c r="O137" s="7" t="s" ph="1">
        <v>7964</v>
      </c>
      <c r="R137" s="147" ph="1"/>
      <c r="T137" s="7" t="s" ph="1">
        <v>273</v>
      </c>
      <c r="U137" s="15" ph="1">
        <v>39338</v>
      </c>
      <c r="V137" s="16" ph="1">
        <f>2700*1.05</f>
        <v>2835</v>
      </c>
      <c r="W137" s="16" ph="1">
        <f>1900+340</f>
        <v>2240</v>
      </c>
      <c r="Y137" s="7" t="s" ph="1">
        <v>7965</v>
      </c>
    </row>
    <row r="138" spans="1:25" ht="25.5" ph="1">
      <c r="A138" s="6" t="s" ph="1">
        <v>274</v>
      </c>
      <c r="B138" s="7" t="s" ph="1">
        <v>324</v>
      </c>
      <c r="C138" s="7" t="s" ph="1">
        <v>325</v>
      </c>
      <c r="G138" s="7" t="s" ph="1">
        <v>266</v>
      </c>
      <c r="I138" s="7" t="s" ph="1">
        <v>3394</v>
      </c>
      <c r="M138" s="14" t="str" ph="1">
        <f>IFERROR(INDEX([1]!_born[生没年],
MATCH(I138,[1]!_born[作],0)),"")</f>
        <v/>
      </c>
      <c r="N138" s="14" t="str" ph="1">
        <f>IFERROR(INDEX([1]!_born[生没年],
MATCH(K138,[1]!_born[作],0)),"")</f>
        <v/>
      </c>
      <c r="O138" s="7" t="s" ph="1">
        <v>7966</v>
      </c>
      <c r="R138" s="147" ph="1"/>
      <c r="T138" s="7" t="s" ph="1">
        <v>275</v>
      </c>
      <c r="U138" s="15" ph="1">
        <v>39338</v>
      </c>
      <c r="V138" s="16" ph="1">
        <f>2400*1.05</f>
        <v>2520</v>
      </c>
      <c r="W138" s="16" ph="1">
        <f>1699+340</f>
        <v>2039</v>
      </c>
      <c r="Y138" s="7" t="s" ph="1">
        <v>7967</v>
      </c>
    </row>
    <row r="139" spans="1:25" ht="25.5" ph="1">
      <c r="A139" s="6" t="s" ph="1">
        <v>4308</v>
      </c>
      <c r="B139" s="7" t="s" ph="1">
        <v>324</v>
      </c>
      <c r="C139" s="7" t="s" ph="1">
        <v>324</v>
      </c>
      <c r="D139" s="24" ph="1"/>
      <c r="E139" s="23" ph="1"/>
      <c r="G139" s="7" t="s" ph="1">
        <v>266</v>
      </c>
      <c r="I139" s="7" t="s" ph="1">
        <v>4309</v>
      </c>
      <c r="M139" s="14" t="str" ph="1">
        <f>IFERROR(INDEX([1]!_born[生没年],
MATCH(I139,[1]!_born[作],0)),"")</f>
        <v/>
      </c>
      <c r="N139" s="14" t="str" ph="1">
        <f>IFERROR(INDEX([1]!_born[生没年],
MATCH(K139,[1]!_born[作],0)),"")</f>
        <v/>
      </c>
      <c r="O139" s="7" t="s" ph="1">
        <v>7968</v>
      </c>
      <c r="R139" s="147" ph="1"/>
      <c r="T139" s="7" t="s" ph="1">
        <v>4147</v>
      </c>
      <c r="U139" s="15" ph="1">
        <v>41184</v>
      </c>
      <c r="V139" s="16" ph="1">
        <f>2427*1.05</f>
        <v>2548.35</v>
      </c>
      <c r="W139" s="16" ph="1">
        <f>1415+340</f>
        <v>1755</v>
      </c>
      <c r="Y139" s="7" t="s" ph="1">
        <v>7969</v>
      </c>
    </row>
    <row r="140" spans="1:25" ph="1">
      <c r="A140" s="6" t="s" ph="1">
        <v>4479</v>
      </c>
      <c r="B140" s="7" t="s" ph="1">
        <v>324</v>
      </c>
      <c r="C140" s="7" t="s" ph="1">
        <v>324</v>
      </c>
      <c r="D140" s="24" ph="1"/>
      <c r="E140" s="23" ph="1"/>
      <c r="G140" s="7" t="s" ph="1">
        <v>266</v>
      </c>
      <c r="I140" s="7" t="s" ph="1">
        <v>4480</v>
      </c>
      <c r="M140" s="14" t="str" ph="1">
        <f>IFERROR(INDEX([1]!_born[生没年],
MATCH(I140,[1]!_born[作],0)),"")</f>
        <v/>
      </c>
      <c r="N140" s="14" t="str" ph="1">
        <f>IFERROR(INDEX([1]!_born[生没年],
MATCH(K140,[1]!_born[作],0)),"")</f>
        <v/>
      </c>
      <c r="O140" s="7" t="s" ph="1">
        <v>4481</v>
      </c>
      <c r="R140" s="147" ph="1"/>
      <c r="T140" s="7" t="s" ph="1">
        <v>95</v>
      </c>
      <c r="U140" s="15" ph="1">
        <v>43850</v>
      </c>
      <c r="W140" s="16" ph="1">
        <f>2+400</f>
        <v>402</v>
      </c>
      <c r="Y140" s="7" t="s" ph="1">
        <v>232</v>
      </c>
    </row>
    <row r="141" spans="1:25" ht="25.5" ph="1">
      <c r="A141" s="6" ph="1">
        <v>99</v>
      </c>
      <c r="B141" s="7" t="s" ph="1">
        <v>324</v>
      </c>
      <c r="C141" s="7" t="s" ph="1">
        <v>325</v>
      </c>
      <c r="G141" s="7" t="s" ph="1">
        <v>266</v>
      </c>
      <c r="I141" s="7" t="s" ph="1">
        <v>7970</v>
      </c>
      <c r="M141" s="14" t="str" ph="1">
        <f>IFERROR(INDEX([1]!_born[生没年],
MATCH(I141,[1]!_born[作],0)),"")</f>
        <v>199x/1963~//1962~/</v>
      </c>
      <c r="N141" s="14" t="str" ph="1">
        <f>IFERROR(INDEX([1]!_born[生没年],
MATCH(K141,[1]!_born[作],0)),"")</f>
        <v/>
      </c>
      <c r="O141" s="7" t="s" ph="1">
        <v>2416</v>
      </c>
      <c r="R141" s="147" ph="1"/>
    </row>
    <row r="142" spans="1:25" ht="25.5" ph="1">
      <c r="A142" s="6" ph="1">
        <v>100</v>
      </c>
      <c r="B142" s="7" t="s" ph="1">
        <v>324</v>
      </c>
      <c r="C142" s="7" t="s" ph="1">
        <v>325</v>
      </c>
      <c r="G142" s="7" t="s" ph="1">
        <v>266</v>
      </c>
      <c r="I142" s="7" t="s" ph="1">
        <v>2585</v>
      </c>
      <c r="M142" s="14" t="str" ph="1">
        <f>IFERROR(INDEX([1]!_born[生没年],
MATCH(I142,[1]!_born[作],0)),"")</f>
        <v/>
      </c>
      <c r="N142" s="14" t="str" ph="1">
        <f>IFERROR(INDEX([1]!_born[生没年],
MATCH(K142,[1]!_born[作],0)),"")</f>
        <v/>
      </c>
      <c r="O142" s="7" t="s" ph="1">
        <v>7971</v>
      </c>
      <c r="R142" s="147" ph="1"/>
    </row>
    <row r="143" spans="1:25" ht="25.5" ph="1">
      <c r="A143" s="6" ph="1">
        <v>101</v>
      </c>
      <c r="B143" s="7" t="s" ph="1">
        <v>324</v>
      </c>
      <c r="C143" s="7" t="s" ph="1">
        <v>325</v>
      </c>
      <c r="G143" s="7" t="s" ph="1">
        <v>266</v>
      </c>
      <c r="I143" s="7" t="s" ph="1">
        <v>7972</v>
      </c>
      <c r="M143" s="14" t="str" ph="1">
        <f>IFERROR(INDEX([1]!_born[生没年],
MATCH(I143,[1]!_born[作],0)),"")</f>
        <v/>
      </c>
      <c r="N143" s="14" t="str" ph="1">
        <f>IFERROR(INDEX([1]!_born[生没年],
MATCH(K143,[1]!_born[作],0)),"")</f>
        <v/>
      </c>
      <c r="O143" s="7" t="s" ph="1">
        <v>7973</v>
      </c>
      <c r="R143" s="147" ph="1"/>
    </row>
    <row r="144" spans="1:25" ht="25.5" ph="1">
      <c r="A144" s="6" ph="1">
        <v>102</v>
      </c>
      <c r="B144" s="7" t="s" ph="1">
        <v>324</v>
      </c>
      <c r="C144" s="7" t="s" ph="1">
        <v>325</v>
      </c>
      <c r="G144" s="7" t="s" ph="1">
        <v>266</v>
      </c>
      <c r="I144" s="7" t="s" ph="1">
        <v>4210</v>
      </c>
      <c r="M144" s="14" t="str" ph="1">
        <f>IFERROR(INDEX([1]!_born[生没年],
MATCH(I144,[1]!_born[作],0)),"")</f>
        <v>1928/04/02~1991/03/02</v>
      </c>
      <c r="N144" s="14" t="str" ph="1">
        <f>IFERROR(INDEX([1]!_born[生没年],
MATCH(K144,[1]!_born[作],0)),"")</f>
        <v/>
      </c>
      <c r="O144" s="7" t="s" ph="1">
        <v>7974</v>
      </c>
      <c r="R144" s="147" ph="1"/>
      <c r="S144" s="7" t="s" ph="1">
        <v>4211</v>
      </c>
      <c r="U144" s="15" t="s" ph="1">
        <v>334</v>
      </c>
      <c r="V144" s="16" ph="1">
        <v>2800</v>
      </c>
    </row>
    <row r="145" spans="1:25" ht="25.5" ph="1">
      <c r="A145" s="6" ph="1">
        <v>102</v>
      </c>
      <c r="B145" s="7" t="s" ph="1">
        <v>324</v>
      </c>
      <c r="C145" s="7" t="s" ph="1">
        <v>325</v>
      </c>
      <c r="G145" s="7" t="s" ph="1">
        <v>266</v>
      </c>
      <c r="I145" s="7" t="s" ph="1">
        <v>4210</v>
      </c>
      <c r="M145" s="14" t="str" ph="1">
        <f>IFERROR(INDEX([1]!_born[生没年],
MATCH(I145,[1]!_born[作],0)),"")</f>
        <v>1928/04/02~1991/03/02</v>
      </c>
      <c r="N145" s="14" t="str" ph="1">
        <f>IFERROR(INDEX([1]!_born[生没年],
MATCH(K145,[1]!_born[作],0)),"")</f>
        <v/>
      </c>
      <c r="O145" s="7" t="s" ph="1">
        <v>3947</v>
      </c>
      <c r="R145" s="147" ph="1"/>
      <c r="S145" s="7" t="s" ph="1">
        <v>4212</v>
      </c>
      <c r="T145" s="7" t="s" ph="1">
        <v>3948</v>
      </c>
      <c r="U145" s="15" ph="1">
        <v>36871</v>
      </c>
      <c r="V145" s="16" ph="1">
        <v>2800</v>
      </c>
      <c r="W145" s="16" ph="1">
        <v>1800</v>
      </c>
      <c r="Y145" s="7" t="s" ph="1">
        <v>7975</v>
      </c>
    </row>
    <row r="146" spans="1:25" ph="1">
      <c r="A146" s="6" ph="1">
        <v>103</v>
      </c>
      <c r="B146" s="7" t="s" ph="1">
        <v>324</v>
      </c>
      <c r="C146" s="7" t="s" ph="1">
        <v>325</v>
      </c>
      <c r="G146" s="7" t="s" ph="1">
        <v>266</v>
      </c>
      <c r="I146" s="7" t="s" ph="1">
        <v>4210</v>
      </c>
      <c r="M146" s="14" t="str" ph="1">
        <f>IFERROR(INDEX([1]!_born[生没年],
MATCH(I146,[1]!_born[作],0)),"")</f>
        <v>1928/04/02~1991/03/02</v>
      </c>
      <c r="N146" s="14" t="str" ph="1">
        <f>IFERROR(INDEX([1]!_born[生没年],
MATCH(K146,[1]!_born[作],0)),"")</f>
        <v/>
      </c>
      <c r="O146" s="7" t="s" ph="1">
        <v>3829</v>
      </c>
      <c r="R146" s="147" ph="1"/>
      <c r="S146" s="7" t="s" ph="1">
        <v>3945</v>
      </c>
      <c r="U146" s="15" t="s" ph="1">
        <v>334</v>
      </c>
      <c r="V146" s="16" ph="1">
        <v>2800</v>
      </c>
    </row>
    <row r="147" spans="1:25" ht="25.5" ph="1">
      <c r="A147" s="6" ph="1">
        <v>104</v>
      </c>
      <c r="B147" s="7" t="s" ph="1">
        <v>324</v>
      </c>
      <c r="C147" s="7" t="s" ph="1">
        <v>325</v>
      </c>
      <c r="G147" s="7" t="s" ph="1">
        <v>266</v>
      </c>
      <c r="I147" s="7" t="s" ph="1">
        <v>4210</v>
      </c>
      <c r="M147" s="14" t="str" ph="1">
        <f>IFERROR(INDEX([1]!_born[生没年],
MATCH(I147,[1]!_born[作],0)),"")</f>
        <v>1928/04/02~1991/03/02</v>
      </c>
      <c r="N147" s="14" t="str" ph="1">
        <f>IFERROR(INDEX([1]!_born[生没年],
MATCH(K147,[1]!_born[作],0)),"")</f>
        <v/>
      </c>
      <c r="O147" s="7" t="s" ph="1">
        <v>7976</v>
      </c>
      <c r="R147" s="147" ph="1"/>
      <c r="S147" s="7" t="s" ph="1">
        <v>3946</v>
      </c>
      <c r="V147" s="16" ph="1">
        <v>2800</v>
      </c>
    </row>
    <row r="148" spans="1:25" ht="25.5" ph="1">
      <c r="A148" s="6" ph="1">
        <v>105</v>
      </c>
      <c r="B148" s="7" t="s" ph="1">
        <v>324</v>
      </c>
      <c r="C148" s="7" t="s" ph="1">
        <v>325</v>
      </c>
      <c r="G148" s="7" t="s" ph="1">
        <v>266</v>
      </c>
      <c r="I148" s="17" t="s" ph="1">
        <v>2433</v>
      </c>
      <c r="M148" s="14" t="str" ph="1">
        <f>IFERROR(INDEX([1]!_born[生没年],
MATCH(I148,[1]!_born[作],0)),"")</f>
        <v/>
      </c>
      <c r="N148" s="14" t="str" ph="1">
        <f>IFERROR(INDEX([1]!_born[生没年],
MATCH(K148,[1]!_born[作],0)),"")</f>
        <v/>
      </c>
      <c r="O148" s="17" t="s" ph="1">
        <v>6931</v>
      </c>
      <c r="R148" s="147" ph="1"/>
      <c r="U148" s="15" ph="1">
        <v>34720</v>
      </c>
      <c r="V148" s="16" ph="1">
        <v>1957</v>
      </c>
      <c r="Y148" s="7" t="s" ph="1">
        <v>7977</v>
      </c>
    </row>
    <row r="149" spans="1:25" ph="1">
      <c r="A149" s="6" ph="1">
        <v>106</v>
      </c>
      <c r="B149" s="7" t="s" ph="1">
        <v>324</v>
      </c>
      <c r="C149" s="7" t="s" ph="1">
        <v>325</v>
      </c>
      <c r="G149" s="7" t="s" ph="1">
        <v>266</v>
      </c>
      <c r="I149" s="17" t="s" ph="1">
        <v>2433</v>
      </c>
      <c r="M149" s="14" t="str" ph="1">
        <f>IFERROR(INDEX([1]!_born[生没年],
MATCH(I149,[1]!_born[作],0)),"")</f>
        <v/>
      </c>
      <c r="N149" s="14" t="str" ph="1">
        <f>IFERROR(INDEX([1]!_born[生没年],
MATCH(K149,[1]!_born[作],0)),"")</f>
        <v/>
      </c>
      <c r="O149" s="7" t="s" ph="1">
        <v>2900</v>
      </c>
      <c r="R149" s="147" ph="1"/>
      <c r="U149" s="15" t="s" ph="1">
        <v>334</v>
      </c>
    </row>
    <row r="150" spans="1:25" ph="1">
      <c r="A150" s="6" ph="1">
        <v>107</v>
      </c>
      <c r="B150" s="7" t="s" ph="1">
        <v>324</v>
      </c>
      <c r="C150" s="7" t="s" ph="1">
        <v>325</v>
      </c>
      <c r="G150" s="7" t="s" ph="1">
        <v>266</v>
      </c>
      <c r="I150" s="17" t="s" ph="1">
        <v>3175</v>
      </c>
      <c r="M150" s="14" t="str" ph="1">
        <f>IFERROR(INDEX([1]!_born[生没年],
MATCH(I150,[1]!_born[作],0)),"")</f>
        <v/>
      </c>
      <c r="N150" s="14" t="str" ph="1">
        <f>IFERROR(INDEX([1]!_born[生没年],
MATCH(K150,[1]!_born[作],0)),"")</f>
        <v/>
      </c>
      <c r="O150" s="7" t="s" ph="1">
        <v>3176</v>
      </c>
      <c r="R150" s="147" ph="1"/>
      <c r="T150" s="7" t="s" ph="1">
        <v>276</v>
      </c>
      <c r="U150" s="15" t="s" ph="1">
        <v>334</v>
      </c>
    </row>
    <row r="151" spans="1:25" ht="25.5" ph="1">
      <c r="A151" s="6" ph="1">
        <v>108</v>
      </c>
      <c r="B151" s="7" t="s" ph="1">
        <v>324</v>
      </c>
      <c r="C151" s="7" t="s" ph="1">
        <v>325</v>
      </c>
      <c r="G151" s="7" t="s" ph="1">
        <v>266</v>
      </c>
      <c r="I151" s="17" t="s" ph="1">
        <v>3175</v>
      </c>
      <c r="M151" s="14" t="str" ph="1">
        <f>IFERROR(INDEX([1]!_born[生没年],
MATCH(I151,[1]!_born[作],0)),"")</f>
        <v/>
      </c>
      <c r="N151" s="14" t="str" ph="1">
        <f>IFERROR(INDEX([1]!_born[生没年],
MATCH(K151,[1]!_born[作],0)),"")</f>
        <v/>
      </c>
      <c r="O151" s="7" t="s" ph="1">
        <v>7978</v>
      </c>
      <c r="R151" s="147" ph="1"/>
      <c r="U151" s="15" t="s" ph="1">
        <v>334</v>
      </c>
      <c r="V151" s="16" ph="1">
        <v>2500</v>
      </c>
    </row>
    <row r="152" spans="1:25" ht="25.5" ph="1">
      <c r="A152" s="6" ph="1">
        <v>109</v>
      </c>
      <c r="B152" s="7" t="s" ph="1">
        <v>324</v>
      </c>
      <c r="C152" s="7" t="s" ph="1">
        <v>325</v>
      </c>
      <c r="G152" s="7" t="s" ph="1">
        <v>266</v>
      </c>
      <c r="I152" s="17" t="s" ph="1">
        <v>3175</v>
      </c>
      <c r="M152" s="14" t="str" ph="1">
        <f>IFERROR(INDEX([1]!_born[生没年],
MATCH(I152,[1]!_born[作],0)),"")</f>
        <v/>
      </c>
      <c r="N152" s="14" t="str" ph="1">
        <f>IFERROR(INDEX([1]!_born[生没年],
MATCH(K152,[1]!_born[作],0)),"")</f>
        <v/>
      </c>
      <c r="O152" s="7" t="s" ph="1">
        <v>7979</v>
      </c>
      <c r="R152" s="147" ph="1"/>
      <c r="T152" s="7" t="s" ph="1">
        <v>3787</v>
      </c>
    </row>
    <row r="153" spans="1:25" s="19" customFormat="1" ht="25.5" ph="1">
      <c r="A153" s="18" ph="1">
        <v>110</v>
      </c>
      <c r="B153" s="19" t="s" ph="1">
        <v>324</v>
      </c>
      <c r="C153" s="19" t="s" ph="1">
        <v>325</v>
      </c>
      <c r="D153" s="20" ph="1"/>
      <c r="G153" s="19" t="s" ph="1">
        <v>326</v>
      </c>
      <c r="I153" s="19" t="s" ph="1">
        <v>3109</v>
      </c>
      <c r="J153" s="7" ph="1"/>
      <c r="M153" s="14" t="str" ph="1">
        <f>IFERROR(INDEX([1]!_born[生没年],
MATCH(I153,[1]!_born[作],0)),"")</f>
        <v/>
      </c>
      <c r="N153" s="20" t="str" ph="1">
        <f>IFERROR(INDEX([1]!_born[生没年],
MATCH(K153,[1]!_born[作],0)),"")</f>
        <v/>
      </c>
      <c r="O153" s="19" t="s" ph="1">
        <v>277</v>
      </c>
      <c r="R153" s="148" ph="1"/>
      <c r="U153" s="21" ph="1"/>
      <c r="V153" s="22" ph="1"/>
      <c r="W153" s="22" ph="1">
        <v>1580</v>
      </c>
      <c r="Y153" s="19" t="s" ph="1">
        <v>7436</v>
      </c>
    </row>
    <row r="154" spans="1:25" ht="25.5" ph="1">
      <c r="A154" s="6" t="s" ph="1">
        <v>278</v>
      </c>
      <c r="B154" s="7" t="s" ph="1">
        <v>324</v>
      </c>
      <c r="C154" s="7" t="s" ph="1">
        <v>325</v>
      </c>
      <c r="G154" s="7" t="s" ph="1">
        <v>266</v>
      </c>
      <c r="I154" s="17" t="s" ph="1">
        <v>3177</v>
      </c>
      <c r="M154" s="14" t="str" ph="1">
        <f>IFERROR(INDEX([1]!_born[生没年],
MATCH(I154,[1]!_born[作],0)),"")</f>
        <v/>
      </c>
      <c r="N154" s="14" t="str" ph="1">
        <f>IFERROR(INDEX([1]!_born[生没年],
MATCH(K154,[1]!_born[作],0)),"")</f>
        <v/>
      </c>
      <c r="O154" s="7" t="s" ph="1">
        <v>3339</v>
      </c>
      <c r="R154" s="147" ph="1"/>
      <c r="S154" s="7" t="s" ph="1">
        <v>279</v>
      </c>
      <c r="T154" s="7" t="s">
        <v>280</v>
      </c>
      <c r="V154" s="16" ph="1">
        <f>2136*1.03</f>
        <v>2200.08</v>
      </c>
      <c r="W154" s="16" ph="1">
        <f>1469+340</f>
        <v>1809</v>
      </c>
      <c r="Y154" s="7" t="s" ph="1">
        <v>7980</v>
      </c>
    </row>
    <row r="155" spans="1:25" ph="1">
      <c r="A155" s="6" ph="1">
        <v>111</v>
      </c>
      <c r="B155" s="7" t="s" ph="1">
        <v>324</v>
      </c>
      <c r="C155" s="7" t="s" ph="1">
        <v>325</v>
      </c>
      <c r="G155" s="7" t="s" ph="1">
        <v>266</v>
      </c>
      <c r="I155" s="17" t="s" ph="1">
        <v>3177</v>
      </c>
      <c r="M155" s="14" t="str" ph="1">
        <f>IFERROR(INDEX([1]!_born[生没年],
MATCH(I155,[1]!_born[作],0)),"")</f>
        <v/>
      </c>
      <c r="N155" s="14" t="str" ph="1">
        <f>IFERROR(INDEX([1]!_born[生没年],
MATCH(K155,[1]!_born[作],0)),"")</f>
        <v/>
      </c>
      <c r="O155" s="17" t="s" ph="1">
        <v>2982</v>
      </c>
      <c r="R155" s="147" ph="1"/>
      <c r="S155" s="7" t="s" ph="1">
        <v>281</v>
      </c>
      <c r="T155" s="7" t="s">
        <v>282</v>
      </c>
      <c r="V155" s="16" ph="1">
        <v>1800</v>
      </c>
    </row>
    <row r="156" spans="1:25" ht="25.5" ph="1">
      <c r="A156" s="6" ph="1">
        <v>112</v>
      </c>
      <c r="B156" s="7" t="s" ph="1">
        <v>324</v>
      </c>
      <c r="C156" s="7" t="s" ph="1">
        <v>325</v>
      </c>
      <c r="G156" s="7" t="s" ph="1">
        <v>266</v>
      </c>
      <c r="I156" s="17" t="s" ph="1">
        <v>3177</v>
      </c>
      <c r="M156" s="14" t="str" ph="1">
        <f>IFERROR(INDEX([1]!_born[生没年],
MATCH(I156,[1]!_born[作],0)),"")</f>
        <v/>
      </c>
      <c r="N156" s="14" t="str" ph="1">
        <f>IFERROR(INDEX([1]!_born[生没年],
MATCH(K156,[1]!_born[作],0)),"")</f>
        <v/>
      </c>
      <c r="O156" s="7" t="s" ph="1">
        <v>7981</v>
      </c>
      <c r="R156" s="147" ph="1"/>
      <c r="S156" s="7" t="s" ph="1">
        <v>283</v>
      </c>
      <c r="T156" s="7" t="s">
        <v>282</v>
      </c>
      <c r="V156" s="16" ph="1">
        <v>1800</v>
      </c>
    </row>
    <row r="157" spans="1:25" ht="25.5" ph="1">
      <c r="A157" s="6" ph="1">
        <v>113</v>
      </c>
      <c r="B157" s="7" t="s" ph="1">
        <v>324</v>
      </c>
      <c r="C157" s="7" t="s" ph="1">
        <v>325</v>
      </c>
      <c r="G157" s="7" t="s" ph="1">
        <v>266</v>
      </c>
      <c r="I157" s="17" t="s" ph="1">
        <v>3177</v>
      </c>
      <c r="M157" s="14" t="str" ph="1">
        <f>IFERROR(INDEX([1]!_born[生没年],
MATCH(I157,[1]!_born[作],0)),"")</f>
        <v/>
      </c>
      <c r="N157" s="14" t="str" ph="1">
        <f>IFERROR(INDEX([1]!_born[生没年],
MATCH(K157,[1]!_born[作],0)),"")</f>
        <v/>
      </c>
      <c r="O157" s="7" t="s" ph="1">
        <v>7982</v>
      </c>
      <c r="R157" s="147" ph="1"/>
      <c r="S157" s="7" t="s" ph="1">
        <v>284</v>
      </c>
      <c r="T157" s="7" t="s">
        <v>282</v>
      </c>
      <c r="V157" s="16" ph="1">
        <v>1800</v>
      </c>
    </row>
    <row r="158" spans="1:25" ht="25.5" ph="1">
      <c r="A158" s="6" ph="1">
        <v>114</v>
      </c>
      <c r="B158" s="7" t="s" ph="1">
        <v>324</v>
      </c>
      <c r="C158" s="7" t="s" ph="1">
        <v>325</v>
      </c>
      <c r="G158" s="7" t="s" ph="1">
        <v>266</v>
      </c>
      <c r="I158" s="17" t="s" ph="1">
        <v>3177</v>
      </c>
      <c r="M158" s="14" t="str" ph="1">
        <f>IFERROR(INDEX([1]!_born[生没年],
MATCH(I158,[1]!_born[作],0)),"")</f>
        <v/>
      </c>
      <c r="N158" s="14" t="str" ph="1">
        <f>IFERROR(INDEX([1]!_born[生没年],
MATCH(K158,[1]!_born[作],0)),"")</f>
        <v/>
      </c>
      <c r="O158" s="7" t="s" ph="1">
        <v>7983</v>
      </c>
      <c r="R158" s="147" ph="1"/>
      <c r="S158" s="7" t="s" ph="1">
        <v>285</v>
      </c>
      <c r="T158" s="7" t="s">
        <v>282</v>
      </c>
      <c r="V158" s="16" ph="1">
        <v>1800</v>
      </c>
    </row>
    <row r="159" spans="1:25" ht="25.5" ph="1">
      <c r="A159" s="6" ph="1">
        <v>115</v>
      </c>
      <c r="B159" s="7" t="s" ph="1">
        <v>324</v>
      </c>
      <c r="C159" s="7" t="s" ph="1">
        <v>325</v>
      </c>
      <c r="G159" s="7" t="s" ph="1">
        <v>266</v>
      </c>
      <c r="I159" s="17" t="s" ph="1">
        <v>3177</v>
      </c>
      <c r="M159" s="14" t="str" ph="1">
        <f>IFERROR(INDEX([1]!_born[生没年],
MATCH(I159,[1]!_born[作],0)),"")</f>
        <v/>
      </c>
      <c r="N159" s="14" t="str" ph="1">
        <f>IFERROR(INDEX([1]!_born[生没年],
MATCH(K159,[1]!_born[作],0)),"")</f>
        <v/>
      </c>
      <c r="O159" s="7" t="s" ph="1">
        <v>7984</v>
      </c>
      <c r="R159" s="147" ph="1"/>
      <c r="S159" s="7" t="s" ph="1">
        <v>286</v>
      </c>
      <c r="T159" s="7" t="s">
        <v>282</v>
      </c>
      <c r="U159" s="15" ph="1">
        <v>34999</v>
      </c>
      <c r="V159" s="16" ph="1">
        <v>1800</v>
      </c>
    </row>
    <row r="160" spans="1:25" ht="25.5" ph="1">
      <c r="A160" s="6" ph="1">
        <v>116</v>
      </c>
      <c r="B160" s="7" t="s" ph="1">
        <v>324</v>
      </c>
      <c r="C160" s="7" t="s" ph="1">
        <v>325</v>
      </c>
      <c r="G160" s="7" t="s" ph="1">
        <v>266</v>
      </c>
      <c r="I160" s="17" t="s" ph="1">
        <v>3177</v>
      </c>
      <c r="M160" s="14" t="str" ph="1">
        <f>IFERROR(INDEX([1]!_born[生没年],
MATCH(I160,[1]!_born[作],0)),"")</f>
        <v/>
      </c>
      <c r="N160" s="14" t="str" ph="1">
        <f>IFERROR(INDEX([1]!_born[生没年],
MATCH(K160,[1]!_born[作],0)),"")</f>
        <v/>
      </c>
      <c r="O160" s="7" t="s" ph="1">
        <v>7985</v>
      </c>
      <c r="R160" s="147" ph="1"/>
      <c r="S160" s="7" t="s" ph="1">
        <v>287</v>
      </c>
      <c r="T160" s="7" t="s">
        <v>282</v>
      </c>
      <c r="V160" s="16" ph="1">
        <v>1800</v>
      </c>
    </row>
    <row r="161" spans="1:25" ht="25.5" ph="1">
      <c r="A161" s="6" ph="1">
        <v>117</v>
      </c>
      <c r="B161" s="7" t="s" ph="1">
        <v>324</v>
      </c>
      <c r="C161" s="7" t="s" ph="1">
        <v>325</v>
      </c>
      <c r="G161" s="7" t="s" ph="1">
        <v>266</v>
      </c>
      <c r="I161" s="17" t="s" ph="1">
        <v>3177</v>
      </c>
      <c r="M161" s="14" t="str" ph="1">
        <f>IFERROR(INDEX([1]!_born[生没年],
MATCH(I161,[1]!_born[作],0)),"")</f>
        <v/>
      </c>
      <c r="N161" s="14" t="str" ph="1">
        <f>IFERROR(INDEX([1]!_born[生没年],
MATCH(K161,[1]!_born[作],0)),"")</f>
        <v/>
      </c>
      <c r="O161" s="7" t="s" ph="1">
        <v>7986</v>
      </c>
      <c r="R161" s="147" ph="1"/>
      <c r="S161" s="7" t="s" ph="1">
        <v>288</v>
      </c>
      <c r="T161" s="7" t="s">
        <v>282</v>
      </c>
      <c r="V161" s="16" ph="1">
        <v>1800</v>
      </c>
    </row>
    <row r="162" spans="1:25" ph="1">
      <c r="A162" s="6" ph="1">
        <v>118</v>
      </c>
      <c r="B162" s="7" t="s" ph="1">
        <v>324</v>
      </c>
      <c r="C162" s="7" t="s" ph="1">
        <v>325</v>
      </c>
      <c r="G162" s="7" t="s" ph="1">
        <v>266</v>
      </c>
      <c r="I162" s="17" t="s" ph="1">
        <v>3177</v>
      </c>
      <c r="M162" s="14" t="str" ph="1">
        <f>IFERROR(INDEX([1]!_born[生没年],
MATCH(I162,[1]!_born[作],0)),"")</f>
        <v/>
      </c>
      <c r="N162" s="14" t="str" ph="1">
        <f>IFERROR(INDEX([1]!_born[生没年],
MATCH(K162,[1]!_born[作],0)),"")</f>
        <v/>
      </c>
      <c r="O162" s="17" t="s" ph="1">
        <v>2646</v>
      </c>
      <c r="R162" s="147" ph="1"/>
      <c r="S162" s="7" t="s" ph="1">
        <v>289</v>
      </c>
      <c r="T162" s="7" t="s">
        <v>282</v>
      </c>
      <c r="V162" s="16" ph="1">
        <v>1800</v>
      </c>
    </row>
    <row r="163" spans="1:25" ht="25.5" ph="1">
      <c r="A163" s="6" ph="1">
        <v>119</v>
      </c>
      <c r="B163" s="7" t="s" ph="1">
        <v>324</v>
      </c>
      <c r="C163" s="7" t="s" ph="1">
        <v>325</v>
      </c>
      <c r="G163" s="7" t="s" ph="1">
        <v>266</v>
      </c>
      <c r="I163" s="17" t="s" ph="1">
        <v>3177</v>
      </c>
      <c r="M163" s="14" t="str" ph="1">
        <f>IFERROR(INDEX([1]!_born[生没年],
MATCH(I163,[1]!_born[作],0)),"")</f>
        <v/>
      </c>
      <c r="N163" s="14" t="str" ph="1">
        <f>IFERROR(INDEX([1]!_born[生没年],
MATCH(K163,[1]!_born[作],0)),"")</f>
        <v/>
      </c>
      <c r="O163" s="7" t="s" ph="1">
        <v>7987</v>
      </c>
      <c r="R163" s="147" ph="1"/>
      <c r="S163" s="7" t="s" ph="1">
        <v>290</v>
      </c>
      <c r="T163" s="7" t="s">
        <v>282</v>
      </c>
      <c r="V163" s="16" ph="1">
        <v>1800</v>
      </c>
    </row>
    <row r="164" spans="1:25" ht="25.5" ph="1">
      <c r="A164" s="6" ph="1">
        <v>120</v>
      </c>
      <c r="B164" s="7" t="s" ph="1">
        <v>324</v>
      </c>
      <c r="C164" s="7" t="s" ph="1">
        <v>325</v>
      </c>
      <c r="G164" s="7" t="s" ph="1">
        <v>266</v>
      </c>
      <c r="I164" s="17" t="s" ph="1">
        <v>3177</v>
      </c>
      <c r="M164" s="14" t="str" ph="1">
        <f>IFERROR(INDEX([1]!_born[生没年],
MATCH(I164,[1]!_born[作],0)),"")</f>
        <v/>
      </c>
      <c r="N164" s="14" t="str" ph="1">
        <f>IFERROR(INDEX([1]!_born[生没年],
MATCH(K164,[1]!_born[作],0)),"")</f>
        <v/>
      </c>
      <c r="O164" s="17" t="s" ph="1">
        <v>7988</v>
      </c>
      <c r="R164" s="147" ph="1"/>
      <c r="V164" s="16" ph="1">
        <v>1800</v>
      </c>
      <c r="W164" s="16" ph="1">
        <v>100</v>
      </c>
    </row>
    <row r="165" spans="1:25" ph="1">
      <c r="A165" s="6" ph="1">
        <v>121</v>
      </c>
      <c r="B165" s="7" t="s" ph="1">
        <v>324</v>
      </c>
      <c r="C165" s="7" t="s" ph="1">
        <v>325</v>
      </c>
      <c r="G165" s="7" t="s" ph="1">
        <v>266</v>
      </c>
      <c r="I165" s="17" t="s" ph="1">
        <v>3177</v>
      </c>
      <c r="M165" s="14" t="str" ph="1">
        <f>IFERROR(INDEX([1]!_born[生没年],
MATCH(I165,[1]!_born[作],0)),"")</f>
        <v/>
      </c>
      <c r="N165" s="14" t="str" ph="1">
        <f>IFERROR(INDEX([1]!_born[生没年],
MATCH(K165,[1]!_born[作],0)),"")</f>
        <v/>
      </c>
      <c r="O165" s="7" t="s" ph="1">
        <v>3179</v>
      </c>
      <c r="R165" s="147" ph="1"/>
      <c r="V165" s="16" ph="1">
        <v>2300</v>
      </c>
      <c r="W165" s="16" ph="1">
        <v>600</v>
      </c>
    </row>
    <row r="166" spans="1:25" ht="25.5" ph="1">
      <c r="A166" s="6" ph="1">
        <v>486</v>
      </c>
      <c r="B166" s="7" t="s" ph="1">
        <v>324</v>
      </c>
      <c r="C166" s="7" t="s" ph="1">
        <v>325</v>
      </c>
      <c r="D166" s="24" ph="1"/>
      <c r="E166" s="23" ph="1"/>
      <c r="G166" s="7" t="s" ph="1">
        <v>266</v>
      </c>
      <c r="I166" s="17" t="s" ph="1">
        <v>3178</v>
      </c>
      <c r="M166" s="14" t="str" ph="1">
        <f>IFERROR(INDEX([1]!_born[生没年],
MATCH(I166,[1]!_born[作],0)),"")</f>
        <v/>
      </c>
      <c r="N166" s="14" t="str" ph="1">
        <f>IFERROR(INDEX([1]!_born[生没年],
MATCH(K166,[1]!_born[作],0)),"")</f>
        <v/>
      </c>
      <c r="O166" s="7" t="s" ph="1">
        <v>7989</v>
      </c>
      <c r="R166" s="147" ph="1"/>
      <c r="S166" s="7" t="s" ph="1">
        <v>291</v>
      </c>
      <c r="T166" s="7" t="s" ph="1">
        <v>292</v>
      </c>
      <c r="U166" s="15" ph="1">
        <v>39257</v>
      </c>
      <c r="V166" s="16" ph="1">
        <f>2427*1.03</f>
        <v>2499.81</v>
      </c>
      <c r="W166" s="16" ph="1">
        <v>1260</v>
      </c>
      <c r="Y166" s="7" t="s" ph="1">
        <v>7990</v>
      </c>
    </row>
    <row r="167" spans="1:25" ht="25.5" ph="1">
      <c r="A167" s="6" t="s" ph="1">
        <v>4282</v>
      </c>
      <c r="B167" s="7" t="s" ph="1">
        <v>324</v>
      </c>
      <c r="C167" s="7" t="s" ph="1">
        <v>324</v>
      </c>
      <c r="G167" s="7" t="s" ph="1">
        <v>266</v>
      </c>
      <c r="I167" s="17" t="s" ph="1">
        <v>4279</v>
      </c>
      <c r="M167" s="14" t="str" ph="1">
        <f>IFERROR(INDEX([1]!_born[生没年],
MATCH(I167,[1]!_born[作],0)),"")</f>
        <v/>
      </c>
      <c r="N167" s="14" t="str" ph="1">
        <f>IFERROR(INDEX([1]!_born[生没年],
MATCH(K167,[1]!_born[作],0)),"")</f>
        <v/>
      </c>
      <c r="O167" s="7" t="s" ph="1">
        <v>4280</v>
      </c>
      <c r="R167" s="147" ph="1"/>
      <c r="S167" s="7" t="s" ph="1">
        <v>4281</v>
      </c>
      <c r="T167" s="7" t="s" ph="1">
        <v>1229</v>
      </c>
      <c r="U167" s="15" ph="1">
        <v>40643</v>
      </c>
      <c r="V167" s="16" ph="1">
        <f>2427*1.03</f>
        <v>2499.81</v>
      </c>
      <c r="W167" s="16" ph="1">
        <f>2427*1.03</f>
        <v>2499.81</v>
      </c>
      <c r="Y167" s="7" t="s" ph="1">
        <v>7991</v>
      </c>
    </row>
    <row r="168" spans="1:25" ht="25.5" ph="1">
      <c r="A168" s="6" t="s" ph="1">
        <v>4282</v>
      </c>
      <c r="B168" s="7" t="s" ph="1">
        <v>324</v>
      </c>
      <c r="C168" s="7" t="s" ph="1">
        <v>324</v>
      </c>
      <c r="G168" s="7" t="s" ph="1">
        <v>266</v>
      </c>
      <c r="I168" s="17" t="s" ph="1">
        <v>4279</v>
      </c>
      <c r="M168" s="14" t="str" ph="1">
        <f>IFERROR(INDEX([1]!_born[生没年],
MATCH(I168,[1]!_born[作],0)),"")</f>
        <v/>
      </c>
      <c r="N168" s="14" t="str" ph="1">
        <f>IFERROR(INDEX([1]!_born[生没年],
MATCH(K168,[1]!_born[作],0)),"")</f>
        <v/>
      </c>
      <c r="O168" s="7" t="s" ph="1">
        <v>7992</v>
      </c>
      <c r="R168" s="147" ph="1"/>
      <c r="S168" s="7" t="s" ph="1">
        <v>4281</v>
      </c>
      <c r="T168" s="7" t="s" ph="1">
        <v>1229</v>
      </c>
      <c r="U168" s="15" ph="1">
        <v>40643</v>
      </c>
      <c r="V168" s="16" ph="1">
        <f>2500*1.06</f>
        <v>2650</v>
      </c>
      <c r="W168" s="16" ph="1">
        <f>2427*1.03</f>
        <v>2499.81</v>
      </c>
      <c r="Y168" s="7" t="s" ph="1">
        <v>7991</v>
      </c>
    </row>
    <row r="169" spans="1:25" ht="25.5" ph="1">
      <c r="A169" s="6" ph="1">
        <v>122</v>
      </c>
      <c r="B169" s="7" t="s" ph="1">
        <v>324</v>
      </c>
      <c r="C169" s="7" t="s" ph="1">
        <v>325</v>
      </c>
      <c r="G169" s="7" t="s" ph="1">
        <v>266</v>
      </c>
      <c r="I169" s="7" t="s" ph="1">
        <v>3784</v>
      </c>
      <c r="M169" s="14" t="str" ph="1">
        <f>IFERROR(INDEX([1]!_born[生没年],
MATCH(I169,[1]!_born[作],0)),"")</f>
        <v/>
      </c>
      <c r="N169" s="14" t="str" ph="1">
        <f>IFERROR(INDEX([1]!_born[生没年],
MATCH(K169,[1]!_born[作],0)),"")</f>
        <v/>
      </c>
      <c r="O169" s="7" t="s" ph="1">
        <v>4086</v>
      </c>
      <c r="R169" s="147" ph="1"/>
      <c r="S169" s="7" t="s" ph="1">
        <v>3482</v>
      </c>
      <c r="T169" s="7" t="s" ph="1">
        <v>293</v>
      </c>
      <c r="U169" s="15" ph="1">
        <v>36889</v>
      </c>
      <c r="V169" s="16" ph="1">
        <f>-2400*1.05</f>
        <v>-2520</v>
      </c>
      <c r="W169" s="16" ph="1">
        <v>2500</v>
      </c>
      <c r="Y169" s="7" t="s" ph="1">
        <v>7993</v>
      </c>
    </row>
    <row r="170" spans="1:25" ph="1">
      <c r="A170" s="6" ph="1">
        <v>122</v>
      </c>
      <c r="B170" s="7" t="s" ph="1">
        <v>324</v>
      </c>
      <c r="C170" s="7" t="s" ph="1">
        <v>325</v>
      </c>
      <c r="G170" s="7" t="s" ph="1">
        <v>266</v>
      </c>
      <c r="I170" s="7" t="s" ph="1">
        <v>3611</v>
      </c>
      <c r="M170" s="14" t="str" ph="1">
        <f>IFERROR(INDEX([1]!_born[生没年],
MATCH(I170,[1]!_born[作],0)),"")</f>
        <v/>
      </c>
      <c r="N170" s="14" t="str" ph="1">
        <f>IFERROR(INDEX([1]!_born[生没年],
MATCH(K170,[1]!_born[作],0)),"")</f>
        <v/>
      </c>
      <c r="O170" s="7" t="s" ph="1">
        <v>3623</v>
      </c>
      <c r="R170" s="147" ph="1"/>
    </row>
    <row r="171" spans="1:25" ht="25.5" ph="1">
      <c r="A171" s="6" ph="1">
        <v>123</v>
      </c>
      <c r="B171" s="7" t="s" ph="1">
        <v>294</v>
      </c>
      <c r="C171" s="7" t="s" ph="1">
        <v>294</v>
      </c>
      <c r="D171" s="17" t="s" ph="1">
        <v>7994</v>
      </c>
      <c r="E171" s="17" t="s" ph="1">
        <v>251</v>
      </c>
      <c r="G171" s="7" t="s" ph="1">
        <v>266</v>
      </c>
      <c r="I171" s="17" t="s" ph="1">
        <v>4172</v>
      </c>
      <c r="M171" s="14" t="str" ph="1">
        <f>IFERROR(INDEX([1]!_born[生没年],
MATCH(I171,[1]!_born[作],0)),"")</f>
        <v/>
      </c>
      <c r="N171" s="14" t="str" ph="1">
        <f>IFERROR(INDEX([1]!_born[生没年],
MATCH(K171,[1]!_born[作],0)),"")</f>
        <v/>
      </c>
      <c r="O171" s="7" t="s" ph="1">
        <v>3593</v>
      </c>
      <c r="R171" s="147" ph="1"/>
      <c r="S171" s="7" t="s" ph="1">
        <v>7995</v>
      </c>
      <c r="T171" s="7" t="s" ph="1">
        <v>295</v>
      </c>
      <c r="Y171" s="7" t="s" ph="1">
        <v>7996</v>
      </c>
    </row>
    <row r="172" spans="1:25" ht="25.5" ph="1">
      <c r="A172" s="6" ph="1">
        <v>123</v>
      </c>
      <c r="B172" s="7" t="s" ph="1">
        <v>294</v>
      </c>
      <c r="C172" s="7" t="s" ph="1">
        <v>294</v>
      </c>
      <c r="D172" s="17" t="s" ph="1">
        <v>7994</v>
      </c>
      <c r="E172" s="17" t="s" ph="1">
        <v>252</v>
      </c>
      <c r="G172" s="7" t="s" ph="1">
        <v>266</v>
      </c>
      <c r="I172" s="17" t="s" ph="1">
        <v>4172</v>
      </c>
      <c r="M172" s="14" t="str" ph="1">
        <f>IFERROR(INDEX([1]!_born[生没年],
MATCH(I172,[1]!_born[作],0)),"")</f>
        <v/>
      </c>
      <c r="N172" s="14" t="str" ph="1">
        <f>IFERROR(INDEX([1]!_born[生没年],
MATCH(K172,[1]!_born[作],0)),"")</f>
        <v/>
      </c>
      <c r="O172" s="7" t="s" ph="1">
        <v>296</v>
      </c>
      <c r="R172" s="147" ph="1"/>
      <c r="S172" s="7" t="s" ph="1">
        <v>7995</v>
      </c>
      <c r="T172" s="7" t="s" ph="1">
        <v>297</v>
      </c>
      <c r="Y172" s="7" t="s" ph="1">
        <v>7996</v>
      </c>
    </row>
    <row r="173" spans="1:25" ht="25.5" ph="1">
      <c r="A173" s="6" ph="1">
        <v>123</v>
      </c>
      <c r="B173" s="7" t="s" ph="1">
        <v>294</v>
      </c>
      <c r="C173" s="7" t="s" ph="1">
        <v>294</v>
      </c>
      <c r="D173" s="17" t="s" ph="1">
        <v>7994</v>
      </c>
      <c r="E173" s="17" t="s" ph="1">
        <v>253</v>
      </c>
      <c r="G173" s="7" t="s" ph="1">
        <v>266</v>
      </c>
      <c r="I173" s="17" t="s" ph="1">
        <v>4172</v>
      </c>
      <c r="M173" s="14" t="str" ph="1">
        <f>IFERROR(INDEX([1]!_born[生没年],
MATCH(I173,[1]!_born[作],0)),"")</f>
        <v/>
      </c>
      <c r="N173" s="14" t="str" ph="1">
        <f>IFERROR(INDEX([1]!_born[生没年],
MATCH(K173,[1]!_born[作],0)),"")</f>
        <v/>
      </c>
      <c r="O173" s="7" t="s" ph="1">
        <v>298</v>
      </c>
      <c r="R173" s="147" ph="1"/>
      <c r="S173" s="7" t="s" ph="1">
        <v>7995</v>
      </c>
      <c r="T173" s="7" t="s" ph="1">
        <v>299</v>
      </c>
      <c r="Y173" s="7" t="s" ph="1">
        <v>7996</v>
      </c>
    </row>
    <row r="174" spans="1:25" ht="25.5" ph="1">
      <c r="A174" s="6" ph="1">
        <v>123</v>
      </c>
      <c r="B174" s="7" t="s" ph="1">
        <v>294</v>
      </c>
      <c r="C174" s="7" t="s" ph="1">
        <v>294</v>
      </c>
      <c r="D174" s="17" t="s" ph="1">
        <v>7994</v>
      </c>
      <c r="E174" s="17" t="s" ph="1">
        <v>254</v>
      </c>
      <c r="G174" s="7" t="s" ph="1">
        <v>266</v>
      </c>
      <c r="I174" s="17" t="s" ph="1">
        <v>4172</v>
      </c>
      <c r="M174" s="14" t="str" ph="1">
        <f>IFERROR(INDEX([1]!_born[生没年],
MATCH(I174,[1]!_born[作],0)),"")</f>
        <v/>
      </c>
      <c r="N174" s="14" t="str" ph="1">
        <f>IFERROR(INDEX([1]!_born[生没年],
MATCH(K174,[1]!_born[作],0)),"")</f>
        <v/>
      </c>
      <c r="O174" s="7" t="s" ph="1">
        <v>300</v>
      </c>
      <c r="R174" s="147" ph="1"/>
      <c r="S174" s="7" t="s" ph="1">
        <v>7995</v>
      </c>
      <c r="T174" s="7" t="s" ph="1">
        <v>301</v>
      </c>
      <c r="Y174" s="7" t="s" ph="1">
        <v>7996</v>
      </c>
    </row>
    <row r="175" spans="1:25" ht="25.5" ph="1">
      <c r="A175" s="6" ph="1">
        <v>123</v>
      </c>
      <c r="B175" s="7" t="s" ph="1">
        <v>294</v>
      </c>
      <c r="C175" s="7" t="s" ph="1">
        <v>294</v>
      </c>
      <c r="D175" s="17" t="s" ph="1">
        <v>7994</v>
      </c>
      <c r="E175" s="17" t="s" ph="1">
        <v>255</v>
      </c>
      <c r="G175" s="7" t="s" ph="1">
        <v>266</v>
      </c>
      <c r="I175" s="17" t="s" ph="1">
        <v>4172</v>
      </c>
      <c r="M175" s="14" t="str" ph="1">
        <f>IFERROR(INDEX([1]!_born[生没年],
MATCH(I175,[1]!_born[作],0)),"")</f>
        <v/>
      </c>
      <c r="N175" s="14" t="str" ph="1">
        <f>IFERROR(INDEX([1]!_born[生没年],
MATCH(K175,[1]!_born[作],0)),"")</f>
        <v/>
      </c>
      <c r="O175" s="7" t="s" ph="1">
        <v>302</v>
      </c>
      <c r="R175" s="147" ph="1"/>
      <c r="S175" s="7" t="s" ph="1">
        <v>7995</v>
      </c>
      <c r="T175" s="7" t="s" ph="1">
        <v>303</v>
      </c>
      <c r="Y175" s="7" t="s" ph="1">
        <v>7996</v>
      </c>
    </row>
    <row r="176" spans="1:25" ht="25.5" ph="1">
      <c r="A176" s="6" ph="1">
        <v>123</v>
      </c>
      <c r="B176" s="7" t="s" ph="1">
        <v>294</v>
      </c>
      <c r="C176" s="7" t="s" ph="1">
        <v>294</v>
      </c>
      <c r="D176" s="17" t="s" ph="1">
        <v>7994</v>
      </c>
      <c r="E176" s="17" t="s" ph="1">
        <v>256</v>
      </c>
      <c r="G176" s="7" t="s" ph="1">
        <v>266</v>
      </c>
      <c r="I176" s="17" t="s" ph="1">
        <v>4172</v>
      </c>
      <c r="M176" s="14" t="str" ph="1">
        <f>IFERROR(INDEX([1]!_born[生没年],
MATCH(I176,[1]!_born[作],0)),"")</f>
        <v/>
      </c>
      <c r="N176" s="14" t="str" ph="1">
        <f>IFERROR(INDEX([1]!_born[生没年],
MATCH(K176,[1]!_born[作],0)),"")</f>
        <v/>
      </c>
      <c r="O176" s="7" t="s" ph="1">
        <v>304</v>
      </c>
      <c r="R176" s="147" ph="1"/>
      <c r="S176" s="7" t="s" ph="1">
        <v>7995</v>
      </c>
      <c r="T176" s="7" t="s" ph="1">
        <v>305</v>
      </c>
      <c r="Y176" s="7" t="s" ph="1">
        <v>7996</v>
      </c>
    </row>
    <row r="177" spans="1:25" ht="25.5" ph="1">
      <c r="A177" s="6" ph="1">
        <v>123</v>
      </c>
      <c r="B177" s="7" t="s" ph="1">
        <v>294</v>
      </c>
      <c r="C177" s="7" t="s" ph="1">
        <v>294</v>
      </c>
      <c r="D177" s="17" t="s" ph="1">
        <v>7994</v>
      </c>
      <c r="E177" s="17" t="s" ph="1">
        <v>257</v>
      </c>
      <c r="G177" s="7" t="s" ph="1">
        <v>266</v>
      </c>
      <c r="I177" s="17" t="s" ph="1">
        <v>4172</v>
      </c>
      <c r="M177" s="14" t="str" ph="1">
        <f>IFERROR(INDEX([1]!_born[生没年],
MATCH(I177,[1]!_born[作],0)),"")</f>
        <v/>
      </c>
      <c r="N177" s="14" t="str" ph="1">
        <f>IFERROR(INDEX([1]!_born[生没年],
MATCH(K177,[1]!_born[作],0)),"")</f>
        <v/>
      </c>
      <c r="O177" s="7" t="s" ph="1">
        <v>306</v>
      </c>
      <c r="R177" s="147" ph="1"/>
      <c r="S177" s="7" t="s" ph="1">
        <v>7995</v>
      </c>
      <c r="T177" s="7" t="s" ph="1">
        <v>307</v>
      </c>
      <c r="Y177" s="7" t="s" ph="1">
        <v>7997</v>
      </c>
    </row>
    <row r="178" spans="1:25" ht="25.5" ph="1">
      <c r="A178" s="6" ph="1">
        <v>123</v>
      </c>
      <c r="B178" s="7" t="s" ph="1">
        <v>294</v>
      </c>
      <c r="C178" s="7" t="s" ph="1">
        <v>294</v>
      </c>
      <c r="D178" s="17" t="s" ph="1">
        <v>7994</v>
      </c>
      <c r="E178" s="17" t="s" ph="1">
        <v>258</v>
      </c>
      <c r="G178" s="7" t="s" ph="1">
        <v>266</v>
      </c>
      <c r="I178" s="17" t="s" ph="1">
        <v>4172</v>
      </c>
      <c r="M178" s="14" t="str" ph="1">
        <f>IFERROR(INDEX([1]!_born[生没年],
MATCH(I178,[1]!_born[作],0)),"")</f>
        <v/>
      </c>
      <c r="N178" s="14" t="str" ph="1">
        <f>IFERROR(INDEX([1]!_born[生没年],
MATCH(K178,[1]!_born[作],0)),"")</f>
        <v/>
      </c>
      <c r="O178" s="7" t="s" ph="1">
        <v>2792</v>
      </c>
      <c r="R178" s="147" ph="1"/>
      <c r="S178" s="7" t="s" ph="1">
        <v>7995</v>
      </c>
      <c r="T178" s="7" t="s" ph="1">
        <v>308</v>
      </c>
      <c r="Y178" s="7" t="s" ph="1">
        <v>7996</v>
      </c>
    </row>
    <row r="179" spans="1:25" ht="25.5" ph="1">
      <c r="A179" s="6" ph="1">
        <v>123</v>
      </c>
      <c r="B179" s="7" t="s" ph="1">
        <v>294</v>
      </c>
      <c r="C179" s="7" t="s" ph="1">
        <v>294</v>
      </c>
      <c r="D179" s="17" t="s" ph="1">
        <v>7994</v>
      </c>
      <c r="E179" s="17" t="s" ph="1">
        <v>259</v>
      </c>
      <c r="G179" s="7" t="s" ph="1">
        <v>266</v>
      </c>
      <c r="I179" s="17" t="s" ph="1">
        <v>4172</v>
      </c>
      <c r="M179" s="14" t="str" ph="1">
        <f>IFERROR(INDEX([1]!_born[生没年],
MATCH(I179,[1]!_born[作],0)),"")</f>
        <v/>
      </c>
      <c r="N179" s="14" t="str" ph="1">
        <f>IFERROR(INDEX([1]!_born[生没年],
MATCH(K179,[1]!_born[作],0)),"")</f>
        <v/>
      </c>
      <c r="O179" s="7" t="s" ph="1">
        <v>2793</v>
      </c>
      <c r="R179" s="147" ph="1"/>
      <c r="S179" s="7" t="s" ph="1">
        <v>7995</v>
      </c>
      <c r="T179" s="7" t="s" ph="1">
        <v>309</v>
      </c>
      <c r="Y179" s="7" t="s" ph="1">
        <v>7996</v>
      </c>
    </row>
    <row r="180" spans="1:25" ht="25.5" ph="1">
      <c r="A180" s="6" ph="1">
        <v>123</v>
      </c>
      <c r="B180" s="7" t="s" ph="1">
        <v>294</v>
      </c>
      <c r="C180" s="7" t="s" ph="1">
        <v>294</v>
      </c>
      <c r="D180" s="17" t="s" ph="1">
        <v>7994</v>
      </c>
      <c r="E180" s="17" t="s" ph="1">
        <v>260</v>
      </c>
      <c r="G180" s="7" t="s" ph="1">
        <v>266</v>
      </c>
      <c r="I180" s="17" t="s" ph="1">
        <v>4172</v>
      </c>
      <c r="M180" s="14" t="str" ph="1">
        <f>IFERROR(INDEX([1]!_born[生没年],
MATCH(I180,[1]!_born[作],0)),"")</f>
        <v/>
      </c>
      <c r="N180" s="14" t="str" ph="1">
        <f>IFERROR(INDEX([1]!_born[生没年],
MATCH(K180,[1]!_born[作],0)),"")</f>
        <v/>
      </c>
      <c r="O180" s="7" t="s" ph="1">
        <v>310</v>
      </c>
      <c r="R180" s="147" ph="1"/>
      <c r="S180" s="7" t="s" ph="1">
        <v>7995</v>
      </c>
      <c r="T180" s="7" t="s" ph="1">
        <v>311</v>
      </c>
      <c r="Y180" s="7" t="s" ph="1">
        <v>7996</v>
      </c>
    </row>
    <row r="181" spans="1:25" ht="25.5" ph="1">
      <c r="A181" s="6" t="s" ph="1">
        <v>4472</v>
      </c>
      <c r="B181" s="7" t="s" ph="1">
        <v>324</v>
      </c>
      <c r="C181" s="7" t="s" ph="1">
        <v>324</v>
      </c>
      <c r="D181" s="24" ph="1"/>
      <c r="E181" s="23" t="s" ph="1">
        <v>85</v>
      </c>
      <c r="G181" s="7" t="s" ph="1">
        <v>89</v>
      </c>
      <c r="I181" s="7" t="s" ph="1">
        <v>2356</v>
      </c>
      <c r="M181" s="14" t="str" ph="1">
        <f>IFERROR(INDEX([1]!_born[生没年],
MATCH(I181,[1]!_born[作],0)),"")</f>
        <v/>
      </c>
      <c r="N181" s="14" t="str" ph="1">
        <f>IFERROR(INDEX([1]!_born[生没年],
MATCH(K181,[1]!_born[作],0)),"")</f>
        <v/>
      </c>
      <c r="O181" s="7" t="s" ph="1">
        <v>7998</v>
      </c>
      <c r="R181" s="147" ph="1"/>
      <c r="T181" s="7" t="s" ph="1">
        <v>4473</v>
      </c>
      <c r="U181" s="15" ph="1">
        <v>43840</v>
      </c>
      <c r="V181" s="16" ph="1">
        <f>6570*1.03</f>
        <v>6767.1</v>
      </c>
      <c r="W181" s="16" ph="1">
        <v>1180</v>
      </c>
      <c r="Y181" s="7" t="s" ph="1">
        <v>4469</v>
      </c>
    </row>
    <row r="182" spans="1:25" ht="25.5" ph="1">
      <c r="A182" s="6" ph="1">
        <v>124</v>
      </c>
      <c r="B182" s="7" t="s" ph="1">
        <v>324</v>
      </c>
      <c r="C182" s="7" t="s" ph="1">
        <v>325</v>
      </c>
      <c r="E182" s="17" t="s" ph="1">
        <v>312</v>
      </c>
      <c r="G182" s="7" t="s" ph="1">
        <v>266</v>
      </c>
      <c r="I182" s="7" t="s" ph="1">
        <v>2356</v>
      </c>
      <c r="M182" s="14" t="str" ph="1">
        <f>IFERROR(INDEX([1]!_born[生没年],
MATCH(I182,[1]!_born[作],0)),"")</f>
        <v/>
      </c>
      <c r="N182" s="14" t="str" ph="1">
        <f>IFERROR(INDEX([1]!_born[生没年],
MATCH(K182,[1]!_born[作],0)),"")</f>
        <v/>
      </c>
      <c r="O182" s="7" t="s" ph="1">
        <v>7999</v>
      </c>
      <c r="R182" s="147" ph="1"/>
      <c r="T182" s="7" t="s" ph="1">
        <v>7742</v>
      </c>
    </row>
    <row r="183" spans="1:25" ht="25.5" ph="1">
      <c r="A183" s="6" ph="1">
        <v>125</v>
      </c>
      <c r="B183" s="7" t="s" ph="1">
        <v>324</v>
      </c>
      <c r="C183" s="7" t="s" ph="1">
        <v>325</v>
      </c>
      <c r="E183" s="17" t="s" ph="1">
        <v>312</v>
      </c>
      <c r="G183" s="7" t="s" ph="1">
        <v>326</v>
      </c>
      <c r="I183" s="7" t="s" ph="1">
        <v>2356</v>
      </c>
      <c r="M183" s="14" t="str" ph="1">
        <f>IFERROR(INDEX([1]!_born[生没年],
MATCH(I183,[1]!_born[作],0)),"")</f>
        <v/>
      </c>
      <c r="N183" s="14" t="str" ph="1">
        <f>IFERROR(INDEX([1]!_born[生没年],
MATCH(K183,[1]!_born[作],0)),"")</f>
        <v/>
      </c>
      <c r="O183" s="7" t="s" ph="1">
        <v>8000</v>
      </c>
      <c r="R183" s="147" ph="1"/>
      <c r="T183" s="7" t="s" ph="1">
        <v>7742</v>
      </c>
    </row>
    <row r="184" spans="1:25" ht="25.5" ph="1">
      <c r="A184" s="6" ph="1">
        <v>126</v>
      </c>
      <c r="B184" s="7" t="s" ph="1">
        <v>324</v>
      </c>
      <c r="C184" s="7" t="s" ph="1">
        <v>325</v>
      </c>
      <c r="G184" s="7" t="s" ph="1">
        <v>313</v>
      </c>
      <c r="I184" s="7" t="s" ph="1">
        <v>8001</v>
      </c>
      <c r="M184" s="14" t="str" ph="1">
        <f>IFERROR(INDEX([1]!_born[生没年],
MATCH(I184,[1]!_born[作],0)),"")</f>
        <v/>
      </c>
      <c r="N184" s="14" t="str" ph="1">
        <f>IFERROR(INDEX([1]!_born[生没年],
MATCH(K184,[1]!_born[作],0)),"")</f>
        <v/>
      </c>
      <c r="O184" s="17" t="s" ph="1">
        <v>8002</v>
      </c>
      <c r="R184" s="147" ph="1"/>
      <c r="S184" s="7" t="s" ph="1">
        <v>3952</v>
      </c>
      <c r="W184" s="16" ph="1">
        <v>1850</v>
      </c>
    </row>
    <row r="185" spans="1:25" ht="25.5" ph="1">
      <c r="A185" s="6" ph="1">
        <v>127</v>
      </c>
      <c r="B185" s="7" t="s" ph="1">
        <v>324</v>
      </c>
      <c r="C185" s="7" t="s" ph="1">
        <v>325</v>
      </c>
      <c r="G185" s="7" t="s" ph="1">
        <v>313</v>
      </c>
      <c r="I185" s="17" t="s" ph="1">
        <v>3477</v>
      </c>
      <c r="M185" s="14" t="str" ph="1">
        <f>IFERROR(INDEX([1]!_born[生没年],
MATCH(I185,[1]!_born[作],0)),"")</f>
        <v/>
      </c>
      <c r="N185" s="14" t="str" ph="1">
        <f>IFERROR(INDEX([1]!_born[生没年],
MATCH(K185,[1]!_born[作],0)),"")</f>
        <v/>
      </c>
      <c r="O185" s="17" t="s" ph="1">
        <v>8003</v>
      </c>
      <c r="R185" s="147" ph="1"/>
      <c r="T185" s="7" t="s" ph="1">
        <v>314</v>
      </c>
      <c r="U185" s="15" ph="1">
        <v>36082</v>
      </c>
      <c r="V185" s="16" ph="1">
        <v>1835</v>
      </c>
      <c r="W185" s="16" ph="1">
        <v>1835</v>
      </c>
    </row>
    <row r="186" spans="1:25" ht="25.5" ph="1">
      <c r="A186" s="6" ph="1">
        <v>128</v>
      </c>
      <c r="B186" s="7" t="s" ph="1">
        <v>324</v>
      </c>
      <c r="C186" s="7" t="s" ph="1">
        <v>325</v>
      </c>
      <c r="G186" s="7" t="s" ph="1">
        <v>313</v>
      </c>
      <c r="I186" s="17" t="s" ph="1">
        <v>3477</v>
      </c>
      <c r="M186" s="14" t="str" ph="1">
        <f>IFERROR(INDEX([1]!_born[生没年],
MATCH(I186,[1]!_born[作],0)),"")</f>
        <v/>
      </c>
      <c r="N186" s="14" t="str" ph="1">
        <f>IFERROR(INDEX([1]!_born[生没年],
MATCH(K186,[1]!_born[作],0)),"")</f>
        <v/>
      </c>
      <c r="O186" s="17" t="s" ph="1">
        <v>8004</v>
      </c>
      <c r="R186" s="147" ph="1"/>
      <c r="U186" s="15" t="s" ph="1">
        <v>334</v>
      </c>
      <c r="Y186" s="7" t="s" ph="1">
        <v>8005</v>
      </c>
    </row>
    <row r="187" spans="1:25" ht="25.5" ph="1">
      <c r="A187" s="6" ph="1">
        <v>129</v>
      </c>
      <c r="B187" s="7" t="s" ph="1">
        <v>324</v>
      </c>
      <c r="C187" s="7" t="s" ph="1">
        <v>325</v>
      </c>
      <c r="G187" s="7" t="s" ph="1">
        <v>313</v>
      </c>
      <c r="I187" s="17" t="s" ph="1">
        <v>8006</v>
      </c>
      <c r="M187" s="14" t="str" ph="1">
        <f>IFERROR(INDEX([1]!_born[生没年],
MATCH(I187,[1]!_born[作],0)),"")</f>
        <v/>
      </c>
      <c r="N187" s="14" t="str" ph="1">
        <f>IFERROR(INDEX([1]!_born[生没年],
MATCH(K187,[1]!_born[作],0)),"")</f>
        <v/>
      </c>
      <c r="O187" s="17" t="s" ph="1">
        <v>8007</v>
      </c>
      <c r="R187" s="147" ph="1"/>
      <c r="U187" s="15" t="s" ph="1">
        <v>334</v>
      </c>
    </row>
    <row r="188" spans="1:25" ht="25.5" ph="1">
      <c r="A188" s="6" ph="1">
        <v>130</v>
      </c>
      <c r="B188" s="7" t="s" ph="1">
        <v>324</v>
      </c>
      <c r="C188" s="7" t="s" ph="1">
        <v>325</v>
      </c>
      <c r="G188" s="7" t="s" ph="1">
        <v>313</v>
      </c>
      <c r="I188" s="17" t="s" ph="1">
        <v>2997</v>
      </c>
      <c r="M188" s="14" t="str" ph="1">
        <f>IFERROR(INDEX([1]!_born[生没年],
MATCH(I188,[1]!_born[作],0)),"")</f>
        <v/>
      </c>
      <c r="N188" s="14" t="str" ph="1">
        <f>IFERROR(INDEX([1]!_born[生没年],
MATCH(K188,[1]!_born[作],0)),"")</f>
        <v/>
      </c>
      <c r="O188" s="17" t="s" ph="1">
        <v>8008</v>
      </c>
      <c r="R188" s="147" ph="1"/>
      <c r="T188" s="7" ph="1">
        <v>1971</v>
      </c>
      <c r="U188" s="15" ph="1">
        <v>36082</v>
      </c>
      <c r="V188" s="16" ph="1">
        <v>1667</v>
      </c>
      <c r="W188" s="16" ph="1">
        <v>1667</v>
      </c>
      <c r="Y188" s="7" t="s" ph="1">
        <v>8005</v>
      </c>
    </row>
    <row r="189" spans="1:25" ht="25.5" ph="1">
      <c r="A189" s="6" ph="1">
        <v>131</v>
      </c>
      <c r="B189" s="7" t="s" ph="1">
        <v>324</v>
      </c>
      <c r="C189" s="7" t="s" ph="1">
        <v>325</v>
      </c>
      <c r="G189" s="7" t="s" ph="1">
        <v>313</v>
      </c>
      <c r="I189" s="17" t="s" ph="1">
        <v>2997</v>
      </c>
      <c r="M189" s="14" t="str" ph="1">
        <f>IFERROR(INDEX([1]!_born[生没年],
MATCH(I189,[1]!_born[作],0)),"")</f>
        <v/>
      </c>
      <c r="N189" s="14" t="str" ph="1">
        <f>IFERROR(INDEX([1]!_born[生没年],
MATCH(K189,[1]!_born[作],0)),"")</f>
        <v/>
      </c>
      <c r="O189" s="17" t="s" ph="1">
        <v>8009</v>
      </c>
      <c r="R189" s="147" ph="1"/>
      <c r="T189" s="7" ph="1">
        <v>1987</v>
      </c>
      <c r="U189" s="15" ph="1">
        <v>36082</v>
      </c>
      <c r="V189" s="16" ph="1">
        <v>1667</v>
      </c>
      <c r="W189" s="16" ph="1">
        <v>1667</v>
      </c>
      <c r="Y189" s="7" t="s" ph="1">
        <v>8005</v>
      </c>
    </row>
    <row r="190" spans="1:25" ht="25.5" ph="1">
      <c r="A190" s="6" ph="1">
        <v>132</v>
      </c>
      <c r="B190" s="7" t="s" ph="1">
        <v>324</v>
      </c>
      <c r="C190" s="7" t="s" ph="1">
        <v>325</v>
      </c>
      <c r="G190" s="7" t="s" ph="1">
        <v>315</v>
      </c>
      <c r="H190" s="7" t="s" ph="1">
        <v>6950</v>
      </c>
      <c r="I190" s="7" t="s" ph="1">
        <v>1190</v>
      </c>
      <c r="M190" s="14" t="str" ph="1">
        <f>IFERROR(INDEX([1]!_born[生没年],
MATCH(I190,[1]!_born[作],0)),"")</f>
        <v/>
      </c>
      <c r="N190" s="14" t="str" ph="1">
        <f>IFERROR(INDEX([1]!_born[生没年],
MATCH(K190,[1]!_born[作],0)),"")</f>
        <v/>
      </c>
      <c r="O190" s="7" t="s" ph="1">
        <v>316</v>
      </c>
      <c r="R190" s="147" ph="1"/>
      <c r="S190" s="7" ph="1">
        <v>1970</v>
      </c>
      <c r="T190" s="7" t="s" ph="1">
        <v>2542</v>
      </c>
      <c r="U190" s="15" t="s" ph="1">
        <v>358</v>
      </c>
      <c r="V190" s="16" t="s" ph="1">
        <v>6913</v>
      </c>
      <c r="W190" s="16" ph="1">
        <v>1990</v>
      </c>
      <c r="Y190" s="7" t="s" ph="1">
        <v>8010</v>
      </c>
    </row>
    <row r="191" spans="1:25" ht="25.5" ph="1">
      <c r="A191" s="6" ph="1">
        <v>133</v>
      </c>
      <c r="B191" s="7" t="s" ph="1">
        <v>324</v>
      </c>
      <c r="C191" s="7" t="s" ph="1">
        <v>324</v>
      </c>
      <c r="G191" s="7" t="s" ph="1">
        <v>6914</v>
      </c>
      <c r="H191" s="7" t="s" ph="1">
        <v>8011</v>
      </c>
      <c r="I191" s="7" t="s" ph="1">
        <v>6916</v>
      </c>
      <c r="M191" s="14" t="str" ph="1">
        <f>IFERROR(INDEX([1]!_born[生没年],
MATCH(I191,[1]!_born[作],0)),"")</f>
        <v/>
      </c>
      <c r="N191" s="14" t="str" ph="1">
        <f>IFERROR(INDEX([1]!_born[生没年],
MATCH(K191,[1]!_born[作],0)),"")</f>
        <v/>
      </c>
      <c r="O191" s="7" t="s" ph="1">
        <v>8012</v>
      </c>
      <c r="R191" s="147" ph="1"/>
      <c r="U191" s="15" ph="1">
        <v>34672</v>
      </c>
      <c r="V191" s="16" ph="1">
        <v>2300</v>
      </c>
      <c r="W191" s="16" t="s" ph="1">
        <v>100</v>
      </c>
      <c r="Y191" s="7" t="s" ph="1">
        <v>7753</v>
      </c>
    </row>
    <row r="192" spans="1:25" ht="25.5" ph="1">
      <c r="A192" s="6" ph="1">
        <v>133</v>
      </c>
      <c r="B192" s="7" t="s" ph="1">
        <v>324</v>
      </c>
      <c r="C192" s="7" t="s" ph="1">
        <v>325</v>
      </c>
      <c r="G192" s="7" t="s" ph="1">
        <v>6914</v>
      </c>
      <c r="H192" s="7" t="s" ph="1">
        <v>8013</v>
      </c>
      <c r="I192" s="7" t="s" ph="1">
        <v>4405</v>
      </c>
      <c r="K192" s="7" t="s" ph="1">
        <v>4406</v>
      </c>
      <c r="M192" s="14" t="str" ph="1">
        <f>IFERROR(INDEX([1]!_born[生没年],
MATCH(I192,[1]!_born[作],0)),"")</f>
        <v/>
      </c>
      <c r="N192" s="14" t="str" ph="1">
        <f>IFERROR(INDEX([1]!_born[生没年],
MATCH(K192,[1]!_born[作],0)),"")</f>
        <v/>
      </c>
      <c r="O192" s="7" t="s" ph="1">
        <v>8014</v>
      </c>
      <c r="R192" s="147" ph="1"/>
      <c r="S192" s="7" t="s" ph="1">
        <v>4407</v>
      </c>
      <c r="T192" s="7" t="s" ph="1">
        <v>8015</v>
      </c>
      <c r="U192" s="15" ph="1">
        <v>42931</v>
      </c>
      <c r="V192" s="16" ph="1">
        <v>0</v>
      </c>
      <c r="W192" s="16" ph="1">
        <v>0</v>
      </c>
      <c r="Y192" s="7" t="s" ph="1">
        <v>8016</v>
      </c>
    </row>
    <row r="193" spans="1:25" ht="25.5" ph="1">
      <c r="A193" s="6" ph="1">
        <v>134</v>
      </c>
      <c r="B193" s="7" t="s" ph="1">
        <v>324</v>
      </c>
      <c r="C193" s="7" t="s" ph="1">
        <v>325</v>
      </c>
      <c r="E193" s="7" t="s" ph="1">
        <v>363</v>
      </c>
      <c r="G193" s="7" t="s" ph="1">
        <v>326</v>
      </c>
      <c r="I193" s="7" t="s" ph="1">
        <v>2356</v>
      </c>
      <c r="M193" s="14" t="str" ph="1">
        <f>IFERROR(INDEX([1]!_born[生没年],
MATCH(I193,[1]!_born[作],0)),"")</f>
        <v/>
      </c>
      <c r="N193" s="14" t="str" ph="1">
        <f>IFERROR(INDEX([1]!_born[生没年],
MATCH(K193,[1]!_born[作],0)),"")</f>
        <v/>
      </c>
      <c r="O193" s="7" t="s" ph="1">
        <v>8017</v>
      </c>
      <c r="R193" s="147" ph="1"/>
      <c r="S193" s="7" t="s" ph="1">
        <v>3828</v>
      </c>
      <c r="T193" s="7" t="s" ph="1">
        <v>2746</v>
      </c>
      <c r="U193" s="15" t="s" ph="1">
        <v>334</v>
      </c>
    </row>
    <row r="194" spans="1:25" ht="25.5" ph="1">
      <c r="A194" s="6" ph="1">
        <v>135</v>
      </c>
      <c r="B194" s="7" t="s" ph="1">
        <v>324</v>
      </c>
      <c r="C194" s="7" t="s" ph="1">
        <v>325</v>
      </c>
      <c r="G194" s="7" t="s" ph="1">
        <v>326</v>
      </c>
      <c r="H194" s="7" t="s" ph="1">
        <v>6950</v>
      </c>
      <c r="I194" s="7" t="s" ph="1">
        <v>2356</v>
      </c>
      <c r="M194" s="14" t="str" ph="1">
        <f>IFERROR(INDEX([1]!_born[生没年],
MATCH(I194,[1]!_born[作],0)),"")</f>
        <v/>
      </c>
      <c r="N194" s="14" t="str" ph="1">
        <f>IFERROR(INDEX([1]!_born[生没年],
MATCH(K194,[1]!_born[作],0)),"")</f>
        <v/>
      </c>
      <c r="O194" s="7" t="s" ph="1">
        <v>8018</v>
      </c>
      <c r="R194" s="147" ph="1"/>
      <c r="U194" s="15" ph="1">
        <v>34918</v>
      </c>
      <c r="V194" s="16" ph="1">
        <v>2700</v>
      </c>
    </row>
    <row r="195" spans="1:25" ht="25.5" ph="1">
      <c r="A195" s="6" ph="1">
        <v>136</v>
      </c>
      <c r="B195" s="7" t="s" ph="1">
        <v>324</v>
      </c>
      <c r="C195" s="7" t="s" ph="1">
        <v>325</v>
      </c>
      <c r="G195" s="7" t="s" ph="1">
        <v>326</v>
      </c>
      <c r="I195" s="7" t="s" ph="1">
        <v>8019</v>
      </c>
      <c r="M195" s="14" t="str" ph="1">
        <f>IFERROR(INDEX([1]!_born[生没年],
MATCH(I195,[1]!_born[作],0)),"")</f>
        <v/>
      </c>
      <c r="N195" s="14" t="str" ph="1">
        <f>IFERROR(INDEX([1]!_born[生没年],
MATCH(K195,[1]!_born[作],0)),"")</f>
        <v/>
      </c>
      <c r="O195" s="7" t="s" ph="1">
        <v>8020</v>
      </c>
      <c r="R195" s="147" ph="1"/>
    </row>
    <row r="196" spans="1:25" ht="25.5" ph="1">
      <c r="A196" s="6" ph="1">
        <v>137</v>
      </c>
      <c r="B196" s="7" t="s" ph="1">
        <v>324</v>
      </c>
      <c r="C196" s="7" t="s" ph="1">
        <v>325</v>
      </c>
      <c r="G196" s="7" t="s" ph="1">
        <v>326</v>
      </c>
      <c r="H196" s="7" t="s" ph="1">
        <v>8021</v>
      </c>
      <c r="I196" s="7" t="s" ph="1">
        <v>3597</v>
      </c>
      <c r="M196" s="14" t="str" ph="1">
        <f>IFERROR(INDEX([1]!_born[生没年],
MATCH(I196,[1]!_born[作],0)),"")</f>
        <v/>
      </c>
      <c r="N196" s="14" t="str" ph="1">
        <f>IFERROR(INDEX([1]!_born[生没年],
MATCH(K196,[1]!_born[作],0)),"")</f>
        <v/>
      </c>
      <c r="O196" s="7" t="s" ph="1">
        <v>2834</v>
      </c>
      <c r="R196" s="147" ph="1"/>
      <c r="T196" s="7" t="s" ph="1">
        <v>2998</v>
      </c>
      <c r="U196" s="15" t="s" ph="1">
        <v>334</v>
      </c>
    </row>
    <row r="197" spans="1:25" ht="25.5" ph="1">
      <c r="A197" s="6" ph="1">
        <v>138</v>
      </c>
      <c r="B197" s="7" t="s" ph="1">
        <v>324</v>
      </c>
      <c r="C197" s="7" t="s" ph="1">
        <v>325</v>
      </c>
      <c r="G197" s="7" t="s" ph="1">
        <v>326</v>
      </c>
      <c r="H197" s="7" t="s" ph="1">
        <v>8022</v>
      </c>
      <c r="I197" s="7" t="s" ph="1">
        <v>3448</v>
      </c>
      <c r="M197" s="14" t="str" ph="1">
        <f>IFERROR(INDEX([1]!_born[生没年],
MATCH(I197,[1]!_born[作],0)),"")</f>
        <v/>
      </c>
      <c r="N197" s="14" t="str" ph="1">
        <f>IFERROR(INDEX([1]!_born[生没年],
MATCH(K197,[1]!_born[作],0)),"")</f>
        <v/>
      </c>
      <c r="O197" s="7" t="s" ph="1">
        <v>8023</v>
      </c>
      <c r="R197" s="147" ph="1"/>
      <c r="T197" s="7" t="s" ph="1">
        <v>8024</v>
      </c>
      <c r="U197" s="15" t="s" ph="1">
        <v>334</v>
      </c>
    </row>
    <row r="198" spans="1:25" ht="25.5" ph="1">
      <c r="A198" s="6" ph="1">
        <v>139</v>
      </c>
      <c r="B198" s="7" t="s" ph="1">
        <v>324</v>
      </c>
      <c r="C198" s="7" t="s" ph="1">
        <v>325</v>
      </c>
      <c r="E198" s="7" t="s" ph="1">
        <v>363</v>
      </c>
      <c r="G198" s="7" t="s" ph="1">
        <v>326</v>
      </c>
      <c r="H198" s="7" t="s" ph="1">
        <v>8021</v>
      </c>
      <c r="I198" s="7" t="s" ph="1">
        <v>2356</v>
      </c>
      <c r="M198" s="14" t="str" ph="1">
        <f>IFERROR(INDEX([1]!_born[生没年],
MATCH(I198,[1]!_born[作],0)),"")</f>
        <v/>
      </c>
      <c r="N198" s="14" t="str" ph="1">
        <f>IFERROR(INDEX([1]!_born[生没年],
MATCH(K198,[1]!_born[作],0)),"")</f>
        <v/>
      </c>
      <c r="O198" s="7" t="s" ph="1">
        <v>8025</v>
      </c>
      <c r="R198" s="147" ph="1"/>
    </row>
    <row r="199" spans="1:25" ht="25.5" ph="1">
      <c r="A199" s="6" ph="1">
        <v>140</v>
      </c>
      <c r="B199" s="7" t="s" ph="1">
        <v>324</v>
      </c>
      <c r="C199" s="7" t="s" ph="1">
        <v>325</v>
      </c>
      <c r="G199" s="7" t="s" ph="1">
        <v>326</v>
      </c>
      <c r="H199" s="7" t="s" ph="1">
        <v>8021</v>
      </c>
      <c r="I199" s="7" t="s" ph="1">
        <v>8026</v>
      </c>
      <c r="M199" s="14" t="str" ph="1">
        <f>IFERROR(INDEX([1]!_born[生没年],
MATCH(I199,[1]!_born[作],0)),"")</f>
        <v/>
      </c>
      <c r="N199" s="14" t="str" ph="1">
        <f>IFERROR(INDEX([1]!_born[生没年],
MATCH(K199,[1]!_born[作],0)),"")</f>
        <v/>
      </c>
      <c r="O199" s="7" t="s" ph="1">
        <v>8027</v>
      </c>
      <c r="R199" s="147" ph="1"/>
      <c r="T199" s="7" t="s" ph="1">
        <v>3482</v>
      </c>
      <c r="U199" s="15" ph="1">
        <v>34918</v>
      </c>
      <c r="V199" s="16" ph="1">
        <v>3200</v>
      </c>
    </row>
    <row r="200" spans="1:25" ht="25.5" ph="1">
      <c r="A200" s="6" ph="1">
        <v>141</v>
      </c>
      <c r="B200" s="7" t="s" ph="1">
        <v>324</v>
      </c>
      <c r="C200" s="7" t="s" ph="1">
        <v>325</v>
      </c>
      <c r="G200" s="7" t="s" ph="1">
        <v>326</v>
      </c>
      <c r="H200" s="7" t="s" ph="1">
        <v>8028</v>
      </c>
      <c r="I200" s="7" t="s" ph="1">
        <v>2356</v>
      </c>
      <c r="M200" s="14" t="str" ph="1">
        <f>IFERROR(INDEX([1]!_born[生没年],
MATCH(I200,[1]!_born[作],0)),"")</f>
        <v/>
      </c>
      <c r="N200" s="14" t="str" ph="1">
        <f>IFERROR(INDEX([1]!_born[生没年],
MATCH(K200,[1]!_born[作],0)),"")</f>
        <v/>
      </c>
      <c r="O200" s="7" t="s" ph="1">
        <v>2835</v>
      </c>
      <c r="R200" s="147" ph="1"/>
      <c r="S200" s="7" t="s" ph="1">
        <v>317</v>
      </c>
      <c r="T200" s="7" t="s" ph="1">
        <v>3058</v>
      </c>
      <c r="V200" s="16" ph="1">
        <v>2256</v>
      </c>
    </row>
    <row r="201" spans="1:25" ht="25.5" ph="1">
      <c r="A201" s="6" ph="1">
        <v>142</v>
      </c>
      <c r="B201" s="7" t="s" ph="1">
        <v>324</v>
      </c>
      <c r="C201" s="7" t="s" ph="1">
        <v>325</v>
      </c>
      <c r="G201" s="7" t="s" ph="1">
        <v>8029</v>
      </c>
      <c r="H201" s="7" t="s" ph="1">
        <v>8030</v>
      </c>
      <c r="I201" s="7" t="s" ph="1">
        <v>8031</v>
      </c>
      <c r="M201" s="14" t="str" ph="1">
        <f>IFERROR(INDEX([1]!_born[生没年],
MATCH(I201,[1]!_born[作],0)),"")</f>
        <v/>
      </c>
      <c r="N201" s="14" t="str" ph="1">
        <f>IFERROR(INDEX([1]!_born[生没年],
MATCH(K201,[1]!_born[作],0)),"")</f>
        <v/>
      </c>
      <c r="O201" s="7" t="s" ph="1">
        <v>8032</v>
      </c>
      <c r="R201" s="147" ph="1"/>
      <c r="U201" s="15" ph="1">
        <v>34719</v>
      </c>
      <c r="V201" s="16" ph="1">
        <v>2500</v>
      </c>
    </row>
    <row r="202" spans="1:25" ht="25.5" ph="1">
      <c r="A202" s="6" ph="1">
        <v>143</v>
      </c>
      <c r="B202" s="7" t="s" ph="1">
        <v>324</v>
      </c>
      <c r="C202" s="7" t="s" ph="1">
        <v>325</v>
      </c>
      <c r="E202" s="7" t="s" ph="1">
        <v>363</v>
      </c>
      <c r="G202" s="7" t="s" ph="1">
        <v>326</v>
      </c>
      <c r="H202" s="7" t="s" ph="1">
        <v>6977</v>
      </c>
      <c r="I202" s="7" t="s" ph="1">
        <v>2356</v>
      </c>
      <c r="M202" s="14" t="str" ph="1">
        <f>IFERROR(INDEX([1]!_born[生没年],
MATCH(I202,[1]!_born[作],0)),"")</f>
        <v/>
      </c>
      <c r="N202" s="14" t="str" ph="1">
        <f>IFERROR(INDEX([1]!_born[生没年],
MATCH(K202,[1]!_born[作],0)),"")</f>
        <v/>
      </c>
      <c r="O202" s="7" t="s" ph="1">
        <v>8033</v>
      </c>
      <c r="R202" s="147" ph="1"/>
      <c r="S202" s="7" t="s" ph="1">
        <v>8034</v>
      </c>
      <c r="T202" s="7" t="s" ph="1">
        <v>3690</v>
      </c>
      <c r="U202" s="15" ph="1">
        <v>34918</v>
      </c>
      <c r="V202" s="16" ph="1">
        <v>5000</v>
      </c>
    </row>
    <row r="203" spans="1:25" ht="25.5" ph="1">
      <c r="A203" s="6" ph="1">
        <v>144</v>
      </c>
      <c r="B203" s="7" t="s" ph="1">
        <v>324</v>
      </c>
      <c r="C203" s="7" t="s" ph="1">
        <v>325</v>
      </c>
      <c r="E203" s="7" t="s" ph="1">
        <v>363</v>
      </c>
      <c r="G203" s="7" t="s" ph="1">
        <v>326</v>
      </c>
      <c r="H203" s="7" t="s" ph="1">
        <v>6977</v>
      </c>
      <c r="I203" s="7" t="s" ph="1">
        <v>2356</v>
      </c>
      <c r="M203" s="14" t="str" ph="1">
        <f>IFERROR(INDEX([1]!_born[生没年],
MATCH(I203,[1]!_born[作],0)),"")</f>
        <v/>
      </c>
      <c r="N203" s="14" t="str" ph="1">
        <f>IFERROR(INDEX([1]!_born[生没年],
MATCH(K203,[1]!_born[作],0)),"")</f>
        <v/>
      </c>
      <c r="O203" s="7" t="s" ph="1">
        <v>8035</v>
      </c>
      <c r="R203" s="147" ph="1"/>
      <c r="S203" s="7" t="s" ph="1">
        <v>8034</v>
      </c>
      <c r="T203" s="7" t="s" ph="1">
        <v>3690</v>
      </c>
      <c r="U203" s="15" ph="1">
        <v>34918</v>
      </c>
      <c r="V203" s="16" ph="1">
        <v>5000</v>
      </c>
    </row>
    <row r="204" spans="1:25" ht="25.5" ph="1">
      <c r="A204" s="6" ph="1">
        <v>145</v>
      </c>
      <c r="B204" s="7" t="s" ph="1">
        <v>324</v>
      </c>
      <c r="C204" s="7" t="s" ph="1">
        <v>325</v>
      </c>
      <c r="E204" s="7" t="s" ph="1">
        <v>318</v>
      </c>
      <c r="G204" s="7" t="s" ph="1">
        <v>326</v>
      </c>
      <c r="H204" s="7" t="s" ph="1">
        <v>6977</v>
      </c>
      <c r="I204" s="7" t="s" ph="1">
        <v>2356</v>
      </c>
      <c r="M204" s="14" t="str" ph="1">
        <f>IFERROR(INDEX([1]!_born[生没年],
MATCH(I204,[1]!_born[作],0)),"")</f>
        <v/>
      </c>
      <c r="N204" s="14" t="str" ph="1">
        <f>IFERROR(INDEX([1]!_born[生没年],
MATCH(K204,[1]!_born[作],0)),"")</f>
        <v/>
      </c>
      <c r="O204" s="7" t="s" ph="1">
        <v>8036</v>
      </c>
      <c r="R204" s="147" ph="1"/>
      <c r="S204" s="7" t="s" ph="1">
        <v>2760</v>
      </c>
      <c r="V204" s="16" ph="1">
        <v>3000</v>
      </c>
    </row>
    <row r="205" spans="1:25" ht="25.5" ph="1">
      <c r="A205" s="6" ph="1">
        <v>146</v>
      </c>
      <c r="B205" s="7" t="s" ph="1">
        <v>324</v>
      </c>
      <c r="C205" s="7" t="s" ph="1">
        <v>325</v>
      </c>
      <c r="E205" s="7" t="s" ph="1">
        <v>319</v>
      </c>
      <c r="G205" s="7" t="s" ph="1">
        <v>326</v>
      </c>
      <c r="H205" s="7" t="s" ph="1">
        <v>6977</v>
      </c>
      <c r="I205" s="7" t="s" ph="1">
        <v>2356</v>
      </c>
      <c r="M205" s="14" t="str" ph="1">
        <f>IFERROR(INDEX([1]!_born[生没年],
MATCH(I205,[1]!_born[作],0)),"")</f>
        <v/>
      </c>
      <c r="N205" s="14" t="str" ph="1">
        <f>IFERROR(INDEX([1]!_born[生没年],
MATCH(K205,[1]!_born[作],0)),"")</f>
        <v/>
      </c>
      <c r="O205" s="7" t="s" ph="1">
        <v>8037</v>
      </c>
      <c r="R205" s="147" ph="1"/>
      <c r="S205" s="7" t="s" ph="1">
        <v>2760</v>
      </c>
      <c r="V205" s="16" ph="1">
        <v>3000</v>
      </c>
    </row>
    <row r="206" spans="1:25" ht="25.5" ph="1">
      <c r="A206" s="6" ph="1">
        <v>147</v>
      </c>
      <c r="B206" s="7" t="s" ph="1">
        <v>324</v>
      </c>
      <c r="C206" s="7" t="s" ph="1">
        <v>325</v>
      </c>
      <c r="G206" s="7" t="s" ph="1">
        <v>326</v>
      </c>
      <c r="H206" s="7" t="s" ph="1">
        <v>6977</v>
      </c>
      <c r="I206" s="7" t="s" ph="1">
        <v>8038</v>
      </c>
      <c r="M206" s="14" t="str" ph="1">
        <f>IFERROR(INDEX([1]!_born[生没年],
MATCH(I206,[1]!_born[作],0)),"")</f>
        <v>1912~1990</v>
      </c>
      <c r="N206" s="14" t="str" ph="1">
        <f>IFERROR(INDEX([1]!_born[生没年],
MATCH(K206,[1]!_born[作],0)),"")</f>
        <v/>
      </c>
      <c r="O206" s="7" t="s" ph="1">
        <v>8039</v>
      </c>
      <c r="R206" s="147" ph="1"/>
      <c r="S206" s="7" t="s" ph="1">
        <v>320</v>
      </c>
      <c r="T206" s="7" t="s" ph="1">
        <v>3488</v>
      </c>
      <c r="U206" s="15" ph="1">
        <v>36585</v>
      </c>
      <c r="V206" s="16" ph="1">
        <v>1800</v>
      </c>
      <c r="W206" s="16" ph="1">
        <v>1800</v>
      </c>
      <c r="Y206" s="7" t="s" ph="1">
        <v>8005</v>
      </c>
    </row>
    <row r="207" spans="1:25" ht="25.5" ph="1">
      <c r="A207" s="6" ph="1">
        <v>148</v>
      </c>
      <c r="B207" s="7" t="s" ph="1">
        <v>324</v>
      </c>
      <c r="C207" s="7" t="s" ph="1">
        <v>325</v>
      </c>
      <c r="G207" s="7" t="s" ph="1">
        <v>326</v>
      </c>
      <c r="H207" s="7" t="s" ph="1">
        <v>6977</v>
      </c>
      <c r="I207" s="7" t="s" ph="1">
        <v>8038</v>
      </c>
      <c r="M207" s="14" t="str" ph="1">
        <f>IFERROR(INDEX([1]!_born[生没年],
MATCH(I207,[1]!_born[作],0)),"")</f>
        <v>1912~1990</v>
      </c>
      <c r="N207" s="14" t="str" ph="1">
        <f>IFERROR(INDEX([1]!_born[生没年],
MATCH(K207,[1]!_born[作],0)),"")</f>
        <v/>
      </c>
      <c r="O207" s="7" t="s" ph="1">
        <v>8040</v>
      </c>
      <c r="R207" s="147" ph="1"/>
      <c r="S207" s="7" t="s" ph="1">
        <v>320</v>
      </c>
      <c r="T207" s="7" t="s" ph="1">
        <v>3131</v>
      </c>
      <c r="U207" s="15" ph="1">
        <v>36585</v>
      </c>
      <c r="V207" s="16" ph="1">
        <v>1800</v>
      </c>
      <c r="W207" s="16" ph="1">
        <v>1800</v>
      </c>
      <c r="Y207" s="7" t="s" ph="1">
        <v>8005</v>
      </c>
    </row>
    <row r="208" spans="1:25" ht="25.5" ph="1">
      <c r="A208" s="6" ph="1">
        <v>149</v>
      </c>
      <c r="B208" s="7" t="s" ph="1">
        <v>324</v>
      </c>
      <c r="C208" s="7" t="s" ph="1">
        <v>325</v>
      </c>
      <c r="G208" s="7" t="s" ph="1">
        <v>326</v>
      </c>
      <c r="H208" s="7" t="s" ph="1">
        <v>6977</v>
      </c>
      <c r="I208" s="7" t="s" ph="1">
        <v>8041</v>
      </c>
      <c r="M208" s="14" t="str" ph="1">
        <f>IFERROR(INDEX([1]!_born[生没年],
MATCH(I208,[1]!_born[作],0)),"")</f>
        <v/>
      </c>
      <c r="N208" s="14" t="str" ph="1">
        <f>IFERROR(INDEX([1]!_born[生没年],
MATCH(K208,[1]!_born[作],0)),"")</f>
        <v/>
      </c>
      <c r="O208" s="7" t="s" ph="1">
        <v>8042</v>
      </c>
      <c r="R208" s="147" ph="1"/>
      <c r="S208" s="7" t="s" ph="1">
        <v>320</v>
      </c>
      <c r="T208" s="7" t="s" ph="1">
        <v>4061</v>
      </c>
      <c r="U208" s="15" ph="1">
        <v>36585</v>
      </c>
      <c r="V208" s="16" ph="1">
        <v>1800</v>
      </c>
      <c r="W208" s="16" ph="1">
        <v>1800</v>
      </c>
      <c r="Y208" s="7" t="s" ph="1">
        <v>8005</v>
      </c>
    </row>
    <row r="209" spans="1:28" ht="25.5" ph="1">
      <c r="A209" s="6" ph="1">
        <v>150</v>
      </c>
      <c r="B209" s="7" t="s" ph="1">
        <v>324</v>
      </c>
      <c r="C209" s="7" t="s" ph="1">
        <v>325</v>
      </c>
      <c r="G209" s="7" t="s" ph="1">
        <v>326</v>
      </c>
      <c r="H209" s="7" t="s" ph="1">
        <v>6977</v>
      </c>
      <c r="I209" s="7" t="s" ph="1">
        <v>2356</v>
      </c>
      <c r="M209" s="14" t="str" ph="1">
        <f>IFERROR(INDEX([1]!_born[生没年],
MATCH(I209,[1]!_born[作],0)),"")</f>
        <v/>
      </c>
      <c r="N209" s="14" t="str" ph="1">
        <f>IFERROR(INDEX([1]!_born[生没年],
MATCH(K209,[1]!_born[作],0)),"")</f>
        <v/>
      </c>
      <c r="O209" s="7" t="s" ph="1">
        <v>8043</v>
      </c>
      <c r="R209" s="147" ph="1"/>
      <c r="S209" s="7" t="s" ph="1">
        <v>320</v>
      </c>
      <c r="T209" s="7" t="s" ph="1">
        <v>4062</v>
      </c>
      <c r="U209" s="15" ph="1">
        <v>36585</v>
      </c>
      <c r="V209" s="16" ph="1">
        <v>1800</v>
      </c>
      <c r="W209" s="16" ph="1">
        <v>1800</v>
      </c>
      <c r="Y209" s="7" t="s" ph="1">
        <v>8005</v>
      </c>
    </row>
    <row r="210" spans="1:28" ht="25.5" ph="1">
      <c r="A210" s="6" ph="1">
        <v>151</v>
      </c>
      <c r="B210" s="7" t="s" ph="1">
        <v>324</v>
      </c>
      <c r="C210" s="7" t="s" ph="1">
        <v>325</v>
      </c>
      <c r="E210" s="17" t="s" ph="1">
        <v>410</v>
      </c>
      <c r="G210" s="7" t="s" ph="1">
        <v>326</v>
      </c>
      <c r="H210" s="7" t="s" ph="1">
        <v>7770</v>
      </c>
      <c r="I210" s="17" t="s" ph="1">
        <v>2356</v>
      </c>
      <c r="M210" s="14" t="str" ph="1">
        <f>IFERROR(INDEX([1]!_born[生没年],
MATCH(I210,[1]!_born[作],0)),"")</f>
        <v/>
      </c>
      <c r="N210" s="14" t="str" ph="1">
        <f>IFERROR(INDEX([1]!_born[生没年],
MATCH(K210,[1]!_born[作],0)),"")</f>
        <v/>
      </c>
      <c r="O210" s="17" t="s" ph="1">
        <v>8044</v>
      </c>
      <c r="R210" s="147" ph="1"/>
      <c r="V210" s="16" ph="1">
        <v>8400</v>
      </c>
      <c r="W210" s="16" ph="1">
        <v>6100</v>
      </c>
    </row>
    <row r="211" spans="1:28" ht="25.5" ph="1">
      <c r="A211" s="6" ph="1">
        <v>152</v>
      </c>
      <c r="B211" s="7" t="s" ph="1">
        <v>324</v>
      </c>
      <c r="C211" s="7" t="s" ph="1">
        <v>325</v>
      </c>
      <c r="E211" s="17" t="s" ph="1">
        <v>321</v>
      </c>
      <c r="G211" s="7" t="s" ph="1">
        <v>326</v>
      </c>
      <c r="H211" s="7" t="s" ph="1">
        <v>7770</v>
      </c>
      <c r="I211" s="7" t="s" ph="1">
        <v>8045</v>
      </c>
      <c r="M211" s="14" t="str" ph="1">
        <f>IFERROR(INDEX([1]!_born[生没年],
MATCH(I211,[1]!_born[作],0)),"")</f>
        <v/>
      </c>
      <c r="N211" s="14" t="str" ph="1">
        <f>IFERROR(INDEX([1]!_born[生没年],
MATCH(K211,[1]!_born[作],0)),"")</f>
        <v/>
      </c>
      <c r="O211" s="7" t="s" ph="1">
        <v>8046</v>
      </c>
      <c r="R211" s="147" ph="1"/>
      <c r="V211" s="16" ph="1">
        <v>27500</v>
      </c>
      <c r="AB211" s="7" t="s" ph="1">
        <v>8047</v>
      </c>
    </row>
    <row r="212" spans="1:28" ht="25.5" ph="1">
      <c r="A212" s="6" ph="1">
        <v>153</v>
      </c>
      <c r="B212" s="7" t="s" ph="1">
        <v>324</v>
      </c>
      <c r="C212" s="7" t="s" ph="1">
        <v>325</v>
      </c>
      <c r="E212" s="17" t="s" ph="1">
        <v>410</v>
      </c>
      <c r="G212" s="7" t="s" ph="1">
        <v>326</v>
      </c>
      <c r="H212" s="7" t="s" ph="1">
        <v>8048</v>
      </c>
      <c r="I212" s="7" t="s" ph="1">
        <v>2356</v>
      </c>
      <c r="M212" s="14" t="str" ph="1">
        <f>IFERROR(INDEX([1]!_born[生没年],
MATCH(I212,[1]!_born[作],0)),"")</f>
        <v/>
      </c>
      <c r="N212" s="14" t="str" ph="1">
        <f>IFERROR(INDEX([1]!_born[生没年],
MATCH(K212,[1]!_born[作],0)),"")</f>
        <v/>
      </c>
      <c r="O212" s="7" t="s" ph="1">
        <v>8049</v>
      </c>
      <c r="R212" s="147" ph="1"/>
      <c r="V212" s="16" ph="1">
        <v>7323</v>
      </c>
    </row>
    <row r="213" spans="1:28" s="19" customFormat="1" ht="25.5" ph="1">
      <c r="A213" s="18" ph="1">
        <v>80</v>
      </c>
      <c r="B213" s="19" t="s" ph="1">
        <v>324</v>
      </c>
      <c r="C213" s="19" t="s" ph="1">
        <v>325</v>
      </c>
      <c r="D213" s="20" ph="1"/>
      <c r="G213" s="19" t="s" ph="1">
        <v>326</v>
      </c>
      <c r="H213" s="19" t="s" ph="1">
        <v>8050</v>
      </c>
      <c r="I213" s="19" t="s" ph="1">
        <v>2356</v>
      </c>
      <c r="M213" s="20" t="str" ph="1">
        <f>IFERROR(INDEX([1]!_born[生没年],
MATCH(I213,[1]!_born[作],0)),"")</f>
        <v/>
      </c>
      <c r="N213" s="20" t="str" ph="1">
        <f>IFERROR(INDEX([1]!_born[生没年],
MATCH(K213,[1]!_born[作],0)),"")</f>
        <v/>
      </c>
      <c r="O213" s="19" t="s" ph="1">
        <v>8051</v>
      </c>
      <c r="R213" s="148" ph="1"/>
      <c r="U213" s="21" ph="1"/>
      <c r="V213" s="22" ph="1"/>
      <c r="W213" s="22" ph="1"/>
      <c r="Y213" s="19" t="s" ph="1">
        <v>8052</v>
      </c>
    </row>
    <row r="214" spans="1:28" s="19" customFormat="1" ht="25.5" ph="1">
      <c r="A214" s="18" ph="1">
        <v>81</v>
      </c>
      <c r="B214" s="19" t="s" ph="1">
        <v>324</v>
      </c>
      <c r="C214" s="19" t="s" ph="1">
        <v>325</v>
      </c>
      <c r="D214" s="20" ph="1"/>
      <c r="G214" s="19" t="s" ph="1">
        <v>326</v>
      </c>
      <c r="H214" s="19" t="s" ph="1">
        <v>8053</v>
      </c>
      <c r="I214" s="19" t="s" ph="1">
        <v>2356</v>
      </c>
      <c r="M214" s="20" t="str" ph="1">
        <f>IFERROR(INDEX([1]!_born[生没年],
MATCH(I214,[1]!_born[作],0)),"")</f>
        <v/>
      </c>
      <c r="N214" s="20" t="str" ph="1">
        <f>IFERROR(INDEX([1]!_born[生没年],
MATCH(K214,[1]!_born[作],0)),"")</f>
        <v/>
      </c>
      <c r="O214" s="19" t="s" ph="1">
        <v>8054</v>
      </c>
      <c r="R214" s="148" ph="1"/>
      <c r="U214" s="21" ph="1"/>
      <c r="V214" s="22" ph="1"/>
      <c r="W214" s="22" ph="1"/>
      <c r="Y214" s="19" t="s" ph="1">
        <v>8052</v>
      </c>
    </row>
    <row r="215" spans="1:28" s="19" customFormat="1" ht="25.5" ph="1">
      <c r="A215" s="18" ph="1">
        <v>82</v>
      </c>
      <c r="B215" s="19" t="s" ph="1">
        <v>324</v>
      </c>
      <c r="C215" s="19" t="s" ph="1">
        <v>325</v>
      </c>
      <c r="D215" s="20" ph="1"/>
      <c r="G215" s="19" t="s" ph="1">
        <v>326</v>
      </c>
      <c r="H215" s="19" t="s" ph="1">
        <v>8055</v>
      </c>
      <c r="I215" s="19" t="s" ph="1">
        <v>2356</v>
      </c>
      <c r="M215" s="20" t="str" ph="1">
        <f>IFERROR(INDEX([1]!_born[生没年],
MATCH(I215,[1]!_born[作],0)),"")</f>
        <v/>
      </c>
      <c r="N215" s="20" t="str" ph="1">
        <f>IFERROR(INDEX([1]!_born[生没年],
MATCH(K215,[1]!_born[作],0)),"")</f>
        <v/>
      </c>
      <c r="O215" s="19" t="s" ph="1">
        <v>8056</v>
      </c>
      <c r="R215" s="148" ph="1"/>
      <c r="U215" s="21" ph="1"/>
      <c r="V215" s="22" ph="1"/>
      <c r="W215" s="22" ph="1"/>
      <c r="Y215" s="19" t="s" ph="1">
        <v>8052</v>
      </c>
    </row>
    <row r="216" spans="1:28" s="19" customFormat="1" ht="25.5" ph="1">
      <c r="A216" s="18" ph="1">
        <v>83</v>
      </c>
      <c r="B216" s="19" t="s" ph="1">
        <v>324</v>
      </c>
      <c r="C216" s="19" t="s" ph="1">
        <v>325</v>
      </c>
      <c r="D216" s="20" ph="1"/>
      <c r="G216" s="19" t="s" ph="1">
        <v>326</v>
      </c>
      <c r="H216" s="19" t="s" ph="1">
        <v>8057</v>
      </c>
      <c r="I216" s="19" t="s" ph="1">
        <v>2356</v>
      </c>
      <c r="M216" s="20" t="str" ph="1">
        <f>IFERROR(INDEX([1]!_born[生没年],
MATCH(I216,[1]!_born[作],0)),"")</f>
        <v/>
      </c>
      <c r="N216" s="20" t="str" ph="1">
        <f>IFERROR(INDEX([1]!_born[生没年],
MATCH(K216,[1]!_born[作],0)),"")</f>
        <v/>
      </c>
      <c r="O216" s="19" t="s" ph="1">
        <v>8058</v>
      </c>
      <c r="R216" s="148" ph="1"/>
      <c r="U216" s="21" ph="1"/>
      <c r="V216" s="22" ph="1"/>
      <c r="W216" s="22" ph="1"/>
      <c r="Y216" s="19" t="s" ph="1">
        <v>8052</v>
      </c>
    </row>
    <row r="217" spans="1:28" s="19" customFormat="1" ht="25.5" ph="1">
      <c r="A217" s="18" ph="1">
        <v>84</v>
      </c>
      <c r="B217" s="19" t="s" ph="1">
        <v>324</v>
      </c>
      <c r="C217" s="19" t="s" ph="1">
        <v>325</v>
      </c>
      <c r="D217" s="20" ph="1"/>
      <c r="G217" s="19" t="s" ph="1">
        <v>326</v>
      </c>
      <c r="H217" s="19" t="s" ph="1">
        <v>8059</v>
      </c>
      <c r="I217" s="19" t="s" ph="1">
        <v>2356</v>
      </c>
      <c r="M217" s="20" t="str" ph="1">
        <f>IFERROR(INDEX([1]!_born[生没年],
MATCH(I217,[1]!_born[作],0)),"")</f>
        <v/>
      </c>
      <c r="N217" s="20" t="str" ph="1">
        <f>IFERROR(INDEX([1]!_born[生没年],
MATCH(K217,[1]!_born[作],0)),"")</f>
        <v/>
      </c>
      <c r="O217" s="19" t="s" ph="1">
        <v>8060</v>
      </c>
      <c r="R217" s="148" ph="1"/>
      <c r="U217" s="21" ph="1"/>
      <c r="V217" s="22" ph="1"/>
      <c r="W217" s="22" ph="1"/>
      <c r="Y217" s="19" t="s" ph="1">
        <v>8061</v>
      </c>
    </row>
    <row r="218" spans="1:28" s="19" customFormat="1" ht="25.5" ph="1">
      <c r="A218" s="18" ph="1">
        <v>85</v>
      </c>
      <c r="B218" s="19" t="s" ph="1">
        <v>324</v>
      </c>
      <c r="C218" s="19" t="s" ph="1">
        <v>325</v>
      </c>
      <c r="D218" s="20" ph="1"/>
      <c r="G218" s="19" t="s" ph="1">
        <v>326</v>
      </c>
      <c r="H218" s="19" t="s" ph="1">
        <v>8062</v>
      </c>
      <c r="I218" s="19" t="s" ph="1">
        <v>2356</v>
      </c>
      <c r="M218" s="20" t="str" ph="1">
        <f>IFERROR(INDEX([1]!_born[生没年],
MATCH(I218,[1]!_born[作],0)),"")</f>
        <v/>
      </c>
      <c r="N218" s="20" t="str" ph="1">
        <f>IFERROR(INDEX([1]!_born[生没年],
MATCH(K218,[1]!_born[作],0)),"")</f>
        <v/>
      </c>
      <c r="O218" s="19" t="s" ph="1">
        <v>8063</v>
      </c>
      <c r="R218" s="148" ph="1"/>
      <c r="U218" s="21" ph="1"/>
      <c r="V218" s="22" ph="1"/>
      <c r="W218" s="22" ph="1"/>
      <c r="Y218" s="19" t="s" ph="1">
        <v>8052</v>
      </c>
    </row>
    <row r="219" spans="1:28" s="19" customFormat="1" ht="25.5" ph="1">
      <c r="A219" s="18" ph="1">
        <v>86</v>
      </c>
      <c r="B219" s="19" t="s" ph="1">
        <v>324</v>
      </c>
      <c r="C219" s="19" t="s" ph="1">
        <v>325</v>
      </c>
      <c r="D219" s="20" ph="1"/>
      <c r="G219" s="19" t="s" ph="1">
        <v>326</v>
      </c>
      <c r="H219" s="19" t="s" ph="1">
        <v>8064</v>
      </c>
      <c r="I219" s="19" t="s" ph="1">
        <v>2356</v>
      </c>
      <c r="M219" s="20" t="str" ph="1">
        <f>IFERROR(INDEX([1]!_born[生没年],
MATCH(I219,[1]!_born[作],0)),"")</f>
        <v/>
      </c>
      <c r="N219" s="20" t="str" ph="1">
        <f>IFERROR(INDEX([1]!_born[生没年],
MATCH(K219,[1]!_born[作],0)),"")</f>
        <v/>
      </c>
      <c r="O219" s="19" t="s" ph="1">
        <v>8065</v>
      </c>
      <c r="R219" s="148" ph="1"/>
      <c r="U219" s="21" ph="1"/>
      <c r="V219" s="22" ph="1"/>
      <c r="W219" s="22" ph="1"/>
      <c r="Y219" s="19" t="s" ph="1">
        <v>8052</v>
      </c>
    </row>
    <row r="220" spans="1:28" s="19" customFormat="1" ht="25.5" ph="1">
      <c r="A220" s="18" ph="1">
        <v>87</v>
      </c>
      <c r="B220" s="19" t="s" ph="1">
        <v>324</v>
      </c>
      <c r="C220" s="19" t="s" ph="1">
        <v>325</v>
      </c>
      <c r="D220" s="20" ph="1"/>
      <c r="G220" s="19" t="s" ph="1">
        <v>326</v>
      </c>
      <c r="H220" s="19" t="s" ph="1">
        <v>8066</v>
      </c>
      <c r="I220" s="19" t="s" ph="1">
        <v>2356</v>
      </c>
      <c r="M220" s="20" t="str" ph="1">
        <f>IFERROR(INDEX([1]!_born[生没年],
MATCH(I220,[1]!_born[作],0)),"")</f>
        <v/>
      </c>
      <c r="N220" s="20" t="str" ph="1">
        <f>IFERROR(INDEX([1]!_born[生没年],
MATCH(K220,[1]!_born[作],0)),"")</f>
        <v/>
      </c>
      <c r="O220" s="19" t="s" ph="1">
        <v>8067</v>
      </c>
      <c r="R220" s="148" ph="1"/>
      <c r="U220" s="21" ph="1"/>
      <c r="V220" s="22" ph="1"/>
      <c r="W220" s="22" ph="1"/>
      <c r="Y220" s="19" t="s" ph="1">
        <v>8052</v>
      </c>
    </row>
    <row r="221" spans="1:28" s="19" customFormat="1" ht="25.5" ph="1">
      <c r="A221" s="18" ph="1">
        <v>88</v>
      </c>
      <c r="B221" s="19" t="s" ph="1">
        <v>324</v>
      </c>
      <c r="C221" s="19" t="s" ph="1">
        <v>325</v>
      </c>
      <c r="D221" s="20" ph="1"/>
      <c r="G221" s="19" t="s" ph="1">
        <v>326</v>
      </c>
      <c r="H221" s="19" t="s" ph="1">
        <v>8068</v>
      </c>
      <c r="I221" s="19" t="s" ph="1">
        <v>8069</v>
      </c>
      <c r="M221" s="20" t="str" ph="1">
        <f>IFERROR(INDEX([1]!_born[生没年],
MATCH(I221,[1]!_born[作],0)),"")</f>
        <v/>
      </c>
      <c r="N221" s="20" t="str" ph="1">
        <f>IFERROR(INDEX([1]!_born[生没年],
MATCH(K221,[1]!_born[作],0)),"")</f>
        <v/>
      </c>
      <c r="O221" s="19" t="s" ph="1">
        <v>8070</v>
      </c>
      <c r="R221" s="148" ph="1"/>
      <c r="U221" s="21" ph="1"/>
      <c r="V221" s="22" ph="1"/>
      <c r="W221" s="22" ph="1"/>
      <c r="Y221" s="19" t="s" ph="1">
        <v>8052</v>
      </c>
    </row>
    <row r="222" spans="1:28" s="19" customFormat="1" ht="25.5" ph="1">
      <c r="A222" s="18" ph="1">
        <v>89</v>
      </c>
      <c r="B222" s="19" t="s" ph="1">
        <v>324</v>
      </c>
      <c r="C222" s="19" t="s" ph="1">
        <v>325</v>
      </c>
      <c r="D222" s="20" ph="1"/>
      <c r="G222" s="19" t="s" ph="1">
        <v>326</v>
      </c>
      <c r="H222" s="19" t="s" ph="1">
        <v>3604</v>
      </c>
      <c r="I222" s="19" t="s" ph="1">
        <v>2356</v>
      </c>
      <c r="M222" s="20" t="str" ph="1">
        <f>IFERROR(INDEX([1]!_born[生没年],
MATCH(I222,[1]!_born[作],0)),"")</f>
        <v/>
      </c>
      <c r="N222" s="20" t="str" ph="1">
        <f>IFERROR(INDEX([1]!_born[生没年],
MATCH(K222,[1]!_born[作],0)),"")</f>
        <v/>
      </c>
      <c r="O222" s="19" t="s" ph="1">
        <v>8071</v>
      </c>
      <c r="R222" s="148" ph="1"/>
      <c r="U222" s="21" ph="1"/>
      <c r="V222" s="22" ph="1"/>
      <c r="W222" s="22" ph="1"/>
      <c r="Y222" s="19" t="s" ph="1">
        <v>8052</v>
      </c>
    </row>
    <row r="223" spans="1:28" s="19" customFormat="1" ht="25.5" ph="1">
      <c r="A223" s="18" ph="1">
        <v>90</v>
      </c>
      <c r="B223" s="19" t="s" ph="1">
        <v>324</v>
      </c>
      <c r="C223" s="19" t="s" ph="1">
        <v>325</v>
      </c>
      <c r="D223" s="20" ph="1"/>
      <c r="G223" s="19" t="s" ph="1">
        <v>326</v>
      </c>
      <c r="H223" s="19" t="s" ph="1">
        <v>2768</v>
      </c>
      <c r="I223" s="19" t="s" ph="1">
        <v>2356</v>
      </c>
      <c r="M223" s="20" t="str" ph="1">
        <f>IFERROR(INDEX([1]!_born[生没年],
MATCH(I223,[1]!_born[作],0)),"")</f>
        <v/>
      </c>
      <c r="N223" s="20" t="str" ph="1">
        <f>IFERROR(INDEX([1]!_born[生没年],
MATCH(K223,[1]!_born[作],0)),"")</f>
        <v/>
      </c>
      <c r="O223" s="19" t="s" ph="1">
        <v>8072</v>
      </c>
      <c r="R223" s="148" ph="1"/>
      <c r="U223" s="21" ph="1"/>
      <c r="V223" s="22" ph="1"/>
      <c r="W223" s="22" ph="1"/>
      <c r="Y223" s="19" t="s" ph="1">
        <v>8052</v>
      </c>
    </row>
    <row r="224" spans="1:28" s="19" customFormat="1" ht="25.5" ph="1">
      <c r="A224" s="18" ph="1">
        <v>91</v>
      </c>
      <c r="B224" s="19" t="s" ph="1">
        <v>324</v>
      </c>
      <c r="C224" s="19" t="s" ph="1">
        <v>325</v>
      </c>
      <c r="D224" s="20" ph="1"/>
      <c r="G224" s="19" t="s" ph="1">
        <v>326</v>
      </c>
      <c r="H224" s="19" t="s" ph="1">
        <v>4030</v>
      </c>
      <c r="I224" s="19" t="s" ph="1">
        <v>2356</v>
      </c>
      <c r="M224" s="20" t="str" ph="1">
        <f>IFERROR(INDEX([1]!_born[生没年],
MATCH(I224,[1]!_born[作],0)),"")</f>
        <v/>
      </c>
      <c r="N224" s="20" t="str" ph="1">
        <f>IFERROR(INDEX([1]!_born[生没年],
MATCH(K224,[1]!_born[作],0)),"")</f>
        <v/>
      </c>
      <c r="O224" s="19" t="s" ph="1">
        <v>8073</v>
      </c>
      <c r="R224" s="148" ph="1"/>
      <c r="U224" s="21" ph="1"/>
      <c r="V224" s="22" ph="1"/>
      <c r="W224" s="22" ph="1"/>
      <c r="Y224" s="19" t="s" ph="1">
        <v>8052</v>
      </c>
    </row>
    <row r="225" spans="1:28" s="19" customFormat="1" ht="25.5" ph="1">
      <c r="A225" s="18" ph="1">
        <v>92</v>
      </c>
      <c r="B225" s="19" t="s" ph="1">
        <v>324</v>
      </c>
      <c r="C225" s="19" t="s" ph="1">
        <v>325</v>
      </c>
      <c r="D225" s="20" ph="1"/>
      <c r="G225" s="19" t="s" ph="1">
        <v>326</v>
      </c>
      <c r="H225" s="19" t="s" ph="1">
        <v>8074</v>
      </c>
      <c r="I225" s="19" t="s" ph="1">
        <v>2356</v>
      </c>
      <c r="M225" s="20" t="str" ph="1">
        <f>IFERROR(INDEX([1]!_born[生没年],
MATCH(I225,[1]!_born[作],0)),"")</f>
        <v/>
      </c>
      <c r="N225" s="20" t="str" ph="1">
        <f>IFERROR(INDEX([1]!_born[生没年],
MATCH(K225,[1]!_born[作],0)),"")</f>
        <v/>
      </c>
      <c r="O225" s="19" t="s" ph="1">
        <v>8075</v>
      </c>
      <c r="R225" s="148" ph="1"/>
      <c r="U225" s="21" t="s" ph="1">
        <v>334</v>
      </c>
      <c r="V225" s="22" ph="1"/>
      <c r="W225" s="22" ph="1"/>
      <c r="Y225" s="19" t="s" ph="1">
        <v>8052</v>
      </c>
    </row>
    <row r="226" spans="1:28" s="19" customFormat="1" ht="25.5" ph="1">
      <c r="A226" s="18" ph="1">
        <v>93</v>
      </c>
      <c r="B226" s="19" t="s" ph="1">
        <v>324</v>
      </c>
      <c r="C226" s="19" t="s" ph="1">
        <v>325</v>
      </c>
      <c r="D226" s="20" ph="1"/>
      <c r="G226" s="19" t="s" ph="1">
        <v>326</v>
      </c>
      <c r="H226" s="19" t="s" ph="1">
        <v>2553</v>
      </c>
      <c r="I226" s="19" t="s" ph="1">
        <v>2356</v>
      </c>
      <c r="M226" s="20" t="str" ph="1">
        <f>IFERROR(INDEX([1]!_born[生没年],
MATCH(I226,[1]!_born[作],0)),"")</f>
        <v/>
      </c>
      <c r="N226" s="20" t="str" ph="1">
        <f>IFERROR(INDEX([1]!_born[生没年],
MATCH(K226,[1]!_born[作],0)),"")</f>
        <v/>
      </c>
      <c r="O226" s="19" t="s" ph="1">
        <v>8076</v>
      </c>
      <c r="R226" s="148" ph="1"/>
      <c r="U226" s="21" t="s" ph="1">
        <v>334</v>
      </c>
      <c r="V226" s="22" ph="1"/>
      <c r="W226" s="22" ph="1"/>
      <c r="Y226" s="19" t="s" ph="1">
        <v>8061</v>
      </c>
    </row>
    <row r="227" spans="1:28" s="19" customFormat="1" ht="25.5" ph="1">
      <c r="A227" s="18" ph="1">
        <v>94</v>
      </c>
      <c r="B227" s="19" t="s" ph="1">
        <v>324</v>
      </c>
      <c r="C227" s="19" t="s" ph="1">
        <v>325</v>
      </c>
      <c r="D227" s="20" ph="1"/>
      <c r="G227" s="19" t="s" ph="1">
        <v>326</v>
      </c>
      <c r="H227" s="19" t="s" ph="1">
        <v>8077</v>
      </c>
      <c r="I227" s="19" t="s" ph="1">
        <v>2356</v>
      </c>
      <c r="M227" s="20" t="str" ph="1">
        <f>IFERROR(INDEX([1]!_born[生没年],
MATCH(I227,[1]!_born[作],0)),"")</f>
        <v/>
      </c>
      <c r="N227" s="20" t="str" ph="1">
        <f>IFERROR(INDEX([1]!_born[生没年],
MATCH(K227,[1]!_born[作],0)),"")</f>
        <v/>
      </c>
      <c r="O227" s="19" t="s" ph="1">
        <v>8078</v>
      </c>
      <c r="R227" s="148" ph="1"/>
      <c r="U227" s="21" t="s" ph="1">
        <v>334</v>
      </c>
      <c r="V227" s="22" ph="1"/>
      <c r="W227" s="22" ph="1"/>
      <c r="Y227" s="19" t="s" ph="1">
        <v>8052</v>
      </c>
    </row>
    <row r="228" spans="1:28" s="19" customFormat="1" ht="25.5" ph="1">
      <c r="A228" s="18" ph="1">
        <v>95</v>
      </c>
      <c r="B228" s="19" t="s" ph="1">
        <v>324</v>
      </c>
      <c r="C228" s="19" t="s" ph="1">
        <v>325</v>
      </c>
      <c r="D228" s="20" ph="1"/>
      <c r="G228" s="19" t="s" ph="1">
        <v>326</v>
      </c>
      <c r="H228" s="19" t="s" ph="1">
        <v>8079</v>
      </c>
      <c r="I228" s="19" t="s" ph="1">
        <v>2356</v>
      </c>
      <c r="M228" s="20" t="str" ph="1">
        <f>IFERROR(INDEX([1]!_born[生没年],
MATCH(I228,[1]!_born[作],0)),"")</f>
        <v/>
      </c>
      <c r="N228" s="20" t="str" ph="1">
        <f>IFERROR(INDEX([1]!_born[生没年],
MATCH(K228,[1]!_born[作],0)),"")</f>
        <v/>
      </c>
      <c r="O228" s="19" t="s" ph="1">
        <v>8080</v>
      </c>
      <c r="R228" s="148" ph="1"/>
      <c r="U228" s="21" t="s" ph="1">
        <v>334</v>
      </c>
      <c r="V228" s="22" ph="1"/>
      <c r="W228" s="22" ph="1"/>
      <c r="Y228" s="19" t="s" ph="1">
        <v>8052</v>
      </c>
    </row>
    <row r="229" spans="1:28" s="8" customFormat="1" ht="25.5" ph="1">
      <c r="A229" s="6" ph="1">
        <v>166</v>
      </c>
      <c r="B229" s="11" t="s" ph="1">
        <v>324</v>
      </c>
      <c r="C229" s="11" t="s" ph="1">
        <v>325</v>
      </c>
      <c r="D229" s="9" ph="1"/>
      <c r="G229" s="10" t="s" ph="1">
        <v>6910</v>
      </c>
      <c r="H229" s="11" ph="1"/>
      <c r="M229" s="9" t="str" ph="1">
        <f>IFERROR(INDEX([1]!_born[生没年],
MATCH(I229,[1]!_born[作],0)),"")</f>
        <v/>
      </c>
      <c r="N229" s="9" t="str" ph="1">
        <f>IFERROR(INDEX([1]!_born[生没年],
MATCH(K229,[1]!_born[作],0)),"")</f>
        <v/>
      </c>
      <c r="R229" s="146" ph="1"/>
      <c r="U229" s="12" ph="1"/>
      <c r="V229" s="13" ph="1"/>
      <c r="W229" s="13" ph="1"/>
    </row>
    <row r="230" spans="1:28" ht="25.5" ph="1">
      <c r="A230" s="6" ph="1">
        <v>401</v>
      </c>
      <c r="B230" s="7" t="s" ph="1">
        <v>324</v>
      </c>
      <c r="C230" s="7" t="s" ph="1">
        <v>325</v>
      </c>
      <c r="G230" s="7" t="s" ph="1">
        <v>8081</v>
      </c>
      <c r="I230" s="7" t="s" ph="1">
        <v>8082</v>
      </c>
      <c r="M230" s="14" t="str" ph="1">
        <f>IFERROR(INDEX([1]!_born[生没年],
MATCH(I230,[1]!_born[作],0)),"")</f>
        <v/>
      </c>
      <c r="N230" s="14" t="str" ph="1">
        <f>IFERROR(INDEX([1]!_born[生没年],
MATCH(K230,[1]!_born[作],0)),"")</f>
        <v/>
      </c>
      <c r="O230" s="7" t="s" ph="1">
        <v>2286</v>
      </c>
      <c r="R230" s="147" ph="1"/>
      <c r="U230" s="15" ph="1">
        <v>36869</v>
      </c>
      <c r="Y230" s="7" t="s" ph="1">
        <v>8083</v>
      </c>
    </row>
    <row r="231" spans="1:28" ht="25.5" ph="1">
      <c r="A231" s="6" ph="1">
        <v>167</v>
      </c>
      <c r="B231" s="7" t="s" ph="1">
        <v>59</v>
      </c>
      <c r="C231" s="7" t="s" ph="1">
        <v>59</v>
      </c>
      <c r="E231" s="7" t="s" ph="1">
        <v>60</v>
      </c>
      <c r="G231" s="7" t="s" ph="1">
        <v>8081</v>
      </c>
      <c r="I231" s="17" t="s" ph="1">
        <v>8084</v>
      </c>
      <c r="M231" s="14" t="str" ph="1">
        <f>IFERROR(INDEX([1]!_born[生没年],
MATCH(I231,[1]!_born[作],0)),"")</f>
        <v/>
      </c>
      <c r="N231" s="14" t="str" ph="1">
        <f>IFERROR(INDEX([1]!_born[生没年],
MATCH(K231,[1]!_born[作],0)),"")</f>
        <v/>
      </c>
      <c r="O231" s="7" t="s" ph="1">
        <v>3694</v>
      </c>
      <c r="R231" s="147" ph="1"/>
    </row>
    <row r="232" spans="1:28" ht="25.5" ph="1">
      <c r="A232" s="6" ph="1">
        <v>168</v>
      </c>
      <c r="B232" s="7" t="s" ph="1">
        <v>324</v>
      </c>
      <c r="C232" s="7" t="s" ph="1">
        <v>325</v>
      </c>
      <c r="G232" s="7" t="s" ph="1">
        <v>8081</v>
      </c>
      <c r="I232" s="7" t="s" ph="1">
        <v>61</v>
      </c>
      <c r="M232" s="14" t="str" ph="1">
        <f>IFERROR(INDEX([1]!_born[生没年],
MATCH(I232,[1]!_born[作],0)),"")</f>
        <v/>
      </c>
      <c r="N232" s="14" t="str" ph="1">
        <f>IFERROR(INDEX([1]!_born[生没年],
MATCH(K232,[1]!_born[作],0)),"")</f>
        <v/>
      </c>
      <c r="O232" s="7" t="s" ph="1">
        <v>62</v>
      </c>
      <c r="R232" s="147" ph="1"/>
      <c r="S232" s="7" t="s" ph="1">
        <v>63</v>
      </c>
      <c r="T232" s="7" t="s" ph="1">
        <v>64</v>
      </c>
      <c r="U232" s="15" ph="1">
        <v>37434</v>
      </c>
    </row>
    <row r="233" spans="1:28" ht="25.5" ph="1">
      <c r="A233" s="6" ph="1">
        <v>168</v>
      </c>
      <c r="B233" s="7" t="s" ph="1">
        <v>324</v>
      </c>
      <c r="C233" s="7" t="s" ph="1">
        <v>325</v>
      </c>
      <c r="G233" s="7" t="s" ph="1">
        <v>8081</v>
      </c>
      <c r="I233" s="7" t="s" ph="1">
        <v>8085</v>
      </c>
      <c r="M233" s="14" t="str" ph="1">
        <f>IFERROR(INDEX([1]!_born[生没年],
MATCH(I233,[1]!_born[作],0)),"")</f>
        <v>1955~</v>
      </c>
      <c r="N233" s="14" t="str" ph="1">
        <f>IFERROR(INDEX([1]!_born[生没年],
MATCH(K233,[1]!_born[作],0)),"")</f>
        <v/>
      </c>
      <c r="O233" s="7" t="s" ph="1">
        <v>8086</v>
      </c>
      <c r="R233" s="147" ph="1"/>
    </row>
    <row r="234" spans="1:28" ht="25.5" ph="1">
      <c r="A234" s="6" ph="1">
        <v>169</v>
      </c>
      <c r="B234" s="7" t="s" ph="1">
        <v>324</v>
      </c>
      <c r="C234" s="7" t="s" ph="1">
        <v>325</v>
      </c>
      <c r="G234" s="7" t="s" ph="1">
        <v>8081</v>
      </c>
      <c r="I234" s="7" t="s" ph="1">
        <v>8087</v>
      </c>
      <c r="M234" s="14" t="str" ph="1">
        <f>IFERROR(INDEX([1]!_born[生没年],
MATCH(I234,[1]!_born[作],0)),"")</f>
        <v>1953~</v>
      </c>
      <c r="N234" s="14" t="str" ph="1">
        <f>IFERROR(INDEX([1]!_born[生没年],
MATCH(K234,[1]!_born[作],0)),"")</f>
        <v/>
      </c>
      <c r="O234" s="17" t="s" ph="1">
        <v>8088</v>
      </c>
      <c r="R234" s="147" ph="1"/>
      <c r="V234" s="16" ph="1">
        <v>3008</v>
      </c>
      <c r="AA234" s="7" t="s" ph="1">
        <v>2990</v>
      </c>
    </row>
    <row r="235" spans="1:28" ht="25.5" ph="1">
      <c r="A235" s="6" ph="1">
        <v>170</v>
      </c>
      <c r="B235" s="7" t="s" ph="1">
        <v>324</v>
      </c>
      <c r="C235" s="7" t="s" ph="1">
        <v>325</v>
      </c>
      <c r="G235" s="7" t="s" ph="1">
        <v>8081</v>
      </c>
      <c r="I235" s="17" t="s" ph="1">
        <v>3710</v>
      </c>
      <c r="M235" s="14" t="str" ph="1">
        <f>IFERROR(INDEX([1]!_born[生没年],
MATCH(I235,[1]!_born[作],0)),"")</f>
        <v>1949~</v>
      </c>
      <c r="N235" s="14" t="str" ph="1">
        <f>IFERROR(INDEX([1]!_born[生没年],
MATCH(K235,[1]!_born[作],0)),"")</f>
        <v/>
      </c>
      <c r="O235" s="17" t="s" ph="1">
        <v>8089</v>
      </c>
      <c r="R235" s="147" ph="1"/>
      <c r="T235" s="7" t="s" ph="1">
        <v>8090</v>
      </c>
      <c r="V235" s="16" ph="1">
        <v>3200</v>
      </c>
      <c r="Z235" s="7" t="s" ph="1">
        <v>3710</v>
      </c>
    </row>
    <row r="236" spans="1:28" ht="25.5" ph="1">
      <c r="A236" s="6" ph="1">
        <v>171</v>
      </c>
      <c r="B236" s="7" t="s" ph="1">
        <v>324</v>
      </c>
      <c r="C236" s="7" t="s" ph="1">
        <v>325</v>
      </c>
      <c r="G236" s="7" t="s" ph="1">
        <v>8081</v>
      </c>
      <c r="I236" s="7" t="s" ph="1">
        <v>3754</v>
      </c>
      <c r="M236" s="14" t="str" ph="1">
        <f>IFERROR(INDEX([1]!_born[生没年],
MATCH(I236,[1]!_born[作],0)),"")</f>
        <v/>
      </c>
      <c r="N236" s="14" t="str" ph="1">
        <f>IFERROR(INDEX([1]!_born[生没年],
MATCH(K236,[1]!_born[作],0)),"")</f>
        <v/>
      </c>
      <c r="O236" s="7" t="s" ph="1">
        <v>8091</v>
      </c>
      <c r="R236" s="147" ph="1"/>
      <c r="T236" s="7" t="s" ph="1">
        <v>65</v>
      </c>
    </row>
    <row r="237" spans="1:28" ht="25.5" ph="1">
      <c r="A237" s="6" ph="1">
        <v>172</v>
      </c>
      <c r="B237" s="7" t="s" ph="1">
        <v>324</v>
      </c>
      <c r="C237" s="7" t="s" ph="1">
        <v>325</v>
      </c>
      <c r="G237" s="7" t="s" ph="1">
        <v>8081</v>
      </c>
      <c r="I237" s="7" t="s" ph="1">
        <v>3841</v>
      </c>
      <c r="M237" s="14" t="str" ph="1">
        <f>IFERROR(INDEX([1]!_born[生没年],
MATCH(I237,[1]!_born[作],0)),"")</f>
        <v>1947~</v>
      </c>
      <c r="N237" s="14" t="str" ph="1">
        <f>IFERROR(INDEX([1]!_born[生没年],
MATCH(K237,[1]!_born[作],0)),"")</f>
        <v/>
      </c>
      <c r="O237" s="7" t="s" ph="1">
        <v>3633</v>
      </c>
      <c r="R237" s="147" ph="1"/>
      <c r="V237" s="16" ph="1">
        <v>500</v>
      </c>
      <c r="Z237" s="7" t="s" ph="1">
        <v>8092</v>
      </c>
      <c r="AA237" s="7" t="s" ph="1">
        <v>8093</v>
      </c>
    </row>
    <row r="238" spans="1:28" ht="25.5" ph="1">
      <c r="A238" s="6" ph="1">
        <v>173</v>
      </c>
      <c r="B238" s="7" t="s" ph="1">
        <v>324</v>
      </c>
      <c r="C238" s="7" t="s" ph="1">
        <v>325</v>
      </c>
      <c r="G238" s="7" t="s" ph="1">
        <v>8081</v>
      </c>
      <c r="I238" s="7" t="s" ph="1">
        <v>3755</v>
      </c>
      <c r="M238" s="14" t="str" ph="1">
        <f>IFERROR(INDEX([1]!_born[生没年],
MATCH(I238,[1]!_born[作],0)),"")</f>
        <v>1944~</v>
      </c>
      <c r="N238" s="14" t="str" ph="1">
        <f>IFERROR(INDEX([1]!_born[生没年],
MATCH(K238,[1]!_born[作],0)),"")</f>
        <v/>
      </c>
      <c r="O238" s="7" t="s" ph="1">
        <v>8094</v>
      </c>
      <c r="R238" s="147" ph="1"/>
      <c r="T238" s="7" t="s" ph="1">
        <v>3687</v>
      </c>
      <c r="U238" s="15" t="s" ph="1">
        <v>334</v>
      </c>
      <c r="V238" s="16" ph="1">
        <v>3000</v>
      </c>
      <c r="AA238" s="7" t="s" ph="1">
        <v>8095</v>
      </c>
    </row>
    <row r="239" spans="1:28" ht="25.5" ph="1">
      <c r="A239" s="6" ph="1">
        <v>174</v>
      </c>
      <c r="B239" s="7" t="s" ph="1">
        <v>324</v>
      </c>
      <c r="C239" s="7" t="s" ph="1">
        <v>325</v>
      </c>
      <c r="G239" s="7" t="s" ph="1">
        <v>8081</v>
      </c>
      <c r="I239" s="7" t="s" ph="1">
        <v>1193</v>
      </c>
      <c r="M239" s="14" t="str" ph="1">
        <f>IFERROR(INDEX([1]!_born[生没年],
MATCH(I239,[1]!_born[作],0)),"")</f>
        <v>1939~</v>
      </c>
      <c r="N239" s="14" t="str" ph="1">
        <f>IFERROR(INDEX([1]!_born[生没年],
MATCH(K239,[1]!_born[作],0)),"")</f>
        <v/>
      </c>
      <c r="O239" s="7" t="s" ph="1">
        <v>8096</v>
      </c>
      <c r="R239" s="147" ph="1"/>
      <c r="T239" s="7" t="s" ph="1">
        <v>3688</v>
      </c>
      <c r="U239" s="15" t="s" ph="1">
        <v>334</v>
      </c>
      <c r="V239" s="16" ph="1">
        <v>2800</v>
      </c>
      <c r="Z239" s="7" t="s" ph="1">
        <v>8097</v>
      </c>
      <c r="AA239" s="7" t="s" ph="1">
        <v>8098</v>
      </c>
    </row>
    <row r="240" spans="1:28" ht="25.5" ph="1">
      <c r="A240" s="6" ph="1">
        <v>175</v>
      </c>
      <c r="B240" s="7" t="s" ph="1">
        <v>324</v>
      </c>
      <c r="C240" s="7" t="s" ph="1">
        <v>325</v>
      </c>
      <c r="G240" s="7" t="s" ph="1">
        <v>8081</v>
      </c>
      <c r="I240" s="7" t="s" ph="1">
        <v>3575</v>
      </c>
      <c r="M240" s="14" t="str" ph="1">
        <f>IFERROR(INDEX([1]!_born[生没年],
MATCH(I240,[1]!_born[作],0)),"")</f>
        <v>1925~</v>
      </c>
      <c r="N240" s="14" t="str" ph="1">
        <f>IFERROR(INDEX([1]!_born[生没年],
MATCH(K240,[1]!_born[作],0)),"")</f>
        <v/>
      </c>
      <c r="O240" s="7" t="s" ph="1">
        <v>3219</v>
      </c>
      <c r="R240" s="147" ph="1"/>
      <c r="S240" s="7" t="s" ph="1">
        <v>8099</v>
      </c>
      <c r="T240" s="7" t="s" ph="1">
        <v>3550</v>
      </c>
      <c r="AB240" s="7" t="s" ph="1">
        <v>8100</v>
      </c>
    </row>
    <row r="241" spans="1:32" ht="25.5" ph="1">
      <c r="A241" s="6" ph="1">
        <v>176</v>
      </c>
      <c r="B241" s="7" t="s" ph="1">
        <v>324</v>
      </c>
      <c r="C241" s="7" t="s" ph="1">
        <v>325</v>
      </c>
      <c r="G241" s="7" t="s" ph="1">
        <v>8081</v>
      </c>
      <c r="I241" s="7" t="s" ph="1">
        <v>3357</v>
      </c>
      <c r="M241" s="14" t="str" ph="1">
        <f>IFERROR(INDEX([1]!_born[生没年],
MATCH(I241,[1]!_born[作],0)),"")</f>
        <v>1927~</v>
      </c>
      <c r="N241" s="14" t="str" ph="1">
        <f>IFERROR(INDEX([1]!_born[生没年],
MATCH(K241,[1]!_born[作],0)),"")</f>
        <v/>
      </c>
      <c r="O241" s="7" t="s" ph="1">
        <v>8101</v>
      </c>
      <c r="R241" s="147" ph="1"/>
      <c r="S241" s="7" t="s" ph="1">
        <v>8102</v>
      </c>
      <c r="T241" s="7" t="s" ph="1">
        <v>3550</v>
      </c>
      <c r="AB241" s="7" t="s" ph="1">
        <v>8100</v>
      </c>
    </row>
    <row r="242" spans="1:32" ht="25.5" ph="1">
      <c r="A242" s="6" ph="1">
        <v>177</v>
      </c>
      <c r="B242" s="7" t="s" ph="1">
        <v>324</v>
      </c>
      <c r="C242" s="7" t="s" ph="1">
        <v>325</v>
      </c>
      <c r="G242" s="7" t="s" ph="1">
        <v>8081</v>
      </c>
      <c r="I242" s="7" t="s" ph="1">
        <v>8103</v>
      </c>
      <c r="M242" s="14" t="str" ph="1">
        <f>IFERROR(INDEX([1]!_born[生没年],
MATCH(I242,[1]!_born[作],0)),"")</f>
        <v/>
      </c>
      <c r="N242" s="14" t="str" ph="1">
        <f>IFERROR(INDEX([1]!_born[生没年],
MATCH(K242,[1]!_born[作],0)),"")</f>
        <v/>
      </c>
      <c r="O242" s="7" t="s" ph="1">
        <v>8104</v>
      </c>
      <c r="R242" s="147" ph="1"/>
      <c r="S242" s="7" t="s" ph="1">
        <v>8105</v>
      </c>
      <c r="T242" s="7" t="s" ph="1">
        <v>3550</v>
      </c>
      <c r="AB242" s="7" t="s" ph="1">
        <v>8100</v>
      </c>
    </row>
    <row r="243" spans="1:32" ht="25.5" ph="1">
      <c r="A243" s="6" ph="1">
        <v>178</v>
      </c>
      <c r="B243" s="7" t="s" ph="1">
        <v>324</v>
      </c>
      <c r="C243" s="7" t="s" ph="1">
        <v>325</v>
      </c>
      <c r="G243" s="7" t="s" ph="1">
        <v>8081</v>
      </c>
      <c r="I243" s="7" t="s" ph="1">
        <v>3358</v>
      </c>
      <c r="M243" s="14" t="str" ph="1">
        <f>IFERROR(INDEX([1]!_born[生没年],
MATCH(I243,[1]!_born[作],0)),"")</f>
        <v>1950~</v>
      </c>
      <c r="N243" s="14" t="str" ph="1">
        <f>IFERROR(INDEX([1]!_born[生没年],
MATCH(K243,[1]!_born[作],0)),"")</f>
        <v/>
      </c>
      <c r="O243" s="7" t="s" ph="1">
        <v>3762</v>
      </c>
      <c r="R243" s="147" ph="1"/>
      <c r="S243" s="7" t="s" ph="1">
        <v>8106</v>
      </c>
      <c r="T243" s="7" t="s" ph="1">
        <v>3550</v>
      </c>
      <c r="AB243" s="7" t="s" ph="1">
        <v>8100</v>
      </c>
    </row>
    <row r="244" spans="1:32" ht="25.5" ph="1">
      <c r="A244" s="6" ph="1">
        <v>179</v>
      </c>
      <c r="B244" s="7" t="s" ph="1">
        <v>324</v>
      </c>
      <c r="C244" s="7" t="s" ph="1">
        <v>325</v>
      </c>
      <c r="G244" s="7" t="s" ph="1">
        <v>8081</v>
      </c>
      <c r="I244" s="7" t="s" ph="1">
        <v>8107</v>
      </c>
      <c r="M244" s="14" t="str" ph="1">
        <f>IFERROR(INDEX([1]!_born[生没年],
MATCH(I244,[1]!_born[作],0)),"")</f>
        <v/>
      </c>
      <c r="N244" s="14" t="str" ph="1">
        <f>IFERROR(INDEX([1]!_born[生没年],
MATCH(K244,[1]!_born[作],0)),"")</f>
        <v/>
      </c>
      <c r="O244" s="7" t="s" ph="1">
        <v>8108</v>
      </c>
      <c r="R244" s="147" ph="1"/>
      <c r="S244" s="7" t="s" ph="1">
        <v>8109</v>
      </c>
      <c r="T244" s="7" t="s" ph="1">
        <v>3550</v>
      </c>
      <c r="AB244" s="7" t="s" ph="1">
        <v>8100</v>
      </c>
    </row>
    <row r="245" spans="1:32" ht="25.5" ph="1">
      <c r="A245" s="6" ph="1">
        <v>180</v>
      </c>
      <c r="B245" s="7" t="s" ph="1">
        <v>324</v>
      </c>
      <c r="C245" s="7" t="s" ph="1">
        <v>325</v>
      </c>
      <c r="G245" s="7" t="s" ph="1">
        <v>8081</v>
      </c>
      <c r="I245" s="7" t="s" ph="1">
        <v>3796</v>
      </c>
      <c r="M245" s="14" t="str" ph="1">
        <f>IFERROR(INDEX([1]!_born[生没年],
MATCH(I245,[1]!_born[作],0)),"")</f>
        <v>1937~_Iraq</v>
      </c>
      <c r="N245" s="14" t="str" ph="1">
        <f>IFERROR(INDEX([1]!_born[生没年],
MATCH(K245,[1]!_born[作],0)),"")</f>
        <v/>
      </c>
      <c r="O245" s="7" t="s" ph="1">
        <v>8110</v>
      </c>
      <c r="R245" s="147" ph="1"/>
      <c r="S245" s="7" t="s" ph="1">
        <v>8111</v>
      </c>
      <c r="T245" s="7" t="s" ph="1">
        <v>3550</v>
      </c>
      <c r="AB245" s="7" t="s" ph="1">
        <v>8100</v>
      </c>
    </row>
    <row r="246" spans="1:32" ht="25.5" ph="1">
      <c r="A246" s="6" ph="1">
        <v>181</v>
      </c>
      <c r="B246" s="7" t="s" ph="1">
        <v>324</v>
      </c>
      <c r="C246" s="7" t="s" ph="1">
        <v>325</v>
      </c>
      <c r="G246" s="7" t="s" ph="1">
        <v>8081</v>
      </c>
      <c r="I246" s="7" t="s" ph="1">
        <v>8112</v>
      </c>
      <c r="M246" s="14" t="str" ph="1">
        <f>IFERROR(INDEX([1]!_born[生没年],
MATCH(I246,[1]!_born[作],0)),"")</f>
        <v/>
      </c>
      <c r="N246" s="14" t="str" ph="1">
        <f>IFERROR(INDEX([1]!_born[生没年],
MATCH(K246,[1]!_born[作],0)),"")</f>
        <v/>
      </c>
      <c r="O246" s="7" t="s" ph="1">
        <v>8113</v>
      </c>
      <c r="R246" s="147" ph="1"/>
      <c r="S246" s="7" t="s" ph="1">
        <v>8114</v>
      </c>
      <c r="AB246" s="7" t="s" ph="1">
        <v>8115</v>
      </c>
      <c r="AC246" s="7" t="s" ph="1">
        <v>8112</v>
      </c>
    </row>
    <row r="247" spans="1:32" ht="25.5" ph="1">
      <c r="A247" s="6" ph="1">
        <v>182</v>
      </c>
      <c r="B247" s="7" t="s" ph="1">
        <v>324</v>
      </c>
      <c r="C247" s="7" t="s" ph="1">
        <v>325</v>
      </c>
      <c r="G247" s="7" t="s" ph="1">
        <v>8081</v>
      </c>
      <c r="I247" s="7" t="s" ph="1">
        <v>4091</v>
      </c>
      <c r="M247" s="14" t="str" ph="1">
        <f>IFERROR(INDEX([1]!_born[生没年],
MATCH(I247,[1]!_born[作],0)),"")</f>
        <v>1939~</v>
      </c>
      <c r="N247" s="14" t="str" ph="1">
        <f>IFERROR(INDEX([1]!_born[生没年],
MATCH(K247,[1]!_born[作],0)),"")</f>
        <v/>
      </c>
      <c r="O247" s="7" t="s" ph="1">
        <v>8116</v>
      </c>
      <c r="R247" s="147" ph="1"/>
      <c r="S247" s="7" t="s" ph="1">
        <v>8117</v>
      </c>
      <c r="AB247" s="7" t="s" ph="1">
        <v>8115</v>
      </c>
      <c r="AC247" s="7" t="s" ph="1">
        <v>8112</v>
      </c>
    </row>
    <row r="248" spans="1:32" ht="25.5" ph="1">
      <c r="A248" s="6" ph="1">
        <v>183</v>
      </c>
      <c r="B248" s="7" t="s" ph="1">
        <v>324</v>
      </c>
      <c r="C248" s="7" t="s" ph="1">
        <v>325</v>
      </c>
      <c r="G248" s="7" t="s" ph="1">
        <v>8081</v>
      </c>
      <c r="I248" s="7" t="s" ph="1">
        <v>8118</v>
      </c>
      <c r="M248" s="14" t="str" ph="1">
        <f>IFERROR(INDEX([1]!_born[生没年],
MATCH(I248,[1]!_born[作],0)),"")</f>
        <v/>
      </c>
      <c r="N248" s="14" t="str" ph="1">
        <f>IFERROR(INDEX([1]!_born[生没年],
MATCH(K248,[1]!_born[作],0)),"")</f>
        <v/>
      </c>
      <c r="O248" s="7" t="s" ph="1">
        <v>8119</v>
      </c>
      <c r="R248" s="147" ph="1"/>
      <c r="S248" s="7" t="s" ph="1">
        <v>8120</v>
      </c>
      <c r="AB248" s="7" t="s" ph="1">
        <v>8115</v>
      </c>
      <c r="AC248" s="7" t="s" ph="1">
        <v>8112</v>
      </c>
    </row>
    <row r="249" spans="1:32" ht="25.5" ph="1">
      <c r="A249" s="6" ph="1">
        <v>184</v>
      </c>
      <c r="B249" s="7" t="s" ph="1">
        <v>324</v>
      </c>
      <c r="C249" s="7" t="s" ph="1">
        <v>325</v>
      </c>
      <c r="G249" s="7" t="s" ph="1">
        <v>8081</v>
      </c>
      <c r="I249" s="7" t="s" ph="1">
        <v>8121</v>
      </c>
      <c r="M249" s="14" t="str" ph="1">
        <f>IFERROR(INDEX([1]!_born[生没年],
MATCH(I249,[1]!_born[作],0)),"")</f>
        <v/>
      </c>
      <c r="N249" s="14" t="str" ph="1">
        <f>IFERROR(INDEX([1]!_born[生没年],
MATCH(K249,[1]!_born[作],0)),"")</f>
        <v/>
      </c>
      <c r="O249" s="7" t="s" ph="1">
        <v>8122</v>
      </c>
      <c r="R249" s="147" ph="1"/>
      <c r="S249" s="7" t="s" ph="1">
        <v>8123</v>
      </c>
      <c r="AB249" s="7" t="s" ph="1">
        <v>8115</v>
      </c>
      <c r="AC249" s="7" t="s" ph="1">
        <v>8112</v>
      </c>
    </row>
    <row r="250" spans="1:32" ht="25.5" ph="1">
      <c r="A250" s="6" ph="1">
        <v>185</v>
      </c>
      <c r="B250" s="7" t="s" ph="1">
        <v>324</v>
      </c>
      <c r="C250" s="7" t="s" ph="1">
        <v>325</v>
      </c>
      <c r="G250" s="7" t="s" ph="1">
        <v>8081</v>
      </c>
      <c r="I250" s="7" t="s" ph="1">
        <v>4091</v>
      </c>
      <c r="M250" s="14" t="str" ph="1">
        <f>IFERROR(INDEX([1]!_born[生没年],
MATCH(I250,[1]!_born[作],0)),"")</f>
        <v>1939~</v>
      </c>
      <c r="N250" s="14" t="str" ph="1">
        <f>IFERROR(INDEX([1]!_born[生没年],
MATCH(K250,[1]!_born[作],0)),"")</f>
        <v/>
      </c>
      <c r="O250" s="7" t="s" ph="1">
        <v>8124</v>
      </c>
      <c r="R250" s="147" ph="1"/>
      <c r="S250" s="7" t="s" ph="1">
        <v>8125</v>
      </c>
      <c r="V250" s="16" ph="1">
        <v>3008</v>
      </c>
      <c r="AB250" s="7" t="s" ph="1">
        <v>8126</v>
      </c>
      <c r="AC250" s="7" t="s" ph="1">
        <v>4090</v>
      </c>
      <c r="AD250" s="7" t="s" ph="1">
        <v>8127</v>
      </c>
    </row>
    <row r="251" spans="1:32" ht="25.5" ph="1">
      <c r="A251" s="6" ph="1">
        <v>186</v>
      </c>
      <c r="B251" s="7" t="s" ph="1">
        <v>324</v>
      </c>
      <c r="C251" s="7" t="s" ph="1">
        <v>325</v>
      </c>
      <c r="G251" s="7" t="s" ph="1">
        <v>343</v>
      </c>
      <c r="I251" s="7" t="s" ph="1">
        <v>3975</v>
      </c>
      <c r="M251" s="14" t="str" ph="1">
        <f>IFERROR(INDEX([1]!_born[生没年],
MATCH(I251,[1]!_born[作],0)),"")</f>
        <v>1685~1750</v>
      </c>
      <c r="N251" s="14" t="str" ph="1">
        <f>IFERROR(INDEX([1]!_born[生没年],
MATCH(K251,[1]!_born[作],0)),"")</f>
        <v/>
      </c>
      <c r="O251" s="7" t="s" ph="1">
        <v>8124</v>
      </c>
      <c r="R251" s="147" ph="1"/>
      <c r="S251" s="7" t="s" ph="1">
        <v>8128</v>
      </c>
      <c r="V251" s="16" ph="1">
        <v>3008</v>
      </c>
      <c r="AB251" s="7" t="s" ph="1">
        <v>8126</v>
      </c>
      <c r="AC251" s="7" t="s" ph="1">
        <v>4090</v>
      </c>
      <c r="AD251" s="7" t="s" ph="1">
        <v>8127</v>
      </c>
    </row>
    <row r="252" spans="1:32" ht="25.5" ph="1">
      <c r="A252" s="6" ph="1">
        <v>187</v>
      </c>
      <c r="B252" s="7" t="s" ph="1">
        <v>324</v>
      </c>
      <c r="C252" s="7" t="s" ph="1">
        <v>325</v>
      </c>
      <c r="G252" s="7" t="s" ph="1">
        <v>8081</v>
      </c>
      <c r="I252" s="17" t="s" ph="1">
        <v>7076</v>
      </c>
      <c r="M252" s="14" t="str" ph="1">
        <f>IFERROR(INDEX([1]!_born[生没年],
MATCH(I252,[1]!_born[作],0)),"")</f>
        <v>1930~1996</v>
      </c>
      <c r="N252" s="14" t="str" ph="1">
        <f>IFERROR(INDEX([1]!_born[生没年],
MATCH(K252,[1]!_born[作],0)),"")</f>
        <v/>
      </c>
      <c r="O252" s="17" t="s" ph="1">
        <v>8129</v>
      </c>
      <c r="R252" s="147" ph="1"/>
      <c r="U252" s="15" ph="1">
        <v>1998</v>
      </c>
      <c r="AB252" s="7" t="s" ph="1">
        <v>8130</v>
      </c>
      <c r="AC252" s="7" t="s" ph="1">
        <v>8131</v>
      </c>
      <c r="AD252" s="7" t="s" ph="1">
        <v>8132</v>
      </c>
      <c r="AE252" s="7" t="s" ph="1">
        <v>8133</v>
      </c>
      <c r="AF252" s="7" t="s" ph="1">
        <v>413</v>
      </c>
    </row>
    <row r="253" spans="1:32" ht="25.5" ph="1">
      <c r="A253" s="6" ph="1">
        <v>188</v>
      </c>
      <c r="B253" s="7" t="s" ph="1">
        <v>324</v>
      </c>
      <c r="C253" s="7" t="s" ph="1">
        <v>325</v>
      </c>
      <c r="G253" s="7" t="s" ph="1">
        <v>8081</v>
      </c>
      <c r="I253" s="17" t="s" ph="1">
        <v>7076</v>
      </c>
      <c r="M253" s="14" t="str" ph="1">
        <f>IFERROR(INDEX([1]!_born[生没年],
MATCH(I253,[1]!_born[作],0)),"")</f>
        <v>1930~1996</v>
      </c>
      <c r="N253" s="14" t="str" ph="1">
        <f>IFERROR(INDEX([1]!_born[生没年],
MATCH(K253,[1]!_born[作],0)),"")</f>
        <v/>
      </c>
      <c r="O253" s="7" t="s" ph="1">
        <v>8134</v>
      </c>
      <c r="R253" s="147" ph="1"/>
      <c r="AA253" s="7" t="s" ph="1">
        <v>8135</v>
      </c>
    </row>
    <row r="254" spans="1:32" ht="25.5" ph="1">
      <c r="A254" s="6" ph="1">
        <v>189</v>
      </c>
      <c r="B254" s="7" t="s" ph="1">
        <v>324</v>
      </c>
      <c r="C254" s="7" t="s" ph="1">
        <v>325</v>
      </c>
      <c r="G254" s="7" t="s" ph="1">
        <v>8081</v>
      </c>
      <c r="I254" s="7" t="s" ph="1">
        <v>3130</v>
      </c>
      <c r="M254" s="14" t="str" ph="1">
        <f>IFERROR(INDEX([1]!_born[生没年],
MATCH(I254,[1]!_born[作],0)),"")</f>
        <v>1926~</v>
      </c>
      <c r="N254" s="14" t="str" ph="1">
        <f>IFERROR(INDEX([1]!_born[生没年],
MATCH(K254,[1]!_born[作],0)),"")</f>
        <v/>
      </c>
      <c r="O254" s="7" t="s" ph="1">
        <v>3423</v>
      </c>
      <c r="R254" s="147" ph="1"/>
      <c r="T254" s="7" t="s" ph="1">
        <v>3848</v>
      </c>
      <c r="W254" s="16" ph="1">
        <v>1800</v>
      </c>
      <c r="Z254" s="7" t="s" ph="1">
        <v>66</v>
      </c>
      <c r="AA254" s="7" t="s" ph="1">
        <v>4099</v>
      </c>
    </row>
    <row r="255" spans="1:32" ht="25.5" ph="1">
      <c r="A255" s="6" ph="1">
        <v>190</v>
      </c>
      <c r="B255" s="7" t="s" ph="1">
        <v>324</v>
      </c>
      <c r="C255" s="7" t="s" ph="1">
        <v>325</v>
      </c>
      <c r="G255" s="7" t="s" ph="1">
        <v>8081</v>
      </c>
      <c r="I255" s="7" t="s" ph="1">
        <v>3130</v>
      </c>
      <c r="M255" s="14" t="str" ph="1">
        <f>IFERROR(INDEX([1]!_born[生没年],
MATCH(I255,[1]!_born[作],0)),"")</f>
        <v>1926~</v>
      </c>
      <c r="N255" s="14" t="str" ph="1">
        <f>IFERROR(INDEX([1]!_born[生没年],
MATCH(K255,[1]!_born[作],0)),"")</f>
        <v/>
      </c>
      <c r="O255" s="7" t="s" ph="1">
        <v>8136</v>
      </c>
      <c r="R255" s="147" ph="1"/>
      <c r="S255" s="7" t="s" ph="1">
        <v>3849</v>
      </c>
      <c r="T255" s="7" t="s" ph="1">
        <v>67</v>
      </c>
      <c r="U255" s="15" ph="1">
        <v>36275</v>
      </c>
      <c r="AA255" s="7" t="s" ph="1">
        <v>8137</v>
      </c>
    </row>
    <row r="256" spans="1:32" ht="25.5" ph="1">
      <c r="A256" s="6" ph="1">
        <v>191</v>
      </c>
      <c r="B256" s="7" t="s" ph="1">
        <v>324</v>
      </c>
      <c r="C256" s="7" t="s" ph="1">
        <v>325</v>
      </c>
      <c r="G256" s="7" t="s" ph="1">
        <v>8081</v>
      </c>
      <c r="I256" s="7" t="s" ph="1">
        <v>3424</v>
      </c>
      <c r="M256" s="14" t="str" ph="1">
        <f>IFERROR(INDEX([1]!_born[生没年],
MATCH(I256,[1]!_born[作],0)),"")</f>
        <v>1924~</v>
      </c>
      <c r="N256" s="14" t="str" ph="1">
        <f>IFERROR(INDEX([1]!_born[生没年],
MATCH(K256,[1]!_born[作],0)),"")</f>
        <v/>
      </c>
      <c r="O256" s="7" t="s" ph="1">
        <v>8138</v>
      </c>
      <c r="R256" s="147" ph="1"/>
      <c r="U256" s="15" ph="1">
        <v>34790</v>
      </c>
      <c r="Z256" s="7" t="s" ph="1">
        <v>4100</v>
      </c>
      <c r="AA256" s="7" t="s" ph="1">
        <v>8139</v>
      </c>
      <c r="AB256" s="7" t="s" ph="1">
        <v>4101</v>
      </c>
      <c r="AC256" s="7" t="s" ph="1">
        <v>413</v>
      </c>
    </row>
    <row r="257" spans="1:30" ht="25.5" ph="1">
      <c r="A257" s="6" ph="1">
        <v>192</v>
      </c>
      <c r="B257" s="7" t="s" ph="1">
        <v>324</v>
      </c>
      <c r="C257" s="7" t="s" ph="1">
        <v>325</v>
      </c>
      <c r="G257" s="7" t="s" ph="1">
        <v>8081</v>
      </c>
      <c r="I257" s="7" t="s" ph="1">
        <v>3129</v>
      </c>
      <c r="M257" s="14" t="str" ph="1">
        <f>IFERROR(INDEX([1]!_born[生没年],
MATCH(I257,[1]!_born[作],0)),"")</f>
        <v>1912~1992</v>
      </c>
      <c r="N257" s="14" t="str" ph="1">
        <f>IFERROR(INDEX([1]!_born[生没年],
MATCH(K257,[1]!_born[作],0)),"")</f>
        <v/>
      </c>
      <c r="O257" s="7" t="s" ph="1">
        <v>8140</v>
      </c>
      <c r="R257" s="147" ph="1"/>
      <c r="S257" s="7" t="s" ph="1">
        <v>8141</v>
      </c>
      <c r="T257" s="7" t="s" ph="1">
        <v>3922</v>
      </c>
      <c r="U257" s="15" ph="1">
        <v>35747</v>
      </c>
      <c r="V257" s="16" ph="1">
        <v>2548</v>
      </c>
      <c r="W257" s="16" ph="1">
        <v>1680</v>
      </c>
      <c r="Z257" s="7" t="s" ph="1">
        <v>8142</v>
      </c>
      <c r="AA257" s="7" t="s" ph="1">
        <v>8143</v>
      </c>
    </row>
    <row r="258" spans="1:30" ht="25.5" ph="1">
      <c r="A258" s="6" ph="1">
        <v>193</v>
      </c>
      <c r="B258" s="7" t="s" ph="1">
        <v>324</v>
      </c>
      <c r="C258" s="7" t="s" ph="1">
        <v>325</v>
      </c>
      <c r="G258" s="7" t="s" ph="1">
        <v>8081</v>
      </c>
      <c r="I258" s="7" t="s" ph="1">
        <v>3842</v>
      </c>
      <c r="M258" s="14" t="str" ph="1">
        <f>IFERROR(INDEX([1]!_born[生没年],
MATCH(I258,[1]!_born[作],0)),"")</f>
        <v>1917~</v>
      </c>
      <c r="N258" s="14" t="str" ph="1">
        <f>IFERROR(INDEX([1]!_born[生没年],
MATCH(K258,[1]!_born[作],0)),"")</f>
        <v/>
      </c>
      <c r="O258" s="7" t="s" ph="1">
        <v>2830</v>
      </c>
      <c r="R258" s="147" ph="1"/>
      <c r="S258" s="7" t="s" ph="1">
        <v>8144</v>
      </c>
      <c r="T258" s="7" t="s" ph="1">
        <v>3922</v>
      </c>
      <c r="U258" s="15" ph="1">
        <v>35747</v>
      </c>
      <c r="V258" s="16" ph="1">
        <v>2548</v>
      </c>
      <c r="W258" s="16" ph="1">
        <v>1680</v>
      </c>
      <c r="Z258" s="7" t="s" ph="1">
        <v>8142</v>
      </c>
      <c r="AA258" s="7" t="s" ph="1">
        <v>8143</v>
      </c>
    </row>
    <row r="259" spans="1:30" ht="25.5" ph="1">
      <c r="A259" s="6" ph="1">
        <v>194</v>
      </c>
      <c r="B259" s="7" t="s" ph="1">
        <v>324</v>
      </c>
      <c r="C259" s="7" t="s" ph="1">
        <v>325</v>
      </c>
      <c r="G259" s="7" t="s" ph="1">
        <v>8081</v>
      </c>
      <c r="I259" s="7" t="s" ph="1">
        <v>3843</v>
      </c>
      <c r="M259" s="14" t="str" ph="1">
        <f>IFERROR(INDEX([1]!_born[生没年],
MATCH(I259,[1]!_born[作],0)),"")</f>
        <v>1914~1994</v>
      </c>
      <c r="N259" s="14" t="str" ph="1">
        <f>IFERROR(INDEX([1]!_born[生没年],
MATCH(K259,[1]!_born[作],0)),"")</f>
        <v/>
      </c>
      <c r="O259" s="7" t="s" ph="1">
        <v>8145</v>
      </c>
      <c r="R259" s="147" ph="1"/>
      <c r="S259" s="7" t="s" ph="1">
        <v>8146</v>
      </c>
      <c r="T259" s="7" t="s" ph="1">
        <v>3922</v>
      </c>
      <c r="U259" s="15" ph="1">
        <v>35747</v>
      </c>
      <c r="V259" s="16" ph="1">
        <v>2548</v>
      </c>
      <c r="W259" s="16" ph="1">
        <v>1680</v>
      </c>
      <c r="Z259" s="7" t="s" ph="1">
        <v>8142</v>
      </c>
      <c r="AA259" s="7" t="s" ph="1">
        <v>8143</v>
      </c>
    </row>
    <row r="260" spans="1:30" ht="25.5" ph="1">
      <c r="A260" s="6" ph="1">
        <v>195</v>
      </c>
      <c r="B260" s="7" t="s" ph="1">
        <v>324</v>
      </c>
      <c r="C260" s="7" t="s" ph="1">
        <v>325</v>
      </c>
      <c r="G260" s="7" t="s" ph="1">
        <v>8081</v>
      </c>
      <c r="I260" s="7" t="s" ph="1">
        <v>3293</v>
      </c>
      <c r="M260" s="14" t="str" ph="1">
        <f>IFERROR(INDEX([1]!_born[生没年],
MATCH(I260,[1]!_born[作],0)),"")</f>
        <v>1938~1987</v>
      </c>
      <c r="N260" s="14" t="str" ph="1">
        <f>IFERROR(INDEX([1]!_born[生没年],
MATCH(K260,[1]!_born[作],0)),"")</f>
        <v/>
      </c>
      <c r="O260" s="7" t="s" ph="1">
        <v>3024</v>
      </c>
      <c r="R260" s="147" ph="1"/>
      <c r="S260" s="7" t="s" ph="1">
        <v>8147</v>
      </c>
      <c r="T260" s="7" t="s" ph="1">
        <v>3922</v>
      </c>
      <c r="U260" s="15" ph="1">
        <v>35747</v>
      </c>
      <c r="V260" s="16" ph="1">
        <v>2548</v>
      </c>
      <c r="W260" s="16" ph="1">
        <v>1680</v>
      </c>
      <c r="Z260" s="7" t="s" ph="1">
        <v>8142</v>
      </c>
      <c r="AA260" s="7" t="s" ph="1">
        <v>8143</v>
      </c>
    </row>
    <row r="261" spans="1:30" ht="25.5" ph="1">
      <c r="A261" s="6" ph="1">
        <v>196</v>
      </c>
      <c r="B261" s="7" t="s" ph="1">
        <v>324</v>
      </c>
      <c r="C261" s="7" t="s" ph="1">
        <v>325</v>
      </c>
      <c r="G261" s="7" t="s" ph="1">
        <v>8081</v>
      </c>
      <c r="I261" s="7" t="s" ph="1">
        <v>3129</v>
      </c>
      <c r="M261" s="14" t="str" ph="1">
        <f>IFERROR(INDEX([1]!_born[生没年],
MATCH(I261,[1]!_born[作],0)),"")</f>
        <v>1912~1992</v>
      </c>
      <c r="N261" s="14" t="str" ph="1">
        <f>IFERROR(INDEX([1]!_born[生没年],
MATCH(K261,[1]!_born[作],0)),"")</f>
        <v/>
      </c>
      <c r="O261" s="7" t="s" ph="1">
        <v>3064</v>
      </c>
      <c r="R261" s="147" ph="1"/>
      <c r="S261" s="7" t="s" ph="1">
        <v>8148</v>
      </c>
      <c r="T261" s="7" t="s" ph="1">
        <v>3922</v>
      </c>
      <c r="U261" s="15" ph="1">
        <v>35747</v>
      </c>
      <c r="V261" s="16" ph="1">
        <v>2548</v>
      </c>
      <c r="W261" s="16" ph="1">
        <v>1680</v>
      </c>
      <c r="Z261" s="7" t="s" ph="1">
        <v>8142</v>
      </c>
      <c r="AA261" s="7" t="s" ph="1">
        <v>8143</v>
      </c>
    </row>
    <row r="262" spans="1:30" ht="25.5" ph="1">
      <c r="A262" s="6" ph="1">
        <v>197</v>
      </c>
      <c r="B262" s="7" t="s" ph="1">
        <v>324</v>
      </c>
      <c r="C262" s="7" t="s" ph="1">
        <v>325</v>
      </c>
      <c r="E262" s="7" t="s" ph="1">
        <v>363</v>
      </c>
      <c r="G262" s="7" t="s" ph="1">
        <v>8081</v>
      </c>
      <c r="I262" s="7" t="s" ph="1">
        <v>3129</v>
      </c>
      <c r="M262" s="14" t="str" ph="1">
        <f>IFERROR(INDEX([1]!_born[生没年],
MATCH(I262,[1]!_born[作],0)),"")</f>
        <v>1912~1992</v>
      </c>
      <c r="N262" s="14" t="str" ph="1">
        <f>IFERROR(INDEX([1]!_born[生没年],
MATCH(K262,[1]!_born[作],0)),"")</f>
        <v/>
      </c>
      <c r="O262" s="7" t="s" ph="1">
        <v>2310</v>
      </c>
      <c r="R262" s="147" ph="1"/>
      <c r="S262" s="7" t="s" ph="1">
        <v>3785</v>
      </c>
      <c r="T262" s="7" t="s" ph="1">
        <v>68</v>
      </c>
      <c r="W262" s="16" ph="1">
        <v>4600</v>
      </c>
    </row>
    <row r="263" spans="1:30" ht="25.5" ph="1">
      <c r="A263" s="6" ph="1">
        <v>198</v>
      </c>
      <c r="B263" s="7" t="s" ph="1">
        <v>324</v>
      </c>
      <c r="C263" s="7" t="s" ph="1">
        <v>325</v>
      </c>
      <c r="E263" s="7" t="s" ph="1">
        <v>363</v>
      </c>
      <c r="G263" s="7" t="s" ph="1">
        <v>8081</v>
      </c>
      <c r="I263" s="7" t="s" ph="1">
        <v>3129</v>
      </c>
      <c r="M263" s="14" t="str" ph="1">
        <f>IFERROR(INDEX([1]!_born[生没年],
MATCH(I263,[1]!_born[作],0)),"")</f>
        <v>1912~1992</v>
      </c>
      <c r="N263" s="14" t="str" ph="1">
        <f>IFERROR(INDEX([1]!_born[生没年],
MATCH(K263,[1]!_born[作],0)),"")</f>
        <v/>
      </c>
      <c r="O263" s="7" t="s" ph="1">
        <v>69</v>
      </c>
      <c r="R263" s="147" ph="1"/>
      <c r="S263" s="7" t="s" ph="1">
        <v>3542</v>
      </c>
      <c r="T263" s="7" t="s" ph="1">
        <v>68</v>
      </c>
      <c r="W263" s="16" ph="1">
        <v>4600</v>
      </c>
    </row>
    <row r="264" spans="1:30" ht="25.5" ph="1">
      <c r="A264" s="6" ph="1">
        <v>199</v>
      </c>
      <c r="B264" s="7" t="s" ph="1">
        <v>324</v>
      </c>
      <c r="C264" s="7" t="s" ph="1">
        <v>325</v>
      </c>
      <c r="E264" s="7" t="s" ph="1">
        <v>363</v>
      </c>
      <c r="G264" s="7" t="s" ph="1">
        <v>8081</v>
      </c>
      <c r="I264" s="7" t="s" ph="1">
        <v>3129</v>
      </c>
      <c r="M264" s="14" t="str" ph="1">
        <f>IFERROR(INDEX([1]!_born[生没年],
MATCH(I264,[1]!_born[作],0)),"")</f>
        <v>1912~1992</v>
      </c>
      <c r="N264" s="14" t="str" ph="1">
        <f>IFERROR(INDEX([1]!_born[生没年],
MATCH(K264,[1]!_born[作],0)),"")</f>
        <v/>
      </c>
      <c r="O264" s="7" t="s" ph="1">
        <v>3664</v>
      </c>
      <c r="R264" s="147" ph="1"/>
      <c r="S264" s="7" t="s" ph="1">
        <v>3543</v>
      </c>
      <c r="T264" s="7" t="s" ph="1">
        <v>68</v>
      </c>
      <c r="W264" s="16" ph="1">
        <v>4600</v>
      </c>
    </row>
    <row r="265" spans="1:30" ht="25.5" ph="1">
      <c r="A265" s="6" ph="1">
        <v>200</v>
      </c>
      <c r="B265" s="7" t="s" ph="1">
        <v>324</v>
      </c>
      <c r="C265" s="7" t="s" ph="1">
        <v>325</v>
      </c>
      <c r="G265" s="7" t="s" ph="1">
        <v>8081</v>
      </c>
      <c r="I265" s="17" t="s" ph="1">
        <v>3129</v>
      </c>
      <c r="M265" s="14" t="str" ph="1">
        <f>IFERROR(INDEX([1]!_born[生没年],
MATCH(I265,[1]!_born[作],0)),"")</f>
        <v>1912~1992</v>
      </c>
      <c r="N265" s="14" t="str" ph="1">
        <f>IFERROR(INDEX([1]!_born[生没年],
MATCH(K265,[1]!_born[作],0)),"")</f>
        <v/>
      </c>
      <c r="O265" s="17" t="s" ph="1">
        <v>8149</v>
      </c>
      <c r="R265" s="147" ph="1"/>
      <c r="S265" s="7" t="s" ph="1">
        <v>8150</v>
      </c>
      <c r="T265" s="7" t="s" ph="1">
        <v>8151</v>
      </c>
      <c r="W265" s="16" ph="1">
        <v>2718</v>
      </c>
      <c r="AB265" s="7" t="s" ph="1">
        <v>70</v>
      </c>
      <c r="AC265" s="7" t="s" ph="1">
        <v>71</v>
      </c>
    </row>
    <row r="266" spans="1:30" ht="25.5" ph="1">
      <c r="A266" s="6" ph="1">
        <v>201</v>
      </c>
      <c r="B266" s="7" t="s" ph="1">
        <v>324</v>
      </c>
      <c r="C266" s="7" t="s" ph="1">
        <v>325</v>
      </c>
      <c r="G266" s="7" t="s" ph="1">
        <v>8081</v>
      </c>
      <c r="I266" s="7" t="s" ph="1">
        <v>3129</v>
      </c>
      <c r="M266" s="14" t="str" ph="1">
        <f>IFERROR(INDEX([1]!_born[生没年],
MATCH(I266,[1]!_born[作],0)),"")</f>
        <v>1912~1992</v>
      </c>
      <c r="N266" s="14" t="str" ph="1">
        <f>IFERROR(INDEX([1]!_born[生没年],
MATCH(K266,[1]!_born[作],0)),"")</f>
        <v/>
      </c>
      <c r="O266" s="7" t="s" ph="1">
        <v>8152</v>
      </c>
      <c r="R266" s="147" ph="1"/>
      <c r="S266" s="7" t="s" ph="1">
        <v>8153</v>
      </c>
      <c r="T266" s="7" t="s" ph="1">
        <v>8151</v>
      </c>
      <c r="W266" s="16" ph="1">
        <v>2718</v>
      </c>
      <c r="AB266" s="7" t="s" ph="1">
        <v>70</v>
      </c>
      <c r="AC266" s="7" t="s" ph="1">
        <v>71</v>
      </c>
    </row>
    <row r="267" spans="1:30" ht="25.5" ph="1">
      <c r="A267" s="6" ph="1">
        <v>202</v>
      </c>
      <c r="B267" s="7" t="s" ph="1">
        <v>324</v>
      </c>
      <c r="C267" s="7" t="s" ph="1">
        <v>325</v>
      </c>
      <c r="G267" s="7" t="s" ph="1">
        <v>8081</v>
      </c>
      <c r="I267" s="7" t="s" ph="1">
        <v>3129</v>
      </c>
      <c r="M267" s="14" t="str" ph="1">
        <f>IFERROR(INDEX([1]!_born[生没年],
MATCH(I267,[1]!_born[作],0)),"")</f>
        <v>1912~1992</v>
      </c>
      <c r="N267" s="14" t="str" ph="1">
        <f>IFERROR(INDEX([1]!_born[生没年],
MATCH(K267,[1]!_born[作],0)),"")</f>
        <v/>
      </c>
      <c r="O267" s="7" t="s" ph="1">
        <v>8154</v>
      </c>
      <c r="R267" s="147" ph="1"/>
      <c r="S267" s="7" t="s" ph="1">
        <v>8155</v>
      </c>
      <c r="T267" s="7" t="s" ph="1">
        <v>8151</v>
      </c>
      <c r="W267" s="16" ph="1">
        <v>2718</v>
      </c>
      <c r="AB267" s="7" t="s" ph="1">
        <v>70</v>
      </c>
      <c r="AC267" s="7" t="s" ph="1">
        <v>71</v>
      </c>
    </row>
    <row r="268" spans="1:30" ht="25.5" ph="1">
      <c r="A268" s="6" ph="1">
        <v>203</v>
      </c>
      <c r="B268" s="7" t="s" ph="1">
        <v>324</v>
      </c>
      <c r="C268" s="7" t="s" ph="1">
        <v>325</v>
      </c>
      <c r="G268" s="7" t="s" ph="1">
        <v>8081</v>
      </c>
      <c r="I268" s="7" t="s" ph="1">
        <v>2817</v>
      </c>
      <c r="M268" s="14" t="str" ph="1">
        <f>IFERROR(INDEX([1]!_born[生没年],
MATCH(I268,[1]!_born[作],0)),"")</f>
        <v/>
      </c>
      <c r="N268" s="14" t="str" ph="1">
        <f>IFERROR(INDEX([1]!_born[生没年],
MATCH(K268,[1]!_born[作],0)),"")</f>
        <v/>
      </c>
      <c r="O268" s="7" t="s" ph="1">
        <v>8156</v>
      </c>
      <c r="R268" s="147" ph="1"/>
      <c r="S268" s="7" t="s" ph="1">
        <v>2404</v>
      </c>
      <c r="T268" s="7" t="s" ph="1">
        <v>72</v>
      </c>
      <c r="AB268" s="7" t="s" ph="1">
        <v>73</v>
      </c>
    </row>
    <row r="269" spans="1:30" ht="25.5" ph="1">
      <c r="A269" s="6" ph="1">
        <v>204</v>
      </c>
      <c r="B269" s="7" t="s" ph="1">
        <v>324</v>
      </c>
      <c r="C269" s="7" t="s" ph="1">
        <v>325</v>
      </c>
      <c r="G269" s="7" t="s" ph="1">
        <v>8081</v>
      </c>
      <c r="I269" s="7" t="s" ph="1">
        <v>3129</v>
      </c>
      <c r="M269" s="14" t="str" ph="1">
        <f>IFERROR(INDEX([1]!_born[生没年],
MATCH(I269,[1]!_born[作],0)),"")</f>
        <v>1912~1992</v>
      </c>
      <c r="N269" s="14" t="str" ph="1">
        <f>IFERROR(INDEX([1]!_born[生没年],
MATCH(K269,[1]!_born[作],0)),"")</f>
        <v/>
      </c>
      <c r="O269" s="7" t="s" ph="1">
        <v>8157</v>
      </c>
      <c r="R269" s="147" ph="1"/>
      <c r="S269" s="7" t="s" ph="1">
        <v>2405</v>
      </c>
      <c r="T269" s="7" t="s" ph="1">
        <v>72</v>
      </c>
      <c r="AB269" s="7" t="s" ph="1">
        <v>73</v>
      </c>
    </row>
    <row r="270" spans="1:30" ht="25.5" ph="1">
      <c r="A270" s="6" ph="1">
        <v>205</v>
      </c>
      <c r="B270" s="7" t="s" ph="1">
        <v>324</v>
      </c>
      <c r="C270" s="7" t="s" ph="1">
        <v>325</v>
      </c>
      <c r="G270" s="7" t="s" ph="1">
        <v>8081</v>
      </c>
      <c r="I270" s="7" t="s" ph="1">
        <v>2816</v>
      </c>
      <c r="M270" s="14" t="str" ph="1">
        <f>IFERROR(INDEX([1]!_born[生没年],
MATCH(I270,[1]!_born[作],0)),"")</f>
        <v/>
      </c>
      <c r="N270" s="14" t="str" ph="1">
        <f>IFERROR(INDEX([1]!_born[生没年],
MATCH(K270,[1]!_born[作],0)),"")</f>
        <v/>
      </c>
      <c r="O270" s="7" t="s" ph="1">
        <v>2406</v>
      </c>
      <c r="R270" s="147" ph="1"/>
      <c r="S270" s="7" t="s" ph="1">
        <v>74</v>
      </c>
      <c r="T270" s="7" t="s" ph="1">
        <v>3850</v>
      </c>
      <c r="AB270" s="7" t="s" ph="1">
        <v>75</v>
      </c>
      <c r="AC270" s="7" t="s" ph="1">
        <v>3268</v>
      </c>
      <c r="AD270" s="7" t="s" ph="1">
        <v>3269</v>
      </c>
    </row>
    <row r="271" spans="1:30" ht="25.5" ph="1">
      <c r="A271" s="6" ph="1">
        <v>206</v>
      </c>
      <c r="B271" s="7" t="s" ph="1">
        <v>324</v>
      </c>
      <c r="C271" s="7" t="s" ph="1">
        <v>325</v>
      </c>
      <c r="G271" s="7" t="s" ph="1">
        <v>8081</v>
      </c>
      <c r="I271" s="7" t="s" ph="1">
        <v>3129</v>
      </c>
      <c r="M271" s="14" t="str" ph="1">
        <f>IFERROR(INDEX([1]!_born[生没年],
MATCH(I271,[1]!_born[作],0)),"")</f>
        <v>1912~1992</v>
      </c>
      <c r="N271" s="14" t="str" ph="1">
        <f>IFERROR(INDEX([1]!_born[生没年],
MATCH(K271,[1]!_born[作],0)),"")</f>
        <v/>
      </c>
      <c r="O271" s="7" t="s" ph="1">
        <v>8158</v>
      </c>
      <c r="R271" s="147" ph="1"/>
      <c r="S271" s="7" t="s" ph="1">
        <v>76</v>
      </c>
      <c r="T271" s="7" t="s" ph="1">
        <v>3850</v>
      </c>
      <c r="AB271" s="7" t="s" ph="1">
        <v>75</v>
      </c>
      <c r="AC271" s="7" t="s" ph="1">
        <v>3268</v>
      </c>
      <c r="AD271" s="7" t="s" ph="1">
        <v>3269</v>
      </c>
    </row>
    <row r="272" spans="1:30" ht="25.5" ph="1">
      <c r="A272" s="6" ph="1">
        <v>207</v>
      </c>
      <c r="B272" s="7" t="s" ph="1">
        <v>324</v>
      </c>
      <c r="C272" s="7" t="s" ph="1">
        <v>325</v>
      </c>
      <c r="G272" s="7" t="s" ph="1">
        <v>8081</v>
      </c>
      <c r="I272" s="7" t="s" ph="1">
        <v>77</v>
      </c>
      <c r="M272" s="14" t="str" ph="1">
        <f>IFERROR(INDEX([1]!_born[生没年],
MATCH(I272,[1]!_born[作],0)),"")</f>
        <v/>
      </c>
      <c r="N272" s="14" t="str" ph="1">
        <f>IFERROR(INDEX([1]!_born[生没年],
MATCH(K272,[1]!_born[作],0)),"")</f>
        <v/>
      </c>
      <c r="O272" s="7" t="s" ph="1">
        <v>2311</v>
      </c>
      <c r="R272" s="147" ph="1"/>
      <c r="S272" s="7" t="s" ph="1">
        <v>78</v>
      </c>
      <c r="T272" s="7" t="s" ph="1">
        <v>3850</v>
      </c>
      <c r="AB272" s="7" t="s" ph="1">
        <v>75</v>
      </c>
      <c r="AC272" s="7" t="s" ph="1">
        <v>3268</v>
      </c>
      <c r="AD272" s="7" t="s" ph="1">
        <v>3269</v>
      </c>
    </row>
    <row r="273" spans="1:30" ht="25.5" ph="1">
      <c r="A273" s="6" ph="1">
        <v>208</v>
      </c>
      <c r="B273" s="7" t="s" ph="1">
        <v>324</v>
      </c>
      <c r="C273" s="7" t="s" ph="1">
        <v>325</v>
      </c>
      <c r="G273" s="7" t="s" ph="1">
        <v>8081</v>
      </c>
      <c r="I273" s="7" t="s" ph="1">
        <v>79</v>
      </c>
      <c r="M273" s="14" t="str" ph="1">
        <f>IFERROR(INDEX([1]!_born[生没年],
MATCH(I273,[1]!_born[作],0)),"")</f>
        <v/>
      </c>
      <c r="N273" s="14" t="str" ph="1">
        <f>IFERROR(INDEX([1]!_born[生没年],
MATCH(K273,[1]!_born[作],0)),"")</f>
        <v/>
      </c>
      <c r="O273" s="7" t="s" ph="1">
        <v>2723</v>
      </c>
      <c r="R273" s="147" ph="1"/>
      <c r="S273" s="7" t="s" ph="1">
        <v>80</v>
      </c>
      <c r="T273" s="7" t="s" ph="1">
        <v>3850</v>
      </c>
      <c r="AB273" s="7" t="s" ph="1">
        <v>75</v>
      </c>
      <c r="AC273" s="7" t="s" ph="1">
        <v>3268</v>
      </c>
      <c r="AD273" s="7" t="s" ph="1">
        <v>3269</v>
      </c>
    </row>
    <row r="274" spans="1:30" ht="25.5" ph="1">
      <c r="A274" s="6" ph="1">
        <v>209</v>
      </c>
      <c r="B274" s="7" t="s" ph="1">
        <v>324</v>
      </c>
      <c r="C274" s="7" t="s" ph="1">
        <v>325</v>
      </c>
      <c r="G274" s="7" t="s" ph="1">
        <v>8081</v>
      </c>
      <c r="I274" s="7" t="s" ph="1">
        <v>3425</v>
      </c>
      <c r="M274" s="14" t="str" ph="1">
        <f>IFERROR(INDEX([1]!_born[生没年],
MATCH(I274,[1]!_born[作],0)),"")</f>
        <v>1883~1965</v>
      </c>
      <c r="N274" s="14" t="str" ph="1">
        <f>IFERROR(INDEX([1]!_born[生没年],
MATCH(K274,[1]!_born[作],0)),"")</f>
        <v/>
      </c>
      <c r="O274" s="7" t="s" ph="1">
        <v>2345</v>
      </c>
      <c r="R274" s="147" ph="1"/>
      <c r="S274" s="7" t="s" ph="1">
        <v>8159</v>
      </c>
      <c r="AA274" s="7" t="s" ph="1">
        <v>3701</v>
      </c>
    </row>
    <row r="275" spans="1:30" ht="25.5" ph="1">
      <c r="A275" s="6" ph="1">
        <v>210</v>
      </c>
      <c r="B275" s="7" t="s" ph="1">
        <v>324</v>
      </c>
      <c r="C275" s="7" t="s" ph="1">
        <v>325</v>
      </c>
      <c r="G275" s="7" t="s" ph="1">
        <v>8081</v>
      </c>
      <c r="I275" s="7" t="s" ph="1">
        <v>3129</v>
      </c>
      <c r="M275" s="14" t="str" ph="1">
        <f>IFERROR(INDEX([1]!_born[生没年],
MATCH(I275,[1]!_born[作],0)),"")</f>
        <v>1912~1992</v>
      </c>
      <c r="N275" s="14" t="str" ph="1">
        <f>IFERROR(INDEX([1]!_born[生没年],
MATCH(K275,[1]!_born[作],0)),"")</f>
        <v/>
      </c>
      <c r="O275" s="7" t="s" ph="1">
        <v>2344</v>
      </c>
      <c r="R275" s="147" ph="1"/>
      <c r="S275" s="7" t="s" ph="1">
        <v>8160</v>
      </c>
      <c r="AA275" s="7" t="s" ph="1">
        <v>3701</v>
      </c>
    </row>
    <row r="276" spans="1:30" ht="25.5" ph="1">
      <c r="A276" s="6" ph="1">
        <v>211</v>
      </c>
      <c r="B276" s="7" t="s" ph="1">
        <v>324</v>
      </c>
      <c r="C276" s="7" t="s" ph="1">
        <v>325</v>
      </c>
      <c r="G276" s="7" t="s" ph="1">
        <v>8081</v>
      </c>
      <c r="I276" s="7" t="s" ph="1">
        <v>4131</v>
      </c>
      <c r="M276" s="14" t="str" ph="1">
        <f>IFERROR(INDEX([1]!_born[生没年],
MATCH(I276,[1]!_born[作],0)),"")</f>
        <v>1899~1978</v>
      </c>
      <c r="N276" s="14" t="str" ph="1">
        <f>IFERROR(INDEX([1]!_born[生没年],
MATCH(K276,[1]!_born[作],0)),"")</f>
        <v/>
      </c>
      <c r="O276" s="7" t="s" ph="1">
        <v>4132</v>
      </c>
      <c r="R276" s="147" ph="1"/>
      <c r="S276" s="7" t="s" ph="1">
        <v>8161</v>
      </c>
      <c r="AA276" s="7" t="s" ph="1">
        <v>3701</v>
      </c>
    </row>
    <row r="277" spans="1:30" ht="25.5" ph="1">
      <c r="A277" s="6" ph="1">
        <v>212</v>
      </c>
      <c r="B277" s="7" t="s" ph="1">
        <v>324</v>
      </c>
      <c r="C277" s="7" t="s" ph="1">
        <v>325</v>
      </c>
      <c r="G277" s="7" t="s" ph="1">
        <v>8081</v>
      </c>
      <c r="I277" s="7" t="s" ph="1">
        <v>2346</v>
      </c>
      <c r="M277" s="14" t="str" ph="1">
        <f>IFERROR(INDEX([1]!_born[生没年],
MATCH(I277,[1]!_born[作],0)),"")</f>
        <v>1908~1979</v>
      </c>
      <c r="N277" s="14" t="str" ph="1">
        <f>IFERROR(INDEX([1]!_born[生没年],
MATCH(K277,[1]!_born[作],0)),"")</f>
        <v/>
      </c>
      <c r="O277" s="7" t="s" ph="1">
        <v>8162</v>
      </c>
      <c r="R277" s="147" ph="1"/>
      <c r="S277" s="7" t="s" ph="1">
        <v>8163</v>
      </c>
      <c r="AA277" s="7" t="s" ph="1">
        <v>3701</v>
      </c>
    </row>
    <row r="278" spans="1:30" ht="25.5" ph="1">
      <c r="A278" s="6" ph="1">
        <v>213</v>
      </c>
      <c r="B278" s="7" t="s" ph="1">
        <v>324</v>
      </c>
      <c r="C278" s="7" t="s" ph="1">
        <v>325</v>
      </c>
      <c r="G278" s="7" t="s" ph="1">
        <v>8081</v>
      </c>
      <c r="H278" s="7" t="s" ph="1">
        <v>266</v>
      </c>
      <c r="I278" s="7" t="s" ph="1">
        <v>3418</v>
      </c>
      <c r="M278" s="14" t="str" ph="1">
        <f>IFERROR(INDEX([1]!_born[生没年],
MATCH(I278,[1]!_born[作],0)),"")</f>
        <v>1908~1992</v>
      </c>
      <c r="N278" s="14" t="str" ph="1">
        <f>IFERROR(INDEX([1]!_born[生没年],
MATCH(K278,[1]!_born[作],0)),"")</f>
        <v/>
      </c>
      <c r="O278" s="7" t="s" ph="1">
        <v>2722</v>
      </c>
      <c r="R278" s="147" ph="1"/>
      <c r="S278" s="7" t="s" ph="1">
        <v>2498</v>
      </c>
      <c r="T278" s="7" t="s" ph="1">
        <v>2696</v>
      </c>
      <c r="U278" s="15" ph="1">
        <v>36309</v>
      </c>
      <c r="V278" s="16" ph="1">
        <v>2039</v>
      </c>
      <c r="W278" s="16" ph="1">
        <v>2039</v>
      </c>
      <c r="Z278" s="7" t="s" ph="1">
        <v>2488</v>
      </c>
      <c r="AA278" s="7" t="s" ph="1">
        <v>4102</v>
      </c>
      <c r="AB278" s="7" t="s" ph="1">
        <v>2823</v>
      </c>
      <c r="AC278" s="7" t="s" ph="1">
        <v>8164</v>
      </c>
    </row>
    <row r="279" spans="1:30" ht="25.5" ph="1">
      <c r="A279" s="6" ph="1">
        <v>214</v>
      </c>
      <c r="B279" s="7" t="s" ph="1">
        <v>324</v>
      </c>
      <c r="C279" s="7" t="s" ph="1">
        <v>325</v>
      </c>
      <c r="G279" s="7" t="s" ph="1">
        <v>8081</v>
      </c>
      <c r="H279" s="7" t="s" ph="1">
        <v>266</v>
      </c>
      <c r="I279" s="7" t="s" ph="1">
        <v>3418</v>
      </c>
      <c r="M279" s="14" t="str" ph="1">
        <f>IFERROR(INDEX([1]!_born[生没年],
MATCH(I279,[1]!_born[作],0)),"")</f>
        <v>1908~1992</v>
      </c>
      <c r="N279" s="14" t="str" ph="1">
        <f>IFERROR(INDEX([1]!_born[生没年],
MATCH(K279,[1]!_born[作],0)),"")</f>
        <v/>
      </c>
      <c r="O279" s="7" t="s" ph="1">
        <v>8165</v>
      </c>
      <c r="R279" s="147" ph="1"/>
      <c r="T279" s="7" t="s" ph="1">
        <v>8166</v>
      </c>
      <c r="U279" s="15" ph="1">
        <v>36309</v>
      </c>
      <c r="V279" s="16" ph="1">
        <v>2039</v>
      </c>
      <c r="W279" s="16" ph="1">
        <v>2039</v>
      </c>
      <c r="AB279" s="7" t="s" ph="1">
        <v>8167</v>
      </c>
      <c r="AC279" s="7" t="s" ph="1">
        <v>8168</v>
      </c>
    </row>
    <row r="280" spans="1:30" ht="25.5" ph="1">
      <c r="A280" s="6" ph="1">
        <v>215</v>
      </c>
      <c r="B280" s="7" t="s" ph="1">
        <v>324</v>
      </c>
      <c r="C280" s="7" t="s" ph="1">
        <v>325</v>
      </c>
      <c r="G280" s="7" t="s" ph="1">
        <v>8081</v>
      </c>
      <c r="H280" s="7" t="s" ph="1">
        <v>266</v>
      </c>
      <c r="I280" s="7" t="s" ph="1">
        <v>3418</v>
      </c>
      <c r="M280" s="14" t="str" ph="1">
        <f>IFERROR(INDEX([1]!_born[生没年],
MATCH(I280,[1]!_born[作],0)),"")</f>
        <v>1908~1992</v>
      </c>
      <c r="N280" s="14" t="str" ph="1">
        <f>IFERROR(INDEX([1]!_born[生没年],
MATCH(K280,[1]!_born[作],0)),"")</f>
        <v/>
      </c>
      <c r="O280" s="7" t="s" ph="1">
        <v>8169</v>
      </c>
      <c r="R280" s="147" ph="1"/>
      <c r="U280" s="15" t="s" ph="1">
        <v>334</v>
      </c>
      <c r="AB280" s="7" t="s" ph="1">
        <v>8170</v>
      </c>
    </row>
    <row r="281" spans="1:30" ht="25.5" ph="1">
      <c r="A281" s="6" ph="1">
        <v>216</v>
      </c>
      <c r="B281" s="7" t="s" ph="1">
        <v>324</v>
      </c>
      <c r="C281" s="7" t="s" ph="1">
        <v>325</v>
      </c>
      <c r="E281" s="7" t="s" ph="1">
        <v>363</v>
      </c>
      <c r="G281" s="7" t="s" ph="1">
        <v>8081</v>
      </c>
      <c r="H281" s="7" t="s" ph="1">
        <v>266</v>
      </c>
      <c r="I281" s="7" t="s" ph="1">
        <v>3418</v>
      </c>
      <c r="M281" s="14" t="str" ph="1">
        <f>IFERROR(INDEX([1]!_born[生没年],
MATCH(I281,[1]!_born[作],0)),"")</f>
        <v>1908~1992</v>
      </c>
      <c r="N281" s="14" t="str" ph="1">
        <f>IFERROR(INDEX([1]!_born[生没年],
MATCH(K281,[1]!_born[作],0)),"")</f>
        <v/>
      </c>
      <c r="O281" s="7" t="s" ph="1">
        <v>8171</v>
      </c>
      <c r="R281" s="147" ph="1"/>
      <c r="Z281" s="7" t="s" ph="1">
        <v>8172</v>
      </c>
    </row>
    <row r="282" spans="1:30" ht="25.5" ph="1">
      <c r="A282" s="6" ph="1">
        <v>217</v>
      </c>
      <c r="B282" s="7" t="s" ph="1">
        <v>324</v>
      </c>
      <c r="C282" s="7" t="s" ph="1">
        <v>325</v>
      </c>
      <c r="E282" s="7" t="s" ph="1">
        <v>363</v>
      </c>
      <c r="G282" s="7" t="s" ph="1">
        <v>8081</v>
      </c>
      <c r="H282" s="7" t="s" ph="1">
        <v>266</v>
      </c>
      <c r="I282" s="7" t="s" ph="1">
        <v>3418</v>
      </c>
      <c r="M282" s="14" t="str" ph="1">
        <f>IFERROR(INDEX([1]!_born[生没年],
MATCH(I282,[1]!_born[作],0)),"")</f>
        <v>1908~1992</v>
      </c>
      <c r="N282" s="14" t="str" ph="1">
        <f>IFERROR(INDEX([1]!_born[生没年],
MATCH(K282,[1]!_born[作],0)),"")</f>
        <v/>
      </c>
      <c r="O282" s="7" t="s" ph="1">
        <v>8173</v>
      </c>
      <c r="R282" s="147" ph="1"/>
      <c r="AB282" s="7" t="s" ph="1">
        <v>8174</v>
      </c>
    </row>
    <row r="283" spans="1:30" ht="25.5" ph="1">
      <c r="A283" s="6" ph="1">
        <v>218</v>
      </c>
      <c r="B283" s="7" t="s" ph="1">
        <v>324</v>
      </c>
      <c r="C283" s="7" t="s" ph="1">
        <v>325</v>
      </c>
      <c r="G283" s="7" t="s" ph="1">
        <v>8081</v>
      </c>
      <c r="I283" s="7" t="s" ph="1">
        <v>3041</v>
      </c>
      <c r="M283" s="14" t="str" ph="1">
        <f>IFERROR(INDEX([1]!_born[生没年],
MATCH(I283,[1]!_born[作],0)),"")</f>
        <v>1906~1975</v>
      </c>
      <c r="N283" s="14" t="str" ph="1">
        <f>IFERROR(INDEX([1]!_born[生没年],
MATCH(K283,[1]!_born[作],0)),"")</f>
        <v/>
      </c>
      <c r="O283" s="7" t="s" ph="1">
        <v>8175</v>
      </c>
      <c r="R283" s="147" ph="1"/>
      <c r="S283" s="7" t="s" ph="1">
        <v>8176</v>
      </c>
      <c r="Z283" s="7" t="s" ph="1">
        <v>3507</v>
      </c>
      <c r="AA283" s="7" t="s" ph="1">
        <v>2473</v>
      </c>
      <c r="AB283" s="7" t="s" ph="1">
        <v>4088</v>
      </c>
      <c r="AC283" s="7" t="s" ph="1">
        <v>3572</v>
      </c>
      <c r="AD283" s="7" t="s" ph="1">
        <v>4089</v>
      </c>
    </row>
    <row r="284" spans="1:30" ht="25.5" ph="1">
      <c r="A284" s="6" ph="1">
        <v>219</v>
      </c>
      <c r="B284" s="7" t="s" ph="1">
        <v>324</v>
      </c>
      <c r="C284" s="7" t="s" ph="1">
        <v>325</v>
      </c>
      <c r="G284" s="7" t="s" ph="1">
        <v>8081</v>
      </c>
      <c r="I284" s="7" t="s" ph="1">
        <v>3041</v>
      </c>
      <c r="M284" s="14" t="str" ph="1">
        <f>IFERROR(INDEX([1]!_born[生没年],
MATCH(I284,[1]!_born[作],0)),"")</f>
        <v>1906~1975</v>
      </c>
      <c r="N284" s="14" t="str" ph="1">
        <f>IFERROR(INDEX([1]!_born[生没年],
MATCH(K284,[1]!_born[作],0)),"")</f>
        <v/>
      </c>
      <c r="O284" s="7" t="s" ph="1">
        <v>8177</v>
      </c>
      <c r="R284" s="147" ph="1"/>
      <c r="S284" s="7" t="s" ph="1">
        <v>8178</v>
      </c>
      <c r="Z284" s="7" t="s" ph="1">
        <v>3507</v>
      </c>
      <c r="AA284" s="7" t="s" ph="1">
        <v>2473</v>
      </c>
      <c r="AB284" s="7" t="s" ph="1">
        <v>4088</v>
      </c>
      <c r="AC284" s="7" t="s" ph="1">
        <v>3572</v>
      </c>
      <c r="AD284" s="7" t="s" ph="1">
        <v>4089</v>
      </c>
    </row>
    <row r="285" spans="1:30" ht="25.5" ph="1">
      <c r="A285" s="6" ph="1">
        <v>220</v>
      </c>
      <c r="B285" s="7" t="s" ph="1">
        <v>324</v>
      </c>
      <c r="C285" s="7" t="s" ph="1">
        <v>325</v>
      </c>
      <c r="D285" s="24" ph="1"/>
      <c r="E285" s="23" ph="1"/>
      <c r="G285" s="7" t="s" ph="1">
        <v>8081</v>
      </c>
      <c r="I285" s="7" t="s" ph="1">
        <v>3041</v>
      </c>
      <c r="M285" s="14" t="str" ph="1">
        <f>IFERROR(INDEX([1]!_born[生没年],
MATCH(I285,[1]!_born[作],0)),"")</f>
        <v>1906~1975</v>
      </c>
      <c r="N285" s="14" t="str" ph="1">
        <f>IFERROR(INDEX([1]!_born[生没年],
MATCH(K285,[1]!_born[作],0)),"")</f>
        <v/>
      </c>
      <c r="O285" s="7" t="s" ph="1">
        <v>8179</v>
      </c>
      <c r="R285" s="147" ph="1"/>
      <c r="Z285" s="7" t="s" ph="1">
        <v>3508</v>
      </c>
      <c r="AA285" s="7" t="s" ph="1">
        <v>8180</v>
      </c>
      <c r="AB285" s="7" t="s" ph="1">
        <v>8181</v>
      </c>
      <c r="AC285" s="7" t="s" ph="1">
        <v>8182</v>
      </c>
    </row>
    <row r="286" spans="1:30" ht="25.5" ph="1">
      <c r="A286" s="6" ph="1">
        <v>221</v>
      </c>
      <c r="B286" s="7" t="s" ph="1">
        <v>324</v>
      </c>
      <c r="C286" s="7" t="s" ph="1">
        <v>325</v>
      </c>
      <c r="E286" s="7" t="s" ph="1">
        <v>81</v>
      </c>
      <c r="G286" s="7" t="s" ph="1">
        <v>8081</v>
      </c>
      <c r="I286" s="7" t="s" ph="1">
        <v>3041</v>
      </c>
      <c r="M286" s="14" t="str" ph="1">
        <f>IFERROR(INDEX([1]!_born[生没年],
MATCH(I286,[1]!_born[作],0)),"")</f>
        <v>1906~1975</v>
      </c>
      <c r="N286" s="14" t="str" ph="1">
        <f>IFERROR(INDEX([1]!_born[生没年],
MATCH(K286,[1]!_born[作],0)),"")</f>
        <v/>
      </c>
      <c r="O286" s="7" t="s" ph="1">
        <v>8183</v>
      </c>
      <c r="R286" s="147" ph="1"/>
      <c r="S286" s="7" t="s" ph="1">
        <v>8184</v>
      </c>
      <c r="V286" s="16" ph="1">
        <v>12000</v>
      </c>
      <c r="W286" s="16" ph="1">
        <v>8350</v>
      </c>
      <c r="AA286" s="7" t="s" ph="1">
        <v>3509</v>
      </c>
    </row>
    <row r="287" spans="1:30" ht="25.5" ph="1">
      <c r="A287" s="6" ph="1">
        <v>222</v>
      </c>
      <c r="B287" s="7" t="s" ph="1">
        <v>324</v>
      </c>
      <c r="C287" s="7" t="s" ph="1">
        <v>325</v>
      </c>
      <c r="F287" s="7" t="s" ph="1">
        <v>82</v>
      </c>
      <c r="G287" s="7" t="s" ph="1">
        <v>8081</v>
      </c>
      <c r="H287" s="7" t="s" ph="1">
        <v>2613</v>
      </c>
      <c r="I287" s="7" t="s" ph="1">
        <v>2612</v>
      </c>
      <c r="M287" s="14" t="str" ph="1">
        <f>IFERROR(INDEX([1]!_born[生没年],
MATCH(I287,[1]!_born[作],0)),"")</f>
        <v>1903~1978</v>
      </c>
      <c r="N287" s="14" t="str" ph="1">
        <f>IFERROR(INDEX([1]!_born[生没年],
MATCH(K287,[1]!_born[作],0)),"")</f>
        <v/>
      </c>
      <c r="O287" s="7" t="s" ph="1">
        <v>8185</v>
      </c>
      <c r="P287" s="7" t="s" ph="1">
        <v>83</v>
      </c>
      <c r="R287" s="147" ph="1"/>
      <c r="S287" s="7" t="s" ph="1">
        <v>8186</v>
      </c>
      <c r="T287" s="7" t="s" ph="1">
        <v>3482</v>
      </c>
      <c r="U287" s="15" ph="1">
        <v>36850</v>
      </c>
      <c r="V287" s="16" ph="1">
        <v>2300</v>
      </c>
      <c r="Y287" s="7" t="s" ph="1">
        <v>8187</v>
      </c>
      <c r="Z287" s="7" t="s" ph="1">
        <v>2612</v>
      </c>
      <c r="AA287" s="7" t="s" ph="1">
        <v>3907</v>
      </c>
    </row>
    <row r="288" spans="1:30" ht="25.5" ph="1">
      <c r="A288" s="6" ph="1">
        <v>222</v>
      </c>
      <c r="B288" s="7" t="s" ph="1">
        <v>324</v>
      </c>
      <c r="C288" s="7" t="s" ph="1">
        <v>325</v>
      </c>
      <c r="F288" s="7" t="s" ph="1">
        <v>82</v>
      </c>
      <c r="G288" s="7" t="s" ph="1">
        <v>8081</v>
      </c>
      <c r="H288" s="7" t="s" ph="1">
        <v>2613</v>
      </c>
      <c r="I288" s="7" t="s" ph="1">
        <v>2612</v>
      </c>
      <c r="M288" s="14" t="str" ph="1">
        <f>IFERROR(INDEX([1]!_born[生没年],
MATCH(I288,[1]!_born[作],0)),"")</f>
        <v>1903~1978</v>
      </c>
      <c r="N288" s="14" t="str" ph="1">
        <f>IFERROR(INDEX([1]!_born[生没年],
MATCH(K288,[1]!_born[作],0)),"")</f>
        <v/>
      </c>
      <c r="O288" s="7" t="s" ph="1">
        <v>8185</v>
      </c>
      <c r="P288" s="7" t="s" ph="1">
        <v>83</v>
      </c>
      <c r="R288" s="147" ph="1"/>
      <c r="S288" s="7" t="s" ph="1">
        <v>8186</v>
      </c>
      <c r="T288" s="7" t="s" ph="1">
        <v>3482</v>
      </c>
      <c r="U288" s="15" ph="1">
        <v>36850</v>
      </c>
      <c r="V288" s="16" ph="1">
        <v>2300</v>
      </c>
      <c r="Y288" s="7" t="s" ph="1">
        <v>8187</v>
      </c>
      <c r="Z288" s="7" t="s" ph="1">
        <v>2612</v>
      </c>
      <c r="AA288" s="7" t="s" ph="1">
        <v>3907</v>
      </c>
    </row>
    <row r="289" spans="1:32" ht="25.5" ph="1">
      <c r="A289" s="6" ph="1">
        <v>222</v>
      </c>
      <c r="B289" s="7" t="s" ph="1">
        <v>324</v>
      </c>
      <c r="C289" s="7" t="s" ph="1">
        <v>325</v>
      </c>
      <c r="F289" s="7" t="s" ph="1">
        <v>84</v>
      </c>
      <c r="G289" s="7" t="s" ph="1">
        <v>8081</v>
      </c>
      <c r="H289" s="7" t="s" ph="1">
        <v>2613</v>
      </c>
      <c r="I289" s="7" t="s" ph="1">
        <v>2612</v>
      </c>
      <c r="M289" s="14" t="str" ph="1">
        <f>IFERROR(INDEX([1]!_born[生没年],
MATCH(I289,[1]!_born[作],0)),"")</f>
        <v>1903~1978</v>
      </c>
      <c r="N289" s="14" t="str" ph="1">
        <f>IFERROR(INDEX([1]!_born[生没年],
MATCH(K289,[1]!_born[作],0)),"")</f>
        <v/>
      </c>
      <c r="O289" s="7" t="s" ph="1">
        <v>8188</v>
      </c>
      <c r="P289" s="7" t="s" ph="1">
        <v>83</v>
      </c>
      <c r="R289" s="147" ph="1"/>
      <c r="S289" s="7" t="s" ph="1">
        <v>8186</v>
      </c>
      <c r="T289" s="7" t="s" ph="1">
        <v>3482</v>
      </c>
      <c r="U289" s="15" ph="1">
        <v>36850</v>
      </c>
      <c r="V289" s="16" ph="1">
        <v>2300</v>
      </c>
      <c r="Y289" s="7" t="s" ph="1">
        <v>8187</v>
      </c>
      <c r="Z289" s="7" t="s" ph="1">
        <v>2612</v>
      </c>
      <c r="AA289" s="7" t="s" ph="1">
        <v>3907</v>
      </c>
    </row>
    <row r="290" spans="1:32" ht="25.5" ph="1">
      <c r="A290" s="6" ph="1">
        <v>222</v>
      </c>
      <c r="B290" s="7" t="s" ph="1">
        <v>324</v>
      </c>
      <c r="C290" s="7" t="s" ph="1">
        <v>325</v>
      </c>
      <c r="F290" s="7" t="s" ph="1">
        <v>85</v>
      </c>
      <c r="G290" s="7" t="s" ph="1">
        <v>8081</v>
      </c>
      <c r="I290" s="7" t="s" ph="1">
        <v>2921</v>
      </c>
      <c r="M290" s="14" t="str" ph="1">
        <f>IFERROR(INDEX([1]!_born[生没年],
MATCH(I290,[1]!_born[作],0)),"")</f>
        <v>1891~1953</v>
      </c>
      <c r="N290" s="14" t="str" ph="1">
        <f>IFERROR(INDEX([1]!_born[生没年],
MATCH(K290,[1]!_born[作],0)),"")</f>
        <v/>
      </c>
      <c r="O290" s="7" t="s" ph="1">
        <v>8189</v>
      </c>
      <c r="P290" s="7" t="s" ph="1">
        <v>83</v>
      </c>
      <c r="R290" s="147" ph="1"/>
      <c r="S290" s="7" t="s" ph="1">
        <v>8190</v>
      </c>
      <c r="T290" s="7" t="s" ph="1">
        <v>3482</v>
      </c>
      <c r="U290" s="15" ph="1">
        <v>36850</v>
      </c>
      <c r="V290" s="16" ph="1">
        <v>2300</v>
      </c>
      <c r="Y290" s="7" t="s" ph="1">
        <v>8187</v>
      </c>
      <c r="Z290" s="7" t="s" ph="1">
        <v>2989</v>
      </c>
      <c r="AA290" s="7" t="s" ph="1">
        <v>8191</v>
      </c>
    </row>
    <row r="291" spans="1:32" ht="25.5" ph="1">
      <c r="A291" s="6" ph="1">
        <v>222</v>
      </c>
      <c r="B291" s="7" t="s" ph="1">
        <v>324</v>
      </c>
      <c r="C291" s="7" t="s" ph="1">
        <v>325</v>
      </c>
      <c r="G291" s="7" t="s" ph="1">
        <v>8081</v>
      </c>
      <c r="I291" s="7" t="s" ph="1">
        <v>3752</v>
      </c>
      <c r="M291" s="14" t="str" ph="1">
        <f>IFERROR(INDEX([1]!_born[生没年],
MATCH(I291,[1]!_born[作],0)),"")</f>
        <v>1901~1974</v>
      </c>
      <c r="N291" s="14" t="str" ph="1">
        <f>IFERROR(INDEX([1]!_born[生没年],
MATCH(K291,[1]!_born[作],0)),"")</f>
        <v/>
      </c>
      <c r="O291" s="7" t="s" ph="1">
        <v>86</v>
      </c>
      <c r="R291" s="147" ph="1"/>
      <c r="T291" s="7" t="s" ph="1">
        <v>2761</v>
      </c>
      <c r="V291" s="16" ph="1">
        <v>2000</v>
      </c>
      <c r="Z291" s="7" t="s" ph="1">
        <v>2822</v>
      </c>
      <c r="AA291" s="7" t="s" ph="1">
        <v>3479</v>
      </c>
    </row>
    <row r="292" spans="1:32" ht="25.5" ph="1">
      <c r="A292" s="6" ph="1">
        <v>223</v>
      </c>
      <c r="B292" s="7" t="s" ph="1">
        <v>324</v>
      </c>
      <c r="C292" s="7" t="s" ph="1">
        <v>369</v>
      </c>
      <c r="F292" s="7" t="s" ph="1">
        <v>370</v>
      </c>
      <c r="G292" s="7" t="s" ph="1">
        <v>8081</v>
      </c>
      <c r="I292" s="7" t="s" ph="1">
        <v>3752</v>
      </c>
      <c r="M292" s="14" t="str" ph="1">
        <f>IFERROR(INDEX([1]!_born[生没年],
MATCH(I292,[1]!_born[作],0)),"")</f>
        <v>1901~1974</v>
      </c>
      <c r="N292" s="14" t="str" ph="1">
        <f>IFERROR(INDEX([1]!_born[生没年],
MATCH(K292,[1]!_born[作],0)),"")</f>
        <v/>
      </c>
      <c r="O292" s="7" t="s" ph="1">
        <v>8192</v>
      </c>
      <c r="R292" s="147" ph="1"/>
      <c r="S292" s="7" t="s" ph="1">
        <v>371</v>
      </c>
      <c r="T292" s="7" t="s" ph="1">
        <v>2761</v>
      </c>
      <c r="V292" s="16" ph="1">
        <v>2000</v>
      </c>
    </row>
    <row r="293" spans="1:32" ht="25.5" ph="1">
      <c r="A293" s="6" ph="1">
        <v>224</v>
      </c>
      <c r="B293" s="7" t="s" ph="1">
        <v>324</v>
      </c>
      <c r="C293" s="7" t="s" ph="1">
        <v>369</v>
      </c>
      <c r="F293" s="7" t="s" ph="1">
        <v>372</v>
      </c>
      <c r="G293" s="7" t="s" ph="1">
        <v>8081</v>
      </c>
      <c r="I293" s="7" t="s" ph="1">
        <v>3752</v>
      </c>
      <c r="M293" s="14" t="str" ph="1">
        <f>IFERROR(INDEX([1]!_born[生没年],
MATCH(I293,[1]!_born[作],0)),"")</f>
        <v>1901~1974</v>
      </c>
      <c r="N293" s="14" t="str" ph="1">
        <f>IFERROR(INDEX([1]!_born[生没年],
MATCH(K293,[1]!_born[作],0)),"")</f>
        <v/>
      </c>
      <c r="O293" s="7" t="s" ph="1">
        <v>373</v>
      </c>
      <c r="R293" s="147" ph="1"/>
      <c r="S293" s="7" t="s" ph="1">
        <v>371</v>
      </c>
      <c r="T293" s="7" t="s" ph="1">
        <v>2761</v>
      </c>
      <c r="V293" s="16" ph="1">
        <v>2000</v>
      </c>
    </row>
    <row r="294" spans="1:32" ht="25.5" ph="1">
      <c r="A294" s="6" ph="1">
        <v>225</v>
      </c>
      <c r="B294" s="7" t="s" ph="1">
        <v>324</v>
      </c>
      <c r="C294" s="7" t="s" ph="1">
        <v>369</v>
      </c>
      <c r="D294" s="24" ph="1"/>
      <c r="E294" s="23" ph="1"/>
      <c r="F294" s="7" t="s" ph="1">
        <v>374</v>
      </c>
      <c r="G294" s="7" t="s" ph="1">
        <v>8081</v>
      </c>
      <c r="I294" s="7" t="s" ph="1">
        <v>3752</v>
      </c>
      <c r="M294" s="14" t="str" ph="1">
        <f>IFERROR(INDEX([1]!_born[生没年],
MATCH(I294,[1]!_born[作],0)),"")</f>
        <v>1901~1974</v>
      </c>
      <c r="N294" s="14" t="str" ph="1">
        <f>IFERROR(INDEX([1]!_born[生没年],
MATCH(K294,[1]!_born[作],0)),"")</f>
        <v/>
      </c>
      <c r="O294" s="7" t="s" ph="1">
        <v>375</v>
      </c>
      <c r="R294" s="147" ph="1"/>
      <c r="S294" s="7" t="s" ph="1">
        <v>371</v>
      </c>
      <c r="T294" s="7" t="s" ph="1">
        <v>2761</v>
      </c>
      <c r="V294" s="16" ph="1">
        <v>2000</v>
      </c>
    </row>
    <row r="295" spans="1:32" ht="25.5" ph="1">
      <c r="A295" s="6" ph="1">
        <v>226</v>
      </c>
      <c r="B295" s="7" t="s" ph="1">
        <v>324</v>
      </c>
      <c r="C295" s="7" t="s" ph="1">
        <v>369</v>
      </c>
      <c r="D295" s="24" ph="1"/>
      <c r="E295" s="23" ph="1"/>
      <c r="F295" s="7" t="s" ph="1">
        <v>376</v>
      </c>
      <c r="G295" s="7" t="s" ph="1">
        <v>8081</v>
      </c>
      <c r="I295" s="7" t="s" ph="1">
        <v>3752</v>
      </c>
      <c r="M295" s="14" t="str" ph="1">
        <f>IFERROR(INDEX([1]!_born[生没年],
MATCH(I295,[1]!_born[作],0)),"")</f>
        <v>1901~1974</v>
      </c>
      <c r="N295" s="14" t="str" ph="1">
        <f>IFERROR(INDEX([1]!_born[生没年],
MATCH(K295,[1]!_born[作],0)),"")</f>
        <v/>
      </c>
      <c r="O295" s="7" t="s" ph="1">
        <v>377</v>
      </c>
      <c r="R295" s="147" ph="1"/>
      <c r="S295" s="7" t="s" ph="1">
        <v>371</v>
      </c>
      <c r="T295" s="7" t="s" ph="1">
        <v>2761</v>
      </c>
      <c r="V295" s="16" ph="1">
        <v>2000</v>
      </c>
    </row>
    <row r="296" spans="1:32" ht="25.5" ph="1">
      <c r="A296" s="6" ph="1">
        <v>227</v>
      </c>
      <c r="B296" s="7" t="s" ph="1">
        <v>324</v>
      </c>
      <c r="C296" s="7" t="s" ph="1">
        <v>369</v>
      </c>
      <c r="D296" s="24" ph="1"/>
      <c r="E296" s="23" ph="1"/>
      <c r="F296" s="7" t="s" ph="1">
        <v>378</v>
      </c>
      <c r="G296" s="7" t="s" ph="1">
        <v>8081</v>
      </c>
      <c r="I296" s="7" t="s" ph="1">
        <v>3752</v>
      </c>
      <c r="M296" s="14" t="str" ph="1">
        <f>IFERROR(INDEX([1]!_born[生没年],
MATCH(I296,[1]!_born[作],0)),"")</f>
        <v>1901~1974</v>
      </c>
      <c r="N296" s="14" t="str" ph="1">
        <f>IFERROR(INDEX([1]!_born[生没年],
MATCH(K296,[1]!_born[作],0)),"")</f>
        <v/>
      </c>
      <c r="O296" s="7" t="s" ph="1">
        <v>379</v>
      </c>
      <c r="R296" s="147" ph="1"/>
      <c r="S296" s="7" t="s" ph="1">
        <v>371</v>
      </c>
      <c r="T296" s="7" t="s" ph="1">
        <v>2761</v>
      </c>
      <c r="V296" s="16" ph="1">
        <v>2000</v>
      </c>
    </row>
    <row r="297" spans="1:32" ht="25.5" ph="1">
      <c r="A297" s="6" ph="1">
        <v>228</v>
      </c>
      <c r="B297" s="7" t="s" ph="1">
        <v>324</v>
      </c>
      <c r="C297" s="7" t="s" ph="1">
        <v>369</v>
      </c>
      <c r="F297" s="7" t="s" ph="1">
        <v>370</v>
      </c>
      <c r="G297" s="7" t="s" ph="1">
        <v>8081</v>
      </c>
      <c r="I297" s="7" t="s" ph="1">
        <v>3702</v>
      </c>
      <c r="M297" s="14" t="str" ph="1">
        <f>IFERROR(INDEX([1]!_born[生没年],
MATCH(I297,[1]!_born[作],0)),"")</f>
        <v>1900~yyyy</v>
      </c>
      <c r="N297" s="14" t="str" ph="1">
        <f>IFERROR(INDEX([1]!_born[生没年],
MATCH(K297,[1]!_born[作],0)),"")</f>
        <v/>
      </c>
      <c r="O297" s="7" t="s" ph="1">
        <v>8193</v>
      </c>
      <c r="R297" s="147" ph="1"/>
      <c r="S297" s="7" t="s" ph="1">
        <v>3768</v>
      </c>
      <c r="Z297" s="7" t="s" ph="1">
        <v>3702</v>
      </c>
      <c r="AA297" s="7" t="s" ph="1">
        <v>8194</v>
      </c>
    </row>
    <row r="298" spans="1:32" ht="25.5" ph="1">
      <c r="A298" s="6" ph="1">
        <v>229</v>
      </c>
      <c r="B298" s="7" t="s" ph="1">
        <v>324</v>
      </c>
      <c r="C298" s="7" t="s" ph="1">
        <v>369</v>
      </c>
      <c r="F298" s="7" t="s" ph="1">
        <v>372</v>
      </c>
      <c r="G298" s="7" t="s" ph="1">
        <v>8081</v>
      </c>
      <c r="I298" s="7" t="s" ph="1">
        <v>3702</v>
      </c>
      <c r="M298" s="14" t="str" ph="1">
        <f>IFERROR(INDEX([1]!_born[生没年],
MATCH(I298,[1]!_born[作],0)),"")</f>
        <v>1900~yyyy</v>
      </c>
      <c r="N298" s="14" t="str" ph="1">
        <f>IFERROR(INDEX([1]!_born[生没年],
MATCH(K298,[1]!_born[作],0)),"")</f>
        <v/>
      </c>
      <c r="O298" s="7" t="s" ph="1">
        <v>8195</v>
      </c>
      <c r="R298" s="147" ph="1"/>
      <c r="S298" s="7" t="s" ph="1">
        <v>380</v>
      </c>
      <c r="Z298" s="7" t="s" ph="1">
        <v>3702</v>
      </c>
      <c r="AA298" s="7" t="s" ph="1">
        <v>8194</v>
      </c>
    </row>
    <row r="299" spans="1:32" ht="25.5" ph="1">
      <c r="A299" s="6" ph="1">
        <v>230</v>
      </c>
      <c r="B299" s="7" t="s" ph="1">
        <v>324</v>
      </c>
      <c r="C299" s="7" t="s" ph="1">
        <v>369</v>
      </c>
      <c r="E299" s="7" t="s" ph="1">
        <v>381</v>
      </c>
      <c r="G299" s="7" t="s" ph="1">
        <v>8081</v>
      </c>
      <c r="I299" s="7" t="s" ph="1">
        <v>2859</v>
      </c>
      <c r="M299" s="14" t="str" ph="1">
        <f>IFERROR(INDEX([1]!_born[生没年],
MATCH(I299,[1]!_born[作],0)),"")</f>
        <v>1900~1950</v>
      </c>
      <c r="N299" s="14" t="str" ph="1">
        <f>IFERROR(INDEX([1]!_born[生没年],
MATCH(K299,[1]!_born[作],0)),"")</f>
        <v/>
      </c>
      <c r="O299" s="7" t="s" ph="1">
        <v>3065</v>
      </c>
      <c r="R299" s="147" ph="1"/>
      <c r="U299" s="15" ph="1">
        <v>34677</v>
      </c>
      <c r="V299" s="16" ph="1">
        <v>6000</v>
      </c>
      <c r="Z299" s="7" t="s" ph="1">
        <v>2862</v>
      </c>
      <c r="AA299" s="7" t="s" ph="1">
        <v>8196</v>
      </c>
      <c r="AB299" s="7" t="s" ph="1">
        <v>8197</v>
      </c>
      <c r="AC299" s="7" t="s" ph="1">
        <v>8198</v>
      </c>
      <c r="AD299" s="7" t="s" ph="1">
        <v>8199</v>
      </c>
      <c r="AE299" s="7" t="s" ph="1">
        <v>8200</v>
      </c>
      <c r="AF299" s="7" t="s" ph="1">
        <v>8201</v>
      </c>
    </row>
    <row r="300" spans="1:32" ht="25.5" ph="1">
      <c r="A300" s="6" ph="1">
        <v>231</v>
      </c>
      <c r="B300" s="7" t="s" ph="1">
        <v>324</v>
      </c>
      <c r="C300" s="7" t="s" ph="1">
        <v>369</v>
      </c>
      <c r="F300" s="7" t="s" ph="1">
        <v>370</v>
      </c>
      <c r="G300" s="7" t="s" ph="1">
        <v>8081</v>
      </c>
      <c r="I300" s="7" t="s" ph="1">
        <v>2859</v>
      </c>
      <c r="M300" s="14" t="str" ph="1">
        <f>IFERROR(INDEX([1]!_born[生没年],
MATCH(I300,[1]!_born[作],0)),"")</f>
        <v>1900~1950</v>
      </c>
      <c r="N300" s="14" t="str" ph="1">
        <f>IFERROR(INDEX([1]!_born[生没年],
MATCH(K300,[1]!_born[作],0)),"")</f>
        <v/>
      </c>
      <c r="O300" s="7" t="s" ph="1">
        <v>8202</v>
      </c>
      <c r="R300" s="147" ph="1"/>
      <c r="S300" s="7" t="s" ph="1">
        <v>3769</v>
      </c>
      <c r="U300" s="15" ph="1">
        <v>34677</v>
      </c>
      <c r="Z300" s="7" t="s" ph="1">
        <v>2862</v>
      </c>
      <c r="AA300" s="7" t="s" ph="1">
        <v>2860</v>
      </c>
      <c r="AB300" s="7" t="s" ph="1">
        <v>2861</v>
      </c>
      <c r="AC300" s="7" t="s" ph="1">
        <v>2863</v>
      </c>
    </row>
    <row r="301" spans="1:32" ht="21" customHeight="1" ph="1">
      <c r="A301" s="6" ph="1">
        <v>232</v>
      </c>
      <c r="B301" s="7" t="s" ph="1">
        <v>324</v>
      </c>
      <c r="C301" s="7" t="s" ph="1">
        <v>369</v>
      </c>
      <c r="F301" s="7" t="s" ph="1">
        <v>372</v>
      </c>
      <c r="G301" s="7" t="s" ph="1">
        <v>8081</v>
      </c>
      <c r="I301" s="7" t="s" ph="1">
        <v>2859</v>
      </c>
      <c r="M301" s="14" t="str" ph="1">
        <f>IFERROR(INDEX([1]!_born[生没年],
MATCH(I301,[1]!_born[作],0)),"")</f>
        <v>1900~1950</v>
      </c>
      <c r="N301" s="14" t="str" ph="1">
        <f>IFERROR(INDEX([1]!_born[生没年],
MATCH(K301,[1]!_born[作],0)),"")</f>
        <v/>
      </c>
      <c r="O301" s="7" t="s" ph="1">
        <v>8203</v>
      </c>
      <c r="R301" s="147" ph="1"/>
      <c r="S301" s="7" t="s" ph="1">
        <v>3769</v>
      </c>
      <c r="U301" s="15" ph="1">
        <v>34677</v>
      </c>
      <c r="Z301" s="7" t="s" ph="1">
        <v>2862</v>
      </c>
      <c r="AA301" s="7" t="s" ph="1">
        <v>2860</v>
      </c>
      <c r="AB301" s="7" t="s" ph="1">
        <v>2861</v>
      </c>
      <c r="AC301" s="7" t="s" ph="1">
        <v>2863</v>
      </c>
    </row>
    <row r="302" spans="1:32" ht="25.5" ph="1">
      <c r="A302" s="6" ph="1">
        <v>233</v>
      </c>
      <c r="B302" s="7" t="s" ph="1">
        <v>324</v>
      </c>
      <c r="C302" s="7" t="s" ph="1">
        <v>369</v>
      </c>
      <c r="G302" s="7" t="s" ph="1">
        <v>8081</v>
      </c>
      <c r="I302" s="7" t="s" ph="1">
        <v>3478</v>
      </c>
      <c r="M302" s="14" t="str" ph="1">
        <f>IFERROR(INDEX([1]!_born[生没年],
MATCH(I302,[1]!_born[作],0)),"")</f>
        <v>1898~1962</v>
      </c>
      <c r="N302" s="14" t="str" ph="1">
        <f>IFERROR(INDEX([1]!_born[生没年],
MATCH(K302,[1]!_born[作],0)),"")</f>
        <v/>
      </c>
      <c r="O302" s="7" t="s" ph="1">
        <v>8204</v>
      </c>
      <c r="R302" s="147" ph="1"/>
      <c r="U302" s="15" ph="1">
        <v>34677</v>
      </c>
      <c r="V302" s="16" ph="1">
        <v>3000</v>
      </c>
      <c r="AB302" s="7" t="s" ph="1">
        <v>4184</v>
      </c>
      <c r="AC302" s="7" t="s" ph="1">
        <v>8205</v>
      </c>
    </row>
    <row r="303" spans="1:32" ht="25.5" ph="1">
      <c r="A303" s="6" ph="1">
        <v>234</v>
      </c>
      <c r="B303" s="7" t="s" ph="1">
        <v>324</v>
      </c>
      <c r="C303" s="7" t="s" ph="1">
        <v>369</v>
      </c>
      <c r="E303" s="7" t="s" ph="1">
        <v>382</v>
      </c>
      <c r="G303" s="7" t="s" ph="1">
        <v>8081</v>
      </c>
      <c r="I303" s="7" t="s" ph="1">
        <v>3281</v>
      </c>
      <c r="M303" s="14" t="str" ph="1">
        <f>IFERROR(INDEX([1]!_born[生没年],
MATCH(I303,[1]!_born[作],0)),"")</f>
        <v>1898~1937</v>
      </c>
      <c r="N303" s="14" t="str" ph="1">
        <f>IFERROR(INDEX([1]!_born[生没年],
MATCH(K303,[1]!_born[作],0)),"")</f>
        <v/>
      </c>
      <c r="O303" s="7" t="s" ph="1">
        <v>8206</v>
      </c>
      <c r="R303" s="147" ph="1"/>
      <c r="U303" s="15" ph="1">
        <v>34677</v>
      </c>
      <c r="V303" s="16" ph="1">
        <v>7200</v>
      </c>
      <c r="Z303" s="7" t="s" ph="1">
        <v>8207</v>
      </c>
      <c r="AA303" s="7" t="s" ph="1">
        <v>4103</v>
      </c>
    </row>
    <row r="304" spans="1:32" ht="25.5" ph="1">
      <c r="A304" s="6" ph="1">
        <v>235</v>
      </c>
      <c r="B304" s="7" t="s" ph="1">
        <v>324</v>
      </c>
      <c r="C304" s="7" t="s" ph="1">
        <v>369</v>
      </c>
      <c r="F304" s="7" t="s" ph="1">
        <v>370</v>
      </c>
      <c r="G304" s="7" t="s" ph="1">
        <v>8081</v>
      </c>
      <c r="I304" s="7" t="s" ph="1">
        <v>3152</v>
      </c>
      <c r="M304" s="14" t="str" ph="1">
        <f>IFERROR(INDEX([1]!_born[生没年],
MATCH(I304,[1]!_born[作],0)),"")</f>
        <v>1897~1965</v>
      </c>
      <c r="N304" s="14" t="str" ph="1">
        <f>IFERROR(INDEX([1]!_born[生没年],
MATCH(K304,[1]!_born[作],0)),"")</f>
        <v/>
      </c>
      <c r="O304" s="7" t="s" ph="1">
        <v>2374</v>
      </c>
      <c r="R304" s="147" ph="1"/>
      <c r="S304" s="7" t="s" ph="1">
        <v>3883</v>
      </c>
      <c r="Z304" s="7" t="s" ph="1">
        <v>383</v>
      </c>
      <c r="AA304" s="7" t="s" ph="1">
        <v>4104</v>
      </c>
    </row>
    <row r="305" spans="1:29" ht="25.5" ph="1">
      <c r="A305" s="6" ph="1">
        <v>236</v>
      </c>
      <c r="B305" s="7" t="s" ph="1">
        <v>324</v>
      </c>
      <c r="C305" s="7" t="s" ph="1">
        <v>369</v>
      </c>
      <c r="F305" s="7" t="s" ph="1">
        <v>372</v>
      </c>
      <c r="G305" s="7" t="s" ph="1">
        <v>8081</v>
      </c>
      <c r="I305" s="7" t="s" ph="1">
        <v>3152</v>
      </c>
      <c r="M305" s="14" t="str" ph="1">
        <f>IFERROR(INDEX([1]!_born[生没年],
MATCH(I305,[1]!_born[作],0)),"")</f>
        <v>1897~1965</v>
      </c>
      <c r="N305" s="14" t="str" ph="1">
        <f>IFERROR(INDEX([1]!_born[生没年],
MATCH(K305,[1]!_born[作],0)),"")</f>
        <v/>
      </c>
      <c r="O305" s="7" t="s" ph="1">
        <v>3153</v>
      </c>
      <c r="R305" s="147" ph="1"/>
      <c r="S305" s="7" t="s" ph="1">
        <v>3883</v>
      </c>
      <c r="Z305" s="7" t="s" ph="1">
        <v>383</v>
      </c>
      <c r="AA305" s="7" t="s" ph="1">
        <v>4104</v>
      </c>
    </row>
    <row r="306" spans="1:29" ht="25.5" ph="1">
      <c r="A306" s="6" ph="1">
        <v>237</v>
      </c>
      <c r="B306" s="7" t="s" ph="1">
        <v>324</v>
      </c>
      <c r="C306" s="7" t="s" ph="1">
        <v>369</v>
      </c>
      <c r="F306" s="7" t="s" ph="1">
        <v>374</v>
      </c>
      <c r="G306" s="7" t="s" ph="1">
        <v>8081</v>
      </c>
      <c r="I306" s="7" t="s" ph="1">
        <v>3152</v>
      </c>
      <c r="M306" s="14" t="str" ph="1">
        <f>IFERROR(INDEX([1]!_born[生没年],
MATCH(I306,[1]!_born[作],0)),"")</f>
        <v>1897~1965</v>
      </c>
      <c r="N306" s="14" t="str" ph="1">
        <f>IFERROR(INDEX([1]!_born[生没年],
MATCH(K306,[1]!_born[作],0)),"")</f>
        <v/>
      </c>
      <c r="O306" s="7" t="s" ph="1">
        <v>4152</v>
      </c>
      <c r="R306" s="147" ph="1"/>
      <c r="S306" s="7" t="s" ph="1">
        <v>3883</v>
      </c>
      <c r="Z306" s="7" t="s" ph="1">
        <v>383</v>
      </c>
      <c r="AA306" s="7" t="s" ph="1">
        <v>4104</v>
      </c>
    </row>
    <row r="307" spans="1:29" ht="25.5" ph="1">
      <c r="A307" s="6" ph="1">
        <v>238</v>
      </c>
      <c r="B307" s="7" t="s" ph="1">
        <v>324</v>
      </c>
      <c r="C307" s="7" t="s" ph="1">
        <v>369</v>
      </c>
      <c r="F307" s="7" t="s" ph="1">
        <v>376</v>
      </c>
      <c r="G307" s="7" t="s" ph="1">
        <v>8081</v>
      </c>
      <c r="I307" s="7" t="s" ph="1">
        <v>3152</v>
      </c>
      <c r="M307" s="14" t="str" ph="1">
        <f>IFERROR(INDEX([1]!_born[生没年],
MATCH(I307,[1]!_born[作],0)),"")</f>
        <v>1897~1965</v>
      </c>
      <c r="N307" s="14" t="str" ph="1">
        <f>IFERROR(INDEX([1]!_born[生没年],
MATCH(K307,[1]!_born[作],0)),"")</f>
        <v/>
      </c>
      <c r="O307" s="7" t="s" ph="1">
        <v>3303</v>
      </c>
      <c r="R307" s="147" ph="1"/>
      <c r="S307" s="7" t="s" ph="1">
        <v>3883</v>
      </c>
      <c r="Z307" s="7" t="s" ph="1">
        <v>383</v>
      </c>
      <c r="AA307" s="7" t="s" ph="1">
        <v>4104</v>
      </c>
    </row>
    <row r="308" spans="1:29" ht="25.5" ph="1">
      <c r="A308" s="6" ph="1">
        <v>239</v>
      </c>
      <c r="B308" s="7" t="s" ph="1">
        <v>324</v>
      </c>
      <c r="C308" s="7" t="s" ph="1">
        <v>369</v>
      </c>
      <c r="F308" s="7" t="s" ph="1">
        <v>378</v>
      </c>
      <c r="G308" s="7" t="s" ph="1">
        <v>8081</v>
      </c>
      <c r="I308" s="7" t="s" ph="1">
        <v>3152</v>
      </c>
      <c r="M308" s="14" t="str" ph="1">
        <f>IFERROR(INDEX([1]!_born[生没年],
MATCH(I308,[1]!_born[作],0)),"")</f>
        <v>1897~1965</v>
      </c>
      <c r="N308" s="14" t="str" ph="1">
        <f>IFERROR(INDEX([1]!_born[生没年],
MATCH(K308,[1]!_born[作],0)),"")</f>
        <v/>
      </c>
      <c r="O308" s="7" t="s" ph="1">
        <v>3302</v>
      </c>
      <c r="R308" s="147" ph="1"/>
      <c r="S308" s="7" t="s" ph="1">
        <v>3883</v>
      </c>
      <c r="Z308" s="7" t="s" ph="1">
        <v>383</v>
      </c>
      <c r="AA308" s="7" t="s" ph="1">
        <v>4104</v>
      </c>
    </row>
    <row r="309" spans="1:29" ht="25.5" ph="1">
      <c r="A309" s="6" ph="1">
        <v>240</v>
      </c>
      <c r="B309" s="7" t="s" ph="1">
        <v>324</v>
      </c>
      <c r="C309" s="7" t="s" ph="1">
        <v>369</v>
      </c>
      <c r="G309" s="7" t="s" ph="1">
        <v>8081</v>
      </c>
      <c r="I309" s="7" t="s" ph="1">
        <v>1129</v>
      </c>
      <c r="M309" s="14" t="str" ph="1">
        <f>IFERROR(INDEX([1]!_born[生没年],
MATCH(I309,[1]!_born[作],0)),"")</f>
        <v>1895~1982</v>
      </c>
      <c r="N309" s="14" t="str" ph="1">
        <f>IFERROR(INDEX([1]!_born[生没年],
MATCH(K309,[1]!_born[作],0)),"")</f>
        <v/>
      </c>
      <c r="O309" s="7" t="s" ph="1">
        <v>1130</v>
      </c>
      <c r="R309" s="147" ph="1"/>
      <c r="U309" s="15" ph="1">
        <v>34644</v>
      </c>
      <c r="V309" s="16" ph="1">
        <v>1000</v>
      </c>
      <c r="W309" s="16" ph="1">
        <v>700</v>
      </c>
      <c r="Z309" s="7" t="s" ph="1">
        <v>2821</v>
      </c>
      <c r="AA309" s="7" t="s" ph="1">
        <v>8208</v>
      </c>
    </row>
    <row r="310" spans="1:29" ht="25.5" ph="1">
      <c r="A310" s="6" ph="1">
        <v>241</v>
      </c>
      <c r="B310" s="7" t="s" ph="1">
        <v>324</v>
      </c>
      <c r="C310" s="7" t="s" ph="1">
        <v>369</v>
      </c>
      <c r="G310" s="7" t="s" ph="1">
        <v>8081</v>
      </c>
      <c r="I310" s="17" t="s" ph="1">
        <v>1235</v>
      </c>
      <c r="M310" s="14" t="str" ph="1">
        <f>IFERROR(INDEX([1]!_born[生没年],
MATCH(I310,[1]!_born[作],0)),"")</f>
        <v>1895~1963</v>
      </c>
      <c r="N310" s="14" t="str" ph="1">
        <f>IFERROR(INDEX([1]!_born[生没年],
MATCH(K310,[1]!_born[作],0)),"")</f>
        <v/>
      </c>
      <c r="O310" s="7" t="s" ph="1">
        <v>8209</v>
      </c>
      <c r="R310" s="147" ph="1"/>
      <c r="S310" s="7" t="s" ph="1">
        <v>384</v>
      </c>
      <c r="T310" s="7" t="s" ph="1">
        <v>8210</v>
      </c>
      <c r="U310" s="15" ph="1">
        <v>36309</v>
      </c>
      <c r="V310" s="16" ph="1">
        <v>2447</v>
      </c>
      <c r="W310" s="16" ph="1">
        <v>2447</v>
      </c>
      <c r="AB310" s="7" t="s" ph="1">
        <v>385</v>
      </c>
      <c r="AC310" s="7" t="s" ph="1">
        <v>2954</v>
      </c>
    </row>
    <row r="311" spans="1:29" ht="25.5" ph="1">
      <c r="A311" s="6" ph="1">
        <v>242</v>
      </c>
      <c r="B311" s="7" t="s" ph="1">
        <v>324</v>
      </c>
      <c r="C311" s="7" t="s" ph="1">
        <v>369</v>
      </c>
      <c r="G311" s="7" t="s" ph="1">
        <v>8081</v>
      </c>
      <c r="I311" s="17" t="s" ph="1">
        <v>1235</v>
      </c>
      <c r="M311" s="14" t="str" ph="1">
        <f>IFERROR(INDEX([1]!_born[生没年],
MATCH(I311,[1]!_born[作],0)),"")</f>
        <v>1895~1963</v>
      </c>
      <c r="N311" s="14" t="str" ph="1">
        <f>IFERROR(INDEX([1]!_born[生没年],
MATCH(K311,[1]!_born[作],0)),"")</f>
        <v/>
      </c>
      <c r="O311" s="17" t="s" ph="1">
        <v>8211</v>
      </c>
      <c r="R311" s="147" ph="1"/>
      <c r="S311" s="7" t="s" ph="1">
        <v>3974</v>
      </c>
      <c r="T311" s="7" t="s" ph="1">
        <v>3211</v>
      </c>
      <c r="U311" s="15" ph="1">
        <v>34642</v>
      </c>
      <c r="V311" s="16" t="s" ph="1">
        <v>6913</v>
      </c>
      <c r="W311" s="16" ph="1">
        <v>2280</v>
      </c>
      <c r="Z311" s="7" t="s" ph="1">
        <v>8212</v>
      </c>
      <c r="AA311" s="7" t="s" ph="1">
        <v>386</v>
      </c>
      <c r="AB311" s="7" t="s" ph="1">
        <v>8213</v>
      </c>
      <c r="AC311" s="7" t="s" ph="1">
        <v>4184</v>
      </c>
    </row>
    <row r="312" spans="1:29" ht="25.5" ph="1">
      <c r="A312" s="6" ph="1">
        <v>243</v>
      </c>
      <c r="B312" s="7" t="s" ph="1">
        <v>324</v>
      </c>
      <c r="C312" s="7" t="s" ph="1">
        <v>369</v>
      </c>
      <c r="F312" s="7" t="s" ph="1">
        <v>370</v>
      </c>
      <c r="G312" s="7" t="s" ph="1">
        <v>8081</v>
      </c>
      <c r="I312" s="17" t="s" ph="1">
        <v>1235</v>
      </c>
      <c r="M312" s="14" t="str" ph="1">
        <f>IFERROR(INDEX([1]!_born[生没年],
MATCH(I312,[1]!_born[作],0)),"")</f>
        <v>1895~1963</v>
      </c>
      <c r="N312" s="14" t="str" ph="1">
        <f>IFERROR(INDEX([1]!_born[生没年],
MATCH(K312,[1]!_born[作],0)),"")</f>
        <v/>
      </c>
      <c r="O312" s="7" t="s" ph="1">
        <v>8214</v>
      </c>
      <c r="P312" s="7" t="s" ph="1">
        <v>387</v>
      </c>
      <c r="R312" s="147" ph="1"/>
      <c r="S312" s="7" t="s" ph="1">
        <v>8215</v>
      </c>
      <c r="T312" s="7" t="s" ph="1">
        <v>3753</v>
      </c>
      <c r="U312" s="15" ph="1">
        <v>36204</v>
      </c>
      <c r="V312" s="16" ph="1">
        <v>3000</v>
      </c>
      <c r="Z312" s="7" t="s" ph="1">
        <v>8216</v>
      </c>
      <c r="AA312" s="7" t="s" ph="1">
        <v>8217</v>
      </c>
      <c r="AB312" s="7" t="s" ph="1">
        <v>8218</v>
      </c>
    </row>
    <row r="313" spans="1:29" ht="25.5" ph="1">
      <c r="A313" s="6" ph="1">
        <v>244</v>
      </c>
      <c r="B313" s="7" t="s" ph="1">
        <v>324</v>
      </c>
      <c r="C313" s="7" t="s" ph="1">
        <v>369</v>
      </c>
      <c r="F313" s="7" t="s" ph="1">
        <v>372</v>
      </c>
      <c r="G313" s="7" t="s" ph="1">
        <v>8081</v>
      </c>
      <c r="I313" s="17" t="s" ph="1">
        <v>1235</v>
      </c>
      <c r="M313" s="14" t="str" ph="1">
        <f>IFERROR(INDEX([1]!_born[生没年],
MATCH(I313,[1]!_born[作],0)),"")</f>
        <v>1895~1963</v>
      </c>
      <c r="N313" s="14" t="str" ph="1">
        <f>IFERROR(INDEX([1]!_born[生没年],
MATCH(K313,[1]!_born[作],0)),"")</f>
        <v/>
      </c>
      <c r="O313" s="7" t="s" ph="1">
        <v>8219</v>
      </c>
      <c r="R313" s="147" ph="1"/>
      <c r="S313" s="7" t="s" ph="1">
        <v>8215</v>
      </c>
      <c r="T313" s="7" t="s" ph="1">
        <v>3753</v>
      </c>
      <c r="U313" s="15" ph="1">
        <v>36204</v>
      </c>
      <c r="V313" s="16" ph="1">
        <v>3000</v>
      </c>
      <c r="Z313" s="7" t="s" ph="1">
        <v>8216</v>
      </c>
      <c r="AA313" s="7" t="s" ph="1">
        <v>8217</v>
      </c>
      <c r="AB313" s="7" t="s" ph="1">
        <v>8218</v>
      </c>
    </row>
    <row r="314" spans="1:29" ht="25.5" ph="1">
      <c r="A314" s="6" ph="1">
        <v>245</v>
      </c>
      <c r="B314" s="7" t="s" ph="1">
        <v>324</v>
      </c>
      <c r="C314" s="7" t="s" ph="1">
        <v>369</v>
      </c>
      <c r="F314" s="7" t="s" ph="1">
        <v>374</v>
      </c>
      <c r="G314" s="7" t="s" ph="1">
        <v>8081</v>
      </c>
      <c r="I314" s="17" t="s" ph="1">
        <v>1235</v>
      </c>
      <c r="M314" s="14" t="str" ph="1">
        <f>IFERROR(INDEX([1]!_born[生没年],
MATCH(I314,[1]!_born[作],0)),"")</f>
        <v>1895~1963</v>
      </c>
      <c r="N314" s="14" t="str" ph="1">
        <f>IFERROR(INDEX([1]!_born[生没年],
MATCH(K314,[1]!_born[作],0)),"")</f>
        <v/>
      </c>
      <c r="O314" s="7" t="s" ph="1">
        <v>8220</v>
      </c>
      <c r="R314" s="147" ph="1"/>
      <c r="S314" s="7" t="s" ph="1">
        <v>8215</v>
      </c>
      <c r="T314" s="7" t="s" ph="1">
        <v>3888</v>
      </c>
      <c r="U314" s="15" ph="1">
        <v>36204</v>
      </c>
      <c r="V314" s="16" ph="1">
        <v>3000</v>
      </c>
      <c r="Z314" s="7" t="s" ph="1">
        <v>8216</v>
      </c>
      <c r="AA314" s="7" t="s" ph="1">
        <v>8217</v>
      </c>
      <c r="AB314" s="7" t="s" ph="1">
        <v>8218</v>
      </c>
    </row>
    <row r="315" spans="1:29" ht="25.5" ph="1">
      <c r="A315" s="6" ph="1">
        <v>222</v>
      </c>
      <c r="B315" s="7" t="s" ph="1">
        <v>324</v>
      </c>
      <c r="C315" s="7" t="s" ph="1">
        <v>369</v>
      </c>
      <c r="F315" s="7" t="s" ph="1">
        <v>370</v>
      </c>
      <c r="G315" s="7" t="s" ph="1">
        <v>8081</v>
      </c>
      <c r="I315" s="17" t="s" ph="1">
        <v>1235</v>
      </c>
      <c r="M315" s="14" t="str" ph="1">
        <f>IFERROR(INDEX([1]!_born[生没年],
MATCH(I315,[1]!_born[作],0)),"")</f>
        <v>1895~1963</v>
      </c>
      <c r="N315" s="14" t="str" ph="1">
        <f>IFERROR(INDEX([1]!_born[生没年],
MATCH(K315,[1]!_born[作],0)),"")</f>
        <v/>
      </c>
      <c r="O315" s="7" t="s" ph="1">
        <v>8221</v>
      </c>
      <c r="R315" s="147" ph="1"/>
      <c r="S315" s="7" t="s" ph="1">
        <v>4052</v>
      </c>
      <c r="T315" s="7" t="s" ph="1">
        <v>3582</v>
      </c>
      <c r="U315" s="15" ph="1">
        <v>36850</v>
      </c>
      <c r="V315" s="16" ph="1">
        <v>3000</v>
      </c>
      <c r="Y315" s="7" t="s" ph="1">
        <v>8187</v>
      </c>
      <c r="Z315" s="7" t="s" ph="1">
        <v>4100</v>
      </c>
      <c r="AA315" s="7" t="s" ph="1">
        <v>3562</v>
      </c>
    </row>
    <row r="316" spans="1:29" ht="25.5" ph="1">
      <c r="A316" s="6" ph="1">
        <v>222</v>
      </c>
      <c r="B316" s="7" t="s" ph="1">
        <v>324</v>
      </c>
      <c r="C316" s="7" t="s" ph="1">
        <v>369</v>
      </c>
      <c r="F316" s="7" t="s" ph="1">
        <v>2357</v>
      </c>
      <c r="G316" s="7" t="s" ph="1">
        <v>8081</v>
      </c>
      <c r="I316" s="17" t="s" ph="1">
        <v>1235</v>
      </c>
      <c r="M316" s="14" t="str" ph="1">
        <f>IFERROR(INDEX([1]!_born[生没年],
MATCH(I316,[1]!_born[作],0)),"")</f>
        <v>1895~1963</v>
      </c>
      <c r="N316" s="14" t="str" ph="1">
        <f>IFERROR(INDEX([1]!_born[生没年],
MATCH(K316,[1]!_born[作],0)),"")</f>
        <v/>
      </c>
      <c r="O316" s="7" t="s" ph="1">
        <v>8222</v>
      </c>
      <c r="R316" s="147" ph="1"/>
      <c r="S316" s="7" t="s" ph="1">
        <v>4052</v>
      </c>
      <c r="T316" s="7" t="s" ph="1">
        <v>3582</v>
      </c>
      <c r="U316" s="15" ph="1">
        <v>36850</v>
      </c>
      <c r="V316" s="16" ph="1">
        <v>3000</v>
      </c>
      <c r="Y316" s="7" t="s" ph="1">
        <v>8187</v>
      </c>
      <c r="Z316" s="7" t="s" ph="1">
        <v>4100</v>
      </c>
      <c r="AA316" s="7" t="s" ph="1">
        <v>3562</v>
      </c>
    </row>
    <row r="317" spans="1:29" ht="25.5" ph="1">
      <c r="A317" s="6" ph="1">
        <v>222</v>
      </c>
      <c r="B317" s="7" t="s" ph="1">
        <v>324</v>
      </c>
      <c r="C317" s="7" t="s" ph="1">
        <v>369</v>
      </c>
      <c r="F317" s="7" t="s" ph="1">
        <v>3439</v>
      </c>
      <c r="G317" s="7" t="s" ph="1">
        <v>8081</v>
      </c>
      <c r="I317" s="17" t="s" ph="1">
        <v>1235</v>
      </c>
      <c r="M317" s="14" t="str" ph="1">
        <f>IFERROR(INDEX([1]!_born[生没年],
MATCH(I317,[1]!_born[作],0)),"")</f>
        <v>1895~1963</v>
      </c>
      <c r="N317" s="14" t="str" ph="1">
        <f>IFERROR(INDEX([1]!_born[生没年],
MATCH(K317,[1]!_born[作],0)),"")</f>
        <v/>
      </c>
      <c r="O317" s="7" t="s" ph="1">
        <v>8223</v>
      </c>
      <c r="R317" s="147" ph="1"/>
      <c r="S317" s="7" t="s" ph="1">
        <v>4052</v>
      </c>
      <c r="T317" s="7" t="s" ph="1">
        <v>3582</v>
      </c>
      <c r="U317" s="15" ph="1">
        <v>36850</v>
      </c>
      <c r="V317" s="16" ph="1">
        <v>3000</v>
      </c>
      <c r="Y317" s="7" t="s" ph="1">
        <v>8187</v>
      </c>
      <c r="Z317" s="7" t="s" ph="1">
        <v>4100</v>
      </c>
      <c r="AA317" s="7" t="s" ph="1">
        <v>3562</v>
      </c>
    </row>
    <row r="318" spans="1:29" ht="25.5" ph="1">
      <c r="A318" s="6" ph="1">
        <v>246</v>
      </c>
      <c r="B318" s="7" t="s" ph="1">
        <v>324</v>
      </c>
      <c r="C318" s="7" t="s" ph="1">
        <v>369</v>
      </c>
      <c r="F318" s="7" t="s" ph="1">
        <v>370</v>
      </c>
      <c r="G318" s="7" t="s" ph="1">
        <v>8081</v>
      </c>
      <c r="I318" s="17" t="s" ph="1">
        <v>8224</v>
      </c>
      <c r="M318" s="14" t="str" ph="1">
        <f>IFERROR(INDEX([1]!_born[生没年],
MATCH(I318,[1]!_born[作],0)),"")</f>
        <v>1893~1987</v>
      </c>
      <c r="N318" s="14" t="str" ph="1">
        <f>IFERROR(INDEX([1]!_born[生没年],
MATCH(K318,[1]!_born[作],0)),"")</f>
        <v/>
      </c>
      <c r="O318" s="17" t="s" ph="1">
        <v>8225</v>
      </c>
      <c r="R318" s="147" ph="1"/>
      <c r="S318" s="7" t="s" ph="1">
        <v>4240</v>
      </c>
      <c r="T318" s="7" t="s" ph="1">
        <v>3889</v>
      </c>
      <c r="U318" s="15" ph="1">
        <v>36204</v>
      </c>
      <c r="V318" s="16" ph="1">
        <v>2000</v>
      </c>
      <c r="AB318" s="7" t="s" ph="1">
        <v>2408</v>
      </c>
    </row>
    <row r="319" spans="1:29" ht="25.5" ph="1">
      <c r="A319" s="6" ph="1">
        <v>247</v>
      </c>
      <c r="B319" s="7" t="s" ph="1">
        <v>324</v>
      </c>
      <c r="C319" s="7" t="s" ph="1">
        <v>369</v>
      </c>
      <c r="F319" s="7" t="s" ph="1">
        <v>372</v>
      </c>
      <c r="G319" s="7" t="s" ph="1">
        <v>8081</v>
      </c>
      <c r="I319" s="17" t="s" ph="1">
        <v>8224</v>
      </c>
      <c r="M319" s="14" t="str" ph="1">
        <f>IFERROR(INDEX([1]!_born[生没年],
MATCH(I319,[1]!_born[作],0)),"")</f>
        <v>1893~1987</v>
      </c>
      <c r="N319" s="14" t="str" ph="1">
        <f>IFERROR(INDEX([1]!_born[生没年],
MATCH(K319,[1]!_born[作],0)),"")</f>
        <v/>
      </c>
      <c r="O319" s="17" t="s" ph="1">
        <v>8226</v>
      </c>
      <c r="R319" s="147" ph="1"/>
      <c r="S319" s="7" t="s" ph="1">
        <v>4240</v>
      </c>
      <c r="T319" s="7" t="s" ph="1">
        <v>3889</v>
      </c>
      <c r="U319" s="15" ph="1">
        <v>36204</v>
      </c>
      <c r="V319" s="16" ph="1">
        <v>2000</v>
      </c>
      <c r="AB319" s="7" t="s" ph="1">
        <v>2408</v>
      </c>
    </row>
    <row r="320" spans="1:29" ht="25.5" ph="1">
      <c r="A320" s="6" ph="1">
        <v>248</v>
      </c>
      <c r="B320" s="7" t="s" ph="1">
        <v>324</v>
      </c>
      <c r="C320" s="7" t="s" ph="1">
        <v>369</v>
      </c>
      <c r="F320" s="7" t="s" ph="1">
        <v>374</v>
      </c>
      <c r="G320" s="7" t="s" ph="1">
        <v>8081</v>
      </c>
      <c r="I320" s="17" t="s" ph="1">
        <v>8224</v>
      </c>
      <c r="M320" s="14" t="str" ph="1">
        <f>IFERROR(INDEX([1]!_born[生没年],
MATCH(I320,[1]!_born[作],0)),"")</f>
        <v>1893~1987</v>
      </c>
      <c r="N320" s="14" t="str" ph="1">
        <f>IFERROR(INDEX([1]!_born[生没年],
MATCH(K320,[1]!_born[作],0)),"")</f>
        <v/>
      </c>
      <c r="O320" s="17" t="s" ph="1">
        <v>8227</v>
      </c>
      <c r="R320" s="147" ph="1"/>
      <c r="S320" s="7" t="s" ph="1">
        <v>4240</v>
      </c>
      <c r="T320" s="7" t="s" ph="1">
        <v>3889</v>
      </c>
      <c r="U320" s="15" ph="1">
        <v>36204</v>
      </c>
      <c r="V320" s="16" ph="1">
        <v>2000</v>
      </c>
      <c r="AB320" s="7" t="s" ph="1">
        <v>2408</v>
      </c>
    </row>
    <row r="321" spans="1:28" ht="25.5" ph="1">
      <c r="A321" s="6" ph="1">
        <v>249</v>
      </c>
      <c r="B321" s="7" t="s" ph="1">
        <v>324</v>
      </c>
      <c r="C321" s="7" t="s" ph="1">
        <v>369</v>
      </c>
      <c r="F321" s="7" t="s" ph="1">
        <v>376</v>
      </c>
      <c r="G321" s="7" t="s" ph="1">
        <v>8081</v>
      </c>
      <c r="I321" s="17" t="s" ph="1">
        <v>8224</v>
      </c>
      <c r="M321" s="14" t="str" ph="1">
        <f>IFERROR(INDEX([1]!_born[生没年],
MATCH(I321,[1]!_born[作],0)),"")</f>
        <v>1893~1987</v>
      </c>
      <c r="N321" s="14" t="str" ph="1">
        <f>IFERROR(INDEX([1]!_born[生没年],
MATCH(K321,[1]!_born[作],0)),"")</f>
        <v/>
      </c>
      <c r="O321" s="17" t="s" ph="1">
        <v>8228</v>
      </c>
      <c r="P321" s="7" t="s" ph="1">
        <v>388</v>
      </c>
      <c r="R321" s="147" ph="1"/>
      <c r="S321" s="7" t="s" ph="1">
        <v>4240</v>
      </c>
      <c r="T321" s="7" t="s" ph="1">
        <v>3889</v>
      </c>
      <c r="U321" s="15" ph="1">
        <v>36204</v>
      </c>
      <c r="V321" s="16" ph="1">
        <v>2000</v>
      </c>
      <c r="AB321" s="7" t="s" ph="1">
        <v>2408</v>
      </c>
    </row>
    <row r="322" spans="1:28" ht="25.5" ph="1">
      <c r="A322" s="6" ph="1">
        <v>250</v>
      </c>
      <c r="B322" s="7" t="s" ph="1">
        <v>324</v>
      </c>
      <c r="C322" s="7" t="s" ph="1">
        <v>369</v>
      </c>
      <c r="G322" s="7" t="s" ph="1">
        <v>8081</v>
      </c>
      <c r="I322" s="17" t="s" ph="1">
        <v>1236</v>
      </c>
      <c r="M322" s="14" t="str" ph="1">
        <f>IFERROR(INDEX([1]!_born[生没年],
MATCH(I322,[1]!_born[作],0)),"")</f>
        <v/>
      </c>
      <c r="N322" s="14" t="str" ph="1">
        <f>IFERROR(INDEX([1]!_born[生没年],
MATCH(K322,[1]!_born[作],0)),"")</f>
        <v/>
      </c>
      <c r="O322" s="17" t="s" ph="1">
        <v>8229</v>
      </c>
      <c r="R322" s="147" ph="1"/>
      <c r="S322" s="7" t="s" ph="1">
        <v>8230</v>
      </c>
      <c r="U322" s="15" ph="1">
        <v>36432</v>
      </c>
      <c r="V322" s="16" ph="1">
        <v>1456</v>
      </c>
      <c r="W322" s="16" ph="1">
        <v>1080</v>
      </c>
      <c r="Y322" s="7" t="s" ph="1">
        <v>8231</v>
      </c>
      <c r="AB322" s="7" t="s" ph="1">
        <v>2408</v>
      </c>
    </row>
    <row r="323" spans="1:28" ht="25.5" ph="1">
      <c r="A323" s="6" ph="1">
        <v>251</v>
      </c>
      <c r="B323" s="7" t="s" ph="1">
        <v>324</v>
      </c>
      <c r="C323" s="7" t="s" ph="1">
        <v>369</v>
      </c>
      <c r="G323" s="7" t="s" ph="1">
        <v>8081</v>
      </c>
      <c r="I323" s="17" t="s" ph="1">
        <v>1236</v>
      </c>
      <c r="M323" s="14" t="str" ph="1">
        <f>IFERROR(INDEX([1]!_born[生没年],
MATCH(I323,[1]!_born[作],0)),"")</f>
        <v/>
      </c>
      <c r="N323" s="14" t="str" ph="1">
        <f>IFERROR(INDEX([1]!_born[生没年],
MATCH(K323,[1]!_born[作],0)),"")</f>
        <v/>
      </c>
      <c r="O323" s="7" t="s" ph="1">
        <v>8232</v>
      </c>
      <c r="R323" s="147" ph="1"/>
      <c r="S323" s="7" t="s" ph="1">
        <v>8230</v>
      </c>
      <c r="U323" s="15" ph="1">
        <v>36432</v>
      </c>
      <c r="V323" s="16" ph="1">
        <v>1456</v>
      </c>
      <c r="W323" s="16" ph="1">
        <v>1080</v>
      </c>
      <c r="Y323" s="7" t="s" ph="1">
        <v>8231</v>
      </c>
      <c r="AB323" s="7" t="s" ph="1">
        <v>2408</v>
      </c>
    </row>
    <row r="324" spans="1:28" ht="25.5" ph="1">
      <c r="A324" s="6" ph="1">
        <v>252</v>
      </c>
      <c r="B324" s="7" t="s" ph="1">
        <v>324</v>
      </c>
      <c r="C324" s="7" t="s" ph="1">
        <v>369</v>
      </c>
      <c r="G324" s="7" t="s" ph="1">
        <v>8081</v>
      </c>
      <c r="I324" s="17" t="s" ph="1">
        <v>1236</v>
      </c>
      <c r="M324" s="14" t="str" ph="1">
        <f>IFERROR(INDEX([1]!_born[生没年],
MATCH(I324,[1]!_born[作],0)),"")</f>
        <v/>
      </c>
      <c r="N324" s="14" t="str" ph="1">
        <f>IFERROR(INDEX([1]!_born[生没年],
MATCH(K324,[1]!_born[作],0)),"")</f>
        <v/>
      </c>
      <c r="O324" s="7" t="s" ph="1">
        <v>8233</v>
      </c>
      <c r="R324" s="147" ph="1"/>
      <c r="S324" s="7" t="s" ph="1">
        <v>8230</v>
      </c>
      <c r="U324" s="15" ph="1">
        <v>36432</v>
      </c>
      <c r="V324" s="16" ph="1">
        <v>1456</v>
      </c>
      <c r="W324" s="16" ph="1">
        <v>1080</v>
      </c>
      <c r="Y324" s="7" t="s" ph="1">
        <v>8231</v>
      </c>
      <c r="AB324" s="7" t="s" ph="1">
        <v>2408</v>
      </c>
    </row>
    <row r="325" spans="1:28" ht="25.5" ph="1">
      <c r="A325" s="6" ph="1">
        <v>253</v>
      </c>
      <c r="B325" s="7" t="s" ph="1">
        <v>324</v>
      </c>
      <c r="C325" s="7" t="s" ph="1">
        <v>369</v>
      </c>
      <c r="E325" s="7" t="s" ph="1">
        <v>381</v>
      </c>
      <c r="G325" s="7" t="s" ph="1">
        <v>8081</v>
      </c>
      <c r="I325" s="7" t="s" ph="1">
        <v>2921</v>
      </c>
      <c r="M325" s="14" t="str" ph="1">
        <f>IFERROR(INDEX([1]!_born[生没年],
MATCH(I325,[1]!_born[作],0)),"")</f>
        <v>1891~1953</v>
      </c>
      <c r="N325" s="14" t="str" ph="1">
        <f>IFERROR(INDEX([1]!_born[生没年],
MATCH(K325,[1]!_born[作],0)),"")</f>
        <v/>
      </c>
      <c r="O325" s="7" t="s" ph="1">
        <v>8234</v>
      </c>
      <c r="R325" s="147" ph="1"/>
      <c r="T325" s="7" t="s" ph="1">
        <v>4147</v>
      </c>
      <c r="U325" s="15" ph="1">
        <v>34918</v>
      </c>
      <c r="V325" s="16" ph="1">
        <v>5000</v>
      </c>
      <c r="Z325" s="7" t="s" ph="1">
        <v>3082</v>
      </c>
      <c r="AA325" s="7" t="s" ph="1">
        <v>8194</v>
      </c>
      <c r="AB325" s="7" t="s" ph="1">
        <v>3560</v>
      </c>
    </row>
    <row r="326" spans="1:28" ht="25.5" ph="1">
      <c r="A326" s="6" ph="1">
        <v>254</v>
      </c>
      <c r="B326" s="7" t="s" ph="1">
        <v>324</v>
      </c>
      <c r="C326" s="7" t="s" ph="1">
        <v>369</v>
      </c>
      <c r="F326" s="7" t="s" ph="1">
        <v>370</v>
      </c>
      <c r="G326" s="7" t="s" ph="1">
        <v>8081</v>
      </c>
      <c r="I326" s="7" t="s" ph="1">
        <v>2921</v>
      </c>
      <c r="M326" s="14" t="str" ph="1">
        <f>IFERROR(INDEX([1]!_born[生没年],
MATCH(I326,[1]!_born[作],0)),"")</f>
        <v>1891~1953</v>
      </c>
      <c r="N326" s="14" t="str" ph="1">
        <f>IFERROR(INDEX([1]!_born[生没年],
MATCH(K326,[1]!_born[作],0)),"")</f>
        <v/>
      </c>
      <c r="O326" s="7" t="s" ph="1">
        <v>8235</v>
      </c>
      <c r="R326" s="147" ph="1"/>
      <c r="S326" s="7" t="s" ph="1">
        <v>8236</v>
      </c>
      <c r="T326" s="7" t="s" ph="1">
        <v>4147</v>
      </c>
      <c r="Z326" s="7" t="s" ph="1">
        <v>3083</v>
      </c>
      <c r="AA326" s="7" t="s" ph="1">
        <v>8237</v>
      </c>
    </row>
    <row r="327" spans="1:28" ht="25.5" ph="1">
      <c r="A327" s="6" ph="1">
        <v>255</v>
      </c>
      <c r="B327" s="7" t="s" ph="1">
        <v>324</v>
      </c>
      <c r="C327" s="7" t="s" ph="1">
        <v>369</v>
      </c>
      <c r="F327" s="7" t="s" ph="1">
        <v>372</v>
      </c>
      <c r="G327" s="7" t="s" ph="1">
        <v>8081</v>
      </c>
      <c r="I327" s="7" t="s" ph="1">
        <v>2921</v>
      </c>
      <c r="M327" s="14" t="str" ph="1">
        <f>IFERROR(INDEX([1]!_born[生没年],
MATCH(I327,[1]!_born[作],0)),"")</f>
        <v>1891~1953</v>
      </c>
      <c r="N327" s="14" t="str" ph="1">
        <f>IFERROR(INDEX([1]!_born[生没年],
MATCH(K327,[1]!_born[作],0)),"")</f>
        <v/>
      </c>
      <c r="O327" s="7" t="s" ph="1">
        <v>8238</v>
      </c>
      <c r="R327" s="147" ph="1"/>
      <c r="S327" s="7" t="s" ph="1">
        <v>8236</v>
      </c>
      <c r="T327" s="7" t="s" ph="1">
        <v>4147</v>
      </c>
      <c r="Z327" s="7" t="s" ph="1">
        <v>3083</v>
      </c>
      <c r="AA327" s="7" t="s" ph="1">
        <v>8237</v>
      </c>
    </row>
    <row r="328" spans="1:28" ht="25.5" ph="1">
      <c r="A328" s="6" ph="1">
        <v>256</v>
      </c>
      <c r="B328" s="7" t="s" ph="1">
        <v>324</v>
      </c>
      <c r="C328" s="7" t="s" ph="1">
        <v>369</v>
      </c>
      <c r="F328" s="7" t="s" ph="1">
        <v>374</v>
      </c>
      <c r="G328" s="7" t="s" ph="1">
        <v>8081</v>
      </c>
      <c r="I328" s="7" t="s" ph="1">
        <v>2921</v>
      </c>
      <c r="M328" s="14" t="str" ph="1">
        <f>IFERROR(INDEX([1]!_born[生没年],
MATCH(I328,[1]!_born[作],0)),"")</f>
        <v>1891~1953</v>
      </c>
      <c r="N328" s="14" t="str" ph="1">
        <f>IFERROR(INDEX([1]!_born[生没年],
MATCH(K328,[1]!_born[作],0)),"")</f>
        <v/>
      </c>
      <c r="O328" s="7" t="s" ph="1">
        <v>8239</v>
      </c>
      <c r="R328" s="147" ph="1"/>
      <c r="S328" s="7" t="s" ph="1">
        <v>8236</v>
      </c>
      <c r="T328" s="7" t="s" ph="1">
        <v>4147</v>
      </c>
      <c r="Z328" s="7" t="s" ph="1">
        <v>3083</v>
      </c>
      <c r="AA328" s="7" t="s" ph="1">
        <v>8237</v>
      </c>
    </row>
    <row r="329" spans="1:28" ht="25.5" ph="1">
      <c r="A329" s="6" ph="1">
        <v>257</v>
      </c>
      <c r="B329" s="7" t="s" ph="1">
        <v>324</v>
      </c>
      <c r="C329" s="7" t="s" ph="1">
        <v>369</v>
      </c>
      <c r="F329" s="7" t="s" ph="1">
        <v>370</v>
      </c>
      <c r="G329" s="7" t="s" ph="1">
        <v>8081</v>
      </c>
      <c r="I329" s="17" t="s" ph="1">
        <v>1237</v>
      </c>
      <c r="M329" s="14" t="str" ph="1">
        <f>IFERROR(INDEX([1]!_born[生没年],
MATCH(I329,[1]!_born[作],0)),"")</f>
        <v>1883~1945</v>
      </c>
      <c r="N329" s="14" t="str" ph="1">
        <f>IFERROR(INDEX([1]!_born[生没年],
MATCH(K329,[1]!_born[作],0)),"")</f>
        <v/>
      </c>
      <c r="O329" s="7" t="s" ph="1">
        <v>8240</v>
      </c>
      <c r="R329" s="147" ph="1"/>
      <c r="S329" s="7" t="s" ph="1">
        <v>8241</v>
      </c>
      <c r="AA329" s="7" t="s" ph="1">
        <v>8242</v>
      </c>
    </row>
    <row r="330" spans="1:28" ht="25.5" ph="1">
      <c r="A330" s="6" ph="1">
        <v>257</v>
      </c>
      <c r="B330" s="7" t="s" ph="1">
        <v>324</v>
      </c>
      <c r="C330" s="7" t="s" ph="1">
        <v>369</v>
      </c>
      <c r="F330" s="7" t="s" ph="1">
        <v>372</v>
      </c>
      <c r="G330" s="7" t="s" ph="1">
        <v>8081</v>
      </c>
      <c r="I330" s="17" t="s" ph="1">
        <v>1237</v>
      </c>
      <c r="M330" s="14" t="str" ph="1">
        <f>IFERROR(INDEX([1]!_born[生没年],
MATCH(I330,[1]!_born[作],0)),"")</f>
        <v>1883~1945</v>
      </c>
      <c r="N330" s="14" t="str" ph="1">
        <f>IFERROR(INDEX([1]!_born[生没年],
MATCH(K330,[1]!_born[作],0)),"")</f>
        <v/>
      </c>
      <c r="O330" s="7" t="s" ph="1">
        <v>8243</v>
      </c>
      <c r="R330" s="147" ph="1"/>
      <c r="S330" s="7" t="s" ph="1">
        <v>8241</v>
      </c>
      <c r="AA330" s="7" t="s" ph="1">
        <v>8242</v>
      </c>
    </row>
    <row r="331" spans="1:28" ht="25.5" ph="1">
      <c r="A331" s="6" ph="1">
        <v>257</v>
      </c>
      <c r="B331" s="7" t="s" ph="1">
        <v>324</v>
      </c>
      <c r="C331" s="7" t="s" ph="1">
        <v>369</v>
      </c>
      <c r="F331" s="7" t="s" ph="1">
        <v>374</v>
      </c>
      <c r="G331" s="7" t="s" ph="1">
        <v>8081</v>
      </c>
      <c r="I331" s="17" t="s" ph="1">
        <v>1237</v>
      </c>
      <c r="M331" s="14" t="str" ph="1">
        <f>IFERROR(INDEX([1]!_born[生没年],
MATCH(I331,[1]!_born[作],0)),"")</f>
        <v>1883~1945</v>
      </c>
      <c r="N331" s="14" t="str" ph="1">
        <f>IFERROR(INDEX([1]!_born[生没年],
MATCH(K331,[1]!_born[作],0)),"")</f>
        <v/>
      </c>
      <c r="O331" s="7" t="s" ph="1">
        <v>8244</v>
      </c>
      <c r="R331" s="147" ph="1"/>
      <c r="S331" s="7" t="s" ph="1">
        <v>8241</v>
      </c>
      <c r="AA331" s="7" t="s" ph="1">
        <v>8242</v>
      </c>
    </row>
    <row r="332" spans="1:28" ht="25.5" ph="1">
      <c r="A332" s="6" ph="1">
        <v>258</v>
      </c>
      <c r="B332" s="7" t="s" ph="1">
        <v>324</v>
      </c>
      <c r="C332" s="7" t="s" ph="1">
        <v>369</v>
      </c>
      <c r="F332" s="7" t="s" ph="1">
        <v>376</v>
      </c>
      <c r="G332" s="7" t="s" ph="1">
        <v>8081</v>
      </c>
      <c r="I332" s="7" t="s" ph="1">
        <v>4038</v>
      </c>
      <c r="M332" s="14" t="str" ph="1">
        <f>IFERROR(INDEX([1]!_born[生没年],
MATCH(I332,[1]!_born[作],0)),"")</f>
        <v>1919~</v>
      </c>
      <c r="N332" s="14" t="str" ph="1">
        <f>IFERROR(INDEX([1]!_born[生没年],
MATCH(K332,[1]!_born[作],0)),"")</f>
        <v/>
      </c>
      <c r="O332" s="7" t="s" ph="1">
        <v>8245</v>
      </c>
      <c r="R332" s="147" ph="1"/>
      <c r="S332" s="7" t="s" ph="1">
        <v>8241</v>
      </c>
      <c r="AA332" s="7" t="s" ph="1">
        <v>8242</v>
      </c>
    </row>
    <row r="333" spans="1:28" ht="25.5" ph="1">
      <c r="A333" s="6" ph="1">
        <v>259</v>
      </c>
      <c r="B333" s="7" t="s" ph="1">
        <v>324</v>
      </c>
      <c r="C333" s="7" t="s" ph="1">
        <v>369</v>
      </c>
      <c r="F333" s="7" t="s" ph="1">
        <v>378</v>
      </c>
      <c r="G333" s="7" t="s" ph="1">
        <v>8081</v>
      </c>
      <c r="I333" s="7" t="s" ph="1">
        <v>3490</v>
      </c>
      <c r="M333" s="14" t="str" ph="1">
        <f>IFERROR(INDEX([1]!_born[生没年],
MATCH(I333,[1]!_born[作],0)),"")</f>
        <v>1936~</v>
      </c>
      <c r="N333" s="14" t="str" ph="1">
        <f>IFERROR(INDEX([1]!_born[生没年],
MATCH(K333,[1]!_born[作],0)),"")</f>
        <v/>
      </c>
      <c r="O333" s="7" t="s" ph="1">
        <v>8246</v>
      </c>
      <c r="R333" s="147" ph="1"/>
      <c r="S333" s="7" t="s" ph="1">
        <v>8241</v>
      </c>
      <c r="AA333" s="7" t="s" ph="1">
        <v>8242</v>
      </c>
    </row>
    <row r="334" spans="1:28" ht="25.5" ph="1">
      <c r="A334" s="6" ph="1">
        <v>260</v>
      </c>
      <c r="B334" s="7" t="s" ph="1">
        <v>324</v>
      </c>
      <c r="C334" s="7" t="s" ph="1">
        <v>369</v>
      </c>
      <c r="F334" s="7" t="s" ph="1">
        <v>370</v>
      </c>
      <c r="G334" s="7" t="s" ph="1">
        <v>8081</v>
      </c>
      <c r="I334" s="7" t="s" ph="1">
        <v>2903</v>
      </c>
      <c r="M334" s="14" t="str" ph="1">
        <f>IFERROR(INDEX([1]!_born[生没年],
MATCH(I334,[1]!_born[作],0)),"")</f>
        <v>1882~1971</v>
      </c>
      <c r="N334" s="14" t="str" ph="1">
        <f>IFERROR(INDEX([1]!_born[生没年],
MATCH(K334,[1]!_born[作],0)),"")</f>
        <v/>
      </c>
      <c r="O334" s="7" t="s" ph="1">
        <v>8247</v>
      </c>
      <c r="R334" s="147" ph="1"/>
      <c r="S334" s="7" t="s" ph="1">
        <v>8248</v>
      </c>
      <c r="Z334" s="7" t="s" ph="1">
        <v>3370</v>
      </c>
      <c r="AA334" s="7" t="s" ph="1">
        <v>8191</v>
      </c>
    </row>
    <row r="335" spans="1:28" ht="25.5" ph="1">
      <c r="A335" s="6" ph="1">
        <v>261</v>
      </c>
      <c r="B335" s="7" t="s" ph="1">
        <v>324</v>
      </c>
      <c r="C335" s="7" t="s" ph="1">
        <v>369</v>
      </c>
      <c r="F335" s="7" t="s" ph="1">
        <v>372</v>
      </c>
      <c r="G335" s="7" t="s" ph="1">
        <v>8081</v>
      </c>
      <c r="I335" s="7" t="s" ph="1">
        <v>2903</v>
      </c>
      <c r="M335" s="14" t="str" ph="1">
        <f>IFERROR(INDEX([1]!_born[生没年],
MATCH(I335,[1]!_born[作],0)),"")</f>
        <v>1882~1971</v>
      </c>
      <c r="N335" s="14" t="str" ph="1">
        <f>IFERROR(INDEX([1]!_born[生没年],
MATCH(K335,[1]!_born[作],0)),"")</f>
        <v/>
      </c>
      <c r="O335" s="7" t="s" ph="1">
        <v>3692</v>
      </c>
      <c r="R335" s="147" ph="1"/>
      <c r="S335" s="7" t="s" ph="1">
        <v>8248</v>
      </c>
      <c r="Z335" s="7" t="s" ph="1">
        <v>3370</v>
      </c>
      <c r="AA335" s="7" t="s" ph="1">
        <v>4016</v>
      </c>
    </row>
    <row r="336" spans="1:28" ht="25.5" ph="1">
      <c r="A336" s="6" ph="1">
        <v>262</v>
      </c>
      <c r="B336" s="7" t="s" ph="1">
        <v>324</v>
      </c>
      <c r="C336" s="7" t="s" ph="1">
        <v>369</v>
      </c>
      <c r="G336" s="7" t="s" ph="1">
        <v>8081</v>
      </c>
      <c r="I336" s="7" t="s" ph="1">
        <v>2903</v>
      </c>
      <c r="M336" s="14" t="str" ph="1">
        <f>IFERROR(INDEX([1]!_born[生没年],
MATCH(I336,[1]!_born[作],0)),"")</f>
        <v>1882~1971</v>
      </c>
      <c r="N336" s="14" t="str" ph="1">
        <f>IFERROR(INDEX([1]!_born[生没年],
MATCH(K336,[1]!_born[作],0)),"")</f>
        <v/>
      </c>
      <c r="O336" s="7" t="s" ph="1">
        <v>8249</v>
      </c>
      <c r="P336" s="7" t="s" ph="1">
        <v>389</v>
      </c>
      <c r="R336" s="147" ph="1"/>
      <c r="Z336" s="7" t="s" ph="1">
        <v>3370</v>
      </c>
      <c r="AA336" s="7" t="s" ph="1">
        <v>4016</v>
      </c>
    </row>
    <row r="337" spans="1:28" ht="25.5" ph="1">
      <c r="A337" s="6" ph="1">
        <v>263</v>
      </c>
      <c r="B337" s="7" t="s" ph="1">
        <v>324</v>
      </c>
      <c r="C337" s="7" t="s" ph="1">
        <v>369</v>
      </c>
      <c r="F337" s="7" t="s" ph="1">
        <v>370</v>
      </c>
      <c r="G337" s="7" t="s" ph="1">
        <v>8081</v>
      </c>
      <c r="I337" s="17" t="s" ph="1">
        <v>1238</v>
      </c>
      <c r="M337" s="14" t="str" ph="1">
        <f>IFERROR(INDEX([1]!_born[生没年],
MATCH(I337,[1]!_born[作],0)),"")</f>
        <v>1882~1967</v>
      </c>
      <c r="N337" s="14" t="str" ph="1">
        <f>IFERROR(INDEX([1]!_born[生没年],
MATCH(K337,[1]!_born[作],0)),"")</f>
        <v/>
      </c>
      <c r="O337" s="7" t="s" ph="1">
        <v>8250</v>
      </c>
      <c r="R337" s="147" ph="1"/>
      <c r="S337" s="7" t="s" ph="1">
        <v>8251</v>
      </c>
      <c r="U337" s="15" ph="1">
        <v>39144</v>
      </c>
      <c r="V337" s="16" ph="1">
        <v>1300</v>
      </c>
      <c r="W337" s="16" ph="1">
        <v>1300</v>
      </c>
      <c r="Y337" s="7" t="s" ph="1">
        <v>390</v>
      </c>
      <c r="AB337" s="7" t="s" ph="1">
        <v>3300</v>
      </c>
    </row>
    <row r="338" spans="1:28" ht="25.5" ph="1">
      <c r="A338" s="6" ph="1">
        <v>264</v>
      </c>
      <c r="B338" s="7" t="s" ph="1">
        <v>324</v>
      </c>
      <c r="C338" s="7" t="s" ph="1">
        <v>369</v>
      </c>
      <c r="F338" s="7" t="s" ph="1">
        <v>372</v>
      </c>
      <c r="G338" s="7" t="s" ph="1">
        <v>8081</v>
      </c>
      <c r="I338" s="7" t="s" ph="1">
        <v>3975</v>
      </c>
      <c r="M338" s="14" t="str" ph="1">
        <f>IFERROR(INDEX([1]!_born[生没年],
MATCH(I338,[1]!_born[作],0)),"")</f>
        <v>1685~1750</v>
      </c>
      <c r="N338" s="14" t="str" ph="1">
        <f>IFERROR(INDEX([1]!_born[生没年],
MATCH(K338,[1]!_born[作],0)),"")</f>
        <v/>
      </c>
      <c r="O338" s="7" t="s" ph="1">
        <v>8252</v>
      </c>
      <c r="R338" s="147" ph="1"/>
      <c r="S338" s="7" t="s" ph="1">
        <v>8251</v>
      </c>
      <c r="U338" s="15" ph="1">
        <v>39144</v>
      </c>
      <c r="V338" s="16" ph="1">
        <v>1300</v>
      </c>
      <c r="W338" s="16" ph="1">
        <v>1300</v>
      </c>
      <c r="Y338" s="7" t="s" ph="1">
        <v>390</v>
      </c>
      <c r="AB338" s="7" t="s" ph="1">
        <v>3300</v>
      </c>
    </row>
    <row r="339" spans="1:28" ht="25.5" ph="1">
      <c r="A339" s="6" ph="1">
        <v>263</v>
      </c>
      <c r="B339" s="7" t="s" ph="1">
        <v>324</v>
      </c>
      <c r="C339" s="7" t="s" ph="1">
        <v>369</v>
      </c>
      <c r="F339" s="7" t="s" ph="1">
        <v>370</v>
      </c>
      <c r="G339" s="7" t="s" ph="1">
        <v>8081</v>
      </c>
      <c r="I339" s="17" t="s" ph="1">
        <v>1238</v>
      </c>
      <c r="M339" s="14" t="str" ph="1">
        <f>IFERROR(INDEX([1]!_born[生没年],
MATCH(I339,[1]!_born[作],0)),"")</f>
        <v>1882~1967</v>
      </c>
      <c r="N339" s="14" t="str" ph="1">
        <f>IFERROR(INDEX([1]!_born[生没年],
MATCH(K339,[1]!_born[作],0)),"")</f>
        <v/>
      </c>
      <c r="O339" s="7" t="s" ph="1">
        <v>8250</v>
      </c>
      <c r="R339" s="147" ph="1"/>
      <c r="S339" s="7" t="s" ph="1">
        <v>8253</v>
      </c>
      <c r="V339" s="16" ph="1">
        <v>3000</v>
      </c>
      <c r="W339" s="16" ph="1">
        <v>2913</v>
      </c>
      <c r="AB339" s="7" t="s" ph="1">
        <v>2745</v>
      </c>
    </row>
    <row r="340" spans="1:28" ht="25.5" ph="1">
      <c r="A340" s="6" ph="1">
        <v>264</v>
      </c>
      <c r="B340" s="7" t="s" ph="1">
        <v>324</v>
      </c>
      <c r="C340" s="7" t="s" ph="1">
        <v>369</v>
      </c>
      <c r="F340" s="7" t="s" ph="1">
        <v>372</v>
      </c>
      <c r="G340" s="7" t="s" ph="1">
        <v>8081</v>
      </c>
      <c r="I340" s="7" t="s" ph="1">
        <v>4015</v>
      </c>
      <c r="M340" s="14" t="str" ph="1">
        <f>IFERROR(INDEX([1]!_born[生没年],
MATCH(I340,[1]!_born[作],0)),"")</f>
        <v>1913~1976</v>
      </c>
      <c r="N340" s="14" t="str" ph="1">
        <f>IFERROR(INDEX([1]!_born[生没年],
MATCH(K340,[1]!_born[作],0)),"")</f>
        <v/>
      </c>
      <c r="O340" s="7" t="s" ph="1">
        <v>8254</v>
      </c>
      <c r="R340" s="147" ph="1"/>
      <c r="S340" s="7" t="s" ph="1">
        <v>8253</v>
      </c>
      <c r="V340" s="16" ph="1">
        <v>3000</v>
      </c>
      <c r="W340" s="16" ph="1">
        <v>2913</v>
      </c>
      <c r="AB340" s="7" t="s" ph="1">
        <v>2745</v>
      </c>
    </row>
    <row r="341" spans="1:28" ht="25.5" ph="1">
      <c r="A341" s="6" ph="1">
        <v>265</v>
      </c>
      <c r="B341" s="7" t="s" ph="1">
        <v>324</v>
      </c>
      <c r="C341" s="7" t="s" ph="1">
        <v>369</v>
      </c>
      <c r="F341" s="7" t="s" ph="1">
        <v>374</v>
      </c>
      <c r="G341" s="7" t="s" ph="1">
        <v>8081</v>
      </c>
      <c r="I341" s="7" t="s" ph="1">
        <v>3575</v>
      </c>
      <c r="M341" s="14" t="str" ph="1">
        <f>IFERROR(INDEX([1]!_born[生没年],
MATCH(I341,[1]!_born[作],0)),"")</f>
        <v>1925~</v>
      </c>
      <c r="N341" s="14" t="str" ph="1">
        <f>IFERROR(INDEX([1]!_born[生没年],
MATCH(K341,[1]!_born[作],0)),"")</f>
        <v/>
      </c>
      <c r="O341" s="7" t="s" ph="1">
        <v>8255</v>
      </c>
      <c r="R341" s="147" ph="1"/>
      <c r="S341" s="7" t="s" ph="1">
        <v>8253</v>
      </c>
      <c r="V341" s="16" ph="1">
        <v>3000</v>
      </c>
      <c r="W341" s="16" ph="1">
        <v>2913</v>
      </c>
      <c r="AB341" s="7" t="s" ph="1">
        <v>2745</v>
      </c>
    </row>
    <row r="342" spans="1:28" ht="25.5" ph="1">
      <c r="A342" s="6" ph="1">
        <v>266</v>
      </c>
      <c r="B342" s="7" t="s" ph="1">
        <v>324</v>
      </c>
      <c r="C342" s="7" t="s" ph="1">
        <v>369</v>
      </c>
      <c r="F342" s="7" t="s" ph="1">
        <v>376</v>
      </c>
      <c r="G342" s="7" t="s" ph="1">
        <v>8081</v>
      </c>
      <c r="I342" s="7" t="s" ph="1">
        <v>3548</v>
      </c>
      <c r="M342" s="14" t="str" ph="1">
        <f>IFERROR(INDEX([1]!_born[生没年],
MATCH(I342,[1]!_born[作],0)),"")</f>
        <v>1926~</v>
      </c>
      <c r="N342" s="14" t="str" ph="1">
        <f>IFERROR(INDEX([1]!_born[生没年],
MATCH(K342,[1]!_born[作],0)),"")</f>
        <v/>
      </c>
      <c r="O342" s="7" t="s" ph="1">
        <v>8256</v>
      </c>
      <c r="R342" s="147" ph="1"/>
      <c r="S342" s="7" t="s" ph="1">
        <v>8253</v>
      </c>
      <c r="V342" s="16" ph="1">
        <v>3000</v>
      </c>
      <c r="W342" s="16" ph="1">
        <v>2913</v>
      </c>
      <c r="AB342" s="7" t="s" ph="1">
        <v>2745</v>
      </c>
    </row>
    <row r="343" spans="1:28" ht="25.5" ph="1">
      <c r="A343" s="6" t="s" ph="1">
        <v>391</v>
      </c>
      <c r="B343" s="7" t="s" ph="1">
        <v>324</v>
      </c>
      <c r="C343" s="7" t="s" ph="1">
        <v>369</v>
      </c>
      <c r="E343" s="7" t="s" ph="1">
        <v>381</v>
      </c>
      <c r="G343" s="7" t="s" ph="1">
        <v>8081</v>
      </c>
      <c r="H343" s="7" t="s" ph="1">
        <v>392</v>
      </c>
      <c r="I343" s="7" t="s" ph="1">
        <v>1145</v>
      </c>
      <c r="M343" s="14" t="str" ph="1">
        <f>IFERROR(INDEX([1]!_born[生没年],
MATCH(I343,[1]!_born[作],0)),"")</f>
        <v>1899~1963</v>
      </c>
      <c r="N343" s="14" t="str" ph="1">
        <f>IFERROR(INDEX([1]!_born[生没年],
MATCH(K343,[1]!_born[作],0)),"")</f>
        <v/>
      </c>
      <c r="O343" s="7" t="s" ph="1">
        <v>8257</v>
      </c>
      <c r="R343" s="147" ph="1"/>
      <c r="S343" s="7" t="s" ph="1">
        <v>393</v>
      </c>
      <c r="T343" s="7" t="s" ph="1">
        <v>394</v>
      </c>
      <c r="U343" s="15" ph="1">
        <v>39385</v>
      </c>
      <c r="V343" s="16" ph="1">
        <f>2816*1.03</f>
        <v>2900.48</v>
      </c>
      <c r="W343" s="16" ph="1">
        <f>2205*1.05</f>
        <v>2315.25</v>
      </c>
      <c r="Y343" s="7" t="s" ph="1">
        <v>8258</v>
      </c>
      <c r="AB343" s="7" t="s" ph="1">
        <v>2779</v>
      </c>
    </row>
    <row r="344" spans="1:28" ht="25.5" ph="1">
      <c r="A344" s="6" ph="1">
        <v>267</v>
      </c>
      <c r="B344" s="7" t="s" ph="1">
        <v>324</v>
      </c>
      <c r="C344" s="7" t="s" ph="1">
        <v>369</v>
      </c>
      <c r="D344" s="14" t="s" ph="1">
        <v>8259</v>
      </c>
      <c r="F344" s="7" t="s" ph="1">
        <v>370</v>
      </c>
      <c r="G344" s="7" t="s" ph="1">
        <v>8081</v>
      </c>
      <c r="I344" s="7" t="s" ph="1">
        <v>3549</v>
      </c>
      <c r="M344" s="14" t="str" ph="1">
        <f>IFERROR(INDEX([1]!_born[生没年],
MATCH(I344,[1]!_born[作],0)),"")</f>
        <v>1881~1945</v>
      </c>
      <c r="N344" s="14" t="str" ph="1">
        <f>IFERROR(INDEX([1]!_born[生没年],
MATCH(K344,[1]!_born[作],0)),"")</f>
        <v/>
      </c>
      <c r="O344" s="7" t="s" ph="1">
        <v>8260</v>
      </c>
      <c r="R344" s="147" ph="1"/>
      <c r="Z344" s="7" t="s" ph="1">
        <v>3761</v>
      </c>
      <c r="AA344" s="7" t="s" ph="1">
        <v>8261</v>
      </c>
      <c r="AB344" s="7" t="s" ph="1">
        <v>3563</v>
      </c>
    </row>
    <row r="345" spans="1:28" ht="25.5" ph="1">
      <c r="A345" s="6" ph="1">
        <v>268</v>
      </c>
      <c r="B345" s="7" t="s" ph="1">
        <v>324</v>
      </c>
      <c r="C345" s="7" t="s" ph="1">
        <v>369</v>
      </c>
      <c r="D345" s="14" t="s" ph="1">
        <v>8259</v>
      </c>
      <c r="F345" s="7" t="s" ph="1">
        <v>372</v>
      </c>
      <c r="G345" s="7" t="s" ph="1">
        <v>8081</v>
      </c>
      <c r="I345" s="7" t="s" ph="1">
        <v>3549</v>
      </c>
      <c r="M345" s="14" t="str" ph="1">
        <f>IFERROR(INDEX([1]!_born[生没年],
MATCH(I345,[1]!_born[作],0)),"")</f>
        <v>1881~1945</v>
      </c>
      <c r="N345" s="14" t="str" ph="1">
        <f>IFERROR(INDEX([1]!_born[生没年],
MATCH(K345,[1]!_born[作],0)),"")</f>
        <v/>
      </c>
      <c r="O345" s="7" t="s" ph="1">
        <v>8262</v>
      </c>
      <c r="R345" s="147" ph="1"/>
      <c r="Z345" s="7" t="s" ph="1">
        <v>3761</v>
      </c>
      <c r="AA345" s="7" t="s" ph="1">
        <v>8261</v>
      </c>
      <c r="AB345" s="7" t="s" ph="1">
        <v>3563</v>
      </c>
    </row>
    <row r="346" spans="1:28" ht="25.5" ph="1">
      <c r="A346" s="6" ph="1">
        <v>269</v>
      </c>
      <c r="B346" s="7" t="s" ph="1">
        <v>324</v>
      </c>
      <c r="C346" s="7" t="s" ph="1">
        <v>369</v>
      </c>
      <c r="D346" s="14" t="s" ph="1">
        <v>8259</v>
      </c>
      <c r="F346" s="7" t="s" ph="1">
        <v>374</v>
      </c>
      <c r="G346" s="7" t="s" ph="1">
        <v>8081</v>
      </c>
      <c r="I346" s="7" t="s" ph="1">
        <v>3549</v>
      </c>
      <c r="M346" s="14" t="str" ph="1">
        <f>IFERROR(INDEX([1]!_born[生没年],
MATCH(I346,[1]!_born[作],0)),"")</f>
        <v>1881~1945</v>
      </c>
      <c r="N346" s="14" t="str" ph="1">
        <f>IFERROR(INDEX([1]!_born[生没年],
MATCH(K346,[1]!_born[作],0)),"")</f>
        <v/>
      </c>
      <c r="O346" s="7" t="s" ph="1">
        <v>8263</v>
      </c>
      <c r="R346" s="147" ph="1"/>
      <c r="Z346" s="7" t="s" ph="1">
        <v>3761</v>
      </c>
      <c r="AA346" s="7" t="s" ph="1">
        <v>8261</v>
      </c>
      <c r="AB346" s="7" t="s" ph="1">
        <v>3563</v>
      </c>
    </row>
    <row r="347" spans="1:28" ht="25.5" ph="1">
      <c r="A347" s="6" ph="1">
        <v>270</v>
      </c>
      <c r="B347" s="7" t="s" ph="1">
        <v>324</v>
      </c>
      <c r="C347" s="7" t="s" ph="1">
        <v>369</v>
      </c>
      <c r="D347" s="14" t="s" ph="1">
        <v>8259</v>
      </c>
      <c r="F347" s="7" t="s" ph="1">
        <v>376</v>
      </c>
      <c r="G347" s="7" t="s" ph="1">
        <v>8081</v>
      </c>
      <c r="I347" s="7" t="s" ph="1">
        <v>3549</v>
      </c>
      <c r="M347" s="14" t="str" ph="1">
        <f>IFERROR(INDEX([1]!_born[生没年],
MATCH(I347,[1]!_born[作],0)),"")</f>
        <v>1881~1945</v>
      </c>
      <c r="N347" s="14" t="str" ph="1">
        <f>IFERROR(INDEX([1]!_born[生没年],
MATCH(K347,[1]!_born[作],0)),"")</f>
        <v/>
      </c>
      <c r="O347" s="7" t="s" ph="1">
        <v>8264</v>
      </c>
      <c r="R347" s="147" ph="1"/>
      <c r="Z347" s="7" t="s" ph="1">
        <v>3761</v>
      </c>
      <c r="AA347" s="7" t="s" ph="1">
        <v>8261</v>
      </c>
      <c r="AB347" s="7" t="s" ph="1">
        <v>3563</v>
      </c>
    </row>
    <row r="348" spans="1:28" ht="25.5" ph="1">
      <c r="A348" s="6" ph="1">
        <v>271</v>
      </c>
      <c r="B348" s="7" t="s" ph="1">
        <v>324</v>
      </c>
      <c r="C348" s="7" t="s" ph="1">
        <v>369</v>
      </c>
      <c r="D348" s="14" t="s" ph="1">
        <v>8259</v>
      </c>
      <c r="F348" s="7" t="s" ph="1">
        <v>378</v>
      </c>
      <c r="G348" s="7" t="s" ph="1">
        <v>8081</v>
      </c>
      <c r="I348" s="7" t="s" ph="1">
        <v>3549</v>
      </c>
      <c r="M348" s="14" t="str" ph="1">
        <f>IFERROR(INDEX([1]!_born[生没年],
MATCH(I348,[1]!_born[作],0)),"")</f>
        <v>1881~1945</v>
      </c>
      <c r="N348" s="14" t="str" ph="1">
        <f>IFERROR(INDEX([1]!_born[生没年],
MATCH(K348,[1]!_born[作],0)),"")</f>
        <v/>
      </c>
      <c r="O348" s="7" t="s" ph="1">
        <v>8265</v>
      </c>
      <c r="R348" s="147" ph="1"/>
      <c r="Z348" s="7" t="s" ph="1">
        <v>3761</v>
      </c>
      <c r="AA348" s="7" t="s" ph="1">
        <v>8261</v>
      </c>
      <c r="AB348" s="7" t="s" ph="1">
        <v>3563</v>
      </c>
    </row>
    <row r="349" spans="1:28" ht="25.5" ph="1">
      <c r="A349" s="6" ph="1">
        <v>272</v>
      </c>
      <c r="B349" s="7" t="s" ph="1">
        <v>324</v>
      </c>
      <c r="C349" s="7" t="s" ph="1">
        <v>369</v>
      </c>
      <c r="D349" s="14" t="s" ph="1">
        <v>8259</v>
      </c>
      <c r="F349" s="7" t="s" ph="1">
        <v>87</v>
      </c>
      <c r="G349" s="7" t="s" ph="1">
        <v>8081</v>
      </c>
      <c r="I349" s="7" t="s" ph="1">
        <v>3549</v>
      </c>
      <c r="M349" s="14" t="str" ph="1">
        <f>IFERROR(INDEX([1]!_born[生没年],
MATCH(I349,[1]!_born[作],0)),"")</f>
        <v>1881~1945</v>
      </c>
      <c r="N349" s="14" t="str" ph="1">
        <f>IFERROR(INDEX([1]!_born[生没年],
MATCH(K349,[1]!_born[作],0)),"")</f>
        <v/>
      </c>
      <c r="O349" s="7" t="s" ph="1">
        <v>8266</v>
      </c>
      <c r="R349" s="147" ph="1"/>
      <c r="Z349" s="7" t="s" ph="1">
        <v>3761</v>
      </c>
      <c r="AA349" s="7" t="s" ph="1">
        <v>8261</v>
      </c>
      <c r="AB349" s="7" t="s" ph="1">
        <v>3563</v>
      </c>
    </row>
    <row r="350" spans="1:28" ht="25.5" ph="1">
      <c r="A350" s="6" ph="1">
        <v>273</v>
      </c>
      <c r="B350" s="7" t="s" ph="1">
        <v>324</v>
      </c>
      <c r="C350" s="7" t="s" ph="1">
        <v>369</v>
      </c>
      <c r="D350" s="14" t="s" ph="1">
        <v>8267</v>
      </c>
      <c r="E350" s="7" t="s" ph="1">
        <v>381</v>
      </c>
      <c r="F350" s="7" t="s" ph="1">
        <v>370</v>
      </c>
      <c r="G350" s="7" t="s" ph="1">
        <v>8081</v>
      </c>
      <c r="I350" s="7" t="s" ph="1">
        <v>2921</v>
      </c>
      <c r="M350" s="14" t="str" ph="1">
        <f>IFERROR(INDEX([1]!_born[生没年],
MATCH(I350,[1]!_born[作],0)),"")</f>
        <v>1891~1953</v>
      </c>
      <c r="N350" s="14" t="str" ph="1">
        <f>IFERROR(INDEX([1]!_born[生没年],
MATCH(K350,[1]!_born[作],0)),"")</f>
        <v/>
      </c>
      <c r="O350" s="7" t="s" ph="1">
        <v>8268</v>
      </c>
      <c r="R350" s="147" ph="1"/>
      <c r="U350" s="15" ph="1">
        <v>34677</v>
      </c>
      <c r="V350" s="16" ph="1">
        <v>5600</v>
      </c>
      <c r="AB350" s="7" t="s" ph="1">
        <v>2954</v>
      </c>
    </row>
    <row r="351" spans="1:28" ht="25.5" ph="1">
      <c r="A351" s="6" ph="1">
        <v>274</v>
      </c>
      <c r="B351" s="7" t="s" ph="1">
        <v>324</v>
      </c>
      <c r="C351" s="7" t="s" ph="1">
        <v>369</v>
      </c>
      <c r="D351" s="14" t="s" ph="1">
        <v>8267</v>
      </c>
      <c r="E351" s="7" t="s" ph="1">
        <v>381</v>
      </c>
      <c r="F351" s="7" t="s" ph="1">
        <v>372</v>
      </c>
      <c r="G351" s="7" t="s" ph="1">
        <v>8081</v>
      </c>
      <c r="I351" s="7" t="s" ph="1">
        <v>2903</v>
      </c>
      <c r="M351" s="14" t="str" ph="1">
        <f>IFERROR(INDEX([1]!_born[生没年],
MATCH(I351,[1]!_born[作],0)),"")</f>
        <v>1882~1971</v>
      </c>
      <c r="N351" s="14" t="str" ph="1">
        <f>IFERROR(INDEX([1]!_born[生没年],
MATCH(K351,[1]!_born[作],0)),"")</f>
        <v/>
      </c>
      <c r="O351" s="7" t="s" ph="1">
        <v>3581</v>
      </c>
      <c r="R351" s="147" ph="1"/>
      <c r="U351" s="15" ph="1">
        <v>34677</v>
      </c>
      <c r="V351" s="16" ph="1">
        <v>5600</v>
      </c>
      <c r="AB351" s="7" t="s" ph="1">
        <v>2954</v>
      </c>
    </row>
    <row r="352" spans="1:28" ht="25.5" ph="1">
      <c r="A352" s="6" ph="1">
        <v>275</v>
      </c>
      <c r="B352" s="7" t="s" ph="1">
        <v>324</v>
      </c>
      <c r="C352" s="7" t="s" ph="1">
        <v>369</v>
      </c>
      <c r="D352" s="14" t="s" ph="1">
        <v>8267</v>
      </c>
      <c r="E352" s="7" t="s" ph="1">
        <v>381</v>
      </c>
      <c r="F352" s="7" t="s" ph="1">
        <v>374</v>
      </c>
      <c r="G352" s="7" t="s" ph="1">
        <v>8081</v>
      </c>
      <c r="I352" s="7" t="s" ph="1">
        <v>3041</v>
      </c>
      <c r="M352" s="14" t="str" ph="1">
        <f>IFERROR(INDEX([1]!_born[生没年],
MATCH(I352,[1]!_born[作],0)),"")</f>
        <v>1906~1975</v>
      </c>
      <c r="N352" s="14" t="str" ph="1">
        <f>IFERROR(INDEX([1]!_born[生没年],
MATCH(K352,[1]!_born[作],0)),"")</f>
        <v/>
      </c>
      <c r="O352" s="7" t="s" ph="1">
        <v>8269</v>
      </c>
      <c r="R352" s="147" ph="1"/>
      <c r="U352" s="15" ph="1">
        <v>34677</v>
      </c>
      <c r="V352" s="16" ph="1">
        <v>5600</v>
      </c>
      <c r="AB352" s="7" t="s" ph="1">
        <v>2954</v>
      </c>
    </row>
    <row r="353" spans="1:33" ht="25.5" ph="1">
      <c r="A353" s="6" ph="1">
        <v>276</v>
      </c>
      <c r="B353" s="7" t="s" ph="1">
        <v>324</v>
      </c>
      <c r="C353" s="7" t="s" ph="1">
        <v>369</v>
      </c>
      <c r="D353" s="14" t="s" ph="1">
        <v>8267</v>
      </c>
      <c r="E353" s="7" t="s" ph="1">
        <v>381</v>
      </c>
      <c r="F353" s="7" t="s" ph="1">
        <v>376</v>
      </c>
      <c r="G353" s="7" t="s" ph="1">
        <v>8081</v>
      </c>
      <c r="I353" s="17" t="s" ph="1">
        <v>1239</v>
      </c>
      <c r="M353" s="14" t="str" ph="1">
        <f>IFERROR(INDEX([1]!_born[生没年],
MATCH(I353,[1]!_born[作],0)),"")</f>
        <v>1883~1945</v>
      </c>
      <c r="N353" s="14" t="str" ph="1">
        <f>IFERROR(INDEX([1]!_born[生没年],
MATCH(K353,[1]!_born[作],0)),"")</f>
        <v/>
      </c>
      <c r="O353" s="7" t="s" ph="1">
        <v>8270</v>
      </c>
      <c r="R353" s="147" ph="1"/>
      <c r="U353" s="15" ph="1">
        <v>34677</v>
      </c>
      <c r="V353" s="16" ph="1">
        <v>5600</v>
      </c>
      <c r="AB353" s="7" t="s" ph="1">
        <v>2954</v>
      </c>
    </row>
    <row r="354" spans="1:33" ht="25.5" ph="1">
      <c r="A354" s="6" ph="1">
        <v>277</v>
      </c>
      <c r="B354" s="7" t="s" ph="1">
        <v>324</v>
      </c>
      <c r="C354" s="7" t="s" ph="1">
        <v>369</v>
      </c>
      <c r="D354" s="14" t="s" ph="1">
        <v>8267</v>
      </c>
      <c r="E354" s="7" t="s" ph="1">
        <v>381</v>
      </c>
      <c r="F354" s="7" t="s" ph="1">
        <v>378</v>
      </c>
      <c r="G354" s="7" t="s" ph="1">
        <v>8081</v>
      </c>
      <c r="I354" s="7" t="s" ph="1">
        <v>3549</v>
      </c>
      <c r="M354" s="14" t="str" ph="1">
        <f>IFERROR(INDEX([1]!_born[生没年],
MATCH(I354,[1]!_born[作],0)),"")</f>
        <v>1881~1945</v>
      </c>
      <c r="N354" s="14" t="str" ph="1">
        <f>IFERROR(INDEX([1]!_born[生没年],
MATCH(K354,[1]!_born[作],0)),"")</f>
        <v/>
      </c>
      <c r="O354" s="7" t="s" ph="1">
        <v>8271</v>
      </c>
      <c r="R354" s="147" ph="1"/>
      <c r="U354" s="15" ph="1">
        <v>34677</v>
      </c>
      <c r="V354" s="16" ph="1">
        <v>5600</v>
      </c>
      <c r="AB354" s="7" t="s" ph="1">
        <v>2954</v>
      </c>
    </row>
    <row r="355" spans="1:33" ht="25.5" ph="1">
      <c r="A355" s="6" ph="1">
        <v>278</v>
      </c>
      <c r="B355" s="7" t="s" ph="1">
        <v>324</v>
      </c>
      <c r="C355" s="7" t="s" ph="1">
        <v>369</v>
      </c>
      <c r="D355" s="14" t="s" ph="1">
        <v>8267</v>
      </c>
      <c r="E355" s="7" t="s" ph="1">
        <v>381</v>
      </c>
      <c r="F355" s="7" t="s" ph="1">
        <v>87</v>
      </c>
      <c r="G355" s="7" t="s" ph="1">
        <v>8081</v>
      </c>
      <c r="I355" s="7" t="s" ph="1">
        <v>2788</v>
      </c>
      <c r="M355" s="14" t="str" ph="1">
        <f>IFERROR(INDEX([1]!_born[生没年],
MATCH(I355,[1]!_born[作],0)),"")</f>
        <v>1882~1937</v>
      </c>
      <c r="N355" s="14" t="str" ph="1">
        <f>IFERROR(INDEX([1]!_born[生没年],
MATCH(K355,[1]!_born[作],0)),"")</f>
        <v/>
      </c>
      <c r="O355" s="7" t="s" ph="1">
        <v>8272</v>
      </c>
      <c r="R355" s="147" ph="1"/>
      <c r="U355" s="15" ph="1">
        <v>34677</v>
      </c>
      <c r="V355" s="16" ph="1">
        <v>5600</v>
      </c>
      <c r="AB355" s="7" t="s" ph="1">
        <v>2954</v>
      </c>
    </row>
    <row r="356" spans="1:33" ht="25.5" ph="1">
      <c r="A356" s="6" ph="1">
        <v>279</v>
      </c>
      <c r="B356" s="7" t="s" ph="1">
        <v>324</v>
      </c>
      <c r="C356" s="7" t="s" ph="1">
        <v>369</v>
      </c>
      <c r="D356" s="14" t="s" ph="1">
        <v>8267</v>
      </c>
      <c r="E356" s="7" t="s" ph="1">
        <v>381</v>
      </c>
      <c r="F356" s="7" t="s" ph="1">
        <v>88</v>
      </c>
      <c r="G356" s="7" t="s" ph="1">
        <v>8081</v>
      </c>
      <c r="I356" s="17" t="s" ph="1">
        <v>1240</v>
      </c>
      <c r="M356" s="14" t="str" ph="1">
        <f>IFERROR(INDEX([1]!_born[生没年],
MATCH(I356,[1]!_born[作],0)),"")</f>
        <v>1895~1963</v>
      </c>
      <c r="N356" s="14" t="str" ph="1">
        <f>IFERROR(INDEX([1]!_born[生没年],
MATCH(K356,[1]!_born[作],0)),"")</f>
        <v/>
      </c>
      <c r="O356" s="7" t="s" ph="1">
        <v>8273</v>
      </c>
      <c r="R356" s="147" ph="1"/>
      <c r="U356" s="15" ph="1">
        <v>34677</v>
      </c>
      <c r="V356" s="16" ph="1">
        <v>5600</v>
      </c>
      <c r="AB356" s="7" t="s" ph="1">
        <v>2954</v>
      </c>
    </row>
    <row r="357" spans="1:33" ht="25.5" ph="1">
      <c r="A357" s="6" ph="1">
        <v>280</v>
      </c>
      <c r="B357" s="7" t="s" ph="1">
        <v>324</v>
      </c>
      <c r="C357" s="7" t="s" ph="1">
        <v>369</v>
      </c>
      <c r="G357" s="7" t="s" ph="1">
        <v>89</v>
      </c>
      <c r="I357" s="17" t="s" ph="1">
        <v>1241</v>
      </c>
      <c r="M357" s="14" t="str" ph="1">
        <f>IFERROR(INDEX([1]!_born[生没年],
MATCH(I357,[1]!_born[作],0)),"")</f>
        <v>1876~1946</v>
      </c>
      <c r="N357" s="14" t="str" ph="1">
        <f>IFERROR(INDEX([1]!_born[生没年],
MATCH(K357,[1]!_born[作],0)),"")</f>
        <v/>
      </c>
      <c r="O357" s="7" t="s" ph="1">
        <v>8274</v>
      </c>
      <c r="R357" s="147" ph="1"/>
      <c r="S357" s="7" t="s" ph="1">
        <v>8275</v>
      </c>
      <c r="Z357" s="7" t="s" ph="1">
        <v>4042</v>
      </c>
      <c r="AA357" s="7" t="s" ph="1">
        <v>8276</v>
      </c>
      <c r="AB357" s="7" t="s" ph="1">
        <v>3758</v>
      </c>
    </row>
    <row r="358" spans="1:33" ht="25.5" ph="1">
      <c r="A358" s="6" ph="1">
        <v>281</v>
      </c>
      <c r="B358" s="7" t="s" ph="1">
        <v>324</v>
      </c>
      <c r="C358" s="7" t="s" ph="1">
        <v>369</v>
      </c>
      <c r="G358" s="7" t="s" ph="1">
        <v>89</v>
      </c>
      <c r="I358" s="17" t="s" ph="1">
        <v>1241</v>
      </c>
      <c r="M358" s="14" t="str" ph="1">
        <f>IFERROR(INDEX([1]!_born[生没年],
MATCH(I358,[1]!_born[作],0)),"")</f>
        <v>1876~1946</v>
      </c>
      <c r="N358" s="14" t="str" ph="1">
        <f>IFERROR(INDEX([1]!_born[生没年],
MATCH(K358,[1]!_born[作],0)),"")</f>
        <v/>
      </c>
      <c r="O358" s="7" t="s" ph="1">
        <v>8277</v>
      </c>
      <c r="R358" s="147" ph="1"/>
      <c r="S358" s="7" t="s" ph="1">
        <v>8275</v>
      </c>
      <c r="Z358" s="7" t="s" ph="1">
        <v>4042</v>
      </c>
      <c r="AA358" s="7" t="s" ph="1">
        <v>8276</v>
      </c>
      <c r="AB358" s="7" t="s" ph="1">
        <v>3758</v>
      </c>
    </row>
    <row r="359" spans="1:33" ht="25.5" ph="1">
      <c r="A359" s="6" ph="1">
        <v>282</v>
      </c>
      <c r="B359" s="7" t="s" ph="1">
        <v>324</v>
      </c>
      <c r="C359" s="7" t="s" ph="1">
        <v>369</v>
      </c>
      <c r="D359" s="14" t="s" ph="1">
        <v>8278</v>
      </c>
      <c r="E359" s="7" t="s" ph="1">
        <v>382</v>
      </c>
      <c r="F359" s="7" t="s" ph="1">
        <v>370</v>
      </c>
      <c r="G359" s="7" t="s" ph="1">
        <v>8081</v>
      </c>
      <c r="I359" s="7" t="s" ph="1">
        <v>2675</v>
      </c>
      <c r="M359" s="14" t="str" ph="1">
        <f>IFERROR(INDEX([1]!_born[生没年],
MATCH(I359,[1]!_born[作],0)),"")</f>
        <v>1874~1951</v>
      </c>
      <c r="N359" s="14" t="str" ph="1">
        <f>IFERROR(INDEX([1]!_born[生没年],
MATCH(K359,[1]!_born[作],0)),"")</f>
        <v/>
      </c>
      <c r="O359" s="7" t="s" ph="1">
        <v>8279</v>
      </c>
      <c r="R359" s="147" ph="1"/>
      <c r="U359" s="15" ph="1">
        <v>34677</v>
      </c>
      <c r="Z359" s="7" t="s" ph="1">
        <v>3370</v>
      </c>
      <c r="AA359" s="7" t="s" ph="1">
        <v>8280</v>
      </c>
      <c r="AB359" s="7" t="s" ph="1">
        <v>3756</v>
      </c>
      <c r="AC359" s="7" t="s" ph="1">
        <v>3273</v>
      </c>
    </row>
    <row r="360" spans="1:33" ht="25.5" ph="1">
      <c r="A360" s="6" ph="1">
        <v>283</v>
      </c>
      <c r="B360" s="7" t="s" ph="1">
        <v>324</v>
      </c>
      <c r="C360" s="7" t="s" ph="1">
        <v>369</v>
      </c>
      <c r="D360" s="14" t="s" ph="1">
        <v>8278</v>
      </c>
      <c r="E360" s="7" t="s" ph="1">
        <v>382</v>
      </c>
      <c r="F360" s="7" t="s" ph="1">
        <v>372</v>
      </c>
      <c r="G360" s="7" t="s" ph="1">
        <v>8081</v>
      </c>
      <c r="I360" s="7" t="s" ph="1">
        <v>2675</v>
      </c>
      <c r="M360" s="14" t="str" ph="1">
        <f>IFERROR(INDEX([1]!_born[生没年],
MATCH(I360,[1]!_born[作],0)),"")</f>
        <v>1874~1951</v>
      </c>
      <c r="N360" s="14" t="str" ph="1">
        <f>IFERROR(INDEX([1]!_born[生没年],
MATCH(K360,[1]!_born[作],0)),"")</f>
        <v/>
      </c>
      <c r="O360" s="7" t="s" ph="1">
        <v>8281</v>
      </c>
      <c r="R360" s="147" ph="1"/>
      <c r="U360" s="15" ph="1">
        <v>34677</v>
      </c>
      <c r="Z360" s="7" t="s" ph="1">
        <v>3370</v>
      </c>
      <c r="AA360" s="7" t="s" ph="1">
        <v>8280</v>
      </c>
      <c r="AB360" s="7" t="s" ph="1">
        <v>3756</v>
      </c>
      <c r="AC360" s="7" t="s" ph="1">
        <v>3273</v>
      </c>
    </row>
    <row r="361" spans="1:33" ht="25.5" ph="1">
      <c r="A361" s="6" ph="1">
        <v>284</v>
      </c>
      <c r="B361" s="7" t="s" ph="1">
        <v>324</v>
      </c>
      <c r="C361" s="7" t="s" ph="1">
        <v>369</v>
      </c>
      <c r="D361" s="14" t="s" ph="1">
        <v>8278</v>
      </c>
      <c r="E361" s="7" t="s" ph="1">
        <v>382</v>
      </c>
      <c r="F361" s="7" t="s" ph="1">
        <v>374</v>
      </c>
      <c r="G361" s="7" t="s" ph="1">
        <v>8081</v>
      </c>
      <c r="I361" s="7" t="s" ph="1">
        <v>2675</v>
      </c>
      <c r="M361" s="14" t="str" ph="1">
        <f>IFERROR(INDEX([1]!_born[生没年],
MATCH(I361,[1]!_born[作],0)),"")</f>
        <v>1874~1951</v>
      </c>
      <c r="N361" s="14" t="str" ph="1">
        <f>IFERROR(INDEX([1]!_born[生没年],
MATCH(K361,[1]!_born[作],0)),"")</f>
        <v/>
      </c>
      <c r="O361" s="7" t="s" ph="1">
        <v>8282</v>
      </c>
      <c r="R361" s="147" ph="1"/>
      <c r="U361" s="15" ph="1">
        <v>34677</v>
      </c>
      <c r="Z361" s="7" t="s" ph="1">
        <v>3370</v>
      </c>
      <c r="AA361" s="7" t="s" ph="1">
        <v>8280</v>
      </c>
      <c r="AB361" s="7" t="s" ph="1">
        <v>3756</v>
      </c>
      <c r="AC361" s="7" t="s" ph="1">
        <v>3273</v>
      </c>
    </row>
    <row r="362" spans="1:33" ht="25.5" ph="1">
      <c r="A362" s="6" ph="1">
        <v>286</v>
      </c>
      <c r="B362" s="7" t="s" ph="1">
        <v>324</v>
      </c>
      <c r="C362" s="7" t="s" ph="1">
        <v>369</v>
      </c>
      <c r="D362" s="14" t="s" ph="1">
        <v>8283</v>
      </c>
      <c r="F362" s="7" t="s" ph="1">
        <v>370</v>
      </c>
      <c r="G362" s="7" t="s" ph="1">
        <v>8081</v>
      </c>
      <c r="I362" s="7" t="s" ph="1">
        <v>2675</v>
      </c>
      <c r="M362" s="14" t="str" ph="1">
        <f>IFERROR(INDEX([1]!_born[生没年],
MATCH(I362,[1]!_born[作],0)),"")</f>
        <v>1874~1951</v>
      </c>
      <c r="N362" s="14" t="str" ph="1">
        <f>IFERROR(INDEX([1]!_born[生没年],
MATCH(K362,[1]!_born[作],0)),"")</f>
        <v/>
      </c>
      <c r="O362" s="7" t="s" ph="1">
        <v>8284</v>
      </c>
      <c r="P362" s="7" t="s" ph="1">
        <v>90</v>
      </c>
      <c r="R362" s="147" ph="1"/>
      <c r="T362" s="7" t="s" ph="1">
        <v>8285</v>
      </c>
      <c r="U362" s="15" ph="1">
        <v>34668</v>
      </c>
      <c r="W362" s="16" ph="1">
        <v>2600</v>
      </c>
      <c r="Z362" s="7" t="s" ph="1">
        <v>3370</v>
      </c>
      <c r="AA362" s="7" t="s" ph="1">
        <v>8280</v>
      </c>
      <c r="AB362" s="7" t="s" ph="1">
        <v>3274</v>
      </c>
    </row>
    <row r="363" spans="1:33" ht="25.5" ph="1">
      <c r="A363" s="6" ph="1">
        <v>285</v>
      </c>
      <c r="B363" s="7" t="s" ph="1">
        <v>324</v>
      </c>
      <c r="C363" s="7" t="s" ph="1">
        <v>369</v>
      </c>
      <c r="D363" s="14" t="s" ph="1">
        <v>8283</v>
      </c>
      <c r="F363" s="7" t="s" ph="1">
        <v>372</v>
      </c>
      <c r="G363" s="7" t="s" ph="1">
        <v>8081</v>
      </c>
      <c r="I363" s="7" t="s" ph="1">
        <v>2675</v>
      </c>
      <c r="M363" s="14" t="str" ph="1">
        <f>IFERROR(INDEX([1]!_born[生没年],
MATCH(I363,[1]!_born[作],0)),"")</f>
        <v>1874~1951</v>
      </c>
      <c r="N363" s="14" t="str" ph="1">
        <f>IFERROR(INDEX([1]!_born[生没年],
MATCH(K363,[1]!_born[作],0)),"")</f>
        <v/>
      </c>
      <c r="O363" s="17" t="s" ph="1">
        <v>8286</v>
      </c>
      <c r="P363" s="7" t="s" ph="1">
        <v>90</v>
      </c>
      <c r="R363" s="147" ph="1"/>
      <c r="T363" s="7" t="s" ph="1">
        <v>8285</v>
      </c>
      <c r="U363" s="15" ph="1">
        <v>34668</v>
      </c>
      <c r="W363" s="16" ph="1">
        <v>2600</v>
      </c>
      <c r="Z363" s="7" t="s" ph="1">
        <v>3370</v>
      </c>
      <c r="AB363" s="7" t="s" ph="1">
        <v>3273</v>
      </c>
      <c r="AC363" s="7" t="s" ph="1">
        <v>3118</v>
      </c>
      <c r="AD363" s="7" t="s" ph="1">
        <v>3275</v>
      </c>
      <c r="AE363" s="7" t="s" ph="1">
        <v>3559</v>
      </c>
      <c r="AF363" s="7" t="s" ph="1">
        <v>3119</v>
      </c>
      <c r="AG363" s="7" t="s" ph="1">
        <v>3120</v>
      </c>
    </row>
    <row r="364" spans="1:33" ht="25.5" ph="1">
      <c r="A364" s="6" ph="1">
        <v>287</v>
      </c>
      <c r="B364" s="7" t="s" ph="1">
        <v>324</v>
      </c>
      <c r="C364" s="7" t="s" ph="1">
        <v>369</v>
      </c>
      <c r="D364" s="14" t="s" ph="1">
        <v>8283</v>
      </c>
      <c r="F364" s="7" t="s" ph="1">
        <v>374</v>
      </c>
      <c r="G364" s="7" t="s" ph="1">
        <v>8081</v>
      </c>
      <c r="I364" s="7" t="s" ph="1">
        <v>2675</v>
      </c>
      <c r="M364" s="14" t="str" ph="1">
        <f>IFERROR(INDEX([1]!_born[生没年],
MATCH(I364,[1]!_born[作],0)),"")</f>
        <v>1874~1951</v>
      </c>
      <c r="N364" s="14" t="str" ph="1">
        <f>IFERROR(INDEX([1]!_born[生没年],
MATCH(K364,[1]!_born[作],0)),"")</f>
        <v/>
      </c>
      <c r="O364" s="7" t="s" ph="1">
        <v>8287</v>
      </c>
      <c r="P364" s="7" t="s" ph="1">
        <v>90</v>
      </c>
      <c r="R364" s="147" ph="1"/>
      <c r="T364" s="7" t="s" ph="1">
        <v>8285</v>
      </c>
      <c r="U364" s="15" ph="1">
        <v>34668</v>
      </c>
      <c r="W364" s="16" ph="1">
        <v>2600</v>
      </c>
      <c r="Z364" s="7" t="s" ph="1">
        <v>3370</v>
      </c>
      <c r="AA364" s="7" t="s" ph="1">
        <v>3756</v>
      </c>
      <c r="AB364" s="7" t="s" ph="1">
        <v>3276</v>
      </c>
    </row>
    <row r="365" spans="1:33" ht="25.5" ph="1">
      <c r="A365" s="6" ph="1">
        <v>288</v>
      </c>
      <c r="B365" s="7" t="s" ph="1">
        <v>324</v>
      </c>
      <c r="C365" s="7" t="s" ph="1">
        <v>369</v>
      </c>
      <c r="F365" s="7" t="s" ph="1">
        <v>370</v>
      </c>
      <c r="G365" s="7" t="s" ph="1">
        <v>89</v>
      </c>
      <c r="I365" s="17" t="s" ph="1">
        <v>1242</v>
      </c>
      <c r="M365" s="14" t="str" ph="1">
        <f>IFERROR(INDEX([1]!_born[生没年],
MATCH(I365,[1]!_born[作],0)),"")</f>
        <v>1872~1915</v>
      </c>
      <c r="N365" s="14" t="str" ph="1">
        <f>IFERROR(INDEX([1]!_born[生没年],
MATCH(K365,[1]!_born[作],0)),"")</f>
        <v/>
      </c>
      <c r="O365" s="7" t="s" ph="1">
        <v>8288</v>
      </c>
      <c r="R365" s="147" ph="1"/>
      <c r="T365" s="7" t="s" ph="1">
        <v>8289</v>
      </c>
      <c r="W365" s="16" ph="1">
        <v>3300</v>
      </c>
      <c r="Z365" s="7" t="s" ph="1">
        <v>2678</v>
      </c>
      <c r="AA365" s="7" t="s" ph="1">
        <v>2676</v>
      </c>
      <c r="AB365" s="7" t="s" ph="1">
        <v>2677</v>
      </c>
    </row>
    <row r="366" spans="1:33" ht="25.5" ph="1">
      <c r="A366" s="6" ph="1">
        <v>289</v>
      </c>
      <c r="B366" s="7" t="s" ph="1">
        <v>324</v>
      </c>
      <c r="C366" s="7" t="s" ph="1">
        <v>369</v>
      </c>
      <c r="F366" s="7" t="s" ph="1">
        <v>372</v>
      </c>
      <c r="G366" s="7" t="s" ph="1">
        <v>89</v>
      </c>
      <c r="I366" s="17" t="s" ph="1">
        <v>1242</v>
      </c>
      <c r="M366" s="14" t="str" ph="1">
        <f>IFERROR(INDEX([1]!_born[生没年],
MATCH(I366,[1]!_born[作],0)),"")</f>
        <v>1872~1915</v>
      </c>
      <c r="N366" s="14" t="str" ph="1">
        <f>IFERROR(INDEX([1]!_born[生没年],
MATCH(K366,[1]!_born[作],0)),"")</f>
        <v/>
      </c>
      <c r="O366" s="7" t="s" ph="1">
        <v>8290</v>
      </c>
      <c r="R366" s="147" ph="1"/>
      <c r="T366" s="7" t="s" ph="1">
        <v>8289</v>
      </c>
      <c r="W366" s="16" ph="1">
        <v>3300</v>
      </c>
      <c r="Z366" s="7" t="s" ph="1">
        <v>2678</v>
      </c>
      <c r="AA366" s="7" t="s" ph="1">
        <v>2676</v>
      </c>
      <c r="AB366" s="7" t="s" ph="1">
        <v>2677</v>
      </c>
    </row>
    <row r="367" spans="1:33" ht="25.5" ph="1">
      <c r="A367" s="6" ph="1">
        <v>290</v>
      </c>
      <c r="B367" s="7" t="s" ph="1">
        <v>324</v>
      </c>
      <c r="C367" s="7" t="s" ph="1">
        <v>369</v>
      </c>
      <c r="F367" s="7" t="s" ph="1">
        <v>374</v>
      </c>
      <c r="G367" s="7" t="s" ph="1">
        <v>89</v>
      </c>
      <c r="I367" s="17" t="s" ph="1">
        <v>1242</v>
      </c>
      <c r="M367" s="14" t="str" ph="1">
        <f>IFERROR(INDEX([1]!_born[生没年],
MATCH(I367,[1]!_born[作],0)),"")</f>
        <v>1872~1915</v>
      </c>
      <c r="N367" s="14" t="str" ph="1">
        <f>IFERROR(INDEX([1]!_born[生没年],
MATCH(K367,[1]!_born[作],0)),"")</f>
        <v/>
      </c>
      <c r="O367" s="7" t="s" ph="1">
        <v>8291</v>
      </c>
      <c r="R367" s="147" ph="1"/>
      <c r="T367" s="7" t="s" ph="1">
        <v>8289</v>
      </c>
      <c r="W367" s="16" ph="1">
        <v>3300</v>
      </c>
      <c r="Z367" s="7" t="s" ph="1">
        <v>2678</v>
      </c>
      <c r="AA367" s="7" t="s" ph="1">
        <v>2676</v>
      </c>
      <c r="AB367" s="7" t="s" ph="1">
        <v>2677</v>
      </c>
    </row>
    <row r="368" spans="1:33" ht="25.5" ph="1">
      <c r="A368" s="6" ph="1">
        <v>291</v>
      </c>
      <c r="B368" s="7" t="s" ph="1">
        <v>324</v>
      </c>
      <c r="C368" s="7" t="s" ph="1">
        <v>369</v>
      </c>
      <c r="G368" s="7" t="s" ph="1">
        <v>89</v>
      </c>
      <c r="H368" s="7" t="s" ph="1">
        <v>392</v>
      </c>
      <c r="I368" s="7" t="s" ph="1">
        <v>3034</v>
      </c>
      <c r="M368" s="14" t="str" ph="1">
        <f>IFERROR(INDEX([1]!_born[生没年],
MATCH(I368,[1]!_born[作],0)),"")</f>
        <v>1866~1925</v>
      </c>
      <c r="N368" s="14" t="str" ph="1">
        <f>IFERROR(INDEX([1]!_born[生没年],
MATCH(K368,[1]!_born[作],0)),"")</f>
        <v/>
      </c>
      <c r="O368" s="7" t="s" ph="1">
        <v>8292</v>
      </c>
      <c r="R368" s="147" ph="1"/>
      <c r="AB368" s="7" t="s" ph="1">
        <v>2779</v>
      </c>
    </row>
    <row r="369" spans="1:30" ht="25.5" ph="1">
      <c r="A369" s="6" ph="1">
        <v>292</v>
      </c>
      <c r="B369" s="7" t="s" ph="1">
        <v>324</v>
      </c>
      <c r="C369" s="7" t="s" ph="1">
        <v>369</v>
      </c>
      <c r="E369" s="7" t="s" ph="1">
        <v>91</v>
      </c>
      <c r="G369" s="7" t="s" ph="1">
        <v>89</v>
      </c>
      <c r="I369" s="17" t="s" ph="1">
        <v>1243</v>
      </c>
      <c r="M369" s="14" t="str" ph="1">
        <f>IFERROR(INDEX([1]!_born[生没年],
MATCH(I369,[1]!_born[作],0)),"")</f>
        <v>1865~1957</v>
      </c>
      <c r="N369" s="14" t="str" ph="1">
        <f>IFERROR(INDEX([1]!_born[生没年],
MATCH(K369,[1]!_born[作],0)),"")</f>
        <v/>
      </c>
      <c r="O369" s="7" t="s" ph="1">
        <v>8293</v>
      </c>
      <c r="R369" s="147" ph="1"/>
      <c r="U369" s="15" ph="1">
        <v>34677</v>
      </c>
      <c r="V369" s="16" ph="1">
        <v>10000</v>
      </c>
      <c r="Z369" s="7" t="s" ph="1">
        <v>3560</v>
      </c>
      <c r="AA369" s="7" t="s" ph="1">
        <v>8294</v>
      </c>
    </row>
    <row r="370" spans="1:30" ht="25.5" ph="1">
      <c r="A370" s="6" ph="1">
        <v>293</v>
      </c>
      <c r="B370" s="7" t="s" ph="1">
        <v>324</v>
      </c>
      <c r="C370" s="7" t="s" ph="1">
        <v>369</v>
      </c>
      <c r="F370" s="7" t="s" ph="1">
        <v>370</v>
      </c>
      <c r="G370" s="7" t="s" ph="1">
        <v>89</v>
      </c>
      <c r="I370" s="17" t="s" ph="1">
        <v>1243</v>
      </c>
      <c r="M370" s="14" t="str" ph="1">
        <f>IFERROR(INDEX([1]!_born[生没年],
MATCH(I370,[1]!_born[作],0)),"")</f>
        <v>1865~1957</v>
      </c>
      <c r="N370" s="14" t="str" ph="1">
        <f>IFERROR(INDEX([1]!_born[生没年],
MATCH(K370,[1]!_born[作],0)),"")</f>
        <v/>
      </c>
      <c r="O370" s="7" t="s" ph="1">
        <v>8295</v>
      </c>
      <c r="R370" s="147" ph="1"/>
      <c r="Z370" s="7" t="s" ph="1">
        <v>3561</v>
      </c>
      <c r="AA370" s="7" t="s" ph="1">
        <v>3562</v>
      </c>
    </row>
    <row r="371" spans="1:30" ht="25.5" ph="1">
      <c r="A371" s="6" ph="1">
        <v>294</v>
      </c>
      <c r="B371" s="7" t="s" ph="1">
        <v>324</v>
      </c>
      <c r="C371" s="7" t="s" ph="1">
        <v>369</v>
      </c>
      <c r="F371" s="7" t="s" ph="1">
        <v>372</v>
      </c>
      <c r="G371" s="7" t="s" ph="1">
        <v>89</v>
      </c>
      <c r="I371" s="17" t="s" ph="1">
        <v>1243</v>
      </c>
      <c r="M371" s="14" t="str" ph="1">
        <f>IFERROR(INDEX([1]!_born[生没年],
MATCH(I371,[1]!_born[作],0)),"")</f>
        <v>1865~1957</v>
      </c>
      <c r="N371" s="14" t="str" ph="1">
        <f>IFERROR(INDEX([1]!_born[生没年],
MATCH(K371,[1]!_born[作],0)),"")</f>
        <v/>
      </c>
      <c r="O371" s="7" t="s" ph="1">
        <v>8296</v>
      </c>
      <c r="R371" s="147" ph="1"/>
      <c r="Z371" s="7" t="s" ph="1">
        <v>3561</v>
      </c>
      <c r="AA371" s="7" t="s" ph="1">
        <v>3562</v>
      </c>
    </row>
    <row r="372" spans="1:30" ht="25.5" ph="1">
      <c r="A372" s="6" ph="1">
        <v>295</v>
      </c>
      <c r="B372" s="7" t="s" ph="1">
        <v>324</v>
      </c>
      <c r="C372" s="7" t="s" ph="1">
        <v>369</v>
      </c>
      <c r="F372" s="7" t="s" ph="1">
        <v>370</v>
      </c>
      <c r="G372" s="7" t="s" ph="1">
        <v>89</v>
      </c>
      <c r="I372" s="7" t="s" ph="1">
        <v>1122</v>
      </c>
      <c r="M372" s="14" t="str" ph="1">
        <f>IFERROR(INDEX([1]!_born[生没年],
MATCH(I372,[1]!_born[作],0)),"")</f>
        <v>1865~1936</v>
      </c>
      <c r="N372" s="14" t="str" ph="1">
        <f>IFERROR(INDEX([1]!_born[生没年],
MATCH(K372,[1]!_born[作],0)),"")</f>
        <v/>
      </c>
      <c r="O372" s="7" t="s" ph="1">
        <v>8297</v>
      </c>
      <c r="R372" s="147" ph="1"/>
      <c r="S372" s="7" t="s" ph="1">
        <v>8298</v>
      </c>
      <c r="T372" s="7" t="s" ph="1">
        <v>1121</v>
      </c>
      <c r="U372" s="15" t="s" ph="1">
        <v>92</v>
      </c>
      <c r="V372" s="16" ph="1">
        <v>2596</v>
      </c>
      <c r="Z372" s="7" t="s" ph="1">
        <v>4042</v>
      </c>
      <c r="AA372" s="7" t="s" ph="1">
        <v>8276</v>
      </c>
    </row>
    <row r="373" spans="1:30" ht="25.5" ph="1">
      <c r="A373" s="6" ph="1">
        <v>296</v>
      </c>
      <c r="B373" s="7" t="s" ph="1">
        <v>324</v>
      </c>
      <c r="C373" s="7" t="s" ph="1">
        <v>369</v>
      </c>
      <c r="F373" s="7" t="s" ph="1">
        <v>372</v>
      </c>
      <c r="G373" s="7" t="s" ph="1">
        <v>89</v>
      </c>
      <c r="I373" s="7" t="s" ph="1">
        <v>1122</v>
      </c>
      <c r="M373" s="14" t="str" ph="1">
        <f>IFERROR(INDEX([1]!_born[生没年],
MATCH(I373,[1]!_born[作],0)),"")</f>
        <v>1865~1936</v>
      </c>
      <c r="N373" s="14" t="str" ph="1">
        <f>IFERROR(INDEX([1]!_born[生没年],
MATCH(K373,[1]!_born[作],0)),"")</f>
        <v/>
      </c>
      <c r="O373" s="7" t="s" ph="1">
        <v>8299</v>
      </c>
      <c r="R373" s="147" ph="1"/>
      <c r="S373" s="7" t="s" ph="1">
        <v>8298</v>
      </c>
      <c r="T373" s="7" t="s" ph="1">
        <v>1121</v>
      </c>
      <c r="U373" s="15" t="s" ph="1">
        <v>92</v>
      </c>
      <c r="V373" s="16" ph="1">
        <v>2596</v>
      </c>
      <c r="Z373" s="7" t="s" ph="1">
        <v>4042</v>
      </c>
      <c r="AA373" s="7" t="s" ph="1">
        <v>8276</v>
      </c>
    </row>
    <row r="374" spans="1:30" ht="25.5" ph="1">
      <c r="A374" s="6" ph="1">
        <v>295</v>
      </c>
      <c r="B374" s="7" t="s" ph="1">
        <v>324</v>
      </c>
      <c r="C374" s="7" t="s" ph="1">
        <v>369</v>
      </c>
      <c r="D374" s="14" t="s" ph="1">
        <v>8300</v>
      </c>
      <c r="E374" s="7" t="s" ph="1">
        <v>93</v>
      </c>
      <c r="G374" s="7" t="s" ph="1">
        <v>89</v>
      </c>
      <c r="I374" s="7" t="s" ph="1">
        <v>1110</v>
      </c>
      <c r="M374" s="14" t="str" ph="1">
        <f>IFERROR(INDEX([1]!_born[生没年],
MATCH(I374,[1]!_born[作],0)),"")</f>
        <v>1857~1934</v>
      </c>
      <c r="N374" s="14" t="str" ph="1">
        <f>IFERROR(INDEX([1]!_born[生没年],
MATCH(K374,[1]!_born[作],0)),"")</f>
        <v/>
      </c>
      <c r="O374" s="7" t="s" ph="1">
        <v>8301</v>
      </c>
      <c r="R374" s="147" ph="1"/>
      <c r="S374" s="7" t="s" ph="1">
        <v>94</v>
      </c>
      <c r="T374" s="7" t="s" ph="1">
        <v>95</v>
      </c>
      <c r="V374" s="16" ph="1">
        <f>1238*1.05</f>
        <v>1299.9000000000001</v>
      </c>
      <c r="W374" s="16" t="s" ph="1">
        <v>8302</v>
      </c>
      <c r="Y374" s="7" t="s" ph="1">
        <v>8258</v>
      </c>
      <c r="Z374" s="7" t="s" ph="1">
        <v>1111</v>
      </c>
      <c r="AA374" s="7" t="s" ph="1">
        <v>8303</v>
      </c>
    </row>
    <row r="375" spans="1:30" ht="25.5" ph="1">
      <c r="A375" s="6" ph="1">
        <v>295</v>
      </c>
      <c r="B375" s="7" t="s" ph="1">
        <v>324</v>
      </c>
      <c r="C375" s="7" t="s" ph="1">
        <v>369</v>
      </c>
      <c r="D375" s="14" t="s" ph="1">
        <v>8300</v>
      </c>
      <c r="E375" s="7" t="s" ph="1">
        <v>96</v>
      </c>
      <c r="G375" s="7" t="s" ph="1">
        <v>89</v>
      </c>
      <c r="I375" s="7" t="s" ph="1">
        <v>1110</v>
      </c>
      <c r="M375" s="14" t="str" ph="1">
        <f>IFERROR(INDEX([1]!_born[生没年],
MATCH(I375,[1]!_born[作],0)),"")</f>
        <v>1857~1934</v>
      </c>
      <c r="N375" s="14" t="str" ph="1">
        <f>IFERROR(INDEX([1]!_born[生没年],
MATCH(K375,[1]!_born[作],0)),"")</f>
        <v/>
      </c>
      <c r="O375" s="7" t="s" ph="1">
        <v>8304</v>
      </c>
      <c r="R375" s="147" ph="1"/>
      <c r="S375" s="7" t="s" ph="1">
        <v>94</v>
      </c>
      <c r="T375" s="7" t="s" ph="1">
        <v>95</v>
      </c>
      <c r="V375" s="16" ph="1">
        <f>1238*1.05</f>
        <v>1299.9000000000001</v>
      </c>
      <c r="W375" s="16" t="s" ph="1">
        <v>8302</v>
      </c>
      <c r="Y375" s="7" t="s" ph="1">
        <v>8258</v>
      </c>
      <c r="Z375" s="7" t="s" ph="1">
        <v>1111</v>
      </c>
      <c r="AA375" s="7" t="s" ph="1">
        <v>8303</v>
      </c>
    </row>
    <row r="376" spans="1:30" ht="25.5" ph="1">
      <c r="A376" s="6" ph="1">
        <v>295</v>
      </c>
      <c r="B376" s="7" t="s" ph="1">
        <v>324</v>
      </c>
      <c r="C376" s="7" t="s" ph="1">
        <v>369</v>
      </c>
      <c r="D376" s="14" t="s" ph="1">
        <v>8300</v>
      </c>
      <c r="E376" s="7" t="s" ph="1">
        <v>97</v>
      </c>
      <c r="G376" s="7" t="s" ph="1">
        <v>89</v>
      </c>
      <c r="I376" s="7" t="s" ph="1">
        <v>8305</v>
      </c>
      <c r="M376" s="14" t="str" ph="1">
        <f>IFERROR(INDEX([1]!_born[生没年],
MATCH(I376,[1]!_born[作],0)),"")</f>
        <v>1872~1958</v>
      </c>
      <c r="N376" s="14" t="str" ph="1">
        <f>IFERROR(INDEX([1]!_born[生没年],
MATCH(K376,[1]!_born[作],0)),"")</f>
        <v/>
      </c>
      <c r="O376" s="7" t="s" ph="1">
        <v>8306</v>
      </c>
      <c r="R376" s="147" ph="1"/>
      <c r="S376" s="7" t="s" ph="1">
        <v>94</v>
      </c>
      <c r="T376" s="7" t="s" ph="1">
        <v>95</v>
      </c>
      <c r="V376" s="16" ph="1">
        <f>1238*1.05</f>
        <v>1299.9000000000001</v>
      </c>
      <c r="W376" s="16" t="s" ph="1">
        <v>8302</v>
      </c>
      <c r="Y376" s="7" t="s" ph="1">
        <v>8258</v>
      </c>
      <c r="Z376" s="7" t="s" ph="1">
        <v>1111</v>
      </c>
      <c r="AA376" s="7" t="s" ph="1">
        <v>8303</v>
      </c>
    </row>
    <row r="377" spans="1:30" ht="25.5" ph="1">
      <c r="A377" s="6" ph="1">
        <v>295</v>
      </c>
      <c r="B377" s="7" t="s" ph="1">
        <v>324</v>
      </c>
      <c r="C377" s="7" t="s" ph="1">
        <v>369</v>
      </c>
      <c r="D377" s="14" t="s" ph="1">
        <v>8300</v>
      </c>
      <c r="E377" s="7" t="s" ph="1">
        <v>98</v>
      </c>
      <c r="G377" s="7" t="s" ph="1">
        <v>89</v>
      </c>
      <c r="I377" s="7" t="s" ph="1">
        <v>8305</v>
      </c>
      <c r="M377" s="14" t="str" ph="1">
        <f>IFERROR(INDEX([1]!_born[生没年],
MATCH(I377,[1]!_born[作],0)),"")</f>
        <v>1872~1958</v>
      </c>
      <c r="N377" s="14" t="str" ph="1">
        <f>IFERROR(INDEX([1]!_born[生没年],
MATCH(K377,[1]!_born[作],0)),"")</f>
        <v/>
      </c>
      <c r="O377" s="7" t="s" ph="1">
        <v>8307</v>
      </c>
      <c r="R377" s="147" ph="1"/>
      <c r="S377" s="7" t="s" ph="1">
        <v>94</v>
      </c>
      <c r="T377" s="7" t="s" ph="1">
        <v>95</v>
      </c>
      <c r="V377" s="16" ph="1">
        <f>1238*1.05</f>
        <v>1299.9000000000001</v>
      </c>
      <c r="W377" s="16" t="s" ph="1">
        <v>8302</v>
      </c>
      <c r="Y377" s="7" t="s" ph="1">
        <v>8258</v>
      </c>
      <c r="Z377" s="7" t="s" ph="1">
        <v>1111</v>
      </c>
      <c r="AA377" s="7" t="s" ph="1">
        <v>8303</v>
      </c>
    </row>
    <row r="378" spans="1:30" ht="25.5" ph="1">
      <c r="A378" s="6" ph="1">
        <v>297</v>
      </c>
      <c r="B378" s="7" t="s" ph="1">
        <v>324</v>
      </c>
      <c r="C378" s="7" t="s" ph="1">
        <v>369</v>
      </c>
      <c r="G378" s="7" t="s" ph="1">
        <v>8081</v>
      </c>
      <c r="I378" s="17" t="s" ph="1">
        <v>4215</v>
      </c>
      <c r="M378" s="14" t="str" ph="1">
        <f>IFERROR(INDEX([1]!_born[生没年],
MATCH(I378,[1]!_born[作],0)),"")</f>
        <v>1862~1934</v>
      </c>
      <c r="N378" s="14" t="str" ph="1">
        <f>IFERROR(INDEX([1]!_born[生没年],
MATCH(K378,[1]!_born[作],0)),"")</f>
        <v/>
      </c>
      <c r="O378" s="7" t="s" ph="1">
        <v>8308</v>
      </c>
      <c r="R378" s="147" ph="1"/>
      <c r="T378" s="7" t="s" ph="1">
        <v>3906</v>
      </c>
      <c r="U378" s="15" t="s" ph="1">
        <v>99</v>
      </c>
      <c r="Z378" s="7" t="s" ph="1">
        <v>3121</v>
      </c>
      <c r="AA378" s="7" t="s" ph="1">
        <v>8309</v>
      </c>
    </row>
    <row r="379" spans="1:30" ht="25.5" ph="1">
      <c r="A379" s="6" ph="1">
        <v>298</v>
      </c>
      <c r="B379" s="7" t="s" ph="1">
        <v>324</v>
      </c>
      <c r="C379" s="7" t="s" ph="1">
        <v>369</v>
      </c>
      <c r="E379" s="7" t="s" ph="1">
        <v>381</v>
      </c>
      <c r="G379" s="7" t="s" ph="1">
        <v>8081</v>
      </c>
      <c r="I379" s="17" t="s" ph="1">
        <v>1244</v>
      </c>
      <c r="M379" s="14" t="str" ph="1">
        <f>IFERROR(INDEX([1]!_born[生没年],
MATCH(I379,[1]!_born[作],0)),"")</f>
        <v>1854~1928</v>
      </c>
      <c r="N379" s="14" t="str" ph="1">
        <f>IFERROR(INDEX([1]!_born[生没年],
MATCH(K379,[1]!_born[作],0)),"")</f>
        <v/>
      </c>
      <c r="O379" s="17" t="s" ph="1">
        <v>8310</v>
      </c>
      <c r="R379" s="147" ph="1"/>
      <c r="T379" s="7" t="s" ph="1">
        <v>4147</v>
      </c>
      <c r="U379" s="15" ph="1">
        <v>34677</v>
      </c>
      <c r="V379" s="16" ph="1">
        <v>6000</v>
      </c>
      <c r="W379" s="16" t="s" ph="1">
        <v>100</v>
      </c>
      <c r="Z379" s="7" t="s" ph="1">
        <v>3121</v>
      </c>
      <c r="AA379" s="7" t="s" ph="1">
        <v>3907</v>
      </c>
    </row>
    <row r="380" spans="1:30" ht="25.5" ph="1">
      <c r="A380" s="6" ph="1">
        <v>299</v>
      </c>
      <c r="B380" s="7" t="s" ph="1">
        <v>324</v>
      </c>
      <c r="C380" s="7" t="s" ph="1">
        <v>369</v>
      </c>
      <c r="E380" s="7" t="s" ph="1">
        <v>381</v>
      </c>
      <c r="G380" s="7" t="s" ph="1">
        <v>8081</v>
      </c>
      <c r="I380" s="17" t="s" ph="1">
        <v>1244</v>
      </c>
      <c r="M380" s="14" t="str" ph="1">
        <f>IFERROR(INDEX([1]!_born[生没年],
MATCH(I380,[1]!_born[作],0)),"")</f>
        <v>1854~1928</v>
      </c>
      <c r="N380" s="14" t="str" ph="1">
        <f>IFERROR(INDEX([1]!_born[生没年],
MATCH(K380,[1]!_born[作],0)),"")</f>
        <v/>
      </c>
      <c r="O380" s="17" t="s" ph="1">
        <v>8311</v>
      </c>
      <c r="R380" s="147" ph="1"/>
      <c r="T380" s="7" t="s" ph="1">
        <v>4147</v>
      </c>
      <c r="U380" s="15" ph="1">
        <v>34644</v>
      </c>
      <c r="V380" s="16" ph="1">
        <v>6000</v>
      </c>
      <c r="W380" s="16" ph="1">
        <v>2400</v>
      </c>
      <c r="Z380" s="7" t="s" ph="1">
        <v>3121</v>
      </c>
      <c r="AA380" s="7" t="s" ph="1">
        <v>3907</v>
      </c>
    </row>
    <row r="381" spans="1:30" ht="25.5" ph="1">
      <c r="A381" s="6" ph="1">
        <v>300</v>
      </c>
      <c r="B381" s="7" t="s" ph="1">
        <v>324</v>
      </c>
      <c r="C381" s="7" t="s" ph="1">
        <v>369</v>
      </c>
      <c r="G381" s="7" t="s" ph="1">
        <v>8081</v>
      </c>
      <c r="I381" s="17" t="s" ph="1">
        <v>1244</v>
      </c>
      <c r="M381" s="14" t="str" ph="1">
        <f>IFERROR(INDEX([1]!_born[生没年],
MATCH(I381,[1]!_born[作],0)),"")</f>
        <v>1854~1928</v>
      </c>
      <c r="N381" s="14" t="str" ph="1">
        <f>IFERROR(INDEX([1]!_born[生没年],
MATCH(K381,[1]!_born[作],0)),"")</f>
        <v/>
      </c>
      <c r="O381" s="17" t="s" ph="1">
        <v>8312</v>
      </c>
      <c r="R381" s="147" ph="1"/>
      <c r="T381" s="7" t="s" ph="1">
        <v>8313</v>
      </c>
      <c r="Z381" s="7" t="s" ph="1">
        <v>1124</v>
      </c>
      <c r="AA381" s="7" t="s" ph="1">
        <v>1123</v>
      </c>
      <c r="AB381" s="7" t="s" ph="1">
        <v>8314</v>
      </c>
      <c r="AC381" s="7" t="s" ph="1">
        <v>8315</v>
      </c>
      <c r="AD381" s="7" t="s" ph="1">
        <v>8316</v>
      </c>
    </row>
    <row r="382" spans="1:30" s="8" customFormat="1" ph="1">
      <c r="A382" s="6" ph="1">
        <v>303</v>
      </c>
      <c r="B382" s="11" t="s" ph="1">
        <v>324</v>
      </c>
      <c r="C382" s="11" t="s" ph="1">
        <v>369</v>
      </c>
      <c r="D382" s="9" ph="1"/>
      <c r="G382" s="10" t="s" ph="1">
        <v>89</v>
      </c>
      <c r="H382" s="11" ph="1"/>
      <c r="M382" s="9" t="str" ph="1">
        <f>IFERROR(INDEX([1]!_born[生没年],
MATCH(I382,[1]!_born[作],0)),"")</f>
        <v/>
      </c>
      <c r="N382" s="9" t="str" ph="1">
        <f>IFERROR(INDEX([1]!_born[生没年],
MATCH(K382,[1]!_born[作],0)),"")</f>
        <v/>
      </c>
      <c r="R382" s="146" ph="1"/>
      <c r="U382" s="12" ph="1"/>
      <c r="V382" s="13" ph="1"/>
      <c r="W382" s="13" ph="1"/>
    </row>
    <row r="383" spans="1:30" ph="1">
      <c r="A383" s="6" t="s" ph="1">
        <v>4419</v>
      </c>
      <c r="B383" s="7" t="s" ph="1">
        <v>324</v>
      </c>
      <c r="C383" s="7" t="s" ph="1">
        <v>324</v>
      </c>
      <c r="D383" s="24" ph="1"/>
      <c r="E383" s="23" ph="1"/>
      <c r="G383" s="7" t="s" ph="1">
        <v>89</v>
      </c>
      <c r="I383" s="7" t="s" ph="1">
        <v>104</v>
      </c>
      <c r="K383" s="7" t="s" ph="1">
        <v>4424</v>
      </c>
      <c r="M383" s="14" t="str" ph="1">
        <f>IFERROR(INDEX([1]!_born[生没年],
MATCH(I383,[1]!_born[作],0)),"")</f>
        <v/>
      </c>
      <c r="N383" s="14" t="str" ph="1">
        <f>IFERROR(INDEX([1]!_born[生没年],
MATCH(K383,[1]!_born[作],0)),"")</f>
        <v/>
      </c>
      <c r="O383" s="7" t="s" ph="1">
        <v>4422</v>
      </c>
      <c r="R383" s="147"/>
      <c r="T383" s="7" t="s" ph="1">
        <v>4423</v>
      </c>
      <c r="U383" s="15" ph="1">
        <v>43330</v>
      </c>
      <c r="W383" s="16" ph="1">
        <v>1190</v>
      </c>
      <c r="Z383" s="7" t="s" ph="1">
        <v>4420</v>
      </c>
      <c r="AA383" s="7" t="s" ph="1">
        <v>4421</v>
      </c>
    </row>
    <row r="384" spans="1:30" ht="25.5" ph="1">
      <c r="A384" s="6" t="s" ph="1">
        <v>101</v>
      </c>
      <c r="B384" s="7" t="s" ph="1">
        <v>324</v>
      </c>
      <c r="C384" s="7" t="s" ph="1">
        <v>369</v>
      </c>
      <c r="D384" s="24" ph="1"/>
      <c r="E384" s="23" ph="1"/>
      <c r="G384" s="7" t="s" ph="1">
        <v>89</v>
      </c>
      <c r="I384" s="7" t="s" ph="1">
        <v>3860</v>
      </c>
      <c r="M384" s="14" t="str" ph="1">
        <f>IFERROR(INDEX([1]!_born[生没年],
MATCH(I384,[1]!_born[作],0)),"")</f>
        <v>1874~1934</v>
      </c>
      <c r="N384" s="14" t="str" ph="1">
        <f>IFERROR(INDEX([1]!_born[生没年],
MATCH(K384,[1]!_born[作],0)),"")</f>
        <v/>
      </c>
      <c r="O384" s="7" t="s" ph="1">
        <v>8317</v>
      </c>
      <c r="R384" s="147" ph="1"/>
      <c r="S384" s="7" t="s" ph="1">
        <v>8318</v>
      </c>
      <c r="T384" s="7" t="s" ph="1">
        <v>102</v>
      </c>
      <c r="U384" s="15" ph="1">
        <v>39144</v>
      </c>
      <c r="V384" s="16" ph="1">
        <f>952*1.05</f>
        <v>999.6</v>
      </c>
      <c r="W384" s="16" ph="1">
        <f>952*1.05</f>
        <v>999.6</v>
      </c>
      <c r="Y384" s="7" t="s" ph="1">
        <v>390</v>
      </c>
      <c r="Z384" s="7" t="s" ph="1">
        <v>3861</v>
      </c>
    </row>
    <row r="385" spans="1:33" ht="25.5" ph="1">
      <c r="A385" s="6" t="s" ph="1">
        <v>101</v>
      </c>
      <c r="B385" s="7" t="s" ph="1">
        <v>324</v>
      </c>
      <c r="C385" s="7" t="s" ph="1">
        <v>369</v>
      </c>
      <c r="D385" s="24" ph="1"/>
      <c r="E385" s="23" ph="1"/>
      <c r="G385" s="7" t="s" ph="1">
        <v>89</v>
      </c>
      <c r="I385" s="7" t="s" ph="1">
        <v>3859</v>
      </c>
      <c r="M385" s="14" t="str" ph="1">
        <f>IFERROR(INDEX([1]!_born[生没年],
MATCH(I385,[1]!_born[作],0)),"")</f>
        <v>1932~</v>
      </c>
      <c r="N385" s="14" t="str" ph="1">
        <f>IFERROR(INDEX([1]!_born[生没年],
MATCH(K385,[1]!_born[作],0)),"")</f>
        <v/>
      </c>
      <c r="O385" s="7" t="s" ph="1">
        <v>3862</v>
      </c>
      <c r="R385" s="147" ph="1"/>
      <c r="S385" s="7" t="s" ph="1">
        <v>8318</v>
      </c>
      <c r="T385" s="7" t="s" ph="1">
        <v>102</v>
      </c>
      <c r="U385" s="15" ph="1">
        <v>39144</v>
      </c>
      <c r="V385" s="16" ph="1">
        <f>952*1.05</f>
        <v>999.6</v>
      </c>
      <c r="W385" s="16" ph="1">
        <f>952*1.05</f>
        <v>999.6</v>
      </c>
      <c r="Y385" s="7" t="s" ph="1">
        <v>390</v>
      </c>
      <c r="Z385" s="7" t="s" ph="1">
        <v>3861</v>
      </c>
    </row>
    <row r="386" spans="1:33" ht="25.5" ph="1">
      <c r="A386" s="6" ph="1">
        <v>304</v>
      </c>
      <c r="B386" s="7" t="s" ph="1">
        <v>324</v>
      </c>
      <c r="C386" s="7" t="s" ph="1">
        <v>369</v>
      </c>
      <c r="G386" s="7" t="s" ph="1">
        <v>89</v>
      </c>
      <c r="H386" s="7" t="s" ph="1">
        <v>392</v>
      </c>
      <c r="I386" s="7" t="s" ph="1">
        <v>3213</v>
      </c>
      <c r="M386" s="14" t="str" ph="1">
        <f>IFERROR(INDEX([1]!_born[生没年],
MATCH(I386,[1]!_born[作],0)),"")</f>
        <v>1862~1918</v>
      </c>
      <c r="N386" s="14" t="str" ph="1">
        <f>IFERROR(INDEX([1]!_born[生没年],
MATCH(K386,[1]!_born[作],0)),"")</f>
        <v/>
      </c>
      <c r="O386" s="7" t="s" ph="1">
        <v>8319</v>
      </c>
      <c r="R386" s="147" ph="1"/>
      <c r="S386" s="7" t="s" ph="1">
        <v>8320</v>
      </c>
      <c r="AB386" s="7" t="s" ph="1">
        <v>3834</v>
      </c>
    </row>
    <row r="387" spans="1:33" ht="25.5" ph="1">
      <c r="A387" s="6" ph="1">
        <v>305</v>
      </c>
      <c r="B387" s="7" t="s" ph="1">
        <v>324</v>
      </c>
      <c r="C387" s="7" t="s" ph="1">
        <v>369</v>
      </c>
      <c r="G387" s="7" t="s" ph="1">
        <v>89</v>
      </c>
      <c r="H387" s="7" t="s" ph="1">
        <v>392</v>
      </c>
      <c r="I387" s="7" t="s" ph="1">
        <v>3278</v>
      </c>
      <c r="M387" s="14" t="str" ph="1">
        <f>IFERROR(INDEX([1]!_born[生没年],
MATCH(I387,[1]!_born[作],0)),"")</f>
        <v>1875~1937</v>
      </c>
      <c r="N387" s="14" t="str" ph="1">
        <f>IFERROR(INDEX([1]!_born[生没年],
MATCH(K387,[1]!_born[作],0)),"")</f>
        <v/>
      </c>
      <c r="O387" s="7" t="s" ph="1">
        <v>8319</v>
      </c>
      <c r="R387" s="147" ph="1"/>
      <c r="S387" s="7" t="s" ph="1">
        <v>8320</v>
      </c>
      <c r="AB387" s="7" t="s" ph="1">
        <v>3834</v>
      </c>
    </row>
    <row r="388" spans="1:33" ht="25.5" ph="1">
      <c r="A388" s="6" ph="1">
        <v>306</v>
      </c>
      <c r="B388" s="7" t="s" ph="1">
        <v>324</v>
      </c>
      <c r="C388" s="7" t="s" ph="1">
        <v>369</v>
      </c>
      <c r="G388" s="7" t="s" ph="1">
        <v>89</v>
      </c>
      <c r="H388" s="7" t="s" ph="1">
        <v>392</v>
      </c>
      <c r="I388" s="7" t="s" ph="1">
        <v>3213</v>
      </c>
      <c r="M388" s="14" t="str" ph="1">
        <f>IFERROR(INDEX([1]!_born[生没年],
MATCH(I388,[1]!_born[作],0)),"")</f>
        <v>1862~1918</v>
      </c>
      <c r="N388" s="14" t="str" ph="1">
        <f>IFERROR(INDEX([1]!_born[生没年],
MATCH(K388,[1]!_born[作],0)),"")</f>
        <v/>
      </c>
      <c r="O388" s="7" t="s" ph="1">
        <v>8321</v>
      </c>
      <c r="R388" s="147" ph="1"/>
      <c r="S388" s="7" t="s" ph="1">
        <v>8322</v>
      </c>
      <c r="Z388" s="7" t="s" ph="1">
        <v>8323</v>
      </c>
      <c r="AA388" s="7" t="s" ph="1">
        <v>3925</v>
      </c>
    </row>
    <row r="389" spans="1:33" ht="25.5" ph="1">
      <c r="A389" s="6" ph="1">
        <v>307</v>
      </c>
      <c r="B389" s="7" t="s" ph="1">
        <v>324</v>
      </c>
      <c r="C389" s="7" t="s" ph="1">
        <v>369</v>
      </c>
      <c r="G389" s="7" t="s" ph="1">
        <v>89</v>
      </c>
      <c r="H389" s="7" t="s" ph="1">
        <v>392</v>
      </c>
      <c r="I389" s="7" t="s" ph="1">
        <v>3213</v>
      </c>
      <c r="M389" s="14" t="str" ph="1">
        <f>IFERROR(INDEX([1]!_born[生没年],
MATCH(I389,[1]!_born[作],0)),"")</f>
        <v>1862~1918</v>
      </c>
      <c r="N389" s="14" t="str" ph="1">
        <f>IFERROR(INDEX([1]!_born[生没年],
MATCH(K389,[1]!_born[作],0)),"")</f>
        <v/>
      </c>
      <c r="O389" s="7" t="s" ph="1">
        <v>8324</v>
      </c>
      <c r="R389" s="147" ph="1"/>
      <c r="S389" s="7" t="s" ph="1">
        <v>8325</v>
      </c>
      <c r="Z389" s="7" t="s" ph="1">
        <v>8323</v>
      </c>
      <c r="AA389" s="7" t="s" ph="1">
        <v>8326</v>
      </c>
    </row>
    <row r="390" spans="1:33" ht="25.5" ph="1">
      <c r="A390" s="6" ph="1">
        <v>308</v>
      </c>
      <c r="B390" s="7" t="s" ph="1">
        <v>324</v>
      </c>
      <c r="C390" s="7" t="s" ph="1">
        <v>369</v>
      </c>
      <c r="G390" s="7" t="s" ph="1">
        <v>89</v>
      </c>
      <c r="H390" s="7" t="s" ph="1">
        <v>392</v>
      </c>
      <c r="I390" s="7" t="s" ph="1">
        <v>3213</v>
      </c>
      <c r="M390" s="14" t="str" ph="1">
        <f>IFERROR(INDEX([1]!_born[生没年],
MATCH(I390,[1]!_born[作],0)),"")</f>
        <v>1862~1918</v>
      </c>
      <c r="N390" s="14" t="str" ph="1">
        <f>IFERROR(INDEX([1]!_born[生没年],
MATCH(K390,[1]!_born[作],0)),"")</f>
        <v/>
      </c>
      <c r="O390" s="7" t="s" ph="1">
        <v>8327</v>
      </c>
      <c r="R390" s="147" ph="1"/>
      <c r="S390" s="7" t="s" ph="1">
        <v>8328</v>
      </c>
      <c r="Z390" s="7" t="s" ph="1">
        <v>8323</v>
      </c>
      <c r="AA390" s="7" t="s" ph="1">
        <v>8329</v>
      </c>
    </row>
    <row r="391" spans="1:33" ht="25.5" ph="1">
      <c r="A391" s="6" ph="1">
        <v>309</v>
      </c>
      <c r="B391" s="7" t="s" ph="1">
        <v>324</v>
      </c>
      <c r="C391" s="7" t="s" ph="1">
        <v>369</v>
      </c>
      <c r="G391" s="7" t="s" ph="1">
        <v>89</v>
      </c>
      <c r="H391" s="7" t="s" ph="1">
        <v>392</v>
      </c>
      <c r="I391" s="7" t="s" ph="1">
        <v>3213</v>
      </c>
      <c r="M391" s="14" t="str" ph="1">
        <f>IFERROR(INDEX([1]!_born[生没年],
MATCH(I391,[1]!_born[作],0)),"")</f>
        <v>1862~1918</v>
      </c>
      <c r="N391" s="14" t="str" ph="1">
        <f>IFERROR(INDEX([1]!_born[生没年],
MATCH(K391,[1]!_born[作],0)),"")</f>
        <v/>
      </c>
      <c r="O391" s="7" t="s" ph="1">
        <v>8330</v>
      </c>
      <c r="R391" s="147" ph="1"/>
      <c r="S391" s="7" t="s" ph="1">
        <v>8331</v>
      </c>
      <c r="Z391" s="7" t="s" ph="1">
        <v>8323</v>
      </c>
      <c r="AA391" s="7" t="s" ph="1">
        <v>3925</v>
      </c>
    </row>
    <row r="392" spans="1:33" ht="25.5" ph="1">
      <c r="A392" s="6" ph="1">
        <v>310</v>
      </c>
      <c r="B392" s="7" t="s" ph="1">
        <v>324</v>
      </c>
      <c r="C392" s="7" t="s" ph="1">
        <v>369</v>
      </c>
      <c r="G392" s="7" t="s" ph="1">
        <v>89</v>
      </c>
      <c r="H392" s="7" t="s" ph="1">
        <v>392</v>
      </c>
      <c r="I392" s="7" t="s" ph="1">
        <v>3213</v>
      </c>
      <c r="M392" s="14" t="str" ph="1">
        <f>IFERROR(INDEX([1]!_born[生没年],
MATCH(I392,[1]!_born[作],0)),"")</f>
        <v>1862~1918</v>
      </c>
      <c r="N392" s="14" t="str" ph="1">
        <f>IFERROR(INDEX([1]!_born[生没年],
MATCH(K392,[1]!_born[作],0)),"")</f>
        <v/>
      </c>
      <c r="O392" s="7" t="s" ph="1">
        <v>8332</v>
      </c>
      <c r="R392" s="147" ph="1"/>
      <c r="S392" s="7" t="s" ph="1">
        <v>8333</v>
      </c>
      <c r="Z392" s="7" t="s" ph="1">
        <v>8323</v>
      </c>
      <c r="AA392" s="7" t="s" ph="1">
        <v>3925</v>
      </c>
      <c r="AB392" s="7" t="s" ph="1">
        <v>8334</v>
      </c>
    </row>
    <row r="393" spans="1:33" ht="25.5" ph="1">
      <c r="A393" s="6" ph="1">
        <v>311</v>
      </c>
      <c r="B393" s="7" t="s" ph="1">
        <v>324</v>
      </c>
      <c r="C393" s="7" t="s" ph="1">
        <v>369</v>
      </c>
      <c r="G393" s="7" t="s" ph="1">
        <v>89</v>
      </c>
      <c r="H393" s="7" t="s" ph="1">
        <v>392</v>
      </c>
      <c r="I393" s="7" t="s" ph="1">
        <v>3213</v>
      </c>
      <c r="M393" s="14" t="str" ph="1">
        <f>IFERROR(INDEX([1]!_born[生没年],
MATCH(I393,[1]!_born[作],0)),"")</f>
        <v>1862~1918</v>
      </c>
      <c r="N393" s="14" t="str" ph="1">
        <f>IFERROR(INDEX([1]!_born[生没年],
MATCH(K393,[1]!_born[作],0)),"")</f>
        <v/>
      </c>
      <c r="O393" s="7" t="s" ph="1">
        <v>8335</v>
      </c>
      <c r="R393" s="147" ph="1"/>
      <c r="S393" s="7" t="s" ph="1">
        <v>8336</v>
      </c>
      <c r="Z393" s="7" t="s" ph="1">
        <v>8323</v>
      </c>
      <c r="AA393" s="7" t="s" ph="1">
        <v>3925</v>
      </c>
      <c r="AB393" s="7" t="s" ph="1">
        <v>8334</v>
      </c>
      <c r="AC393" s="7" t="s" ph="1">
        <v>8337</v>
      </c>
    </row>
    <row r="394" spans="1:33" ht="25.5" ph="1">
      <c r="A394" s="6" ph="1">
        <v>312</v>
      </c>
      <c r="B394" s="7" t="s" ph="1">
        <v>324</v>
      </c>
      <c r="C394" s="7" t="s" ph="1">
        <v>369</v>
      </c>
      <c r="G394" s="7" t="s" ph="1">
        <v>89</v>
      </c>
      <c r="H394" s="7" t="s" ph="1">
        <v>392</v>
      </c>
      <c r="I394" s="7" t="s" ph="1">
        <v>3213</v>
      </c>
      <c r="M394" s="14" t="str" ph="1">
        <f>IFERROR(INDEX([1]!_born[生没年],
MATCH(I394,[1]!_born[作],0)),"")</f>
        <v>1862~1918</v>
      </c>
      <c r="N394" s="14" t="str" ph="1">
        <f>IFERROR(INDEX([1]!_born[生没年],
MATCH(K394,[1]!_born[作],0)),"")</f>
        <v/>
      </c>
      <c r="O394" s="7" t="s" ph="1">
        <v>8338</v>
      </c>
      <c r="R394" s="147" ph="1"/>
      <c r="S394" s="7" t="s" ph="1">
        <v>8339</v>
      </c>
      <c r="Z394" s="7" t="s" ph="1">
        <v>8323</v>
      </c>
      <c r="AB394" s="7" t="s" ph="1">
        <v>8340</v>
      </c>
      <c r="AC394" s="7" t="s" ph="1">
        <v>8341</v>
      </c>
    </row>
    <row r="395" spans="1:33" ht="25.5" ph="1">
      <c r="A395" s="6" ph="1">
        <v>313</v>
      </c>
      <c r="B395" s="7" t="s" ph="1">
        <v>324</v>
      </c>
      <c r="C395" s="7" t="s" ph="1">
        <v>369</v>
      </c>
      <c r="G395" s="7" t="s" ph="1">
        <v>89</v>
      </c>
      <c r="H395" s="7" t="s" ph="1">
        <v>392</v>
      </c>
      <c r="I395" s="7" t="s" ph="1">
        <v>3213</v>
      </c>
      <c r="M395" s="14" t="str" ph="1">
        <f>IFERROR(INDEX([1]!_born[生没年],
MATCH(I395,[1]!_born[作],0)),"")</f>
        <v>1862~1918</v>
      </c>
      <c r="N395" s="14" t="str" ph="1">
        <f>IFERROR(INDEX([1]!_born[生没年],
MATCH(K395,[1]!_born[作],0)),"")</f>
        <v/>
      </c>
      <c r="O395" s="17" t="s" ph="1">
        <v>8342</v>
      </c>
      <c r="R395" s="147" ph="1"/>
      <c r="S395" s="7" t="s" ph="1">
        <v>8343</v>
      </c>
      <c r="Z395" s="7" t="s" ph="1">
        <v>8323</v>
      </c>
      <c r="AB395" s="7" t="s" ph="1">
        <v>8344</v>
      </c>
      <c r="AC395" s="7" t="s" ph="1">
        <v>8341</v>
      </c>
    </row>
    <row r="396" spans="1:33" ht="25.5" ph="1">
      <c r="A396" s="6" ph="1">
        <v>314</v>
      </c>
      <c r="B396" s="7" t="s" ph="1">
        <v>324</v>
      </c>
      <c r="C396" s="7" t="s" ph="1">
        <v>369</v>
      </c>
      <c r="G396" s="7" t="s" ph="1">
        <v>89</v>
      </c>
      <c r="H396" s="7" t="s" ph="1">
        <v>392</v>
      </c>
      <c r="I396" s="7" t="s" ph="1">
        <v>3213</v>
      </c>
      <c r="M396" s="14" t="str" ph="1">
        <f>IFERROR(INDEX([1]!_born[生没年],
MATCH(I396,[1]!_born[作],0)),"")</f>
        <v>1862~1918</v>
      </c>
      <c r="N396" s="14" t="str" ph="1">
        <f>IFERROR(INDEX([1]!_born[生没年],
MATCH(K396,[1]!_born[作],0)),"")</f>
        <v/>
      </c>
      <c r="O396" s="7" t="s" ph="1">
        <v>8345</v>
      </c>
      <c r="R396" s="147" ph="1"/>
      <c r="S396" s="7" t="s" ph="1">
        <v>8346</v>
      </c>
      <c r="Z396" s="7" t="s" ph="1">
        <v>8323</v>
      </c>
      <c r="AB396" s="7" t="s" ph="1">
        <v>8347</v>
      </c>
    </row>
    <row r="397" spans="1:33" ht="25.5" ph="1">
      <c r="A397" s="6" ph="1">
        <v>315</v>
      </c>
      <c r="B397" s="7" t="s" ph="1">
        <v>324</v>
      </c>
      <c r="C397" s="7" t="s" ph="1">
        <v>369</v>
      </c>
      <c r="D397" s="24" ph="1"/>
      <c r="E397" s="23" ph="1"/>
      <c r="G397" s="7" t="s" ph="1">
        <v>89</v>
      </c>
      <c r="H397" s="7" t="s" ph="1">
        <v>392</v>
      </c>
      <c r="I397" s="7" t="s" ph="1">
        <v>3213</v>
      </c>
      <c r="M397" s="14" t="str" ph="1">
        <f>IFERROR(INDEX([1]!_born[生没年],
MATCH(I397,[1]!_born[作],0)),"")</f>
        <v>1862~1918</v>
      </c>
      <c r="N397" s="14" t="str" ph="1">
        <f>IFERROR(INDEX([1]!_born[生没年],
MATCH(K397,[1]!_born[作],0)),"")</f>
        <v/>
      </c>
      <c r="O397" s="7" t="s" ph="1">
        <v>8348</v>
      </c>
      <c r="R397" s="147" ph="1"/>
      <c r="S397" s="7" t="s" ph="1">
        <v>8349</v>
      </c>
      <c r="Z397" s="7" t="s" ph="1">
        <v>8323</v>
      </c>
      <c r="AB397" s="7" t="s" ph="1">
        <v>8350</v>
      </c>
    </row>
    <row r="398" spans="1:33" ht="25.5" ph="1">
      <c r="A398" s="6" ph="1">
        <v>316</v>
      </c>
      <c r="B398" s="7" t="s" ph="1">
        <v>324</v>
      </c>
      <c r="C398" s="7" t="s" ph="1">
        <v>369</v>
      </c>
      <c r="D398" s="24" ph="1"/>
      <c r="E398" s="7" t="s" ph="1">
        <v>382</v>
      </c>
      <c r="G398" s="7" t="s" ph="1">
        <v>89</v>
      </c>
      <c r="H398" s="7" t="s" ph="1">
        <v>392</v>
      </c>
      <c r="I398" s="7" t="s" ph="1">
        <v>3213</v>
      </c>
      <c r="M398" s="14" t="str" ph="1">
        <f>IFERROR(INDEX([1]!_born[生没年],
MATCH(I398,[1]!_born[作],0)),"")</f>
        <v>1862~1918</v>
      </c>
      <c r="N398" s="14" t="str" ph="1">
        <f>IFERROR(INDEX([1]!_born[生没年],
MATCH(K398,[1]!_born[作],0)),"")</f>
        <v/>
      </c>
      <c r="O398" s="7" t="s" ph="1">
        <v>8351</v>
      </c>
      <c r="R398" s="147" ph="1"/>
      <c r="U398" s="15" ph="1">
        <v>34677</v>
      </c>
      <c r="V398" s="16" ph="1">
        <v>9000</v>
      </c>
      <c r="AB398" s="7" t="s" ph="1">
        <v>8352</v>
      </c>
      <c r="AC398" s="7" t="s" ph="1">
        <v>8353</v>
      </c>
      <c r="AD398" s="7" t="s" ph="1">
        <v>8354</v>
      </c>
      <c r="AE398" s="7" t="s" ph="1">
        <v>8355</v>
      </c>
      <c r="AF398" s="7" t="s" ph="1">
        <v>7220</v>
      </c>
      <c r="AG398" s="7" t="s" ph="1">
        <v>7221</v>
      </c>
    </row>
    <row r="399" spans="1:33" ht="25.5" ph="1">
      <c r="A399" s="6" ph="1">
        <v>317</v>
      </c>
      <c r="B399" s="7" t="s" ph="1">
        <v>324</v>
      </c>
      <c r="C399" s="7" t="s" ph="1">
        <v>369</v>
      </c>
      <c r="D399" s="14" t="s" ph="1">
        <v>8356</v>
      </c>
      <c r="E399" s="7" t="s" ph="1">
        <v>103</v>
      </c>
      <c r="G399" s="7" t="s" ph="1">
        <v>89</v>
      </c>
      <c r="H399" s="7" t="s" ph="1">
        <v>392</v>
      </c>
      <c r="I399" s="17" t="s" ph="1">
        <v>2431</v>
      </c>
      <c r="M399" s="14" t="str" ph="1">
        <f>IFERROR(INDEX([1]!_born[生没年],
MATCH(I399,[1]!_born[作],0)),"")</f>
        <v/>
      </c>
      <c r="N399" s="14" t="str" ph="1">
        <f>IFERROR(INDEX([1]!_born[生没年],
MATCH(K399,[1]!_born[作],0)),"")</f>
        <v/>
      </c>
      <c r="O399" s="7" t="s" ph="1">
        <v>8357</v>
      </c>
      <c r="R399" s="147" ph="1"/>
      <c r="T399" s="7" t="s" ph="1">
        <v>2824</v>
      </c>
      <c r="U399" s="15" ph="1">
        <v>34683</v>
      </c>
      <c r="V399" s="16" ph="1">
        <v>18000</v>
      </c>
      <c r="W399" s="16" ph="1">
        <v>14800</v>
      </c>
      <c r="AB399" s="17" t="s" ph="1">
        <v>2431</v>
      </c>
    </row>
    <row r="400" spans="1:33" ht="25.5" ph="1">
      <c r="A400" s="6" ph="1">
        <v>318</v>
      </c>
      <c r="B400" s="7" t="s" ph="1">
        <v>324</v>
      </c>
      <c r="C400" s="7" t="s" ph="1">
        <v>369</v>
      </c>
      <c r="D400" s="24" ph="1"/>
      <c r="E400" s="23" ph="1"/>
      <c r="G400" s="7" t="s" ph="1">
        <v>89</v>
      </c>
      <c r="H400" s="7" t="s" ph="1">
        <v>392</v>
      </c>
      <c r="I400" s="7" t="s" ph="1">
        <v>104</v>
      </c>
      <c r="M400" s="14" t="str" ph="1">
        <f>IFERROR(INDEX([1]!_born[生没年],
MATCH(I400,[1]!_born[作],0)),"")</f>
        <v/>
      </c>
      <c r="N400" s="14" t="str" ph="1">
        <f>IFERROR(INDEX([1]!_born[生没年],
MATCH(K400,[1]!_born[作],0)),"")</f>
        <v/>
      </c>
      <c r="O400" s="7" t="s" ph="1">
        <v>8358</v>
      </c>
      <c r="R400" s="147" ph="1"/>
      <c r="U400" s="15" ph="1">
        <v>34790</v>
      </c>
      <c r="AB400" s="7" t="s" ph="1">
        <v>8359</v>
      </c>
    </row>
    <row r="401" spans="1:30" ht="25.5" ph="1">
      <c r="A401" s="6" ph="1">
        <v>319</v>
      </c>
      <c r="B401" s="7" t="s" ph="1">
        <v>324</v>
      </c>
      <c r="C401" s="7" t="s" ph="1">
        <v>369</v>
      </c>
      <c r="D401" s="7" t="s" ph="1">
        <v>8360</v>
      </c>
      <c r="E401" s="7" t="s" ph="1">
        <v>93</v>
      </c>
      <c r="G401" s="7" t="s" ph="1">
        <v>89</v>
      </c>
      <c r="H401" s="7" t="s" ph="1">
        <v>392</v>
      </c>
      <c r="I401" s="7" t="s" ph="1">
        <v>3716</v>
      </c>
      <c r="M401" s="14" t="str" ph="1">
        <f>IFERROR(INDEX([1]!_born[生没年],
MATCH(I401,[1]!_born[作],0)),"")</f>
        <v>1845~1924</v>
      </c>
      <c r="N401" s="14" t="str" ph="1">
        <f>IFERROR(INDEX([1]!_born[生没年],
MATCH(K401,[1]!_born[作],0)),"")</f>
        <v/>
      </c>
      <c r="O401" s="7" t="s" ph="1">
        <v>8361</v>
      </c>
      <c r="R401" s="147" ph="1"/>
      <c r="Z401" s="7" t="s" ph="1">
        <v>4042</v>
      </c>
      <c r="AA401" s="7" t="s" ph="1">
        <v>8276</v>
      </c>
    </row>
    <row r="402" spans="1:30" ht="25.5" ph="1">
      <c r="A402" s="6" ph="1">
        <v>320</v>
      </c>
      <c r="B402" s="7" t="s" ph="1">
        <v>324</v>
      </c>
      <c r="C402" s="7" t="s" ph="1">
        <v>369</v>
      </c>
      <c r="D402" s="7" t="s" ph="1">
        <v>8360</v>
      </c>
      <c r="E402" s="7" t="s" ph="1">
        <v>96</v>
      </c>
      <c r="G402" s="7" t="s" ph="1">
        <v>89</v>
      </c>
      <c r="H402" s="7" t="s" ph="1">
        <v>392</v>
      </c>
      <c r="I402" s="7" t="s" ph="1">
        <v>3716</v>
      </c>
      <c r="M402" s="14" t="str" ph="1">
        <f>IFERROR(INDEX([1]!_born[生没年],
MATCH(I402,[1]!_born[作],0)),"")</f>
        <v>1845~1924</v>
      </c>
      <c r="N402" s="14" t="str" ph="1">
        <f>IFERROR(INDEX([1]!_born[生没年],
MATCH(K402,[1]!_born[作],0)),"")</f>
        <v/>
      </c>
      <c r="O402" s="7" t="s" ph="1">
        <v>8362</v>
      </c>
      <c r="R402" s="147" ph="1"/>
      <c r="Z402" s="7" t="s" ph="1">
        <v>4042</v>
      </c>
      <c r="AA402" s="7" t="s" ph="1">
        <v>8276</v>
      </c>
    </row>
    <row r="403" spans="1:30" ht="25.5" ph="1">
      <c r="A403" s="6" ph="1">
        <v>321</v>
      </c>
      <c r="B403" s="7" t="s" ph="1">
        <v>324</v>
      </c>
      <c r="C403" s="7" t="s" ph="1">
        <v>369</v>
      </c>
      <c r="D403" s="7" t="s" ph="1">
        <v>8360</v>
      </c>
      <c r="E403" s="7" t="s" ph="1">
        <v>97</v>
      </c>
      <c r="G403" s="7" t="s" ph="1">
        <v>89</v>
      </c>
      <c r="H403" s="7" t="s" ph="1">
        <v>392</v>
      </c>
      <c r="I403" s="7" t="s" ph="1">
        <v>3716</v>
      </c>
      <c r="M403" s="14" t="str" ph="1">
        <f>IFERROR(INDEX([1]!_born[生没年],
MATCH(I403,[1]!_born[作],0)),"")</f>
        <v>1845~1924</v>
      </c>
      <c r="N403" s="14" t="str" ph="1">
        <f>IFERROR(INDEX([1]!_born[生没年],
MATCH(K403,[1]!_born[作],0)),"")</f>
        <v/>
      </c>
      <c r="O403" s="7" t="s" ph="1">
        <v>8363</v>
      </c>
      <c r="R403" s="147" ph="1"/>
      <c r="Z403" s="7" t="s" ph="1">
        <v>4042</v>
      </c>
      <c r="AA403" s="7" t="s" ph="1">
        <v>8276</v>
      </c>
    </row>
    <row r="404" spans="1:30" ht="25.5" ph="1">
      <c r="A404" s="6" ph="1">
        <v>322</v>
      </c>
      <c r="B404" s="7" t="s" ph="1">
        <v>324</v>
      </c>
      <c r="C404" s="7" t="s" ph="1">
        <v>369</v>
      </c>
      <c r="D404" s="7" t="s" ph="1">
        <v>8360</v>
      </c>
      <c r="E404" s="7" t="s" ph="1">
        <v>98</v>
      </c>
      <c r="G404" s="7" t="s" ph="1">
        <v>89</v>
      </c>
      <c r="H404" s="7" t="s" ph="1">
        <v>392</v>
      </c>
      <c r="I404" s="7" t="s" ph="1">
        <v>3213</v>
      </c>
      <c r="K404" s="7" t="s" ph="1">
        <v>8364</v>
      </c>
      <c r="L404" s="7" t="s" ph="1">
        <v>7768</v>
      </c>
      <c r="M404" s="14" t="str" ph="1">
        <f>IFERROR(INDEX([1]!_born[生没年],
MATCH(I404,[1]!_born[作],0)),"")</f>
        <v>1862~1918</v>
      </c>
      <c r="N404" s="14" t="str" ph="1">
        <f>IFERROR(INDEX([1]!_born[生没年],
MATCH(K404,[1]!_born[作],0)),"")</f>
        <v/>
      </c>
      <c r="O404" s="7" t="s" ph="1">
        <v>8365</v>
      </c>
      <c r="R404" s="147" ph="1"/>
      <c r="Z404" s="7" t="s" ph="1">
        <v>4042</v>
      </c>
      <c r="AA404" s="7" t="s" ph="1">
        <v>8276</v>
      </c>
    </row>
    <row r="405" spans="1:30" ht="25.5" ph="1">
      <c r="A405" s="6" ph="1">
        <v>323</v>
      </c>
      <c r="B405" s="7" t="s" ph="1">
        <v>324</v>
      </c>
      <c r="C405" s="7" t="s" ph="1">
        <v>369</v>
      </c>
      <c r="D405" s="24" ph="1"/>
      <c r="E405" s="7" t="s" ph="1">
        <v>91</v>
      </c>
      <c r="G405" s="7" t="s" ph="1">
        <v>89</v>
      </c>
      <c r="H405" s="7" t="s" ph="1">
        <v>392</v>
      </c>
      <c r="I405" s="7" t="s" ph="1">
        <v>3716</v>
      </c>
      <c r="M405" s="14" t="str" ph="1">
        <f>IFERROR(INDEX([1]!_born[生没年],
MATCH(I405,[1]!_born[作],0)),"")</f>
        <v>1845~1924</v>
      </c>
      <c r="N405" s="14" t="str" ph="1">
        <f>IFERROR(INDEX([1]!_born[生没年],
MATCH(K405,[1]!_born[作],0)),"")</f>
        <v/>
      </c>
      <c r="O405" s="7" t="s" ph="1">
        <v>8351</v>
      </c>
      <c r="R405" s="147" ph="1"/>
      <c r="U405" s="15" ph="1">
        <v>34677</v>
      </c>
      <c r="W405" s="16" ph="1">
        <v>12000</v>
      </c>
      <c r="AB405" s="7" t="s" ph="1">
        <v>8352</v>
      </c>
      <c r="AC405" s="7" t="s" ph="1">
        <v>8366</v>
      </c>
      <c r="AD405" s="7" t="s" ph="1">
        <v>8367</v>
      </c>
    </row>
    <row r="406" spans="1:30" ht="25.5" ph="1">
      <c r="A406" s="6" ph="1">
        <v>324</v>
      </c>
      <c r="B406" s="7" t="s" ph="1">
        <v>1108</v>
      </c>
      <c r="C406" s="7" t="s" ph="1">
        <v>1108</v>
      </c>
      <c r="D406" s="24" ph="1"/>
      <c r="G406" s="7" t="s" ph="1">
        <v>3557</v>
      </c>
      <c r="H406" s="7" t="s" ph="1">
        <v>3793</v>
      </c>
      <c r="I406" s="17" t="s" ph="1">
        <v>1247</v>
      </c>
      <c r="M406" s="14" t="str" ph="1">
        <f>IFERROR(INDEX([1]!_born[生没年],
MATCH(I406,[1]!_born[作],0)),"")</f>
        <v>1841~1994</v>
      </c>
      <c r="N406" s="14" t="str" ph="1">
        <f>IFERROR(INDEX([1]!_born[生没年],
MATCH(K406,[1]!_born[作],0)),"")</f>
        <v/>
      </c>
      <c r="O406" s="7" t="s" ph="1">
        <v>8368</v>
      </c>
      <c r="R406" s="147" ph="1"/>
      <c r="U406" s="15" t="s" ph="1">
        <v>1109</v>
      </c>
      <c r="Z406" s="7" t="s" ph="1">
        <v>8369</v>
      </c>
      <c r="AA406" s="7" t="s" ph="1">
        <v>8370</v>
      </c>
    </row>
    <row r="407" spans="1:30" ht="25.5" ph="1">
      <c r="A407" s="6" ph="1">
        <v>324</v>
      </c>
      <c r="B407" s="7" t="s" ph="1">
        <v>324</v>
      </c>
      <c r="C407" s="7" t="s" ph="1">
        <v>369</v>
      </c>
      <c r="D407" s="14" t="s" ph="1">
        <v>8371</v>
      </c>
      <c r="E407" s="7" t="s" ph="1">
        <v>105</v>
      </c>
      <c r="G407" s="7" t="s" ph="1">
        <v>89</v>
      </c>
      <c r="H407" s="7" t="s" ph="1">
        <v>392</v>
      </c>
      <c r="I407" s="17" t="s" ph="1">
        <v>1247</v>
      </c>
      <c r="M407" s="14" t="str" ph="1">
        <f>IFERROR(INDEX([1]!_born[生没年],
MATCH(I407,[1]!_born[作],0)),"")</f>
        <v>1841~1994</v>
      </c>
      <c r="N407" s="14" t="str" ph="1">
        <f>IFERROR(INDEX([1]!_born[生没年],
MATCH(K407,[1]!_born[作],0)),"")</f>
        <v/>
      </c>
      <c r="O407" s="7" t="s" ph="1">
        <v>8372</v>
      </c>
      <c r="R407" s="147" ph="1"/>
      <c r="S407" s="7" t="s" ph="1">
        <v>106</v>
      </c>
      <c r="T407" s="7" t="s" ph="1">
        <v>102</v>
      </c>
      <c r="U407" s="15" t="s" ph="1">
        <v>107</v>
      </c>
      <c r="V407" s="16" ph="1">
        <f t="shared" ref="V407:V412" si="0">1905*1.05</f>
        <v>2000.25</v>
      </c>
      <c r="W407" s="16" t="s" ph="1">
        <v>8302</v>
      </c>
      <c r="Y407" s="7" t="s" ph="1">
        <v>8258</v>
      </c>
      <c r="Z407" s="7" t="s" ph="1">
        <v>4042</v>
      </c>
      <c r="AA407" s="7" t="s" ph="1">
        <v>8276</v>
      </c>
    </row>
    <row r="408" spans="1:30" ht="25.5" ph="1">
      <c r="A408" s="6" ph="1">
        <v>324</v>
      </c>
      <c r="B408" s="7" t="s" ph="1">
        <v>324</v>
      </c>
      <c r="C408" s="7" t="s" ph="1">
        <v>369</v>
      </c>
      <c r="D408" s="14" t="s" ph="1">
        <v>8371</v>
      </c>
      <c r="E408" s="7" t="s" ph="1">
        <v>108</v>
      </c>
      <c r="G408" s="7" t="s" ph="1">
        <v>89</v>
      </c>
      <c r="H408" s="7" t="s" ph="1">
        <v>392</v>
      </c>
      <c r="I408" s="17" t="s" ph="1">
        <v>1247</v>
      </c>
      <c r="M408" s="14" t="str" ph="1">
        <f>IFERROR(INDEX([1]!_born[生没年],
MATCH(I408,[1]!_born[作],0)),"")</f>
        <v>1841~1994</v>
      </c>
      <c r="N408" s="14" t="str" ph="1">
        <f>IFERROR(INDEX([1]!_born[生没年],
MATCH(K408,[1]!_born[作],0)),"")</f>
        <v/>
      </c>
      <c r="O408" s="7" t="s" ph="1">
        <v>8373</v>
      </c>
      <c r="R408" s="147" ph="1"/>
      <c r="S408" s="7" t="s" ph="1">
        <v>106</v>
      </c>
      <c r="T408" s="7" t="s" ph="1">
        <v>102</v>
      </c>
      <c r="U408" s="15" t="s" ph="1">
        <v>107</v>
      </c>
      <c r="V408" s="16" ph="1">
        <f t="shared" si="0"/>
        <v>2000.25</v>
      </c>
      <c r="W408" s="16" t="s" ph="1">
        <v>8302</v>
      </c>
      <c r="Y408" s="7" t="s" ph="1">
        <v>8258</v>
      </c>
      <c r="Z408" s="7" t="s" ph="1">
        <v>4042</v>
      </c>
      <c r="AA408" s="7" t="s" ph="1">
        <v>8276</v>
      </c>
    </row>
    <row r="409" spans="1:30" ht="25.5" ph="1">
      <c r="A409" s="6" ph="1">
        <v>324</v>
      </c>
      <c r="B409" s="7" t="s" ph="1">
        <v>324</v>
      </c>
      <c r="C409" s="7" t="s" ph="1">
        <v>369</v>
      </c>
      <c r="D409" s="14" t="s" ph="1">
        <v>8371</v>
      </c>
      <c r="E409" s="7" t="s" ph="1">
        <v>109</v>
      </c>
      <c r="G409" s="7" t="s" ph="1">
        <v>89</v>
      </c>
      <c r="H409" s="7" t="s" ph="1">
        <v>392</v>
      </c>
      <c r="I409" s="17" t="s" ph="1">
        <v>1247</v>
      </c>
      <c r="M409" s="14" t="str" ph="1">
        <f>IFERROR(INDEX([1]!_born[生没年],
MATCH(I409,[1]!_born[作],0)),"")</f>
        <v>1841~1994</v>
      </c>
      <c r="N409" s="14" t="str" ph="1">
        <f>IFERROR(INDEX([1]!_born[生没年],
MATCH(K409,[1]!_born[作],0)),"")</f>
        <v/>
      </c>
      <c r="O409" s="7" t="s" ph="1">
        <v>8374</v>
      </c>
      <c r="R409" s="147" ph="1"/>
      <c r="S409" s="7" t="s" ph="1">
        <v>106</v>
      </c>
      <c r="T409" s="7" t="s" ph="1">
        <v>102</v>
      </c>
      <c r="U409" s="15" t="s" ph="1">
        <v>107</v>
      </c>
      <c r="V409" s="16" ph="1">
        <f t="shared" si="0"/>
        <v>2000.25</v>
      </c>
      <c r="W409" s="16" t="s" ph="1">
        <v>8302</v>
      </c>
      <c r="Y409" s="7" t="s" ph="1">
        <v>8258</v>
      </c>
      <c r="Z409" s="7" t="s" ph="1">
        <v>4042</v>
      </c>
      <c r="AA409" s="7" t="s" ph="1">
        <v>8276</v>
      </c>
    </row>
    <row r="410" spans="1:30" ht="25.5" ph="1">
      <c r="A410" s="6" ph="1">
        <v>324</v>
      </c>
      <c r="B410" s="7" t="s" ph="1">
        <v>324</v>
      </c>
      <c r="C410" s="7" t="s" ph="1">
        <v>369</v>
      </c>
      <c r="D410" s="14" t="s" ph="1">
        <v>8371</v>
      </c>
      <c r="E410" s="7" t="s" ph="1">
        <v>110</v>
      </c>
      <c r="G410" s="7" t="s" ph="1">
        <v>89</v>
      </c>
      <c r="H410" s="7" t="s" ph="1">
        <v>392</v>
      </c>
      <c r="I410" s="17" t="s" ph="1">
        <v>1247</v>
      </c>
      <c r="M410" s="14" t="str" ph="1">
        <f>IFERROR(INDEX([1]!_born[生没年],
MATCH(I410,[1]!_born[作],0)),"")</f>
        <v>1841~1994</v>
      </c>
      <c r="N410" s="14" t="str" ph="1">
        <f>IFERROR(INDEX([1]!_born[生没年],
MATCH(K410,[1]!_born[作],0)),"")</f>
        <v/>
      </c>
      <c r="O410" s="7" t="s" ph="1">
        <v>8375</v>
      </c>
      <c r="R410" s="147" ph="1"/>
      <c r="S410" s="7" t="s" ph="1">
        <v>106</v>
      </c>
      <c r="T410" s="7" t="s" ph="1">
        <v>102</v>
      </c>
      <c r="U410" s="15" t="s" ph="1">
        <v>107</v>
      </c>
      <c r="V410" s="16" ph="1">
        <f t="shared" si="0"/>
        <v>2000.25</v>
      </c>
      <c r="W410" s="16" t="s" ph="1">
        <v>8302</v>
      </c>
      <c r="Y410" s="7" t="s" ph="1">
        <v>8258</v>
      </c>
      <c r="Z410" s="7" t="s" ph="1">
        <v>4042</v>
      </c>
      <c r="AA410" s="7" t="s" ph="1">
        <v>8276</v>
      </c>
    </row>
    <row r="411" spans="1:30" ht="25.5" ph="1">
      <c r="A411" s="6" ph="1">
        <v>324</v>
      </c>
      <c r="B411" s="7" t="s" ph="1">
        <v>324</v>
      </c>
      <c r="C411" s="7" t="s" ph="1">
        <v>369</v>
      </c>
      <c r="D411" s="14" t="s" ph="1">
        <v>8371</v>
      </c>
      <c r="E411" s="7" t="s" ph="1">
        <v>111</v>
      </c>
      <c r="G411" s="7" t="s" ph="1">
        <v>89</v>
      </c>
      <c r="H411" s="7" t="s" ph="1">
        <v>2313</v>
      </c>
      <c r="I411" s="14" t="s" ph="1">
        <v>3751</v>
      </c>
      <c r="M411" s="14" t="str" ph="1">
        <f>IFERROR(INDEX([1]!_born[生没年],
MATCH(I411,[1]!_born[作],0)),"")</f>
        <v>1822~1890</v>
      </c>
      <c r="N411" s="14" t="str" ph="1">
        <f>IFERROR(INDEX([1]!_born[生没年],
MATCH(K411,[1]!_born[作],0)),"")</f>
        <v/>
      </c>
      <c r="O411" s="7" t="s" ph="1">
        <v>8376</v>
      </c>
      <c r="R411" s="147" ph="1"/>
      <c r="S411" s="7" t="s" ph="1">
        <v>106</v>
      </c>
      <c r="T411" s="7" t="s" ph="1">
        <v>102</v>
      </c>
      <c r="U411" s="15" t="s" ph="1">
        <v>107</v>
      </c>
      <c r="V411" s="16" ph="1">
        <f t="shared" si="0"/>
        <v>2000.25</v>
      </c>
      <c r="W411" s="16" t="s" ph="1">
        <v>8302</v>
      </c>
      <c r="Y411" s="7" t="s" ph="1">
        <v>8258</v>
      </c>
      <c r="Z411" s="7" t="s" ph="1">
        <v>4042</v>
      </c>
      <c r="AA411" s="7" t="s" ph="1">
        <v>8276</v>
      </c>
    </row>
    <row r="412" spans="1:30" ht="25.5" ph="1">
      <c r="A412" s="6" ph="1">
        <v>324</v>
      </c>
      <c r="B412" s="7" t="s" ph="1">
        <v>324</v>
      </c>
      <c r="C412" s="7" t="s" ph="1">
        <v>369</v>
      </c>
      <c r="D412" s="14" t="s" ph="1">
        <v>8371</v>
      </c>
      <c r="E412" s="7" t="s" ph="1">
        <v>112</v>
      </c>
      <c r="G412" s="7" t="s" ph="1">
        <v>89</v>
      </c>
      <c r="H412" s="7" t="s" ph="1">
        <v>2313</v>
      </c>
      <c r="I412" s="14" t="s" ph="1">
        <v>3751</v>
      </c>
      <c r="M412" s="14" t="str" ph="1">
        <f>IFERROR(INDEX([1]!_born[生没年],
MATCH(I412,[1]!_born[作],0)),"")</f>
        <v>1822~1890</v>
      </c>
      <c r="N412" s="14" t="str" ph="1">
        <f>IFERROR(INDEX([1]!_born[生没年],
MATCH(K412,[1]!_born[作],0)),"")</f>
        <v/>
      </c>
      <c r="O412" s="7" t="s" ph="1">
        <v>8377</v>
      </c>
      <c r="R412" s="147" ph="1"/>
      <c r="S412" s="7" t="s" ph="1">
        <v>106</v>
      </c>
      <c r="T412" s="7" t="s" ph="1">
        <v>102</v>
      </c>
      <c r="U412" s="15" t="s" ph="1">
        <v>107</v>
      </c>
      <c r="V412" s="16" ph="1">
        <f t="shared" si="0"/>
        <v>2000.25</v>
      </c>
      <c r="W412" s="16" t="s" ph="1">
        <v>8302</v>
      </c>
      <c r="Y412" s="7" t="s" ph="1">
        <v>8258</v>
      </c>
      <c r="Z412" s="7" t="s" ph="1">
        <v>4042</v>
      </c>
      <c r="AA412" s="7" t="s" ph="1">
        <v>8276</v>
      </c>
    </row>
    <row r="413" spans="1:30" ht="25.5" ph="1">
      <c r="A413" s="6" ph="1">
        <v>325</v>
      </c>
      <c r="B413" s="7" t="s" ph="1">
        <v>324</v>
      </c>
      <c r="C413" s="7" t="s" ph="1">
        <v>369</v>
      </c>
      <c r="D413" s="24" ph="1"/>
      <c r="E413" s="23" ph="1"/>
      <c r="G413" s="7" t="s" ph="1">
        <v>89</v>
      </c>
      <c r="H413" s="7" t="s" ph="1">
        <v>8378</v>
      </c>
      <c r="I413" s="7" t="s" ph="1">
        <v>8379</v>
      </c>
      <c r="M413" s="14" t="str" ph="1">
        <f>IFERROR(INDEX([1]!_born[生没年],
MATCH(I413,[1]!_born[作],0)),"")</f>
        <v/>
      </c>
      <c r="N413" s="14" t="str" ph="1">
        <f>IFERROR(INDEX([1]!_born[生没年],
MATCH(K413,[1]!_born[作],0)),"")</f>
        <v/>
      </c>
      <c r="O413" s="7" t="s" ph="1">
        <v>8380</v>
      </c>
      <c r="R413" s="153" ph="1"/>
      <c r="S413" s="17" t="s" ph="1">
        <v>8381</v>
      </c>
      <c r="AA413" s="17" t="s" ph="1">
        <v>8382</v>
      </c>
    </row>
    <row r="414" spans="1:30" ht="25.5" ph="1">
      <c r="A414" s="6" ph="1">
        <v>327</v>
      </c>
      <c r="B414" s="7" t="s" ph="1">
        <v>324</v>
      </c>
      <c r="C414" s="7" t="s" ph="1">
        <v>369</v>
      </c>
      <c r="G414" s="7" t="s" ph="1">
        <v>89</v>
      </c>
      <c r="I414" s="7" t="s" ph="1">
        <v>1208</v>
      </c>
      <c r="M414" s="14" t="str" ph="1">
        <f>IFERROR(INDEX([1]!_born[生没年],
MATCH(I414,[1]!_born[作],0)),"")</f>
        <v>1897~1970/1900~1984</v>
      </c>
      <c r="N414" s="14" t="str" ph="1">
        <f>IFERROR(INDEX([1]!_born[生没年],
MATCH(K414,[1]!_born[作],0)),"")</f>
        <v/>
      </c>
      <c r="O414" s="7" t="s" ph="1">
        <v>8383</v>
      </c>
      <c r="R414" s="147" ph="1"/>
      <c r="AA414" s="7" t="s" ph="1">
        <v>8384</v>
      </c>
      <c r="AB414" s="7" t="s" ph="1">
        <v>3077</v>
      </c>
    </row>
    <row r="415" spans="1:30" ht="25.5" ph="1">
      <c r="A415" s="6" ph="1">
        <v>341</v>
      </c>
      <c r="B415" s="7" t="s" ph="1">
        <v>324</v>
      </c>
      <c r="C415" s="7" t="s" ph="1">
        <v>369</v>
      </c>
      <c r="D415" s="14" t="s" ph="1">
        <v>8385</v>
      </c>
      <c r="E415" s="23" ph="1"/>
      <c r="G415" s="7" t="s" ph="1">
        <v>89</v>
      </c>
      <c r="I415" s="7" t="s" ph="1">
        <v>2744</v>
      </c>
      <c r="M415" s="14" t="str" ph="1">
        <f>IFERROR(INDEX([1]!_born[生没年],
MATCH(I415,[1]!_born[作],0)),"")</f>
        <v>1860~1911</v>
      </c>
      <c r="N415" s="14" t="str" ph="1">
        <f>IFERROR(INDEX([1]!_born[生没年],
MATCH(K415,[1]!_born[作],0)),"")</f>
        <v/>
      </c>
      <c r="O415" s="7" t="s" ph="1">
        <v>8386</v>
      </c>
      <c r="R415" s="147" ph="1"/>
      <c r="S415" s="7" t="s" ph="1">
        <v>120</v>
      </c>
      <c r="Z415" s="7" t="s" ph="1">
        <v>2956</v>
      </c>
      <c r="AA415" s="7" t="s" ph="1">
        <v>7210</v>
      </c>
    </row>
    <row r="416" spans="1:30" ht="25.5" ph="1">
      <c r="A416" s="6" ph="1">
        <v>342</v>
      </c>
      <c r="B416" s="7" t="s" ph="1">
        <v>324</v>
      </c>
      <c r="C416" s="7" t="s" ph="1">
        <v>369</v>
      </c>
      <c r="D416" s="14" t="s" ph="1">
        <v>8385</v>
      </c>
      <c r="E416" s="23" ph="1"/>
      <c r="G416" s="7" t="s" ph="1">
        <v>89</v>
      </c>
      <c r="I416" s="7" t="s" ph="1">
        <v>2744</v>
      </c>
      <c r="M416" s="14" t="str" ph="1">
        <f>IFERROR(INDEX([1]!_born[生没年],
MATCH(I416,[1]!_born[作],0)),"")</f>
        <v>1860~1911</v>
      </c>
      <c r="N416" s="14" t="str" ph="1">
        <f>IFERROR(INDEX([1]!_born[生没年],
MATCH(K416,[1]!_born[作],0)),"")</f>
        <v/>
      </c>
      <c r="O416" s="7" t="s" ph="1">
        <v>8387</v>
      </c>
      <c r="R416" s="147" ph="1"/>
      <c r="S416" s="7" t="s" ph="1">
        <v>121</v>
      </c>
      <c r="Z416" s="7" t="s" ph="1">
        <v>2956</v>
      </c>
      <c r="AA416" s="7" t="s" ph="1">
        <v>7210</v>
      </c>
      <c r="AB416" s="7" t="s" ph="1">
        <v>8388</v>
      </c>
      <c r="AC416" s="7" t="s" ph="1">
        <v>8389</v>
      </c>
    </row>
    <row r="417" spans="1:35" ht="25.5" ph="1">
      <c r="A417" s="6" ph="1">
        <v>343</v>
      </c>
      <c r="B417" s="7" t="s" ph="1">
        <v>324</v>
      </c>
      <c r="C417" s="7" t="s" ph="1">
        <v>369</v>
      </c>
      <c r="D417" s="14" t="s" ph="1">
        <v>8385</v>
      </c>
      <c r="E417" s="23" ph="1"/>
      <c r="G417" s="7" t="s" ph="1">
        <v>89</v>
      </c>
      <c r="I417" s="7" t="s" ph="1">
        <v>2744</v>
      </c>
      <c r="M417" s="14" t="str" ph="1">
        <f>IFERROR(INDEX([1]!_born[生没年],
MATCH(I417,[1]!_born[作],0)),"")</f>
        <v>1860~1911</v>
      </c>
      <c r="N417" s="14" t="str" ph="1">
        <f>IFERROR(INDEX([1]!_born[生没年],
MATCH(K417,[1]!_born[作],0)),"")</f>
        <v/>
      </c>
      <c r="O417" s="7" t="s" ph="1">
        <v>8390</v>
      </c>
      <c r="R417" s="147" ph="1"/>
      <c r="S417" s="7" t="s" ph="1">
        <v>122</v>
      </c>
      <c r="Z417" s="7" t="s" ph="1">
        <v>2956</v>
      </c>
      <c r="AA417" s="7" t="s" ph="1">
        <v>7210</v>
      </c>
      <c r="AB417" s="7" t="s" ph="1">
        <v>8391</v>
      </c>
    </row>
    <row r="418" spans="1:35" ht="25.5" ph="1">
      <c r="A418" s="6" ph="1">
        <v>344</v>
      </c>
      <c r="B418" s="7" t="s" ph="1">
        <v>324</v>
      </c>
      <c r="C418" s="7" t="s" ph="1">
        <v>369</v>
      </c>
      <c r="D418" s="14" t="s" ph="1">
        <v>8385</v>
      </c>
      <c r="E418" s="23" ph="1"/>
      <c r="G418" s="7" t="s" ph="1">
        <v>89</v>
      </c>
      <c r="I418" s="7" t="s" ph="1">
        <v>2744</v>
      </c>
      <c r="M418" s="14" t="str" ph="1">
        <f>IFERROR(INDEX([1]!_born[生没年],
MATCH(I418,[1]!_born[作],0)),"")</f>
        <v>1860~1911</v>
      </c>
      <c r="N418" s="14" t="str" ph="1">
        <f>IFERROR(INDEX([1]!_born[生没年],
MATCH(K418,[1]!_born[作],0)),"")</f>
        <v/>
      </c>
      <c r="O418" s="7" t="s" ph="1">
        <v>8392</v>
      </c>
      <c r="R418" s="147" ph="1"/>
      <c r="S418" s="7" t="s" ph="1">
        <v>123</v>
      </c>
      <c r="Z418" s="7" t="s" ph="1">
        <v>2956</v>
      </c>
      <c r="AA418" s="7" t="s" ph="1">
        <v>7210</v>
      </c>
      <c r="AB418" s="7" t="s" ph="1">
        <v>8393</v>
      </c>
    </row>
    <row r="419" spans="1:35" ht="25.5" ph="1">
      <c r="A419" s="6" ph="1">
        <v>345</v>
      </c>
      <c r="B419" s="7" t="s" ph="1">
        <v>324</v>
      </c>
      <c r="C419" s="7" t="s" ph="1">
        <v>369</v>
      </c>
      <c r="D419" s="14" t="s" ph="1">
        <v>8385</v>
      </c>
      <c r="E419" s="23" ph="1"/>
      <c r="G419" s="7" t="s" ph="1">
        <v>89</v>
      </c>
      <c r="I419" s="7" t="s" ph="1">
        <v>2744</v>
      </c>
      <c r="M419" s="14" t="str" ph="1">
        <f>IFERROR(INDEX([1]!_born[生没年],
MATCH(I419,[1]!_born[作],0)),"")</f>
        <v>1860~1911</v>
      </c>
      <c r="N419" s="14" t="str" ph="1">
        <f>IFERROR(INDEX([1]!_born[生没年],
MATCH(K419,[1]!_born[作],0)),"")</f>
        <v/>
      </c>
      <c r="O419" s="7" t="s" ph="1">
        <v>8394</v>
      </c>
      <c r="R419" s="147" ph="1"/>
      <c r="S419" s="7" t="s" ph="1">
        <v>124</v>
      </c>
      <c r="Z419" s="7" t="s" ph="1">
        <v>2956</v>
      </c>
      <c r="AA419" s="7" t="s" ph="1">
        <v>7210</v>
      </c>
    </row>
    <row r="420" spans="1:35" ht="25.5" ph="1">
      <c r="A420" s="6" ph="1">
        <v>346</v>
      </c>
      <c r="B420" s="7" t="s" ph="1">
        <v>324</v>
      </c>
      <c r="C420" s="7" t="s" ph="1">
        <v>369</v>
      </c>
      <c r="D420" s="14" t="s" ph="1">
        <v>8385</v>
      </c>
      <c r="E420" s="23" ph="1"/>
      <c r="G420" s="7" t="s" ph="1">
        <v>89</v>
      </c>
      <c r="I420" s="7" t="s" ph="1">
        <v>2744</v>
      </c>
      <c r="M420" s="14" t="str" ph="1">
        <f>IFERROR(INDEX([1]!_born[生没年],
MATCH(I420,[1]!_born[作],0)),"")</f>
        <v>1860~1911</v>
      </c>
      <c r="N420" s="14" t="str" ph="1">
        <f>IFERROR(INDEX([1]!_born[生没年],
MATCH(K420,[1]!_born[作],0)),"")</f>
        <v/>
      </c>
      <c r="O420" s="7" t="s" ph="1">
        <v>8395</v>
      </c>
      <c r="R420" s="147" ph="1"/>
      <c r="S420" s="7" t="s" ph="1">
        <v>125</v>
      </c>
      <c r="Z420" s="7" t="s" ph="1">
        <v>2956</v>
      </c>
      <c r="AA420" s="7" t="s" ph="1">
        <v>7210</v>
      </c>
    </row>
    <row r="421" spans="1:35" ht="25.5" ph="1">
      <c r="A421" s="6" ph="1">
        <v>347</v>
      </c>
      <c r="B421" s="7" t="s" ph="1">
        <v>324</v>
      </c>
      <c r="C421" s="7" t="s" ph="1">
        <v>369</v>
      </c>
      <c r="D421" s="14" t="s" ph="1">
        <v>8385</v>
      </c>
      <c r="E421" s="23" ph="1"/>
      <c r="G421" s="7" t="s" ph="1">
        <v>89</v>
      </c>
      <c r="I421" s="7" t="s" ph="1">
        <v>2744</v>
      </c>
      <c r="M421" s="14" t="str" ph="1">
        <f>IFERROR(INDEX([1]!_born[生没年],
MATCH(I421,[1]!_born[作],0)),"")</f>
        <v>1860~1911</v>
      </c>
      <c r="N421" s="14" t="str" ph="1">
        <f>IFERROR(INDEX([1]!_born[生没年],
MATCH(K421,[1]!_born[作],0)),"")</f>
        <v/>
      </c>
      <c r="O421" s="7" t="s" ph="1">
        <v>8396</v>
      </c>
      <c r="R421" s="147" ph="1"/>
      <c r="S421" s="7" t="s" ph="1">
        <v>126</v>
      </c>
      <c r="Z421" s="7" t="s" ph="1">
        <v>2956</v>
      </c>
      <c r="AA421" s="7" t="s" ph="1">
        <v>7210</v>
      </c>
    </row>
    <row r="422" spans="1:35" ht="25.5" ph="1">
      <c r="A422" s="6" ph="1">
        <v>348</v>
      </c>
      <c r="B422" s="7" t="s" ph="1">
        <v>324</v>
      </c>
      <c r="C422" s="7" t="s" ph="1">
        <v>369</v>
      </c>
      <c r="D422" s="14" t="s" ph="1">
        <v>8385</v>
      </c>
      <c r="E422" s="23" ph="1"/>
      <c r="G422" s="7" t="s" ph="1">
        <v>89</v>
      </c>
      <c r="I422" s="7" t="s" ph="1">
        <v>2744</v>
      </c>
      <c r="M422" s="14" t="str" ph="1">
        <f>IFERROR(INDEX([1]!_born[生没年],
MATCH(I422,[1]!_born[作],0)),"")</f>
        <v>1860~1911</v>
      </c>
      <c r="N422" s="14" t="str" ph="1">
        <f>IFERROR(INDEX([1]!_born[生没年],
MATCH(K422,[1]!_born[作],0)),"")</f>
        <v/>
      </c>
      <c r="O422" s="7" t="s" ph="1">
        <v>8397</v>
      </c>
      <c r="R422" s="147" ph="1"/>
      <c r="S422" s="7" t="s" ph="1">
        <v>127</v>
      </c>
      <c r="Z422" s="7" t="s" ph="1">
        <v>2956</v>
      </c>
      <c r="AA422" s="7" t="s" ph="1">
        <v>7210</v>
      </c>
      <c r="AB422" s="7" t="s" ph="1">
        <v>8398</v>
      </c>
      <c r="AC422" s="7" t="s" ph="1">
        <v>8399</v>
      </c>
      <c r="AD422" s="7" t="s" ph="1">
        <v>8400</v>
      </c>
      <c r="AE422" s="7" t="s" ph="1">
        <v>8401</v>
      </c>
      <c r="AF422" s="7" t="s" ph="1">
        <v>8402</v>
      </c>
      <c r="AG422" s="7" t="s" ph="1">
        <v>8403</v>
      </c>
      <c r="AH422" s="7" t="s" ph="1">
        <v>8404</v>
      </c>
      <c r="AI422" s="7" t="s" ph="1">
        <v>8405</v>
      </c>
    </row>
    <row r="423" spans="1:35" ht="25.5" ph="1">
      <c r="A423" s="6" ph="1">
        <v>349</v>
      </c>
      <c r="B423" s="7" t="s" ph="1">
        <v>324</v>
      </c>
      <c r="C423" s="7" t="s" ph="1">
        <v>369</v>
      </c>
      <c r="D423" s="14" t="s" ph="1">
        <v>8385</v>
      </c>
      <c r="E423" s="23" ph="1"/>
      <c r="G423" s="7" t="s" ph="1">
        <v>89</v>
      </c>
      <c r="I423" s="7" t="s" ph="1">
        <v>2744</v>
      </c>
      <c r="M423" s="14" t="str" ph="1">
        <f>IFERROR(INDEX([1]!_born[生没年],
MATCH(I423,[1]!_born[作],0)),"")</f>
        <v>1860~1911</v>
      </c>
      <c r="N423" s="14" t="str" ph="1">
        <f>IFERROR(INDEX([1]!_born[生没年],
MATCH(K423,[1]!_born[作],0)),"")</f>
        <v/>
      </c>
      <c r="O423" s="7" t="s" ph="1">
        <v>8406</v>
      </c>
      <c r="R423" s="147" ph="1"/>
      <c r="S423" s="7" t="s" ph="1">
        <v>128</v>
      </c>
      <c r="Z423" s="7" t="s" ph="1">
        <v>2956</v>
      </c>
      <c r="AA423" s="7" t="s" ph="1">
        <v>7210</v>
      </c>
    </row>
    <row r="424" spans="1:35" ht="25.5" ph="1">
      <c r="A424" s="6" ph="1">
        <v>350</v>
      </c>
      <c r="B424" s="7" t="s" ph="1">
        <v>324</v>
      </c>
      <c r="C424" s="7" t="s" ph="1">
        <v>369</v>
      </c>
      <c r="D424" s="14" t="s" ph="1">
        <v>8385</v>
      </c>
      <c r="E424" s="23" ph="1"/>
      <c r="G424" s="7" t="s" ph="1">
        <v>89</v>
      </c>
      <c r="I424" s="7" t="s" ph="1">
        <v>2744</v>
      </c>
      <c r="M424" s="14" t="str" ph="1">
        <f>IFERROR(INDEX([1]!_born[生没年],
MATCH(I424,[1]!_born[作],0)),"")</f>
        <v>1860~1911</v>
      </c>
      <c r="N424" s="14" t="str" ph="1">
        <f>IFERROR(INDEX([1]!_born[生没年],
MATCH(K424,[1]!_born[作],0)),"")</f>
        <v/>
      </c>
      <c r="O424" s="7" t="s" ph="1">
        <v>8407</v>
      </c>
      <c r="R424" s="147" ph="1"/>
      <c r="S424" s="7" t="s" ph="1">
        <v>129</v>
      </c>
      <c r="Z424" s="7" t="s" ph="1">
        <v>2956</v>
      </c>
      <c r="AA424" s="7" t="s" ph="1">
        <v>7210</v>
      </c>
      <c r="AB424" s="7" t="s" ph="1">
        <v>8401</v>
      </c>
      <c r="AC424" s="7" t="s" ph="1">
        <v>8403</v>
      </c>
    </row>
    <row r="425" spans="1:35" ht="25.5" ph="1">
      <c r="A425" s="6" ph="1">
        <v>351</v>
      </c>
      <c r="B425" s="7" t="s" ph="1">
        <v>324</v>
      </c>
      <c r="C425" s="7" t="s" ph="1">
        <v>369</v>
      </c>
      <c r="D425" s="14" t="s" ph="1">
        <v>8385</v>
      </c>
      <c r="E425" s="23" ph="1"/>
      <c r="G425" s="7" t="s" ph="1">
        <v>89</v>
      </c>
      <c r="I425" s="7" t="s" ph="1">
        <v>2744</v>
      </c>
      <c r="M425" s="14" t="str" ph="1">
        <f>IFERROR(INDEX([1]!_born[生没年],
MATCH(I425,[1]!_born[作],0)),"")</f>
        <v>1860~1911</v>
      </c>
      <c r="N425" s="14" t="str" ph="1">
        <f>IFERROR(INDEX([1]!_born[生没年],
MATCH(K425,[1]!_born[作],0)),"")</f>
        <v/>
      </c>
      <c r="O425" s="7" t="s" ph="1">
        <v>8408</v>
      </c>
      <c r="R425" s="147" ph="1"/>
      <c r="S425" s="7" t="s" ph="1">
        <v>130</v>
      </c>
      <c r="Z425" s="7" t="s" ph="1">
        <v>2956</v>
      </c>
      <c r="AA425" s="7" t="s" ph="1">
        <v>7210</v>
      </c>
      <c r="AB425" s="7" t="s" ph="1">
        <v>8401</v>
      </c>
    </row>
    <row r="426" spans="1:35" ht="25.5" ph="1">
      <c r="A426" s="6" ph="1">
        <v>352</v>
      </c>
      <c r="B426" s="7" t="s" ph="1">
        <v>324</v>
      </c>
      <c r="C426" s="7" t="s" ph="1">
        <v>369</v>
      </c>
      <c r="D426" s="14" t="s" ph="1">
        <v>8385</v>
      </c>
      <c r="E426" s="23" ph="1"/>
      <c r="G426" s="7" t="s" ph="1">
        <v>89</v>
      </c>
      <c r="I426" s="7" t="s" ph="1">
        <v>2744</v>
      </c>
      <c r="M426" s="14" t="str" ph="1">
        <f>IFERROR(INDEX([1]!_born[生没年],
MATCH(I426,[1]!_born[作],0)),"")</f>
        <v>1860~1911</v>
      </c>
      <c r="N426" s="14" t="str" ph="1">
        <f>IFERROR(INDEX([1]!_born[生没年],
MATCH(K426,[1]!_born[作],0)),"")</f>
        <v/>
      </c>
      <c r="O426" s="7" t="s" ph="1">
        <v>8409</v>
      </c>
      <c r="R426" s="147" ph="1"/>
      <c r="S426" s="7" t="s" ph="1">
        <v>131</v>
      </c>
      <c r="Z426" s="7" t="s" ph="1">
        <v>2956</v>
      </c>
      <c r="AA426" s="7" t="s" ph="1">
        <v>7210</v>
      </c>
      <c r="AB426" s="7" t="s" ph="1">
        <v>8401</v>
      </c>
    </row>
    <row r="427" spans="1:35" ht="25.5" ph="1">
      <c r="A427" s="6" ph="1">
        <v>326</v>
      </c>
      <c r="B427" s="7" t="s" ph="1">
        <v>324</v>
      </c>
      <c r="C427" s="7" t="s" ph="1">
        <v>369</v>
      </c>
      <c r="D427" s="24" ph="1"/>
      <c r="E427" s="23" ph="1"/>
      <c r="G427" s="7" t="s" ph="1">
        <v>89</v>
      </c>
      <c r="I427" s="17" t="s" ph="1">
        <v>3078</v>
      </c>
      <c r="M427" s="14" t="str" ph="1">
        <f>IFERROR(INDEX([1]!_born[生没年],
MATCH(I427,[1]!_born[作],0)),"")</f>
        <v/>
      </c>
      <c r="N427" s="14" t="str" ph="1">
        <f>IFERROR(INDEX([1]!_born[生没年],
MATCH(K427,[1]!_born[作],0)),"")</f>
        <v/>
      </c>
      <c r="O427" s="17" t="s" ph="1">
        <v>8410</v>
      </c>
      <c r="P427" s="7" t="s" ph="1">
        <v>113</v>
      </c>
      <c r="R427" s="147" ph="1"/>
      <c r="T427" s="7" t="s" ph="1">
        <v>4147</v>
      </c>
      <c r="AB427" s="17" t="s" ph="1">
        <v>3078</v>
      </c>
    </row>
    <row r="428" spans="1:35" ht="25.5" ph="1">
      <c r="A428" s="6" ph="1">
        <v>328</v>
      </c>
      <c r="B428" s="7" t="s" ph="1">
        <v>324</v>
      </c>
      <c r="C428" s="7" t="s" ph="1">
        <v>369</v>
      </c>
      <c r="E428" s="7" t="s" ph="1">
        <v>382</v>
      </c>
      <c r="G428" s="7" t="s" ph="1">
        <v>89</v>
      </c>
      <c r="H428" s="7" t="s" ph="1">
        <v>392</v>
      </c>
      <c r="I428" s="7" t="s" ph="1">
        <v>1210</v>
      </c>
      <c r="M428" s="14" t="str" ph="1">
        <f>IFERROR(INDEX([1]!_born[生没年],
MATCH(I428,[1]!_born[作],0)),"")</f>
        <v>1838~1875</v>
      </c>
      <c r="N428" s="14" t="str" ph="1">
        <f>IFERROR(INDEX([1]!_born[生没年],
MATCH(K428,[1]!_born[作],0)),"")</f>
        <v/>
      </c>
      <c r="O428" s="17" t="s" ph="1">
        <v>8411</v>
      </c>
      <c r="R428" s="147" ph="1"/>
      <c r="T428" s="7" t="s" ph="1">
        <v>3212</v>
      </c>
      <c r="U428" s="15" ph="1">
        <v>34683</v>
      </c>
      <c r="V428" s="16" ph="1">
        <v>4200</v>
      </c>
      <c r="Z428" s="7" t="s" ph="1">
        <v>3561</v>
      </c>
      <c r="AA428" s="7" t="s" ph="1">
        <v>3907</v>
      </c>
      <c r="AB428" s="7" t="s" ph="1">
        <v>3886</v>
      </c>
      <c r="AC428" s="7" t="s" ph="1">
        <v>114</v>
      </c>
      <c r="AD428" s="7" t="s" ph="1">
        <v>115</v>
      </c>
      <c r="AE428" s="7" t="s" ph="1">
        <v>116</v>
      </c>
    </row>
    <row r="429" spans="1:35" ht="25.5" ph="1">
      <c r="A429" s="6" ph="1">
        <v>329</v>
      </c>
      <c r="B429" s="7" t="s" ph="1">
        <v>324</v>
      </c>
      <c r="C429" s="7" t="s" ph="1">
        <v>369</v>
      </c>
      <c r="G429" s="7" t="s" ph="1">
        <v>89</v>
      </c>
      <c r="I429" s="7" t="s" ph="1">
        <v>3410</v>
      </c>
      <c r="M429" s="14" t="str" ph="1">
        <f>IFERROR(INDEX([1]!_born[生没年],
MATCH(I429,[1]!_born[作],0)),"")</f>
        <v>1844~1908</v>
      </c>
      <c r="N429" s="14" t="str" ph="1">
        <f>IFERROR(INDEX([1]!_born[生没年],
MATCH(K429,[1]!_born[作],0)),"")</f>
        <v/>
      </c>
      <c r="O429" s="7" t="s" ph="1">
        <v>8412</v>
      </c>
      <c r="R429" s="147" ph="1"/>
      <c r="S429" s="7" t="s" ph="1">
        <v>3047</v>
      </c>
      <c r="Z429" s="7" t="s" ph="1">
        <v>4042</v>
      </c>
      <c r="AA429" s="7" t="s" ph="1">
        <v>8276</v>
      </c>
    </row>
    <row r="430" spans="1:35" ht="25.5" ph="1">
      <c r="A430" s="6" ph="1">
        <v>329</v>
      </c>
      <c r="B430" s="7" t="s" ph="1">
        <v>324</v>
      </c>
      <c r="C430" s="7" t="s" ph="1">
        <v>369</v>
      </c>
      <c r="G430" s="7" t="s" ph="1">
        <v>89</v>
      </c>
      <c r="I430" s="7" t="s" ph="1">
        <v>3049</v>
      </c>
      <c r="M430" s="14" t="str" ph="1">
        <f>IFERROR(INDEX([1]!_born[生没年],
MATCH(I430,[1]!_born[作],0)),"")</f>
        <v>1833~1887</v>
      </c>
      <c r="N430" s="14" t="str" ph="1">
        <f>IFERROR(INDEX([1]!_born[生没年],
MATCH(K430,[1]!_born[作],0)),"")</f>
        <v/>
      </c>
      <c r="O430" s="7" t="s" ph="1">
        <v>8413</v>
      </c>
      <c r="R430" s="147" ph="1"/>
      <c r="S430" s="7" t="s" ph="1">
        <v>3048</v>
      </c>
      <c r="Z430" s="7" t="s" ph="1">
        <v>4042</v>
      </c>
      <c r="AA430" s="7" t="s" ph="1">
        <v>8276</v>
      </c>
    </row>
    <row r="431" spans="1:35" ht="25.5" ph="1">
      <c r="A431" s="6" t="s" ph="1">
        <v>4463</v>
      </c>
      <c r="B431" s="7" t="s" ph="1">
        <v>324</v>
      </c>
      <c r="C431" s="7" t="s" ph="1">
        <v>324</v>
      </c>
      <c r="D431" s="24" ph="1"/>
      <c r="E431" s="23" ph="1"/>
      <c r="G431" s="7" t="s" ph="1">
        <v>89</v>
      </c>
      <c r="I431" s="7" t="s" ph="1">
        <v>2981</v>
      </c>
      <c r="K431" s="7" t="s" ph="1">
        <v>4460</v>
      </c>
      <c r="L431" s="7" t="s" ph="1">
        <v>8414</v>
      </c>
      <c r="M431" s="14" t="str" ph="1">
        <f>IFERROR(INDEX([1]!_born[生没年],
MATCH(I431,[1]!_born[作],0)),"")</f>
        <v>1840~1875</v>
      </c>
      <c r="N431" s="14" t="str" ph="1">
        <f>IFERROR(INDEX([1]!_born[生没年],
MATCH(K431,[1]!_born[作],0)),"")</f>
        <v/>
      </c>
      <c r="O431" s="7" t="s" ph="1">
        <v>8415</v>
      </c>
      <c r="R431" s="147" ph="1"/>
      <c r="T431" s="7" t="s" ph="1">
        <v>4462</v>
      </c>
      <c r="U431" s="15" ph="1">
        <v>43825</v>
      </c>
      <c r="V431" s="16" ph="1">
        <f>1942*1.03</f>
        <v>2000.26</v>
      </c>
      <c r="W431" s="16" ph="1">
        <v>980</v>
      </c>
      <c r="Y431" s="7" t="s" ph="1">
        <v>4461</v>
      </c>
      <c r="Z431" s="7" t="s" ph="1">
        <v>4459</v>
      </c>
      <c r="AA431" s="7" t="s" ph="1">
        <v>8416</v>
      </c>
    </row>
    <row r="432" spans="1:35" ht="25.5" ph="1">
      <c r="A432" s="6" ph="1">
        <v>330</v>
      </c>
      <c r="B432" s="7" t="s" ph="1">
        <v>324</v>
      </c>
      <c r="C432" s="7" t="s" ph="1">
        <v>369</v>
      </c>
      <c r="D432" s="24" ph="1"/>
      <c r="E432" s="23" ph="1"/>
      <c r="G432" s="7" t="s" ph="1">
        <v>89</v>
      </c>
      <c r="I432" s="7" t="s" ph="1">
        <v>2981</v>
      </c>
      <c r="M432" s="14" t="str" ph="1">
        <f>IFERROR(INDEX([1]!_born[生没年],
MATCH(I432,[1]!_born[作],0)),"")</f>
        <v>1840~1875</v>
      </c>
      <c r="N432" s="14" t="str" ph="1">
        <f>IFERROR(INDEX([1]!_born[生没年],
MATCH(K432,[1]!_born[作],0)),"")</f>
        <v/>
      </c>
      <c r="O432" s="7" t="s" ph="1">
        <v>8417</v>
      </c>
      <c r="R432" s="147" ph="1"/>
      <c r="S432" s="7" t="s" ph="1">
        <v>3406</v>
      </c>
      <c r="U432" s="15" t="s" ph="1">
        <v>99</v>
      </c>
      <c r="AB432" s="7" t="s" ph="1">
        <v>3408</v>
      </c>
    </row>
    <row r="433" spans="1:31" ht="25.5" ph="1">
      <c r="A433" s="6" ph="1">
        <v>331</v>
      </c>
      <c r="B433" s="7" t="s" ph="1">
        <v>324</v>
      </c>
      <c r="C433" s="7" t="s" ph="1">
        <v>369</v>
      </c>
      <c r="G433" s="7" t="s" ph="1">
        <v>89</v>
      </c>
      <c r="I433" s="7" t="s" ph="1">
        <v>3409</v>
      </c>
      <c r="M433" s="14" t="str" ph="1">
        <f>IFERROR(INDEX([1]!_born[生没年],
MATCH(I433,[1]!_born[作],0)),"")</f>
        <v>1873~1942</v>
      </c>
      <c r="N433" s="14" t="str" ph="1">
        <f>IFERROR(INDEX([1]!_born[生没年],
MATCH(K433,[1]!_born[作],0)),"")</f>
        <v/>
      </c>
      <c r="O433" s="7" t="s" ph="1">
        <v>8418</v>
      </c>
      <c r="R433" s="147" ph="1"/>
      <c r="S433" s="7" t="s" ph="1">
        <v>3407</v>
      </c>
      <c r="U433" s="15" t="s" ph="1">
        <v>99</v>
      </c>
      <c r="AB433" s="7" t="s" ph="1">
        <v>3408</v>
      </c>
    </row>
    <row r="434" spans="1:31" ht="25.5" ph="1">
      <c r="A434" s="6" ph="1">
        <v>332</v>
      </c>
      <c r="B434" s="7" t="s" ph="1">
        <v>324</v>
      </c>
      <c r="C434" s="7" t="s" ph="1">
        <v>369</v>
      </c>
      <c r="G434" s="7" t="s" ph="1">
        <v>89</v>
      </c>
      <c r="I434" s="7" t="s" ph="1">
        <v>3079</v>
      </c>
      <c r="M434" s="14" t="str" ph="1">
        <f>IFERROR(INDEX([1]!_born[生没年],
MATCH(I434,[1]!_born[作],0)),"")</f>
        <v>1841~1893</v>
      </c>
      <c r="N434" s="14" t="str" ph="1">
        <f>IFERROR(INDEX([1]!_born[生没年],
MATCH(K434,[1]!_born[作],0)),"")</f>
        <v/>
      </c>
      <c r="O434" s="7" t="s" ph="1">
        <v>8419</v>
      </c>
      <c r="R434" s="147" ph="1"/>
      <c r="Z434" s="7" t="s" ph="1">
        <v>3080</v>
      </c>
      <c r="AA434" s="7" t="s" ph="1">
        <v>8139</v>
      </c>
    </row>
    <row r="435" spans="1:31" ht="25.5" ph="1">
      <c r="A435" s="6" ph="1">
        <v>333</v>
      </c>
      <c r="B435" s="7" t="s" ph="1">
        <v>324</v>
      </c>
      <c r="C435" s="7" t="s" ph="1">
        <v>369</v>
      </c>
      <c r="G435" s="7" t="s" ph="1">
        <v>89</v>
      </c>
      <c r="I435" s="7" t="s" ph="1">
        <v>3079</v>
      </c>
      <c r="M435" s="14" t="str" ph="1">
        <f>IFERROR(INDEX([1]!_born[生没年],
MATCH(I435,[1]!_born[作],0)),"")</f>
        <v>1841~1893</v>
      </c>
      <c r="N435" s="14" t="str" ph="1">
        <f>IFERROR(INDEX([1]!_born[生没年],
MATCH(K435,[1]!_born[作],0)),"")</f>
        <v/>
      </c>
      <c r="O435" s="7" t="s" ph="1">
        <v>8419</v>
      </c>
      <c r="R435" s="147" ph="1"/>
      <c r="S435" s="7" t="s" ph="1">
        <v>8420</v>
      </c>
      <c r="T435" s="7" ph="1">
        <v>1976</v>
      </c>
      <c r="U435" s="15" t="s" ph="1">
        <v>99</v>
      </c>
      <c r="AB435" s="7" t="s" ph="1">
        <v>8421</v>
      </c>
      <c r="AC435" s="7" t="s" ph="1">
        <v>8422</v>
      </c>
    </row>
    <row r="436" spans="1:31" ht="25.5" ph="1">
      <c r="A436" s="6" ph="1">
        <v>334</v>
      </c>
      <c r="B436" s="7" t="s" ph="1">
        <v>324</v>
      </c>
      <c r="C436" s="7" t="s" ph="1">
        <v>369</v>
      </c>
      <c r="E436" s="7" t="s" ph="1">
        <v>381</v>
      </c>
      <c r="G436" s="7" t="s" ph="1">
        <v>89</v>
      </c>
      <c r="H436" s="7" t="s" ph="1">
        <v>392</v>
      </c>
      <c r="I436" s="17" t="s" ph="1">
        <v>1248</v>
      </c>
      <c r="M436" s="14" t="str" ph="1">
        <f>IFERROR(INDEX([1]!_born[生没年],
MATCH(I436,[1]!_born[作],0)),"")</f>
        <v>1836~yyyy</v>
      </c>
      <c r="N436" s="14" t="str" ph="1">
        <f>IFERROR(INDEX([1]!_born[生没年],
MATCH(K436,[1]!_born[作],0)),"")</f>
        <v/>
      </c>
      <c r="O436" s="17" t="s" ph="1">
        <v>8423</v>
      </c>
      <c r="R436" s="147" ph="1"/>
      <c r="S436" s="7" t="s" ph="1">
        <v>3402</v>
      </c>
      <c r="T436" s="7" t="s" ph="1">
        <v>3403</v>
      </c>
      <c r="U436" s="15" ph="1">
        <v>36204</v>
      </c>
      <c r="V436" s="16" ph="1">
        <v>2900</v>
      </c>
      <c r="Z436" s="7" t="s" ph="1">
        <v>3071</v>
      </c>
      <c r="AA436" s="7" t="s" ph="1">
        <v>8424</v>
      </c>
      <c r="AB436" s="7" t="s" ph="1">
        <v>3641</v>
      </c>
    </row>
    <row r="437" spans="1:31" ht="25.5" ph="1">
      <c r="A437" s="6" ph="1">
        <v>335</v>
      </c>
      <c r="B437" s="7" t="s" ph="1">
        <v>324</v>
      </c>
      <c r="C437" s="7" t="s" ph="1">
        <v>369</v>
      </c>
      <c r="D437" s="24" ph="1"/>
      <c r="E437" s="7" t="s" ph="1">
        <v>381</v>
      </c>
      <c r="G437" s="7" t="s" ph="1">
        <v>89</v>
      </c>
      <c r="H437" s="7" t="s" ph="1">
        <v>392</v>
      </c>
      <c r="I437" s="17" t="s" ph="1">
        <v>1248</v>
      </c>
      <c r="M437" s="14" t="str" ph="1">
        <f>IFERROR(INDEX([1]!_born[生没年],
MATCH(I437,[1]!_born[作],0)),"")</f>
        <v>1836~yyyy</v>
      </c>
      <c r="N437" s="14" t="str" ph="1">
        <f>IFERROR(INDEX([1]!_born[生没年],
MATCH(K437,[1]!_born[作],0)),"")</f>
        <v/>
      </c>
      <c r="O437" s="17" t="s" ph="1">
        <v>8425</v>
      </c>
      <c r="R437" s="147" ph="1"/>
      <c r="T437" s="7" t="s" ph="1">
        <v>3404</v>
      </c>
      <c r="U437" s="15" ph="1">
        <v>36204</v>
      </c>
      <c r="V437" s="16" ph="1">
        <v>5000</v>
      </c>
      <c r="Z437" s="7" t="s" ph="1">
        <v>3071</v>
      </c>
      <c r="AA437" s="7" t="s" ph="1">
        <v>8426</v>
      </c>
      <c r="AB437" s="7" t="s" ph="1">
        <v>3642</v>
      </c>
      <c r="AC437" s="7" t="s" ph="1">
        <v>3643</v>
      </c>
      <c r="AD437" s="7" t="s" ph="1">
        <v>3788</v>
      </c>
    </row>
    <row r="438" spans="1:31" ht="25.5" ph="1">
      <c r="A438" s="6" t="s" ph="1">
        <v>4470</v>
      </c>
      <c r="B438" s="7" t="s" ph="1">
        <v>324</v>
      </c>
      <c r="C438" s="7" t="s" ph="1">
        <v>324</v>
      </c>
      <c r="D438" s="24" ph="1"/>
      <c r="E438" s="23" ph="1"/>
      <c r="G438" s="7" t="s" ph="1">
        <v>89</v>
      </c>
      <c r="I438" s="7" t="s" ph="1">
        <v>4154</v>
      </c>
      <c r="J438" s="7" t="s" ph="1">
        <v>8427</v>
      </c>
      <c r="K438" s="7" t="s" ph="1">
        <v>8428</v>
      </c>
      <c r="M438" s="14" t="str" ph="1">
        <f>IFERROR(INDEX([1]!_born[生没年],
MATCH(I438,[1]!_born[作],0)),"")</f>
        <v>1833~1897</v>
      </c>
      <c r="N438" s="14" t="str" ph="1">
        <f>IFERROR(INDEX([1]!_born[生没年],
MATCH(K438,[1]!_born[作],0)),"")</f>
        <v/>
      </c>
      <c r="O438" s="7" t="s" ph="1">
        <v>8429</v>
      </c>
      <c r="R438" s="147" ph="1"/>
      <c r="S438" s="7" t="s" ph="1">
        <v>8430</v>
      </c>
      <c r="T438" s="7" t="s" ph="1">
        <v>4471</v>
      </c>
      <c r="U438" s="15" ph="1">
        <v>43840</v>
      </c>
      <c r="V438" s="16" ph="1">
        <f>2500*1.03</f>
        <v>2575</v>
      </c>
      <c r="W438" s="16" ph="1">
        <v>510</v>
      </c>
      <c r="Y438" s="7" t="s" ph="1">
        <v>4469</v>
      </c>
      <c r="AA438" s="7" t="s" ph="1">
        <v>4474</v>
      </c>
      <c r="AB438" s="7" t="s" ph="1">
        <v>4478</v>
      </c>
      <c r="AC438" s="7" t="s" ph="1">
        <v>4475</v>
      </c>
      <c r="AD438" s="7" t="s" ph="1">
        <v>4476</v>
      </c>
      <c r="AE438" s="7" t="s" ph="1">
        <v>4477</v>
      </c>
    </row>
    <row r="439" spans="1:31" ht="25.5" ph="1">
      <c r="A439" s="6" ph="1">
        <v>336</v>
      </c>
      <c r="B439" s="7" t="s" ph="1">
        <v>324</v>
      </c>
      <c r="C439" s="7" t="s" ph="1">
        <v>369</v>
      </c>
      <c r="D439" s="24" ph="1"/>
      <c r="E439" s="23" ph="1"/>
      <c r="G439" s="7" t="s" ph="1">
        <v>89</v>
      </c>
      <c r="I439" s="7" t="s" ph="1">
        <v>4154</v>
      </c>
      <c r="M439" s="14" t="str" ph="1">
        <f>IFERROR(INDEX([1]!_born[生没年],
MATCH(I439,[1]!_born[作],0)),"")</f>
        <v>1833~1897</v>
      </c>
      <c r="N439" s="14" t="str" ph="1">
        <f>IFERROR(INDEX([1]!_born[生没年],
MATCH(K439,[1]!_born[作],0)),"")</f>
        <v/>
      </c>
      <c r="O439" s="7" t="s" ph="1">
        <v>8431</v>
      </c>
      <c r="R439" s="147" ph="1"/>
      <c r="S439" s="7" t="s" ph="1">
        <v>8432</v>
      </c>
      <c r="T439" s="7" ph="1">
        <v>1976</v>
      </c>
      <c r="U439" s="15" t="s" ph="1">
        <v>99</v>
      </c>
      <c r="AB439" s="7" t="s" ph="1">
        <v>8433</v>
      </c>
      <c r="AC439" s="7" t="s" ph="1">
        <v>8422</v>
      </c>
    </row>
    <row r="440" spans="1:31" ht="25.5" ph="1">
      <c r="A440" s="6" ph="1">
        <v>337</v>
      </c>
      <c r="B440" s="7" t="s" ph="1">
        <v>324</v>
      </c>
      <c r="C440" s="7" t="s" ph="1">
        <v>369</v>
      </c>
      <c r="D440" s="24" ph="1"/>
      <c r="E440" s="7" t="s" ph="1">
        <v>381</v>
      </c>
      <c r="G440" s="7" t="s" ph="1">
        <v>89</v>
      </c>
      <c r="I440" s="7" t="s" ph="1">
        <v>2664</v>
      </c>
      <c r="M440" s="14" t="str" ph="1">
        <f>IFERROR(INDEX([1]!_born[生没年],
MATCH(I440,[1]!_born[作],0)),"")</f>
        <v>1811~1886</v>
      </c>
      <c r="N440" s="14" t="str" ph="1">
        <f>IFERROR(INDEX([1]!_born[生没年],
MATCH(K440,[1]!_born[作],0)),"")</f>
        <v/>
      </c>
      <c r="O440" s="7" t="s" ph="1">
        <v>8434</v>
      </c>
      <c r="R440" s="147" ph="1"/>
      <c r="S440" s="7" t="s" ph="1">
        <v>8435</v>
      </c>
      <c r="T440" s="7" t="s" ph="1">
        <v>7742</v>
      </c>
      <c r="Y440" s="7" t="s" ph="1">
        <v>8436</v>
      </c>
      <c r="AB440" s="7" t="s" ph="1">
        <v>2767</v>
      </c>
    </row>
    <row r="441" spans="1:31" ht="25.5" ph="1">
      <c r="A441" s="6" ph="1">
        <v>338</v>
      </c>
      <c r="B441" s="7" t="s" ph="1">
        <v>324</v>
      </c>
      <c r="C441" s="7" t="s" ph="1">
        <v>369</v>
      </c>
      <c r="D441" s="24" ph="1"/>
      <c r="E441" s="23" ph="1"/>
      <c r="G441" s="7" t="s" ph="1">
        <v>89</v>
      </c>
      <c r="I441" s="7" t="s" ph="1">
        <v>2664</v>
      </c>
      <c r="M441" s="14" t="str" ph="1">
        <f>IFERROR(INDEX([1]!_born[生没年],
MATCH(I441,[1]!_born[作],0)),"")</f>
        <v>1811~1886</v>
      </c>
      <c r="N441" s="14" t="str" ph="1">
        <f>IFERROR(INDEX([1]!_born[生没年],
MATCH(K441,[1]!_born[作],0)),"")</f>
        <v/>
      </c>
      <c r="O441" s="7" t="s" ph="1">
        <v>8437</v>
      </c>
      <c r="R441" s="147" ph="1"/>
      <c r="S441" s="7" t="s" ph="1">
        <v>117</v>
      </c>
      <c r="Z441" s="7" t="s" ph="1">
        <v>2993</v>
      </c>
      <c r="AA441" s="7" t="s" ph="1">
        <v>8438</v>
      </c>
    </row>
    <row r="442" spans="1:31" ht="25.5" ph="1">
      <c r="A442" s="6" ph="1">
        <v>339</v>
      </c>
      <c r="B442" s="7" t="s" ph="1">
        <v>324</v>
      </c>
      <c r="C442" s="7" t="s" ph="1">
        <v>369</v>
      </c>
      <c r="D442" s="24" ph="1"/>
      <c r="E442" s="23" ph="1"/>
      <c r="G442" s="7" t="s" ph="1">
        <v>89</v>
      </c>
      <c r="I442" s="7" t="s" ph="1">
        <v>2664</v>
      </c>
      <c r="M442" s="14" t="str" ph="1">
        <f>IFERROR(INDEX([1]!_born[生没年],
MATCH(I442,[1]!_born[作],0)),"")</f>
        <v>1811~1886</v>
      </c>
      <c r="N442" s="14" t="str" ph="1">
        <f>IFERROR(INDEX([1]!_born[生没年],
MATCH(K442,[1]!_born[作],0)),"")</f>
        <v/>
      </c>
      <c r="O442" s="7" t="s" ph="1">
        <v>8439</v>
      </c>
      <c r="R442" s="147" ph="1"/>
      <c r="S442" s="7" t="s" ph="1">
        <v>118</v>
      </c>
      <c r="Z442" s="7" t="s" ph="1">
        <v>2993</v>
      </c>
      <c r="AA442" s="7" t="s" ph="1">
        <v>8438</v>
      </c>
    </row>
    <row r="443" spans="1:31" ht="25.5" ph="1">
      <c r="A443" s="6" ph="1">
        <v>340</v>
      </c>
      <c r="B443" s="7" t="s" ph="1">
        <v>324</v>
      </c>
      <c r="C443" s="7" t="s" ph="1">
        <v>369</v>
      </c>
      <c r="D443" s="24" ph="1"/>
      <c r="E443" s="23" ph="1"/>
      <c r="G443" s="7" t="s" ph="1">
        <v>89</v>
      </c>
      <c r="I443" s="7" t="s" ph="1">
        <v>2664</v>
      </c>
      <c r="M443" s="14" t="str" ph="1">
        <f>IFERROR(INDEX([1]!_born[生没年],
MATCH(I443,[1]!_born[作],0)),"")</f>
        <v>1811~1886</v>
      </c>
      <c r="N443" s="14" t="str" ph="1">
        <f>IFERROR(INDEX([1]!_born[生没年],
MATCH(K443,[1]!_born[作],0)),"")</f>
        <v/>
      </c>
      <c r="O443" s="7" t="s" ph="1">
        <v>8440</v>
      </c>
      <c r="R443" s="147" ph="1"/>
      <c r="S443" s="7" t="s" ph="1">
        <v>119</v>
      </c>
      <c r="Z443" s="7" t="s" ph="1">
        <v>2993</v>
      </c>
      <c r="AA443" s="7" t="s" ph="1">
        <v>8438</v>
      </c>
    </row>
    <row r="444" spans="1:31" ht="25.5" ph="1">
      <c r="B444" s="7" t="s" ph="1">
        <v>324</v>
      </c>
      <c r="C444" s="7" t="s" ph="1">
        <v>369</v>
      </c>
      <c r="E444" s="7" t="s" ph="1">
        <v>132</v>
      </c>
      <c r="G444" s="7" t="s" ph="1">
        <v>89</v>
      </c>
      <c r="I444" s="7" t="s" ph="1">
        <v>104</v>
      </c>
      <c r="M444" s="14" t="str" ph="1">
        <f>IFERROR(INDEX([1]!_born[生没年],
MATCH(I444,[1]!_born[作],0)),"")</f>
        <v/>
      </c>
      <c r="N444" s="14" t="str" ph="1">
        <f>IFERROR(INDEX([1]!_born[生没年],
MATCH(K444,[1]!_born[作],0)),"")</f>
        <v/>
      </c>
      <c r="O444" s="7" t="s" ph="1">
        <v>1148</v>
      </c>
      <c r="R444" s="147" ph="1"/>
      <c r="S444" s="7" t="s" ph="1">
        <v>133</v>
      </c>
      <c r="T444" s="7" t="s" ph="1">
        <v>134</v>
      </c>
      <c r="U444" s="15" ph="1">
        <v>39385</v>
      </c>
      <c r="W444" s="16" ph="1">
        <f>1995*1.05</f>
        <v>2094.75</v>
      </c>
      <c r="Y444" s="7" t="s" ph="1">
        <v>8258</v>
      </c>
      <c r="Z444" s="7" t="s" ph="1">
        <v>1146</v>
      </c>
    </row>
    <row r="445" spans="1:31" ht="25.5" ph="1">
      <c r="A445" s="6" t="s" ph="1">
        <v>135</v>
      </c>
      <c r="B445" s="7" t="s" ph="1">
        <v>324</v>
      </c>
      <c r="C445" s="7" t="s" ph="1">
        <v>369</v>
      </c>
      <c r="E445" s="7" t="s" ph="1">
        <v>382</v>
      </c>
      <c r="G445" s="7" t="s" ph="1">
        <v>89</v>
      </c>
      <c r="H445" s="7" t="s">
        <v>136</v>
      </c>
      <c r="I445" s="7" t="s" ph="1">
        <v>4154</v>
      </c>
      <c r="M445" s="14" t="str" ph="1">
        <f>IFERROR(INDEX([1]!_born[生没年],
MATCH(I445,[1]!_born[作],0)),"")</f>
        <v>1833~1897</v>
      </c>
      <c r="N445" s="14" t="str" ph="1">
        <f>IFERROR(INDEX([1]!_born[生没年],
MATCH(K445,[1]!_born[作],0)),"")</f>
        <v/>
      </c>
      <c r="O445" s="7" t="s" ph="1">
        <v>1147</v>
      </c>
      <c r="R445" s="147" ph="1"/>
      <c r="S445" s="7" t="s" ph="1">
        <v>137</v>
      </c>
      <c r="T445" s="7" t="s" ph="1">
        <v>138</v>
      </c>
      <c r="U445" s="15" ph="1">
        <v>39385</v>
      </c>
      <c r="W445" s="16" ph="1">
        <f>2205*1.05</f>
        <v>2315.25</v>
      </c>
      <c r="Y445" s="7" t="s" ph="1">
        <v>8258</v>
      </c>
      <c r="Z445" s="7" t="s" ph="1">
        <v>1146</v>
      </c>
      <c r="AA445" s="7" t="s" ph="1">
        <v>139</v>
      </c>
    </row>
    <row r="446" spans="1:31" ht="25.5" ph="1">
      <c r="A446" s="6" ph="1">
        <v>353</v>
      </c>
      <c r="B446" s="7" t="s" ph="1">
        <v>324</v>
      </c>
      <c r="C446" s="7" t="s" ph="1">
        <v>369</v>
      </c>
      <c r="D446" s="24" ph="1"/>
      <c r="E446" s="23" ph="1"/>
      <c r="G446" s="7" t="s" ph="1">
        <v>89</v>
      </c>
      <c r="I446" s="7" t="s" ph="1">
        <v>3013</v>
      </c>
      <c r="M446" s="14" t="str" ph="1">
        <f>IFERROR(INDEX([1]!_born[生没年],
MATCH(I446,[1]!_born[作],0)),"")</f>
        <v>1824~1896</v>
      </c>
      <c r="N446" s="14" t="str" ph="1">
        <f>IFERROR(INDEX([1]!_born[生没年],
MATCH(K446,[1]!_born[作],0)),"")</f>
        <v/>
      </c>
      <c r="O446" s="7" t="s" ph="1">
        <v>8441</v>
      </c>
      <c r="R446" s="147" ph="1"/>
      <c r="Z446" s="7" t="s" ph="1">
        <v>2955</v>
      </c>
      <c r="AA446" s="7" t="s" ph="1">
        <v>8442</v>
      </c>
    </row>
    <row r="447" spans="1:31" ht="25.5" ph="1">
      <c r="A447" s="6" ph="1">
        <v>354</v>
      </c>
      <c r="B447" s="7" t="s" ph="1">
        <v>324</v>
      </c>
      <c r="C447" s="7" t="s" ph="1">
        <v>369</v>
      </c>
      <c r="D447" s="24" ph="1"/>
      <c r="E447" s="23" ph="1"/>
      <c r="G447" s="7" t="s" ph="1">
        <v>89</v>
      </c>
      <c r="I447" s="7" t="s" ph="1">
        <v>3013</v>
      </c>
      <c r="M447" s="14" t="str" ph="1">
        <f>IFERROR(INDEX([1]!_born[生没年],
MATCH(I447,[1]!_born[作],0)),"")</f>
        <v>1824~1896</v>
      </c>
      <c r="N447" s="14" t="str" ph="1">
        <f>IFERROR(INDEX([1]!_born[生没年],
MATCH(K447,[1]!_born[作],0)),"")</f>
        <v/>
      </c>
      <c r="O447" s="7" t="s" ph="1">
        <v>8443</v>
      </c>
      <c r="R447" s="147" ph="1"/>
      <c r="Z447" s="7" t="s" ph="1">
        <v>2955</v>
      </c>
      <c r="AA447" s="7" t="s" ph="1">
        <v>8442</v>
      </c>
    </row>
    <row r="448" spans="1:31" ht="25.5" ph="1">
      <c r="A448" s="6" ph="1">
        <v>355</v>
      </c>
      <c r="B448" s="7" t="s" ph="1">
        <v>324</v>
      </c>
      <c r="C448" s="7" t="s" ph="1">
        <v>369</v>
      </c>
      <c r="D448" s="14" t="s" ph="1">
        <v>8444</v>
      </c>
      <c r="E448" s="7" t="s" ph="1">
        <v>381</v>
      </c>
      <c r="F448" s="7" t="s" ph="1">
        <v>370</v>
      </c>
      <c r="G448" s="7" t="s" ph="1">
        <v>89</v>
      </c>
      <c r="I448" s="7" t="s" ph="1">
        <v>3013</v>
      </c>
      <c r="M448" s="14" t="str" ph="1">
        <f>IFERROR(INDEX([1]!_born[生没年],
MATCH(I448,[1]!_born[作],0)),"")</f>
        <v>1824~1896</v>
      </c>
      <c r="N448" s="14" t="str" ph="1">
        <f>IFERROR(INDEX([1]!_born[生没年],
MATCH(K448,[1]!_born[作],0)),"")</f>
        <v/>
      </c>
      <c r="O448" s="7" t="s" ph="1">
        <v>8445</v>
      </c>
      <c r="R448" s="147" ph="1"/>
      <c r="S448" s="14" t="s" ph="1">
        <v>8444</v>
      </c>
      <c r="Z448" s="7" t="s" ph="1">
        <v>2942</v>
      </c>
      <c r="AA448" s="7" t="s" ph="1">
        <v>2288</v>
      </c>
    </row>
    <row r="449" spans="1:31" ht="25.5" ph="1">
      <c r="A449" s="6" ph="1">
        <v>356</v>
      </c>
      <c r="B449" s="7" t="s" ph="1">
        <v>324</v>
      </c>
      <c r="C449" s="7" t="s" ph="1">
        <v>369</v>
      </c>
      <c r="D449" s="14" t="s" ph="1">
        <v>8444</v>
      </c>
      <c r="E449" s="7" t="s" ph="1">
        <v>381</v>
      </c>
      <c r="F449" s="7" t="s" ph="1">
        <v>372</v>
      </c>
      <c r="G449" s="7" t="s" ph="1">
        <v>89</v>
      </c>
      <c r="I449" s="7" t="s" ph="1">
        <v>4155</v>
      </c>
      <c r="M449" s="14" t="str" ph="1">
        <f>IFERROR(INDEX([1]!_born[生没年],
MATCH(I449,[1]!_born[作],0)),"")</f>
        <v>1813~1883</v>
      </c>
      <c r="N449" s="14" t="str" ph="1">
        <f>IFERROR(INDEX([1]!_born[生没年],
MATCH(K449,[1]!_born[作],0)),"")</f>
        <v/>
      </c>
      <c r="O449" s="7" t="s" ph="1">
        <v>8446</v>
      </c>
      <c r="R449" s="147" ph="1"/>
      <c r="S449" s="14" t="s" ph="1">
        <v>8444</v>
      </c>
      <c r="Z449" s="7" t="s" ph="1">
        <v>2942</v>
      </c>
      <c r="AA449" s="7" t="s" ph="1">
        <v>2288</v>
      </c>
    </row>
    <row r="450" spans="1:31" ht="25.5" ph="1">
      <c r="A450" s="6" ph="1">
        <v>357</v>
      </c>
      <c r="B450" s="7" t="s" ph="1">
        <v>324</v>
      </c>
      <c r="C450" s="7" t="s" ph="1">
        <v>369</v>
      </c>
      <c r="E450" s="7" t="s" ph="1">
        <v>140</v>
      </c>
      <c r="G450" s="7" t="s" ph="1">
        <v>89</v>
      </c>
      <c r="I450" s="7" t="s" ph="1">
        <v>3014</v>
      </c>
      <c r="M450" s="14" t="str" ph="1">
        <f>IFERROR(INDEX([1]!_born[生没年],
MATCH(I450,[1]!_born[作],0)),"")</f>
        <v>1810~1849</v>
      </c>
      <c r="N450" s="14" t="str" ph="1">
        <f>IFERROR(INDEX([1]!_born[生没年],
MATCH(K450,[1]!_born[作],0)),"")</f>
        <v/>
      </c>
      <c r="O450" s="7" t="s" ph="1">
        <v>8447</v>
      </c>
      <c r="R450" s="147" ph="1"/>
      <c r="AB450" s="7" t="s" ph="1">
        <v>2992</v>
      </c>
    </row>
    <row r="451" spans="1:31" ht="25.5" ph="1">
      <c r="A451" s="6" ph="1">
        <v>222</v>
      </c>
      <c r="B451" s="7" t="s" ph="1">
        <v>324</v>
      </c>
      <c r="C451" s="7" t="s" ph="1">
        <v>369</v>
      </c>
      <c r="F451" s="7" t="s" ph="1">
        <v>370</v>
      </c>
      <c r="G451" s="7" t="s" ph="1">
        <v>89</v>
      </c>
      <c r="I451" s="7" t="s" ph="1">
        <v>3181</v>
      </c>
      <c r="M451" s="14" t="str" ph="1">
        <f>IFERROR(INDEX([1]!_born[生没年],
MATCH(I451,[1]!_born[作],0)),"")</f>
        <v>1797~1828</v>
      </c>
      <c r="N451" s="14" t="str" ph="1">
        <f>IFERROR(INDEX([1]!_born[生没年],
MATCH(K451,[1]!_born[作],0)),"")</f>
        <v/>
      </c>
      <c r="O451" s="7" t="s" ph="1">
        <v>8448</v>
      </c>
      <c r="R451" s="147" ph="1"/>
      <c r="S451" s="7" t="s" ph="1">
        <v>8449</v>
      </c>
      <c r="T451" s="7" t="s" ph="1">
        <v>3482</v>
      </c>
      <c r="U451" s="15" ph="1">
        <v>36850</v>
      </c>
      <c r="V451" s="16" ph="1">
        <v>1000</v>
      </c>
      <c r="W451" s="16" ph="1">
        <v>600</v>
      </c>
      <c r="Y451" s="7" t="s" ph="1">
        <v>8187</v>
      </c>
      <c r="AA451" s="7" t="s" ph="1">
        <v>3585</v>
      </c>
      <c r="AB451" s="7" t="s" ph="1">
        <v>4078</v>
      </c>
    </row>
    <row r="452" spans="1:31" ht="25.5" ph="1">
      <c r="A452" s="6" ph="1">
        <v>222</v>
      </c>
      <c r="B452" s="7" t="s" ph="1">
        <v>324</v>
      </c>
      <c r="C452" s="7" t="s" ph="1">
        <v>369</v>
      </c>
      <c r="F452" s="7" t="s" ph="1">
        <v>372</v>
      </c>
      <c r="G452" s="7" t="s" ph="1">
        <v>89</v>
      </c>
      <c r="I452" s="7" t="s" ph="1">
        <v>2599</v>
      </c>
      <c r="M452" s="14" t="str" ph="1">
        <f>IFERROR(INDEX([1]!_born[生没年],
MATCH(I452,[1]!_born[作],0)),"")</f>
        <v>1810~1856</v>
      </c>
      <c r="N452" s="14" t="str" ph="1">
        <f>IFERROR(INDEX([1]!_born[生没年],
MATCH(K452,[1]!_born[作],0)),"")</f>
        <v/>
      </c>
      <c r="O452" s="7" t="s" ph="1">
        <v>8450</v>
      </c>
      <c r="R452" s="147" ph="1"/>
      <c r="S452" s="7" t="s" ph="1">
        <v>8451</v>
      </c>
      <c r="T452" s="7" t="s" ph="1">
        <v>3482</v>
      </c>
      <c r="U452" s="15" ph="1">
        <v>36850</v>
      </c>
      <c r="V452" s="16" ph="1">
        <v>1000</v>
      </c>
      <c r="W452" s="16" ph="1">
        <v>600</v>
      </c>
      <c r="Y452" s="7" t="s" ph="1">
        <v>8187</v>
      </c>
      <c r="AA452" s="7" t="s" ph="1">
        <v>3585</v>
      </c>
      <c r="AB452" s="7" t="s" ph="1">
        <v>4078</v>
      </c>
    </row>
    <row r="453" spans="1:31" ht="25.5" ph="1">
      <c r="A453" s="6" ph="1">
        <v>222</v>
      </c>
      <c r="B453" s="7" t="s" ph="1">
        <v>324</v>
      </c>
      <c r="C453" s="7" t="s" ph="1">
        <v>369</v>
      </c>
      <c r="F453" s="7" t="s" ph="1">
        <v>374</v>
      </c>
      <c r="G453" s="7" t="s" ph="1">
        <v>89</v>
      </c>
      <c r="I453" s="7" t="s" ph="1">
        <v>3213</v>
      </c>
      <c r="M453" s="14" t="str" ph="1">
        <f>IFERROR(INDEX([1]!_born[生没年],
MATCH(I453,[1]!_born[作],0)),"")</f>
        <v>1862~1918</v>
      </c>
      <c r="N453" s="14" t="str" ph="1">
        <f>IFERROR(INDEX([1]!_born[生没年],
MATCH(K453,[1]!_born[作],0)),"")</f>
        <v/>
      </c>
      <c r="O453" s="7" t="s" ph="1">
        <v>4079</v>
      </c>
      <c r="R453" s="147" ph="1"/>
      <c r="S453" s="7" t="s" ph="1">
        <v>8451</v>
      </c>
      <c r="T453" s="7" t="s" ph="1">
        <v>3482</v>
      </c>
      <c r="U453" s="15" ph="1">
        <v>36850</v>
      </c>
      <c r="V453" s="16" ph="1">
        <v>1000</v>
      </c>
      <c r="W453" s="16" ph="1">
        <v>600</v>
      </c>
      <c r="Y453" s="7" t="s" ph="1">
        <v>8187</v>
      </c>
      <c r="AA453" s="7" t="s" ph="1">
        <v>3585</v>
      </c>
      <c r="AB453" s="7" t="s" ph="1">
        <v>4078</v>
      </c>
    </row>
    <row r="454" spans="1:31" ht="25.5" ph="1">
      <c r="A454" s="6" ph="1">
        <v>358</v>
      </c>
      <c r="B454" s="7" t="s" ph="1">
        <v>324</v>
      </c>
      <c r="C454" s="7" t="s" ph="1">
        <v>369</v>
      </c>
      <c r="F454" s="7" t="s" ph="1">
        <v>370</v>
      </c>
      <c r="G454" s="7" t="s" ph="1">
        <v>89</v>
      </c>
      <c r="I454" s="7" t="s" ph="1">
        <v>3181</v>
      </c>
      <c r="M454" s="14" t="str" ph="1">
        <f>IFERROR(INDEX([1]!_born[生没年],
MATCH(I454,[1]!_born[作],0)),"")</f>
        <v>1797~1828</v>
      </c>
      <c r="N454" s="14" t="str" ph="1">
        <f>IFERROR(INDEX([1]!_born[生没年],
MATCH(K454,[1]!_born[作],0)),"")</f>
        <v/>
      </c>
      <c r="O454" s="7" t="s" ph="1">
        <v>8452</v>
      </c>
      <c r="R454" s="147" ph="1"/>
      <c r="AB454" s="7" t="s" ph="1">
        <v>8453</v>
      </c>
    </row>
    <row r="455" spans="1:31" ht="25.5" ph="1">
      <c r="A455" s="6" ph="1">
        <v>359</v>
      </c>
      <c r="B455" s="7" t="s" ph="1">
        <v>324</v>
      </c>
      <c r="C455" s="7" t="s" ph="1">
        <v>369</v>
      </c>
      <c r="D455" s="24" ph="1"/>
      <c r="E455" s="23" ph="1"/>
      <c r="F455" s="7" t="s" ph="1">
        <v>372</v>
      </c>
      <c r="G455" s="7" t="s" ph="1">
        <v>89</v>
      </c>
      <c r="I455" s="7" t="s" ph="1">
        <v>3181</v>
      </c>
      <c r="M455" s="14" t="str" ph="1">
        <f>IFERROR(INDEX([1]!_born[生没年],
MATCH(I455,[1]!_born[作],0)),"")</f>
        <v>1797~1828</v>
      </c>
      <c r="N455" s="14" t="str" ph="1">
        <f>IFERROR(INDEX([1]!_born[生没年],
MATCH(K455,[1]!_born[作],0)),"")</f>
        <v/>
      </c>
      <c r="O455" s="7" t="s" ph="1">
        <v>8454</v>
      </c>
      <c r="R455" s="147" ph="1"/>
      <c r="AB455" s="7" t="s" ph="1">
        <v>8453</v>
      </c>
    </row>
    <row r="456" spans="1:31" ht="25.5" ph="1">
      <c r="A456" s="6" ph="1">
        <v>360</v>
      </c>
      <c r="B456" s="7" t="s" ph="1">
        <v>324</v>
      </c>
      <c r="C456" s="7" t="s" ph="1">
        <v>369</v>
      </c>
      <c r="D456" s="24" ph="1"/>
      <c r="E456" s="23" ph="1"/>
      <c r="G456" s="7" t="s" ph="1">
        <v>89</v>
      </c>
      <c r="I456" s="7" t="s" ph="1">
        <v>3181</v>
      </c>
      <c r="M456" s="14" t="str" ph="1">
        <f>IFERROR(INDEX([1]!_born[生没年],
MATCH(I456,[1]!_born[作],0)),"")</f>
        <v>1797~1828</v>
      </c>
      <c r="N456" s="14" t="str" ph="1">
        <f>IFERROR(INDEX([1]!_born[生没年],
MATCH(K456,[1]!_born[作],0)),"")</f>
        <v/>
      </c>
      <c r="O456" s="7" t="s" ph="1">
        <v>8455</v>
      </c>
      <c r="R456" s="147" ph="1"/>
      <c r="AB456" s="7" t="s" ph="1">
        <v>3368</v>
      </c>
      <c r="AC456" s="7" t="s" ph="1">
        <v>8456</v>
      </c>
    </row>
    <row r="457" spans="1:31" ht="25.5" ph="1">
      <c r="A457" s="6" ph="1">
        <v>361</v>
      </c>
      <c r="B457" s="7" t="s" ph="1">
        <v>324</v>
      </c>
      <c r="C457" s="7" t="s" ph="1">
        <v>369</v>
      </c>
      <c r="G457" s="7" t="s" ph="1">
        <v>89</v>
      </c>
      <c r="I457" s="7" t="s" ph="1">
        <v>2667</v>
      </c>
      <c r="M457" s="14" t="str" ph="1">
        <f>IFERROR(INDEX([1]!_born[生没年],
MATCH(I457,[1]!_born[作],0)),"")</f>
        <v>1770~1827</v>
      </c>
      <c r="N457" s="14" t="str" ph="1">
        <f>IFERROR(INDEX([1]!_born[生没年],
MATCH(K457,[1]!_born[作],0)),"")</f>
        <v/>
      </c>
      <c r="O457" s="7" t="s" ph="1">
        <v>1134</v>
      </c>
      <c r="P457" s="7" t="s" ph="1">
        <v>141</v>
      </c>
      <c r="R457" s="147" ph="1"/>
      <c r="S457" s="7" t="s" ph="1">
        <v>3583</v>
      </c>
      <c r="T457" s="7" t="s" ph="1">
        <v>142</v>
      </c>
      <c r="U457" s="15" ph="1">
        <v>36309</v>
      </c>
      <c r="V457" s="16" ph="1">
        <v>1500</v>
      </c>
      <c r="Z457" s="7" t="s" ph="1">
        <v>3584</v>
      </c>
      <c r="AA457" s="7" t="s" ph="1">
        <v>8457</v>
      </c>
      <c r="AB457" s="7" t="s" ph="1">
        <v>143</v>
      </c>
      <c r="AC457" s="7" t="s" ph="1">
        <v>144</v>
      </c>
      <c r="AD457" s="7" t="s" ph="1">
        <v>145</v>
      </c>
      <c r="AE457" s="7" t="s" ph="1">
        <v>146</v>
      </c>
    </row>
    <row r="458" spans="1:31" ht="25.5" ph="1">
      <c r="A458" s="6" ph="1">
        <v>362</v>
      </c>
      <c r="B458" s="7" t="s" ph="1">
        <v>324</v>
      </c>
      <c r="C458" s="7" t="s" ph="1">
        <v>369</v>
      </c>
      <c r="D458" s="24" ph="1"/>
      <c r="E458" s="7" t="s" ph="1">
        <v>147</v>
      </c>
      <c r="G458" s="7" t="s" ph="1">
        <v>89</v>
      </c>
      <c r="I458" s="7" t="s" ph="1">
        <v>2667</v>
      </c>
      <c r="M458" s="14" t="str" ph="1">
        <f>IFERROR(INDEX([1]!_born[生没年],
MATCH(I458,[1]!_born[作],0)),"")</f>
        <v>1770~1827</v>
      </c>
      <c r="N458" s="14" t="str" ph="1">
        <f>IFERROR(INDEX([1]!_born[生没年],
MATCH(K458,[1]!_born[作],0)),"")</f>
        <v/>
      </c>
      <c r="O458" s="7" t="s" ph="1">
        <v>8293</v>
      </c>
      <c r="R458" s="147" ph="1"/>
      <c r="Z458" s="7" t="s" ph="1">
        <v>8458</v>
      </c>
      <c r="AA458" s="7" t="s" ph="1">
        <v>8459</v>
      </c>
    </row>
    <row r="459" spans="1:31" ht="25.5" ph="1">
      <c r="A459" s="6" ph="1">
        <v>363</v>
      </c>
      <c r="B459" s="7" t="s" ph="1">
        <v>324</v>
      </c>
      <c r="C459" s="7" t="s" ph="1">
        <v>369</v>
      </c>
      <c r="D459" s="24" ph="1"/>
      <c r="E459" s="23" ph="1"/>
      <c r="G459" s="7" t="s" ph="1">
        <v>89</v>
      </c>
      <c r="I459" s="7" t="s" ph="1">
        <v>2667</v>
      </c>
      <c r="M459" s="14" t="str" ph="1">
        <f>IFERROR(INDEX([1]!_born[生没年],
MATCH(I459,[1]!_born[作],0)),"")</f>
        <v>1770~1827</v>
      </c>
      <c r="N459" s="14" t="str" ph="1">
        <f>IFERROR(INDEX([1]!_born[生没年],
MATCH(K459,[1]!_born[作],0)),"")</f>
        <v/>
      </c>
      <c r="O459" s="7" t="s" ph="1">
        <v>8460</v>
      </c>
      <c r="R459" s="147" ph="1"/>
      <c r="W459" s="16" ph="1">
        <v>1995.04</v>
      </c>
      <c r="Z459" s="7" t="s" ph="1">
        <v>8461</v>
      </c>
      <c r="AA459" s="7" t="s" ph="1">
        <v>3907</v>
      </c>
      <c r="AB459" s="7" t="s" ph="1">
        <v>3560</v>
      </c>
    </row>
    <row r="460" spans="1:31" ht="25.5" ph="1">
      <c r="A460" s="6" ph="1">
        <v>364</v>
      </c>
      <c r="B460" s="7" t="s" ph="1">
        <v>324</v>
      </c>
      <c r="C460" s="7" t="s" ph="1">
        <v>369</v>
      </c>
      <c r="D460" s="14" t="s" ph="1">
        <v>8462</v>
      </c>
      <c r="E460" s="7" t="s" ph="1">
        <v>132</v>
      </c>
      <c r="F460" s="7" t="s" ph="1">
        <v>370</v>
      </c>
      <c r="G460" s="7" t="s" ph="1">
        <v>89</v>
      </c>
      <c r="I460" s="7" t="s" ph="1">
        <v>2667</v>
      </c>
      <c r="M460" s="14" t="str" ph="1">
        <f>IFERROR(INDEX([1]!_born[生没年],
MATCH(I460,[1]!_born[作],0)),"")</f>
        <v>1770~1827</v>
      </c>
      <c r="N460" s="14" t="str" ph="1">
        <f>IFERROR(INDEX([1]!_born[生没年],
MATCH(K460,[1]!_born[作],0)),"")</f>
        <v/>
      </c>
      <c r="O460" s="7" t="s" ph="1">
        <v>8463</v>
      </c>
      <c r="R460" s="147" ph="1"/>
      <c r="S460" s="14" t="s" ph="1">
        <v>8462</v>
      </c>
      <c r="V460" s="16" ph="1">
        <v>16000</v>
      </c>
      <c r="AB460" s="7" t="s" ph="1">
        <v>8464</v>
      </c>
    </row>
    <row r="461" spans="1:31" ht="25.5" ph="1">
      <c r="A461" s="6" ph="1">
        <v>365</v>
      </c>
      <c r="B461" s="7" t="s" ph="1">
        <v>324</v>
      </c>
      <c r="C461" s="7" t="s" ph="1">
        <v>369</v>
      </c>
      <c r="D461" s="14" t="s" ph="1">
        <v>8462</v>
      </c>
      <c r="E461" s="7" t="s" ph="1">
        <v>132</v>
      </c>
      <c r="F461" s="7" t="s" ph="1">
        <v>372</v>
      </c>
      <c r="G461" s="7" t="s" ph="1">
        <v>89</v>
      </c>
      <c r="I461" s="7" t="s" ph="1">
        <v>2667</v>
      </c>
      <c r="M461" s="14" t="str" ph="1">
        <f>IFERROR(INDEX([1]!_born[生没年],
MATCH(I461,[1]!_born[作],0)),"")</f>
        <v>1770~1827</v>
      </c>
      <c r="N461" s="14" t="str" ph="1">
        <f>IFERROR(INDEX([1]!_born[生没年],
MATCH(K461,[1]!_born[作],0)),"")</f>
        <v/>
      </c>
      <c r="O461" s="7" t="s" ph="1">
        <v>8465</v>
      </c>
      <c r="R461" s="147" ph="1"/>
      <c r="S461" s="14" t="s" ph="1">
        <v>8462</v>
      </c>
      <c r="V461" s="16" ph="1">
        <v>16000</v>
      </c>
      <c r="AB461" s="7" t="s" ph="1">
        <v>8464</v>
      </c>
    </row>
    <row r="462" spans="1:31" ht="25.5" ph="1">
      <c r="A462" s="6" ph="1">
        <v>366</v>
      </c>
      <c r="B462" s="7" t="s" ph="1">
        <v>324</v>
      </c>
      <c r="C462" s="7" t="s" ph="1">
        <v>369</v>
      </c>
      <c r="G462" s="7" t="s" ph="1">
        <v>89</v>
      </c>
      <c r="I462" s="7" t="s" ph="1">
        <v>2667</v>
      </c>
      <c r="M462" s="14" t="str" ph="1">
        <f>IFERROR(INDEX([1]!_born[生没年],
MATCH(I462,[1]!_born[作],0)),"")</f>
        <v>1770~1827</v>
      </c>
      <c r="N462" s="14" t="str" ph="1">
        <f>IFERROR(INDEX([1]!_born[生没年],
MATCH(K462,[1]!_born[作],0)),"")</f>
        <v/>
      </c>
      <c r="O462" s="7" t="s" ph="1">
        <v>8466</v>
      </c>
      <c r="R462" s="147" ph="1"/>
      <c r="AB462" s="7" t="s" ph="1">
        <v>8467</v>
      </c>
    </row>
    <row r="463" spans="1:31" ht="25.5" ph="1">
      <c r="B463" s="7" t="s" ph="1">
        <v>324</v>
      </c>
      <c r="C463" s="7" t="s" ph="1">
        <v>324</v>
      </c>
      <c r="E463" s="7" t="s" ph="1">
        <v>10484</v>
      </c>
      <c r="G463" s="7" t="s" ph="1">
        <v>89</v>
      </c>
      <c r="I463" s="7" t="s" ph="1">
        <v>10485</v>
      </c>
      <c r="M463" s="14" t="str" ph="1">
        <f>IFERROR(INDEX([1]!_born[生没年],
MATCH(I463,[1]!_born[作],0)),"")</f>
        <v/>
      </c>
      <c r="N463" s="14" t="str" ph="1">
        <f>IFERROR(INDEX([1]!_born[生没年],
MATCH(K463,[1]!_born[作],0)),"")</f>
        <v/>
      </c>
      <c r="O463" s="7" t="s" ph="1">
        <v>10492</v>
      </c>
      <c r="R463" s="147" ph="1"/>
      <c r="S463" s="14" ph="1"/>
      <c r="T463" s="7" t="s" ph="1">
        <v>11320</v>
      </c>
      <c r="U463" s="15" ph="1">
        <v>45458</v>
      </c>
      <c r="V463" s="16" ph="1">
        <v>13990</v>
      </c>
      <c r="W463" s="16" ph="1">
        <v>11891</v>
      </c>
      <c r="Y463" s="7" t="s" ph="1">
        <v>10493</v>
      </c>
      <c r="AA463" s="17" t="s" ph="1">
        <v>10486</v>
      </c>
    </row>
    <row r="464" spans="1:31" ht="25.5" ph="1">
      <c r="A464" s="6" ph="1">
        <v>367</v>
      </c>
      <c r="B464" s="7" t="s" ph="1">
        <v>324</v>
      </c>
      <c r="C464" s="7" t="s" ph="1">
        <v>369</v>
      </c>
      <c r="G464" s="7" t="s" ph="1">
        <v>89</v>
      </c>
      <c r="I464" s="7" t="s" ph="1">
        <v>3491</v>
      </c>
      <c r="M464" s="14" t="str" ph="1">
        <f>IFERROR(INDEX([1]!_born[生没年],
MATCH(I464,[1]!_born[作],0)),"")</f>
        <v>1756~1791</v>
      </c>
      <c r="N464" s="14" t="str" ph="1">
        <f>IFERROR(INDEX([1]!_born[生没年],
MATCH(K464,[1]!_born[作],0)),"")</f>
        <v/>
      </c>
      <c r="O464" s="7" t="s" ph="1">
        <v>8468</v>
      </c>
      <c r="R464" s="147" ph="1"/>
      <c r="Z464" s="7" t="s" ph="1">
        <v>3561</v>
      </c>
      <c r="AA464" s="7" t="s" ph="1">
        <v>3562</v>
      </c>
      <c r="AB464" s="7" t="s" ph="1">
        <v>8469</v>
      </c>
    </row>
    <row r="465" spans="1:28" ht="25.5" ph="1">
      <c r="A465" s="6" ph="1">
        <v>368</v>
      </c>
      <c r="B465" s="7" t="s" ph="1">
        <v>324</v>
      </c>
      <c r="C465" s="7" t="s" ph="1">
        <v>369</v>
      </c>
      <c r="F465" s="7" t="s" ph="1">
        <v>370</v>
      </c>
      <c r="G465" s="7" t="s" ph="1">
        <v>89</v>
      </c>
      <c r="I465" s="7" t="s" ph="1">
        <v>3491</v>
      </c>
      <c r="M465" s="14" t="str" ph="1">
        <f>IFERROR(INDEX([1]!_born[生没年],
MATCH(I465,[1]!_born[作],0)),"")</f>
        <v>1756~1791</v>
      </c>
      <c r="N465" s="14" t="str" ph="1">
        <f>IFERROR(INDEX([1]!_born[生没年],
MATCH(K465,[1]!_born[作],0)),"")</f>
        <v/>
      </c>
      <c r="O465" s="7" t="s" ph="1">
        <v>8470</v>
      </c>
      <c r="R465" s="147" ph="1"/>
      <c r="Z465" s="7" t="s" ph="1">
        <v>2955</v>
      </c>
      <c r="AA465" s="7" t="s" ph="1">
        <v>8442</v>
      </c>
      <c r="AB465" s="7" t="s" ph="1">
        <v>8471</v>
      </c>
    </row>
    <row r="466" spans="1:28" ht="25.5" ph="1">
      <c r="A466" s="6" ph="1">
        <v>369</v>
      </c>
      <c r="B466" s="7" t="s" ph="1">
        <v>324</v>
      </c>
      <c r="C466" s="7" t="s" ph="1">
        <v>369</v>
      </c>
      <c r="F466" s="7" t="s" ph="1">
        <v>372</v>
      </c>
      <c r="G466" s="7" t="s" ph="1">
        <v>89</v>
      </c>
      <c r="I466" s="7" t="s" ph="1">
        <v>3491</v>
      </c>
      <c r="M466" s="14" t="str" ph="1">
        <f>IFERROR(INDEX([1]!_born[生没年],
MATCH(I466,[1]!_born[作],0)),"")</f>
        <v>1756~1791</v>
      </c>
      <c r="N466" s="14" t="str" ph="1">
        <f>IFERROR(INDEX([1]!_born[生没年],
MATCH(K466,[1]!_born[作],0)),"")</f>
        <v/>
      </c>
      <c r="O466" s="7" t="s" ph="1">
        <v>8472</v>
      </c>
      <c r="R466" s="147" ph="1"/>
      <c r="Z466" s="7" t="s" ph="1">
        <v>8473</v>
      </c>
      <c r="AA466" s="7" t="s" ph="1">
        <v>8194</v>
      </c>
      <c r="AB466" s="7" t="s" ph="1">
        <v>8474</v>
      </c>
    </row>
    <row r="467" spans="1:28" ht="25.5" ph="1">
      <c r="A467" s="6" ph="1">
        <v>154</v>
      </c>
      <c r="B467" s="7" t="s" ph="1">
        <v>324</v>
      </c>
      <c r="C467" s="7" t="s" ph="1">
        <v>369</v>
      </c>
      <c r="G467" s="7" t="s" ph="1">
        <v>148</v>
      </c>
      <c r="I467" s="17" t="s" ph="1">
        <v>8475</v>
      </c>
      <c r="M467" s="14" t="str" ph="1">
        <f>IFERROR(INDEX([1]!_born[生没年],
MATCH(I467,[1]!_born[作],0)),"")</f>
        <v>1710~1736</v>
      </c>
      <c r="N467" s="14" t="str" ph="1">
        <f>IFERROR(INDEX([1]!_born[生没年],
MATCH(K467,[1]!_born[作],0)),"")</f>
        <v/>
      </c>
      <c r="O467" s="17" t="s" ph="1">
        <v>8476</v>
      </c>
      <c r="R467" s="147" ph="1"/>
      <c r="Z467" s="7" t="s" ph="1">
        <v>8477</v>
      </c>
      <c r="AA467" s="7" t="s" ph="1">
        <v>8478</v>
      </c>
    </row>
    <row r="468" spans="1:28" ht="25.5" ph="1">
      <c r="A468" s="6" t="s" ph="1">
        <v>149</v>
      </c>
      <c r="B468" s="7" t="s" ph="1">
        <v>324</v>
      </c>
      <c r="C468" s="7" t="s" ph="1">
        <v>369</v>
      </c>
      <c r="G468" s="7" t="s" ph="1">
        <v>148</v>
      </c>
      <c r="I468" s="7" t="s" ph="1">
        <v>3975</v>
      </c>
      <c r="M468" s="14" t="str" ph="1">
        <f>IFERROR(INDEX([1]!_born[生没年],
MATCH(I468,[1]!_born[作],0)),"")</f>
        <v>1685~1750</v>
      </c>
      <c r="N468" s="14" t="str" ph="1">
        <f>IFERROR(INDEX([1]!_born[生没年],
MATCH(K468,[1]!_born[作],0)),"")</f>
        <v/>
      </c>
      <c r="O468" s="7" t="s" ph="1">
        <v>8479</v>
      </c>
      <c r="R468" s="147"/>
      <c r="T468" s="7" t="s" ph="1">
        <v>150</v>
      </c>
      <c r="U468" s="15" ph="1">
        <v>39327</v>
      </c>
      <c r="V468" s="16" ph="1">
        <f>1619*1.05</f>
        <v>1699.95</v>
      </c>
      <c r="W468" s="16" ph="1">
        <v>950</v>
      </c>
      <c r="Y468" s="7" t="s" ph="1">
        <v>8480</v>
      </c>
      <c r="AB468" s="17" t="s" ph="1">
        <v>3238</v>
      </c>
    </row>
    <row r="469" spans="1:28" ht="25.5" ph="1">
      <c r="A469" s="6" ph="1">
        <v>370</v>
      </c>
      <c r="B469" s="7" t="s" ph="1">
        <v>324</v>
      </c>
      <c r="C469" s="7" t="s" ph="1">
        <v>369</v>
      </c>
      <c r="D469" s="24" ph="1"/>
      <c r="E469" s="7" t="s" ph="1">
        <v>8481</v>
      </c>
      <c r="G469" s="7" t="s" ph="1">
        <v>148</v>
      </c>
      <c r="I469" s="7" t="s" ph="1">
        <v>3975</v>
      </c>
      <c r="M469" s="14" t="str" ph="1">
        <f>IFERROR(INDEX([1]!_born[生没年],
MATCH(I469,[1]!_born[作],0)),"")</f>
        <v>1685~1750</v>
      </c>
      <c r="N469" s="14" t="str" ph="1">
        <f>IFERROR(INDEX([1]!_born[生没年],
MATCH(K469,[1]!_born[作],0)),"")</f>
        <v/>
      </c>
      <c r="O469" s="7" t="s" ph="1">
        <v>8482</v>
      </c>
      <c r="R469" s="147" ph="1"/>
      <c r="AB469" s="7" t="s" ph="1">
        <v>3369</v>
      </c>
    </row>
    <row r="470" spans="1:28" ht="25.5" ph="1">
      <c r="A470" s="6" ph="1">
        <v>371</v>
      </c>
      <c r="B470" s="7" t="s" ph="1">
        <v>324</v>
      </c>
      <c r="C470" s="7" t="s" ph="1">
        <v>369</v>
      </c>
      <c r="D470" s="24" ph="1"/>
      <c r="E470" s="7" t="s" ph="1">
        <v>151</v>
      </c>
      <c r="G470" s="7" t="s" ph="1">
        <v>148</v>
      </c>
      <c r="I470" s="7" t="s" ph="1">
        <v>152</v>
      </c>
      <c r="M470" s="14" t="str" ph="1">
        <f>IFERROR(INDEX([1]!_born[生没年],
MATCH(I470,[1]!_born[作],0)),"")</f>
        <v/>
      </c>
      <c r="N470" s="14" t="str" ph="1">
        <f>IFERROR(INDEX([1]!_born[生没年],
MATCH(K470,[1]!_born[作],0)),"")</f>
        <v/>
      </c>
      <c r="O470" s="7" t="s" ph="1">
        <v>8483</v>
      </c>
      <c r="R470" s="147" ph="1"/>
      <c r="U470" s="15" ph="1">
        <v>39113</v>
      </c>
      <c r="W470" s="16" ph="1">
        <f>3112*1.05-1</f>
        <v>3266.6000000000004</v>
      </c>
      <c r="X470" s="25" ph="1"/>
      <c r="Y470" s="25" t="s" ph="1">
        <v>153</v>
      </c>
      <c r="AA470" s="7" t="s" ph="1">
        <v>3530</v>
      </c>
    </row>
    <row r="471" spans="1:28" ht="25.5" ph="1">
      <c r="A471" s="6" t="s" ph="1">
        <v>4250</v>
      </c>
      <c r="B471" s="7" t="s" ph="1">
        <v>324</v>
      </c>
      <c r="C471" s="7" t="s" ph="1">
        <v>369</v>
      </c>
      <c r="D471" s="24" ph="1"/>
      <c r="E471" s="23" ph="1"/>
      <c r="G471" s="7" t="s" ph="1">
        <v>148</v>
      </c>
      <c r="I471" s="7" t="s" ph="1">
        <v>3144</v>
      </c>
      <c r="M471" s="14" t="str" ph="1">
        <f>IFERROR(INDEX([1]!_born[生没年],
MATCH(I471,[1]!_born[作],0)),"")</f>
        <v>1678~1741</v>
      </c>
      <c r="N471" s="14" t="str" ph="1">
        <f>IFERROR(INDEX([1]!_born[生没年],
MATCH(K471,[1]!_born[作],0)),"")</f>
        <v/>
      </c>
      <c r="O471" s="7" t="s" ph="1">
        <v>8484</v>
      </c>
      <c r="R471" s="147" ph="1"/>
      <c r="T471" s="7" t="s" ph="1">
        <v>8485</v>
      </c>
      <c r="V471" s="16" ph="1">
        <v>2000</v>
      </c>
      <c r="Z471" s="7" t="s" ph="1">
        <v>3561</v>
      </c>
      <c r="AA471" s="7" t="s" ph="1">
        <v>3562</v>
      </c>
      <c r="AB471" s="7" t="s" ph="1">
        <v>8486</v>
      </c>
    </row>
    <row r="472" spans="1:28" ht="25.5" ph="1">
      <c r="A472" s="6" ph="1">
        <v>372</v>
      </c>
      <c r="B472" s="7" t="s" ph="1">
        <v>324</v>
      </c>
      <c r="C472" s="7" t="s" ph="1">
        <v>369</v>
      </c>
      <c r="D472" s="24" ph="1"/>
      <c r="E472" s="23" ph="1"/>
      <c r="G472" s="7" t="s" ph="1">
        <v>148</v>
      </c>
      <c r="I472" s="7" t="s" ph="1">
        <v>3144</v>
      </c>
      <c r="M472" s="14" t="str" ph="1">
        <f>IFERROR(INDEX([1]!_born[生没年],
MATCH(I472,[1]!_born[作],0)),"")</f>
        <v>1678~1741</v>
      </c>
      <c r="N472" s="14" t="str" ph="1">
        <f>IFERROR(INDEX([1]!_born[生没年],
MATCH(K472,[1]!_born[作],0)),"")</f>
        <v/>
      </c>
      <c r="O472" s="7" t="s" ph="1">
        <v>8487</v>
      </c>
      <c r="R472" s="147" ph="1"/>
      <c r="U472" s="15" t="s" ph="1">
        <v>99</v>
      </c>
      <c r="Z472" s="7" t="s" ph="1">
        <v>8488</v>
      </c>
      <c r="AA472" s="7" t="s" ph="1">
        <v>7234</v>
      </c>
    </row>
    <row r="473" spans="1:28" ht="25.5" ph="1">
      <c r="A473" s="6" ph="1">
        <v>155</v>
      </c>
      <c r="B473" s="7" t="s" ph="1">
        <v>324</v>
      </c>
      <c r="C473" s="7" t="s" ph="1">
        <v>369</v>
      </c>
      <c r="G473" s="7" t="s" ph="1">
        <v>148</v>
      </c>
      <c r="I473" s="7" t="s" ph="1">
        <v>2554</v>
      </c>
      <c r="K473" s="7" t="s" ph="1">
        <v>1218</v>
      </c>
      <c r="M473" s="14" t="str" ph="1">
        <f>IFERROR(INDEX([1]!_born[生没年],
MATCH(I473,[1]!_born[作],0)),"")</f>
        <v>1666~1747</v>
      </c>
      <c r="N473" s="14" t="str" ph="1">
        <f>IFERROR(INDEX([1]!_born[生没年],
MATCH(K473,[1]!_born[作],0)),"")</f>
        <v/>
      </c>
      <c r="O473" s="7" t="s" ph="1">
        <v>8489</v>
      </c>
      <c r="R473" s="147" ph="1"/>
      <c r="S473" s="7" t="s" ph="1">
        <v>8490</v>
      </c>
      <c r="T473" s="7" t="s" ph="1">
        <v>154</v>
      </c>
      <c r="U473" s="15" t="s" ph="1">
        <v>99</v>
      </c>
      <c r="V473" s="16" ph="1">
        <v>3000</v>
      </c>
      <c r="Z473" s="7" t="s" ph="1">
        <v>8491</v>
      </c>
      <c r="AA473" s="7" t="s" ph="1">
        <v>8492</v>
      </c>
    </row>
    <row r="474" spans="1:28" ht="25.5" ph="1">
      <c r="A474" s="6" ph="1">
        <v>156</v>
      </c>
      <c r="B474" s="7" t="s" ph="1">
        <v>324</v>
      </c>
      <c r="C474" s="7" t="s" ph="1">
        <v>369</v>
      </c>
      <c r="G474" s="7" t="s" ph="1">
        <v>148</v>
      </c>
      <c r="I474" s="7" t="s" ph="1">
        <v>8493</v>
      </c>
      <c r="M474" s="14" t="str" ph="1">
        <f>IFERROR(INDEX([1]!_born[生没年],
MATCH(I474,[1]!_born[作],0)),"")</f>
        <v>1681~1767</v>
      </c>
      <c r="N474" s="14" t="str" ph="1">
        <f>IFERROR(INDEX([1]!_born[生没年],
MATCH(K474,[1]!_born[作],0)),"")</f>
        <v/>
      </c>
      <c r="O474" s="7" t="s" ph="1">
        <v>8494</v>
      </c>
      <c r="R474" s="147" ph="1"/>
      <c r="S474" s="7" t="s" ph="1">
        <v>8495</v>
      </c>
      <c r="T474" s="7" t="s" ph="1">
        <v>155</v>
      </c>
      <c r="U474" s="15" t="s" ph="1">
        <v>99</v>
      </c>
      <c r="V474" s="16" ph="1">
        <v>3000</v>
      </c>
      <c r="Z474" s="7" t="s" ph="1">
        <v>8491</v>
      </c>
      <c r="AA474" s="7" t="s" ph="1">
        <v>8496</v>
      </c>
    </row>
    <row r="475" spans="1:28" ht="25.5" ph="1">
      <c r="A475" s="6" ph="1">
        <v>157</v>
      </c>
      <c r="B475" s="7" t="s" ph="1">
        <v>324</v>
      </c>
      <c r="C475" s="7" t="s" ph="1">
        <v>369</v>
      </c>
      <c r="G475" s="7" t="s" ph="1">
        <v>148</v>
      </c>
      <c r="I475" s="7" t="s" ph="1">
        <v>8497</v>
      </c>
      <c r="M475" s="14" t="str" ph="1">
        <f>IFERROR(INDEX([1]!_born[生没年],
MATCH(I475,[1]!_born[作],0)),"")</f>
        <v>1714~1787</v>
      </c>
      <c r="N475" s="14" t="str" ph="1">
        <f>IFERROR(INDEX([1]!_born[生没年],
MATCH(K475,[1]!_born[作],0)),"")</f>
        <v/>
      </c>
      <c r="O475" s="7" t="s" ph="1">
        <v>8498</v>
      </c>
      <c r="R475" s="147" ph="1"/>
      <c r="S475" s="7" t="s" ph="1">
        <v>8499</v>
      </c>
      <c r="T475" s="7" t="s" ph="1">
        <v>154</v>
      </c>
      <c r="U475" s="15" t="s" ph="1">
        <v>99</v>
      </c>
      <c r="V475" s="16" ph="1">
        <v>3000</v>
      </c>
      <c r="Z475" s="7" t="s" ph="1">
        <v>8491</v>
      </c>
      <c r="AA475" s="7" t="s" ph="1">
        <v>8496</v>
      </c>
    </row>
    <row r="476" spans="1:28" ht="25.5" ph="1">
      <c r="A476" s="6" ph="1">
        <v>158</v>
      </c>
      <c r="B476" s="7" t="s" ph="1">
        <v>324</v>
      </c>
      <c r="C476" s="7" t="s" ph="1">
        <v>369</v>
      </c>
      <c r="G476" s="7" t="s" ph="1">
        <v>6914</v>
      </c>
      <c r="I476" s="7" t="s" ph="1">
        <v>8500</v>
      </c>
      <c r="M476" s="14" t="str" ph="1">
        <f>IFERROR(INDEX([1]!_born[生没年],
MATCH(I476,[1]!_born[作],0)),"")</f>
        <v/>
      </c>
      <c r="N476" s="14" t="str" ph="1">
        <f>IFERROR(INDEX([1]!_born[生没年],
MATCH(K476,[1]!_born[作],0)),"")</f>
        <v/>
      </c>
      <c r="O476" s="7" t="s" ph="1">
        <v>8501</v>
      </c>
      <c r="R476" s="147" ph="1"/>
      <c r="Y476" s="7" t="s" ph="1">
        <v>8502</v>
      </c>
    </row>
    <row r="477" spans="1:28" ht="25.5" ph="1">
      <c r="A477" s="6" ph="1">
        <v>159</v>
      </c>
      <c r="B477" s="7" t="s" ph="1">
        <v>324</v>
      </c>
      <c r="C477" s="7" t="s" ph="1">
        <v>369</v>
      </c>
      <c r="G477" s="7" t="s" ph="1">
        <v>148</v>
      </c>
      <c r="I477" s="7" t="s" ph="1">
        <v>3627</v>
      </c>
      <c r="M477" s="14" t="str" ph="1">
        <f>IFERROR(INDEX([1]!_born[生没年],
MATCH(I477,[1]!_born[作],0)),"")</f>
        <v>1601~1700</v>
      </c>
      <c r="N477" s="14" t="str" ph="1">
        <f>IFERROR(INDEX([1]!_born[生没年],
MATCH(K477,[1]!_born[作],0)),"")</f>
        <v/>
      </c>
      <c r="O477" s="7" t="s" ph="1">
        <v>8503</v>
      </c>
      <c r="R477" s="147" ph="1"/>
      <c r="S477" s="7" t="s" ph="1">
        <v>8504</v>
      </c>
      <c r="T477" s="7" t="s" ph="1">
        <v>3626</v>
      </c>
      <c r="U477" s="15" ph="1">
        <v>36585</v>
      </c>
      <c r="V477" s="16" ph="1">
        <v>1575</v>
      </c>
      <c r="W477" s="16" ph="1">
        <v>1575</v>
      </c>
      <c r="Y477" s="7" t="s" ph="1">
        <v>8005</v>
      </c>
      <c r="Z477" s="7" t="s" ph="1">
        <v>8505</v>
      </c>
      <c r="AA477" s="7" t="s" ph="1">
        <v>8506</v>
      </c>
    </row>
    <row r="478" spans="1:28" ht="25.5" ph="1">
      <c r="A478" s="6" ph="1">
        <v>160</v>
      </c>
      <c r="B478" s="7" t="s" ph="1">
        <v>324</v>
      </c>
      <c r="C478" s="7" t="s" ph="1">
        <v>324</v>
      </c>
      <c r="G478" s="7" t="s" ph="1">
        <v>148</v>
      </c>
      <c r="H478" s="7" t="s" ph="1">
        <v>266</v>
      </c>
      <c r="I478" s="7" t="s" ph="1">
        <v>4384</v>
      </c>
      <c r="J478" s="7" t="s" ph="1">
        <v>4385</v>
      </c>
      <c r="M478" s="14" t="str" ph="1">
        <f>IFERROR(INDEX([1]!_born[生没年],
MATCH(I478,[1]!_born[作],0)),"")</f>
        <v>1510~1590</v>
      </c>
      <c r="N478" s="14" t="str" ph="1">
        <f>IFERROR(INDEX([1]!_born[生没年],
MATCH(K478,[1]!_born[作],0)),"")</f>
        <v/>
      </c>
      <c r="O478" s="7" t="s" ph="1">
        <v>4386</v>
      </c>
      <c r="R478" s="147" ph="1"/>
      <c r="T478" s="7" t="s" ph="1">
        <v>4387</v>
      </c>
      <c r="U478" s="15" ph="1">
        <v>42450</v>
      </c>
      <c r="Y478" s="7" t="s" ph="1">
        <v>8507</v>
      </c>
    </row>
    <row r="479" spans="1:28" ht="25.5" ph="1">
      <c r="A479" s="6" ph="1">
        <v>160</v>
      </c>
      <c r="B479" s="7" t="s" ph="1">
        <v>324</v>
      </c>
      <c r="C479" s="7" t="s" ph="1">
        <v>369</v>
      </c>
      <c r="G479" s="7" t="s" ph="1">
        <v>148</v>
      </c>
      <c r="I479" s="7" t="s" ph="1">
        <v>156</v>
      </c>
      <c r="M479" s="14" t="str" ph="1">
        <f>IFERROR(INDEX([1]!_born[生没年],
MATCH(I479,[1]!_born[作],0)),"")</f>
        <v>1571~1621</v>
      </c>
      <c r="N479" s="14" t="str" ph="1">
        <f>IFERROR(INDEX([1]!_born[生没年],
MATCH(K479,[1]!_born[作],0)),"")</f>
        <v/>
      </c>
      <c r="O479" s="7" t="s" ph="1">
        <v>8508</v>
      </c>
      <c r="R479" s="147" ph="1"/>
      <c r="T479" s="7" t="s" ph="1">
        <v>2401</v>
      </c>
      <c r="U479" s="15" ph="1">
        <v>36275</v>
      </c>
      <c r="AA479" s="7" t="s" ph="1">
        <v>2994</v>
      </c>
      <c r="AB479" s="7" t="s" ph="1">
        <v>157</v>
      </c>
    </row>
    <row r="480" spans="1:28" ht="25.5" ph="1">
      <c r="A480" s="6" ph="1">
        <v>162</v>
      </c>
      <c r="B480" s="7" t="s" ph="1">
        <v>324</v>
      </c>
      <c r="C480" s="7" t="s" ph="1">
        <v>369</v>
      </c>
      <c r="E480" s="17" t="s" ph="1">
        <v>103</v>
      </c>
      <c r="G480" s="7" t="s" ph="1">
        <v>148</v>
      </c>
      <c r="I480" s="7" t="s" ph="1">
        <v>8509</v>
      </c>
      <c r="M480" s="14" t="str" ph="1">
        <f>IFERROR(INDEX([1]!_born[生没年],
MATCH(I480,[1]!_born[作],0)),"")</f>
        <v>1400~1474</v>
      </c>
      <c r="N480" s="14" t="str" ph="1">
        <f>IFERROR(INDEX([1]!_born[生没年],
MATCH(K480,[1]!_born[作],0)),"")</f>
        <v/>
      </c>
      <c r="O480" s="7" t="s" ph="1">
        <v>8510</v>
      </c>
      <c r="R480" s="147" ph="1"/>
      <c r="V480" s="16" ph="1">
        <v>15000</v>
      </c>
      <c r="Z480" s="7" t="s" ph="1">
        <v>8511</v>
      </c>
      <c r="AA480" s="7" t="s" ph="1">
        <v>8512</v>
      </c>
    </row>
    <row r="481" spans="1:25" ht="25.5" ph="1">
      <c r="A481" s="6" ph="1">
        <v>163</v>
      </c>
      <c r="B481" s="7" t="s" ph="1">
        <v>324</v>
      </c>
      <c r="C481" s="7" t="s" ph="1">
        <v>369</v>
      </c>
      <c r="G481" s="7" t="s" ph="1">
        <v>148</v>
      </c>
      <c r="I481" s="7" t="s" ph="1">
        <v>8513</v>
      </c>
      <c r="M481" s="14" t="str" ph="1">
        <f>IFERROR(INDEX([1]!_born[生没年],
MATCH(I481,[1]!_born[作],0)),"")</f>
        <v>1101~1300</v>
      </c>
      <c r="N481" s="14" t="str" ph="1">
        <f>IFERROR(INDEX([1]!_born[生没年],
MATCH(K481,[1]!_born[作],0)),"")</f>
        <v/>
      </c>
      <c r="O481" s="7" t="s" ph="1">
        <v>8514</v>
      </c>
      <c r="R481" s="147" ph="1"/>
      <c r="T481" s="7" t="s" ph="1">
        <v>3847</v>
      </c>
      <c r="U481" s="15" t="s" ph="1">
        <v>99</v>
      </c>
      <c r="V481" s="16" ph="1">
        <v>3200</v>
      </c>
    </row>
    <row r="482" spans="1:25" ht="25.5" ph="1">
      <c r="A482" s="6" ph="1">
        <v>160</v>
      </c>
      <c r="B482" s="7" t="s" ph="1">
        <v>324</v>
      </c>
      <c r="C482" s="7" t="s" ph="1">
        <v>4388</v>
      </c>
      <c r="G482" s="7" t="s" ph="1">
        <v>4389</v>
      </c>
      <c r="H482" s="7" t="s" ph="1">
        <v>4390</v>
      </c>
      <c r="I482" s="7" t="s" ph="1">
        <v>4391</v>
      </c>
      <c r="M482" s="14" t="str" ph="1">
        <f>IFERROR(INDEX([1]!_born[生没年],
MATCH(I482,[1]!_born[作],0)),"")</f>
        <v/>
      </c>
      <c r="N482" s="14" t="str" ph="1">
        <f>IFERROR(INDEX([1]!_born[生没年],
MATCH(K482,[1]!_born[作],0)),"")</f>
        <v/>
      </c>
      <c r="O482" s="7" t="s" ph="1">
        <v>4392</v>
      </c>
      <c r="R482" s="147" ph="1"/>
      <c r="T482" s="7" t="s" ph="1">
        <v>4393</v>
      </c>
      <c r="U482" s="15" ph="1">
        <v>42450</v>
      </c>
      <c r="Y482" s="7" t="s" ph="1">
        <v>8515</v>
      </c>
    </row>
    <row r="483" spans="1:25" ht="25.5" ph="1">
      <c r="A483" s="6" ph="1">
        <v>373</v>
      </c>
      <c r="B483" s="7" t="s" ph="1">
        <v>324</v>
      </c>
      <c r="C483" s="7" t="s" ph="1">
        <v>369</v>
      </c>
      <c r="D483" s="24" ph="1"/>
      <c r="E483" s="7" t="s" ph="1">
        <v>158</v>
      </c>
      <c r="G483" s="7" t="s" ph="1">
        <v>89</v>
      </c>
      <c r="I483" s="7" t="s" ph="1">
        <v>104</v>
      </c>
      <c r="M483" s="14" t="str" ph="1">
        <f>IFERROR(INDEX([1]!_born[生没年],
MATCH(I483,[1]!_born[作],0)),"")</f>
        <v/>
      </c>
      <c r="N483" s="14" t="str" ph="1">
        <f>IFERROR(INDEX([1]!_born[生没年],
MATCH(K483,[1]!_born[作],0)),"")</f>
        <v/>
      </c>
      <c r="O483" s="7" t="s" ph="1">
        <v>8516</v>
      </c>
      <c r="R483" s="147" ph="1"/>
      <c r="U483" s="15" ph="1">
        <v>36176</v>
      </c>
    </row>
    <row r="484" spans="1:25" s="8" customFormat="1" ph="1">
      <c r="A484" s="6" ph="1">
        <v>376</v>
      </c>
      <c r="B484" s="11" t="s" ph="1">
        <v>324</v>
      </c>
      <c r="C484" s="11" t="s" ph="1">
        <v>369</v>
      </c>
      <c r="D484" s="9" ph="1"/>
      <c r="G484" s="10" t="s" ph="1">
        <v>159</v>
      </c>
      <c r="H484" s="11" ph="1"/>
      <c r="M484" s="9" t="str" ph="1">
        <f>IFERROR(INDEX([1]!_born[生没年],
MATCH(I484,[1]!_born[作],0)),"")</f>
        <v/>
      </c>
      <c r="N484" s="9" t="str" ph="1">
        <f>IFERROR(INDEX([1]!_born[生没年],
MATCH(K484,[1]!_born[作],0)),"")</f>
        <v/>
      </c>
      <c r="R484" s="146" ph="1"/>
      <c r="U484" s="12" ph="1"/>
      <c r="V484" s="13" ph="1"/>
      <c r="W484" s="13" ph="1"/>
    </row>
    <row r="485" spans="1:25" ht="25.5" ph="1">
      <c r="A485" s="6" ph="1">
        <v>377</v>
      </c>
      <c r="B485" s="7" t="s" ph="1">
        <v>324</v>
      </c>
      <c r="C485" s="7" t="s" ph="1">
        <v>369</v>
      </c>
      <c r="D485" s="24" ph="1"/>
      <c r="E485" s="7" t="s" ph="1">
        <v>160</v>
      </c>
      <c r="G485" s="7" t="s" ph="1">
        <v>159</v>
      </c>
      <c r="I485" s="7" t="s" ph="1">
        <v>8517</v>
      </c>
      <c r="M485" s="14" t="str" ph="1">
        <f>IFERROR(INDEX([1]!_born[生没年],
MATCH(I485,[1]!_born[作],0)),"")</f>
        <v/>
      </c>
      <c r="N485" s="14" t="str" ph="1">
        <f>IFERROR(INDEX([1]!_born[生没年],
MATCH(K485,[1]!_born[作],0)),"")</f>
        <v/>
      </c>
      <c r="O485" s="7" t="s" ph="1">
        <v>8517</v>
      </c>
      <c r="R485" s="147" ph="1"/>
      <c r="U485" s="15" t="s" ph="1">
        <v>99</v>
      </c>
    </row>
    <row r="486" spans="1:25" ht="25.5" ph="1">
      <c r="A486" s="6" ph="1">
        <v>378</v>
      </c>
      <c r="B486" s="7" t="s" ph="1">
        <v>324</v>
      </c>
      <c r="C486" s="7" t="s" ph="1">
        <v>369</v>
      </c>
      <c r="D486" s="24" ph="1"/>
      <c r="E486" s="23" ph="1"/>
      <c r="G486" s="7" t="s" ph="1">
        <v>159</v>
      </c>
      <c r="I486" s="17" t="s" ph="1">
        <v>8518</v>
      </c>
      <c r="M486" s="14" t="str" ph="1">
        <f>IFERROR(INDEX([1]!_born[生没年],
MATCH(I486,[1]!_born[作],0)),"")</f>
        <v/>
      </c>
      <c r="N486" s="14" t="str" ph="1">
        <f>IFERROR(INDEX([1]!_born[生没年],
MATCH(K486,[1]!_born[作],0)),"")</f>
        <v/>
      </c>
      <c r="O486" s="17" t="s" ph="1">
        <v>2864</v>
      </c>
      <c r="R486" s="147" ph="1"/>
      <c r="W486" s="16" ph="1">
        <v>1700</v>
      </c>
    </row>
    <row r="487" spans="1:25" ht="25.5" ph="1">
      <c r="A487" s="6" ph="1">
        <v>379</v>
      </c>
      <c r="B487" s="7" t="s" ph="1">
        <v>324</v>
      </c>
      <c r="C487" s="7" t="s" ph="1">
        <v>369</v>
      </c>
      <c r="D487" s="24" ph="1"/>
      <c r="E487" s="23" ph="1"/>
      <c r="G487" s="7" t="s" ph="1">
        <v>159</v>
      </c>
      <c r="I487" s="17" t="s" ph="1">
        <v>3631</v>
      </c>
      <c r="M487" s="14" t="str" ph="1">
        <f>IFERROR(INDEX([1]!_born[生没年],
MATCH(I487,[1]!_born[作],0)),"")</f>
        <v>1924~1990</v>
      </c>
      <c r="N487" s="14" t="str" ph="1">
        <f>IFERROR(INDEX([1]!_born[生没年],
MATCH(K487,[1]!_born[作],0)),"")</f>
        <v/>
      </c>
      <c r="O487" s="7" t="s" ph="1">
        <v>3840</v>
      </c>
      <c r="R487" s="147" ph="1"/>
      <c r="Y487" s="7" t="s" ph="1">
        <v>8519</v>
      </c>
    </row>
    <row r="488" spans="1:25" ht="25.5" ph="1">
      <c r="A488" s="6" ph="1">
        <v>380</v>
      </c>
      <c r="B488" s="7" t="s" ph="1">
        <v>324</v>
      </c>
      <c r="C488" s="7" t="s" ph="1">
        <v>369</v>
      </c>
      <c r="D488" s="24" ph="1"/>
      <c r="E488" s="23" ph="1"/>
      <c r="G488" s="7" t="s" ph="1">
        <v>159</v>
      </c>
      <c r="I488" s="17" t="s" ph="1">
        <v>8520</v>
      </c>
      <c r="M488" s="14" t="str" ph="1">
        <f>IFERROR(INDEX([1]!_born[生没年],
MATCH(I488,[1]!_born[作],0)),"")</f>
        <v/>
      </c>
      <c r="N488" s="14" t="str" ph="1">
        <f>IFERROR(INDEX([1]!_born[生没年],
MATCH(K488,[1]!_born[作],0)),"")</f>
        <v/>
      </c>
      <c r="O488" s="17" t="s" ph="1">
        <v>8521</v>
      </c>
      <c r="R488" s="147" ph="1"/>
    </row>
    <row r="489" spans="1:25" ht="25.5" ph="1">
      <c r="A489" s="6" ph="1">
        <v>381</v>
      </c>
      <c r="B489" s="7" t="s" ph="1">
        <v>324</v>
      </c>
      <c r="C489" s="7" t="s" ph="1">
        <v>369</v>
      </c>
      <c r="G489" s="7" t="s" ph="1">
        <v>159</v>
      </c>
      <c r="I489" s="17" t="s" ph="1">
        <v>8520</v>
      </c>
      <c r="M489" s="14" t="str" ph="1">
        <f>IFERROR(INDEX([1]!_born[生没年],
MATCH(I489,[1]!_born[作],0)),"")</f>
        <v/>
      </c>
      <c r="N489" s="14" t="str" ph="1">
        <f>IFERROR(INDEX([1]!_born[生没年],
MATCH(K489,[1]!_born[作],0)),"")</f>
        <v/>
      </c>
      <c r="O489" s="7" t="s" ph="1">
        <v>8522</v>
      </c>
      <c r="R489" s="147" ph="1"/>
    </row>
    <row r="490" spans="1:25" ht="25.5" ph="1">
      <c r="A490" s="6" ph="1">
        <v>382</v>
      </c>
      <c r="B490" s="7" t="s" ph="1">
        <v>324</v>
      </c>
      <c r="C490" s="7" t="s" ph="1">
        <v>369</v>
      </c>
      <c r="G490" s="7" t="s" ph="1">
        <v>159</v>
      </c>
      <c r="I490" s="17" t="s" ph="1">
        <v>8520</v>
      </c>
      <c r="M490" s="14" t="str" ph="1">
        <f>IFERROR(INDEX([1]!_born[生没年],
MATCH(I490,[1]!_born[作],0)),"")</f>
        <v/>
      </c>
      <c r="N490" s="14" t="str" ph="1">
        <f>IFERROR(INDEX([1]!_born[生没年],
MATCH(K490,[1]!_born[作],0)),"")</f>
        <v/>
      </c>
      <c r="O490" s="7" t="s" ph="1">
        <v>8523</v>
      </c>
      <c r="R490" s="147" ph="1"/>
    </row>
    <row r="491" spans="1:25" ht="25.5" ph="1">
      <c r="A491" s="6" ph="1">
        <v>383</v>
      </c>
      <c r="B491" s="7" t="s" ph="1">
        <v>324</v>
      </c>
      <c r="C491" s="7" t="s" ph="1">
        <v>369</v>
      </c>
      <c r="G491" s="7" t="s" ph="1">
        <v>159</v>
      </c>
      <c r="I491" s="7" t="s" ph="1">
        <v>8524</v>
      </c>
      <c r="M491" s="14" t="str" ph="1">
        <f>IFERROR(INDEX([1]!_born[生没年],
MATCH(I491,[1]!_born[作],0)),"")</f>
        <v/>
      </c>
      <c r="N491" s="14" t="str" ph="1">
        <f>IFERROR(INDEX([1]!_born[生没年],
MATCH(K491,[1]!_born[作],0)),"")</f>
        <v/>
      </c>
      <c r="O491" s="7" t="s" ph="1">
        <v>8525</v>
      </c>
      <c r="R491" s="147" ph="1"/>
    </row>
    <row r="492" spans="1:25" ht="25.5" ph="1">
      <c r="A492" s="6" ph="1">
        <v>384</v>
      </c>
      <c r="B492" s="7" t="s" ph="1">
        <v>324</v>
      </c>
      <c r="C492" s="7" t="s" ph="1">
        <v>369</v>
      </c>
      <c r="G492" s="7" t="s" ph="1">
        <v>159</v>
      </c>
      <c r="I492" s="7" t="s" ph="1">
        <v>8526</v>
      </c>
      <c r="M492" s="14" t="str" ph="1">
        <f>IFERROR(INDEX([1]!_born[生没年],
MATCH(I492,[1]!_born[作],0)),"")</f>
        <v/>
      </c>
      <c r="N492" s="14" t="str" ph="1">
        <f>IFERROR(INDEX([1]!_born[生没年],
MATCH(K492,[1]!_born[作],0)),"")</f>
        <v/>
      </c>
      <c r="O492" s="7" t="s" ph="1">
        <v>2865</v>
      </c>
      <c r="R492" s="147" ph="1"/>
      <c r="U492" s="15" t="s" ph="1">
        <v>99</v>
      </c>
    </row>
    <row r="493" spans="1:25" ht="25.5" ph="1">
      <c r="A493" s="6" ph="1">
        <v>385</v>
      </c>
      <c r="B493" s="7" t="s" ph="1">
        <v>324</v>
      </c>
      <c r="C493" s="7" t="s" ph="1">
        <v>369</v>
      </c>
      <c r="G493" s="7" t="s" ph="1">
        <v>159</v>
      </c>
      <c r="H493" s="7" t="s" ph="1">
        <v>161</v>
      </c>
      <c r="I493" s="7" t="s" ph="1">
        <v>8527</v>
      </c>
      <c r="M493" s="14" t="str" ph="1">
        <f>IFERROR(INDEX([1]!_born[生没年],
MATCH(I493,[1]!_born[作],0)),"")</f>
        <v/>
      </c>
      <c r="N493" s="14" t="str" ph="1">
        <f>IFERROR(INDEX([1]!_born[生没年],
MATCH(K493,[1]!_born[作],0)),"")</f>
        <v/>
      </c>
      <c r="O493" s="7" t="s" ph="1">
        <v>8528</v>
      </c>
      <c r="R493" s="147" ph="1"/>
      <c r="T493" s="7" t="s" ph="1">
        <v>3839</v>
      </c>
      <c r="U493" s="15" ph="1">
        <v>36300</v>
      </c>
      <c r="V493" s="16" ph="1">
        <v>1835</v>
      </c>
      <c r="Y493" s="7" t="s" ph="1">
        <v>7736</v>
      </c>
    </row>
    <row r="494" spans="1:25" ht="25.5" ph="1">
      <c r="A494" s="6" ph="1">
        <v>386</v>
      </c>
      <c r="B494" s="7" t="s" ph="1">
        <v>324</v>
      </c>
      <c r="C494" s="7" t="s" ph="1">
        <v>369</v>
      </c>
      <c r="E494" s="7" t="s" ph="1">
        <v>158</v>
      </c>
      <c r="G494" s="7" t="s" ph="1">
        <v>159</v>
      </c>
      <c r="I494" s="17" t="s" ph="1">
        <v>8529</v>
      </c>
      <c r="M494" s="14" t="str" ph="1">
        <f>IFERROR(INDEX([1]!_born[生没年],
MATCH(I494,[1]!_born[作],0)),"")</f>
        <v/>
      </c>
      <c r="N494" s="14" t="str" ph="1">
        <f>IFERROR(INDEX([1]!_born[生没年],
MATCH(K494,[1]!_born[作],0)),"")</f>
        <v/>
      </c>
      <c r="O494" s="7" t="s" ph="1">
        <v>8530</v>
      </c>
      <c r="R494" s="147" ph="1"/>
    </row>
    <row r="495" spans="1:25" ht="25.5" ph="1">
      <c r="A495" s="6" ph="1">
        <v>387</v>
      </c>
      <c r="B495" s="7" t="s" ph="1">
        <v>324</v>
      </c>
      <c r="C495" s="7" t="s" ph="1">
        <v>369</v>
      </c>
      <c r="D495" s="24" ph="1"/>
      <c r="E495" s="23" ph="1"/>
      <c r="G495" s="7" t="s" ph="1">
        <v>162</v>
      </c>
      <c r="I495" s="7" t="s" ph="1">
        <v>4185</v>
      </c>
      <c r="M495" s="14" t="str" ph="1">
        <f>IFERROR(INDEX([1]!_born[生没年],
MATCH(I495,[1]!_born[作],0)),"")</f>
        <v/>
      </c>
      <c r="N495" s="14" t="str" ph="1">
        <f>IFERROR(INDEX([1]!_born[生没年],
MATCH(K495,[1]!_born[作],0)),"")</f>
        <v/>
      </c>
      <c r="O495" s="7" t="s" ph="1">
        <v>163</v>
      </c>
      <c r="R495" s="147" ph="1"/>
      <c r="Y495" s="7" t="s" ph="1">
        <v>7319</v>
      </c>
    </row>
    <row r="496" spans="1:25" ht="25.5" ph="1">
      <c r="A496" s="6" ph="1">
        <v>388</v>
      </c>
      <c r="B496" s="7" t="s" ph="1">
        <v>324</v>
      </c>
      <c r="C496" s="7" t="s" ph="1">
        <v>369</v>
      </c>
      <c r="D496" s="24" ph="1"/>
      <c r="E496" s="23" ph="1"/>
      <c r="G496" s="7" t="s" ph="1">
        <v>162</v>
      </c>
      <c r="I496" s="7" t="s" ph="1">
        <v>4185</v>
      </c>
      <c r="M496" s="14" t="str" ph="1">
        <f>IFERROR(INDEX([1]!_born[生没年],
MATCH(I496,[1]!_born[作],0)),"")</f>
        <v/>
      </c>
      <c r="N496" s="14" t="str" ph="1">
        <f>IFERROR(INDEX([1]!_born[生没年],
MATCH(K496,[1]!_born[作],0)),"")</f>
        <v/>
      </c>
      <c r="O496" s="7" t="s" ph="1">
        <v>164</v>
      </c>
      <c r="R496" s="147" ph="1"/>
      <c r="Y496" s="7" t="s" ph="1">
        <v>7319</v>
      </c>
    </row>
    <row r="497" spans="1:25" ht="25.5" ph="1">
      <c r="A497" s="6" ph="1">
        <v>389</v>
      </c>
      <c r="B497" s="7" t="s" ph="1">
        <v>324</v>
      </c>
      <c r="C497" s="7" t="s" ph="1">
        <v>369</v>
      </c>
      <c r="D497" s="24" ph="1"/>
      <c r="E497" s="23" ph="1"/>
      <c r="G497" s="7" t="s" ph="1">
        <v>162</v>
      </c>
      <c r="I497" s="7" t="s" ph="1">
        <v>4185</v>
      </c>
      <c r="M497" s="14" t="str" ph="1">
        <f>IFERROR(INDEX([1]!_born[生没年],
MATCH(I497,[1]!_born[作],0)),"")</f>
        <v/>
      </c>
      <c r="N497" s="14" t="str" ph="1">
        <f>IFERROR(INDEX([1]!_born[生没年],
MATCH(K497,[1]!_born[作],0)),"")</f>
        <v/>
      </c>
      <c r="O497" s="7" t="s" ph="1">
        <v>165</v>
      </c>
      <c r="R497" s="147" ph="1"/>
      <c r="Y497" s="7" t="s" ph="1">
        <v>7319</v>
      </c>
    </row>
    <row r="498" spans="1:25" ht="25.5" ph="1">
      <c r="A498" s="6" ph="1">
        <v>401</v>
      </c>
      <c r="B498" s="7" t="s" ph="1">
        <v>324</v>
      </c>
      <c r="C498" s="7" t="s" ph="1">
        <v>369</v>
      </c>
      <c r="E498" s="7" t="s" ph="1">
        <v>132</v>
      </c>
      <c r="G498" s="7" t="s" ph="1">
        <v>7278</v>
      </c>
      <c r="I498" s="7" t="s" ph="1">
        <v>1143</v>
      </c>
      <c r="M498" s="14" t="str" ph="1">
        <f>IFERROR(INDEX([1]!_born[生没年],
MATCH(I498,[1]!_born[作],0)),"")</f>
        <v/>
      </c>
      <c r="N498" s="14" t="str" ph="1">
        <f>IFERROR(INDEX([1]!_born[生没年],
MATCH(K498,[1]!_born[作],0)),"")</f>
        <v/>
      </c>
      <c r="O498" s="7" t="s" ph="1">
        <v>1144</v>
      </c>
      <c r="R498" s="147" ph="1"/>
      <c r="S498" s="7" t="s" ph="1">
        <v>166</v>
      </c>
      <c r="U498" s="15" ph="1">
        <v>39385</v>
      </c>
      <c r="V498" s="16" ph="1">
        <f>(1680-300)*1.05</f>
        <v>1449</v>
      </c>
      <c r="W498" s="16" ph="1">
        <f>(1680-300)*1.05</f>
        <v>1449</v>
      </c>
      <c r="Y498" s="7" t="s" ph="1">
        <v>8258</v>
      </c>
    </row>
    <row r="499" spans="1:25" ht="25.5" ph="1">
      <c r="A499" s="6" ph="1">
        <v>401</v>
      </c>
      <c r="B499" s="7" t="s" ph="1">
        <v>324</v>
      </c>
      <c r="C499" s="7" t="s" ph="1">
        <v>369</v>
      </c>
      <c r="E499" s="7" t="s" ph="1">
        <v>132</v>
      </c>
      <c r="G499" s="7" t="s" ph="1">
        <v>7278</v>
      </c>
      <c r="I499" s="7" t="s" ph="1">
        <v>1141</v>
      </c>
      <c r="M499" s="14" t="str" ph="1">
        <f>IFERROR(INDEX([1]!_born[生没年],
MATCH(I499,[1]!_born[作],0)),"")</f>
        <v/>
      </c>
      <c r="N499" s="14" t="str" ph="1">
        <f>IFERROR(INDEX([1]!_born[生没年],
MATCH(K499,[1]!_born[作],0)),"")</f>
        <v/>
      </c>
      <c r="O499" s="7" t="s" ph="1">
        <v>1142</v>
      </c>
      <c r="R499" s="147" ph="1"/>
      <c r="S499" s="7" t="s" ph="1">
        <v>167</v>
      </c>
      <c r="U499" s="15" ph="1">
        <v>39385</v>
      </c>
      <c r="V499" s="16" ph="1">
        <f>(1680-300)*1.05</f>
        <v>1449</v>
      </c>
      <c r="W499" s="16" ph="1">
        <f>(1680-300)*1.05</f>
        <v>1449</v>
      </c>
      <c r="Y499" s="7" t="s" ph="1">
        <v>8258</v>
      </c>
    </row>
    <row r="500" spans="1:25" s="8" customFormat="1" ph="1">
      <c r="A500" s="6" ph="1">
        <v>392</v>
      </c>
      <c r="B500" s="11" t="s" ph="1">
        <v>324</v>
      </c>
      <c r="C500" s="11" t="s" ph="1">
        <v>369</v>
      </c>
      <c r="D500" s="9" ph="1"/>
      <c r="G500" s="10" t="s" ph="1">
        <v>168</v>
      </c>
      <c r="H500" s="11" ph="1"/>
      <c r="M500" s="9" t="str" ph="1">
        <f>IFERROR(INDEX([1]!_born[生没年],
MATCH(I500,[1]!_born[作],0)),"")</f>
        <v/>
      </c>
      <c r="N500" s="9" t="str" ph="1">
        <f>IFERROR(INDEX([1]!_born[生没年],
MATCH(K500,[1]!_born[作],0)),"")</f>
        <v/>
      </c>
      <c r="R500" s="146" ph="1"/>
      <c r="U500" s="12" ph="1"/>
      <c r="V500" s="13" ph="1"/>
      <c r="W500" s="13" ph="1"/>
    </row>
    <row r="501" spans="1:25" s="19" customFormat="1" ht="25.5" ph="1">
      <c r="A501" s="18" ph="1">
        <v>401</v>
      </c>
      <c r="B501" s="19" t="s" ph="1">
        <v>324</v>
      </c>
      <c r="C501" s="19" t="s" ph="1">
        <v>369</v>
      </c>
      <c r="D501" s="20" ph="1"/>
      <c r="E501" s="19" t="s" ph="1">
        <v>132</v>
      </c>
      <c r="G501" s="19" t="s" ph="1">
        <v>8531</v>
      </c>
      <c r="I501" s="19" t="s" ph="1">
        <v>1112</v>
      </c>
      <c r="M501" s="20" t="str" ph="1">
        <f>IFERROR(INDEX([1]!_born[生没年],
MATCH(I501,[1]!_born[作],0)),"")</f>
        <v/>
      </c>
      <c r="N501" s="20" t="str" ph="1">
        <f>IFERROR(INDEX([1]!_born[生没年],
MATCH(K501,[1]!_born[作],0)),"")</f>
        <v/>
      </c>
      <c r="O501" s="19" t="s" ph="1">
        <v>1113</v>
      </c>
      <c r="R501" s="148" ph="1"/>
      <c r="S501" s="19" t="s" ph="1">
        <v>8532</v>
      </c>
      <c r="U501" s="21" ph="1">
        <v>39080</v>
      </c>
      <c r="V501" s="22" ph="1">
        <f t="shared" ref="V501:W503" si="1">1480*1.05</f>
        <v>1554</v>
      </c>
      <c r="W501" s="22" ph="1">
        <f t="shared" si="1"/>
        <v>1554</v>
      </c>
      <c r="Y501" s="19" t="s" ph="1">
        <v>8533</v>
      </c>
    </row>
    <row r="502" spans="1:25" s="19" customFormat="1" ht="25.5" ph="1">
      <c r="A502" s="18" ph="1">
        <v>401</v>
      </c>
      <c r="B502" s="19" t="s" ph="1">
        <v>324</v>
      </c>
      <c r="C502" s="19" t="s" ph="1">
        <v>369</v>
      </c>
      <c r="D502" s="20" ph="1"/>
      <c r="E502" s="19" t="s" ph="1">
        <v>132</v>
      </c>
      <c r="G502" s="19" t="s" ph="1">
        <v>8531</v>
      </c>
      <c r="I502" s="19" t="s" ph="1">
        <v>169</v>
      </c>
      <c r="M502" s="20" t="str" ph="1">
        <f>IFERROR(INDEX([1]!_born[生没年],
MATCH(I502,[1]!_born[作],0)),"")</f>
        <v/>
      </c>
      <c r="N502" s="20" t="str" ph="1">
        <f>IFERROR(INDEX([1]!_born[生没年],
MATCH(K502,[1]!_born[作],0)),"")</f>
        <v/>
      </c>
      <c r="O502" s="19" t="s" ph="1">
        <v>2964</v>
      </c>
      <c r="R502" s="148" ph="1"/>
      <c r="S502" s="19" t="s" ph="1">
        <v>8534</v>
      </c>
      <c r="U502" s="21" ph="1">
        <v>39080</v>
      </c>
      <c r="V502" s="22" ph="1">
        <f t="shared" si="1"/>
        <v>1554</v>
      </c>
      <c r="W502" s="22" ph="1">
        <f t="shared" si="1"/>
        <v>1554</v>
      </c>
      <c r="Y502" s="19" t="s" ph="1">
        <v>8533</v>
      </c>
    </row>
    <row r="503" spans="1:25" s="19" customFormat="1" ht="25.5" ph="1">
      <c r="A503" s="18" ph="1">
        <v>401</v>
      </c>
      <c r="B503" s="19" t="s" ph="1">
        <v>324</v>
      </c>
      <c r="C503" s="19" t="s" ph="1">
        <v>369</v>
      </c>
      <c r="D503" s="20" ph="1"/>
      <c r="E503" s="19" t="s" ph="1">
        <v>132</v>
      </c>
      <c r="G503" s="19" t="s" ph="1">
        <v>8531</v>
      </c>
      <c r="I503" s="19" t="s" ph="1">
        <v>169</v>
      </c>
      <c r="M503" s="20" t="str" ph="1">
        <f>IFERROR(INDEX([1]!_born[生没年],
MATCH(I503,[1]!_born[作],0)),"")</f>
        <v/>
      </c>
      <c r="N503" s="20" t="str" ph="1">
        <f>IFERROR(INDEX([1]!_born[生没年],
MATCH(K503,[1]!_born[作],0)),"")</f>
        <v/>
      </c>
      <c r="O503" s="19" t="s" ph="1">
        <v>2963</v>
      </c>
      <c r="R503" s="148" ph="1"/>
      <c r="S503" s="19" t="s" ph="1">
        <v>8535</v>
      </c>
      <c r="U503" s="21" ph="1">
        <v>39080</v>
      </c>
      <c r="V503" s="22" ph="1">
        <f t="shared" si="1"/>
        <v>1554</v>
      </c>
      <c r="W503" s="22" ph="1">
        <f t="shared" si="1"/>
        <v>1554</v>
      </c>
      <c r="Y503" s="19" t="s" ph="1">
        <v>8533</v>
      </c>
    </row>
    <row r="504" spans="1:25" s="19" customFormat="1" ht="25.5" ph="1">
      <c r="A504" s="18" ph="1">
        <v>401</v>
      </c>
      <c r="B504" s="19" t="s" ph="1">
        <v>324</v>
      </c>
      <c r="C504" s="19" t="s" ph="1">
        <v>369</v>
      </c>
      <c r="D504" s="20" ph="1"/>
      <c r="E504" s="19" t="s" ph="1">
        <v>132</v>
      </c>
      <c r="G504" s="19" t="s" ph="1">
        <v>8531</v>
      </c>
      <c r="I504" s="19" t="s" ph="1">
        <v>169</v>
      </c>
      <c r="M504" s="20" t="str" ph="1">
        <f>IFERROR(INDEX([1]!_born[生没年],
MATCH(I504,[1]!_born[作],0)),"")</f>
        <v/>
      </c>
      <c r="N504" s="20" t="str" ph="1">
        <f>IFERROR(INDEX([1]!_born[生没年],
MATCH(K504,[1]!_born[作],0)),"")</f>
        <v/>
      </c>
      <c r="O504" s="19" t="s" ph="1">
        <v>2962</v>
      </c>
      <c r="R504" s="148" ph="1"/>
      <c r="S504" s="19" t="s" ph="1">
        <v>2965</v>
      </c>
      <c r="U504" s="21" ph="1">
        <v>39179</v>
      </c>
      <c r="V504" s="22" ph="1">
        <f>1580*1.05-200</f>
        <v>1459</v>
      </c>
      <c r="W504" s="22" ph="1">
        <f>1580*1.05-200</f>
        <v>1459</v>
      </c>
      <c r="Y504" s="19" t="s" ph="1">
        <v>8533</v>
      </c>
    </row>
    <row r="505" spans="1:25" ht="25.5" ph="1">
      <c r="A505" s="6" ph="1">
        <v>401</v>
      </c>
      <c r="B505" s="7" t="s" ph="1">
        <v>324</v>
      </c>
      <c r="C505" s="7" t="s" ph="1">
        <v>369</v>
      </c>
      <c r="E505" s="7" t="s" ph="1">
        <v>132</v>
      </c>
      <c r="G505" s="7" t="s" ph="1">
        <v>7278</v>
      </c>
      <c r="I505" s="7" t="s" ph="1">
        <v>169</v>
      </c>
      <c r="M505" s="14" t="str" ph="1">
        <f>IFERROR(INDEX([1]!_born[生没年],
MATCH(I505,[1]!_born[作],0)),"")</f>
        <v/>
      </c>
      <c r="N505" s="14" t="str" ph="1">
        <f>IFERROR(INDEX([1]!_born[生没年],
MATCH(K505,[1]!_born[作],0)),"")</f>
        <v/>
      </c>
      <c r="O505" s="7" t="s" ph="1">
        <v>1139</v>
      </c>
      <c r="R505" s="147" ph="1"/>
      <c r="S505" s="7" t="s" ph="1">
        <v>1140</v>
      </c>
      <c r="U505" s="15" ph="1">
        <v>39385</v>
      </c>
      <c r="V505" s="16" ph="1">
        <f>(1680-300)*1.05</f>
        <v>1449</v>
      </c>
      <c r="W505" s="16" ph="1">
        <f>(1680-300)*1.05</f>
        <v>1449</v>
      </c>
      <c r="Y505" s="7" t="s" ph="1">
        <v>8258</v>
      </c>
    </row>
    <row r="506" spans="1:25" s="19" customFormat="1" ht="25.5" ph="1">
      <c r="A506" s="18" ph="1">
        <v>401</v>
      </c>
      <c r="B506" s="19" t="s" ph="1">
        <v>324</v>
      </c>
      <c r="C506" s="19" t="s" ph="1">
        <v>369</v>
      </c>
      <c r="D506" s="20" ph="1"/>
      <c r="E506" s="19" t="s" ph="1">
        <v>132</v>
      </c>
      <c r="G506" s="19" t="s" ph="1">
        <v>8531</v>
      </c>
      <c r="I506" s="19" t="s" ph="1">
        <v>169</v>
      </c>
      <c r="M506" s="20" t="str" ph="1">
        <f>IFERROR(INDEX([1]!_born[生没年],
MATCH(I506,[1]!_born[作],0)),"")</f>
        <v/>
      </c>
      <c r="N506" s="20" t="str" ph="1">
        <f>IFERROR(INDEX([1]!_born[生没年],
MATCH(K506,[1]!_born[作],0)),"")</f>
        <v/>
      </c>
      <c r="O506" s="19" t="s" ph="1">
        <v>2966</v>
      </c>
      <c r="R506" s="148" ph="1"/>
      <c r="S506" s="19" t="s" ph="1">
        <v>2967</v>
      </c>
      <c r="U506" s="21" ph="1">
        <v>39179</v>
      </c>
      <c r="V506" s="22" ph="1">
        <f>1580*1.05-200</f>
        <v>1459</v>
      </c>
      <c r="W506" s="22" ph="1">
        <f>1580*1.05-200</f>
        <v>1459</v>
      </c>
      <c r="Y506" s="19" t="s" ph="1">
        <v>8533</v>
      </c>
    </row>
    <row r="507" spans="1:25" ht="25.5" ph="1">
      <c r="A507" s="6" ph="1">
        <v>401</v>
      </c>
      <c r="B507" s="7" t="s" ph="1">
        <v>324</v>
      </c>
      <c r="C507" s="7" t="s" ph="1">
        <v>369</v>
      </c>
      <c r="G507" s="7" t="s" ph="1">
        <v>7278</v>
      </c>
      <c r="I507" s="7" t="s" ph="1">
        <v>170</v>
      </c>
      <c r="M507" s="14" t="str" ph="1">
        <f>IFERROR(INDEX([1]!_born[生没年],
MATCH(I507,[1]!_born[作],0)),"")</f>
        <v/>
      </c>
      <c r="N507" s="14" t="str" ph="1">
        <f>IFERROR(INDEX([1]!_born[生没年],
MATCH(K507,[1]!_born[作],0)),"")</f>
        <v/>
      </c>
      <c r="O507" s="7" t="s" ph="1">
        <v>171</v>
      </c>
      <c r="R507" s="147" ph="1"/>
      <c r="S507" s="7" t="s" ph="1">
        <v>2810</v>
      </c>
      <c r="T507" s="7" t="s" ph="1">
        <v>2809</v>
      </c>
      <c r="U507" s="15" ph="1">
        <v>36869</v>
      </c>
      <c r="Y507" s="7" t="s" ph="1">
        <v>8083</v>
      </c>
    </row>
    <row r="508" spans="1:25" ht="25.5" ph="1">
      <c r="A508" s="6" ph="1">
        <v>401</v>
      </c>
      <c r="B508" s="7" t="s" ph="1">
        <v>324</v>
      </c>
      <c r="C508" s="7" t="s" ph="1">
        <v>369</v>
      </c>
      <c r="G508" s="7" t="s" ph="1">
        <v>7278</v>
      </c>
      <c r="I508" s="7" t="s" ph="1">
        <v>8536</v>
      </c>
      <c r="M508" s="14" t="str" ph="1">
        <f>IFERROR(INDEX([1]!_born[生没年],
MATCH(I508,[1]!_born[作],0)),"")</f>
        <v/>
      </c>
      <c r="N508" s="14" t="str" ph="1">
        <f>IFERROR(INDEX([1]!_born[生没年],
MATCH(K508,[1]!_born[作],0)),"")</f>
        <v/>
      </c>
      <c r="O508" s="7" t="s" ph="1">
        <v>2471</v>
      </c>
      <c r="R508" s="147" ph="1"/>
      <c r="S508" s="7" t="s" ph="1">
        <v>172</v>
      </c>
      <c r="T508" s="7" t="s" ph="1">
        <v>173</v>
      </c>
      <c r="U508" s="15" ph="1">
        <v>36869</v>
      </c>
      <c r="Y508" s="7" t="s" ph="1">
        <v>8083</v>
      </c>
    </row>
    <row r="509" spans="1:25" ht="25.5" ph="1">
      <c r="A509" s="6" ph="1">
        <v>401</v>
      </c>
      <c r="B509" s="7" t="s" ph="1">
        <v>324</v>
      </c>
      <c r="C509" s="7" t="s" ph="1">
        <v>369</v>
      </c>
      <c r="G509" s="7" t="s" ph="1">
        <v>7278</v>
      </c>
      <c r="I509" s="7" t="s" ph="1">
        <v>1106</v>
      </c>
      <c r="M509" s="14" t="str" ph="1">
        <f>IFERROR(INDEX([1]!_born[生没年],
MATCH(I509,[1]!_born[作],0)),"")</f>
        <v/>
      </c>
      <c r="N509" s="14" t="str" ph="1">
        <f>IFERROR(INDEX([1]!_born[生没年],
MATCH(K509,[1]!_born[作],0)),"")</f>
        <v/>
      </c>
      <c r="O509" s="7" t="s" ph="1">
        <v>1107</v>
      </c>
      <c r="R509" s="147" ph="1"/>
      <c r="S509" s="7" t="s" ph="1">
        <v>174</v>
      </c>
      <c r="T509" s="7" t="s" ph="1">
        <v>2794</v>
      </c>
      <c r="U509" s="15" ph="1">
        <v>36869</v>
      </c>
      <c r="Y509" s="7" t="s" ph="1">
        <v>8083</v>
      </c>
    </row>
    <row r="510" spans="1:25" ht="25.5" ph="1">
      <c r="A510" s="6" ph="1">
        <v>401</v>
      </c>
      <c r="B510" s="7" t="s" ph="1">
        <v>324</v>
      </c>
      <c r="C510" s="7" t="s" ph="1">
        <v>369</v>
      </c>
      <c r="G510" s="7" t="s" ph="1">
        <v>7278</v>
      </c>
      <c r="I510" s="7" t="s" ph="1">
        <v>3675</v>
      </c>
      <c r="M510" s="14" t="str" ph="1">
        <f>IFERROR(INDEX([1]!_born[生没年],
MATCH(I510,[1]!_born[作],0)),"")</f>
        <v/>
      </c>
      <c r="N510" s="14" t="str" ph="1">
        <f>IFERROR(INDEX([1]!_born[生没年],
MATCH(K510,[1]!_born[作],0)),"")</f>
        <v/>
      </c>
      <c r="O510" s="7" t="s" ph="1">
        <v>8537</v>
      </c>
      <c r="R510" s="147" ph="1"/>
      <c r="S510" s="7" t="s" ph="1">
        <v>4066</v>
      </c>
      <c r="T510" s="7" t="s" ph="1">
        <v>4063</v>
      </c>
      <c r="U510" s="15" ph="1">
        <v>36869</v>
      </c>
      <c r="V510" s="16" ph="1">
        <f>2400*1.05</f>
        <v>2520</v>
      </c>
      <c r="W510" s="16" ph="1">
        <f>2400*1.05</f>
        <v>2520</v>
      </c>
      <c r="Y510" s="7" t="s" ph="1">
        <v>8083</v>
      </c>
    </row>
    <row r="511" spans="1:25" ht="25.5" ph="1">
      <c r="A511" s="6" ph="1">
        <v>401</v>
      </c>
      <c r="B511" s="7" t="s" ph="1">
        <v>324</v>
      </c>
      <c r="C511" s="7" t="s" ph="1">
        <v>369</v>
      </c>
      <c r="G511" s="7" t="s" ph="1">
        <v>7278</v>
      </c>
      <c r="I511" s="7" t="s" ph="1">
        <v>3672</v>
      </c>
      <c r="M511" s="14" t="str" ph="1">
        <f>IFERROR(INDEX([1]!_born[生没年],
MATCH(I511,[1]!_born[作],0)),"")</f>
        <v/>
      </c>
      <c r="N511" s="14" t="str" ph="1">
        <f>IFERROR(INDEX([1]!_born[生没年],
MATCH(K511,[1]!_born[作],0)),"")</f>
        <v/>
      </c>
      <c r="O511" s="7" t="s" ph="1">
        <v>3673</v>
      </c>
      <c r="R511" s="147" ph="1"/>
      <c r="S511" s="7" t="s" ph="1">
        <v>175</v>
      </c>
      <c r="T511" s="7" t="s" ph="1">
        <v>3674</v>
      </c>
      <c r="U511" s="15" ph="1">
        <v>36869</v>
      </c>
      <c r="V511" s="16" ph="1">
        <f>2600*1.05</f>
        <v>2730</v>
      </c>
      <c r="W511" s="16" ph="1">
        <f>2600*1.05</f>
        <v>2730</v>
      </c>
      <c r="Y511" s="7" t="s" ph="1">
        <v>8083</v>
      </c>
    </row>
    <row r="512" spans="1:25" ht="25.5" ph="1">
      <c r="A512" s="6" ph="1">
        <v>393</v>
      </c>
      <c r="B512" s="7" t="s" ph="1">
        <v>324</v>
      </c>
      <c r="C512" s="7" t="s" ph="1">
        <v>369</v>
      </c>
      <c r="E512" s="7" t="s" ph="1">
        <v>176</v>
      </c>
      <c r="G512" s="7" t="s" ph="1">
        <v>7278</v>
      </c>
      <c r="I512" s="17" t="s" ph="1">
        <v>3422</v>
      </c>
      <c r="K512" s="17" ph="1"/>
      <c r="L512" s="17" ph="1"/>
      <c r="M512" s="164" t="str" ph="1">
        <f>IFERROR(INDEX([1]!_born[生没年],
MATCH(I512,[1]!_born[作],0)),"")</f>
        <v/>
      </c>
      <c r="N512" s="164" t="str" ph="1">
        <f>IFERROR(INDEX([1]!_born[生没年],
MATCH(K512,[1]!_born[作],0)),"")</f>
        <v/>
      </c>
      <c r="O512" s="17" t="s" ph="1">
        <v>2892</v>
      </c>
      <c r="R512" s="147" ph="1"/>
    </row>
    <row r="513" spans="1:25" ht="25.5" ph="1">
      <c r="A513" s="6" ph="1">
        <v>394</v>
      </c>
      <c r="B513" s="7" t="s" ph="1">
        <v>324</v>
      </c>
      <c r="C513" s="7" t="s" ph="1">
        <v>369</v>
      </c>
      <c r="E513" s="7" t="s" ph="1">
        <v>103</v>
      </c>
      <c r="G513" s="7" t="s" ph="1">
        <v>7278</v>
      </c>
      <c r="I513" s="17" t="s" ph="1">
        <v>3247</v>
      </c>
      <c r="K513" s="17" ph="1"/>
      <c r="L513" s="17" ph="1"/>
      <c r="M513" s="164" t="str" ph="1">
        <f>IFERROR(INDEX([1]!_born[生没年],
MATCH(I513,[1]!_born[作],0)),"")</f>
        <v/>
      </c>
      <c r="N513" s="164" t="str" ph="1">
        <f>IFERROR(INDEX([1]!_born[生没年],
MATCH(K513,[1]!_born[作],0)),"")</f>
        <v/>
      </c>
      <c r="O513" s="17" t="s" ph="1">
        <v>2891</v>
      </c>
      <c r="R513" s="147" ph="1"/>
    </row>
    <row r="514" spans="1:25" ht="25.5" ph="1">
      <c r="A514" s="6" t="s" ph="1">
        <v>51</v>
      </c>
      <c r="B514" s="7" t="s" ph="1">
        <v>324</v>
      </c>
      <c r="C514" s="7" t="s" ph="1">
        <v>3298</v>
      </c>
      <c r="E514" s="7" t="s" ph="1">
        <v>3285</v>
      </c>
      <c r="G514" s="7" t="s" ph="1">
        <v>7278</v>
      </c>
      <c r="I514" s="7" t="s" ph="1">
        <v>49</v>
      </c>
      <c r="M514" s="14" t="str" ph="1">
        <f>IFERROR(INDEX([1]!_born[生没年],
MATCH(I514,[1]!_born[作],0)),"")</f>
        <v/>
      </c>
      <c r="N514" s="14" t="str" ph="1">
        <f>IFERROR(INDEX([1]!_born[生没年],
MATCH(K514,[1]!_born[作],0)),"")</f>
        <v/>
      </c>
      <c r="O514" s="7" t="s" ph="1">
        <v>50</v>
      </c>
      <c r="R514" s="147" ph="1"/>
      <c r="U514" s="15" ph="1">
        <v>39877</v>
      </c>
      <c r="V514" s="16" ph="1">
        <f>2310</f>
        <v>2310</v>
      </c>
      <c r="W514" s="16" ph="1">
        <f>2310-200</f>
        <v>2110</v>
      </c>
      <c r="Y514" s="7" t="s" ph="1">
        <v>8538</v>
      </c>
    </row>
    <row r="515" spans="1:25" ht="25.5" ph="1">
      <c r="A515" s="6" ph="1">
        <v>395</v>
      </c>
      <c r="B515" s="7" t="s" ph="1">
        <v>324</v>
      </c>
      <c r="C515" s="7" t="s" ph="1">
        <v>369</v>
      </c>
      <c r="G515" s="7" t="s" ph="1">
        <v>7278</v>
      </c>
      <c r="I515" s="7" t="s" ph="1">
        <v>2610</v>
      </c>
      <c r="M515" s="14" t="str" ph="1">
        <f>IFERROR(INDEX([1]!_born[生没年],
MATCH(I515,[1]!_born[作],0)),"")</f>
        <v/>
      </c>
      <c r="N515" s="14" t="str" ph="1">
        <f>IFERROR(INDEX([1]!_born[生没年],
MATCH(K515,[1]!_born[作],0)),"")</f>
        <v/>
      </c>
      <c r="O515" s="7" t="s" ph="1">
        <v>8539</v>
      </c>
      <c r="R515" s="147" ph="1"/>
      <c r="Y515" s="7" t="s" ph="1">
        <v>7319</v>
      </c>
    </row>
    <row r="516" spans="1:25" ht="25.5" ph="1">
      <c r="A516" s="6" ph="1">
        <v>396</v>
      </c>
      <c r="B516" s="7" t="s" ph="1">
        <v>324</v>
      </c>
      <c r="C516" s="7" t="s" ph="1">
        <v>369</v>
      </c>
      <c r="D516" s="24" ph="1"/>
      <c r="E516" s="23" ph="1"/>
      <c r="G516" s="7" t="s" ph="1">
        <v>7278</v>
      </c>
      <c r="I516" s="7" t="s" ph="1">
        <v>2610</v>
      </c>
      <c r="M516" s="14" t="str" ph="1">
        <f>IFERROR(INDEX([1]!_born[生没年],
MATCH(I516,[1]!_born[作],0)),"")</f>
        <v/>
      </c>
      <c r="N516" s="14" t="str" ph="1">
        <f>IFERROR(INDEX([1]!_born[生没年],
MATCH(K516,[1]!_born[作],0)),"")</f>
        <v/>
      </c>
      <c r="O516" s="7" t="s" ph="1">
        <v>2866</v>
      </c>
      <c r="R516" s="147" ph="1"/>
      <c r="U516" s="15" ph="1">
        <v>36275</v>
      </c>
      <c r="Y516" s="7" t="s" ph="1">
        <v>7319</v>
      </c>
    </row>
    <row r="517" spans="1:25" ht="25.5" ph="1">
      <c r="A517" s="6" ph="1">
        <v>397</v>
      </c>
      <c r="B517" s="7" t="s" ph="1">
        <v>324</v>
      </c>
      <c r="C517" s="7" t="s" ph="1">
        <v>369</v>
      </c>
      <c r="D517" s="24" ph="1"/>
      <c r="E517" s="23" ph="1"/>
      <c r="G517" s="7" t="s" ph="1">
        <v>7278</v>
      </c>
      <c r="I517" s="7" t="s" ph="1">
        <v>2610</v>
      </c>
      <c r="M517" s="14" t="str" ph="1">
        <f>IFERROR(INDEX([1]!_born[生没年],
MATCH(I517,[1]!_born[作],0)),"")</f>
        <v/>
      </c>
      <c r="N517" s="14" t="str" ph="1">
        <f>IFERROR(INDEX([1]!_born[生没年],
MATCH(K517,[1]!_born[作],0)),"")</f>
        <v/>
      </c>
      <c r="O517" s="7" t="s" ph="1">
        <v>2623</v>
      </c>
      <c r="R517" s="147" ph="1"/>
      <c r="U517" s="15" ph="1">
        <v>36275</v>
      </c>
      <c r="Y517" s="7" t="s" ph="1">
        <v>7319</v>
      </c>
    </row>
    <row r="518" spans="1:25" s="19" customFormat="1" ht="25.5" ph="1">
      <c r="A518" s="18" ph="1">
        <v>398</v>
      </c>
      <c r="B518" s="19" t="s" ph="1">
        <v>324</v>
      </c>
      <c r="C518" s="19" t="s" ph="1">
        <v>369</v>
      </c>
      <c r="D518" s="27" ph="1"/>
      <c r="E518" s="26" ph="1"/>
      <c r="G518" s="19" t="s" ph="1">
        <v>8531</v>
      </c>
      <c r="I518" s="19" t="s" ph="1">
        <v>2450</v>
      </c>
      <c r="M518" s="20" t="str" ph="1">
        <f>IFERROR(INDEX([1]!_born[生没年],
MATCH(I518,[1]!_born[作],0)),"")</f>
        <v/>
      </c>
      <c r="N518" s="20" t="str" ph="1">
        <f>IFERROR(INDEX([1]!_born[生没年],
MATCH(K518,[1]!_born[作],0)),"")</f>
        <v/>
      </c>
      <c r="O518" s="19" t="s" ph="1">
        <v>3143</v>
      </c>
      <c r="R518" s="148" ph="1"/>
      <c r="T518" s="19" t="s" ph="1">
        <v>2609</v>
      </c>
      <c r="U518" s="21" ph="1">
        <v>36581</v>
      </c>
      <c r="V518" s="22" ph="1"/>
      <c r="W518" s="22" ph="1">
        <f>1780*1.05</f>
        <v>1869</v>
      </c>
      <c r="Y518" s="19" t="s" ph="1">
        <v>8540</v>
      </c>
    </row>
    <row r="519" spans="1:25" ht="25.5" ph="1">
      <c r="A519" s="6" ph="1">
        <v>399</v>
      </c>
      <c r="B519" s="7" t="s" ph="1">
        <v>324</v>
      </c>
      <c r="C519" s="7" t="s" ph="1">
        <v>369</v>
      </c>
      <c r="G519" s="7" t="s" ph="1">
        <v>7278</v>
      </c>
      <c r="I519" s="7" t="s" ph="1">
        <v>2451</v>
      </c>
      <c r="M519" s="14" t="str" ph="1">
        <f>IFERROR(INDEX([1]!_born[生没年],
MATCH(I519,[1]!_born[作],0)),"")</f>
        <v/>
      </c>
      <c r="N519" s="14" t="str" ph="1">
        <f>IFERROR(INDEX([1]!_born[生没年],
MATCH(K519,[1]!_born[作],0)),"")</f>
        <v/>
      </c>
      <c r="O519" s="7" t="s" ph="1">
        <v>3142</v>
      </c>
      <c r="R519" s="147" ph="1"/>
      <c r="S519" s="7" t="s" ph="1">
        <v>177</v>
      </c>
      <c r="T519" s="7" ph="1">
        <v>1971</v>
      </c>
      <c r="U519" s="15" ph="1">
        <v>36581</v>
      </c>
      <c r="V519" s="16" ph="1">
        <v>1785</v>
      </c>
      <c r="W519" s="16" ph="1">
        <v>1785</v>
      </c>
    </row>
    <row r="520" spans="1:25" ht="25.5" ph="1">
      <c r="A520" s="6" ph="1">
        <v>400</v>
      </c>
      <c r="B520" s="7" t="s" ph="1">
        <v>324</v>
      </c>
      <c r="C520" s="7" t="s" ph="1">
        <v>369</v>
      </c>
      <c r="G520" s="7" t="s" ph="1">
        <v>7278</v>
      </c>
      <c r="I520" s="7" t="s" ph="1">
        <v>2451</v>
      </c>
      <c r="M520" s="14" t="str" ph="1">
        <f>IFERROR(INDEX([1]!_born[生没年],
MATCH(I520,[1]!_born[作],0)),"")</f>
        <v/>
      </c>
      <c r="N520" s="14" t="str" ph="1">
        <f>IFERROR(INDEX([1]!_born[生没年],
MATCH(K520,[1]!_born[作],0)),"")</f>
        <v/>
      </c>
      <c r="O520" s="7" t="s" ph="1">
        <v>8541</v>
      </c>
      <c r="R520" s="147" ph="1"/>
      <c r="S520" s="7" t="s" ph="1">
        <v>178</v>
      </c>
      <c r="T520" s="7" ph="1">
        <v>1976</v>
      </c>
      <c r="U520" s="15" ph="1">
        <v>36581</v>
      </c>
      <c r="V520" s="16" ph="1">
        <v>1785</v>
      </c>
      <c r="W520" s="16" ph="1">
        <v>1785</v>
      </c>
    </row>
    <row r="521" spans="1:25" ht="25.5" ph="1">
      <c r="A521" s="6" ph="1">
        <v>401</v>
      </c>
      <c r="B521" s="7" t="s" ph="1">
        <v>324</v>
      </c>
      <c r="C521" s="7" t="s" ph="1">
        <v>369</v>
      </c>
      <c r="G521" s="7" t="s" ph="1">
        <v>7278</v>
      </c>
      <c r="I521" s="7" t="s" ph="1">
        <v>2451</v>
      </c>
      <c r="M521" s="14" t="str" ph="1">
        <f>IFERROR(INDEX([1]!_born[生没年],
MATCH(I521,[1]!_born[作],0)),"")</f>
        <v/>
      </c>
      <c r="N521" s="14" t="str" ph="1">
        <f>IFERROR(INDEX([1]!_born[生没年],
MATCH(K521,[1]!_born[作],0)),"")</f>
        <v/>
      </c>
      <c r="O521" s="7" t="s" ph="1">
        <v>8542</v>
      </c>
      <c r="R521" s="147" ph="1"/>
      <c r="S521" s="7" t="s" ph="1">
        <v>179</v>
      </c>
      <c r="T521" s="7" ph="1">
        <v>1988</v>
      </c>
      <c r="U521" s="15" ph="1">
        <v>36581</v>
      </c>
      <c r="V521" s="16" ph="1">
        <v>2027</v>
      </c>
      <c r="W521" s="16" ph="1">
        <f>1450*1.05</f>
        <v>1522.5</v>
      </c>
    </row>
    <row r="522" spans="1:25" ht="25.5" ph="1">
      <c r="A522" s="6" t="s" ph="1">
        <v>180</v>
      </c>
      <c r="B522" s="7" t="s" ph="1">
        <v>324</v>
      </c>
      <c r="C522" s="7" t="s" ph="1">
        <v>369</v>
      </c>
      <c r="D522" s="24" ph="1"/>
      <c r="E522" s="23" ph="1"/>
      <c r="G522" s="7" t="s" ph="1">
        <v>7278</v>
      </c>
      <c r="I522" s="17" t="s" ph="1">
        <v>1132</v>
      </c>
      <c r="M522" s="14" t="str" ph="1">
        <f>IFERROR(INDEX([1]!_born[生没年],
MATCH(I522,[1]!_born[作],0)),"")</f>
        <v/>
      </c>
      <c r="N522" s="14" t="str" ph="1">
        <f>IFERROR(INDEX([1]!_born[生没年],
MATCH(K522,[1]!_born[作],0)),"")</f>
        <v/>
      </c>
      <c r="O522" s="7" t="s" ph="1">
        <v>181</v>
      </c>
      <c r="R522" s="147" ph="1"/>
      <c r="U522" s="15" t="s" ph="1">
        <v>182</v>
      </c>
      <c r="V522" s="16" ph="1">
        <f>1553*1.03</f>
        <v>1599.5900000000001</v>
      </c>
      <c r="W522" s="16" ph="1">
        <f>1553*1.05</f>
        <v>1630.65</v>
      </c>
      <c r="Y522" s="7" t="s" ph="1">
        <v>8543</v>
      </c>
    </row>
    <row r="523" spans="1:25" ht="25.5" ph="1">
      <c r="A523" s="6" ph="1">
        <v>468</v>
      </c>
      <c r="B523" s="7" t="s" ph="1">
        <v>324</v>
      </c>
      <c r="C523" s="7" t="s" ph="1">
        <v>369</v>
      </c>
      <c r="G523" s="7" t="s" ph="1">
        <v>7278</v>
      </c>
      <c r="I523" s="7" t="s" ph="1">
        <v>1132</v>
      </c>
      <c r="M523" s="14" t="str" ph="1">
        <f>IFERROR(INDEX([1]!_born[生没年],
MATCH(I523,[1]!_born[作],0)),"")</f>
        <v/>
      </c>
      <c r="N523" s="14" t="str" ph="1">
        <f>IFERROR(INDEX([1]!_born[生没年],
MATCH(K523,[1]!_born[作],0)),"")</f>
        <v/>
      </c>
      <c r="O523" s="7" t="s" ph="1">
        <v>2409</v>
      </c>
      <c r="R523" s="147" ph="1"/>
      <c r="U523" s="15" t="s" ph="1">
        <v>183</v>
      </c>
      <c r="V523" s="16" ph="1">
        <v>2500</v>
      </c>
      <c r="W523" s="16" ph="1">
        <v>500</v>
      </c>
      <c r="Y523" s="7" t="s" ph="1">
        <v>1131</v>
      </c>
    </row>
    <row r="524" spans="1:25" ht="25.5" ph="1">
      <c r="A524" s="6" ph="1">
        <v>402</v>
      </c>
      <c r="B524" s="7" t="s" ph="1">
        <v>324</v>
      </c>
      <c r="C524" s="7" t="s" ph="1">
        <v>369</v>
      </c>
      <c r="D524" s="24" ph="1"/>
      <c r="E524" s="23" ph="1"/>
      <c r="G524" s="7" t="s" ph="1">
        <v>7278</v>
      </c>
      <c r="I524" s="7" t="s" ph="1">
        <v>3749</v>
      </c>
      <c r="M524" s="14" t="str" ph="1">
        <f>IFERROR(INDEX([1]!_born[生没年],
MATCH(I524,[1]!_born[作],0)),"")</f>
        <v/>
      </c>
      <c r="N524" s="14" t="str" ph="1">
        <f>IFERROR(INDEX([1]!_born[生没年],
MATCH(K524,[1]!_born[作],0)),"")</f>
        <v/>
      </c>
      <c r="O524" s="7" t="s" ph="1">
        <v>3750</v>
      </c>
      <c r="R524" s="147" ph="1"/>
      <c r="S524" s="7" t="s" ph="1">
        <v>184</v>
      </c>
      <c r="T524" s="7" t="s" ph="1">
        <v>185</v>
      </c>
      <c r="U524" s="15" ph="1">
        <v>39098</v>
      </c>
      <c r="V524" s="16" ph="1">
        <f>3000*1.05</f>
        <v>3150</v>
      </c>
      <c r="W524" s="16" ph="1">
        <f>3000*1.05</f>
        <v>3150</v>
      </c>
      <c r="Y524" s="7" t="s" ph="1">
        <v>186</v>
      </c>
    </row>
    <row r="525" spans="1:25" ht="25.5" ph="1">
      <c r="A525" s="6" ph="1">
        <v>402</v>
      </c>
      <c r="B525" s="7" t="s" ph="1">
        <v>324</v>
      </c>
      <c r="C525" s="7" t="s" ph="1">
        <v>369</v>
      </c>
      <c r="D525" s="24" ph="1"/>
      <c r="E525" s="23" ph="1"/>
      <c r="G525" s="7" t="s" ph="1">
        <v>7278</v>
      </c>
      <c r="I525" s="7" t="s" ph="1">
        <v>4233</v>
      </c>
      <c r="M525" s="14" t="str" ph="1">
        <f>IFERROR(INDEX([1]!_born[生没年],
MATCH(I525,[1]!_born[作],0)),"")</f>
        <v/>
      </c>
      <c r="N525" s="14" t="str" ph="1">
        <f>IFERROR(INDEX([1]!_born[生没年],
MATCH(K525,[1]!_born[作],0)),"")</f>
        <v/>
      </c>
      <c r="O525" s="7" t="s" ph="1">
        <v>1104</v>
      </c>
      <c r="R525" s="147" ph="1"/>
      <c r="Y525" s="7" t="s" ph="1">
        <v>7319</v>
      </c>
    </row>
    <row r="526" spans="1:25" ht="25.5" ph="1">
      <c r="A526" s="6" ph="1">
        <v>403</v>
      </c>
      <c r="B526" s="7" t="s" ph="1">
        <v>324</v>
      </c>
      <c r="C526" s="7" t="s" ph="1">
        <v>369</v>
      </c>
      <c r="D526" s="24" ph="1"/>
      <c r="E526" s="23" ph="1"/>
      <c r="G526" s="7" t="s" ph="1">
        <v>7278</v>
      </c>
      <c r="I526" s="17" t="s" ph="1">
        <v>3134</v>
      </c>
      <c r="M526" s="14" t="str" ph="1">
        <f>IFERROR(INDEX([1]!_born[生没年],
MATCH(I526,[1]!_born[作],0)),"")</f>
        <v/>
      </c>
      <c r="N526" s="14" t="str" ph="1">
        <f>IFERROR(INDEX([1]!_born[生没年],
MATCH(K526,[1]!_born[作],0)),"")</f>
        <v/>
      </c>
      <c r="O526" s="7" t="s" ph="1">
        <v>8544</v>
      </c>
      <c r="R526" s="147" ph="1"/>
      <c r="Y526" s="7" t="s" ph="1">
        <v>7319</v>
      </c>
    </row>
    <row r="527" spans="1:25" ht="25.5" ph="1">
      <c r="A527" s="6" ph="1">
        <v>404</v>
      </c>
      <c r="B527" s="7" t="s" ph="1">
        <v>324</v>
      </c>
      <c r="C527" s="7" t="s" ph="1">
        <v>369</v>
      </c>
      <c r="D527" s="24" ph="1"/>
      <c r="E527" s="23" ph="1"/>
      <c r="G527" s="7" t="s" ph="1">
        <v>7278</v>
      </c>
      <c r="I527" s="17" t="s" ph="1">
        <v>3134</v>
      </c>
      <c r="M527" s="14" t="str" ph="1">
        <f>IFERROR(INDEX([1]!_born[生没年],
MATCH(I527,[1]!_born[作],0)),"")</f>
        <v/>
      </c>
      <c r="N527" s="14" t="str" ph="1">
        <f>IFERROR(INDEX([1]!_born[生没年],
MATCH(K527,[1]!_born[作],0)),"")</f>
        <v/>
      </c>
      <c r="O527" s="7" t="s" ph="1">
        <v>1105</v>
      </c>
      <c r="R527" s="147" ph="1"/>
    </row>
    <row r="528" spans="1:25" ht="25.5" ph="1">
      <c r="A528" s="6" ph="1">
        <v>405</v>
      </c>
      <c r="B528" s="7" t="s" ph="1">
        <v>324</v>
      </c>
      <c r="C528" s="7" t="s" ph="1">
        <v>369</v>
      </c>
      <c r="D528" s="24" ph="1"/>
      <c r="E528" s="23" ph="1"/>
      <c r="G528" s="7" t="s" ph="1">
        <v>7278</v>
      </c>
      <c r="I528" s="17" t="s" ph="1">
        <v>3134</v>
      </c>
      <c r="M528" s="14" t="str" ph="1">
        <f>IFERROR(INDEX([1]!_born[生没年],
MATCH(I528,[1]!_born[作],0)),"")</f>
        <v/>
      </c>
      <c r="N528" s="14" t="str" ph="1">
        <f>IFERROR(INDEX([1]!_born[生没年],
MATCH(K528,[1]!_born[作],0)),"")</f>
        <v/>
      </c>
      <c r="O528" s="7" t="s" ph="1">
        <v>187</v>
      </c>
      <c r="R528" s="147" ph="1"/>
      <c r="Y528" s="7" t="s" ph="1">
        <v>7319</v>
      </c>
    </row>
    <row r="529" spans="1:25" ht="25.5" ph="1">
      <c r="A529" s="6" ph="1">
        <v>406</v>
      </c>
      <c r="B529" s="7" t="s" ph="1">
        <v>324</v>
      </c>
      <c r="C529" s="7" t="s" ph="1">
        <v>369</v>
      </c>
      <c r="D529" s="24" ph="1"/>
      <c r="E529" s="23" ph="1"/>
      <c r="G529" s="7" t="s" ph="1">
        <v>7278</v>
      </c>
      <c r="I529" s="17" t="s" ph="1">
        <v>3134</v>
      </c>
      <c r="M529" s="14" t="str" ph="1">
        <f>IFERROR(INDEX([1]!_born[生没年],
MATCH(I529,[1]!_born[作],0)),"")</f>
        <v/>
      </c>
      <c r="N529" s="14" t="str" ph="1">
        <f>IFERROR(INDEX([1]!_born[生没年],
MATCH(K529,[1]!_born[作],0)),"")</f>
        <v/>
      </c>
      <c r="O529" s="17" t="s" ph="1">
        <v>3587</v>
      </c>
      <c r="R529" s="147" ph="1"/>
      <c r="Y529" s="7" t="s" ph="1">
        <v>7319</v>
      </c>
    </row>
    <row r="530" spans="1:25" ht="25.5" ph="1">
      <c r="A530" s="6" ph="1">
        <v>407</v>
      </c>
      <c r="B530" s="7" t="s" ph="1">
        <v>324</v>
      </c>
      <c r="C530" s="7" t="s" ph="1">
        <v>369</v>
      </c>
      <c r="D530" s="24" ph="1"/>
      <c r="E530" s="23" ph="1"/>
      <c r="G530" s="7" t="s" ph="1">
        <v>7278</v>
      </c>
      <c r="I530" s="17" t="s" ph="1">
        <v>3134</v>
      </c>
      <c r="M530" s="14" t="str" ph="1">
        <f>IFERROR(INDEX([1]!_born[生没年],
MATCH(I530,[1]!_born[作],0)),"")</f>
        <v/>
      </c>
      <c r="N530" s="14" t="str" ph="1">
        <f>IFERROR(INDEX([1]!_born[生没年],
MATCH(K530,[1]!_born[作],0)),"")</f>
        <v/>
      </c>
      <c r="O530" s="17" t="s" ph="1">
        <v>3588</v>
      </c>
      <c r="R530" s="147" ph="1"/>
      <c r="Y530" s="7" t="s" ph="1">
        <v>7319</v>
      </c>
    </row>
    <row r="531" spans="1:25" ht="25.5" ph="1">
      <c r="A531" s="6" ph="1">
        <v>408</v>
      </c>
      <c r="B531" s="7" t="s" ph="1">
        <v>324</v>
      </c>
      <c r="C531" s="7" t="s" ph="1">
        <v>369</v>
      </c>
      <c r="G531" s="7" t="s" ph="1">
        <v>7278</v>
      </c>
      <c r="I531" s="17" t="s" ph="1">
        <v>3134</v>
      </c>
      <c r="M531" s="14" t="str" ph="1">
        <f>IFERROR(INDEX([1]!_born[生没年],
MATCH(I531,[1]!_born[作],0)),"")</f>
        <v/>
      </c>
      <c r="N531" s="14" t="str" ph="1">
        <f>IFERROR(INDEX([1]!_born[生没年],
MATCH(K531,[1]!_born[作],0)),"")</f>
        <v/>
      </c>
      <c r="O531" s="7" t="s" ph="1">
        <v>188</v>
      </c>
      <c r="R531" s="147" ph="1"/>
      <c r="Y531" s="7" t="s" ph="1">
        <v>7319</v>
      </c>
    </row>
    <row r="532" spans="1:25" ht="25.5" ph="1">
      <c r="A532" s="6" ph="1">
        <v>409</v>
      </c>
      <c r="B532" s="7" t="s" ph="1">
        <v>324</v>
      </c>
      <c r="C532" s="7" t="s" ph="1">
        <v>369</v>
      </c>
      <c r="D532" s="24" ph="1"/>
      <c r="E532" s="23" ph="1"/>
      <c r="G532" s="7" t="s" ph="1">
        <v>7278</v>
      </c>
      <c r="I532" s="17" t="s" ph="1">
        <v>3134</v>
      </c>
      <c r="M532" s="14" t="str" ph="1">
        <f>IFERROR(INDEX([1]!_born[生没年],
MATCH(I532,[1]!_born[作],0)),"")</f>
        <v/>
      </c>
      <c r="N532" s="14" t="str" ph="1">
        <f>IFERROR(INDEX([1]!_born[生没年],
MATCH(K532,[1]!_born[作],0)),"")</f>
        <v/>
      </c>
      <c r="O532" s="7" t="s" ph="1">
        <v>3589</v>
      </c>
      <c r="R532" s="147" ph="1"/>
      <c r="Y532" s="7" t="s" ph="1">
        <v>7319</v>
      </c>
    </row>
    <row r="533" spans="1:25" ht="25.5" ph="1">
      <c r="A533" s="6" ph="1">
        <v>411</v>
      </c>
      <c r="B533" s="7" t="s" ph="1">
        <v>324</v>
      </c>
      <c r="C533" s="7" t="s" ph="1">
        <v>369</v>
      </c>
      <c r="D533" s="24" ph="1"/>
      <c r="E533" s="23" ph="1"/>
      <c r="G533" s="7" t="s" ph="1">
        <v>7278</v>
      </c>
      <c r="I533" s="17" t="s" ph="1">
        <v>3421</v>
      </c>
      <c r="M533" s="14" t="str" ph="1">
        <f>IFERROR(INDEX([1]!_born[生没年],
MATCH(I533,[1]!_born[作],0)),"")</f>
        <v/>
      </c>
      <c r="N533" s="14" t="str" ph="1">
        <f>IFERROR(INDEX([1]!_born[生没年],
MATCH(K533,[1]!_born[作],0)),"")</f>
        <v/>
      </c>
      <c r="O533" s="7" t="s" ph="1">
        <v>8545</v>
      </c>
      <c r="P533" s="7" t="s" ph="1">
        <v>4201</v>
      </c>
      <c r="R533" s="147" ph="1"/>
      <c r="S533" s="7" t="s" ph="1">
        <v>189</v>
      </c>
      <c r="T533" s="7" t="s" ph="1">
        <v>190</v>
      </c>
      <c r="V533" s="16" ph="1">
        <v>2000</v>
      </c>
      <c r="Y533" s="7" t="s" ph="1">
        <v>8546</v>
      </c>
    </row>
    <row r="534" spans="1:25" ht="25.5" ph="1">
      <c r="A534" s="6" ph="1">
        <v>410</v>
      </c>
      <c r="B534" s="7" t="s" ph="1">
        <v>324</v>
      </c>
      <c r="C534" s="7" t="s" ph="1">
        <v>369</v>
      </c>
      <c r="D534" s="24" ph="1"/>
      <c r="E534" s="23" ph="1"/>
      <c r="G534" s="7" t="s" ph="1">
        <v>7278</v>
      </c>
      <c r="I534" s="17" t="s" ph="1">
        <v>3421</v>
      </c>
      <c r="M534" s="14" t="str" ph="1">
        <f>IFERROR(INDEX([1]!_born[生没年],
MATCH(I534,[1]!_born[作],0)),"")</f>
        <v/>
      </c>
      <c r="N534" s="14" t="str" ph="1">
        <f>IFERROR(INDEX([1]!_born[生没年],
MATCH(K534,[1]!_born[作],0)),"")</f>
        <v/>
      </c>
      <c r="O534" s="7" t="s" ph="1">
        <v>8547</v>
      </c>
      <c r="P534" s="7" t="s" ph="1">
        <v>191</v>
      </c>
      <c r="R534" s="147" ph="1"/>
      <c r="S534" s="7" t="s" ph="1">
        <v>192</v>
      </c>
      <c r="T534" s="7" t="s" ph="1">
        <v>190</v>
      </c>
      <c r="V534" s="16" ph="1">
        <v>2000</v>
      </c>
      <c r="Y534" s="7" t="s" ph="1">
        <v>7319</v>
      </c>
    </row>
    <row r="535" spans="1:25" ht="25.5" ph="1">
      <c r="A535" s="6" ph="1">
        <v>412</v>
      </c>
      <c r="B535" s="7" t="s" ph="1">
        <v>324</v>
      </c>
      <c r="C535" s="7" t="s" ph="1">
        <v>369</v>
      </c>
      <c r="D535" s="24" ph="1"/>
      <c r="E535" s="23" ph="1"/>
      <c r="G535" s="7" t="s" ph="1">
        <v>7278</v>
      </c>
      <c r="I535" s="17" t="s" ph="1">
        <v>3421</v>
      </c>
      <c r="M535" s="14" t="str" ph="1">
        <f>IFERROR(INDEX([1]!_born[生没年],
MATCH(I535,[1]!_born[作],0)),"")</f>
        <v/>
      </c>
      <c r="N535" s="14" t="str" ph="1">
        <f>IFERROR(INDEX([1]!_born[生没年],
MATCH(K535,[1]!_born[作],0)),"")</f>
        <v/>
      </c>
      <c r="O535" s="17" t="s" ph="1">
        <v>8548</v>
      </c>
      <c r="P535" s="7" t="s" ph="1">
        <v>4204</v>
      </c>
      <c r="R535" s="147" ph="1"/>
      <c r="S535" s="7" t="s" ph="1">
        <v>193</v>
      </c>
      <c r="T535" s="7" t="s" ph="1">
        <v>2783</v>
      </c>
      <c r="V535" s="16" ph="1">
        <v>2000</v>
      </c>
      <c r="Y535" s="7" t="s" ph="1">
        <v>7319</v>
      </c>
    </row>
    <row r="536" spans="1:25" ht="25.5" ph="1">
      <c r="A536" s="6" ph="1">
        <v>413</v>
      </c>
      <c r="B536" s="7" t="s" ph="1">
        <v>324</v>
      </c>
      <c r="C536" s="7" t="s" ph="1">
        <v>369</v>
      </c>
      <c r="D536" s="24" ph="1"/>
      <c r="E536" s="23" ph="1"/>
      <c r="G536" s="7" t="s" ph="1">
        <v>7278</v>
      </c>
      <c r="I536" s="17" t="s" ph="1">
        <v>2897</v>
      </c>
      <c r="M536" s="14" t="str" ph="1">
        <f>IFERROR(INDEX([1]!_born[生没年],
MATCH(I536,[1]!_born[作],0)),"")</f>
        <v>1949/12/07~</v>
      </c>
      <c r="N536" s="14" t="str" ph="1">
        <f>IFERROR(INDEX([1]!_born[生没年],
MATCH(K536,[1]!_born[作],0)),"")</f>
        <v/>
      </c>
      <c r="O536" s="7" t="s" ph="1">
        <v>8549</v>
      </c>
      <c r="R536" s="147" ph="1"/>
      <c r="Y536" s="7" t="s" ph="1">
        <v>7319</v>
      </c>
    </row>
    <row r="537" spans="1:25" ht="25.5" ph="1">
      <c r="A537" s="6" ph="1">
        <v>414</v>
      </c>
      <c r="B537" s="7" t="s" ph="1">
        <v>324</v>
      </c>
      <c r="C537" s="7" t="s" ph="1">
        <v>369</v>
      </c>
      <c r="D537" s="24" ph="1"/>
      <c r="E537" s="23" ph="1"/>
      <c r="G537" s="7" t="s" ph="1">
        <v>7278</v>
      </c>
      <c r="I537" s="17" t="s" ph="1">
        <v>2905</v>
      </c>
      <c r="M537" s="14" t="str" ph="1">
        <f>IFERROR(INDEX([1]!_born[生没年],
MATCH(I537,[1]!_born[作],0)),"")</f>
        <v/>
      </c>
      <c r="N537" s="14" t="str" ph="1">
        <f>IFERROR(INDEX([1]!_born[生没年],
MATCH(K537,[1]!_born[作],0)),"")</f>
        <v/>
      </c>
      <c r="O537" s="7" t="s" ph="1">
        <v>3105</v>
      </c>
      <c r="R537" s="147" ph="1"/>
    </row>
    <row r="538" spans="1:25" ht="25.5" ph="1">
      <c r="A538" s="6" t="s" ph="1">
        <v>194</v>
      </c>
      <c r="B538" s="7" t="s" ph="1">
        <v>324</v>
      </c>
      <c r="C538" s="7" t="s" ph="1">
        <v>369</v>
      </c>
      <c r="D538" s="24" ph="1"/>
      <c r="E538" s="23" ph="1"/>
      <c r="G538" s="7" t="s" ph="1">
        <v>7278</v>
      </c>
      <c r="I538" s="17" t="s" ph="1">
        <v>2905</v>
      </c>
      <c r="M538" s="14" t="str" ph="1">
        <f>IFERROR(INDEX([1]!_born[生没年],
MATCH(I538,[1]!_born[作],0)),"")</f>
        <v/>
      </c>
      <c r="N538" s="14" t="str" ph="1">
        <f>IFERROR(INDEX([1]!_born[生没年],
MATCH(K538,[1]!_born[作],0)),"")</f>
        <v/>
      </c>
      <c r="O538" s="7" t="s" ph="1">
        <v>8550</v>
      </c>
      <c r="R538" s="147" ph="1"/>
      <c r="T538" s="7" t="s" ph="1">
        <v>195</v>
      </c>
      <c r="U538" s="15" t="s" ph="1">
        <v>182</v>
      </c>
      <c r="V538" s="16" ph="1">
        <f>3600*1.05</f>
        <v>3780</v>
      </c>
      <c r="W538" s="16" ph="1">
        <f>3600*1.05</f>
        <v>3780</v>
      </c>
      <c r="Y538" s="7" t="s" ph="1">
        <v>8543</v>
      </c>
    </row>
    <row r="539" spans="1:25" ht="25.5" ph="1">
      <c r="A539" s="6" ph="1">
        <v>416</v>
      </c>
      <c r="B539" s="7" t="s" ph="1">
        <v>324</v>
      </c>
      <c r="C539" s="7" t="s" ph="1">
        <v>369</v>
      </c>
      <c r="D539" s="24" ph="1"/>
      <c r="E539" s="23" ph="1"/>
      <c r="G539" s="7" t="s" ph="1">
        <v>7278</v>
      </c>
      <c r="I539" s="17" t="s" ph="1">
        <v>2905</v>
      </c>
      <c r="M539" s="14" t="str" ph="1">
        <f>IFERROR(INDEX([1]!_born[生没年],
MATCH(I539,[1]!_born[作],0)),"")</f>
        <v/>
      </c>
      <c r="N539" s="14" t="str" ph="1">
        <f>IFERROR(INDEX([1]!_born[生没年],
MATCH(K539,[1]!_born[作],0)),"")</f>
        <v/>
      </c>
      <c r="O539" s="17" t="s" ph="1">
        <v>8551</v>
      </c>
      <c r="R539" s="147" ph="1"/>
    </row>
    <row r="540" spans="1:25" ht="25.5" ph="1">
      <c r="A540" s="7" t="s" ph="1">
        <v>196</v>
      </c>
      <c r="B540" s="7" t="s" ph="1">
        <v>324</v>
      </c>
      <c r="C540" s="7" t="s" ph="1">
        <v>369</v>
      </c>
      <c r="D540" s="24" ph="1"/>
      <c r="E540" s="23" ph="1"/>
      <c r="G540" s="7" t="s" ph="1">
        <v>7278</v>
      </c>
      <c r="I540" s="17" t="s" ph="1">
        <v>2905</v>
      </c>
      <c r="M540" s="14" t="str" ph="1">
        <f>IFERROR(INDEX([1]!_born[生没年],
MATCH(I540,[1]!_born[作],0)),"")</f>
        <v/>
      </c>
      <c r="N540" s="14" t="str" ph="1">
        <f>IFERROR(INDEX([1]!_born[生没年],
MATCH(K540,[1]!_born[作],0)),"")</f>
        <v/>
      </c>
      <c r="O540" s="7" t="s" ph="1">
        <v>8552</v>
      </c>
      <c r="R540" s="147" ph="1"/>
      <c r="S540" s="7" t="s" ph="1">
        <v>197</v>
      </c>
      <c r="T540" s="7" t="s" ph="1">
        <v>198</v>
      </c>
      <c r="U540" s="15" ph="1">
        <v>36295</v>
      </c>
      <c r="Y540" s="7" t="s" ph="1">
        <v>7736</v>
      </c>
    </row>
    <row r="541" spans="1:25" ht="25.5" ph="1">
      <c r="A541" s="6" ph="1">
        <v>418</v>
      </c>
      <c r="B541" s="7" t="s" ph="1">
        <v>324</v>
      </c>
      <c r="C541" s="7" t="s" ph="1">
        <v>369</v>
      </c>
      <c r="D541" s="24" ph="1"/>
      <c r="E541" s="23" ph="1"/>
      <c r="G541" s="7" t="s" ph="1">
        <v>7278</v>
      </c>
      <c r="I541" s="17" t="s" ph="1">
        <v>2905</v>
      </c>
      <c r="M541" s="14" t="str" ph="1">
        <f>IFERROR(INDEX([1]!_born[生没年],
MATCH(I541,[1]!_born[作],0)),"")</f>
        <v/>
      </c>
      <c r="N541" s="14" t="str" ph="1">
        <f>IFERROR(INDEX([1]!_born[生没年],
MATCH(K541,[1]!_born[作],0)),"")</f>
        <v/>
      </c>
      <c r="O541" s="7" t="s" ph="1">
        <v>8553</v>
      </c>
      <c r="R541" s="147" ph="1"/>
    </row>
    <row r="542" spans="1:25" ht="25.5" ph="1">
      <c r="A542" s="7" t="s" ph="1">
        <v>199</v>
      </c>
      <c r="B542" s="7" t="s" ph="1">
        <v>324</v>
      </c>
      <c r="C542" s="7" t="s" ph="1">
        <v>369</v>
      </c>
      <c r="D542" s="24" ph="1"/>
      <c r="E542" s="23" ph="1"/>
      <c r="G542" s="7" t="s" ph="1">
        <v>7278</v>
      </c>
      <c r="I542" s="17" t="s" ph="1">
        <v>2905</v>
      </c>
      <c r="M542" s="14" t="str" ph="1">
        <f>IFERROR(INDEX([1]!_born[生没年],
MATCH(I542,[1]!_born[作],0)),"")</f>
        <v/>
      </c>
      <c r="N542" s="14" t="str" ph="1">
        <f>IFERROR(INDEX([1]!_born[生没年],
MATCH(K542,[1]!_born[作],0)),"")</f>
        <v/>
      </c>
      <c r="O542" s="7" t="s" ph="1">
        <v>8554</v>
      </c>
      <c r="R542" s="147" ph="1"/>
      <c r="S542" s="7" t="s" ph="1">
        <v>200</v>
      </c>
      <c r="T542" s="7" t="s" ph="1">
        <v>201</v>
      </c>
      <c r="U542" s="15" ph="1">
        <v>37587</v>
      </c>
      <c r="V542" s="16" ph="1">
        <v>2000</v>
      </c>
      <c r="W542" s="16" ph="1">
        <f>1480*1.05</f>
        <v>1554</v>
      </c>
      <c r="Y542" s="7" t="s" ph="1">
        <v>8555</v>
      </c>
    </row>
    <row r="543" spans="1:25" ht="25.5" ph="1">
      <c r="A543" s="6" t="s" ph="1">
        <v>202</v>
      </c>
      <c r="B543" s="7" t="s" ph="1">
        <v>324</v>
      </c>
      <c r="C543" s="7" t="s" ph="1">
        <v>324</v>
      </c>
      <c r="D543" s="24" ph="1"/>
      <c r="E543" s="23" ph="1"/>
      <c r="G543" s="7" t="s" ph="1">
        <v>7278</v>
      </c>
      <c r="I543" s="17" t="s" ph="1">
        <v>2905</v>
      </c>
      <c r="M543" s="14" t="str" ph="1">
        <f>IFERROR(INDEX([1]!_born[生没年],
MATCH(I543,[1]!_born[作],0)),"")</f>
        <v/>
      </c>
      <c r="N543" s="14" t="str" ph="1">
        <f>IFERROR(INDEX([1]!_born[生没年],
MATCH(K543,[1]!_born[作],0)),"")</f>
        <v/>
      </c>
      <c r="O543" s="7" t="s" ph="1">
        <v>3272</v>
      </c>
      <c r="R543" s="147" ph="1"/>
      <c r="T543" s="7" t="s" ph="1">
        <v>203</v>
      </c>
      <c r="U543" s="15" t="s" ph="1">
        <v>204</v>
      </c>
      <c r="V543" s="16" ph="1">
        <f>2476*1.05</f>
        <v>2599.8000000000002</v>
      </c>
      <c r="W543" s="16" ph="1">
        <f>2476*1.05</f>
        <v>2599.8000000000002</v>
      </c>
      <c r="Y543" s="7" t="s" ph="1">
        <v>8543</v>
      </c>
    </row>
    <row r="544" spans="1:25" ht="25.5" ph="1">
      <c r="A544" s="6" ph="1">
        <v>418</v>
      </c>
      <c r="B544" s="7" t="s" ph="1">
        <v>324</v>
      </c>
      <c r="C544" s="7" t="s" ph="1">
        <v>324</v>
      </c>
      <c r="D544" s="24" ph="1"/>
      <c r="E544" s="23" ph="1"/>
      <c r="G544" s="7" t="s" ph="1">
        <v>7278</v>
      </c>
      <c r="I544" s="7" t="s" ph="1">
        <v>4234</v>
      </c>
      <c r="M544" s="14" t="str" ph="1">
        <f>IFERROR(INDEX([1]!_born[生没年],
MATCH(I544,[1]!_born[作],0)),"")</f>
        <v/>
      </c>
      <c r="N544" s="14" t="str" ph="1">
        <f>IFERROR(INDEX([1]!_born[生没年],
MATCH(K544,[1]!_born[作],0)),"")</f>
        <v/>
      </c>
      <c r="O544" s="7" t="s" ph="1">
        <v>205</v>
      </c>
      <c r="R544" s="147" ph="1"/>
      <c r="Y544" s="7" t="s" ph="1">
        <v>7319</v>
      </c>
    </row>
    <row r="545" spans="1:25" ht="25.5" ph="1">
      <c r="A545" s="6" ph="1">
        <v>419</v>
      </c>
      <c r="B545" s="7" t="s" ph="1">
        <v>324</v>
      </c>
      <c r="C545" s="7" t="s" ph="1">
        <v>324</v>
      </c>
      <c r="D545" s="24" ph="1"/>
      <c r="E545" s="23" ph="1"/>
      <c r="G545" s="7" t="s" ph="1">
        <v>7278</v>
      </c>
      <c r="I545" s="7" t="s" ph="1">
        <v>4235</v>
      </c>
      <c r="M545" s="14" t="str" ph="1">
        <f>IFERROR(INDEX([1]!_born[生没年],
MATCH(I545,[1]!_born[作],0)),"")</f>
        <v/>
      </c>
      <c r="N545" s="14" t="str" ph="1">
        <f>IFERROR(INDEX([1]!_born[生没年],
MATCH(K545,[1]!_born[作],0)),"")</f>
        <v/>
      </c>
      <c r="O545" s="7" t="s" ph="1">
        <v>3246</v>
      </c>
      <c r="R545" s="147" ph="1"/>
      <c r="Y545" s="7" t="s" ph="1">
        <v>7319</v>
      </c>
    </row>
    <row r="546" spans="1:25" ht="25.5" ph="1">
      <c r="A546" s="6" ph="1">
        <v>420</v>
      </c>
      <c r="B546" s="7" t="s" ph="1">
        <v>324</v>
      </c>
      <c r="C546" s="7" t="s" ph="1">
        <v>324</v>
      </c>
      <c r="D546" s="24" ph="1"/>
      <c r="E546" s="23" ph="1"/>
      <c r="G546" s="7" t="s" ph="1">
        <v>7278</v>
      </c>
      <c r="I546" s="7" t="s" ph="1">
        <v>1221</v>
      </c>
      <c r="M546" s="14" t="str" ph="1">
        <f>IFERROR(INDEX([1]!_born[生没年],
MATCH(I546,[1]!_born[作],0)),"")</f>
        <v/>
      </c>
      <c r="N546" s="14" t="str" ph="1">
        <f>IFERROR(INDEX([1]!_born[生没年],
MATCH(K546,[1]!_born[作],0)),"")</f>
        <v/>
      </c>
      <c r="O546" s="17" t="s" ph="1">
        <v>2606</v>
      </c>
      <c r="R546" s="147" ph="1"/>
      <c r="Y546" s="7" t="s" ph="1">
        <v>7319</v>
      </c>
    </row>
    <row r="547" spans="1:25" ht="25.5" ph="1">
      <c r="A547" s="6" ph="1">
        <v>421</v>
      </c>
      <c r="B547" s="7" t="s" ph="1">
        <v>324</v>
      </c>
      <c r="C547" s="7" t="s" ph="1">
        <v>324</v>
      </c>
      <c r="D547" s="24" ph="1"/>
      <c r="E547" s="23" ph="1"/>
      <c r="G547" s="7" t="s" ph="1">
        <v>7278</v>
      </c>
      <c r="I547" s="7" t="s" ph="1">
        <v>206</v>
      </c>
      <c r="M547" s="14" t="str" ph="1">
        <f>IFERROR(INDEX([1]!_born[生没年],
MATCH(I547,[1]!_born[作],0)),"")</f>
        <v/>
      </c>
      <c r="N547" s="14" t="str" ph="1">
        <f>IFERROR(INDEX([1]!_born[生没年],
MATCH(K547,[1]!_born[作],0)),"")</f>
        <v/>
      </c>
      <c r="O547" s="7" t="s" ph="1">
        <v>207</v>
      </c>
      <c r="R547" s="147" ph="1"/>
      <c r="Y547" s="7" t="s" ph="1">
        <v>7319</v>
      </c>
    </row>
    <row r="548" spans="1:25" ht="25.5" ph="1">
      <c r="A548" s="6" ph="1">
        <v>422</v>
      </c>
      <c r="B548" s="7" t="s" ph="1">
        <v>324</v>
      </c>
      <c r="C548" s="7" t="s" ph="1">
        <v>324</v>
      </c>
      <c r="D548" s="24" ph="1"/>
      <c r="E548" s="23" ph="1"/>
      <c r="G548" s="7" t="s" ph="1">
        <v>7278</v>
      </c>
      <c r="I548" s="7" t="s" ph="1">
        <v>3136</v>
      </c>
      <c r="M548" s="14" t="str" ph="1">
        <f>IFERROR(INDEX([1]!_born[生没年],
MATCH(I548,[1]!_born[作],0)),"")</f>
        <v/>
      </c>
      <c r="N548" s="14" t="str" ph="1">
        <f>IFERROR(INDEX([1]!_born[生没年],
MATCH(K548,[1]!_born[作],0)),"")</f>
        <v/>
      </c>
      <c r="O548" s="7" t="s" ph="1">
        <v>3136</v>
      </c>
      <c r="R548" s="147" ph="1"/>
      <c r="Y548" s="7" t="s" ph="1">
        <v>7319</v>
      </c>
    </row>
    <row r="549" spans="1:25" ht="25.5" ph="1">
      <c r="A549" s="6" ph="1">
        <v>423</v>
      </c>
      <c r="B549" s="7" t="s" ph="1">
        <v>324</v>
      </c>
      <c r="C549" s="7" t="s" ph="1">
        <v>324</v>
      </c>
      <c r="D549" s="24" ph="1"/>
      <c r="E549" s="23" ph="1"/>
      <c r="G549" s="7" t="s" ph="1">
        <v>7278</v>
      </c>
      <c r="I549" s="7" t="s" ph="1">
        <v>3136</v>
      </c>
      <c r="M549" s="14" t="str" ph="1">
        <f>IFERROR(INDEX([1]!_born[生没年],
MATCH(I549,[1]!_born[作],0)),"")</f>
        <v/>
      </c>
      <c r="N549" s="14" t="str" ph="1">
        <f>IFERROR(INDEX([1]!_born[生没年],
MATCH(K549,[1]!_born[作],0)),"")</f>
        <v/>
      </c>
      <c r="O549" s="7" t="s" ph="1">
        <v>2784</v>
      </c>
      <c r="R549" s="147" ph="1"/>
      <c r="Y549" s="7" t="s" ph="1">
        <v>7319</v>
      </c>
    </row>
    <row r="550" spans="1:25" ht="25.5" ph="1">
      <c r="A550" s="6" ph="1">
        <v>424</v>
      </c>
      <c r="B550" s="7" t="s" ph="1">
        <v>324</v>
      </c>
      <c r="C550" s="7" t="s" ph="1">
        <v>324</v>
      </c>
      <c r="D550" s="24" ph="1"/>
      <c r="E550" s="23" ph="1"/>
      <c r="G550" s="7" t="s" ph="1">
        <v>7278</v>
      </c>
      <c r="I550" s="7" t="s" ph="1">
        <v>3136</v>
      </c>
      <c r="M550" s="14" t="str" ph="1">
        <f>IFERROR(INDEX([1]!_born[生没年],
MATCH(I550,[1]!_born[作],0)),"")</f>
        <v/>
      </c>
      <c r="N550" s="14" t="str" ph="1">
        <f>IFERROR(INDEX([1]!_born[生没年],
MATCH(K550,[1]!_born[作],0)),"")</f>
        <v/>
      </c>
      <c r="O550" s="7" t="s" ph="1">
        <v>2785</v>
      </c>
      <c r="R550" s="147" ph="1"/>
      <c r="Y550" s="7" t="s" ph="1">
        <v>7319</v>
      </c>
    </row>
    <row r="551" spans="1:25" ht="25.5" ph="1">
      <c r="A551" s="6" ph="1">
        <v>425</v>
      </c>
      <c r="B551" s="7" t="s" ph="1">
        <v>324</v>
      </c>
      <c r="C551" s="7" t="s" ph="1">
        <v>324</v>
      </c>
      <c r="D551" s="24" ph="1"/>
      <c r="E551" s="23" ph="1"/>
      <c r="G551" s="7" t="s" ph="1">
        <v>7278</v>
      </c>
      <c r="I551" s="7" t="s" ph="1">
        <v>3136</v>
      </c>
      <c r="M551" s="14" t="str" ph="1">
        <f>IFERROR(INDEX([1]!_born[生没年],
MATCH(I551,[1]!_born[作],0)),"")</f>
        <v/>
      </c>
      <c r="N551" s="14" t="str" ph="1">
        <f>IFERROR(INDEX([1]!_born[生没年],
MATCH(K551,[1]!_born[作],0)),"")</f>
        <v/>
      </c>
      <c r="O551" s="17" t="s" ph="1">
        <v>8556</v>
      </c>
      <c r="R551" s="147" ph="1"/>
      <c r="Y551" s="7" t="s" ph="1">
        <v>7319</v>
      </c>
    </row>
    <row r="552" spans="1:25" ht="25.5" ph="1">
      <c r="A552" s="6" ph="1">
        <v>426</v>
      </c>
      <c r="B552" s="7" t="s" ph="1">
        <v>324</v>
      </c>
      <c r="C552" s="7" t="s" ph="1">
        <v>324</v>
      </c>
      <c r="D552" s="24" ph="1"/>
      <c r="E552" s="23" ph="1"/>
      <c r="G552" s="7" t="s" ph="1">
        <v>7278</v>
      </c>
      <c r="I552" s="7" t="s" ph="1">
        <v>3136</v>
      </c>
      <c r="M552" s="14" t="str" ph="1">
        <f>IFERROR(INDEX([1]!_born[生没年],
MATCH(I552,[1]!_born[作],0)),"")</f>
        <v/>
      </c>
      <c r="N552" s="14" t="str" ph="1">
        <f>IFERROR(INDEX([1]!_born[生没年],
MATCH(K552,[1]!_born[作],0)),"")</f>
        <v/>
      </c>
      <c r="O552" s="7" t="s" ph="1">
        <v>8557</v>
      </c>
      <c r="R552" s="147" ph="1"/>
      <c r="Y552" s="7" t="s" ph="1">
        <v>7319</v>
      </c>
    </row>
    <row r="553" spans="1:25" ht="25.5" ph="1">
      <c r="A553" s="6" ph="1">
        <v>427</v>
      </c>
      <c r="B553" s="7" t="s" ph="1">
        <v>324</v>
      </c>
      <c r="C553" s="7" t="s" ph="1">
        <v>324</v>
      </c>
      <c r="D553" s="24" ph="1"/>
      <c r="E553" s="23" ph="1"/>
      <c r="G553" s="7" t="s" ph="1">
        <v>7278</v>
      </c>
      <c r="I553" s="7" t="s" ph="1">
        <v>3136</v>
      </c>
      <c r="M553" s="14" t="str" ph="1">
        <f>IFERROR(INDEX([1]!_born[生没年],
MATCH(I553,[1]!_born[作],0)),"")</f>
        <v/>
      </c>
      <c r="N553" s="14" t="str" ph="1">
        <f>IFERROR(INDEX([1]!_born[生没年],
MATCH(K553,[1]!_born[作],0)),"")</f>
        <v/>
      </c>
      <c r="O553" s="7" t="s" ph="1">
        <v>208</v>
      </c>
      <c r="R553" s="147" ph="1"/>
      <c r="Y553" s="7" t="s" ph="1">
        <v>7319</v>
      </c>
    </row>
    <row r="554" spans="1:25" ht="25.5" ph="1">
      <c r="A554" s="6" ph="1">
        <v>428</v>
      </c>
      <c r="B554" s="7" t="s" ph="1">
        <v>324</v>
      </c>
      <c r="C554" s="7" t="s" ph="1">
        <v>324</v>
      </c>
      <c r="D554" s="24" ph="1"/>
      <c r="E554" s="7" t="s" ph="1">
        <v>398</v>
      </c>
      <c r="G554" s="7" t="s" ph="1">
        <v>7278</v>
      </c>
      <c r="I554" s="7" t="s" ph="1">
        <v>209</v>
      </c>
      <c r="M554" s="14" t="str" ph="1">
        <f>IFERROR(INDEX([1]!_born[生没年],
MATCH(I554,[1]!_born[作],0)),"")</f>
        <v/>
      </c>
      <c r="N554" s="14" t="str" ph="1">
        <f>IFERROR(INDEX([1]!_born[生没年],
MATCH(K554,[1]!_born[作],0)),"")</f>
        <v/>
      </c>
      <c r="O554" s="7" t="s" ph="1">
        <v>210</v>
      </c>
      <c r="R554" s="147" ph="1"/>
      <c r="U554" s="15" t="s" ph="1">
        <v>368</v>
      </c>
    </row>
    <row r="555" spans="1:25" ht="25.5" ph="1">
      <c r="A555" s="6" ph="1">
        <v>429</v>
      </c>
      <c r="B555" s="7" t="s" ph="1">
        <v>324</v>
      </c>
      <c r="C555" s="7" t="s" ph="1">
        <v>324</v>
      </c>
      <c r="D555" s="24" ph="1"/>
      <c r="E555" s="23" ph="1"/>
      <c r="G555" s="7" t="s" ph="1">
        <v>7278</v>
      </c>
      <c r="I555" s="17" t="s" ph="1">
        <v>211</v>
      </c>
      <c r="M555" s="14" t="str" ph="1">
        <f>IFERROR(INDEX([1]!_born[生没年],
MATCH(I555,[1]!_born[作],0)),"")</f>
        <v/>
      </c>
      <c r="N555" s="14" t="str" ph="1">
        <f>IFERROR(INDEX([1]!_born[生没年],
MATCH(K555,[1]!_born[作],0)),"")</f>
        <v/>
      </c>
      <c r="O555" s="7" t="s" ph="1">
        <v>4110</v>
      </c>
      <c r="R555" s="147" ph="1"/>
      <c r="U555" s="15" t="s" ph="1">
        <v>368</v>
      </c>
      <c r="Y555" s="7" t="s" ph="1">
        <v>7319</v>
      </c>
    </row>
    <row r="556" spans="1:25" ht="25.5" ph="1">
      <c r="A556" s="6" ph="1">
        <v>430</v>
      </c>
      <c r="B556" s="7" t="s" ph="1">
        <v>324</v>
      </c>
      <c r="C556" s="7" t="s" ph="1">
        <v>324</v>
      </c>
      <c r="D556" s="24" ph="1"/>
      <c r="E556" s="23" ph="1"/>
      <c r="G556" s="7" t="s" ph="1">
        <v>7278</v>
      </c>
      <c r="I556" s="17" t="s" ph="1">
        <v>211</v>
      </c>
      <c r="M556" s="14" t="str" ph="1">
        <f>IFERROR(INDEX([1]!_born[生没年],
MATCH(I556,[1]!_born[作],0)),"")</f>
        <v/>
      </c>
      <c r="N556" s="14" t="str" ph="1">
        <f>IFERROR(INDEX([1]!_born[生没年],
MATCH(K556,[1]!_born[作],0)),"")</f>
        <v/>
      </c>
      <c r="O556" s="7" t="s" ph="1">
        <v>212</v>
      </c>
      <c r="R556" s="147" ph="1"/>
      <c r="Y556" s="7" t="s" ph="1">
        <v>7319</v>
      </c>
    </row>
    <row r="557" spans="1:25" ht="25.5" ph="1">
      <c r="A557" s="6" ph="1">
        <v>431</v>
      </c>
      <c r="B557" s="7" t="s" ph="1">
        <v>324</v>
      </c>
      <c r="C557" s="7" t="s" ph="1">
        <v>324</v>
      </c>
      <c r="D557" s="24" ph="1"/>
      <c r="E557" s="23" ph="1"/>
      <c r="G557" s="7" t="s" ph="1">
        <v>7278</v>
      </c>
      <c r="I557" s="17" t="s" ph="1">
        <v>211</v>
      </c>
      <c r="M557" s="14" t="str" ph="1">
        <f>IFERROR(INDEX([1]!_born[生没年],
MATCH(I557,[1]!_born[作],0)),"")</f>
        <v/>
      </c>
      <c r="N557" s="14" t="str" ph="1">
        <f>IFERROR(INDEX([1]!_born[生没年],
MATCH(K557,[1]!_born[作],0)),"")</f>
        <v/>
      </c>
      <c r="O557" s="7" t="s" ph="1">
        <v>213</v>
      </c>
      <c r="R557" s="147" ph="1"/>
      <c r="Y557" s="7" t="s" ph="1">
        <v>7319</v>
      </c>
    </row>
    <row r="558" spans="1:25" ht="25.5" ph="1">
      <c r="A558" s="6" ph="1">
        <v>432</v>
      </c>
      <c r="B558" s="7" t="s" ph="1">
        <v>324</v>
      </c>
      <c r="C558" s="7" t="s" ph="1">
        <v>324</v>
      </c>
      <c r="D558" s="24" ph="1"/>
      <c r="E558" s="23" ph="1"/>
      <c r="G558" s="7" t="s" ph="1">
        <v>7278</v>
      </c>
      <c r="I558" s="17" t="s" ph="1">
        <v>211</v>
      </c>
      <c r="M558" s="14" t="str" ph="1">
        <f>IFERROR(INDEX([1]!_born[生没年],
MATCH(I558,[1]!_born[作],0)),"")</f>
        <v/>
      </c>
      <c r="N558" s="14" t="str" ph="1">
        <f>IFERROR(INDEX([1]!_born[生没年],
MATCH(K558,[1]!_born[作],0)),"")</f>
        <v/>
      </c>
      <c r="O558" s="7" t="s" ph="1">
        <v>4114</v>
      </c>
      <c r="R558" s="147" ph="1"/>
      <c r="Y558" s="7" t="s" ph="1">
        <v>7319</v>
      </c>
    </row>
    <row r="559" spans="1:25" ht="25.5" ph="1">
      <c r="A559" s="6" ph="1">
        <v>433</v>
      </c>
      <c r="B559" s="7" t="s" ph="1">
        <v>324</v>
      </c>
      <c r="C559" s="7" t="s" ph="1">
        <v>324</v>
      </c>
      <c r="D559" s="24" ph="1"/>
      <c r="E559" s="23" ph="1"/>
      <c r="G559" s="7" t="s" ph="1">
        <v>7278</v>
      </c>
      <c r="I559" s="17" t="s" ph="1">
        <v>211</v>
      </c>
      <c r="M559" s="14" t="str" ph="1">
        <f>IFERROR(INDEX([1]!_born[生没年],
MATCH(I559,[1]!_born[作],0)),"")</f>
        <v/>
      </c>
      <c r="N559" s="14" t="str" ph="1">
        <f>IFERROR(INDEX([1]!_born[生没年],
MATCH(K559,[1]!_born[作],0)),"")</f>
        <v/>
      </c>
      <c r="O559" s="7" t="s" ph="1">
        <v>3470</v>
      </c>
      <c r="R559" s="147" ph="1"/>
      <c r="Y559" s="7" t="s" ph="1">
        <v>7319</v>
      </c>
    </row>
    <row r="560" spans="1:25" ht="25.5" ph="1">
      <c r="A560" s="6" ph="1">
        <v>434</v>
      </c>
      <c r="B560" s="7" t="s" ph="1">
        <v>324</v>
      </c>
      <c r="C560" s="7" t="s" ph="1">
        <v>324</v>
      </c>
      <c r="D560" s="24" ph="1"/>
      <c r="E560" s="23" ph="1"/>
      <c r="G560" s="7" t="s" ph="1">
        <v>7278</v>
      </c>
      <c r="I560" s="17" t="s" ph="1">
        <v>211</v>
      </c>
      <c r="M560" s="14" t="str" ph="1">
        <f>IFERROR(INDEX([1]!_born[生没年],
MATCH(I560,[1]!_born[作],0)),"")</f>
        <v/>
      </c>
      <c r="N560" s="14" t="str" ph="1">
        <f>IFERROR(INDEX([1]!_born[生没年],
MATCH(K560,[1]!_born[作],0)),"")</f>
        <v/>
      </c>
      <c r="O560" s="7" t="s" ph="1">
        <v>3695</v>
      </c>
      <c r="R560" s="147" ph="1"/>
      <c r="Y560" s="7" t="s" ph="1">
        <v>7319</v>
      </c>
    </row>
    <row r="561" spans="1:25" ht="25.5" ph="1">
      <c r="A561" s="6" ph="1">
        <v>435</v>
      </c>
      <c r="B561" s="7" t="s" ph="1">
        <v>324</v>
      </c>
      <c r="C561" s="7" t="s" ph="1">
        <v>324</v>
      </c>
      <c r="D561" s="24" ph="1"/>
      <c r="E561" s="23" ph="1"/>
      <c r="G561" s="7" t="s" ph="1">
        <v>7278</v>
      </c>
      <c r="I561" s="17" t="s" ph="1">
        <v>211</v>
      </c>
      <c r="M561" s="14" t="str" ph="1">
        <f>IFERROR(INDEX([1]!_born[生没年],
MATCH(I561,[1]!_born[作],0)),"")</f>
        <v/>
      </c>
      <c r="N561" s="14" t="str" ph="1">
        <f>IFERROR(INDEX([1]!_born[生没年],
MATCH(K561,[1]!_born[作],0)),"")</f>
        <v/>
      </c>
      <c r="O561" s="17" t="s" ph="1">
        <v>3367</v>
      </c>
      <c r="R561" s="147" ph="1"/>
      <c r="Y561" s="7" t="s" ph="1">
        <v>7319</v>
      </c>
    </row>
    <row r="562" spans="1:25" ht="25.5" ph="1">
      <c r="A562" s="6" ph="1">
        <v>436</v>
      </c>
      <c r="B562" s="7" t="s" ph="1">
        <v>324</v>
      </c>
      <c r="C562" s="7" t="s" ph="1">
        <v>324</v>
      </c>
      <c r="D562" s="24" ph="1"/>
      <c r="E562" s="23" ph="1"/>
      <c r="G562" s="7" t="s" ph="1">
        <v>7278</v>
      </c>
      <c r="I562" s="17" t="s" ph="1">
        <v>211</v>
      </c>
      <c r="M562" s="14" t="str" ph="1">
        <f>IFERROR(INDEX([1]!_born[生没年],
MATCH(I562,[1]!_born[作],0)),"")</f>
        <v/>
      </c>
      <c r="N562" s="14" t="str" ph="1">
        <f>IFERROR(INDEX([1]!_born[生没年],
MATCH(K562,[1]!_born[作],0)),"")</f>
        <v/>
      </c>
      <c r="O562" s="7" t="s" ph="1">
        <v>3469</v>
      </c>
      <c r="R562" s="147" ph="1"/>
      <c r="Y562" s="7" t="s" ph="1">
        <v>7319</v>
      </c>
    </row>
    <row r="563" spans="1:25" ht="25.5" ph="1">
      <c r="A563" s="6" ph="1">
        <v>437</v>
      </c>
      <c r="B563" s="7" t="s" ph="1">
        <v>324</v>
      </c>
      <c r="C563" s="7" t="s" ph="1">
        <v>324</v>
      </c>
      <c r="D563" s="24" ph="1"/>
      <c r="E563" s="23" ph="1"/>
      <c r="G563" s="7" t="s" ph="1">
        <v>7278</v>
      </c>
      <c r="I563" s="17" t="s" ph="1">
        <v>211</v>
      </c>
      <c r="M563" s="14" t="str" ph="1">
        <f>IFERROR(INDEX([1]!_born[生没年],
MATCH(I563,[1]!_born[作],0)),"")</f>
        <v/>
      </c>
      <c r="N563" s="14" t="str" ph="1">
        <f>IFERROR(INDEX([1]!_born[生没年],
MATCH(K563,[1]!_born[作],0)),"")</f>
        <v/>
      </c>
      <c r="O563" s="17" t="s" ph="1">
        <v>2516</v>
      </c>
      <c r="R563" s="147" ph="1"/>
      <c r="Y563" s="7" t="s" ph="1">
        <v>7319</v>
      </c>
    </row>
    <row r="564" spans="1:25" ht="25.5" ph="1">
      <c r="A564" s="6" ph="1">
        <v>438</v>
      </c>
      <c r="B564" s="7" t="s" ph="1">
        <v>324</v>
      </c>
      <c r="C564" s="7" t="s" ph="1">
        <v>324</v>
      </c>
      <c r="D564" s="24" ph="1"/>
      <c r="E564" s="23" ph="1"/>
      <c r="G564" s="7" t="s" ph="1">
        <v>7278</v>
      </c>
      <c r="I564" s="17" t="s" ph="1">
        <v>211</v>
      </c>
      <c r="M564" s="14" t="str" ph="1">
        <f>IFERROR(INDEX([1]!_born[生没年],
MATCH(I564,[1]!_born[作],0)),"")</f>
        <v/>
      </c>
      <c r="N564" s="14" t="str" ph="1">
        <f>IFERROR(INDEX([1]!_born[生没年],
MATCH(K564,[1]!_born[作],0)),"")</f>
        <v/>
      </c>
      <c r="O564" s="7" t="s" ph="1">
        <v>2515</v>
      </c>
      <c r="R564" s="147" ph="1"/>
      <c r="Y564" s="7" t="s" ph="1">
        <v>7319</v>
      </c>
    </row>
    <row r="565" spans="1:25" ht="25.5" ph="1">
      <c r="A565" s="6" ph="1">
        <v>439</v>
      </c>
      <c r="B565" s="7" t="s" ph="1">
        <v>324</v>
      </c>
      <c r="C565" s="7" t="s" ph="1">
        <v>324</v>
      </c>
      <c r="D565" s="24" ph="1"/>
      <c r="E565" s="23" ph="1"/>
      <c r="G565" s="7" t="s" ph="1">
        <v>7278</v>
      </c>
      <c r="I565" s="7" t="s" ph="1">
        <v>3468</v>
      </c>
      <c r="M565" s="14" t="str" ph="1">
        <f>IFERROR(INDEX([1]!_born[生没年],
MATCH(I565,[1]!_born[作],0)),"")</f>
        <v/>
      </c>
      <c r="N565" s="14" t="str" ph="1">
        <f>IFERROR(INDEX([1]!_born[生没年],
MATCH(K565,[1]!_born[作],0)),"")</f>
        <v/>
      </c>
      <c r="O565" s="7" t="s" ph="1">
        <v>4111</v>
      </c>
      <c r="R565" s="147" ph="1"/>
      <c r="Y565" s="7" t="s" ph="1">
        <v>7319</v>
      </c>
    </row>
    <row r="566" spans="1:25" ht="25.5" ph="1">
      <c r="A566" s="6" ph="1">
        <v>440</v>
      </c>
      <c r="B566" s="7" t="s" ph="1">
        <v>324</v>
      </c>
      <c r="C566" s="7" t="s" ph="1">
        <v>324</v>
      </c>
      <c r="D566" s="24" ph="1"/>
      <c r="E566" s="23" ph="1"/>
      <c r="G566" s="7" t="s" ph="1">
        <v>7278</v>
      </c>
      <c r="I566" s="17" t="s" ph="1">
        <v>211</v>
      </c>
      <c r="M566" s="14" t="str" ph="1">
        <f>IFERROR(INDEX([1]!_born[生没年],
MATCH(I566,[1]!_born[作],0)),"")</f>
        <v/>
      </c>
      <c r="N566" s="14" t="str" ph="1">
        <f>IFERROR(INDEX([1]!_born[生没年],
MATCH(K566,[1]!_born[作],0)),"")</f>
        <v/>
      </c>
      <c r="O566" s="7" t="s" ph="1">
        <v>2514</v>
      </c>
      <c r="R566" s="147" ph="1"/>
    </row>
    <row r="567" spans="1:25" ht="25.5" ph="1">
      <c r="A567" s="6" ph="1">
        <v>441</v>
      </c>
      <c r="B567" s="7" t="s" ph="1">
        <v>324</v>
      </c>
      <c r="C567" s="7" t="s" ph="1">
        <v>324</v>
      </c>
      <c r="E567" s="7" t="s" ph="1">
        <v>398</v>
      </c>
      <c r="G567" s="7" t="s" ph="1">
        <v>7278</v>
      </c>
      <c r="I567" s="17" t="s" ph="1">
        <v>211</v>
      </c>
      <c r="M567" s="14" t="str" ph="1">
        <f>IFERROR(INDEX([1]!_born[生没年],
MATCH(I567,[1]!_born[作],0)),"")</f>
        <v/>
      </c>
      <c r="N567" s="14" t="str" ph="1">
        <f>IFERROR(INDEX([1]!_born[生没年],
MATCH(K567,[1]!_born[作],0)),"")</f>
        <v/>
      </c>
      <c r="O567" s="17" t="s" ph="1">
        <v>2513</v>
      </c>
      <c r="R567" s="147" ph="1"/>
      <c r="T567" s="7" t="s" ph="1">
        <v>214</v>
      </c>
      <c r="U567" s="15" ph="1">
        <v>36447</v>
      </c>
      <c r="V567" s="16" ph="1">
        <v>2415</v>
      </c>
      <c r="W567" s="16" ph="1">
        <v>2415</v>
      </c>
      <c r="Y567" s="7" t="s" ph="1">
        <v>8005</v>
      </c>
    </row>
    <row r="568" spans="1:25" ht="25.5" ph="1">
      <c r="A568" s="6" ph="1">
        <v>442</v>
      </c>
      <c r="B568" s="7" t="s" ph="1">
        <v>324</v>
      </c>
      <c r="C568" s="7" t="s" ph="1">
        <v>324</v>
      </c>
      <c r="G568" s="7" t="s" ph="1">
        <v>7278</v>
      </c>
      <c r="I568" s="17" t="s" ph="1">
        <v>211</v>
      </c>
      <c r="M568" s="14" t="str" ph="1">
        <f>IFERROR(INDEX([1]!_born[生没年],
MATCH(I568,[1]!_born[作],0)),"")</f>
        <v/>
      </c>
      <c r="N568" s="14" t="str" ph="1">
        <f>IFERROR(INDEX([1]!_born[生没年],
MATCH(K568,[1]!_born[作],0)),"")</f>
        <v/>
      </c>
      <c r="O568" s="7" t="s" ph="1">
        <v>1222</v>
      </c>
      <c r="R568" s="147" ph="1"/>
      <c r="T568" s="7" t="s" ph="1">
        <v>215</v>
      </c>
      <c r="U568" s="15" ph="1">
        <v>36672</v>
      </c>
      <c r="V568" s="16" ph="1">
        <v>2548</v>
      </c>
      <c r="W568" s="16" ph="1">
        <v>2548</v>
      </c>
      <c r="Y568" s="7" t="s" ph="1">
        <v>8005</v>
      </c>
    </row>
    <row r="569" spans="1:25" ht="25.5" ph="1">
      <c r="A569" s="6" ph="1">
        <v>443</v>
      </c>
      <c r="B569" s="7" t="s" ph="1">
        <v>324</v>
      </c>
      <c r="C569" s="7" t="s" ph="1">
        <v>324</v>
      </c>
      <c r="E569" s="7" t="s" ph="1">
        <v>398</v>
      </c>
      <c r="G569" s="7" t="s" ph="1">
        <v>7278</v>
      </c>
      <c r="I569" s="17" t="s" ph="1">
        <v>211</v>
      </c>
      <c r="M569" s="14" t="str" ph="1">
        <f>IFERROR(INDEX([1]!_born[生没年],
MATCH(I569,[1]!_born[作],0)),"")</f>
        <v/>
      </c>
      <c r="N569" s="14" t="str" ph="1">
        <f>IFERROR(INDEX([1]!_born[生没年],
MATCH(K569,[1]!_born[作],0)),"")</f>
        <v/>
      </c>
      <c r="O569" s="7" t="s" ph="1">
        <v>216</v>
      </c>
      <c r="R569" s="147" ph="1"/>
      <c r="T569" s="7" t="s" ph="1">
        <v>217</v>
      </c>
      <c r="U569" s="15" ph="1">
        <v>36672</v>
      </c>
      <c r="V569" s="16" ph="1">
        <v>3600</v>
      </c>
      <c r="W569" s="16" ph="1">
        <v>3600</v>
      </c>
      <c r="Y569" s="7" t="s" ph="1">
        <v>8005</v>
      </c>
    </row>
    <row r="570" spans="1:25" ht="25.5" ph="1">
      <c r="A570" s="6" ph="1">
        <v>444</v>
      </c>
      <c r="B570" s="7" t="s" ph="1">
        <v>324</v>
      </c>
      <c r="C570" s="7" t="s" ph="1">
        <v>324</v>
      </c>
      <c r="E570" s="7" t="s" ph="1">
        <v>4444</v>
      </c>
      <c r="G570" s="7" t="s" ph="1">
        <v>7278</v>
      </c>
      <c r="I570" s="7" t="s" ph="1">
        <v>4443</v>
      </c>
      <c r="M570" s="14" t="str" ph="1">
        <f>IFERROR(INDEX([1]!_born[生没年],
MATCH(I570,[1]!_born[作],0)),"")</f>
        <v/>
      </c>
      <c r="N570" s="14" t="str" ph="1">
        <f>IFERROR(INDEX([1]!_born[生没年],
MATCH(K570,[1]!_born[作],0)),"")</f>
        <v/>
      </c>
      <c r="O570" s="7" t="s" ph="1">
        <v>4445</v>
      </c>
      <c r="R570" s="147" ph="1"/>
      <c r="U570" s="15" ph="1">
        <v>43572</v>
      </c>
      <c r="W570" s="16" ph="1">
        <v>3950</v>
      </c>
      <c r="Y570" s="7" t="s" ph="1">
        <v>8558</v>
      </c>
    </row>
    <row r="571" spans="1:25" ht="25.5" ph="1">
      <c r="A571" s="6" ph="1">
        <v>444</v>
      </c>
      <c r="B571" s="7" t="s" ph="1">
        <v>324</v>
      </c>
      <c r="C571" s="7" t="s" ph="1">
        <v>324</v>
      </c>
      <c r="G571" s="7" t="s" ph="1">
        <v>7278</v>
      </c>
      <c r="I571" s="7" t="s" ph="1">
        <v>2938</v>
      </c>
      <c r="M571" s="14" t="str" ph="1">
        <f>IFERROR(INDEX([1]!_born[生没年],
MATCH(I571,[1]!_born[作],0)),"")</f>
        <v/>
      </c>
      <c r="N571" s="14" t="str" ph="1">
        <f>IFERROR(INDEX([1]!_born[生没年],
MATCH(K571,[1]!_born[作],0)),"")</f>
        <v/>
      </c>
      <c r="O571" s="7" t="s" ph="1">
        <v>8559</v>
      </c>
      <c r="R571" s="147" ph="1"/>
      <c r="U571" s="15" ph="1">
        <v>34870</v>
      </c>
      <c r="W571" s="7" ph="1"/>
    </row>
    <row r="572" spans="1:25" ht="25.5" ph="1">
      <c r="A572" s="6" ph="1">
        <v>445</v>
      </c>
      <c r="B572" s="7" t="s" ph="1">
        <v>324</v>
      </c>
      <c r="C572" s="7" t="s" ph="1">
        <v>324</v>
      </c>
      <c r="D572" s="24" ph="1"/>
      <c r="E572" s="23" ph="1"/>
      <c r="G572" s="7" t="s" ph="1">
        <v>7278</v>
      </c>
      <c r="I572" s="7" t="s" ph="1">
        <v>2938</v>
      </c>
      <c r="M572" s="14" t="str" ph="1">
        <f>IFERROR(INDEX([1]!_born[生没年],
MATCH(I572,[1]!_born[作],0)),"")</f>
        <v/>
      </c>
      <c r="N572" s="14" t="str" ph="1">
        <f>IFERROR(INDEX([1]!_born[生没年],
MATCH(K572,[1]!_born[作],0)),"")</f>
        <v/>
      </c>
      <c r="O572" s="7" t="s" ph="1">
        <v>8560</v>
      </c>
      <c r="R572" s="147" ph="1"/>
      <c r="Y572" s="7" t="s" ph="1">
        <v>7319</v>
      </c>
    </row>
    <row r="573" spans="1:25" ht="25.5" ph="1">
      <c r="A573" s="6" ph="1">
        <v>446</v>
      </c>
      <c r="B573" s="7" t="s" ph="1">
        <v>324</v>
      </c>
      <c r="C573" s="7" t="s" ph="1">
        <v>324</v>
      </c>
      <c r="G573" s="7" t="s" ph="1">
        <v>7278</v>
      </c>
      <c r="I573" s="7" t="s" ph="1">
        <v>2938</v>
      </c>
      <c r="M573" s="14" t="str" ph="1">
        <f>IFERROR(INDEX([1]!_born[生没年],
MATCH(I573,[1]!_born[作],0)),"")</f>
        <v/>
      </c>
      <c r="N573" s="14" t="str" ph="1">
        <f>IFERROR(INDEX([1]!_born[生没年],
MATCH(K573,[1]!_born[作],0)),"")</f>
        <v/>
      </c>
      <c r="O573" s="7" t="s" ph="1">
        <v>8561</v>
      </c>
      <c r="R573" s="147" ph="1"/>
      <c r="U573" s="15" ph="1">
        <v>34870</v>
      </c>
    </row>
    <row r="574" spans="1:25" ht="25.5" ph="1">
      <c r="A574" s="6" ph="1">
        <v>447</v>
      </c>
      <c r="B574" s="7" t="s" ph="1">
        <v>324</v>
      </c>
      <c r="C574" s="7" t="s" ph="1">
        <v>324</v>
      </c>
      <c r="G574" s="7" t="s" ph="1">
        <v>7278</v>
      </c>
      <c r="I574" s="7" t="s" ph="1">
        <v>2938</v>
      </c>
      <c r="M574" s="14" t="str" ph="1">
        <f>IFERROR(INDEX([1]!_born[生没年],
MATCH(I574,[1]!_born[作],0)),"")</f>
        <v/>
      </c>
      <c r="N574" s="14" t="str" ph="1">
        <f>IFERROR(INDEX([1]!_born[生没年],
MATCH(K574,[1]!_born[作],0)),"")</f>
        <v/>
      </c>
      <c r="O574" s="7" t="s" ph="1">
        <v>8562</v>
      </c>
      <c r="R574" s="147" ph="1"/>
      <c r="U574" s="15" ph="1">
        <v>34870</v>
      </c>
    </row>
    <row r="575" spans="1:25" ht="25.5" ph="1">
      <c r="A575" s="6" ph="1">
        <v>448</v>
      </c>
      <c r="B575" s="7" t="s" ph="1">
        <v>324</v>
      </c>
      <c r="C575" s="7" t="s" ph="1">
        <v>324</v>
      </c>
      <c r="G575" s="7" t="s" ph="1">
        <v>7278</v>
      </c>
      <c r="I575" s="7" t="s" ph="1">
        <v>2938</v>
      </c>
      <c r="M575" s="14" t="str" ph="1">
        <f>IFERROR(INDEX([1]!_born[生没年],
MATCH(I575,[1]!_born[作],0)),"")</f>
        <v/>
      </c>
      <c r="N575" s="14" t="str" ph="1">
        <f>IFERROR(INDEX([1]!_born[生没年],
MATCH(K575,[1]!_born[作],0)),"")</f>
        <v/>
      </c>
      <c r="O575" s="7" t="s" ph="1">
        <v>3696</v>
      </c>
      <c r="R575" s="147" ph="1"/>
      <c r="U575" s="15" ph="1">
        <v>34870</v>
      </c>
    </row>
    <row r="576" spans="1:25" ht="25.5" ph="1">
      <c r="A576" s="6" ph="1">
        <v>449</v>
      </c>
      <c r="B576" s="7" t="s" ph="1">
        <v>324</v>
      </c>
      <c r="C576" s="7" t="s" ph="1">
        <v>324</v>
      </c>
      <c r="D576" s="24" ph="1"/>
      <c r="E576" s="23" ph="1"/>
      <c r="G576" s="7" t="s" ph="1">
        <v>7278</v>
      </c>
      <c r="I576" s="7" t="s" ph="1">
        <v>3137</v>
      </c>
      <c r="M576" s="14" t="str" ph="1">
        <f>IFERROR(INDEX([1]!_born[生没年],
MATCH(I576,[1]!_born[作],0)),"")</f>
        <v/>
      </c>
      <c r="N576" s="14" t="str" ph="1">
        <f>IFERROR(INDEX([1]!_born[生没年],
MATCH(K576,[1]!_born[作],0)),"")</f>
        <v/>
      </c>
      <c r="O576" s="7" t="s" ph="1">
        <v>2939</v>
      </c>
      <c r="R576" s="147" ph="1"/>
      <c r="Y576" s="7" t="s" ph="1">
        <v>7319</v>
      </c>
    </row>
    <row r="577" spans="1:25" ht="25.5" ph="1">
      <c r="A577" s="6" ph="1">
        <v>450</v>
      </c>
      <c r="B577" s="7" t="s" ph="1">
        <v>324</v>
      </c>
      <c r="C577" s="7" t="s" ph="1">
        <v>324</v>
      </c>
      <c r="D577" s="24" ph="1"/>
      <c r="E577" s="23" ph="1"/>
      <c r="G577" s="7" t="s" ph="1">
        <v>7278</v>
      </c>
      <c r="I577" s="7" t="s" ph="1">
        <v>3586</v>
      </c>
      <c r="M577" s="14" t="str" ph="1">
        <f>IFERROR(INDEX([1]!_born[生没年],
MATCH(I577,[1]!_born[作],0)),"")</f>
        <v/>
      </c>
      <c r="N577" s="14" t="str" ph="1">
        <f>IFERROR(INDEX([1]!_born[生没年],
MATCH(K577,[1]!_born[作],0)),"")</f>
        <v/>
      </c>
      <c r="O577" s="7" t="s" ph="1">
        <v>3920</v>
      </c>
      <c r="R577" s="147" ph="1"/>
      <c r="Y577" s="7" t="s" ph="1">
        <v>7319</v>
      </c>
    </row>
    <row r="578" spans="1:25" ht="25.5" ph="1">
      <c r="A578" s="6" ph="1">
        <v>451</v>
      </c>
      <c r="B578" s="7" t="s" ph="1">
        <v>324</v>
      </c>
      <c r="C578" s="7" t="s" ph="1">
        <v>324</v>
      </c>
      <c r="D578" s="24" ph="1"/>
      <c r="E578" s="23" ph="1"/>
      <c r="G578" s="7" t="s" ph="1">
        <v>7278</v>
      </c>
      <c r="I578" s="17" t="s" ph="1">
        <v>2787</v>
      </c>
      <c r="M578" s="14" t="str" ph="1">
        <f>IFERROR(INDEX([1]!_born[生没年],
MATCH(I578,[1]!_born[作],0)),"")</f>
        <v/>
      </c>
      <c r="N578" s="14" t="str" ph="1">
        <f>IFERROR(INDEX([1]!_born[生没年],
MATCH(K578,[1]!_born[作],0)),"")</f>
        <v/>
      </c>
      <c r="O578" s="7" t="s" ph="1">
        <v>8563</v>
      </c>
      <c r="R578" s="147" ph="1"/>
      <c r="Y578" s="7" t="s" ph="1">
        <v>7319</v>
      </c>
    </row>
    <row r="579" spans="1:25" ht="25.5" ph="1">
      <c r="A579" s="6" ph="1">
        <v>452</v>
      </c>
      <c r="B579" s="7" t="s" ph="1">
        <v>324</v>
      </c>
      <c r="C579" s="7" t="s" ph="1">
        <v>324</v>
      </c>
      <c r="D579" s="24" ph="1"/>
      <c r="E579" s="23" ph="1"/>
      <c r="G579" s="7" t="s" ph="1">
        <v>7278</v>
      </c>
      <c r="I579" s="17" t="s" ph="1">
        <v>2787</v>
      </c>
      <c r="M579" s="14" t="str" ph="1">
        <f>IFERROR(INDEX([1]!_born[生没年],
MATCH(I579,[1]!_born[作],0)),"")</f>
        <v/>
      </c>
      <c r="N579" s="14" t="str" ph="1">
        <f>IFERROR(INDEX([1]!_born[生没年],
MATCH(K579,[1]!_born[作],0)),"")</f>
        <v/>
      </c>
      <c r="O579" s="7" t="s" ph="1">
        <v>3301</v>
      </c>
      <c r="R579" s="147" ph="1"/>
    </row>
    <row r="580" spans="1:25" ht="25.5" ph="1">
      <c r="A580" s="6" ph="1">
        <v>453</v>
      </c>
      <c r="B580" s="7" t="s" ph="1">
        <v>324</v>
      </c>
      <c r="C580" s="7" t="s" ph="1">
        <v>324</v>
      </c>
      <c r="D580" s="24" ph="1"/>
      <c r="E580" s="23" ph="1"/>
      <c r="G580" s="7" t="s" ph="1">
        <v>7278</v>
      </c>
      <c r="I580" s="17" t="s" ph="1">
        <v>2787</v>
      </c>
      <c r="M580" s="14" t="str" ph="1">
        <f>IFERROR(INDEX([1]!_born[生没年],
MATCH(I580,[1]!_born[作],0)),"")</f>
        <v/>
      </c>
      <c r="N580" s="14" t="str" ph="1">
        <f>IFERROR(INDEX([1]!_born[生没年],
MATCH(K580,[1]!_born[作],0)),"")</f>
        <v/>
      </c>
      <c r="O580" s="7" t="s" ph="1">
        <v>8564</v>
      </c>
      <c r="R580" s="147" ph="1"/>
      <c r="Y580" s="7" t="s" ph="1">
        <v>7319</v>
      </c>
    </row>
    <row r="581" spans="1:25" ht="25.5" ph="1">
      <c r="A581" s="6" ph="1">
        <v>454</v>
      </c>
      <c r="B581" s="7" t="s" ph="1">
        <v>324</v>
      </c>
      <c r="C581" s="7" t="s" ph="1">
        <v>324</v>
      </c>
      <c r="D581" s="24" ph="1"/>
      <c r="E581" s="23" ph="1"/>
      <c r="G581" s="7" t="s" ph="1">
        <v>7278</v>
      </c>
      <c r="I581" s="7" t="s" ph="1">
        <v>1116</v>
      </c>
      <c r="M581" s="14" t="str" ph="1">
        <f>IFERROR(INDEX([1]!_born[生没年],
MATCH(I581,[1]!_born[作],0)),"")</f>
        <v/>
      </c>
      <c r="N581" s="14" t="str" ph="1">
        <f>IFERROR(INDEX([1]!_born[生没年],
MATCH(K581,[1]!_born[作],0)),"")</f>
        <v/>
      </c>
      <c r="O581" s="7" t="s" ph="1">
        <v>3799</v>
      </c>
      <c r="R581" s="147" ph="1"/>
      <c r="Y581" s="7" t="s" ph="1">
        <v>7319</v>
      </c>
    </row>
    <row r="582" spans="1:25" ht="25.5" ph="1">
      <c r="A582" s="6" ph="1">
        <v>455</v>
      </c>
      <c r="B582" s="7" t="s" ph="1">
        <v>324</v>
      </c>
      <c r="C582" s="7" t="s" ph="1">
        <v>324</v>
      </c>
      <c r="G582" s="7" t="s" ph="1">
        <v>7278</v>
      </c>
      <c r="I582" s="7" t="s" ph="1">
        <v>3135</v>
      </c>
      <c r="M582" s="14" t="str" ph="1">
        <f>IFERROR(INDEX([1]!_born[生没年],
MATCH(I582,[1]!_born[作],0)),"")</f>
        <v/>
      </c>
      <c r="N582" s="14" t="str" ph="1">
        <f>IFERROR(INDEX([1]!_born[生没年],
MATCH(K582,[1]!_born[作],0)),"")</f>
        <v/>
      </c>
      <c r="O582" s="7" t="s" ph="1">
        <v>218</v>
      </c>
      <c r="R582" s="147" ph="1"/>
      <c r="Y582" s="7" t="s" ph="1">
        <v>7319</v>
      </c>
    </row>
    <row r="583" spans="1:25" ht="25.5" ph="1">
      <c r="A583" s="6" ph="1">
        <v>456</v>
      </c>
      <c r="B583" s="7" t="s" ph="1">
        <v>324</v>
      </c>
      <c r="C583" s="7" t="s" ph="1">
        <v>324</v>
      </c>
      <c r="G583" s="7" t="s" ph="1">
        <v>7278</v>
      </c>
      <c r="I583" s="7" t="s" ph="1">
        <v>3135</v>
      </c>
      <c r="M583" s="14" t="str" ph="1">
        <f>IFERROR(INDEX([1]!_born[生没年],
MATCH(I583,[1]!_born[作],0)),"")</f>
        <v/>
      </c>
      <c r="N583" s="14" t="str" ph="1">
        <f>IFERROR(INDEX([1]!_born[生没年],
MATCH(K583,[1]!_born[作],0)),"")</f>
        <v/>
      </c>
      <c r="O583" s="7" t="s" ph="1">
        <v>219</v>
      </c>
      <c r="R583" s="147" ph="1"/>
      <c r="Y583" s="7" t="s" ph="1">
        <v>7319</v>
      </c>
    </row>
    <row r="584" spans="1:25" ht="25.5" ph="1">
      <c r="A584" s="6" ph="1">
        <v>456</v>
      </c>
      <c r="B584" s="7" t="s" ph="1">
        <v>324</v>
      </c>
      <c r="C584" s="7" t="s" ph="1">
        <v>324</v>
      </c>
      <c r="G584" s="7" t="s" ph="1">
        <v>7278</v>
      </c>
      <c r="I584" s="7" t="s" ph="1">
        <v>3531</v>
      </c>
      <c r="M584" s="14" t="str" ph="1">
        <f>IFERROR(INDEX([1]!_born[生没年],
MATCH(I584,[1]!_born[作],0)),"")</f>
        <v/>
      </c>
      <c r="N584" s="14" t="str" ph="1">
        <f>IFERROR(INDEX([1]!_born[生没年],
MATCH(K584,[1]!_born[作],0)),"")</f>
        <v/>
      </c>
      <c r="O584" s="7" t="s" ph="1">
        <v>8565</v>
      </c>
      <c r="R584" s="147" ph="1"/>
      <c r="U584" s="15" ph="1">
        <v>39030</v>
      </c>
      <c r="V584" s="16" ph="1">
        <f>1553*1.05</f>
        <v>1630.65</v>
      </c>
      <c r="Y584" s="7" t="s" ph="1">
        <v>367</v>
      </c>
    </row>
    <row r="585" spans="1:25" ht="25.5" ph="1">
      <c r="A585" s="6" t="s" ph="1">
        <v>4301</v>
      </c>
      <c r="B585" s="7" t="s" ph="1">
        <v>324</v>
      </c>
      <c r="C585" s="7" t="s" ph="1">
        <v>324</v>
      </c>
      <c r="D585" s="24" ph="1"/>
      <c r="E585" s="23" t="s" ph="1">
        <v>84</v>
      </c>
      <c r="G585" s="7" t="s" ph="1">
        <v>7278</v>
      </c>
      <c r="I585" s="17" t="s" ph="1">
        <v>1117</v>
      </c>
      <c r="M585" s="14" t="str" ph="1">
        <f>IFERROR(INDEX([1]!_born[生没年],
MATCH(I585,[1]!_born[作],0)),"")</f>
        <v/>
      </c>
      <c r="N585" s="14" t="str" ph="1">
        <f>IFERROR(INDEX([1]!_born[生没年],
MATCH(K585,[1]!_born[作],0)),"")</f>
        <v/>
      </c>
      <c r="O585" s="7" t="s" ph="1">
        <v>4302</v>
      </c>
      <c r="R585" s="147" ph="1"/>
      <c r="T585" s="7" t="s" ph="1">
        <v>3245</v>
      </c>
      <c r="U585" s="15" ph="1">
        <v>41184</v>
      </c>
      <c r="V585" s="16" ph="1">
        <f>3107*1.03</f>
        <v>3200.21</v>
      </c>
      <c r="W585" s="16" ph="1">
        <v>439</v>
      </c>
      <c r="Y585" s="7" t="s" ph="1">
        <v>7969</v>
      </c>
    </row>
    <row r="586" spans="1:25" ht="25.5" ph="1">
      <c r="A586" s="6" ph="1">
        <v>457</v>
      </c>
      <c r="B586" s="7" t="s" ph="1">
        <v>324</v>
      </c>
      <c r="C586" s="7" t="s" ph="1">
        <v>324</v>
      </c>
      <c r="G586" s="7" t="s" ph="1">
        <v>7278</v>
      </c>
      <c r="I586" s="17" t="s" ph="1">
        <v>1117</v>
      </c>
      <c r="M586" s="14" t="str" ph="1">
        <f>IFERROR(INDEX([1]!_born[生没年],
MATCH(I586,[1]!_born[作],0)),"")</f>
        <v/>
      </c>
      <c r="N586" s="14" t="str" ph="1">
        <f>IFERROR(INDEX([1]!_born[生没年],
MATCH(K586,[1]!_born[作],0)),"")</f>
        <v/>
      </c>
      <c r="O586" s="7" t="s" ph="1">
        <v>8566</v>
      </c>
      <c r="R586" s="147" ph="1"/>
      <c r="T586" s="7" t="s" ph="1">
        <v>3245</v>
      </c>
      <c r="U586" s="15" t="s" ph="1">
        <v>368</v>
      </c>
      <c r="V586" s="16" ph="1">
        <v>2000</v>
      </c>
    </row>
    <row r="587" spans="1:25" ht="25.5" ph="1">
      <c r="A587" s="6" ph="1">
        <v>458</v>
      </c>
      <c r="B587" s="7" t="s" ph="1">
        <v>324</v>
      </c>
      <c r="C587" s="7" t="s" ph="1">
        <v>324</v>
      </c>
      <c r="G587" s="7" t="s" ph="1">
        <v>7278</v>
      </c>
      <c r="I587" s="17" t="s" ph="1">
        <v>1117</v>
      </c>
      <c r="M587" s="14" t="str" ph="1">
        <f>IFERROR(INDEX([1]!_born[生没年],
MATCH(I587,[1]!_born[作],0)),"")</f>
        <v/>
      </c>
      <c r="N587" s="14" t="str" ph="1">
        <f>IFERROR(INDEX([1]!_born[生没年],
MATCH(K587,[1]!_born[作],0)),"")</f>
        <v/>
      </c>
      <c r="O587" s="7" t="s" ph="1">
        <v>3315</v>
      </c>
      <c r="R587" s="147" ph="1"/>
      <c r="T587" s="7" t="s" ph="1">
        <v>3245</v>
      </c>
      <c r="U587" s="15" t="s" ph="1">
        <v>368</v>
      </c>
      <c r="V587" s="16" ph="1">
        <v>2000</v>
      </c>
    </row>
    <row r="588" spans="1:25" ht="25.5" ph="1">
      <c r="A588" s="6" ph="1">
        <v>459</v>
      </c>
      <c r="B588" s="7" t="s" ph="1">
        <v>324</v>
      </c>
      <c r="C588" s="7" t="s" ph="1">
        <v>324</v>
      </c>
      <c r="D588" s="24" ph="1"/>
      <c r="E588" s="23" ph="1"/>
      <c r="G588" s="7" t="s" ph="1">
        <v>7278</v>
      </c>
      <c r="I588" s="17" t="s" ph="1">
        <v>1117</v>
      </c>
      <c r="M588" s="14" t="str" ph="1">
        <f>IFERROR(INDEX([1]!_born[生没年],
MATCH(I588,[1]!_born[作],0)),"")</f>
        <v/>
      </c>
      <c r="N588" s="14" t="str" ph="1">
        <f>IFERROR(INDEX([1]!_born[生没年],
MATCH(K588,[1]!_born[作],0)),"")</f>
        <v/>
      </c>
      <c r="O588" s="7" t="s" ph="1">
        <v>3967</v>
      </c>
      <c r="R588" s="147" ph="1"/>
      <c r="T588" s="7" t="s" ph="1">
        <v>3245</v>
      </c>
      <c r="U588" s="15" t="s" ph="1">
        <v>220</v>
      </c>
      <c r="V588" s="16" ph="1">
        <v>2000</v>
      </c>
    </row>
    <row r="589" spans="1:25" ht="25.5" ph="1">
      <c r="A589" s="6" ph="1">
        <v>460</v>
      </c>
      <c r="B589" s="7" t="s" ph="1">
        <v>324</v>
      </c>
      <c r="C589" s="7" t="s" ph="1">
        <v>324</v>
      </c>
      <c r="D589" s="24" ph="1"/>
      <c r="E589" s="23" ph="1"/>
      <c r="G589" s="7" t="s" ph="1">
        <v>7278</v>
      </c>
      <c r="I589" s="17" t="s" ph="1">
        <v>1117</v>
      </c>
      <c r="M589" s="14" t="str" ph="1">
        <f>IFERROR(INDEX([1]!_born[生没年],
MATCH(I589,[1]!_born[作],0)),"")</f>
        <v/>
      </c>
      <c r="N589" s="14" t="str" ph="1">
        <f>IFERROR(INDEX([1]!_born[生没年],
MATCH(K589,[1]!_born[作],0)),"")</f>
        <v/>
      </c>
      <c r="O589" s="7" t="s" ph="1">
        <v>2786</v>
      </c>
      <c r="R589" s="147" ph="1"/>
      <c r="T589" s="7" t="s" ph="1">
        <v>3245</v>
      </c>
      <c r="U589" s="15" t="s" ph="1">
        <v>220</v>
      </c>
      <c r="V589" s="16" ph="1">
        <v>2000</v>
      </c>
    </row>
    <row r="590" spans="1:25" ht="25.5" ph="1">
      <c r="A590" s="6" ph="1">
        <v>461</v>
      </c>
      <c r="B590" s="7" t="s" ph="1">
        <v>324</v>
      </c>
      <c r="C590" s="7" t="s" ph="1">
        <v>3298</v>
      </c>
      <c r="D590" s="24" ph="1"/>
      <c r="E590" s="23" ph="1"/>
      <c r="G590" s="7" t="s" ph="1">
        <v>7278</v>
      </c>
      <c r="I590" s="17" t="s" ph="1">
        <v>1117</v>
      </c>
      <c r="M590" s="14" t="str" ph="1">
        <f>IFERROR(INDEX([1]!_born[生没年],
MATCH(I590,[1]!_born[作],0)),"")</f>
        <v/>
      </c>
      <c r="N590" s="14" t="str" ph="1">
        <f>IFERROR(INDEX([1]!_born[生没年],
MATCH(K590,[1]!_born[作],0)),"")</f>
        <v/>
      </c>
      <c r="O590" s="7" t="s" ph="1">
        <v>3697</v>
      </c>
      <c r="R590" s="147" ph="1"/>
      <c r="T590" s="7" t="s" ph="1">
        <v>3245</v>
      </c>
      <c r="U590" s="15" t="s" ph="1">
        <v>220</v>
      </c>
    </row>
    <row r="591" spans="1:25" ht="25.5" ph="1">
      <c r="A591" s="6" t="s" ph="1">
        <v>53</v>
      </c>
      <c r="B591" s="7" t="s" ph="1">
        <v>324</v>
      </c>
      <c r="C591" s="7" t="s" ph="1">
        <v>324</v>
      </c>
      <c r="D591" s="24" ph="1"/>
      <c r="E591" s="23" ph="1"/>
      <c r="G591" s="7" t="s" ph="1">
        <v>7278</v>
      </c>
      <c r="I591" s="17" t="s" ph="1">
        <v>1117</v>
      </c>
      <c r="M591" s="14" t="str" ph="1">
        <f>IFERROR(INDEX([1]!_born[生没年],
MATCH(I591,[1]!_born[作],0)),"")</f>
        <v/>
      </c>
      <c r="N591" s="14" t="str" ph="1">
        <f>IFERROR(INDEX([1]!_born[生没年],
MATCH(K591,[1]!_born[作],0)),"")</f>
        <v/>
      </c>
      <c r="O591" s="7" t="s" ph="1">
        <v>52</v>
      </c>
      <c r="P591" s="7" t="s" ph="1">
        <v>55</v>
      </c>
      <c r="R591" s="147" ph="1"/>
      <c r="S591" s="7" t="s" ph="1">
        <v>54</v>
      </c>
      <c r="T591" s="7" t="s" ph="1">
        <v>3245</v>
      </c>
      <c r="U591" s="15" ph="1">
        <v>40090</v>
      </c>
      <c r="V591" s="16" ph="1">
        <v>2200</v>
      </c>
      <c r="W591" s="16" ph="1">
        <v>780</v>
      </c>
      <c r="Y591" s="7" t="s" ph="1">
        <v>8567</v>
      </c>
    </row>
    <row r="592" spans="1:25" ht="25.5" ph="1">
      <c r="A592" s="6" t="s" ph="1">
        <v>4298</v>
      </c>
      <c r="B592" s="7" t="s" ph="1">
        <v>324</v>
      </c>
      <c r="C592" s="7" t="s" ph="1">
        <v>324</v>
      </c>
      <c r="D592" s="24" ph="1"/>
      <c r="E592" s="23" t="s" ph="1">
        <v>4303</v>
      </c>
      <c r="G592" s="7" t="s" ph="1">
        <v>7278</v>
      </c>
      <c r="I592" s="17" t="s" ph="1">
        <v>1117</v>
      </c>
      <c r="M592" s="14" t="str" ph="1">
        <f>IFERROR(INDEX([1]!_born[生没年],
MATCH(I592,[1]!_born[作],0)),"")</f>
        <v/>
      </c>
      <c r="N592" s="14" t="str" ph="1">
        <f>IFERROR(INDEX([1]!_born[生没年],
MATCH(K592,[1]!_born[作],0)),"")</f>
        <v/>
      </c>
      <c r="O592" s="7" t="s" ph="1">
        <v>4299</v>
      </c>
      <c r="R592" s="147" ph="1"/>
      <c r="S592" s="7" t="s" ph="1">
        <v>4300</v>
      </c>
      <c r="T592" s="7" t="s" ph="1">
        <v>3245</v>
      </c>
      <c r="U592" s="15" ph="1">
        <v>41184</v>
      </c>
      <c r="V592" s="16" ph="1">
        <f>3495*1.03</f>
        <v>3599.85</v>
      </c>
      <c r="W592" s="16" ph="1">
        <f>780+340</f>
        <v>1120</v>
      </c>
      <c r="Y592" s="7" t="s" ph="1">
        <v>7969</v>
      </c>
    </row>
    <row r="593" spans="1:25" ht="25.5" ph="1">
      <c r="A593" s="6" t="s" ph="1">
        <v>4311</v>
      </c>
      <c r="B593" s="7" t="s" ph="1">
        <v>1274</v>
      </c>
      <c r="C593" s="7" t="s" ph="1">
        <v>1274</v>
      </c>
      <c r="D593" s="24" ph="1"/>
      <c r="E593" s="23" ph="1"/>
      <c r="G593" s="7" t="s" ph="1">
        <v>7278</v>
      </c>
      <c r="I593" s="17" t="s" ph="1">
        <v>1117</v>
      </c>
      <c r="M593" s="14" t="str" ph="1">
        <f>IFERROR(INDEX([1]!_born[生没年],
MATCH(I593,[1]!_born[作],0)),"")</f>
        <v/>
      </c>
      <c r="N593" s="14" t="str" ph="1">
        <f>IFERROR(INDEX([1]!_born[生没年],
MATCH(K593,[1]!_born[作],0)),"")</f>
        <v/>
      </c>
      <c r="O593" s="7" t="s" ph="1">
        <v>8568</v>
      </c>
      <c r="P593" s="7" t="s" ph="1">
        <v>4312</v>
      </c>
      <c r="R593" s="147" ph="1"/>
      <c r="S593" s="7" t="s" ph="1">
        <v>4314</v>
      </c>
      <c r="T593" s="7" t="s" ph="1">
        <v>4313</v>
      </c>
      <c r="U593" s="15" ph="1">
        <v>41184</v>
      </c>
      <c r="V593" s="16" ph="1">
        <f>3495*1.03</f>
        <v>3599.85</v>
      </c>
      <c r="W593" s="16" ph="1">
        <f>780+340</f>
        <v>1120</v>
      </c>
      <c r="Y593" s="7" t="s" ph="1">
        <v>7969</v>
      </c>
    </row>
    <row r="594" spans="1:25" ht="25.5" ph="1">
      <c r="A594" s="6" t="s" ph="1">
        <v>4304</v>
      </c>
      <c r="B594" s="7" t="s" ph="1">
        <v>324</v>
      </c>
      <c r="C594" s="7" t="s" ph="1">
        <v>324</v>
      </c>
      <c r="D594" s="24" ph="1"/>
      <c r="E594" s="23" ph="1"/>
      <c r="G594" s="7" t="s" ph="1">
        <v>7278</v>
      </c>
      <c r="I594" s="7" t="s" ph="1">
        <v>4305</v>
      </c>
      <c r="M594" s="14" t="str" ph="1">
        <f>IFERROR(INDEX([1]!_born[生没年],
MATCH(I594,[1]!_born[作],0)),"")</f>
        <v/>
      </c>
      <c r="N594" s="14" t="str" ph="1">
        <f>IFERROR(INDEX([1]!_born[生没年],
MATCH(K594,[1]!_born[作],0)),"")</f>
        <v/>
      </c>
      <c r="O594" s="7" t="s" ph="1">
        <v>4306</v>
      </c>
      <c r="R594" s="147" ph="1"/>
      <c r="T594" s="7" t="s" ph="1">
        <v>4307</v>
      </c>
      <c r="U594" s="15" ph="1">
        <v>41184</v>
      </c>
      <c r="W594" s="16" ph="1">
        <f>340+159</f>
        <v>499</v>
      </c>
      <c r="Y594" s="7" t="s" ph="1">
        <v>7969</v>
      </c>
    </row>
    <row r="595" spans="1:25" ht="25.5" ph="1">
      <c r="A595" s="6" ph="1">
        <v>456</v>
      </c>
      <c r="B595" s="7" t="s" ph="1">
        <v>324</v>
      </c>
      <c r="C595" s="7" t="s" ph="1">
        <v>324</v>
      </c>
      <c r="E595" s="7" ph="1">
        <v>10</v>
      </c>
      <c r="G595" s="7" t="s" ph="1">
        <v>7278</v>
      </c>
      <c r="I595" s="7" t="s" ph="1">
        <v>3474</v>
      </c>
      <c r="M595" s="14" t="str" ph="1">
        <f>IFERROR(INDEX([1]!_born[生没年],
MATCH(I595,[1]!_born[作],0)),"")</f>
        <v/>
      </c>
      <c r="N595" s="14" t="str" ph="1">
        <f>IFERROR(INDEX([1]!_born[生没年],
MATCH(K595,[1]!_born[作],0)),"")</f>
        <v/>
      </c>
      <c r="O595" s="7" t="s" ph="1">
        <v>3217</v>
      </c>
      <c r="R595" s="147" ph="1"/>
      <c r="S595" s="7" t="s" ph="1">
        <v>3475</v>
      </c>
      <c r="T595" s="7" t="s" ph="1">
        <v>3036</v>
      </c>
      <c r="U595" s="15" ph="1">
        <v>36878</v>
      </c>
      <c r="W595" s="16" ph="1">
        <v>11392</v>
      </c>
      <c r="Y595" s="7" t="s" ph="1">
        <v>8569</v>
      </c>
    </row>
    <row r="596" spans="1:25" ht="25.5" ph="1">
      <c r="A596" s="6" ph="1">
        <v>456</v>
      </c>
      <c r="B596" s="7" t="s" ph="1">
        <v>324</v>
      </c>
      <c r="C596" s="7" t="s" ph="1">
        <v>324</v>
      </c>
      <c r="E596" s="7" ph="1">
        <v>10</v>
      </c>
      <c r="G596" s="7" t="s" ph="1">
        <v>7278</v>
      </c>
      <c r="I596" s="7" t="s" ph="1">
        <v>3474</v>
      </c>
      <c r="M596" s="14" t="str" ph="1">
        <f>IFERROR(INDEX([1]!_born[生没年],
MATCH(I596,[1]!_born[作],0)),"")</f>
        <v/>
      </c>
      <c r="N596" s="14" t="str" ph="1">
        <f>IFERROR(INDEX([1]!_born[生没年],
MATCH(K596,[1]!_born[作],0)),"")</f>
        <v/>
      </c>
      <c r="O596" s="7" t="s" ph="1">
        <v>3230</v>
      </c>
      <c r="R596" s="147" ph="1"/>
      <c r="S596" s="7" t="s" ph="1">
        <v>3475</v>
      </c>
      <c r="T596" s="7" t="s" ph="1">
        <v>3036</v>
      </c>
      <c r="U596" s="15" ph="1">
        <v>36878</v>
      </c>
      <c r="W596" s="16" ph="1">
        <v>11392</v>
      </c>
      <c r="Y596" s="7" t="s" ph="1">
        <v>8569</v>
      </c>
    </row>
    <row r="597" spans="1:25" ht="25.5" ph="1">
      <c r="A597" s="6" ph="1">
        <v>456</v>
      </c>
      <c r="B597" s="7" t="s" ph="1">
        <v>324</v>
      </c>
      <c r="C597" s="7" t="s" ph="1">
        <v>324</v>
      </c>
      <c r="E597" s="7" ph="1">
        <v>10</v>
      </c>
      <c r="G597" s="7" t="s" ph="1">
        <v>7278</v>
      </c>
      <c r="I597" s="7" t="s" ph="1">
        <v>3474</v>
      </c>
      <c r="M597" s="14" t="str" ph="1">
        <f>IFERROR(INDEX([1]!_born[生没年],
MATCH(I597,[1]!_born[作],0)),"")</f>
        <v/>
      </c>
      <c r="N597" s="14" t="str" ph="1">
        <f>IFERROR(INDEX([1]!_born[生没年],
MATCH(K597,[1]!_born[作],0)),"")</f>
        <v/>
      </c>
      <c r="O597" s="7" t="s" ph="1">
        <v>1099</v>
      </c>
      <c r="R597" s="147" ph="1"/>
      <c r="S597" s="7" t="s" ph="1">
        <v>3475</v>
      </c>
      <c r="T597" s="7" t="s" ph="1">
        <v>3036</v>
      </c>
      <c r="U597" s="15" ph="1">
        <v>36878</v>
      </c>
      <c r="W597" s="16" ph="1">
        <v>11392</v>
      </c>
      <c r="Y597" s="7" t="s" ph="1">
        <v>8569</v>
      </c>
    </row>
    <row r="598" spans="1:25" ht="25.5" ph="1">
      <c r="A598" s="6" ph="1">
        <v>456</v>
      </c>
      <c r="B598" s="7" t="s" ph="1">
        <v>324</v>
      </c>
      <c r="C598" s="7" t="s" ph="1">
        <v>369</v>
      </c>
      <c r="E598" s="7" ph="1">
        <v>10</v>
      </c>
      <c r="G598" s="7" t="s" ph="1">
        <v>7278</v>
      </c>
      <c r="I598" s="7" t="s" ph="1">
        <v>3474</v>
      </c>
      <c r="M598" s="14" t="str" ph="1">
        <f>IFERROR(INDEX([1]!_born[生没年],
MATCH(I598,[1]!_born[作],0)),"")</f>
        <v/>
      </c>
      <c r="N598" s="14" t="str" ph="1">
        <f>IFERROR(INDEX([1]!_born[生没年],
MATCH(K598,[1]!_born[作],0)),"")</f>
        <v/>
      </c>
      <c r="O598" s="7" t="s" ph="1">
        <v>395</v>
      </c>
      <c r="R598" s="147" ph="1"/>
      <c r="S598" s="7" t="s" ph="1">
        <v>3475</v>
      </c>
      <c r="T598" s="7" t="s" ph="1">
        <v>3036</v>
      </c>
      <c r="U598" s="15" ph="1">
        <v>36878</v>
      </c>
      <c r="W598" s="16" ph="1">
        <v>11392</v>
      </c>
      <c r="Y598" s="7" t="s" ph="1">
        <v>8569</v>
      </c>
    </row>
    <row r="599" spans="1:25" ht="25.5" ph="1">
      <c r="A599" s="6" ph="1">
        <v>456</v>
      </c>
      <c r="B599" s="7" t="s" ph="1">
        <v>324</v>
      </c>
      <c r="C599" s="7" t="s" ph="1">
        <v>369</v>
      </c>
      <c r="E599" s="7" ph="1">
        <v>10</v>
      </c>
      <c r="G599" s="7" t="s" ph="1">
        <v>7278</v>
      </c>
      <c r="I599" s="7" t="s" ph="1">
        <v>3474</v>
      </c>
      <c r="M599" s="14" t="str" ph="1">
        <f>IFERROR(INDEX([1]!_born[生没年],
MATCH(I599,[1]!_born[作],0)),"")</f>
        <v/>
      </c>
      <c r="N599" s="14" t="str" ph="1">
        <f>IFERROR(INDEX([1]!_born[生没年],
MATCH(K599,[1]!_born[作],0)),"")</f>
        <v/>
      </c>
      <c r="O599" s="7" t="s" ph="1">
        <v>8570</v>
      </c>
      <c r="R599" s="147" ph="1"/>
      <c r="S599" s="7" t="s" ph="1">
        <v>3475</v>
      </c>
      <c r="T599" s="7" t="s" ph="1">
        <v>3036</v>
      </c>
      <c r="U599" s="15" ph="1">
        <v>36878</v>
      </c>
      <c r="W599" s="16" ph="1">
        <v>11392</v>
      </c>
      <c r="Y599" s="7" t="s" ph="1">
        <v>8569</v>
      </c>
    </row>
    <row r="600" spans="1:25" ht="25.5" ph="1">
      <c r="A600" s="6" ph="1">
        <v>456</v>
      </c>
      <c r="B600" s="7" t="s" ph="1">
        <v>324</v>
      </c>
      <c r="C600" s="7" t="s" ph="1">
        <v>369</v>
      </c>
      <c r="E600" s="7" ph="1">
        <v>10</v>
      </c>
      <c r="G600" s="7" t="s" ph="1">
        <v>7278</v>
      </c>
      <c r="I600" s="7" t="s" ph="1">
        <v>3474</v>
      </c>
      <c r="M600" s="14" t="str" ph="1">
        <f>IFERROR(INDEX([1]!_born[生没年],
MATCH(I600,[1]!_born[作],0)),"")</f>
        <v/>
      </c>
      <c r="N600" s="14" t="str" ph="1">
        <f>IFERROR(INDEX([1]!_born[生没年],
MATCH(K600,[1]!_born[作],0)),"")</f>
        <v/>
      </c>
      <c r="O600" s="7" t="s" ph="1">
        <v>3476</v>
      </c>
      <c r="R600" s="147" ph="1"/>
      <c r="S600" s="7" t="s" ph="1">
        <v>3475</v>
      </c>
      <c r="T600" s="7" t="s" ph="1">
        <v>3036</v>
      </c>
      <c r="U600" s="15" ph="1">
        <v>36878</v>
      </c>
      <c r="W600" s="16" ph="1">
        <v>11392</v>
      </c>
      <c r="Y600" s="7" t="s" ph="1">
        <v>8569</v>
      </c>
    </row>
    <row r="601" spans="1:25" ht="25.5" ph="1">
      <c r="A601" s="6" ph="1">
        <v>456</v>
      </c>
      <c r="B601" s="7" t="s" ph="1">
        <v>324</v>
      </c>
      <c r="C601" s="7" t="s" ph="1">
        <v>369</v>
      </c>
      <c r="E601" s="7" ph="1">
        <v>10</v>
      </c>
      <c r="G601" s="7" t="s" ph="1">
        <v>7278</v>
      </c>
      <c r="I601" s="7" t="s" ph="1">
        <v>3474</v>
      </c>
      <c r="M601" s="14" t="str" ph="1">
        <f>IFERROR(INDEX([1]!_born[生没年],
MATCH(I601,[1]!_born[作],0)),"")</f>
        <v/>
      </c>
      <c r="N601" s="14" t="str" ph="1">
        <f>IFERROR(INDEX([1]!_born[生没年],
MATCH(K601,[1]!_born[作],0)),"")</f>
        <v/>
      </c>
      <c r="O601" s="7" t="s" ph="1">
        <v>3220</v>
      </c>
      <c r="R601" s="147" ph="1"/>
      <c r="S601" s="7" t="s" ph="1">
        <v>3475</v>
      </c>
      <c r="T601" s="7" t="s" ph="1">
        <v>3036</v>
      </c>
      <c r="U601" s="15" ph="1">
        <v>36878</v>
      </c>
      <c r="W601" s="16" ph="1">
        <v>11392</v>
      </c>
      <c r="Y601" s="7" t="s" ph="1">
        <v>8569</v>
      </c>
    </row>
    <row r="602" spans="1:25" ht="25.5" ph="1">
      <c r="A602" s="6" ph="1">
        <v>456</v>
      </c>
      <c r="B602" s="7" t="s" ph="1">
        <v>324</v>
      </c>
      <c r="C602" s="7" t="s" ph="1">
        <v>369</v>
      </c>
      <c r="E602" s="7" ph="1">
        <v>10</v>
      </c>
      <c r="G602" s="7" t="s" ph="1">
        <v>7278</v>
      </c>
      <c r="I602" s="7" t="s" ph="1">
        <v>3474</v>
      </c>
      <c r="M602" s="14" t="str" ph="1">
        <f>IFERROR(INDEX([1]!_born[生没年],
MATCH(I602,[1]!_born[作],0)),"")</f>
        <v/>
      </c>
      <c r="N602" s="14" t="str" ph="1">
        <f>IFERROR(INDEX([1]!_born[生没年],
MATCH(K602,[1]!_born[作],0)),"")</f>
        <v/>
      </c>
      <c r="O602" s="7" t="s" ph="1">
        <v>2797</v>
      </c>
      <c r="R602" s="147" ph="1"/>
      <c r="S602" s="7" t="s" ph="1">
        <v>3475</v>
      </c>
      <c r="T602" s="7" t="s" ph="1">
        <v>3036</v>
      </c>
      <c r="U602" s="15" ph="1">
        <v>36878</v>
      </c>
      <c r="W602" s="16" ph="1">
        <v>11392</v>
      </c>
      <c r="Y602" s="7" t="s" ph="1">
        <v>8569</v>
      </c>
    </row>
    <row r="603" spans="1:25" ht="25.5" ph="1">
      <c r="A603" s="6" ph="1">
        <v>456</v>
      </c>
      <c r="B603" s="7" t="s" ph="1">
        <v>324</v>
      </c>
      <c r="C603" s="7" t="s" ph="1">
        <v>369</v>
      </c>
      <c r="E603" s="7" ph="1">
        <v>10</v>
      </c>
      <c r="G603" s="7" t="s" ph="1">
        <v>7278</v>
      </c>
      <c r="I603" s="7" t="s" ph="1">
        <v>3474</v>
      </c>
      <c r="M603" s="14" t="str" ph="1">
        <f>IFERROR(INDEX([1]!_born[生没年],
MATCH(I603,[1]!_born[作],0)),"")</f>
        <v/>
      </c>
      <c r="N603" s="14" t="str" ph="1">
        <f>IFERROR(INDEX([1]!_born[生没年],
MATCH(K603,[1]!_born[作],0)),"")</f>
        <v/>
      </c>
      <c r="O603" s="7" t="s" ph="1">
        <v>3255</v>
      </c>
      <c r="R603" s="147" ph="1"/>
      <c r="S603" s="7" t="s" ph="1">
        <v>3475</v>
      </c>
      <c r="T603" s="7" t="s" ph="1">
        <v>3036</v>
      </c>
      <c r="U603" s="15" ph="1">
        <v>36878</v>
      </c>
      <c r="W603" s="16" ph="1">
        <v>11392</v>
      </c>
      <c r="Y603" s="7" t="s" ph="1">
        <v>8569</v>
      </c>
    </row>
    <row r="604" spans="1:25" ht="25.5" ph="1">
      <c r="A604" s="6" ph="1">
        <v>456</v>
      </c>
      <c r="B604" s="7" t="s" ph="1">
        <v>324</v>
      </c>
      <c r="C604" s="7" t="s" ph="1">
        <v>369</v>
      </c>
      <c r="E604" s="7" ph="1">
        <v>10</v>
      </c>
      <c r="G604" s="7" t="s" ph="1">
        <v>7278</v>
      </c>
      <c r="I604" s="7" t="s" ph="1">
        <v>3474</v>
      </c>
      <c r="M604" s="14" t="str" ph="1">
        <f>IFERROR(INDEX([1]!_born[生没年],
MATCH(I604,[1]!_born[作],0)),"")</f>
        <v/>
      </c>
      <c r="N604" s="14" t="str" ph="1">
        <f>IFERROR(INDEX([1]!_born[生没年],
MATCH(K604,[1]!_born[作],0)),"")</f>
        <v/>
      </c>
      <c r="O604" s="7" t="s" ph="1">
        <v>8571</v>
      </c>
      <c r="R604" s="147" ph="1"/>
      <c r="S604" s="7" t="s" ph="1">
        <v>3475</v>
      </c>
      <c r="T604" s="7" t="s" ph="1">
        <v>3036</v>
      </c>
      <c r="U604" s="15" ph="1">
        <v>36878</v>
      </c>
      <c r="W604" s="16" ph="1">
        <v>11392</v>
      </c>
      <c r="Y604" s="7" t="s" ph="1">
        <v>8569</v>
      </c>
    </row>
    <row r="605" spans="1:25" ht="25.5" ph="1">
      <c r="A605" s="6" t="s" ph="1">
        <v>396</v>
      </c>
      <c r="B605" s="7" t="s" ph="1">
        <v>324</v>
      </c>
      <c r="C605" s="7" t="s" ph="1">
        <v>369</v>
      </c>
      <c r="E605" s="7" t="s" ph="1">
        <v>381</v>
      </c>
      <c r="G605" s="7" t="s" ph="1">
        <v>7278</v>
      </c>
      <c r="I605" s="7" t="s" ph="1">
        <v>1136</v>
      </c>
      <c r="M605" s="14" t="str" ph="1">
        <f>IFERROR(INDEX([1]!_born[生没年],
MATCH(I605,[1]!_born[作],0)),"")</f>
        <v/>
      </c>
      <c r="N605" s="14" t="str" ph="1">
        <f>IFERROR(INDEX([1]!_born[生没年],
MATCH(K605,[1]!_born[作],0)),"")</f>
        <v/>
      </c>
      <c r="O605" s="7" t="s" ph="1">
        <v>8572</v>
      </c>
      <c r="R605" s="147" ph="1"/>
      <c r="S605" s="7" t="s" ph="1">
        <v>397</v>
      </c>
      <c r="T605" s="7" t="s" ph="1">
        <v>221</v>
      </c>
      <c r="U605" s="15" ph="1">
        <v>39364</v>
      </c>
      <c r="W605" s="16" ph="1">
        <v>1000</v>
      </c>
      <c r="Y605" s="7" t="s" ph="1">
        <v>8480</v>
      </c>
    </row>
    <row r="606" spans="1:25" ht="25.5" ph="1">
      <c r="A606" s="6" t="s" ph="1">
        <v>4271</v>
      </c>
      <c r="B606" s="7" t="s" ph="1">
        <v>324</v>
      </c>
      <c r="C606" s="7" t="s" ph="1">
        <v>324</v>
      </c>
      <c r="E606" s="7" t="s" ph="1">
        <v>363</v>
      </c>
      <c r="G606" s="7" t="s" ph="1">
        <v>7278</v>
      </c>
      <c r="I606" s="7" t="s" ph="1">
        <v>3290</v>
      </c>
      <c r="M606" s="14" t="str" ph="1">
        <f>IFERROR(INDEX([1]!_born[生没年],
MATCH(I606,[1]!_born[作],0)),"")</f>
        <v/>
      </c>
      <c r="N606" s="14" t="str" ph="1">
        <f>IFERROR(INDEX([1]!_born[生没年],
MATCH(K606,[1]!_born[作],0)),"")</f>
        <v/>
      </c>
      <c r="O606" s="7" t="s" ph="1">
        <v>4272</v>
      </c>
      <c r="R606" s="147" ph="1"/>
      <c r="S606" s="7" t="s" ph="1">
        <v>4274</v>
      </c>
      <c r="T606" s="7" t="s" ph="1">
        <v>225</v>
      </c>
      <c r="U606" s="15" ph="1">
        <v>40405</v>
      </c>
      <c r="W606" s="16" ph="1">
        <f>2463+123</f>
        <v>2586</v>
      </c>
      <c r="Y606" s="7" t="s" ph="1">
        <v>4273</v>
      </c>
    </row>
    <row r="607" spans="1:25" ht="25.5" ph="1">
      <c r="A607" s="6" t="s" ph="1">
        <v>222</v>
      </c>
      <c r="B607" s="7" t="s" ph="1">
        <v>324</v>
      </c>
      <c r="C607" s="7" t="s" ph="1">
        <v>369</v>
      </c>
      <c r="G607" s="7" t="s" ph="1">
        <v>7278</v>
      </c>
      <c r="I607" s="7" t="s" ph="1">
        <v>3290</v>
      </c>
      <c r="M607" s="14" t="str" ph="1">
        <f>IFERROR(INDEX([1]!_born[生没年],
MATCH(I607,[1]!_born[作],0)),"")</f>
        <v/>
      </c>
      <c r="N607" s="14" t="str" ph="1">
        <f>IFERROR(INDEX([1]!_born[生没年],
MATCH(K607,[1]!_born[作],0)),"")</f>
        <v/>
      </c>
      <c r="O607" s="7" t="s" ph="1">
        <v>223</v>
      </c>
      <c r="R607" s="147" ph="1"/>
      <c r="S607" s="7" t="s" ph="1">
        <v>224</v>
      </c>
      <c r="T607" s="7" t="s" ph="1">
        <v>225</v>
      </c>
      <c r="U607" s="15" t="s" ph="1">
        <v>226</v>
      </c>
      <c r="W607" s="16" ph="1">
        <f>430+340</f>
        <v>770</v>
      </c>
      <c r="Y607" s="7" t="s" ph="1">
        <v>8573</v>
      </c>
    </row>
    <row r="608" spans="1:25" s="19" customFormat="1" ht="25.5" ph="1">
      <c r="A608" s="18" ph="1">
        <v>510</v>
      </c>
      <c r="B608" s="19" t="s" ph="1">
        <v>324</v>
      </c>
      <c r="C608" s="19" t="s" ph="1">
        <v>369</v>
      </c>
      <c r="D608" s="27" ph="1"/>
      <c r="E608" s="26" ph="1"/>
      <c r="G608" s="19" t="s" ph="1">
        <v>8531</v>
      </c>
      <c r="I608" s="19" t="s" ph="1">
        <v>8574</v>
      </c>
      <c r="M608" s="20" t="str" ph="1">
        <f>IFERROR(INDEX([1]!_born[生没年],
MATCH(I608,[1]!_born[作],0)),"")</f>
        <v/>
      </c>
      <c r="N608" s="20" t="str" ph="1">
        <f>IFERROR(INDEX([1]!_born[生没年],
MATCH(K608,[1]!_born[作],0)),"")</f>
        <v/>
      </c>
      <c r="O608" s="19" t="s" ph="1">
        <v>8574</v>
      </c>
      <c r="R608" s="148" ph="1"/>
      <c r="U608" s="21" ph="1"/>
      <c r="V608" s="22" ph="1"/>
      <c r="W608" s="22" ph="1"/>
      <c r="Y608" s="19" t="s" ph="1">
        <v>8052</v>
      </c>
    </row>
    <row r="609" spans="1:25" s="19" customFormat="1" ht="25.5" ph="1">
      <c r="A609" s="18" ph="1">
        <v>511</v>
      </c>
      <c r="B609" s="19" t="s" ph="1">
        <v>324</v>
      </c>
      <c r="C609" s="19" t="s" ph="1">
        <v>369</v>
      </c>
      <c r="D609" s="27" ph="1"/>
      <c r="E609" s="26" ph="1"/>
      <c r="G609" s="19" t="s" ph="1">
        <v>8531</v>
      </c>
      <c r="I609" s="19" t="s" ph="1">
        <v>8575</v>
      </c>
      <c r="M609" s="20" t="str" ph="1">
        <f>IFERROR(INDEX([1]!_born[生没年],
MATCH(I609,[1]!_born[作],0)),"")</f>
        <v/>
      </c>
      <c r="N609" s="20" t="str" ph="1">
        <f>IFERROR(INDEX([1]!_born[生没年],
MATCH(K609,[1]!_born[作],0)),"")</f>
        <v/>
      </c>
      <c r="O609" s="19" t="s" ph="1">
        <v>8576</v>
      </c>
      <c r="R609" s="148" ph="1"/>
      <c r="U609" s="21" ph="1"/>
      <c r="V609" s="22" ph="1"/>
      <c r="W609" s="22" ph="1"/>
      <c r="Y609" s="19" t="s" ph="1">
        <v>8052</v>
      </c>
    </row>
    <row r="610" spans="1:25" s="19" customFormat="1" ht="25.5" ph="1">
      <c r="A610" s="18" ph="1">
        <v>512</v>
      </c>
      <c r="B610" s="19" t="s" ph="1">
        <v>324</v>
      </c>
      <c r="C610" s="19" t="s" ph="1">
        <v>369</v>
      </c>
      <c r="D610" s="27" ph="1"/>
      <c r="E610" s="26" ph="1"/>
      <c r="G610" s="19" t="s" ph="1">
        <v>8531</v>
      </c>
      <c r="I610" s="28" t="s" ph="1">
        <v>8577</v>
      </c>
      <c r="M610" s="20" t="str" ph="1">
        <f>IFERROR(INDEX([1]!_born[生没年],
MATCH(I610,[1]!_born[作],0)),"")</f>
        <v/>
      </c>
      <c r="N610" s="20" t="str" ph="1">
        <f>IFERROR(INDEX([1]!_born[生没年],
MATCH(K610,[1]!_born[作],0)),"")</f>
        <v/>
      </c>
      <c r="O610" s="28" t="s" ph="1">
        <v>8577</v>
      </c>
      <c r="R610" s="148" ph="1"/>
      <c r="U610" s="21" ph="1"/>
      <c r="V610" s="22" ph="1"/>
      <c r="W610" s="22" ph="1"/>
      <c r="Y610" s="19" t="s" ph="1">
        <v>8052</v>
      </c>
    </row>
    <row r="611" spans="1:25" s="19" customFormat="1" ht="25.5" ph="1">
      <c r="A611" s="18" ph="1">
        <v>513</v>
      </c>
      <c r="B611" s="19" t="s" ph="1">
        <v>324</v>
      </c>
      <c r="C611" s="19" t="s" ph="1">
        <v>369</v>
      </c>
      <c r="D611" s="27" ph="1"/>
      <c r="E611" s="26" ph="1"/>
      <c r="G611" s="19" t="s" ph="1">
        <v>8531</v>
      </c>
      <c r="I611" s="19" t="s" ph="1">
        <v>8578</v>
      </c>
      <c r="M611" s="20" t="str" ph="1">
        <f>IFERROR(INDEX([1]!_born[生没年],
MATCH(I611,[1]!_born[作],0)),"")</f>
        <v/>
      </c>
      <c r="N611" s="20" t="str" ph="1">
        <f>IFERROR(INDEX([1]!_born[生没年],
MATCH(K611,[1]!_born[作],0)),"")</f>
        <v/>
      </c>
      <c r="O611" s="19" t="s" ph="1">
        <v>8578</v>
      </c>
      <c r="R611" s="148" ph="1"/>
      <c r="U611" s="21" ph="1"/>
      <c r="V611" s="22" ph="1"/>
      <c r="W611" s="22" ph="1"/>
      <c r="Y611" s="19" t="s" ph="1">
        <v>8052</v>
      </c>
    </row>
    <row r="612" spans="1:25" ht="25.5" ph="1">
      <c r="A612" s="6" ph="1">
        <v>514</v>
      </c>
      <c r="B612" s="7" t="s" ph="1">
        <v>324</v>
      </c>
      <c r="C612" s="7" t="s" ph="1">
        <v>369</v>
      </c>
      <c r="D612" s="24" ph="1"/>
      <c r="E612" s="23" ph="1"/>
      <c r="G612" s="7" t="s" ph="1">
        <v>7278</v>
      </c>
      <c r="I612" s="7" t="s" ph="1">
        <v>8579</v>
      </c>
      <c r="M612" s="14" t="str" ph="1">
        <f>IFERROR(INDEX([1]!_born[生没年],
MATCH(I612,[1]!_born[作],0)),"")</f>
        <v/>
      </c>
      <c r="N612" s="14" t="str" ph="1">
        <f>IFERROR(INDEX([1]!_born[生没年],
MATCH(K612,[1]!_born[作],0)),"")</f>
        <v/>
      </c>
      <c r="O612" s="7" t="s" ph="1">
        <v>8580</v>
      </c>
      <c r="R612" s="147" ph="1"/>
    </row>
    <row r="613" spans="1:25" ht="25.5" ph="1">
      <c r="A613" s="6" ph="1">
        <v>515</v>
      </c>
      <c r="B613" s="7" t="s" ph="1">
        <v>324</v>
      </c>
      <c r="C613" s="7" t="s" ph="1">
        <v>369</v>
      </c>
      <c r="G613" s="7" t="s" ph="1">
        <v>7278</v>
      </c>
      <c r="I613" s="7" t="s" ph="1">
        <v>3044</v>
      </c>
      <c r="M613" s="14" t="str" ph="1">
        <f>IFERROR(INDEX([1]!_born[生没年],
MATCH(I613,[1]!_born[作],0)),"")</f>
        <v/>
      </c>
      <c r="N613" s="14" t="str" ph="1">
        <f>IFERROR(INDEX([1]!_born[生没年],
MATCH(K613,[1]!_born[作],0)),"")</f>
        <v/>
      </c>
      <c r="O613" s="7" t="s" ph="1">
        <v>3044</v>
      </c>
      <c r="R613" s="147" ph="1"/>
    </row>
    <row r="614" spans="1:25" ht="25.5" ph="1">
      <c r="A614" s="6" ph="1">
        <v>516</v>
      </c>
      <c r="B614" s="7" t="s" ph="1">
        <v>324</v>
      </c>
      <c r="C614" s="7" t="s" ph="1">
        <v>324</v>
      </c>
      <c r="G614" s="7" t="s" ph="1">
        <v>7278</v>
      </c>
      <c r="I614" s="7" t="s" ph="1">
        <v>8581</v>
      </c>
      <c r="M614" s="14" t="str" ph="1">
        <f>IFERROR(INDEX([1]!_born[生没年],
MATCH(I614,[1]!_born[作],0)),"")</f>
        <v/>
      </c>
      <c r="N614" s="14" t="str" ph="1">
        <f>IFERROR(INDEX([1]!_born[生没年],
MATCH(K614,[1]!_born[作],0)),"")</f>
        <v/>
      </c>
      <c r="O614" s="7" t="s" ph="1">
        <v>8581</v>
      </c>
      <c r="R614" s="147" ph="1"/>
    </row>
    <row r="615" spans="1:25" ht="25.5" ph="1">
      <c r="A615" s="6" t="s" ph="1">
        <v>4482</v>
      </c>
      <c r="B615" s="7" t="s" ph="1">
        <v>324</v>
      </c>
      <c r="C615" s="7" t="s" ph="1">
        <v>324</v>
      </c>
      <c r="E615" s="7" t="s" ph="1">
        <v>84</v>
      </c>
      <c r="G615" s="7" t="s" ph="1">
        <v>7278</v>
      </c>
      <c r="I615" s="7" t="s" ph="1">
        <v>4483</v>
      </c>
      <c r="M615" s="14" t="str" ph="1">
        <f>IFERROR(INDEX([1]!_born[生没年],
MATCH(I615,[1]!_born[作],0)),"")</f>
        <v/>
      </c>
      <c r="N615" s="14" t="str" ph="1">
        <f>IFERROR(INDEX([1]!_born[生没年],
MATCH(K615,[1]!_born[作],0)),"")</f>
        <v/>
      </c>
      <c r="O615" s="7" t="s" ph="1">
        <v>8582</v>
      </c>
      <c r="R615" s="147" ph="1"/>
      <c r="S615" s="7" t="s" ph="1">
        <v>7710</v>
      </c>
      <c r="T615" s="7" t="s" ph="1">
        <v>4484</v>
      </c>
      <c r="U615" s="15" ph="1">
        <v>43850</v>
      </c>
      <c r="V615" s="16" ph="1">
        <f>3107*1.05</f>
        <v>3262.3500000000004</v>
      </c>
      <c r="W615" s="16" ph="1">
        <f>1+318</f>
        <v>319</v>
      </c>
      <c r="Y615" s="7" t="s" ph="1">
        <v>232</v>
      </c>
    </row>
    <row r="616" spans="1:25" ht="25.5" ph="1">
      <c r="A616" s="6" t="s" ph="1">
        <v>4464</v>
      </c>
      <c r="B616" s="7" t="s" ph="1">
        <v>324</v>
      </c>
      <c r="C616" s="7" t="s" ph="1">
        <v>324</v>
      </c>
      <c r="E616" s="7" t="s" ph="1">
        <v>84</v>
      </c>
      <c r="G616" s="7" t="s" ph="1">
        <v>7278</v>
      </c>
      <c r="I616" s="7" t="s" ph="1">
        <v>104</v>
      </c>
      <c r="M616" s="14" t="str" ph="1">
        <f>IFERROR(INDEX([1]!_born[生没年],
MATCH(I616,[1]!_born[作],0)),"")</f>
        <v/>
      </c>
      <c r="N616" s="14" t="str" ph="1">
        <f>IFERROR(INDEX([1]!_born[生没年],
MATCH(K616,[1]!_born[作],0)),"")</f>
        <v/>
      </c>
      <c r="O616" s="7" t="s" ph="1">
        <v>4465</v>
      </c>
      <c r="R616" s="147" ph="1"/>
      <c r="S616" s="7" t="s" ph="1">
        <v>8583</v>
      </c>
      <c r="T616" s="7" t="s" ph="1">
        <v>4466</v>
      </c>
      <c r="U616" s="15" ph="1">
        <v>43839</v>
      </c>
      <c r="V616" s="16" ph="1">
        <f>3000*1.1</f>
        <v>3300.0000000000005</v>
      </c>
      <c r="W616" s="16" ph="1">
        <f>3000*1.1</f>
        <v>3300.0000000000005</v>
      </c>
      <c r="Y616" s="7" t="s" ph="1">
        <v>232</v>
      </c>
    </row>
    <row r="617" spans="1:25" ht="25.5" ph="1">
      <c r="A617" s="6" t="s" ph="1">
        <v>4296</v>
      </c>
      <c r="B617" s="7" t="s" ph="1">
        <v>324</v>
      </c>
      <c r="C617" s="7" t="s" ph="1">
        <v>324</v>
      </c>
      <c r="G617" s="7" t="s" ph="1">
        <v>7278</v>
      </c>
      <c r="I617" s="7" t="s" ph="1">
        <v>104</v>
      </c>
      <c r="M617" s="14" t="str" ph="1">
        <f>IFERROR(INDEX([1]!_born[生没年],
MATCH(I617,[1]!_born[作],0)),"")</f>
        <v/>
      </c>
      <c r="N617" s="14" t="str" ph="1">
        <f>IFERROR(INDEX([1]!_born[生没年],
MATCH(K617,[1]!_born[作],0)),"")</f>
        <v/>
      </c>
      <c r="O617" s="7" t="s" ph="1">
        <v>8584</v>
      </c>
      <c r="R617" s="147" ph="1"/>
      <c r="U617" s="15" ph="1">
        <v>41070</v>
      </c>
      <c r="V617" s="16" ph="1">
        <v>2600</v>
      </c>
      <c r="W617" s="16" ph="1">
        <v>48</v>
      </c>
      <c r="Y617" s="7" t="s" ph="1">
        <v>8585</v>
      </c>
    </row>
    <row r="618" spans="1:25" ht="25.5" ph="1">
      <c r="A618" s="6" t="s" ph="1">
        <v>4297</v>
      </c>
      <c r="B618" s="7" t="s" ph="1">
        <v>324</v>
      </c>
      <c r="C618" s="7" t="s" ph="1">
        <v>369</v>
      </c>
      <c r="G618" s="7" t="s" ph="1">
        <v>7278</v>
      </c>
      <c r="I618" s="7" t="s" ph="1">
        <v>104</v>
      </c>
      <c r="M618" s="14" t="str" ph="1">
        <f>IFERROR(INDEX([1]!_born[生没年],
MATCH(I618,[1]!_born[作],0)),"")</f>
        <v/>
      </c>
      <c r="N618" s="14" t="str" ph="1">
        <f>IFERROR(INDEX([1]!_born[生没年],
MATCH(K618,[1]!_born[作],0)),"")</f>
        <v/>
      </c>
      <c r="O618" s="7" t="s" ph="1">
        <v>8586</v>
      </c>
      <c r="R618" s="147" ph="1"/>
      <c r="U618" s="15" ph="1">
        <v>41070</v>
      </c>
      <c r="V618" s="16" ph="1">
        <v>2600</v>
      </c>
      <c r="W618" s="16" ph="1">
        <v>48</v>
      </c>
      <c r="Y618" s="7" t="s" ph="1">
        <v>8585</v>
      </c>
    </row>
    <row r="619" spans="1:25" s="19" customFormat="1" ht="25.5" ph="1">
      <c r="A619" s="18" ph="1">
        <v>518</v>
      </c>
      <c r="B619" s="19" t="s" ph="1">
        <v>324</v>
      </c>
      <c r="C619" s="19" t="s" ph="1">
        <v>369</v>
      </c>
      <c r="D619" s="20" ph="1"/>
      <c r="G619" s="19" t="s" ph="1">
        <v>2758</v>
      </c>
      <c r="I619" s="19" t="s" ph="1">
        <v>8587</v>
      </c>
      <c r="M619" s="20" t="str" ph="1">
        <f>IFERROR(INDEX([1]!_born[生没年],
MATCH(I619,[1]!_born[作],0)),"")</f>
        <v/>
      </c>
      <c r="N619" s="20" t="str" ph="1">
        <f>IFERROR(INDEX([1]!_born[生没年],
MATCH(K619,[1]!_born[作],0)),"")</f>
        <v/>
      </c>
      <c r="O619" s="19" t="s" ph="1">
        <v>8588</v>
      </c>
      <c r="R619" s="148" ph="1"/>
      <c r="U619" s="21" t="s" ph="1">
        <v>227</v>
      </c>
      <c r="V619" s="22" ph="1"/>
      <c r="W619" s="22" ph="1"/>
      <c r="Y619" s="19" t="s" ph="1">
        <v>8589</v>
      </c>
    </row>
    <row r="620" spans="1:25" ht="25.5" ph="1">
      <c r="A620" s="6" ph="1">
        <v>519</v>
      </c>
      <c r="B620" s="7" t="s" ph="1">
        <v>324</v>
      </c>
      <c r="C620" s="7" t="s" ph="1">
        <v>369</v>
      </c>
      <c r="G620" s="7" t="s" ph="1">
        <v>2758</v>
      </c>
      <c r="I620" s="7" t="s" ph="1">
        <v>8590</v>
      </c>
      <c r="M620" s="14" t="str" ph="1">
        <f>IFERROR(INDEX([1]!_born[生没年],
MATCH(I620,[1]!_born[作],0)),"")</f>
        <v/>
      </c>
      <c r="N620" s="14" t="str" ph="1">
        <f>IFERROR(INDEX([1]!_born[生没年],
MATCH(K620,[1]!_born[作],0)),"")</f>
        <v/>
      </c>
      <c r="O620" s="7" t="s" ph="1">
        <v>2530</v>
      </c>
      <c r="R620" s="147" ph="1"/>
      <c r="U620" s="15" ph="1">
        <v>36176</v>
      </c>
    </row>
    <row r="621" spans="1:25" s="19" customFormat="1" ht="25.5" ph="1">
      <c r="A621" s="18" ph="1">
        <v>456</v>
      </c>
      <c r="B621" s="19" t="s" ph="1">
        <v>324</v>
      </c>
      <c r="C621" s="19" t="s" ph="1">
        <v>369</v>
      </c>
      <c r="D621" s="20" ph="1"/>
      <c r="G621" s="19" t="s" ph="1">
        <v>8531</v>
      </c>
      <c r="I621" s="19" t="s" ph="1">
        <v>228</v>
      </c>
      <c r="M621" s="20" t="str" ph="1">
        <f>IFERROR(INDEX([1]!_born[生没年],
MATCH(I621,[1]!_born[作],0)),"")</f>
        <v/>
      </c>
      <c r="N621" s="20" t="str" ph="1">
        <f>IFERROR(INDEX([1]!_born[生没年],
MATCH(K621,[1]!_born[作],0)),"")</f>
        <v/>
      </c>
      <c r="O621" s="19" t="s" ph="1">
        <v>228</v>
      </c>
      <c r="R621" s="148" ph="1"/>
      <c r="U621" s="21" ph="1"/>
      <c r="V621" s="22" ph="1"/>
      <c r="W621" s="22" ph="1">
        <v>0</v>
      </c>
      <c r="Y621" s="19" t="s" ph="1">
        <v>8591</v>
      </c>
    </row>
    <row r="622" spans="1:25" s="8" customFormat="1" ph="1">
      <c r="A622" s="6" ph="1">
        <v>543</v>
      </c>
      <c r="B622" s="11" t="s" ph="1">
        <v>324</v>
      </c>
      <c r="C622" s="11" t="s" ph="1">
        <v>369</v>
      </c>
      <c r="D622" s="9" ph="1"/>
      <c r="G622" s="10" t="s" ph="1">
        <v>161</v>
      </c>
      <c r="H622" s="11" ph="1"/>
      <c r="M622" s="9" t="str" ph="1">
        <f>IFERROR(INDEX([1]!_born[生没年],
MATCH(I622,[1]!_born[作],0)),"")</f>
        <v/>
      </c>
      <c r="N622" s="9" t="str" ph="1">
        <f>IFERROR(INDEX([1]!_born[生没年],
MATCH(K622,[1]!_born[作],0)),"")</f>
        <v/>
      </c>
      <c r="R622" s="146" ph="1"/>
      <c r="U622" s="12" ph="1"/>
      <c r="V622" s="13" ph="1"/>
      <c r="W622" s="13" ph="1"/>
    </row>
    <row r="623" spans="1:25" ht="25.5" ph="1">
      <c r="A623" s="7" t="s" ph="1">
        <v>229</v>
      </c>
      <c r="B623" s="7" t="s" ph="1">
        <v>324</v>
      </c>
      <c r="C623" s="7" t="s" ph="1">
        <v>369</v>
      </c>
      <c r="G623" s="7" t="s" ph="1">
        <v>7437</v>
      </c>
      <c r="I623" s="7" t="s" ph="1">
        <v>104</v>
      </c>
      <c r="M623" s="14" t="str" ph="1">
        <f>IFERROR(INDEX([1]!_born[生没年],
MATCH(I623,[1]!_born[作],0)),"")</f>
        <v/>
      </c>
      <c r="N623" s="14" t="str" ph="1">
        <f>IFERROR(INDEX([1]!_born[生没年],
MATCH(K623,[1]!_born[作],0)),"")</f>
        <v/>
      </c>
      <c r="O623" s="7" t="s" ph="1">
        <v>8592</v>
      </c>
      <c r="R623" s="147"/>
      <c r="S623" s="7" t="s">
        <v>230</v>
      </c>
      <c r="T623" s="7" t="s" ph="1">
        <v>8593</v>
      </c>
      <c r="U623" s="15" t="s" ph="1">
        <v>231</v>
      </c>
      <c r="V623" s="16" ph="1">
        <v>2394</v>
      </c>
      <c r="W623" s="16" ph="1">
        <v>2394</v>
      </c>
      <c r="Y623" s="7" t="s" ph="1">
        <v>232</v>
      </c>
    </row>
    <row r="624" spans="1:25" ht="25.5" ph="1">
      <c r="A624" s="7" t="s" ph="1">
        <v>10494</v>
      </c>
      <c r="B624" s="7" t="s" ph="1">
        <v>294</v>
      </c>
      <c r="C624" s="7" t="s" ph="1">
        <v>294</v>
      </c>
      <c r="D624" s="14" t="s" ph="1">
        <v>11321</v>
      </c>
      <c r="E624" s="7" t="s" ph="1">
        <v>85</v>
      </c>
      <c r="G624" s="7" t="s" ph="1">
        <v>7437</v>
      </c>
      <c r="I624" s="17" t="s" ph="1">
        <v>11322</v>
      </c>
      <c r="M624" s="14" t="str" ph="1">
        <f>IFERROR(INDEX([1]!_born[生没年],
MATCH(I624,[1]!_born[作],0)),"")</f>
        <v/>
      </c>
      <c r="N624" s="14" t="str" ph="1">
        <f>IFERROR(INDEX([1]!_born[生没年],
MATCH(K624,[1]!_born[作],0)),"")</f>
        <v/>
      </c>
      <c r="O624" s="7" t="s" ph="1">
        <v>11323</v>
      </c>
      <c r="R624" s="147"/>
      <c r="S624" s="7" t="s">
        <v>10495</v>
      </c>
      <c r="T624" s="7" t="s" ph="1">
        <v>11324</v>
      </c>
      <c r="U624" s="15" ph="1">
        <v>45490</v>
      </c>
      <c r="V624" s="16" ph="1">
        <f>5000*1.1</f>
        <v>5500</v>
      </c>
      <c r="W624" s="16" ph="1">
        <f>5000*1.1</f>
        <v>5500</v>
      </c>
      <c r="Y624" s="7" t="s" ph="1">
        <v>11325</v>
      </c>
    </row>
    <row r="625" spans="1:25" ht="25.5" ph="1">
      <c r="A625" s="7" t="s" ph="1">
        <v>233</v>
      </c>
      <c r="B625" s="7" t="s" ph="1">
        <v>324</v>
      </c>
      <c r="C625" s="7" t="s" ph="1">
        <v>369</v>
      </c>
      <c r="G625" s="7" t="s" ph="1">
        <v>7437</v>
      </c>
      <c r="I625" s="7" t="s" ph="1">
        <v>8594</v>
      </c>
      <c r="M625" s="14" t="str" ph="1">
        <f>IFERROR(INDEX([1]!_born[生没年],
MATCH(I625,[1]!_born[作],0)),"")</f>
        <v/>
      </c>
      <c r="N625" s="14" t="str" ph="1">
        <f>IFERROR(INDEX([1]!_born[生没年],
MATCH(K625,[1]!_born[作],0)),"")</f>
        <v/>
      </c>
      <c r="O625" s="7" t="s" ph="1">
        <v>8595</v>
      </c>
      <c r="R625" s="147"/>
      <c r="T625" s="7" t="s" ph="1">
        <v>234</v>
      </c>
      <c r="U625" s="15" t="s" ph="1">
        <v>231</v>
      </c>
      <c r="V625" s="16" ph="1">
        <f>2913*1.05</f>
        <v>3058.65</v>
      </c>
      <c r="W625" s="16" ph="1">
        <f>2913*1.05-1</f>
        <v>3057.65</v>
      </c>
      <c r="Y625" s="7" t="s" ph="1">
        <v>235</v>
      </c>
    </row>
    <row r="626" spans="1:25" ht="25.5" ph="1">
      <c r="A626" s="7" t="s" ph="1">
        <v>236</v>
      </c>
      <c r="B626" s="7" t="s" ph="1">
        <v>237</v>
      </c>
      <c r="C626" s="7" t="s" ph="1">
        <v>237</v>
      </c>
      <c r="G626" s="7" t="s" ph="1">
        <v>7437</v>
      </c>
      <c r="I626" s="17" t="s" ph="1">
        <v>8596</v>
      </c>
      <c r="M626" s="14" t="str" ph="1">
        <f>IFERROR(INDEX([1]!_born[生没年],
MATCH(I626,[1]!_born[作],0)),"")</f>
        <v/>
      </c>
      <c r="N626" s="14" t="str" ph="1">
        <f>IFERROR(INDEX([1]!_born[生没年],
MATCH(K626,[1]!_born[作],0)),"")</f>
        <v/>
      </c>
      <c r="O626" s="7" t="s" ph="1">
        <v>8597</v>
      </c>
      <c r="R626" s="147"/>
      <c r="T626" s="7" t="s" ph="1">
        <v>234</v>
      </c>
      <c r="U626" s="15" t="s" ph="1">
        <v>226</v>
      </c>
      <c r="Y626" s="7" t="s" ph="1">
        <v>8598</v>
      </c>
    </row>
    <row r="627" spans="1:25" ht="25.5" ph="1">
      <c r="A627" s="7" t="s" ph="1">
        <v>238</v>
      </c>
      <c r="B627" s="7" t="s" ph="1">
        <v>324</v>
      </c>
      <c r="C627" s="7" t="s" ph="1">
        <v>369</v>
      </c>
      <c r="G627" s="7" t="s" ph="1">
        <v>7437</v>
      </c>
      <c r="I627" s="17" t="s" ph="1">
        <v>8596</v>
      </c>
      <c r="M627" s="14" t="str" ph="1">
        <f>IFERROR(INDEX([1]!_born[生没年],
MATCH(I627,[1]!_born[作],0)),"")</f>
        <v/>
      </c>
      <c r="N627" s="14" t="str" ph="1">
        <f>IFERROR(INDEX([1]!_born[生没年],
MATCH(K627,[1]!_born[作],0)),"")</f>
        <v/>
      </c>
      <c r="O627" s="7" t="s" ph="1">
        <v>8599</v>
      </c>
      <c r="R627" s="147"/>
      <c r="S627" s="7" t="s">
        <v>239</v>
      </c>
      <c r="T627" s="7" t="s" ph="1">
        <v>234</v>
      </c>
      <c r="U627" s="15" ph="1">
        <v>39364</v>
      </c>
      <c r="W627" s="16" ph="1">
        <v>1550</v>
      </c>
      <c r="Y627" s="7" t="s" ph="1">
        <v>8480</v>
      </c>
    </row>
    <row r="628" spans="1:25" ht="25.5" ph="1">
      <c r="A628" s="7" t="s" ph="1">
        <v>240</v>
      </c>
      <c r="B628" s="7" t="s" ph="1">
        <v>324</v>
      </c>
      <c r="C628" s="7" t="s" ph="1">
        <v>369</v>
      </c>
      <c r="G628" s="7" t="s" ph="1">
        <v>7437</v>
      </c>
      <c r="I628" s="17" t="s" ph="1">
        <v>8600</v>
      </c>
      <c r="M628" s="14" t="str" ph="1">
        <f>IFERROR(INDEX([1]!_born[生没年],
MATCH(I628,[1]!_born[作],0)),"")</f>
        <v/>
      </c>
      <c r="N628" s="14" t="str" ph="1">
        <f>IFERROR(INDEX([1]!_born[生没年],
MATCH(K628,[1]!_born[作],0)),"")</f>
        <v/>
      </c>
      <c r="O628" s="7" t="s" ph="1">
        <v>8601</v>
      </c>
      <c r="R628" s="147"/>
      <c r="T628" s="7" t="s" ph="1">
        <v>234</v>
      </c>
      <c r="U628" s="15" t="s" ph="1">
        <v>241</v>
      </c>
      <c r="Y628" s="7" t="s" ph="1">
        <v>8598</v>
      </c>
    </row>
    <row r="629" spans="1:25" ht="25.5" ph="1">
      <c r="A629" s="7" t="s" ph="1">
        <v>242</v>
      </c>
      <c r="B629" s="7" t="s" ph="1">
        <v>324</v>
      </c>
      <c r="C629" s="7" t="s" ph="1">
        <v>369</v>
      </c>
      <c r="G629" s="7" t="s" ph="1">
        <v>7437</v>
      </c>
      <c r="I629" s="17" t="s" ph="1">
        <v>8600</v>
      </c>
      <c r="M629" s="14" t="str" ph="1">
        <f>IFERROR(INDEX([1]!_born[生没年],
MATCH(I629,[1]!_born[作],0)),"")</f>
        <v/>
      </c>
      <c r="N629" s="14" t="str" ph="1">
        <f>IFERROR(INDEX([1]!_born[生没年],
MATCH(K629,[1]!_born[作],0)),"")</f>
        <v/>
      </c>
      <c r="O629" s="7" t="s" ph="1">
        <v>8602</v>
      </c>
      <c r="R629" s="147"/>
      <c r="T629" s="7" t="s" ph="1">
        <v>234</v>
      </c>
      <c r="U629" s="15" t="s" ph="1">
        <v>241</v>
      </c>
      <c r="Y629" s="7" t="s" ph="1">
        <v>8598</v>
      </c>
    </row>
    <row r="630" spans="1:25" ht="25.5" ph="1">
      <c r="A630" s="7" t="s" ph="1">
        <v>243</v>
      </c>
      <c r="B630" s="7" t="s" ph="1">
        <v>324</v>
      </c>
      <c r="C630" s="7" t="s" ph="1">
        <v>369</v>
      </c>
      <c r="G630" s="7" t="s" ph="1">
        <v>7437</v>
      </c>
      <c r="I630" s="17" t="s" ph="1">
        <v>8600</v>
      </c>
      <c r="M630" s="14" t="str" ph="1">
        <f>IFERROR(INDEX([1]!_born[生没年],
MATCH(I630,[1]!_born[作],0)),"")</f>
        <v/>
      </c>
      <c r="N630" s="14" t="str" ph="1">
        <f>IFERROR(INDEX([1]!_born[生没年],
MATCH(K630,[1]!_born[作],0)),"")</f>
        <v/>
      </c>
      <c r="O630" s="7" t="s" ph="1">
        <v>8603</v>
      </c>
      <c r="R630" s="147"/>
      <c r="S630" s="7" t="s">
        <v>244</v>
      </c>
      <c r="T630" s="7" t="s" ph="1">
        <v>234</v>
      </c>
      <c r="U630" s="15" ph="1">
        <v>39327</v>
      </c>
      <c r="V630" s="16" ph="1">
        <v>2940</v>
      </c>
      <c r="W630" s="16" ph="1">
        <v>950</v>
      </c>
      <c r="Y630" s="7" t="s" ph="1">
        <v>8604</v>
      </c>
    </row>
    <row r="631" spans="1:25" ht="25.5" ph="1">
      <c r="A631" s="6" t="s" ph="1">
        <v>4316</v>
      </c>
      <c r="B631" s="7" t="s" ph="1">
        <v>4315</v>
      </c>
      <c r="C631" s="7" t="s" ph="1">
        <v>4315</v>
      </c>
      <c r="D631" s="24" ph="1"/>
      <c r="E631" s="23" ph="1"/>
      <c r="G631" s="7" t="s" ph="1">
        <v>7437</v>
      </c>
      <c r="I631" s="17" t="s" ph="1">
        <v>8600</v>
      </c>
      <c r="M631" s="14" t="str" ph="1">
        <f>IFERROR(INDEX([1]!_born[生没年],
MATCH(I631,[1]!_born[作],0)),"")</f>
        <v/>
      </c>
      <c r="N631" s="14" t="str" ph="1">
        <f>IFERROR(INDEX([1]!_born[生没年],
MATCH(K631,[1]!_born[作],0)),"")</f>
        <v/>
      </c>
      <c r="O631" s="7" t="s" ph="1">
        <v>8605</v>
      </c>
      <c r="R631" s="147" ph="1"/>
      <c r="T631" s="7" t="s" ph="1">
        <v>7742</v>
      </c>
      <c r="U631" s="15" ph="1">
        <v>41184</v>
      </c>
      <c r="Y631" s="7" t="s" ph="1">
        <v>7969</v>
      </c>
    </row>
    <row r="632" spans="1:25" ht="25.5" ph="1">
      <c r="A632" s="6" t="s" ph="1">
        <v>4317</v>
      </c>
      <c r="B632" s="7" t="s" ph="1">
        <v>4318</v>
      </c>
      <c r="C632" s="7" t="s" ph="1">
        <v>4318</v>
      </c>
      <c r="D632" s="24" ph="1"/>
      <c r="E632" s="23" ph="1"/>
      <c r="G632" s="7" t="s" ph="1">
        <v>7437</v>
      </c>
      <c r="I632" s="144" t="s" ph="1">
        <v>7711</v>
      </c>
      <c r="M632" s="14" t="str" ph="1">
        <f>IFERROR(INDEX([1]!_born[生没年],
MATCH(I632,[1]!_born[作],0)),"")</f>
        <v/>
      </c>
      <c r="N632" s="14" t="str" ph="1">
        <f>IFERROR(INDEX([1]!_born[生没年],
MATCH(K632,[1]!_born[作],0)),"")</f>
        <v/>
      </c>
      <c r="O632" s="7" t="s" ph="1">
        <v>8606</v>
      </c>
      <c r="R632" s="147" ph="1"/>
      <c r="T632" s="7" t="s" ph="1">
        <v>7742</v>
      </c>
      <c r="U632" s="15" ph="1">
        <v>41184</v>
      </c>
      <c r="W632" s="16" ph="1">
        <f>1+340</f>
        <v>341</v>
      </c>
      <c r="Y632" s="7" t="s" ph="1">
        <v>7969</v>
      </c>
    </row>
    <row r="633" spans="1:25" ht="25.5" ph="1">
      <c r="A633" s="6" ph="1">
        <v>465</v>
      </c>
      <c r="B633" s="7" t="s" ph="1">
        <v>324</v>
      </c>
      <c r="C633" s="7" t="s" ph="1">
        <v>369</v>
      </c>
      <c r="G633" s="7" t="s" ph="1">
        <v>7437</v>
      </c>
      <c r="I633" s="7" t="s" ph="1">
        <v>8607</v>
      </c>
      <c r="M633" s="14" t="str" ph="1">
        <f>IFERROR(INDEX([1]!_born[生没年],
MATCH(I633,[1]!_born[作],0)),"")</f>
        <v/>
      </c>
      <c r="N633" s="14" t="str" ph="1">
        <f>IFERROR(INDEX([1]!_born[生没年],
MATCH(K633,[1]!_born[作],0)),"")</f>
        <v/>
      </c>
      <c r="O633" s="7" t="s" ph="1">
        <v>3698</v>
      </c>
      <c r="R633" s="147" ph="1"/>
      <c r="S633" s="7" ph="1">
        <v>1995</v>
      </c>
      <c r="U633" s="15" ph="1">
        <v>36581</v>
      </c>
      <c r="V633" s="16" ph="1">
        <v>3000</v>
      </c>
      <c r="W633" s="16" ph="1">
        <f>1750*1.05</f>
        <v>1837.5</v>
      </c>
    </row>
    <row r="634" spans="1:25" ht="25.5" ph="1">
      <c r="A634" s="6" ph="1">
        <v>466</v>
      </c>
      <c r="B634" s="7" t="s" ph="1">
        <v>324</v>
      </c>
      <c r="C634" s="7" t="s" ph="1">
        <v>369</v>
      </c>
      <c r="G634" s="7" t="s" ph="1">
        <v>7437</v>
      </c>
      <c r="I634" s="7" t="s" ph="1">
        <v>8607</v>
      </c>
      <c r="M634" s="14" t="str" ph="1">
        <f>IFERROR(INDEX([1]!_born[生没年],
MATCH(I634,[1]!_born[作],0)),"")</f>
        <v/>
      </c>
      <c r="N634" s="14" t="str" ph="1">
        <f>IFERROR(INDEX([1]!_born[生没年],
MATCH(K634,[1]!_born[作],0)),"")</f>
        <v/>
      </c>
      <c r="O634" s="7" t="s" ph="1">
        <v>3699</v>
      </c>
      <c r="R634" s="147" ph="1"/>
      <c r="S634" s="7" ph="1">
        <v>1996</v>
      </c>
      <c r="U634" s="15" ph="1">
        <v>36581</v>
      </c>
      <c r="V634" s="16" ph="1">
        <v>3000</v>
      </c>
      <c r="W634" s="16" ph="1">
        <f>850*1.05</f>
        <v>892.5</v>
      </c>
    </row>
    <row r="635" spans="1:25" ht="25.5" ph="1">
      <c r="A635" s="6" ph="1">
        <v>467</v>
      </c>
      <c r="B635" s="7" t="s" ph="1">
        <v>324</v>
      </c>
      <c r="C635" s="7" t="s" ph="1">
        <v>369</v>
      </c>
      <c r="G635" s="7" t="s" ph="1">
        <v>7437</v>
      </c>
      <c r="I635" s="7" t="s" ph="1">
        <v>8607</v>
      </c>
      <c r="M635" s="14" t="str" ph="1">
        <f>IFERROR(INDEX([1]!_born[生没年],
MATCH(I635,[1]!_born[作],0)),"")</f>
        <v/>
      </c>
      <c r="N635" s="14" t="str" ph="1">
        <f>IFERROR(INDEX([1]!_born[生没年],
MATCH(K635,[1]!_born[作],0)),"")</f>
        <v/>
      </c>
      <c r="O635" s="7" t="s" ph="1">
        <v>3700</v>
      </c>
      <c r="R635" s="147" ph="1"/>
      <c r="S635" s="7" ph="1">
        <v>1997</v>
      </c>
      <c r="U635" s="15" ph="1">
        <v>36581</v>
      </c>
      <c r="V635" s="16" ph="1">
        <v>3000</v>
      </c>
      <c r="W635" s="16" ph="1">
        <f>1950*1.05</f>
        <v>2047.5</v>
      </c>
    </row>
    <row r="636" spans="1:25" ht="25.5" ph="1">
      <c r="A636" s="6" ph="1">
        <v>467</v>
      </c>
      <c r="B636" s="7" t="s" ph="1">
        <v>324</v>
      </c>
      <c r="C636" s="7" t="s" ph="1">
        <v>324</v>
      </c>
      <c r="E636" s="7" t="s" ph="1">
        <v>382</v>
      </c>
      <c r="G636" s="7" t="s" ph="1">
        <v>7437</v>
      </c>
      <c r="I636" s="7" t="s" ph="1">
        <v>8608</v>
      </c>
      <c r="M636" s="14" t="str" ph="1">
        <f>IFERROR(INDEX([1]!_born[生没年],
MATCH(I636,[1]!_born[作],0)),"")</f>
        <v/>
      </c>
      <c r="N636" s="14" t="str" ph="1">
        <f>IFERROR(INDEX([1]!_born[生没年],
MATCH(K636,[1]!_born[作],0)),"")</f>
        <v/>
      </c>
      <c r="O636" s="7" t="s" ph="1">
        <v>8609</v>
      </c>
      <c r="R636" s="147" ph="1"/>
      <c r="S636" s="7" t="s" ph="1">
        <v>4490</v>
      </c>
      <c r="T636" s="7" t="s">
        <v>4491</v>
      </c>
      <c r="U636" s="15" ph="1">
        <v>44482</v>
      </c>
      <c r="V636" s="16" ph="1">
        <f>6000*1.1</f>
        <v>6600.0000000000009</v>
      </c>
      <c r="W636" s="16" ph="1">
        <v>5646</v>
      </c>
      <c r="Y636" s="7" t="s" ph="1">
        <v>232</v>
      </c>
    </row>
    <row r="637" spans="1:25" ht="25.5" ph="1">
      <c r="A637" s="6" t="s" ph="1">
        <v>245</v>
      </c>
      <c r="B637" s="7" t="s" ph="1">
        <v>324</v>
      </c>
      <c r="C637" s="7" t="s" ph="1">
        <v>369</v>
      </c>
      <c r="G637" s="7" t="s" ph="1">
        <v>7437</v>
      </c>
      <c r="I637" s="7" t="s" ph="1">
        <v>8610</v>
      </c>
      <c r="M637" s="14" t="str" ph="1">
        <f>IFERROR(INDEX([1]!_born[生没年],
MATCH(I637,[1]!_born[作],0)),"")</f>
        <v/>
      </c>
      <c r="N637" s="14" t="str" ph="1">
        <f>IFERROR(INDEX([1]!_born[生没年],
MATCH(K637,[1]!_born[作],0)),"")</f>
        <v/>
      </c>
      <c r="O637" s="7" t="s" ph="1">
        <v>8611</v>
      </c>
      <c r="R637" s="147" ph="1"/>
      <c r="S637" s="7" t="s" ph="1">
        <v>246</v>
      </c>
      <c r="T637" s="6" t="s" ph="1">
        <v>247</v>
      </c>
      <c r="U637" s="15" t="s" ph="1">
        <v>248</v>
      </c>
      <c r="V637" s="16" ph="1">
        <f>2000*1.05</f>
        <v>2100</v>
      </c>
      <c r="W637" s="16" ph="1">
        <f>2000*1.05</f>
        <v>2100</v>
      </c>
    </row>
    <row r="638" spans="1:25" ht="25.5" ph="1">
      <c r="A638" s="6" t="s" ph="1">
        <v>249</v>
      </c>
      <c r="B638" s="7" t="s" ph="1">
        <v>324</v>
      </c>
      <c r="C638" s="7" t="s" ph="1">
        <v>324</v>
      </c>
      <c r="G638" s="7" t="s" ph="1">
        <v>7437</v>
      </c>
      <c r="I638" s="7" t="s" ph="1">
        <v>8610</v>
      </c>
      <c r="M638" s="14" t="str" ph="1">
        <f>IFERROR(INDEX([1]!_born[生没年],
MATCH(I638,[1]!_born[作],0)),"")</f>
        <v/>
      </c>
      <c r="N638" s="14" t="str" ph="1">
        <f>IFERROR(INDEX([1]!_born[生没年],
MATCH(K638,[1]!_born[作],0)),"")</f>
        <v/>
      </c>
      <c r="O638" s="7" t="s" ph="1">
        <v>8612</v>
      </c>
      <c r="R638" s="147" ph="1"/>
      <c r="S638" s="7" t="s" ph="1">
        <v>250</v>
      </c>
      <c r="T638" s="6" t="s" ph="1">
        <v>247</v>
      </c>
      <c r="U638" s="15" t="s" ph="1">
        <v>248</v>
      </c>
      <c r="V638" s="16" ph="1">
        <f>2600*1.05</f>
        <v>2730</v>
      </c>
      <c r="W638" s="16" ph="1">
        <f>2600*1.05</f>
        <v>2730</v>
      </c>
    </row>
    <row r="639" spans="1:25" ht="25.5" ph="1">
      <c r="A639" s="6" t="s" ph="1">
        <v>4396</v>
      </c>
      <c r="B639" s="7" t="s" ph="1">
        <v>324</v>
      </c>
      <c r="C639" s="7" t="s" ph="1">
        <v>324</v>
      </c>
      <c r="G639" s="7" t="s" ph="1">
        <v>7437</v>
      </c>
      <c r="I639" s="144" t="s" ph="1">
        <v>10487</v>
      </c>
      <c r="M639" s="14" t="str" ph="1">
        <f>IFERROR(INDEX([1]!_born[生没年],
MATCH(I639,[1]!_born[作],0)),"")</f>
        <v/>
      </c>
      <c r="N639" s="14" t="str" ph="1">
        <f>IFERROR(INDEX([1]!_born[生没年],
MATCH(K639,[1]!_born[作],0)),"")</f>
        <v/>
      </c>
      <c r="O639" s="7" t="s" ph="1">
        <v>4397</v>
      </c>
      <c r="R639" s="147" ph="1"/>
      <c r="S639" s="7" t="s" ph="1">
        <v>4400</v>
      </c>
      <c r="T639" s="6" t="s" ph="1">
        <v>4399</v>
      </c>
      <c r="U639" s="7" t="s" ph="1">
        <v>4398</v>
      </c>
      <c r="V639" s="16" ph="1">
        <f>20952*1.05</f>
        <v>21999.600000000002</v>
      </c>
      <c r="W639" s="16" ph="1">
        <v>18161</v>
      </c>
      <c r="Y639" s="7" t="s" ph="1">
        <v>8613</v>
      </c>
    </row>
    <row r="640" spans="1:25" ht="25.5" ph="1">
      <c r="A640" s="6" t="s" ph="1">
        <v>4319</v>
      </c>
      <c r="B640" s="7" t="s" ph="1">
        <v>324</v>
      </c>
      <c r="C640" s="7" t="s" ph="1">
        <v>369</v>
      </c>
      <c r="G640" s="7" t="s" ph="1">
        <v>7437</v>
      </c>
      <c r="I640" s="7" t="s" ph="1">
        <v>8614</v>
      </c>
      <c r="M640" s="14" t="str" ph="1">
        <f>IFERROR(INDEX([1]!_born[生没年],
MATCH(I640,[1]!_born[作],0)),"")</f>
        <v/>
      </c>
      <c r="N640" s="14" t="str" ph="1">
        <f>IFERROR(INDEX([1]!_born[生没年],
MATCH(K640,[1]!_born[作],0)),"")</f>
        <v/>
      </c>
      <c r="O640" s="7" t="s" ph="1">
        <v>8615</v>
      </c>
      <c r="R640" s="147" ph="1"/>
      <c r="S640" s="7" t="s" ph="1">
        <v>4320</v>
      </c>
      <c r="T640" s="6" t="s" ph="1">
        <v>4321</v>
      </c>
      <c r="U640" s="15" ph="1">
        <v>41329</v>
      </c>
      <c r="V640" s="16" ph="1">
        <v>3970</v>
      </c>
      <c r="W640" s="16" ph="1">
        <v>0</v>
      </c>
      <c r="Y640" s="7" t="s" ph="1">
        <v>7969</v>
      </c>
    </row>
    <row r="641" spans="1:25" ht="25.5" ph="1">
      <c r="A641" s="6" ph="1">
        <v>472</v>
      </c>
      <c r="B641" s="7" t="s" ph="1">
        <v>324</v>
      </c>
      <c r="C641" s="7" t="s" ph="1">
        <v>369</v>
      </c>
      <c r="D641" s="24" ph="1"/>
      <c r="E641" s="23" ph="1"/>
      <c r="G641" s="7" t="s" ph="1">
        <v>7437</v>
      </c>
      <c r="I641" s="7" t="s" ph="1">
        <v>8616</v>
      </c>
      <c r="M641" s="14" t="str" ph="1">
        <f>IFERROR(INDEX([1]!_born[生没年],
MATCH(I641,[1]!_born[作],0)),"")</f>
        <v/>
      </c>
      <c r="N641" s="14" t="str" ph="1">
        <f>IFERROR(INDEX([1]!_born[生没年],
MATCH(K641,[1]!_born[作],0)),"")</f>
        <v/>
      </c>
      <c r="O641" s="7" t="s" ph="1">
        <v>8617</v>
      </c>
      <c r="R641" s="147" ph="1"/>
      <c r="Y641" s="7" t="s" ph="1">
        <v>7319</v>
      </c>
    </row>
    <row r="642" spans="1:25" ht="25.5" ph="1">
      <c r="A642" s="6" ph="1">
        <v>473</v>
      </c>
      <c r="B642" s="7" t="s" ph="1">
        <v>324</v>
      </c>
      <c r="C642" s="7" t="s" ph="1">
        <v>369</v>
      </c>
      <c r="D642" s="24" ph="1"/>
      <c r="E642" s="23" ph="1"/>
      <c r="G642" s="7" t="s" ph="1">
        <v>7437</v>
      </c>
      <c r="I642" s="17" t="s" ph="1">
        <v>1118</v>
      </c>
      <c r="M642" s="14" t="str" ph="1">
        <f>IFERROR(INDEX([1]!_born[生没年],
MATCH(I642,[1]!_born[作],0)),"")</f>
        <v/>
      </c>
      <c r="N642" s="14" t="str" ph="1">
        <f>IFERROR(INDEX([1]!_born[生没年],
MATCH(K642,[1]!_born[作],0)),"")</f>
        <v/>
      </c>
      <c r="O642" s="7" t="s" ph="1">
        <v>0</v>
      </c>
      <c r="R642" s="147" ph="1"/>
      <c r="Y642" s="7" t="s" ph="1">
        <v>7319</v>
      </c>
    </row>
    <row r="643" spans="1:25" ht="25.5" ph="1">
      <c r="A643" s="6" ph="1">
        <v>474</v>
      </c>
      <c r="B643" s="7" t="s" ph="1">
        <v>324</v>
      </c>
      <c r="C643" s="7" t="s" ph="1">
        <v>369</v>
      </c>
      <c r="D643" s="24" ph="1"/>
      <c r="E643" s="23" ph="1"/>
      <c r="G643" s="7" t="s" ph="1">
        <v>7437</v>
      </c>
      <c r="I643" s="17" t="s" ph="1">
        <v>8618</v>
      </c>
      <c r="M643" s="14" t="str" ph="1">
        <f>IFERROR(INDEX([1]!_born[生没年],
MATCH(I643,[1]!_born[作],0)),"")</f>
        <v/>
      </c>
      <c r="N643" s="14" t="str" ph="1">
        <f>IFERROR(INDEX([1]!_born[生没年],
MATCH(K643,[1]!_born[作],0)),"")</f>
        <v/>
      </c>
      <c r="O643" s="7" t="s" ph="1">
        <v>8619</v>
      </c>
      <c r="R643" s="147" ph="1"/>
      <c r="Y643" s="7" t="s" ph="1">
        <v>7319</v>
      </c>
    </row>
    <row r="644" spans="1:25" ht="25.5" ph="1">
      <c r="A644" s="6" ph="1">
        <v>475</v>
      </c>
      <c r="B644" s="7" t="s" ph="1">
        <v>324</v>
      </c>
      <c r="C644" s="7" t="s" ph="1">
        <v>369</v>
      </c>
      <c r="G644" s="7" t="s" ph="1">
        <v>7437</v>
      </c>
      <c r="I644" s="17" t="s" ph="1">
        <v>1118</v>
      </c>
      <c r="M644" s="14" t="str" ph="1">
        <f>IFERROR(INDEX([1]!_born[生没年],
MATCH(I644,[1]!_born[作],0)),"")</f>
        <v/>
      </c>
      <c r="N644" s="14" t="str" ph="1">
        <f>IFERROR(INDEX([1]!_born[生没年],
MATCH(K644,[1]!_born[作],0)),"")</f>
        <v/>
      </c>
      <c r="O644" s="7" t="s" ph="1">
        <v>1</v>
      </c>
      <c r="R644" s="147" ph="1"/>
      <c r="Y644" s="7" t="s" ph="1">
        <v>7319</v>
      </c>
    </row>
    <row r="645" spans="1:25" ht="25.5" ph="1">
      <c r="A645" s="6" ph="1">
        <v>476</v>
      </c>
      <c r="B645" s="7" t="s" ph="1">
        <v>324</v>
      </c>
      <c r="C645" s="7" t="s" ph="1">
        <v>369</v>
      </c>
      <c r="G645" s="7" t="s" ph="1">
        <v>7437</v>
      </c>
      <c r="I645" s="17" t="s" ph="1">
        <v>8620</v>
      </c>
      <c r="M645" s="14" t="str" ph="1">
        <f>IFERROR(INDEX([1]!_born[生没年],
MATCH(I645,[1]!_born[作],0)),"")</f>
        <v/>
      </c>
      <c r="N645" s="14" t="str" ph="1">
        <f>IFERROR(INDEX([1]!_born[生没年],
MATCH(K645,[1]!_born[作],0)),"")</f>
        <v/>
      </c>
      <c r="O645" s="7" t="s" ph="1">
        <v>8621</v>
      </c>
      <c r="R645" s="147" ph="1"/>
      <c r="Y645" s="7" t="s" ph="1">
        <v>7319</v>
      </c>
    </row>
    <row r="646" spans="1:25" ht="25.5" ph="1">
      <c r="A646" s="6" ph="1">
        <v>477</v>
      </c>
      <c r="B646" s="7" t="s" ph="1">
        <v>324</v>
      </c>
      <c r="C646" s="7" t="s" ph="1">
        <v>369</v>
      </c>
      <c r="G646" s="7" t="s" ph="1">
        <v>7437</v>
      </c>
      <c r="I646" s="17" t="s" ph="1">
        <v>8622</v>
      </c>
      <c r="M646" s="14" t="str" ph="1">
        <f>IFERROR(INDEX([1]!_born[生没年],
MATCH(I646,[1]!_born[作],0)),"")</f>
        <v/>
      </c>
      <c r="N646" s="14" t="str" ph="1">
        <f>IFERROR(INDEX([1]!_born[生没年],
MATCH(K646,[1]!_born[作],0)),"")</f>
        <v/>
      </c>
      <c r="O646" s="7" t="s" ph="1">
        <v>8623</v>
      </c>
      <c r="R646" s="147" ph="1"/>
      <c r="Y646" s="7" t="s" ph="1">
        <v>7319</v>
      </c>
    </row>
    <row r="647" spans="1:25" ht="25.5" ph="1">
      <c r="A647" s="6" ph="1">
        <v>478</v>
      </c>
      <c r="B647" s="7" t="s" ph="1">
        <v>324</v>
      </c>
      <c r="C647" s="7" t="s" ph="1">
        <v>369</v>
      </c>
      <c r="D647" s="24" ph="1"/>
      <c r="E647" s="23" ph="1"/>
      <c r="G647" s="7" t="s" ph="1">
        <v>7437</v>
      </c>
      <c r="I647" s="7" t="s" ph="1">
        <v>8624</v>
      </c>
      <c r="M647" s="14" t="str" ph="1">
        <f>IFERROR(INDEX([1]!_born[生没年],
MATCH(I647,[1]!_born[作],0)),"")</f>
        <v/>
      </c>
      <c r="N647" s="14" t="str" ph="1">
        <f>IFERROR(INDEX([1]!_born[生没年],
MATCH(K647,[1]!_born[作],0)),"")</f>
        <v/>
      </c>
      <c r="O647" s="7" t="s" ph="1">
        <v>2555</v>
      </c>
      <c r="R647" s="147" ph="1"/>
      <c r="U647" s="15" ph="1">
        <v>36432</v>
      </c>
      <c r="V647" s="16" ph="1">
        <v>1529</v>
      </c>
      <c r="W647" s="16" ph="1">
        <v>1000</v>
      </c>
      <c r="Y647" s="7" t="s" ph="1">
        <v>2</v>
      </c>
    </row>
    <row r="648" spans="1:25" ht="25.5" ph="1">
      <c r="A648" s="6" ph="1">
        <v>478</v>
      </c>
      <c r="B648" s="7" t="s" ph="1">
        <v>324</v>
      </c>
      <c r="C648" s="7" t="s" ph="1">
        <v>324</v>
      </c>
      <c r="D648" s="24" ph="1"/>
      <c r="E648" s="23" ph="1"/>
      <c r="G648" s="7" t="s" ph="1">
        <v>7437</v>
      </c>
      <c r="I648" s="7" t="s" ph="1">
        <v>8625</v>
      </c>
      <c r="M648" s="14" t="str" ph="1">
        <f>IFERROR(INDEX([1]!_born[生没年],
MATCH(I648,[1]!_born[作],0)),"")</f>
        <v/>
      </c>
      <c r="N648" s="14" t="str" ph="1">
        <f>IFERROR(INDEX([1]!_born[生没年],
MATCH(K648,[1]!_born[作],0)),"")</f>
        <v/>
      </c>
      <c r="O648" s="7" t="s" ph="1">
        <v>4458</v>
      </c>
      <c r="R648" s="147" ph="1"/>
      <c r="S648" s="7" t="s" ph="1">
        <v>8626</v>
      </c>
      <c r="U648" s="15" ph="1">
        <v>43797</v>
      </c>
      <c r="V648" s="16" ph="1">
        <f>1456*1.03</f>
        <v>1499.68</v>
      </c>
      <c r="W648" s="16" ph="1">
        <f>1500+350</f>
        <v>1850</v>
      </c>
      <c r="Y648" s="7" t="s" ph="1">
        <v>232</v>
      </c>
    </row>
    <row r="649" spans="1:25" ht="25.5" ph="1">
      <c r="A649" s="6" ph="1">
        <v>479</v>
      </c>
      <c r="B649" s="7" t="s" ph="1">
        <v>324</v>
      </c>
      <c r="C649" s="7" t="s" ph="1">
        <v>369</v>
      </c>
      <c r="G649" s="7" t="s" ph="1">
        <v>7437</v>
      </c>
      <c r="I649" s="17" t="s" ph="1">
        <v>1118</v>
      </c>
      <c r="M649" s="14" t="str" ph="1">
        <f>IFERROR(INDEX([1]!_born[生没年],
MATCH(I649,[1]!_born[作],0)),"")</f>
        <v/>
      </c>
      <c r="N649" s="14" t="str" ph="1">
        <f>IFERROR(INDEX([1]!_born[生没年],
MATCH(K649,[1]!_born[作],0)),"")</f>
        <v/>
      </c>
      <c r="O649" s="7" t="s" ph="1">
        <v>8627</v>
      </c>
      <c r="R649" s="147" ph="1"/>
      <c r="Y649" s="7" t="s" ph="1">
        <v>7319</v>
      </c>
    </row>
    <row r="650" spans="1:25" ht="25.5" ph="1">
      <c r="A650" s="6" ph="1">
        <v>480</v>
      </c>
      <c r="B650" s="7" t="s" ph="1">
        <v>324</v>
      </c>
      <c r="C650" s="7" t="s" ph="1">
        <v>369</v>
      </c>
      <c r="G650" s="7" t="s" ph="1">
        <v>7437</v>
      </c>
      <c r="I650" s="17" t="s" ph="1">
        <v>2890</v>
      </c>
      <c r="M650" s="14" t="str" ph="1">
        <f>IFERROR(INDEX([1]!_born[生没年],
MATCH(I650,[1]!_born[作],0)),"")</f>
        <v/>
      </c>
      <c r="N650" s="14" t="str" ph="1">
        <f>IFERROR(INDEX([1]!_born[生没年],
MATCH(K650,[1]!_born[作],0)),"")</f>
        <v/>
      </c>
      <c r="O650" s="7" t="s" ph="1">
        <v>8628</v>
      </c>
      <c r="R650" s="147" ph="1"/>
      <c r="Y650" s="7" t="s" ph="1">
        <v>7319</v>
      </c>
    </row>
    <row r="651" spans="1:25" ht="25.5" ph="1">
      <c r="A651" s="6" ph="1">
        <v>481</v>
      </c>
      <c r="B651" s="7" t="s" ph="1">
        <v>324</v>
      </c>
      <c r="C651" s="7" t="s" ph="1">
        <v>369</v>
      </c>
      <c r="G651" s="7" t="s" ph="1">
        <v>7437</v>
      </c>
      <c r="I651" s="17" t="s" ph="1">
        <v>2890</v>
      </c>
      <c r="M651" s="14" t="str" ph="1">
        <f>IFERROR(INDEX([1]!_born[生没年],
MATCH(I651,[1]!_born[作],0)),"")</f>
        <v/>
      </c>
      <c r="N651" s="14" t="str" ph="1">
        <f>IFERROR(INDEX([1]!_born[生没年],
MATCH(K651,[1]!_born[作],0)),"")</f>
        <v/>
      </c>
      <c r="O651" s="7" t="s" ph="1">
        <v>3</v>
      </c>
      <c r="R651" s="147" ph="1"/>
      <c r="Y651" s="7" t="s" ph="1">
        <v>7319</v>
      </c>
    </row>
    <row r="652" spans="1:25" ht="25.5" ph="1">
      <c r="A652" s="6" ph="1">
        <v>482</v>
      </c>
      <c r="B652" s="7" t="s" ph="1">
        <v>324</v>
      </c>
      <c r="C652" s="7" t="s" ph="1">
        <v>369</v>
      </c>
      <c r="G652" s="7" t="s" ph="1">
        <v>7437</v>
      </c>
      <c r="I652" s="17" t="s" ph="1">
        <v>2890</v>
      </c>
      <c r="M652" s="14" t="str" ph="1">
        <f>IFERROR(INDEX([1]!_born[生没年],
MATCH(I652,[1]!_born[作],0)),"")</f>
        <v/>
      </c>
      <c r="N652" s="14" t="str" ph="1">
        <f>IFERROR(INDEX([1]!_born[生没年],
MATCH(K652,[1]!_born[作],0)),"")</f>
        <v/>
      </c>
      <c r="O652" s="7" t="s" ph="1">
        <v>3800</v>
      </c>
      <c r="R652" s="147" ph="1"/>
      <c r="Y652" s="7" t="s" ph="1">
        <v>7319</v>
      </c>
    </row>
    <row r="653" spans="1:25" ht="25.5" ph="1">
      <c r="A653" s="6" ph="1">
        <v>483</v>
      </c>
      <c r="B653" s="7" t="s" ph="1">
        <v>324</v>
      </c>
      <c r="C653" s="7" t="s" ph="1">
        <v>369</v>
      </c>
      <c r="G653" s="7" t="s" ph="1">
        <v>7437</v>
      </c>
      <c r="I653" s="17" t="s" ph="1">
        <v>2890</v>
      </c>
      <c r="M653" s="14" t="str" ph="1">
        <f>IFERROR(INDEX([1]!_born[生没年],
MATCH(I653,[1]!_born[作],0)),"")</f>
        <v/>
      </c>
      <c r="N653" s="14" t="str" ph="1">
        <f>IFERROR(INDEX([1]!_born[生没年],
MATCH(K653,[1]!_born[作],0)),"")</f>
        <v/>
      </c>
      <c r="O653" s="7" t="s" ph="1">
        <v>4</v>
      </c>
      <c r="R653" s="147" ph="1"/>
      <c r="Y653" s="7" t="s" ph="1">
        <v>7319</v>
      </c>
    </row>
    <row r="654" spans="1:25" ht="25.5" ph="1">
      <c r="A654" s="6" ph="1">
        <v>484</v>
      </c>
      <c r="B654" s="7" t="s" ph="1">
        <v>324</v>
      </c>
      <c r="C654" s="7" t="s" ph="1">
        <v>369</v>
      </c>
      <c r="G654" s="7" t="s" ph="1">
        <v>7437</v>
      </c>
      <c r="I654" s="17" t="s" ph="1">
        <v>2890</v>
      </c>
      <c r="M654" s="14" t="str" ph="1">
        <f>IFERROR(INDEX([1]!_born[生没年],
MATCH(I654,[1]!_born[作],0)),"")</f>
        <v/>
      </c>
      <c r="N654" s="14" t="str" ph="1">
        <f>IFERROR(INDEX([1]!_born[生没年],
MATCH(K654,[1]!_born[作],0)),"")</f>
        <v/>
      </c>
      <c r="O654" s="7" t="s" ph="1">
        <v>8629</v>
      </c>
      <c r="R654" s="147" ph="1"/>
      <c r="Y654" s="7" t="s" ph="1">
        <v>7319</v>
      </c>
    </row>
    <row r="655" spans="1:25" ht="25.5" ph="1">
      <c r="A655" s="6" ph="1">
        <v>485</v>
      </c>
      <c r="B655" s="7" t="s" ph="1">
        <v>324</v>
      </c>
      <c r="C655" s="7" t="s" ph="1">
        <v>369</v>
      </c>
      <c r="D655" s="24" ph="1"/>
      <c r="E655" s="23" ph="1"/>
      <c r="G655" s="7" t="s" ph="1">
        <v>2758</v>
      </c>
      <c r="I655" s="17" t="s" ph="1">
        <v>8630</v>
      </c>
      <c r="M655" s="14" t="str" ph="1">
        <f>IFERROR(INDEX([1]!_born[生没年],
MATCH(I655,[1]!_born[作],0)),"")</f>
        <v/>
      </c>
      <c r="N655" s="14" t="str" ph="1">
        <f>IFERROR(INDEX([1]!_born[生没年],
MATCH(K655,[1]!_born[作],0)),"")</f>
        <v/>
      </c>
      <c r="O655" s="17" t="s" ph="1">
        <v>8631</v>
      </c>
      <c r="R655" s="147" ph="1"/>
      <c r="Y655" s="7" t="s" ph="1">
        <v>7319</v>
      </c>
    </row>
    <row r="656" spans="1:25" ht="25.5" ph="1">
      <c r="A656" s="6" ph="1">
        <v>486</v>
      </c>
      <c r="B656" s="7" t="s" ph="1">
        <v>324</v>
      </c>
      <c r="C656" s="7" t="s" ph="1">
        <v>369</v>
      </c>
      <c r="D656" s="24" ph="1"/>
      <c r="E656" s="23" ph="1"/>
      <c r="G656" s="7" t="s" ph="1">
        <v>7437</v>
      </c>
      <c r="I656" s="25" t="s" ph="1">
        <v>8632</v>
      </c>
      <c r="M656" s="14" t="str" ph="1">
        <f>IFERROR(INDEX([1]!_born[生没年],
MATCH(I656,[1]!_born[作],0)),"")</f>
        <v/>
      </c>
      <c r="N656" s="14" t="str" ph="1">
        <f>IFERROR(INDEX([1]!_born[生没年],
MATCH(K656,[1]!_born[作],0)),"")</f>
        <v/>
      </c>
      <c r="O656" s="7" t="s" ph="1">
        <v>8633</v>
      </c>
      <c r="R656" s="147" ph="1"/>
      <c r="Y656" s="7" t="s" ph="1">
        <v>7319</v>
      </c>
    </row>
    <row r="657" spans="1:25" ht="25.5" ph="1">
      <c r="A657" s="6" ph="1">
        <v>486</v>
      </c>
      <c r="B657" s="7" t="s" ph="1">
        <v>324</v>
      </c>
      <c r="C657" s="7" t="s" ph="1">
        <v>369</v>
      </c>
      <c r="D657" s="24" ph="1"/>
      <c r="E657" s="23" ph="1"/>
      <c r="G657" s="7" t="s" ph="1">
        <v>7437</v>
      </c>
      <c r="I657" s="25" t="s" ph="1">
        <v>8632</v>
      </c>
      <c r="M657" s="14" t="str" ph="1">
        <f>IFERROR(INDEX([1]!_born[生没年],
MATCH(I657,[1]!_born[作],0)),"")</f>
        <v/>
      </c>
      <c r="N657" s="14" t="str" ph="1">
        <f>IFERROR(INDEX([1]!_born[生没年],
MATCH(K657,[1]!_born[作],0)),"")</f>
        <v/>
      </c>
      <c r="O657" s="7" t="s" ph="1">
        <v>3011</v>
      </c>
      <c r="R657" s="147" ph="1"/>
      <c r="V657" s="16" ph="1">
        <v>2800</v>
      </c>
      <c r="Y657" s="7" t="s" ph="1">
        <v>7319</v>
      </c>
    </row>
    <row r="658" spans="1:25" s="19" customFormat="1" ht="25.5" ph="1">
      <c r="A658" s="18" ph="1">
        <v>486</v>
      </c>
      <c r="B658" s="19" t="s" ph="1">
        <v>324</v>
      </c>
      <c r="C658" s="19" t="s" ph="1">
        <v>369</v>
      </c>
      <c r="D658" s="27" ph="1"/>
      <c r="E658" s="26" ph="1"/>
      <c r="G658" s="19" t="s" ph="1">
        <v>7551</v>
      </c>
      <c r="I658" s="19" t="s" ph="1">
        <v>8634</v>
      </c>
      <c r="M658" s="20" t="str" ph="1">
        <f>IFERROR(INDEX([1]!_born[生没年],
MATCH(I658,[1]!_born[作],0)),"")</f>
        <v/>
      </c>
      <c r="N658" s="20" t="str" ph="1">
        <f>IFERROR(INDEX([1]!_born[生没年],
MATCH(K658,[1]!_born[作],0)),"")</f>
        <v/>
      </c>
      <c r="O658" s="19" t="s" ph="1">
        <v>8635</v>
      </c>
      <c r="R658" s="148" ph="1"/>
      <c r="U658" s="21" ph="1">
        <v>39231</v>
      </c>
      <c r="V658" s="22" ph="1">
        <f>2190*1.05</f>
        <v>2299.5</v>
      </c>
      <c r="W658" s="22" ph="1">
        <v>1680</v>
      </c>
      <c r="Y658" s="19" t="s" ph="1">
        <v>8636</v>
      </c>
    </row>
    <row r="659" spans="1:25" ht="25.5" ph="1">
      <c r="A659" s="6" t="s" ph="1">
        <v>4257</v>
      </c>
      <c r="B659" s="7" t="s" ph="1">
        <v>324</v>
      </c>
      <c r="C659" s="7" t="s" ph="1">
        <v>324</v>
      </c>
      <c r="D659" s="24" ph="1"/>
      <c r="E659" s="23" ph="1"/>
      <c r="G659" s="7" t="s" ph="1">
        <v>7437</v>
      </c>
      <c r="I659" s="7" t="s" ph="1">
        <v>8637</v>
      </c>
      <c r="M659" s="14" t="str" ph="1">
        <f>IFERROR(INDEX([1]!_born[生没年],
MATCH(I659,[1]!_born[作],0)),"")</f>
        <v/>
      </c>
      <c r="N659" s="14" t="str" ph="1">
        <f>IFERROR(INDEX([1]!_born[生没年],
MATCH(K659,[1]!_born[作],0)),"")</f>
        <v/>
      </c>
      <c r="O659" s="7" t="s" ph="1">
        <v>8638</v>
      </c>
      <c r="R659" s="147" ph="1"/>
      <c r="S659" s="7" t="s" ph="1">
        <v>4258</v>
      </c>
      <c r="U659" s="15" ph="1">
        <v>40182</v>
      </c>
      <c r="V659" s="16" ph="1">
        <f>2913*1.03</f>
        <v>3000.39</v>
      </c>
      <c r="W659" s="16" ph="1">
        <v>250</v>
      </c>
      <c r="Y659" s="7" t="s" ph="1">
        <v>8639</v>
      </c>
    </row>
    <row r="660" spans="1:25" ht="25.5" ph="1">
      <c r="A660" s="6" t="s" ph="1">
        <v>4256</v>
      </c>
      <c r="B660" s="7" t="s" ph="1">
        <v>324</v>
      </c>
      <c r="C660" s="7" t="s" ph="1">
        <v>324</v>
      </c>
      <c r="D660" s="24" ph="1"/>
      <c r="E660" s="23" ph="1"/>
      <c r="G660" s="7" t="s" ph="1">
        <v>7437</v>
      </c>
      <c r="I660" s="7" t="s" ph="1">
        <v>8640</v>
      </c>
      <c r="M660" s="14" t="str" ph="1">
        <f>IFERROR(INDEX([1]!_born[生没年],
MATCH(I660,[1]!_born[作],0)),"")</f>
        <v/>
      </c>
      <c r="N660" s="14" t="str" ph="1">
        <f>IFERROR(INDEX([1]!_born[生没年],
MATCH(K660,[1]!_born[作],0)),"")</f>
        <v/>
      </c>
      <c r="O660" s="7" t="s" ph="1">
        <v>8641</v>
      </c>
      <c r="R660" s="147" ph="1"/>
      <c r="S660" s="7" t="s" ph="1">
        <v>4259</v>
      </c>
      <c r="U660" s="15" ph="1">
        <v>40182</v>
      </c>
      <c r="V660" s="16" ph="1">
        <f>1400*1.05</f>
        <v>1470</v>
      </c>
      <c r="W660" s="16" ph="1">
        <v>250</v>
      </c>
      <c r="Y660" s="7" t="s" ph="1">
        <v>8639</v>
      </c>
    </row>
    <row r="661" spans="1:25" s="19" customFormat="1" ht="25.5" ph="1">
      <c r="A661" s="19" t="s" ph="1">
        <v>5</v>
      </c>
      <c r="B661" s="19" t="s" ph="1">
        <v>237</v>
      </c>
      <c r="C661" s="19" t="s" ph="1">
        <v>237</v>
      </c>
      <c r="D661" s="20" ph="1"/>
      <c r="G661" s="19" t="s" ph="1">
        <v>7551</v>
      </c>
      <c r="I661" s="19" t="s" ph="1">
        <v>8642</v>
      </c>
      <c r="M661" s="20" t="str" ph="1">
        <f>IFERROR(INDEX([1]!_born[生没年],
MATCH(I661,[1]!_born[作],0)),"")</f>
        <v/>
      </c>
      <c r="N661" s="20" t="str" ph="1">
        <f>IFERROR(INDEX([1]!_born[生没年],
MATCH(K661,[1]!_born[作],0)),"")</f>
        <v/>
      </c>
      <c r="O661" s="19" t="s" ph="1">
        <v>6</v>
      </c>
      <c r="R661" s="148"/>
      <c r="T661" s="19" t="s" ph="1">
        <v>201</v>
      </c>
      <c r="U661" s="21" ph="1">
        <v>39327</v>
      </c>
      <c r="V661" s="22" ph="1">
        <f>4286*1.05</f>
        <v>4500.3</v>
      </c>
      <c r="W661" s="22" ph="1">
        <v>1550</v>
      </c>
      <c r="Y661" s="19" t="s" ph="1">
        <v>8643</v>
      </c>
    </row>
    <row r="662" spans="1:25" s="19" customFormat="1" ht="25.5" ph="1">
      <c r="A662" s="19" t="s" ph="1">
        <v>7</v>
      </c>
      <c r="B662" s="19" t="s" ph="1">
        <v>324</v>
      </c>
      <c r="C662" s="19" t="s" ph="1">
        <v>369</v>
      </c>
      <c r="D662" s="27" ph="1"/>
      <c r="E662" s="26" ph="1"/>
      <c r="G662" s="19" t="s" ph="1">
        <v>7551</v>
      </c>
      <c r="I662" s="19" t="s" ph="1">
        <v>8642</v>
      </c>
      <c r="M662" s="20" t="str" ph="1">
        <f>IFERROR(INDEX([1]!_born[生没年],
MATCH(I662,[1]!_born[作],0)),"")</f>
        <v/>
      </c>
      <c r="N662" s="20" t="str" ph="1">
        <f>IFERROR(INDEX([1]!_born[生没年],
MATCH(K662,[1]!_born[作],0)),"")</f>
        <v/>
      </c>
      <c r="O662" s="19" t="s" ph="1">
        <v>8</v>
      </c>
      <c r="R662" s="148" ph="1"/>
      <c r="S662" s="19" t="s" ph="1">
        <v>9</v>
      </c>
      <c r="T662" s="19" t="s" ph="1">
        <v>201</v>
      </c>
      <c r="U662" s="21" ph="1">
        <v>39338</v>
      </c>
      <c r="V662" s="22" ph="1">
        <f>2913*1.03</f>
        <v>3000.39</v>
      </c>
      <c r="W662" s="22" ph="1">
        <f>180+340</f>
        <v>520</v>
      </c>
      <c r="Y662" s="19" t="s" ph="1">
        <v>8644</v>
      </c>
    </row>
    <row r="663" spans="1:25" s="19" customFormat="1" ht="25.5" ph="1">
      <c r="A663" s="18" ph="1">
        <v>486</v>
      </c>
      <c r="B663" s="19" t="s" ph="1">
        <v>324</v>
      </c>
      <c r="C663" s="19" t="s" ph="1">
        <v>369</v>
      </c>
      <c r="D663" s="27" ph="1"/>
      <c r="E663" s="26" ph="1"/>
      <c r="G663" s="19" t="s" ph="1">
        <v>7551</v>
      </c>
      <c r="I663" s="19" t="s" ph="1">
        <v>8642</v>
      </c>
      <c r="M663" s="20" t="str" ph="1">
        <f>IFERROR(INDEX([1]!_born[生没年],
MATCH(I663,[1]!_born[作],0)),"")</f>
        <v/>
      </c>
      <c r="N663" s="20" t="str" ph="1">
        <f>IFERROR(INDEX([1]!_born[生没年],
MATCH(K663,[1]!_born[作],0)),"")</f>
        <v/>
      </c>
      <c r="O663" s="19" t="s" ph="1">
        <v>10</v>
      </c>
      <c r="R663" s="148" ph="1"/>
      <c r="U663" s="21" ph="1">
        <v>39094</v>
      </c>
      <c r="V663" s="22" ph="1">
        <f>2913*1.03</f>
        <v>3000.39</v>
      </c>
      <c r="W663" s="22" ph="1">
        <v>180</v>
      </c>
      <c r="Y663" s="19" t="s" ph="1">
        <v>8645</v>
      </c>
    </row>
    <row r="664" spans="1:25" s="19" customFormat="1" ht="25.5" ph="1">
      <c r="A664" s="18" ph="1">
        <v>486</v>
      </c>
      <c r="B664" s="19" t="s" ph="1">
        <v>324</v>
      </c>
      <c r="C664" s="19" t="s" ph="1">
        <v>369</v>
      </c>
      <c r="D664" s="27" ph="1"/>
      <c r="E664" s="26" ph="1"/>
      <c r="G664" s="19" t="s" ph="1">
        <v>7551</v>
      </c>
      <c r="I664" s="19" t="s" ph="1">
        <v>8646</v>
      </c>
      <c r="M664" s="20" t="str" ph="1">
        <f>IFERROR(INDEX([1]!_born[生没年],
MATCH(I664,[1]!_born[作],0)),"")</f>
        <v/>
      </c>
      <c r="N664" s="20" t="str" ph="1">
        <f>IFERROR(INDEX([1]!_born[生没年],
MATCH(K664,[1]!_born[作],0)),"")</f>
        <v/>
      </c>
      <c r="O664" s="19" t="s" ph="1">
        <v>8647</v>
      </c>
      <c r="R664" s="148" ph="1"/>
      <c r="U664" s="21" ph="1">
        <v>39269</v>
      </c>
      <c r="V664" s="22" ph="1">
        <f>2900*1.05</f>
        <v>3045</v>
      </c>
      <c r="W664" s="22" ph="1">
        <v>100</v>
      </c>
      <c r="Y664" s="19" t="s" ph="1">
        <v>8648</v>
      </c>
    </row>
    <row r="665" spans="1:25" s="19" customFormat="1" ht="25.5" ph="1">
      <c r="A665" s="18" ph="1">
        <v>486</v>
      </c>
      <c r="B665" s="19" t="s" ph="1">
        <v>324</v>
      </c>
      <c r="C665" s="19" t="s" ph="1">
        <v>369</v>
      </c>
      <c r="D665" s="27" ph="1"/>
      <c r="E665" s="19" t="s" ph="1">
        <v>372</v>
      </c>
      <c r="G665" s="19" t="s" ph="1">
        <v>7551</v>
      </c>
      <c r="I665" s="19" t="s" ph="1">
        <v>8646</v>
      </c>
      <c r="M665" s="20" t="str" ph="1">
        <f>IFERROR(INDEX([1]!_born[生没年],
MATCH(I665,[1]!_born[作],0)),"")</f>
        <v/>
      </c>
      <c r="N665" s="20" t="str" ph="1">
        <f>IFERROR(INDEX([1]!_born[生没年],
MATCH(K665,[1]!_born[作],0)),"")</f>
        <v/>
      </c>
      <c r="O665" s="19" t="s" ph="1">
        <v>11</v>
      </c>
      <c r="R665" s="148" ph="1"/>
      <c r="U665" s="21" ph="1">
        <v>39269</v>
      </c>
      <c r="V665" s="22" ph="1">
        <f>3893*1.03</f>
        <v>4009.79</v>
      </c>
      <c r="W665" s="22" ph="1">
        <v>485</v>
      </c>
      <c r="Y665" s="19" t="s" ph="1">
        <v>8648</v>
      </c>
    </row>
    <row r="666" spans="1:25" ht="25.5" ph="1">
      <c r="A666" s="6" ph="1">
        <v>486</v>
      </c>
      <c r="B666" s="7" t="s" ph="1">
        <v>324</v>
      </c>
      <c r="C666" s="7" t="s" ph="1">
        <v>369</v>
      </c>
      <c r="D666" s="24" ph="1"/>
      <c r="E666" s="23" ph="1"/>
      <c r="G666" s="7" t="s" ph="1">
        <v>7437</v>
      </c>
      <c r="I666" s="7" t="s" ph="1">
        <v>8649</v>
      </c>
      <c r="M666" s="14" t="str" ph="1">
        <f>IFERROR(INDEX([1]!_born[生没年],
MATCH(I666,[1]!_born[作],0)),"")</f>
        <v/>
      </c>
      <c r="N666" s="14" t="str" ph="1">
        <f>IFERROR(INDEX([1]!_born[生没年],
MATCH(K666,[1]!_born[作],0)),"")</f>
        <v/>
      </c>
      <c r="O666" s="7" t="s" ph="1">
        <v>8650</v>
      </c>
      <c r="R666" s="147" ph="1"/>
      <c r="U666" s="15" t="s" ph="1">
        <v>99</v>
      </c>
    </row>
    <row r="667" spans="1:25" ht="25.5" ph="1">
      <c r="A667" s="6" ph="1">
        <v>487</v>
      </c>
      <c r="B667" s="7" t="s" ph="1">
        <v>324</v>
      </c>
      <c r="C667" s="7" t="s" ph="1">
        <v>369</v>
      </c>
      <c r="D667" s="24" ph="1"/>
      <c r="E667" s="23" ph="1"/>
      <c r="G667" s="7" t="s" ph="1">
        <v>7437</v>
      </c>
      <c r="I667" s="7" t="s" ph="1">
        <v>8651</v>
      </c>
      <c r="M667" s="14" t="str" ph="1">
        <f>IFERROR(INDEX([1]!_born[生没年],
MATCH(I667,[1]!_born[作],0)),"")</f>
        <v/>
      </c>
      <c r="N667" s="14" t="str" ph="1">
        <f>IFERROR(INDEX([1]!_born[生没年],
MATCH(K667,[1]!_born[作],0)),"")</f>
        <v/>
      </c>
      <c r="O667" s="7" t="s" ph="1">
        <v>8652</v>
      </c>
      <c r="R667" s="147" ph="1"/>
      <c r="U667" s="15" ph="1">
        <v>36432</v>
      </c>
      <c r="V667" s="16" ph="1">
        <v>3000</v>
      </c>
      <c r="Y667" s="7" t="s" ph="1">
        <v>8231</v>
      </c>
    </row>
    <row r="668" spans="1:25" s="19" customFormat="1" ht="25.5" ph="1">
      <c r="A668" s="18" ph="1">
        <v>488</v>
      </c>
      <c r="B668" s="19" t="s" ph="1">
        <v>12</v>
      </c>
      <c r="C668" s="19" t="s" ph="1">
        <v>12</v>
      </c>
      <c r="D668" s="27" ph="1"/>
      <c r="E668" s="26" ph="1"/>
      <c r="G668" s="19" t="s" ph="1">
        <v>7551</v>
      </c>
      <c r="I668" s="19" t="s" ph="1">
        <v>8653</v>
      </c>
      <c r="M668" s="20" t="str" ph="1">
        <f>IFERROR(INDEX([1]!_born[生没年],
MATCH(I668,[1]!_born[作],0)),"")</f>
        <v/>
      </c>
      <c r="N668" s="20" t="str" ph="1">
        <f>IFERROR(INDEX([1]!_born[生没年],
MATCH(K668,[1]!_born[作],0)),"")</f>
        <v/>
      </c>
      <c r="O668" s="19" t="s" ph="1">
        <v>8654</v>
      </c>
      <c r="R668" s="148" ph="1"/>
      <c r="U668" s="21" ph="1"/>
      <c r="V668" s="22" ph="1"/>
      <c r="W668" s="22" ph="1"/>
      <c r="Y668" s="19" t="s" ph="1">
        <v>8655</v>
      </c>
    </row>
    <row r="669" spans="1:25" ht="25.5" ph="1">
      <c r="A669" s="6" ph="1">
        <v>489</v>
      </c>
      <c r="B669" s="7" t="s" ph="1">
        <v>324</v>
      </c>
      <c r="C669" s="7" t="s" ph="1">
        <v>369</v>
      </c>
      <c r="D669" s="24" ph="1"/>
      <c r="E669" s="23" ph="1"/>
      <c r="G669" s="7" t="s" ph="1">
        <v>7437</v>
      </c>
      <c r="I669" s="7" t="s" ph="1">
        <v>8656</v>
      </c>
      <c r="M669" s="14" t="str" ph="1">
        <f>IFERROR(INDEX([1]!_born[生没年],
MATCH(I669,[1]!_born[作],0)),"")</f>
        <v/>
      </c>
      <c r="N669" s="14" t="str" ph="1">
        <f>IFERROR(INDEX([1]!_born[生没年],
MATCH(K669,[1]!_born[作],0)),"")</f>
        <v/>
      </c>
      <c r="O669" s="7" t="s" ph="1">
        <v>8657</v>
      </c>
      <c r="R669" s="147" ph="1"/>
      <c r="U669" s="15" ph="1">
        <v>36432</v>
      </c>
      <c r="V669" s="16" ph="1">
        <v>3008</v>
      </c>
      <c r="W669" s="16" ph="1">
        <v>1400</v>
      </c>
      <c r="Y669" s="7" t="s" ph="1">
        <v>8231</v>
      </c>
    </row>
    <row r="670" spans="1:25" ht="25.5" ph="1">
      <c r="A670" s="6" ph="1">
        <v>490</v>
      </c>
      <c r="B670" s="7" t="s" ph="1">
        <v>324</v>
      </c>
      <c r="C670" s="7" t="s" ph="1">
        <v>369</v>
      </c>
      <c r="D670" s="24" ph="1"/>
      <c r="E670" s="23" ph="1"/>
      <c r="G670" s="7" t="s" ph="1">
        <v>7437</v>
      </c>
      <c r="I670" s="7" t="s" ph="1">
        <v>8658</v>
      </c>
      <c r="M670" s="14" t="str" ph="1">
        <f>IFERROR(INDEX([1]!_born[生没年],
MATCH(I670,[1]!_born[作],0)),"")</f>
        <v/>
      </c>
      <c r="N670" s="14" t="str" ph="1">
        <f>IFERROR(INDEX([1]!_born[生没年],
MATCH(K670,[1]!_born[作],0)),"")</f>
        <v/>
      </c>
      <c r="O670" s="7" t="s" ph="1">
        <v>8659</v>
      </c>
      <c r="R670" s="147" ph="1"/>
      <c r="U670" s="15" t="s" ph="1">
        <v>99</v>
      </c>
    </row>
    <row r="671" spans="1:25" ht="25.5" ph="1">
      <c r="A671" s="6" ph="1">
        <v>491</v>
      </c>
      <c r="B671" s="7" t="s" ph="1">
        <v>324</v>
      </c>
      <c r="C671" s="7" t="s" ph="1">
        <v>369</v>
      </c>
      <c r="D671" s="24" ph="1"/>
      <c r="E671" s="23" ph="1"/>
      <c r="G671" s="7" t="s" ph="1">
        <v>7437</v>
      </c>
      <c r="I671" s="7" t="s" ph="1">
        <v>8658</v>
      </c>
      <c r="M671" s="14" t="str" ph="1">
        <f>IFERROR(INDEX([1]!_born[生没年],
MATCH(I671,[1]!_born[作],0)),"")</f>
        <v/>
      </c>
      <c r="N671" s="14" t="str" ph="1">
        <f>IFERROR(INDEX([1]!_born[生没年],
MATCH(K671,[1]!_born[作],0)),"")</f>
        <v/>
      </c>
      <c r="O671" s="7" t="s" ph="1">
        <v>8660</v>
      </c>
      <c r="R671" s="147" ph="1"/>
      <c r="U671" s="15" ph="1">
        <v>36432</v>
      </c>
      <c r="V671" s="16" ph="1">
        <v>2800</v>
      </c>
      <c r="Y671" s="7" t="s" ph="1">
        <v>8231</v>
      </c>
    </row>
    <row r="672" spans="1:25" ht="25.5" ph="1">
      <c r="A672" s="6" ph="1">
        <v>492</v>
      </c>
      <c r="B672" s="7" t="s" ph="1">
        <v>324</v>
      </c>
      <c r="C672" s="7" t="s" ph="1">
        <v>369</v>
      </c>
      <c r="D672" s="24" ph="1"/>
      <c r="E672" s="23" ph="1"/>
      <c r="G672" s="7" t="s" ph="1">
        <v>7437</v>
      </c>
      <c r="I672" s="7" t="s" ph="1">
        <v>8661</v>
      </c>
      <c r="M672" s="14" t="str" ph="1">
        <f>IFERROR(INDEX([1]!_born[生没年],
MATCH(I672,[1]!_born[作],0)),"")</f>
        <v/>
      </c>
      <c r="N672" s="14" t="str" ph="1">
        <f>IFERROR(INDEX([1]!_born[生没年],
MATCH(K672,[1]!_born[作],0)),"")</f>
        <v/>
      </c>
      <c r="O672" s="7" t="s" ph="1">
        <v>8662</v>
      </c>
      <c r="R672" s="147" ph="1"/>
      <c r="S672" s="7" t="s" ph="1">
        <v>8663</v>
      </c>
      <c r="T672" s="7" t="s" ph="1">
        <v>13</v>
      </c>
      <c r="U672" s="15" ph="1">
        <v>36460</v>
      </c>
      <c r="V672" s="16" ph="1">
        <v>1500</v>
      </c>
      <c r="W672" s="16" ph="1">
        <v>1000</v>
      </c>
      <c r="Y672" s="7" t="s" ph="1">
        <v>8664</v>
      </c>
    </row>
    <row r="673" spans="1:25" ht="25.5" ph="1">
      <c r="A673" s="6" ph="1">
        <v>493</v>
      </c>
      <c r="B673" s="7" t="s" ph="1">
        <v>324</v>
      </c>
      <c r="C673" s="7" t="s" ph="1">
        <v>369</v>
      </c>
      <c r="D673" s="24" ph="1"/>
      <c r="E673" s="23" ph="1"/>
      <c r="G673" s="7" t="s" ph="1">
        <v>7437</v>
      </c>
      <c r="I673" s="7" t="s" ph="1">
        <v>8661</v>
      </c>
      <c r="M673" s="14" t="str" ph="1">
        <f>IFERROR(INDEX([1]!_born[生没年],
MATCH(I673,[1]!_born[作],0)),"")</f>
        <v/>
      </c>
      <c r="N673" s="14" t="str" ph="1">
        <f>IFERROR(INDEX([1]!_born[生没年],
MATCH(K673,[1]!_born[作],0)),"")</f>
        <v/>
      </c>
      <c r="O673" s="7" t="s" ph="1">
        <v>3050</v>
      </c>
      <c r="R673" s="147" ph="1"/>
      <c r="S673" s="7" t="s" ph="1">
        <v>8665</v>
      </c>
      <c r="T673" s="7" t="s" ph="1">
        <v>8666</v>
      </c>
      <c r="U673" s="15" ph="1">
        <v>36460</v>
      </c>
      <c r="V673" s="16" ph="1">
        <v>1529</v>
      </c>
      <c r="W673" s="16" ph="1">
        <v>1000</v>
      </c>
      <c r="Y673" s="7" t="s" ph="1">
        <v>8231</v>
      </c>
    </row>
    <row r="674" spans="1:25" ht="25.5" ph="1">
      <c r="A674" s="6" ph="1">
        <v>494</v>
      </c>
      <c r="B674" s="7" t="s" ph="1">
        <v>324</v>
      </c>
      <c r="C674" s="7" t="s" ph="1">
        <v>369</v>
      </c>
      <c r="D674" s="24" ph="1"/>
      <c r="E674" s="23" ph="1"/>
      <c r="G674" s="7" t="s" ph="1">
        <v>7437</v>
      </c>
      <c r="I674" s="7" t="s" ph="1">
        <v>1225</v>
      </c>
      <c r="M674" s="14" t="str" ph="1">
        <f>IFERROR(INDEX([1]!_born[生没年],
MATCH(I674,[1]!_born[作],0)),"")</f>
        <v/>
      </c>
      <c r="N674" s="14" t="str" ph="1">
        <f>IFERROR(INDEX([1]!_born[生没年],
MATCH(K674,[1]!_born[作],0)),"")</f>
        <v/>
      </c>
      <c r="O674" s="7" t="s" ph="1">
        <v>14</v>
      </c>
      <c r="R674" s="147" ph="1"/>
      <c r="S674" s="7" t="s" ph="1">
        <v>15</v>
      </c>
      <c r="T674" s="7" t="s" ph="1">
        <v>8667</v>
      </c>
      <c r="U674" s="15" ph="1">
        <v>36475</v>
      </c>
      <c r="V674" s="16" ph="1">
        <v>1529</v>
      </c>
      <c r="W674" s="16" ph="1">
        <v>600</v>
      </c>
      <c r="Y674" s="7" t="s" ph="1">
        <v>8231</v>
      </c>
    </row>
    <row r="675" spans="1:25" ht="25.5" ph="1">
      <c r="A675" s="6" ph="1">
        <v>495</v>
      </c>
      <c r="B675" s="7" t="s" ph="1">
        <v>324</v>
      </c>
      <c r="C675" s="7" t="s" ph="1">
        <v>369</v>
      </c>
      <c r="D675" s="24" ph="1"/>
      <c r="E675" s="23" ph="1"/>
      <c r="G675" s="7" t="s" ph="1">
        <v>7437</v>
      </c>
      <c r="I675" s="7" t="s" ph="1">
        <v>8668</v>
      </c>
      <c r="M675" s="14" t="str" ph="1">
        <f>IFERROR(INDEX([1]!_born[生没年],
MATCH(I675,[1]!_born[作],0)),"")</f>
        <v/>
      </c>
      <c r="N675" s="14" t="str" ph="1">
        <f>IFERROR(INDEX([1]!_born[生没年],
MATCH(K675,[1]!_born[作],0)),"")</f>
        <v/>
      </c>
      <c r="O675" s="7" t="s" ph="1">
        <v>3043</v>
      </c>
      <c r="R675" s="147" ph="1"/>
      <c r="S675" s="7" t="s" ph="1">
        <v>16</v>
      </c>
      <c r="T675" s="7" t="s" ph="1">
        <v>13</v>
      </c>
      <c r="U675" s="15" ph="1">
        <v>36462</v>
      </c>
      <c r="V675" s="16" ph="1">
        <v>2000</v>
      </c>
      <c r="W675" s="16" t="s" ph="1">
        <v>8669</v>
      </c>
      <c r="Y675" s="7" t="s" ph="1">
        <v>8231</v>
      </c>
    </row>
    <row r="676" spans="1:25" ht="25.5" ph="1">
      <c r="A676" s="6" ph="1">
        <v>496</v>
      </c>
      <c r="B676" s="7" t="s" ph="1">
        <v>324</v>
      </c>
      <c r="C676" s="7" t="s" ph="1">
        <v>369</v>
      </c>
      <c r="D676" s="24" ph="1"/>
      <c r="E676" s="23" ph="1"/>
      <c r="G676" s="7" t="s" ph="1">
        <v>7437</v>
      </c>
      <c r="I676" s="7" t="s" ph="1">
        <v>8668</v>
      </c>
      <c r="M676" s="14" t="str" ph="1">
        <f>IFERROR(INDEX([1]!_born[生没年],
MATCH(I676,[1]!_born[作],0)),"")</f>
        <v/>
      </c>
      <c r="N676" s="14" t="str" ph="1">
        <f>IFERROR(INDEX([1]!_born[生没年],
MATCH(K676,[1]!_born[作],0)),"")</f>
        <v/>
      </c>
      <c r="O676" s="7" t="s" ph="1">
        <v>3042</v>
      </c>
      <c r="R676" s="147" ph="1"/>
      <c r="S676" s="7" t="s" ph="1">
        <v>17</v>
      </c>
      <c r="T676" s="7" t="s" ph="1">
        <v>13</v>
      </c>
      <c r="U676" s="15" ph="1">
        <v>36462</v>
      </c>
      <c r="V676" s="16" ph="1">
        <v>2800</v>
      </c>
      <c r="W676" s="16" t="s" ph="1">
        <v>8669</v>
      </c>
      <c r="Y676" s="7" t="s" ph="1">
        <v>8231</v>
      </c>
    </row>
    <row r="677" spans="1:25" ht="25.5" ph="1">
      <c r="A677" s="6" ph="1">
        <v>497</v>
      </c>
      <c r="B677" s="7" t="s" ph="1">
        <v>324</v>
      </c>
      <c r="C677" s="7" t="s" ph="1">
        <v>369</v>
      </c>
      <c r="D677" s="24" ph="1"/>
      <c r="E677" s="23" ph="1"/>
      <c r="G677" s="7" t="s" ph="1">
        <v>7437</v>
      </c>
      <c r="I677" s="7" t="s" ph="1">
        <v>8668</v>
      </c>
      <c r="M677" s="14" t="str" ph="1">
        <f>IFERROR(INDEX([1]!_born[生没年],
MATCH(I677,[1]!_born[作],0)),"")</f>
        <v/>
      </c>
      <c r="N677" s="14" t="str" ph="1">
        <f>IFERROR(INDEX([1]!_born[生没年],
MATCH(K677,[1]!_born[作],0)),"")</f>
        <v/>
      </c>
      <c r="O677" s="7" t="s" ph="1">
        <v>8670</v>
      </c>
      <c r="R677" s="147" ph="1"/>
      <c r="S677" s="7" t="s" ph="1">
        <v>18</v>
      </c>
      <c r="T677" s="7" t="s" ph="1">
        <v>13</v>
      </c>
      <c r="U677" s="15" ph="1">
        <v>36462</v>
      </c>
      <c r="V677" s="16" ph="1">
        <v>2800</v>
      </c>
      <c r="W677" s="16" t="s" ph="1">
        <v>8669</v>
      </c>
      <c r="Y677" s="7" t="s" ph="1">
        <v>8231</v>
      </c>
    </row>
    <row r="678" spans="1:25" ht="25.5" ph="1">
      <c r="A678" s="6" t="s" ph="1">
        <v>19</v>
      </c>
      <c r="B678" s="7" t="s" ph="1">
        <v>324</v>
      </c>
      <c r="C678" s="7" t="s" ph="1">
        <v>369</v>
      </c>
      <c r="D678" s="24" ph="1"/>
      <c r="E678" s="23" ph="1"/>
      <c r="G678" s="7" t="s" ph="1">
        <v>7437</v>
      </c>
      <c r="I678" s="7" t="s" ph="1">
        <v>169</v>
      </c>
      <c r="K678" s="7" t="s" ph="1">
        <v>8671</v>
      </c>
      <c r="L678" s="7" t="s" ph="1">
        <v>20</v>
      </c>
      <c r="M678" s="14" t="str" ph="1">
        <f>IFERROR(INDEX([1]!_born[生没年],
MATCH(I678,[1]!_born[作],0)),"")</f>
        <v/>
      </c>
      <c r="N678" s="14" t="str" ph="1">
        <f>IFERROR(INDEX([1]!_born[生没年],
MATCH(K678,[1]!_born[作],0)),"")</f>
        <v/>
      </c>
      <c r="O678" s="7" t="s" ph="1">
        <v>1135</v>
      </c>
      <c r="R678" s="147" ph="1"/>
      <c r="S678" s="7" t="s" ph="1">
        <v>21</v>
      </c>
      <c r="T678" s="7" t="s" ph="1">
        <v>22</v>
      </c>
      <c r="U678" s="15" ph="1">
        <v>39364</v>
      </c>
      <c r="V678" s="16" ph="1">
        <f>2913*1.05</f>
        <v>3058.65</v>
      </c>
      <c r="W678" s="16" ph="1">
        <f>700-200</f>
        <v>500</v>
      </c>
      <c r="Y678" s="7" t="s" ph="1">
        <v>8672</v>
      </c>
    </row>
    <row r="679" spans="1:25" ht="25.5" ph="1">
      <c r="A679" s="6" ph="1">
        <v>498</v>
      </c>
      <c r="B679" s="7" t="s" ph="1">
        <v>324</v>
      </c>
      <c r="C679" s="7" t="s" ph="1">
        <v>369</v>
      </c>
      <c r="D679" s="24" ph="1"/>
      <c r="E679" s="23" ph="1"/>
      <c r="G679" s="7" t="s" ph="1">
        <v>7437</v>
      </c>
      <c r="I679" s="7" t="s" ph="1">
        <v>8671</v>
      </c>
      <c r="M679" s="14" t="str" ph="1">
        <f>IFERROR(INDEX([1]!_born[生没年],
MATCH(I679,[1]!_born[作],0)),"")</f>
        <v/>
      </c>
      <c r="N679" s="14" t="str" ph="1">
        <f>IFERROR(INDEX([1]!_born[生没年],
MATCH(K679,[1]!_born[作],0)),"")</f>
        <v/>
      </c>
      <c r="O679" s="7" t="s" ph="1">
        <v>8673</v>
      </c>
      <c r="R679" s="147" ph="1"/>
      <c r="U679" s="15" ph="1">
        <v>36462</v>
      </c>
      <c r="W679" s="16" t="s" ph="1">
        <v>8674</v>
      </c>
      <c r="Y679" s="7" t="s" ph="1">
        <v>8231</v>
      </c>
    </row>
    <row r="680" spans="1:25" ht="25.5" ph="1">
      <c r="A680" s="6" ph="1">
        <v>499</v>
      </c>
      <c r="B680" s="7" t="s" ph="1">
        <v>324</v>
      </c>
      <c r="C680" s="7" t="s" ph="1">
        <v>369</v>
      </c>
      <c r="D680" s="24" ph="1"/>
      <c r="E680" s="23" ph="1"/>
      <c r="G680" s="7" t="s" ph="1">
        <v>7437</v>
      </c>
      <c r="I680" s="7" t="s" ph="1">
        <v>8671</v>
      </c>
      <c r="M680" s="14" t="str" ph="1">
        <f>IFERROR(INDEX([1]!_born[生没年],
MATCH(I680,[1]!_born[作],0)),"")</f>
        <v/>
      </c>
      <c r="N680" s="14" t="str" ph="1">
        <f>IFERROR(INDEX([1]!_born[生没年],
MATCH(K680,[1]!_born[作],0)),"")</f>
        <v/>
      </c>
      <c r="O680" s="7" t="s" ph="1">
        <v>3844</v>
      </c>
      <c r="R680" s="147" ph="1"/>
      <c r="U680" s="15" ph="1">
        <v>36462</v>
      </c>
      <c r="W680" s="16" t="s" ph="1">
        <v>8674</v>
      </c>
      <c r="Y680" s="7" t="s" ph="1">
        <v>8231</v>
      </c>
    </row>
    <row r="681" spans="1:25" ht="25.5" ph="1">
      <c r="A681" s="6" ph="1">
        <v>500</v>
      </c>
      <c r="B681" s="7" t="s" ph="1">
        <v>324</v>
      </c>
      <c r="C681" s="7" t="s" ph="1">
        <v>369</v>
      </c>
      <c r="D681" s="24" ph="1"/>
      <c r="E681" s="23" ph="1"/>
      <c r="G681" s="7" t="s" ph="1">
        <v>7437</v>
      </c>
      <c r="I681" s="7" t="s" ph="1">
        <v>8671</v>
      </c>
      <c r="M681" s="14" t="str" ph="1">
        <f>IFERROR(INDEX([1]!_born[生没年],
MATCH(I681,[1]!_born[作],0)),"")</f>
        <v/>
      </c>
      <c r="N681" s="14" t="str" ph="1">
        <f>IFERROR(INDEX([1]!_born[生没年],
MATCH(K681,[1]!_born[作],0)),"")</f>
        <v/>
      </c>
      <c r="O681" s="7" t="s" ph="1">
        <v>3805</v>
      </c>
      <c r="R681" s="147" ph="1"/>
      <c r="U681" s="15" ph="1">
        <v>36462</v>
      </c>
      <c r="W681" s="16" t="s" ph="1">
        <v>8674</v>
      </c>
      <c r="Y681" s="7" t="s" ph="1">
        <v>8231</v>
      </c>
    </row>
    <row r="682" spans="1:25" ht="25.5" ph="1">
      <c r="A682" s="6" t="s" ph="1">
        <v>4278</v>
      </c>
      <c r="B682" s="7" t="s" ph="1">
        <v>324</v>
      </c>
      <c r="C682" s="7" t="s" ph="1">
        <v>324</v>
      </c>
      <c r="D682" s="24" ph="1"/>
      <c r="E682" s="23" ph="1"/>
      <c r="G682" s="7" t="s" ph="1">
        <v>7437</v>
      </c>
      <c r="I682" s="7" t="s" ph="1">
        <v>4275</v>
      </c>
      <c r="M682" s="14" t="str" ph="1">
        <f>IFERROR(INDEX([1]!_born[生没年],
MATCH(I682,[1]!_born[作],0)),"")</f>
        <v/>
      </c>
      <c r="N682" s="14" t="str" ph="1">
        <f>IFERROR(INDEX([1]!_born[生没年],
MATCH(K682,[1]!_born[作],0)),"")</f>
        <v/>
      </c>
      <c r="O682" s="7" t="s" ph="1">
        <v>8675</v>
      </c>
      <c r="R682" s="147" ph="1"/>
      <c r="S682" s="7" t="s" ph="1">
        <v>4277</v>
      </c>
      <c r="T682" s="7" t="s" ph="1">
        <v>4276</v>
      </c>
      <c r="U682" s="15" ph="1">
        <v>40612</v>
      </c>
      <c r="V682" s="16" ph="1">
        <f>1800*1.05</f>
        <v>1890</v>
      </c>
      <c r="W682" s="16" ph="1">
        <v>1784</v>
      </c>
      <c r="Y682" s="7" t="s" ph="1">
        <v>232</v>
      </c>
    </row>
    <row r="683" spans="1:25" ht="25.5" ph="1">
      <c r="A683" s="6" ph="1">
        <v>508</v>
      </c>
      <c r="B683" s="7" t="s" ph="1">
        <v>324</v>
      </c>
      <c r="C683" s="7" t="s" ph="1">
        <v>369</v>
      </c>
      <c r="D683" s="24" ph="1"/>
      <c r="E683" s="23" ph="1"/>
      <c r="G683" s="7" t="s" ph="1">
        <v>7437</v>
      </c>
      <c r="I683" s="7" t="s" ph="1">
        <v>8676</v>
      </c>
      <c r="M683" s="14" t="str" ph="1">
        <f>IFERROR(INDEX([1]!_born[生没年],
MATCH(I683,[1]!_born[作],0)),"")</f>
        <v/>
      </c>
      <c r="N683" s="14" t="str" ph="1">
        <f>IFERROR(INDEX([1]!_born[生没年],
MATCH(K683,[1]!_born[作],0)),"")</f>
        <v/>
      </c>
      <c r="O683" s="7" t="s" ph="1">
        <v>8677</v>
      </c>
      <c r="R683" s="147" ph="1"/>
    </row>
    <row r="684" spans="1:25" ht="25.5" ph="1">
      <c r="A684" s="6" ph="1">
        <v>486</v>
      </c>
      <c r="B684" s="7" t="s" ph="1">
        <v>324</v>
      </c>
      <c r="C684" s="7" t="s" ph="1">
        <v>369</v>
      </c>
      <c r="D684" s="24" ph="1"/>
      <c r="E684" s="23" ph="1"/>
      <c r="G684" s="7" t="s" ph="1">
        <v>7437</v>
      </c>
      <c r="I684" s="7" t="s" ph="1">
        <v>8678</v>
      </c>
      <c r="M684" s="14" t="str" ph="1">
        <f>IFERROR(INDEX([1]!_born[生没年],
MATCH(I684,[1]!_born[作],0)),"")</f>
        <v/>
      </c>
      <c r="N684" s="14" t="str" ph="1">
        <f>IFERROR(INDEX([1]!_born[生没年],
MATCH(K684,[1]!_born[作],0)),"")</f>
        <v/>
      </c>
      <c r="O684" s="7" t="s" ph="1">
        <v>8679</v>
      </c>
      <c r="R684" s="147" ph="1"/>
      <c r="S684" s="7" t="s" ph="1">
        <v>23</v>
      </c>
      <c r="T684" s="7" t="s" ph="1">
        <v>8680</v>
      </c>
      <c r="U684" s="15" ph="1">
        <v>39257</v>
      </c>
      <c r="V684" s="16" ph="1">
        <f>1886*1.05</f>
        <v>1980.3000000000002</v>
      </c>
      <c r="W684" s="16" ph="1">
        <f>1886*1.05*0.9</f>
        <v>1782.2700000000002</v>
      </c>
      <c r="Y684" s="7" t="s" ph="1">
        <v>7990</v>
      </c>
    </row>
    <row r="685" spans="1:25" ht="25.5" ph="1">
      <c r="A685" s="6" ph="1">
        <v>509</v>
      </c>
      <c r="B685" s="7" t="s" ph="1">
        <v>324</v>
      </c>
      <c r="C685" s="7" t="s" ph="1">
        <v>369</v>
      </c>
      <c r="D685" s="24" ph="1"/>
      <c r="E685" s="23" ph="1"/>
      <c r="G685" s="7" t="s" ph="1">
        <v>7437</v>
      </c>
      <c r="I685" s="17" t="s" ph="1">
        <v>8681</v>
      </c>
      <c r="M685" s="14" t="str" ph="1">
        <f>IFERROR(INDEX([1]!_born[生没年],
MATCH(I685,[1]!_born[作],0)),"")</f>
        <v/>
      </c>
      <c r="N685" s="14" t="str" ph="1">
        <f>IFERROR(INDEX([1]!_born[生没年],
MATCH(K685,[1]!_born[作],0)),"")</f>
        <v/>
      </c>
      <c r="O685" s="17" t="s" ph="1">
        <v>8682</v>
      </c>
      <c r="R685" s="147" ph="1"/>
      <c r="S685" s="7" t="s" ph="1">
        <v>24</v>
      </c>
      <c r="T685" s="7" t="s" ph="1">
        <v>25</v>
      </c>
      <c r="U685" s="15" ph="1">
        <v>36082</v>
      </c>
      <c r="V685" s="16" ph="1">
        <v>3990</v>
      </c>
      <c r="W685" s="16" ph="1">
        <v>3990</v>
      </c>
      <c r="Y685" s="7" t="s" ph="1">
        <v>8005</v>
      </c>
    </row>
    <row r="686" spans="1:25" ht="25.5" ph="1">
      <c r="A686" s="6" t="s" ph="1">
        <v>56</v>
      </c>
      <c r="B686" s="7" t="s" ph="1">
        <v>324</v>
      </c>
      <c r="C686" s="7" t="s" ph="1">
        <v>3298</v>
      </c>
      <c r="G686" s="7" t="s" ph="1">
        <v>7437</v>
      </c>
      <c r="I686" s="7" t="s" ph="1">
        <v>8683</v>
      </c>
      <c r="M686" s="14" t="str" ph="1">
        <f>IFERROR(INDEX([1]!_born[生没年],
MATCH(I686,[1]!_born[作],0)),"")</f>
        <v/>
      </c>
      <c r="N686" s="14" t="str" ph="1">
        <f>IFERROR(INDEX([1]!_born[生没年],
MATCH(K686,[1]!_born[作],0)),"")</f>
        <v/>
      </c>
      <c r="O686" s="7" t="s" ph="1">
        <v>57</v>
      </c>
      <c r="P686" s="7" t="s" ph="1">
        <v>58</v>
      </c>
      <c r="R686" s="147" ph="1"/>
      <c r="U686" s="15" ph="1">
        <v>40090</v>
      </c>
      <c r="V686" s="16" ph="1">
        <v>2500</v>
      </c>
      <c r="W686" s="16" ph="1">
        <v>480</v>
      </c>
      <c r="Y686" s="7" t="s" ph="1">
        <v>8567</v>
      </c>
    </row>
    <row r="687" spans="1:25" ht="25.5" ph="1">
      <c r="A687" s="6" ph="1">
        <v>517</v>
      </c>
      <c r="B687" s="7" t="s" ph="1">
        <v>324</v>
      </c>
      <c r="C687" s="7" t="s" ph="1">
        <v>369</v>
      </c>
      <c r="G687" s="7" t="s" ph="1">
        <v>7437</v>
      </c>
      <c r="I687" s="7" t="s" ph="1">
        <v>8684</v>
      </c>
      <c r="M687" s="14" t="str" ph="1">
        <f>IFERROR(INDEX([1]!_born[生没年],
MATCH(I687,[1]!_born[作],0)),"")</f>
        <v/>
      </c>
      <c r="N687" s="14" t="str" ph="1">
        <f>IFERROR(INDEX([1]!_born[生没年],
MATCH(K687,[1]!_born[作],0)),"")</f>
        <v/>
      </c>
      <c r="O687" s="7" t="s" ph="1">
        <v>2529</v>
      </c>
      <c r="R687" s="147" ph="1"/>
      <c r="W687" s="16" ph="1">
        <v>500</v>
      </c>
    </row>
    <row r="688" spans="1:25" ht="25.5" ph="1">
      <c r="A688" s="6" ph="1">
        <v>520</v>
      </c>
      <c r="B688" s="7" t="s" ph="1">
        <v>324</v>
      </c>
      <c r="C688" s="7" t="s" ph="1">
        <v>369</v>
      </c>
      <c r="G688" s="7" t="s" ph="1">
        <v>2758</v>
      </c>
      <c r="I688" s="7" t="s" ph="1">
        <v>2356</v>
      </c>
      <c r="M688" s="14" t="str" ph="1">
        <f>IFERROR(INDEX([1]!_born[生没年],
MATCH(I688,[1]!_born[作],0)),"")</f>
        <v/>
      </c>
      <c r="N688" s="14" t="str" ph="1">
        <f>IFERROR(INDEX([1]!_born[生没年],
MATCH(K688,[1]!_born[作],0)),"")</f>
        <v/>
      </c>
      <c r="O688" s="7" t="s" ph="1">
        <v>2531</v>
      </c>
      <c r="R688" s="147" ph="1"/>
      <c r="S688" s="7" t="s" ph="1">
        <v>3676</v>
      </c>
      <c r="Y688" s="7" t="s" ph="1">
        <v>8685</v>
      </c>
    </row>
    <row r="689" spans="1:28" ht="25.5" ph="1">
      <c r="A689" s="6" t="s" ph="1">
        <v>4310</v>
      </c>
      <c r="B689" s="7" t="s" ph="1">
        <v>324</v>
      </c>
      <c r="C689" s="7" t="s" ph="1">
        <v>324</v>
      </c>
      <c r="D689" s="24" ph="1"/>
      <c r="E689" s="23" ph="1"/>
      <c r="G689" s="7" t="s" ph="1">
        <v>7437</v>
      </c>
      <c r="I689" s="7" t="s" ph="1">
        <v>8686</v>
      </c>
      <c r="K689" s="7" t="s" ph="1">
        <v>8687</v>
      </c>
      <c r="M689" s="14" t="str" ph="1">
        <f>IFERROR(INDEX([1]!_born[生没年],
MATCH(I689,[1]!_born[作],0)),"")</f>
        <v/>
      </c>
      <c r="N689" s="14" t="str" ph="1">
        <f>IFERROR(INDEX([1]!_born[生没年],
MATCH(K689,[1]!_born[作],0)),"")</f>
        <v>1930~1996</v>
      </c>
      <c r="O689" s="7" t="s" ph="1">
        <v>8688</v>
      </c>
      <c r="R689" s="147" ph="1"/>
      <c r="T689" s="7" t="s" ph="1">
        <v>8689</v>
      </c>
      <c r="U689" s="15" ph="1">
        <v>41184</v>
      </c>
      <c r="V689" s="16" ph="1">
        <f>2913*1.03</f>
        <v>3000.39</v>
      </c>
      <c r="W689" s="16" ph="1">
        <f>989+340</f>
        <v>1329</v>
      </c>
      <c r="Y689" s="7" t="s" ph="1">
        <v>7969</v>
      </c>
    </row>
    <row r="690" spans="1:28" ht="25.5" ph="1">
      <c r="A690" s="6" t="s" ph="1">
        <v>4467</v>
      </c>
      <c r="B690" s="7" t="s" ph="1">
        <v>324</v>
      </c>
      <c r="C690" s="7" t="s" ph="1">
        <v>324</v>
      </c>
      <c r="D690" s="24" ph="1"/>
      <c r="E690" s="23" ph="1"/>
      <c r="G690" s="7" t="s" ph="1">
        <v>7437</v>
      </c>
      <c r="I690" s="7" t="s" ph="1">
        <v>8690</v>
      </c>
      <c r="M690" s="14" t="str" ph="1">
        <f>IFERROR(INDEX([1]!_born[生没年],
MATCH(I690,[1]!_born[作],0)),"")</f>
        <v/>
      </c>
      <c r="N690" s="14" t="str" ph="1">
        <f>IFERROR(INDEX([1]!_born[生没年],
MATCH(K690,[1]!_born[作],0)),"")</f>
        <v/>
      </c>
      <c r="O690" s="7" t="s" ph="1">
        <v>8691</v>
      </c>
      <c r="R690" s="147" ph="1"/>
      <c r="T690" s="7" t="s" ph="1">
        <v>4468</v>
      </c>
      <c r="U690" s="15" ph="1">
        <v>43840</v>
      </c>
      <c r="V690" s="16" ph="1">
        <f>2913*1.03</f>
        <v>3000.39</v>
      </c>
      <c r="W690" s="16" ph="1">
        <v>510</v>
      </c>
      <c r="Y690" s="7" t="s" ph="1">
        <v>4469</v>
      </c>
    </row>
    <row r="691" spans="1:28" ht="25.5" ph="1">
      <c r="A691" s="6" ph="1">
        <v>521</v>
      </c>
      <c r="B691" s="7" t="s" ph="1">
        <v>324</v>
      </c>
      <c r="C691" s="7" t="s" ph="1">
        <v>369</v>
      </c>
      <c r="E691" s="7" t="s" ph="1">
        <v>381</v>
      </c>
      <c r="G691" s="7" t="s" ph="1">
        <v>26</v>
      </c>
      <c r="I691" s="7" t="s" ph="1">
        <v>1226</v>
      </c>
      <c r="M691" s="14" t="str" ph="1">
        <f>IFERROR(INDEX([1]!_born[生没年],
MATCH(I691,[1]!_born[作],0)),"")</f>
        <v/>
      </c>
      <c r="N691" s="14" t="str" ph="1">
        <f>IFERROR(INDEX([1]!_born[生没年],
MATCH(K691,[1]!_born[作],0)),"")</f>
        <v/>
      </c>
      <c r="O691" s="7" t="s" ph="1">
        <v>8692</v>
      </c>
      <c r="R691" s="147" ph="1"/>
      <c r="S691" s="7" t="s" ph="1">
        <v>21</v>
      </c>
      <c r="T691" s="7" t="s" ph="1">
        <v>27</v>
      </c>
      <c r="U691" s="15" ph="1">
        <v>36672</v>
      </c>
      <c r="V691" s="16" ph="1">
        <v>2600</v>
      </c>
      <c r="W691" s="16" ph="1">
        <v>2600</v>
      </c>
      <c r="Y691" s="7" t="s" ph="1">
        <v>8693</v>
      </c>
    </row>
    <row r="692" spans="1:28" ht="25.5" ph="1">
      <c r="A692" s="6" ph="1">
        <v>522</v>
      </c>
      <c r="B692" s="7" t="s" ph="1">
        <v>324</v>
      </c>
      <c r="C692" s="7" t="s" ph="1">
        <v>369</v>
      </c>
      <c r="E692" s="7" t="s" ph="1">
        <v>381</v>
      </c>
      <c r="G692" s="7" t="s" ph="1">
        <v>26</v>
      </c>
      <c r="I692" s="7" t="s" ph="1">
        <v>8694</v>
      </c>
      <c r="M692" s="14" t="str" ph="1">
        <f>IFERROR(INDEX([1]!_born[生没年],
MATCH(I692,[1]!_born[作],0)),"")</f>
        <v/>
      </c>
      <c r="N692" s="14" t="str" ph="1">
        <f>IFERROR(INDEX([1]!_born[生没年],
MATCH(K692,[1]!_born[作],0)),"")</f>
        <v/>
      </c>
      <c r="O692" s="7" t="s" ph="1">
        <v>8695</v>
      </c>
      <c r="R692" s="147" ph="1"/>
      <c r="S692" s="7" t="s" ph="1">
        <v>4489</v>
      </c>
      <c r="T692" s="7" t="s" ph="1">
        <v>3174</v>
      </c>
      <c r="U692" s="15" ph="1">
        <v>36672</v>
      </c>
      <c r="V692" s="16" ph="1">
        <v>2500</v>
      </c>
      <c r="W692" s="16" ph="1">
        <v>2500</v>
      </c>
      <c r="Y692" s="7" t="s" ph="1">
        <v>8696</v>
      </c>
    </row>
    <row r="693" spans="1:28" ht="25.5" ph="1">
      <c r="A693" s="6" ph="1">
        <v>522</v>
      </c>
      <c r="B693" s="7" t="s" ph="1">
        <v>324</v>
      </c>
      <c r="C693" s="7" t="s" ph="1">
        <v>369</v>
      </c>
      <c r="G693" s="7" t="s" ph="1">
        <v>26</v>
      </c>
      <c r="I693" s="7" t="s" ph="1">
        <v>8697</v>
      </c>
      <c r="J693" s="7" t="s" ph="1">
        <v>8698</v>
      </c>
      <c r="K693" s="7" t="s" ph="1">
        <v>8699</v>
      </c>
      <c r="L693" s="7" t="s" ph="1">
        <v>8700</v>
      </c>
      <c r="M693" s="14" t="str" ph="1">
        <f>IFERROR(INDEX([1]!_born[生没年],
MATCH(I693,[1]!_born[作],0)),"")</f>
        <v/>
      </c>
      <c r="N693" s="14" t="str" ph="1">
        <f>IFERROR(INDEX([1]!_born[生没年],
MATCH(K693,[1]!_born[作],0)),"")</f>
        <v/>
      </c>
      <c r="O693" s="7" t="s" ph="1">
        <v>1227</v>
      </c>
      <c r="R693" s="147" ph="1"/>
      <c r="S693" s="7" t="s" ph="1">
        <v>28</v>
      </c>
      <c r="T693" s="7" t="s" ph="1">
        <v>7742</v>
      </c>
      <c r="U693" s="15" ph="1">
        <v>37346</v>
      </c>
      <c r="V693" s="16" ph="1">
        <v>3000</v>
      </c>
      <c r="W693" s="16" ph="1">
        <v>1680</v>
      </c>
      <c r="Y693" s="7" t="s" ph="1">
        <v>3826</v>
      </c>
    </row>
    <row r="694" spans="1:28" ht="25.5" ph="1">
      <c r="A694" s="6" ph="1">
        <v>15</v>
      </c>
      <c r="B694" s="7" t="s" ph="1">
        <v>324</v>
      </c>
      <c r="C694" s="7" t="s" ph="1">
        <v>369</v>
      </c>
      <c r="G694" s="7" t="s" ph="1">
        <v>26</v>
      </c>
      <c r="I694" s="7" t="s" ph="1">
        <v>8701</v>
      </c>
      <c r="M694" s="14" t="str" ph="1">
        <f>IFERROR(INDEX([1]!_born[生没年],
MATCH(I694,[1]!_born[作],0)),"")</f>
        <v/>
      </c>
      <c r="N694" s="14" t="str" ph="1">
        <f>IFERROR(INDEX([1]!_born[生没年],
MATCH(K694,[1]!_born[作],0)),"")</f>
        <v/>
      </c>
      <c r="O694" s="7" t="s" ph="1">
        <v>8702</v>
      </c>
      <c r="R694" s="147" ph="1"/>
      <c r="T694" s="7" t="s" ph="1">
        <v>4139</v>
      </c>
      <c r="U694" s="15" ph="1">
        <v>37402</v>
      </c>
      <c r="V694" s="16" ph="1">
        <v>3000</v>
      </c>
      <c r="Y694" s="7" t="s" ph="1">
        <v>7741</v>
      </c>
    </row>
    <row r="695" spans="1:28" ht="25.5" ph="1">
      <c r="B695" s="7" t="s" ph="1">
        <v>324</v>
      </c>
      <c r="C695" s="7" t="s" ph="1">
        <v>324</v>
      </c>
      <c r="D695" s="24" ph="1"/>
      <c r="E695" s="23" ph="1"/>
      <c r="G695" s="7" t="s" ph="1">
        <v>6914</v>
      </c>
      <c r="I695" s="7" t="s" ph="1">
        <v>10488</v>
      </c>
      <c r="M695" s="14" t="str" ph="1">
        <f>IFERROR(INDEX([1]!_born[生没年],
MATCH(I695,[1]!_born[作],0)),"")</f>
        <v/>
      </c>
      <c r="N695" s="14" t="str" ph="1">
        <f>IFERROR(INDEX([1]!_born[生没年],
MATCH(K695,[1]!_born[作],0)),"")</f>
        <v/>
      </c>
      <c r="O695" s="7" t="s" ph="1">
        <v>10489</v>
      </c>
      <c r="R695" s="147" ph="1"/>
      <c r="V695" s="16" ph="1">
        <v>0</v>
      </c>
      <c r="W695" s="16" ph="1">
        <v>0</v>
      </c>
      <c r="Y695" s="7" t="s" ph="1">
        <v>8784</v>
      </c>
    </row>
    <row r="696" spans="1:28" ht="25.5" ph="1">
      <c r="B696" s="7" t="s" ph="1">
        <v>324</v>
      </c>
      <c r="C696" s="7" t="s" ph="1">
        <v>324</v>
      </c>
      <c r="D696" s="24" ph="1"/>
      <c r="E696" s="23" ph="1"/>
      <c r="G696" s="7" t="s" ph="1">
        <v>6914</v>
      </c>
      <c r="I696" s="7" t="s" ph="1">
        <v>10488</v>
      </c>
      <c r="M696" s="14" t="str" ph="1">
        <f>IFERROR(INDEX([1]!_born[生没年],
MATCH(I696,[1]!_born[作],0)),"")</f>
        <v/>
      </c>
      <c r="N696" s="14" t="str" ph="1">
        <f>IFERROR(INDEX([1]!_born[生没年],
MATCH(K696,[1]!_born[作],0)),"")</f>
        <v/>
      </c>
      <c r="O696" s="7" t="s" ph="1">
        <v>10482</v>
      </c>
      <c r="R696" s="147" ph="1"/>
      <c r="V696" s="16" t="s" ph="1">
        <v>100</v>
      </c>
      <c r="W696" s="16" t="s" ph="1">
        <v>100</v>
      </c>
      <c r="Y696" s="7" t="s" ph="1">
        <v>8784</v>
      </c>
    </row>
    <row r="697" spans="1:28" ht="25.5" ph="1">
      <c r="B697" s="7" t="s" ph="1">
        <v>324</v>
      </c>
      <c r="C697" s="7" t="s" ph="1">
        <v>324</v>
      </c>
      <c r="D697" s="24" ph="1"/>
      <c r="E697" s="23" ph="1"/>
      <c r="G697" s="7" t="s" ph="1">
        <v>6914</v>
      </c>
      <c r="I697" s="7" t="s" ph="1">
        <v>10488</v>
      </c>
      <c r="M697" s="14" t="str" ph="1">
        <f>IFERROR(INDEX([1]!_born[生没年],
MATCH(I697,[1]!_born[作],0)),"")</f>
        <v/>
      </c>
      <c r="N697" s="14" t="str" ph="1">
        <f>IFERROR(INDEX([1]!_born[生没年],
MATCH(K697,[1]!_born[作],0)),"")</f>
        <v/>
      </c>
      <c r="O697" s="7" t="s" ph="1">
        <v>10481</v>
      </c>
      <c r="R697" s="147" ph="1"/>
      <c r="V697" s="16" t="s" ph="1">
        <v>100</v>
      </c>
      <c r="W697" s="16" t="s" ph="1">
        <v>100</v>
      </c>
      <c r="Y697" s="7" t="s" ph="1">
        <v>8784</v>
      </c>
    </row>
    <row r="698" spans="1:28" ht="25.5" ph="1">
      <c r="B698" s="7" t="s" ph="1">
        <v>324</v>
      </c>
      <c r="C698" s="7" t="s" ph="1">
        <v>324</v>
      </c>
      <c r="D698" s="24" ph="1"/>
      <c r="E698" s="23" ph="1"/>
      <c r="G698" s="7" t="s" ph="1">
        <v>6914</v>
      </c>
      <c r="I698" s="7" t="s" ph="1">
        <v>10488</v>
      </c>
      <c r="M698" s="14" t="str" ph="1">
        <f>IFERROR(INDEX([1]!_born[生没年],
MATCH(I698,[1]!_born[作],0)),"")</f>
        <v/>
      </c>
      <c r="N698" s="14" t="str" ph="1">
        <f>IFERROR(INDEX([1]!_born[生没年],
MATCH(K698,[1]!_born[作],0)),"")</f>
        <v/>
      </c>
      <c r="O698" s="7" t="s" ph="1">
        <v>10490</v>
      </c>
      <c r="R698" s="147" ph="1"/>
      <c r="U698" s="15" ph="1">
        <v>45430</v>
      </c>
      <c r="V698" s="16" ph="1">
        <v>2000</v>
      </c>
      <c r="W698" s="16" ph="1">
        <v>2000</v>
      </c>
      <c r="Y698" s="7" t="s" ph="1">
        <v>8784</v>
      </c>
    </row>
    <row r="699" spans="1:28" ht="25.5" ph="1">
      <c r="B699" s="7" t="s" ph="1">
        <v>324</v>
      </c>
      <c r="C699" s="7" t="s" ph="1">
        <v>324</v>
      </c>
      <c r="D699" s="24" ph="1"/>
      <c r="E699" s="23" ph="1"/>
      <c r="G699" s="7" t="s" ph="1">
        <v>6914</v>
      </c>
      <c r="I699" s="7" t="s" ph="1">
        <v>10488</v>
      </c>
      <c r="M699" s="14" t="str" ph="1">
        <f>IFERROR(INDEX([1]!_born[生没年],
MATCH(I699,[1]!_born[作],0)),"")</f>
        <v/>
      </c>
      <c r="N699" s="14" t="str" ph="1">
        <f>IFERROR(INDEX([1]!_born[生没年],
MATCH(K699,[1]!_born[作],0)),"")</f>
        <v/>
      </c>
      <c r="O699" s="7" t="s" ph="1">
        <v>11326</v>
      </c>
      <c r="R699" s="147" ph="1"/>
      <c r="U699" s="15" ph="1">
        <v>45813</v>
      </c>
      <c r="V699" s="16" ph="1">
        <v>2000</v>
      </c>
      <c r="W699" s="16" ph="1">
        <v>2000</v>
      </c>
      <c r="Y699" s="7" t="s" ph="1">
        <v>8784</v>
      </c>
    </row>
    <row r="700" spans="1:28" ht="25.5" ph="1">
      <c r="B700" s="7" t="s" ph="1">
        <v>324</v>
      </c>
      <c r="C700" s="7" t="s" ph="1">
        <v>324</v>
      </c>
      <c r="D700" s="24" ph="1"/>
      <c r="E700" s="23" ph="1"/>
      <c r="G700" s="7" t="s" ph="1">
        <v>6914</v>
      </c>
      <c r="I700" s="7" t="s" ph="1">
        <v>10491</v>
      </c>
      <c r="M700" s="14" t="str" ph="1">
        <f>IFERROR(INDEX([1]!_born[生没年],
MATCH(I700,[1]!_born[作],0)),"")</f>
        <v/>
      </c>
      <c r="N700" s="14" t="str" ph="1">
        <f>IFERROR(INDEX([1]!_born[生没年],
MATCH(K700,[1]!_born[作],0)),"")</f>
        <v/>
      </c>
      <c r="O700" s="7" t="s" ph="1">
        <v>10483</v>
      </c>
      <c r="R700" s="147" ph="1"/>
      <c r="V700" s="16" t="s" ph="1">
        <v>100</v>
      </c>
      <c r="W700" s="16" t="s" ph="1">
        <v>100</v>
      </c>
      <c r="Y700" s="7" t="s" ph="1">
        <v>8784</v>
      </c>
    </row>
    <row r="701" spans="1:28" s="25" customFormat="1" ht="25.5" ph="1">
      <c r="A701" s="6" ph="1">
        <v>523</v>
      </c>
      <c r="B701" s="7" t="s" ph="1">
        <v>324</v>
      </c>
      <c r="C701" s="7" t="s" ph="1">
        <v>369</v>
      </c>
      <c r="D701" s="29" ph="1"/>
      <c r="G701" s="25" t="s" ph="1">
        <v>8703</v>
      </c>
      <c r="H701" s="7" ph="1"/>
      <c r="I701" s="30" t="s" ph="1">
        <v>4243</v>
      </c>
      <c r="J701" s="7" ph="1"/>
      <c r="M701" s="29" t="str" ph="1">
        <f>IFERROR(INDEX([1]!_born[生没年],
MATCH(I701,[1]!_born[作],0)),"")</f>
        <v/>
      </c>
      <c r="N701" s="29" t="str" ph="1">
        <f>IFERROR(INDEX([1]!_born[生没年],
MATCH(K701,[1]!_born[作],0)),"")</f>
        <v/>
      </c>
      <c r="O701" s="31" t="s" ph="1">
        <v>4244</v>
      </c>
      <c r="R701" s="154" ph="1"/>
      <c r="T701" s="25" t="s" ph="1">
        <v>29</v>
      </c>
      <c r="U701" s="32" ph="1"/>
      <c r="V701" s="33" ph="1"/>
      <c r="W701" s="33" ph="1"/>
      <c r="AB701" s="7" ph="1"/>
    </row>
    <row r="702" spans="1:28" s="34" customFormat="1" ht="25.5" ph="1">
      <c r="A702" s="6" ph="1">
        <v>524</v>
      </c>
      <c r="B702" s="7" t="s" ph="1">
        <v>324</v>
      </c>
      <c r="C702" s="7" t="s" ph="1">
        <v>369</v>
      </c>
      <c r="D702" s="35" ph="1"/>
      <c r="G702" s="25" t="s" ph="1">
        <v>8703</v>
      </c>
      <c r="H702" s="7" ph="1"/>
      <c r="I702" s="36" t="s" ph="1">
        <v>3711</v>
      </c>
      <c r="J702" s="7" ph="1"/>
      <c r="M702" s="35" t="str" ph="1">
        <f>IFERROR(INDEX([1]!_born[生没年],
MATCH(I702,[1]!_born[作],0)),"")</f>
        <v/>
      </c>
      <c r="N702" s="35" t="str" ph="1">
        <f>IFERROR(INDEX([1]!_born[生没年],
MATCH(K702,[1]!_born[作],0)),"")</f>
        <v/>
      </c>
      <c r="O702" s="36" t="s" ph="1">
        <v>3711</v>
      </c>
      <c r="R702" s="155" ph="1"/>
      <c r="U702" s="37" ph="1"/>
      <c r="V702" s="38" ph="1"/>
      <c r="W702" s="38" ph="1"/>
      <c r="AB702" s="7" ph="1"/>
    </row>
    <row r="703" spans="1:28" s="34" customFormat="1" ht="25.5" ph="1">
      <c r="A703" s="6" ph="1">
        <v>525</v>
      </c>
      <c r="B703" s="7" t="s" ph="1">
        <v>324</v>
      </c>
      <c r="C703" s="7" t="s" ph="1">
        <v>369</v>
      </c>
      <c r="D703" s="35" ph="1"/>
      <c r="G703" s="25" t="s" ph="1">
        <v>8703</v>
      </c>
      <c r="H703" s="7" ph="1"/>
      <c r="I703" s="25" t="s" ph="1">
        <v>8704</v>
      </c>
      <c r="J703" s="7" ph="1"/>
      <c r="M703" s="35" t="str" ph="1">
        <f>IFERROR(INDEX([1]!_born[生没年],
MATCH(I703,[1]!_born[作],0)),"")</f>
        <v/>
      </c>
      <c r="N703" s="35" t="str" ph="1">
        <f>IFERROR(INDEX([1]!_born[生没年],
MATCH(K703,[1]!_born[作],0)),"")</f>
        <v/>
      </c>
      <c r="O703" s="25" t="s" ph="1">
        <v>8705</v>
      </c>
      <c r="R703" s="155" ph="1"/>
      <c r="U703" s="37" ph="1"/>
      <c r="V703" s="38" ph="1"/>
      <c r="W703" s="38" ph="1"/>
      <c r="AB703" s="7" ph="1"/>
    </row>
    <row r="704" spans="1:28" s="34" customFormat="1" ht="25.5" ph="1">
      <c r="A704" s="6" ph="1">
        <v>526</v>
      </c>
      <c r="B704" s="7" t="s" ph="1">
        <v>324</v>
      </c>
      <c r="C704" s="7" t="s" ph="1">
        <v>369</v>
      </c>
      <c r="D704" s="35" ph="1"/>
      <c r="G704" s="25" t="s" ph="1">
        <v>8703</v>
      </c>
      <c r="H704" s="7" ph="1"/>
      <c r="I704" s="25" t="s" ph="1">
        <v>8706</v>
      </c>
      <c r="J704" s="7" ph="1"/>
      <c r="M704" s="35" t="str" ph="1">
        <f>IFERROR(INDEX([1]!_born[生没年],
MATCH(I704,[1]!_born[作],0)),"")</f>
        <v/>
      </c>
      <c r="N704" s="35" t="str" ph="1">
        <f>IFERROR(INDEX([1]!_born[生没年],
MATCH(K704,[1]!_born[作],0)),"")</f>
        <v/>
      </c>
      <c r="O704" s="25" t="s" ph="1">
        <v>8707</v>
      </c>
      <c r="R704" s="155" ph="1"/>
      <c r="U704" s="37" ph="1"/>
      <c r="V704" s="38" ph="1"/>
      <c r="W704" s="38" ph="1"/>
      <c r="AB704" s="7" ph="1"/>
    </row>
    <row r="705" spans="1:30" s="34" customFormat="1" ht="25.5" ph="1">
      <c r="A705" s="6" ph="1">
        <v>527</v>
      </c>
      <c r="B705" s="7" t="s" ph="1">
        <v>324</v>
      </c>
      <c r="C705" s="7" t="s" ph="1">
        <v>369</v>
      </c>
      <c r="D705" s="35" ph="1"/>
      <c r="G705" s="25" t="s" ph="1">
        <v>8703</v>
      </c>
      <c r="H705" s="7" ph="1"/>
      <c r="I705" s="25" t="s" ph="1">
        <v>8706</v>
      </c>
      <c r="J705" s="7" ph="1"/>
      <c r="M705" s="35" t="str" ph="1">
        <f>IFERROR(INDEX([1]!_born[生没年],
MATCH(I705,[1]!_born[作],0)),"")</f>
        <v/>
      </c>
      <c r="N705" s="35" t="str" ph="1">
        <f>IFERROR(INDEX([1]!_born[生没年],
MATCH(K705,[1]!_born[作],0)),"")</f>
        <v/>
      </c>
      <c r="O705" s="25" t="s" ph="1">
        <v>8708</v>
      </c>
      <c r="R705" s="155" ph="1"/>
      <c r="U705" s="37" ph="1"/>
      <c r="V705" s="38" ph="1"/>
      <c r="W705" s="38" ph="1"/>
      <c r="AB705" s="7" ph="1"/>
    </row>
    <row r="706" spans="1:30" s="34" customFormat="1" ht="25.5" ph="1">
      <c r="A706" s="6" ph="1">
        <v>528</v>
      </c>
      <c r="B706" s="7" t="s" ph="1">
        <v>324</v>
      </c>
      <c r="C706" s="7" t="s" ph="1">
        <v>369</v>
      </c>
      <c r="D706" s="35" ph="1"/>
      <c r="G706" s="25" t="s" ph="1">
        <v>8703</v>
      </c>
      <c r="H706" s="7" ph="1"/>
      <c r="I706" s="25" t="s" ph="1">
        <v>8706</v>
      </c>
      <c r="J706" s="7" ph="1"/>
      <c r="K706" s="7" ph="1"/>
      <c r="L706" s="7" ph="1"/>
      <c r="M706" s="14" t="str" ph="1">
        <f>IFERROR(INDEX([1]!_born[生没年],
MATCH(I706,[1]!_born[作],0)),"")</f>
        <v/>
      </c>
      <c r="N706" s="14" t="str" ph="1">
        <f>IFERROR(INDEX([1]!_born[生没年],
MATCH(K706,[1]!_born[作],0)),"")</f>
        <v/>
      </c>
      <c r="O706" s="25" t="s" ph="1">
        <v>8709</v>
      </c>
      <c r="P706" s="7" ph="1"/>
      <c r="Q706" s="7" ph="1"/>
      <c r="R706" s="147" ph="1"/>
      <c r="S706" s="7" ph="1"/>
      <c r="T706" s="7" ph="1"/>
      <c r="U706" s="15" ph="1"/>
      <c r="V706" s="16" ph="1"/>
      <c r="W706" s="16" ph="1"/>
      <c r="AB706" s="7" ph="1"/>
    </row>
    <row r="707" spans="1:30" s="34" customFormat="1" ht="25.5" ph="1">
      <c r="A707" s="6" ph="1">
        <v>529</v>
      </c>
      <c r="B707" s="7" t="s" ph="1">
        <v>324</v>
      </c>
      <c r="C707" s="7" t="s" ph="1">
        <v>369</v>
      </c>
      <c r="D707" s="35" ph="1"/>
      <c r="G707" s="25" t="s" ph="1">
        <v>8703</v>
      </c>
      <c r="H707" s="7" ph="1"/>
      <c r="I707" s="39" t="s" ph="1">
        <v>8710</v>
      </c>
      <c r="J707" s="7" ph="1"/>
      <c r="K707" s="7" ph="1"/>
      <c r="L707" s="7" ph="1"/>
      <c r="M707" s="14" t="str" ph="1">
        <f>IFERROR(INDEX([1]!_born[生没年],
MATCH(I707,[1]!_born[作],0)),"")</f>
        <v/>
      </c>
      <c r="N707" s="14" t="str" ph="1">
        <f>IFERROR(INDEX([1]!_born[生没年],
MATCH(K707,[1]!_born[作],0)),"")</f>
        <v/>
      </c>
      <c r="O707" s="39" t="s" ph="1">
        <v>8711</v>
      </c>
      <c r="P707" s="7" ph="1"/>
      <c r="Q707" s="7" ph="1"/>
      <c r="R707" s="147" ph="1"/>
      <c r="S707" s="7" ph="1"/>
      <c r="T707" s="7" t="s" ph="1">
        <v>2462</v>
      </c>
      <c r="U707" s="15" ph="1"/>
      <c r="V707" s="16" ph="1"/>
      <c r="W707" s="16" ph="1">
        <v>0</v>
      </c>
      <c r="X707" s="6" ph="1"/>
      <c r="Y707" s="6" ph="1"/>
      <c r="AB707" s="7" ph="1"/>
    </row>
    <row r="708" spans="1:30" s="34" customFormat="1" ht="25.5" ph="1">
      <c r="A708" s="6" ph="1">
        <v>530</v>
      </c>
      <c r="B708" s="7" t="s" ph="1">
        <v>324</v>
      </c>
      <c r="C708" s="7" t="s" ph="1">
        <v>369</v>
      </c>
      <c r="D708" s="35" ph="1"/>
      <c r="G708" s="25" t="s" ph="1">
        <v>8703</v>
      </c>
      <c r="H708" s="7" ph="1"/>
      <c r="I708" s="7" t="s" ph="1">
        <v>8712</v>
      </c>
      <c r="J708" s="7" ph="1"/>
      <c r="K708" s="7" ph="1"/>
      <c r="L708" s="7" ph="1"/>
      <c r="M708" s="14" t="str" ph="1">
        <f>IFERROR(INDEX([1]!_born[生没年],
MATCH(I708,[1]!_born[作],0)),"")</f>
        <v/>
      </c>
      <c r="N708" s="14" t="str" ph="1">
        <f>IFERROR(INDEX([1]!_born[生没年],
MATCH(K708,[1]!_born[作],0)),"")</f>
        <v/>
      </c>
      <c r="O708" s="7" t="s" ph="1">
        <v>1228</v>
      </c>
      <c r="P708" s="7" ph="1"/>
      <c r="Q708" s="7" ph="1"/>
      <c r="R708" s="147" ph="1"/>
      <c r="S708" s="7" t="s" ph="1">
        <v>8713</v>
      </c>
      <c r="T708" s="7" t="s" ph="1">
        <v>8714</v>
      </c>
      <c r="U708" s="15" ph="1">
        <v>38504</v>
      </c>
      <c r="V708" s="16" ph="1">
        <f>1000*1.05</f>
        <v>1050</v>
      </c>
      <c r="W708" s="16" ph="1">
        <v>0</v>
      </c>
      <c r="X708" s="6" ph="1"/>
      <c r="Y708" s="6" t="s" ph="1">
        <v>8715</v>
      </c>
      <c r="AB708" s="7" ph="1"/>
      <c r="AC708" s="6" ph="1"/>
      <c r="AD708" s="6" ph="1"/>
    </row>
    <row r="709" spans="1:30" s="34" customFormat="1" ht="25.5" ph="1">
      <c r="A709" s="6" ph="1">
        <v>530</v>
      </c>
      <c r="B709" s="7" t="s" ph="1">
        <v>324</v>
      </c>
      <c r="C709" s="7" t="s" ph="1">
        <v>324</v>
      </c>
      <c r="D709" s="35" ph="1"/>
      <c r="G709" s="25" t="s" ph="1">
        <v>8703</v>
      </c>
      <c r="H709" s="7" ph="1"/>
      <c r="I709" s="7" t="s" ph="1">
        <v>8716</v>
      </c>
      <c r="J709" s="7" ph="1"/>
      <c r="K709" s="7" ph="1"/>
      <c r="L709" s="7" ph="1"/>
      <c r="M709" s="14" t="str" ph="1">
        <f>IFERROR(INDEX([1]!_born[生没年],
MATCH(I709,[1]!_born[作],0)),"")</f>
        <v/>
      </c>
      <c r="N709" s="14" t="str" ph="1">
        <f>IFERROR(INDEX([1]!_born[生没年],
MATCH(K709,[1]!_born[作],0)),"")</f>
        <v/>
      </c>
      <c r="O709" s="7" t="s" ph="1">
        <v>30</v>
      </c>
      <c r="P709" s="7" ph="1"/>
      <c r="Q709" s="7" ph="1"/>
      <c r="R709" s="147" ph="1"/>
      <c r="S709" s="7" ph="1"/>
      <c r="T709" s="7" ph="1"/>
      <c r="U709" s="15" ph="1">
        <v>38504</v>
      </c>
      <c r="V709" s="16" ph="1"/>
      <c r="W709" s="16" ph="1">
        <v>0</v>
      </c>
      <c r="X709" s="6" ph="1"/>
      <c r="Y709" s="6" t="s" ph="1">
        <v>8717</v>
      </c>
      <c r="AB709" s="7" ph="1"/>
      <c r="AC709" s="6" ph="1"/>
      <c r="AD709" s="6" ph="1"/>
    </row>
    <row r="710" spans="1:30" s="34" customFormat="1" ht="25.5" ph="1">
      <c r="A710" s="6" ph="1">
        <v>530</v>
      </c>
      <c r="B710" s="7" t="s" ph="1">
        <v>324</v>
      </c>
      <c r="C710" s="7" t="s" ph="1">
        <v>324</v>
      </c>
      <c r="D710" s="35" ph="1"/>
      <c r="G710" s="25" t="s" ph="1">
        <v>8703</v>
      </c>
      <c r="H710" s="7" ph="1"/>
      <c r="I710" s="7" t="s" ph="1">
        <v>8718</v>
      </c>
      <c r="J710" s="7" ph="1"/>
      <c r="K710" s="7" ph="1"/>
      <c r="L710" s="7" ph="1"/>
      <c r="M710" s="14" t="str" ph="1">
        <f>IFERROR(INDEX([1]!_born[生没年],
MATCH(I710,[1]!_born[作],0)),"")</f>
        <v/>
      </c>
      <c r="N710" s="14" t="str" ph="1">
        <f>IFERROR(INDEX([1]!_born[生没年],
MATCH(K710,[1]!_born[作],0)),"")</f>
        <v/>
      </c>
      <c r="O710" s="7" t="s" ph="1">
        <v>8719</v>
      </c>
      <c r="P710" s="7" ph="1"/>
      <c r="Q710" s="7" ph="1"/>
      <c r="R710" s="147" ph="1"/>
      <c r="S710" s="7" ph="1"/>
      <c r="T710" s="7" ph="1"/>
      <c r="U710" s="15" t="s" ph="1">
        <v>4292</v>
      </c>
      <c r="V710" s="16" ph="1"/>
      <c r="W710" s="16" ph="1">
        <v>0</v>
      </c>
      <c r="X710" s="6" ph="1"/>
      <c r="Y710" s="6" t="s" ph="1">
        <v>8717</v>
      </c>
      <c r="AB710" s="7" ph="1"/>
      <c r="AC710" s="6" ph="1"/>
      <c r="AD710" s="6" ph="1"/>
    </row>
    <row r="711" spans="1:30" s="34" customFormat="1" ht="25.5" ph="1">
      <c r="A711" s="6" ph="1">
        <v>530</v>
      </c>
      <c r="B711" s="7" t="s" ph="1">
        <v>324</v>
      </c>
      <c r="C711" s="7" t="s" ph="1">
        <v>369</v>
      </c>
      <c r="D711" s="35" ph="1"/>
      <c r="G711" s="25" t="s" ph="1">
        <v>8703</v>
      </c>
      <c r="H711" s="7" ph="1"/>
      <c r="I711" s="7" t="s" ph="1">
        <v>8720</v>
      </c>
      <c r="J711" s="7" ph="1"/>
      <c r="K711" s="7" ph="1"/>
      <c r="L711" s="7" ph="1"/>
      <c r="M711" s="14" t="str" ph="1">
        <f>IFERROR(INDEX([1]!_born[生没年],
MATCH(I711,[1]!_born[作],0)),"")</f>
        <v/>
      </c>
      <c r="N711" s="14" t="str" ph="1">
        <f>IFERROR(INDEX([1]!_born[生没年],
MATCH(K711,[1]!_born[作],0)),"")</f>
        <v/>
      </c>
      <c r="O711" s="7" t="s" ph="1">
        <v>8720</v>
      </c>
      <c r="P711" s="7" ph="1"/>
      <c r="Q711" s="7" ph="1"/>
      <c r="R711" s="147" ph="1"/>
      <c r="S711" s="7" ph="1"/>
      <c r="T711" s="7" ph="1"/>
      <c r="U711" s="15" ph="1">
        <v>40978</v>
      </c>
      <c r="V711" s="16" ph="1"/>
      <c r="W711" s="16" ph="1">
        <v>0</v>
      </c>
      <c r="X711" s="6" ph="1"/>
      <c r="Y711" s="6" t="s" ph="1">
        <v>8717</v>
      </c>
      <c r="AB711" s="7" ph="1"/>
      <c r="AC711" s="6" ph="1"/>
      <c r="AD711" s="6" ph="1"/>
    </row>
    <row r="712" spans="1:30" s="34" customFormat="1" ht="25.5" ph="1">
      <c r="A712" s="6" ph="1">
        <v>530</v>
      </c>
      <c r="B712" s="7" t="s" ph="1">
        <v>324</v>
      </c>
      <c r="C712" s="7" t="s" ph="1">
        <v>369</v>
      </c>
      <c r="D712" s="35" ph="1"/>
      <c r="G712" s="25" t="s" ph="1">
        <v>8703</v>
      </c>
      <c r="H712" s="7" ph="1"/>
      <c r="I712" s="40" t="s" ph="1">
        <v>8721</v>
      </c>
      <c r="J712" s="7" ph="1"/>
      <c r="K712" s="7" ph="1"/>
      <c r="L712" s="7" ph="1"/>
      <c r="M712" s="14" t="str" ph="1">
        <f>IFERROR(INDEX([1]!_born[生没年],
MATCH(I712,[1]!_born[作],0)),"")</f>
        <v/>
      </c>
      <c r="N712" s="14" t="str" ph="1">
        <f>IFERROR(INDEX([1]!_born[生没年],
MATCH(K712,[1]!_born[作],0)),"")</f>
        <v/>
      </c>
      <c r="O712" s="7" t="s" ph="1">
        <v>8722</v>
      </c>
      <c r="P712" s="7" ph="1"/>
      <c r="Q712" s="7" ph="1"/>
      <c r="R712" s="147" ph="1"/>
      <c r="S712" s="7" ph="1"/>
      <c r="T712" s="7" ph="1"/>
      <c r="U712" s="15" ph="1"/>
      <c r="V712" s="16" ph="1"/>
      <c r="W712" s="16" ph="1">
        <v>0</v>
      </c>
      <c r="X712" s="6" ph="1"/>
      <c r="Y712" s="6" ph="1"/>
      <c r="AB712" s="7" ph="1"/>
    </row>
    <row r="713" spans="1:30" s="34" customFormat="1" ht="25.5" ph="1">
      <c r="A713" s="6" ph="1">
        <v>530</v>
      </c>
      <c r="B713" s="7" t="s" ph="1">
        <v>324</v>
      </c>
      <c r="C713" s="7" t="s" ph="1">
        <v>4285</v>
      </c>
      <c r="D713" s="35" ph="1"/>
      <c r="E713" s="143" ph="1"/>
      <c r="G713" s="25" t="s" ph="1">
        <v>8703</v>
      </c>
      <c r="H713" s="7" ph="1"/>
      <c r="I713" s="7" t="s" ph="1">
        <v>8723</v>
      </c>
      <c r="J713" s="7" ph="1"/>
      <c r="K713" s="7" ph="1"/>
      <c r="L713" s="7" ph="1"/>
      <c r="M713" s="14" t="str" ph="1">
        <f>IFERROR(INDEX([1]!_born[生没年],
MATCH(I713,[1]!_born[作],0)),"")</f>
        <v/>
      </c>
      <c r="N713" s="14" t="str" ph="1">
        <f>IFERROR(INDEX([1]!_born[生没年],
MATCH(K713,[1]!_born[作],0)),"")</f>
        <v/>
      </c>
      <c r="O713" s="7" t="s" ph="1">
        <v>8724</v>
      </c>
      <c r="P713" s="7" ph="1"/>
      <c r="Q713" s="7" ph="1"/>
      <c r="R713" s="147" ph="1"/>
      <c r="S713" s="7" ph="1"/>
      <c r="T713" s="7" ph="1"/>
      <c r="U713" s="15" ph="1">
        <v>40978</v>
      </c>
      <c r="V713" s="16" ph="1"/>
      <c r="W713" s="16" ph="1">
        <v>0</v>
      </c>
      <c r="X713" s="6" ph="1"/>
      <c r="Y713" s="6" t="s" ph="1">
        <v>8717</v>
      </c>
      <c r="AB713" s="7" ph="1"/>
      <c r="AC713" s="6" ph="1"/>
      <c r="AD713" s="6" ph="1"/>
    </row>
    <row r="714" spans="1:30" s="34" customFormat="1" ht="25.5" ph="1">
      <c r="A714" s="6" ph="1">
        <v>530</v>
      </c>
      <c r="B714" s="7" t="s" ph="1">
        <v>324</v>
      </c>
      <c r="C714" s="7" t="s" ph="1">
        <v>4285</v>
      </c>
      <c r="D714" s="35" ph="1"/>
      <c r="E714" s="143" ph="1"/>
      <c r="G714" s="7" t="s" ph="1">
        <v>6914</v>
      </c>
      <c r="H714" s="7" ph="1"/>
      <c r="I714" s="7" t="s" ph="1">
        <v>8725</v>
      </c>
      <c r="J714" s="7" ph="1"/>
      <c r="K714" s="7" ph="1"/>
      <c r="L714" s="7" ph="1"/>
      <c r="M714" s="14" t="str" ph="1">
        <f>IFERROR(INDEX([1]!_born[生没年],
MATCH(I714,[1]!_born[作],0)),"")</f>
        <v/>
      </c>
      <c r="N714" s="14" t="str" ph="1">
        <f>IFERROR(INDEX([1]!_born[生没年],
MATCH(K714,[1]!_born[作],0)),"")</f>
        <v/>
      </c>
      <c r="O714" s="7" t="s" ph="1">
        <v>8726</v>
      </c>
      <c r="P714" s="7" ph="1"/>
      <c r="Q714" s="7" ph="1"/>
      <c r="R714" s="147" ph="1"/>
      <c r="S714" s="7" ph="1"/>
      <c r="T714" s="7" ph="1"/>
      <c r="U714" s="15" ph="1">
        <v>40978</v>
      </c>
      <c r="V714" s="16" ph="1"/>
      <c r="W714" s="16" ph="1">
        <v>1000</v>
      </c>
      <c r="X714" s="6" ph="1"/>
      <c r="Y714" s="6" ph="1"/>
      <c r="AB714" s="7" ph="1"/>
      <c r="AC714" s="6" ph="1"/>
      <c r="AD714" s="6" ph="1"/>
    </row>
    <row r="715" spans="1:30" s="34" customFormat="1" ht="25.5" ph="1">
      <c r="A715" s="6" ph="1">
        <v>530</v>
      </c>
      <c r="B715" s="7" t="s" ph="1">
        <v>324</v>
      </c>
      <c r="C715" s="7" t="s" ph="1">
        <v>4285</v>
      </c>
      <c r="D715" s="35" ph="1"/>
      <c r="E715" s="143" ph="1"/>
      <c r="G715" s="7" t="s" ph="1">
        <v>6914</v>
      </c>
      <c r="H715" s="7" ph="1"/>
      <c r="I715" s="7" t="s" ph="1">
        <v>4291</v>
      </c>
      <c r="J715" s="7" ph="1"/>
      <c r="K715" s="7" ph="1"/>
      <c r="L715" s="7" ph="1"/>
      <c r="M715" s="14" t="str" ph="1">
        <f>IFERROR(INDEX([1]!_born[生没年],
MATCH(I715,[1]!_born[作],0)),"")</f>
        <v/>
      </c>
      <c r="N715" s="14" t="str" ph="1">
        <f>IFERROR(INDEX([1]!_born[生没年],
MATCH(K715,[1]!_born[作],0)),"")</f>
        <v/>
      </c>
      <c r="O715" s="7" t="s" ph="1">
        <v>8727</v>
      </c>
      <c r="P715" s="7" ph="1"/>
      <c r="Q715" s="7" ph="1"/>
      <c r="R715" s="147" ph="1"/>
      <c r="S715" s="7" ph="1"/>
      <c r="T715" s="7" ph="1"/>
      <c r="U715" s="15" ph="1">
        <v>40978</v>
      </c>
      <c r="V715" s="16" ph="1"/>
      <c r="W715" s="16" ph="1">
        <v>0</v>
      </c>
      <c r="X715" s="6" ph="1"/>
      <c r="Y715" s="6" t="s" ph="1">
        <v>8717</v>
      </c>
      <c r="AB715" s="7" ph="1"/>
      <c r="AC715" s="6" ph="1"/>
      <c r="AD715" s="6" ph="1"/>
    </row>
    <row r="716" spans="1:30" s="34" customFormat="1" ht="25.5" ph="1">
      <c r="A716" s="6" ph="1">
        <v>530</v>
      </c>
      <c r="B716" s="7" t="s" ph="1">
        <v>324</v>
      </c>
      <c r="C716" s="7" t="s" ph="1">
        <v>4285</v>
      </c>
      <c r="D716" s="35" ph="1"/>
      <c r="E716" s="143" ph="1"/>
      <c r="G716" s="7" t="s" ph="1">
        <v>6914</v>
      </c>
      <c r="H716" s="7" ph="1"/>
      <c r="I716" s="7" t="s" ph="1">
        <v>8728</v>
      </c>
      <c r="J716" s="7" ph="1"/>
      <c r="K716" s="7" ph="1"/>
      <c r="L716" s="7" ph="1"/>
      <c r="M716" s="14" t="str" ph="1">
        <f>IFERROR(INDEX([1]!_born[生没年],
MATCH(I716,[1]!_born[作],0)),"")</f>
        <v/>
      </c>
      <c r="N716" s="14" t="str" ph="1">
        <f>IFERROR(INDEX([1]!_born[生没年],
MATCH(K716,[1]!_born[作],0)),"")</f>
        <v/>
      </c>
      <c r="O716" s="7" t="s" ph="1">
        <v>4290</v>
      </c>
      <c r="P716" s="7" ph="1"/>
      <c r="Q716" s="7" ph="1"/>
      <c r="R716" s="147" ph="1"/>
      <c r="S716" s="7" ph="1"/>
      <c r="T716" s="7" ph="1"/>
      <c r="U716" s="15" ph="1">
        <v>40992</v>
      </c>
      <c r="V716" s="16" ph="1"/>
      <c r="W716" s="16" ph="1">
        <v>0</v>
      </c>
      <c r="X716" s="6" ph="1"/>
      <c r="Y716" s="6" t="s" ph="1">
        <v>8717</v>
      </c>
      <c r="AB716" s="7" ph="1"/>
      <c r="AC716" s="6" ph="1"/>
      <c r="AD716" s="6" ph="1"/>
    </row>
    <row r="717" spans="1:30" s="34" customFormat="1" ht="25.5" ph="1">
      <c r="A717" s="6" ph="1">
        <v>530</v>
      </c>
      <c r="B717" s="7" t="s" ph="1">
        <v>324</v>
      </c>
      <c r="C717" s="7" t="s" ph="1">
        <v>4285</v>
      </c>
      <c r="D717" s="35" ph="1"/>
      <c r="E717" s="143" ph="1"/>
      <c r="G717" s="7" t="s" ph="1">
        <v>6914</v>
      </c>
      <c r="H717" s="7" ph="1"/>
      <c r="I717" s="7" t="s" ph="1">
        <v>8729</v>
      </c>
      <c r="J717" s="7" ph="1"/>
      <c r="K717" s="7" ph="1"/>
      <c r="L717" s="7" ph="1"/>
      <c r="M717" s="14" t="str" ph="1">
        <f>IFERROR(INDEX([1]!_born[生没年],
MATCH(I717,[1]!_born[作],0)),"")</f>
        <v/>
      </c>
      <c r="N717" s="14" t="str" ph="1">
        <f>IFERROR(INDEX([1]!_born[生没年],
MATCH(K717,[1]!_born[作],0)),"")</f>
        <v/>
      </c>
      <c r="O717" s="7" t="s" ph="1">
        <v>4286</v>
      </c>
      <c r="P717" s="7" ph="1"/>
      <c r="Q717" s="7" ph="1"/>
      <c r="R717" s="147" ph="1"/>
      <c r="S717" s="7" ph="1"/>
      <c r="T717" s="7" t="s" ph="1">
        <v>2087</v>
      </c>
      <c r="U717" s="15" ph="1">
        <v>41104</v>
      </c>
      <c r="V717" s="16" ph="1"/>
      <c r="W717" s="16" ph="1">
        <v>0</v>
      </c>
      <c r="X717" s="6" ph="1"/>
      <c r="Y717" s="6" t="s" ph="1">
        <v>8730</v>
      </c>
      <c r="AB717" s="7" ph="1"/>
      <c r="AC717" s="6" ph="1"/>
      <c r="AD717" s="6" ph="1"/>
    </row>
    <row r="718" spans="1:30" s="34" customFormat="1" ht="25.5" ph="1">
      <c r="A718" s="6" ph="1">
        <v>530</v>
      </c>
      <c r="B718" s="7" t="s" ph="1">
        <v>324</v>
      </c>
      <c r="C718" s="7" t="s" ph="1">
        <v>4285</v>
      </c>
      <c r="D718" s="35" ph="1"/>
      <c r="E718" s="143" ph="1"/>
      <c r="G718" s="7" t="s" ph="1">
        <v>6914</v>
      </c>
      <c r="H718" s="7" ph="1"/>
      <c r="I718" s="7" t="s" ph="1">
        <v>8729</v>
      </c>
      <c r="J718" s="7" ph="1"/>
      <c r="K718" s="7" ph="1"/>
      <c r="L718" s="7" ph="1"/>
      <c r="M718" s="14" t="str" ph="1">
        <f>IFERROR(INDEX([1]!_born[生没年],
MATCH(I718,[1]!_born[作],0)),"")</f>
        <v/>
      </c>
      <c r="N718" s="14" t="str" ph="1">
        <f>IFERROR(INDEX([1]!_born[生没年],
MATCH(K718,[1]!_born[作],0)),"")</f>
        <v/>
      </c>
      <c r="O718" s="7" t="s" ph="1">
        <v>8731</v>
      </c>
      <c r="P718" s="7" ph="1"/>
      <c r="Q718" s="7" ph="1"/>
      <c r="R718" s="147" ph="1"/>
      <c r="S718" s="7" ph="1"/>
      <c r="T718" s="7" ph="1"/>
      <c r="U718" s="15" ph="1">
        <v>40839</v>
      </c>
      <c r="V718" s="16" ph="1"/>
      <c r="W718" s="16" ph="1">
        <v>0</v>
      </c>
      <c r="X718" s="6" ph="1"/>
      <c r="Y718" s="6" t="s" ph="1">
        <v>8730</v>
      </c>
      <c r="AB718" s="7" ph="1"/>
      <c r="AC718" s="6" ph="1"/>
      <c r="AD718" s="6" ph="1"/>
    </row>
    <row r="719" spans="1:30" s="34" customFormat="1" ht="25.5" ph="1">
      <c r="A719" s="6" ph="1">
        <v>530</v>
      </c>
      <c r="B719" s="7" t="s" ph="1">
        <v>324</v>
      </c>
      <c r="C719" s="7" t="s" ph="1">
        <v>4285</v>
      </c>
      <c r="D719" s="35" ph="1"/>
      <c r="E719" s="143" ph="1"/>
      <c r="G719" s="7" t="s" ph="1">
        <v>6914</v>
      </c>
      <c r="H719" s="7" ph="1"/>
      <c r="I719" s="7" t="s" ph="1">
        <v>8729</v>
      </c>
      <c r="J719" s="7" ph="1"/>
      <c r="K719" s="7" ph="1"/>
      <c r="L719" s="7" ph="1"/>
      <c r="M719" s="14" t="str" ph="1">
        <f>IFERROR(INDEX([1]!_born[生没年],
MATCH(I719,[1]!_born[作],0)),"")</f>
        <v/>
      </c>
      <c r="N719" s="14" t="str" ph="1">
        <f>IFERROR(INDEX([1]!_born[生没年],
MATCH(K719,[1]!_born[作],0)),"")</f>
        <v/>
      </c>
      <c r="O719" s="7" t="s" ph="1">
        <v>8732</v>
      </c>
      <c r="P719" s="7" ph="1"/>
      <c r="Q719" s="7" ph="1"/>
      <c r="R719" s="147" ph="1"/>
      <c r="S719" s="7" ph="1"/>
      <c r="T719" s="7" ph="1"/>
      <c r="U719" s="15" ph="1">
        <v>40926</v>
      </c>
      <c r="V719" s="16" ph="1"/>
      <c r="W719" s="16" ph="1">
        <v>0</v>
      </c>
      <c r="X719" s="6" ph="1"/>
      <c r="Y719" s="6" t="s" ph="1">
        <v>8730</v>
      </c>
      <c r="AB719" s="7" ph="1"/>
      <c r="AC719" s="6" ph="1"/>
      <c r="AD719" s="6" ph="1"/>
    </row>
    <row r="720" spans="1:30" s="34" customFormat="1" ht="25.5" ph="1">
      <c r="A720" s="6" ph="1">
        <v>530</v>
      </c>
      <c r="B720" s="7" t="s" ph="1">
        <v>324</v>
      </c>
      <c r="C720" s="7" t="s" ph="1">
        <v>4285</v>
      </c>
      <c r="D720" s="35" ph="1"/>
      <c r="E720" s="143" ph="1"/>
      <c r="G720" s="7" t="s" ph="1">
        <v>6914</v>
      </c>
      <c r="H720" s="7" ph="1"/>
      <c r="I720" s="7" t="s" ph="1">
        <v>4287</v>
      </c>
      <c r="J720" s="7" ph="1"/>
      <c r="K720" s="7" ph="1"/>
      <c r="L720" s="7" ph="1"/>
      <c r="M720" s="14" t="str" ph="1">
        <f>IFERROR(INDEX([1]!_born[生没年],
MATCH(I720,[1]!_born[作],0)),"")</f>
        <v/>
      </c>
      <c r="N720" s="14" t="str" ph="1">
        <f>IFERROR(INDEX([1]!_born[生没年],
MATCH(K720,[1]!_born[作],0)),"")</f>
        <v/>
      </c>
      <c r="O720" s="7" t="s" ph="1">
        <v>4288</v>
      </c>
      <c r="P720" s="7" ph="1"/>
      <c r="Q720" s="7" ph="1"/>
      <c r="R720" s="147" ph="1"/>
      <c r="S720" s="7" ph="1"/>
      <c r="T720" s="7" ph="1"/>
      <c r="U720" s="15" t="s" ph="1">
        <v>4289</v>
      </c>
      <c r="V720" s="16" ph="1"/>
      <c r="W720" s="16" ph="1">
        <v>0</v>
      </c>
      <c r="X720" s="6" ph="1"/>
      <c r="Y720" s="6" t="s" ph="1">
        <v>8717</v>
      </c>
      <c r="AB720" s="7" ph="1"/>
      <c r="AC720" s="6" ph="1"/>
      <c r="AD720" s="6" ph="1"/>
    </row>
    <row r="721" spans="1:30" s="34" customFormat="1" ht="25.5" ph="1">
      <c r="A721" s="6" ph="1">
        <v>530</v>
      </c>
      <c r="B721" s="7" t="s" ph="1">
        <v>324</v>
      </c>
      <c r="C721" s="7" t="s" ph="1">
        <v>324</v>
      </c>
      <c r="D721" s="35" ph="1"/>
      <c r="E721" s="143" ph="1"/>
      <c r="G721" s="7" t="s" ph="1">
        <v>6914</v>
      </c>
      <c r="H721" s="7" ph="1"/>
      <c r="I721" s="7" t="s" ph="1">
        <v>8729</v>
      </c>
      <c r="J721" s="7" ph="1"/>
      <c r="K721" s="7" ph="1"/>
      <c r="L721" s="7" ph="1"/>
      <c r="M721" s="14" t="str" ph="1">
        <f>IFERROR(INDEX([1]!_born[生没年],
MATCH(I721,[1]!_born[作],0)),"")</f>
        <v/>
      </c>
      <c r="N721" s="14" t="str" ph="1">
        <f>IFERROR(INDEX([1]!_born[生没年],
MATCH(K721,[1]!_born[作],0)),"")</f>
        <v/>
      </c>
      <c r="O721" s="7" t="s" ph="1">
        <v>8733</v>
      </c>
      <c r="P721" s="7" ph="1"/>
      <c r="Q721" s="7" ph="1"/>
      <c r="R721" s="147" ph="1"/>
      <c r="S721" s="7" ph="1"/>
      <c r="T721" s="7" t="s" ph="1">
        <v>2089</v>
      </c>
      <c r="U721" s="15" ph="1">
        <v>41523</v>
      </c>
      <c r="V721" s="16" ph="1"/>
      <c r="W721" s="16" ph="1">
        <v>0</v>
      </c>
      <c r="X721" s="6" ph="1"/>
      <c r="Y721" s="6" t="s" ph="1">
        <v>8730</v>
      </c>
      <c r="AB721" s="7" ph="1"/>
      <c r="AC721" s="6" ph="1"/>
      <c r="AD721" s="6" ph="1"/>
    </row>
    <row r="722" spans="1:30" s="34" customFormat="1" ht="25.5" ph="1">
      <c r="A722" s="6" ph="1">
        <v>530</v>
      </c>
      <c r="B722" s="7" t="s" ph="1">
        <v>324</v>
      </c>
      <c r="C722" s="7" t="s" ph="1">
        <v>324</v>
      </c>
      <c r="D722" s="35" ph="1"/>
      <c r="E722" s="143" ph="1"/>
      <c r="G722" s="7" t="s" ph="1">
        <v>6914</v>
      </c>
      <c r="H722" s="7" ph="1"/>
      <c r="I722" s="7" t="s" ph="1">
        <v>8729</v>
      </c>
      <c r="J722" s="7" ph="1"/>
      <c r="K722" s="7" ph="1"/>
      <c r="L722" s="7" ph="1"/>
      <c r="M722" s="14" t="str" ph="1">
        <f>IFERROR(INDEX([1]!_born[生没年],
MATCH(I722,[1]!_born[作],0)),"")</f>
        <v/>
      </c>
      <c r="N722" s="14" t="str" ph="1">
        <f>IFERROR(INDEX([1]!_born[生没年],
MATCH(K722,[1]!_born[作],0)),"")</f>
        <v/>
      </c>
      <c r="O722" s="7" t="s" ph="1">
        <v>4323</v>
      </c>
      <c r="P722" s="7" ph="1"/>
      <c r="Q722" s="7" ph="1"/>
      <c r="R722" s="147" ph="1"/>
      <c r="S722" s="7" ph="1"/>
      <c r="T722" s="7" t="s" ph="1">
        <v>8734</v>
      </c>
      <c r="U722" s="15" ph="1">
        <v>41426</v>
      </c>
      <c r="V722" s="16" ph="1"/>
      <c r="W722" s="16" ph="1">
        <v>0</v>
      </c>
      <c r="X722" s="6" ph="1"/>
      <c r="Y722" s="6" t="s" ph="1">
        <v>8730</v>
      </c>
      <c r="AB722" s="7" ph="1"/>
      <c r="AC722" s="6" ph="1"/>
      <c r="AD722" s="6" ph="1"/>
    </row>
    <row r="723" spans="1:30" s="34" customFormat="1" ht="25.5" ph="1">
      <c r="A723" s="6" ph="1">
        <v>530</v>
      </c>
      <c r="B723" s="7" t="s" ph="1">
        <v>324</v>
      </c>
      <c r="C723" s="7" t="s" ph="1">
        <v>324</v>
      </c>
      <c r="D723" s="35" ph="1"/>
      <c r="E723" s="143" ph="1"/>
      <c r="G723" s="7" t="s" ph="1">
        <v>6914</v>
      </c>
      <c r="H723" s="7" ph="1"/>
      <c r="I723" s="7" t="s" ph="1">
        <v>8729</v>
      </c>
      <c r="J723" s="7" ph="1"/>
      <c r="K723" s="7" ph="1"/>
      <c r="L723" s="7" ph="1"/>
      <c r="M723" s="14" t="str" ph="1">
        <f>IFERROR(INDEX([1]!_born[生没年],
MATCH(I723,[1]!_born[作],0)),"")</f>
        <v/>
      </c>
      <c r="N723" s="14" t="str" ph="1">
        <f>IFERROR(INDEX([1]!_born[生没年],
MATCH(K723,[1]!_born[作],0)),"")</f>
        <v/>
      </c>
      <c r="O723" s="7" t="s" ph="1">
        <v>8735</v>
      </c>
      <c r="P723" s="7" ph="1"/>
      <c r="Q723" s="7" ph="1"/>
      <c r="R723" s="147" ph="1"/>
      <c r="S723" s="7" ph="1"/>
      <c r="T723" s="7" t="s" ph="1">
        <v>8736</v>
      </c>
      <c r="U723" s="15" ph="1">
        <v>41523</v>
      </c>
      <c r="V723" s="16" ph="1"/>
      <c r="W723" s="16" ph="1">
        <v>0</v>
      </c>
      <c r="X723" s="6" ph="1"/>
      <c r="Y723" s="6" t="s" ph="1">
        <v>8730</v>
      </c>
      <c r="AB723" s="7" ph="1"/>
      <c r="AC723" s="6" ph="1"/>
      <c r="AD723" s="6" ph="1"/>
    </row>
    <row r="724" spans="1:30" s="34" customFormat="1" ht="25.5" ph="1">
      <c r="A724" s="6" ph="1">
        <v>530</v>
      </c>
      <c r="B724" s="7" t="s" ph="1">
        <v>324</v>
      </c>
      <c r="C724" s="7" t="s" ph="1">
        <v>324</v>
      </c>
      <c r="D724" s="35" ph="1"/>
      <c r="E724" s="143" ph="1"/>
      <c r="G724" s="7" t="s" ph="1">
        <v>6914</v>
      </c>
      <c r="H724" s="7" ph="1"/>
      <c r="I724" s="7" t="s" ph="1">
        <v>8729</v>
      </c>
      <c r="J724" s="7" ph="1"/>
      <c r="K724" s="7" ph="1"/>
      <c r="L724" s="7" ph="1"/>
      <c r="M724" s="14" t="str" ph="1">
        <f>IFERROR(INDEX([1]!_born[生没年],
MATCH(I724,[1]!_born[作],0)),"")</f>
        <v/>
      </c>
      <c r="N724" s="14" t="str" ph="1">
        <f>IFERROR(INDEX([1]!_born[生没年],
MATCH(K724,[1]!_born[作],0)),"")</f>
        <v/>
      </c>
      <c r="O724" s="7" t="s" ph="1">
        <v>4324</v>
      </c>
      <c r="P724" s="7" ph="1"/>
      <c r="Q724" s="7" ph="1"/>
      <c r="R724" s="147" ph="1"/>
      <c r="S724" s="7" ph="1"/>
      <c r="T724" s="7" t="s" ph="1">
        <v>8737</v>
      </c>
      <c r="U724" s="15" ph="1">
        <v>41523</v>
      </c>
      <c r="V724" s="16" ph="1"/>
      <c r="W724" s="16" ph="1">
        <v>0</v>
      </c>
      <c r="X724" s="6" ph="1"/>
      <c r="Y724" s="6" t="s" ph="1">
        <v>8730</v>
      </c>
      <c r="AB724" s="7" ph="1"/>
      <c r="AC724" s="6" ph="1"/>
      <c r="AD724" s="6" ph="1"/>
    </row>
    <row r="725" spans="1:30" s="34" customFormat="1" ht="25.5" ph="1">
      <c r="A725" s="6" ph="1">
        <v>530</v>
      </c>
      <c r="B725" s="7" t="s" ph="1">
        <v>324</v>
      </c>
      <c r="C725" s="7" t="s" ph="1">
        <v>324</v>
      </c>
      <c r="D725" s="35" ph="1"/>
      <c r="E725" s="143" ph="1"/>
      <c r="G725" s="7" t="s" ph="1">
        <v>6914</v>
      </c>
      <c r="H725" s="7" ph="1"/>
      <c r="I725" s="7" t="s" ph="1">
        <v>8729</v>
      </c>
      <c r="J725" s="7" ph="1"/>
      <c r="K725" s="7" ph="1"/>
      <c r="L725" s="7" ph="1"/>
      <c r="M725" s="14" t="str" ph="1">
        <f>IFERROR(INDEX([1]!_born[生没年],
MATCH(I725,[1]!_born[作],0)),"")</f>
        <v/>
      </c>
      <c r="N725" s="14" t="str" ph="1">
        <f>IFERROR(INDEX([1]!_born[生没年],
MATCH(K725,[1]!_born[作],0)),"")</f>
        <v/>
      </c>
      <c r="O725" s="7" t="s" ph="1">
        <v>8738</v>
      </c>
      <c r="P725" s="7" ph="1"/>
      <c r="Q725" s="7" ph="1"/>
      <c r="R725" s="147" ph="1"/>
      <c r="S725" s="7" ph="1"/>
      <c r="T725" s="7" t="s" ph="1">
        <v>8739</v>
      </c>
      <c r="U725" s="15" ph="1">
        <v>41637</v>
      </c>
      <c r="V725" s="16" ph="1"/>
      <c r="W725" s="16" ph="1">
        <v>0</v>
      </c>
      <c r="X725" s="6" ph="1"/>
      <c r="Y725" s="6" t="s" ph="1">
        <v>8730</v>
      </c>
      <c r="AB725" s="7" ph="1"/>
      <c r="AC725" s="6" ph="1"/>
      <c r="AD725" s="6" ph="1"/>
    </row>
    <row r="726" spans="1:30" s="34" customFormat="1" ht="25.5" ph="1">
      <c r="A726" s="6" ph="1">
        <v>530</v>
      </c>
      <c r="B726" s="7" t="s" ph="1">
        <v>324</v>
      </c>
      <c r="C726" s="7" t="s" ph="1">
        <v>324</v>
      </c>
      <c r="D726" s="35" ph="1"/>
      <c r="E726" s="143" ph="1"/>
      <c r="G726" s="7" t="s" ph="1">
        <v>6914</v>
      </c>
      <c r="H726" s="7" ph="1"/>
      <c r="I726" s="7" t="s" ph="1">
        <v>8729</v>
      </c>
      <c r="J726" s="7" ph="1"/>
      <c r="K726" s="7" ph="1"/>
      <c r="L726" s="7" ph="1"/>
      <c r="M726" s="14" t="str" ph="1">
        <f>IFERROR(INDEX([1]!_born[生没年],
MATCH(I726,[1]!_born[作],0)),"")</f>
        <v/>
      </c>
      <c r="N726" s="14" t="str" ph="1">
        <f>IFERROR(INDEX([1]!_born[生没年],
MATCH(K726,[1]!_born[作],0)),"")</f>
        <v/>
      </c>
      <c r="O726" s="7" t="s" ph="1">
        <v>8740</v>
      </c>
      <c r="P726" s="7" ph="1"/>
      <c r="Q726" s="7" ph="1"/>
      <c r="R726" s="147" ph="1"/>
      <c r="S726" s="7" ph="1"/>
      <c r="T726" s="7" t="s" ph="1">
        <v>8739</v>
      </c>
      <c r="U726" s="15" ph="1">
        <v>41637</v>
      </c>
      <c r="V726" s="16" ph="1"/>
      <c r="W726" s="16" ph="1">
        <v>0</v>
      </c>
      <c r="X726" s="6" ph="1"/>
      <c r="Y726" s="6" t="s" ph="1">
        <v>8730</v>
      </c>
      <c r="AB726" s="7" ph="1"/>
      <c r="AC726" s="6" ph="1"/>
      <c r="AD726" s="6" ph="1"/>
    </row>
    <row r="727" spans="1:30" s="34" customFormat="1" ht="25.5" ph="1">
      <c r="A727" s="6" ph="1">
        <v>530</v>
      </c>
      <c r="B727" s="7" t="s" ph="1">
        <v>324</v>
      </c>
      <c r="C727" s="7" t="s" ph="1">
        <v>324</v>
      </c>
      <c r="D727" s="35" ph="1"/>
      <c r="E727" s="143" ph="1"/>
      <c r="G727" s="7" t="s" ph="1">
        <v>6914</v>
      </c>
      <c r="H727" s="7" ph="1"/>
      <c r="I727" s="7" t="s" ph="1">
        <v>8729</v>
      </c>
      <c r="J727" s="7" ph="1"/>
      <c r="K727" s="7" ph="1"/>
      <c r="L727" s="7" ph="1"/>
      <c r="M727" s="14" t="str" ph="1">
        <f>IFERROR(INDEX([1]!_born[生没年],
MATCH(I727,[1]!_born[作],0)),"")</f>
        <v/>
      </c>
      <c r="N727" s="14" t="str" ph="1">
        <f>IFERROR(INDEX([1]!_born[生没年],
MATCH(K727,[1]!_born[作],0)),"")</f>
        <v/>
      </c>
      <c r="O727" s="7" t="s" ph="1">
        <v>8741</v>
      </c>
      <c r="P727" s="7" ph="1"/>
      <c r="Q727" s="7" ph="1"/>
      <c r="R727" s="147" ph="1"/>
      <c r="S727" s="7" ph="1"/>
      <c r="T727" s="7" t="s" ph="1">
        <v>8742</v>
      </c>
      <c r="U727" s="15" ph="1">
        <v>41637</v>
      </c>
      <c r="V727" s="16" ph="1"/>
      <c r="W727" s="16" ph="1">
        <v>0</v>
      </c>
      <c r="X727" s="6" ph="1"/>
      <c r="Y727" s="6" t="s" ph="1">
        <v>8730</v>
      </c>
      <c r="AB727" s="7" ph="1"/>
      <c r="AC727" s="6" ph="1"/>
      <c r="AD727" s="6" ph="1"/>
    </row>
    <row r="728" spans="1:30" s="34" customFormat="1" ht="25.5" ph="1">
      <c r="A728" s="6" ph="1">
        <v>530</v>
      </c>
      <c r="B728" s="7" t="s" ph="1">
        <v>324</v>
      </c>
      <c r="C728" s="7" t="s" ph="1">
        <v>324</v>
      </c>
      <c r="D728" s="35" ph="1"/>
      <c r="E728" s="143" ph="1"/>
      <c r="G728" s="7" t="s" ph="1">
        <v>6914</v>
      </c>
      <c r="H728" s="7" ph="1"/>
      <c r="I728" s="7" t="s" ph="1">
        <v>8728</v>
      </c>
      <c r="J728" s="7" ph="1"/>
      <c r="K728" s="7" ph="1"/>
      <c r="L728" s="7" ph="1"/>
      <c r="M728" s="14" t="str" ph="1">
        <f>IFERROR(INDEX([1]!_born[生没年],
MATCH(I728,[1]!_born[作],0)),"")</f>
        <v/>
      </c>
      <c r="N728" s="14" t="str" ph="1">
        <f>IFERROR(INDEX([1]!_born[生没年],
MATCH(K728,[1]!_born[作],0)),"")</f>
        <v/>
      </c>
      <c r="O728" s="7" t="s" ph="1">
        <v>4322</v>
      </c>
      <c r="P728" s="7" ph="1"/>
      <c r="Q728" s="7" ph="1"/>
      <c r="R728" s="147" ph="1"/>
      <c r="S728" s="7" ph="1"/>
      <c r="T728" s="7" ph="1"/>
      <c r="U728" s="15" ph="1">
        <v>41764</v>
      </c>
      <c r="V728" s="16" ph="1"/>
      <c r="W728" s="16" ph="1">
        <v>0</v>
      </c>
      <c r="X728" s="6" ph="1"/>
      <c r="Y728" s="6" t="s" ph="1">
        <v>8717</v>
      </c>
      <c r="AB728" s="7" ph="1"/>
      <c r="AC728" s="6" ph="1"/>
      <c r="AD728" s="6" ph="1"/>
    </row>
    <row r="729" spans="1:30" s="34" customFormat="1" ht="25.5" ph="1">
      <c r="A729" s="6" ph="1">
        <v>530</v>
      </c>
      <c r="B729" s="7" t="s" ph="1">
        <v>324</v>
      </c>
      <c r="C729" s="7" t="s" ph="1">
        <v>324</v>
      </c>
      <c r="D729" s="35" ph="1"/>
      <c r="E729" s="143" ph="1"/>
      <c r="G729" s="7" t="s" ph="1">
        <v>6914</v>
      </c>
      <c r="H729" s="7" ph="1"/>
      <c r="I729" s="7" t="s" ph="1">
        <v>4395</v>
      </c>
      <c r="J729" s="7" ph="1"/>
      <c r="K729" s="7" ph="1"/>
      <c r="L729" s="7" ph="1"/>
      <c r="M729" s="14" t="str" ph="1">
        <f>IFERROR(INDEX([1]!_born[生没年],
MATCH(I729,[1]!_born[作],0)),"")</f>
        <v/>
      </c>
      <c r="N729" s="14" t="str" ph="1">
        <f>IFERROR(INDEX([1]!_born[生没年],
MATCH(K729,[1]!_born[作],0)),"")</f>
        <v/>
      </c>
      <c r="O729" s="7" t="s" ph="1">
        <v>8743</v>
      </c>
      <c r="P729" s="7" ph="1"/>
      <c r="Q729" s="7" ph="1"/>
      <c r="R729" s="147" ph="1"/>
      <c r="S729" s="7" ph="1"/>
      <c r="T729" s="7" ph="1"/>
      <c r="U729" s="15" ph="1">
        <v>42532</v>
      </c>
      <c r="V729" s="16" ph="1">
        <v>1000</v>
      </c>
      <c r="W729" s="16" ph="1">
        <v>0</v>
      </c>
      <c r="X729" s="6" ph="1"/>
      <c r="Y729" s="6" t="s" ph="1">
        <v>8730</v>
      </c>
      <c r="AB729" s="7" ph="1"/>
      <c r="AC729" s="6" ph="1"/>
      <c r="AD729" s="6" ph="1"/>
    </row>
    <row r="730" spans="1:30" s="34" customFormat="1" ht="25.5" ph="1">
      <c r="A730" s="6" ph="1">
        <v>530</v>
      </c>
      <c r="B730" s="7" t="s" ph="1">
        <v>324</v>
      </c>
      <c r="C730" s="7" t="s" ph="1">
        <v>324</v>
      </c>
      <c r="D730" s="35" ph="1"/>
      <c r="E730" s="143" ph="1"/>
      <c r="G730" s="7" t="s" ph="1">
        <v>6914</v>
      </c>
      <c r="H730" s="7" ph="1"/>
      <c r="I730" s="7" t="s" ph="1">
        <v>8744</v>
      </c>
      <c r="J730" s="7" ph="1"/>
      <c r="K730" s="7" ph="1"/>
      <c r="L730" s="7" ph="1"/>
      <c r="M730" s="14" t="str" ph="1">
        <f>IFERROR(INDEX([1]!_born[生没年],
MATCH(I730,[1]!_born[作],0)),"")</f>
        <v/>
      </c>
      <c r="N730" s="14" t="str" ph="1">
        <f>IFERROR(INDEX([1]!_born[生没年],
MATCH(K730,[1]!_born[作],0)),"")</f>
        <v/>
      </c>
      <c r="O730" s="7" t="s" ph="1">
        <v>8745</v>
      </c>
      <c r="P730" s="7" ph="1"/>
      <c r="Q730" s="7" ph="1"/>
      <c r="R730" s="147" ph="1"/>
      <c r="S730" s="7" ph="1"/>
      <c r="T730" s="7" ph="1"/>
      <c r="U730" s="15" ph="1">
        <v>43480</v>
      </c>
      <c r="V730" s="16" t="s" ph="1">
        <v>100</v>
      </c>
      <c r="W730" s="16" ph="1">
        <v>0</v>
      </c>
      <c r="X730" s="6" ph="1"/>
      <c r="Y730" s="6" t="s" ph="1">
        <v>8717</v>
      </c>
      <c r="AB730" s="7" ph="1"/>
      <c r="AC730" s="6" ph="1"/>
      <c r="AD730" s="6" ph="1"/>
    </row>
    <row r="731" spans="1:30" s="34" customFormat="1" ht="25.5" ph="1">
      <c r="A731" s="6" ph="1">
        <v>530</v>
      </c>
      <c r="B731" s="7" t="s" ph="1">
        <v>324</v>
      </c>
      <c r="C731" s="7" t="s" ph="1">
        <v>324</v>
      </c>
      <c r="D731" s="35" ph="1"/>
      <c r="E731" s="143" ph="1"/>
      <c r="G731" s="7" t="s" ph="1">
        <v>6914</v>
      </c>
      <c r="H731" s="7" ph="1"/>
      <c r="I731" s="7" t="s" ph="1">
        <v>8746</v>
      </c>
      <c r="J731" s="7" ph="1"/>
      <c r="K731" s="7" ph="1"/>
      <c r="L731" s="7" ph="1"/>
      <c r="M731" s="14" t="str" ph="1">
        <f>IFERROR(INDEX([1]!_born[生没年],
MATCH(I731,[1]!_born[作],0)),"")</f>
        <v/>
      </c>
      <c r="N731" s="14" t="str" ph="1">
        <f>IFERROR(INDEX([1]!_born[生没年],
MATCH(K731,[1]!_born[作],0)),"")</f>
        <v/>
      </c>
      <c r="O731" s="7" t="s" ph="1">
        <v>8746</v>
      </c>
      <c r="P731" s="7" ph="1"/>
      <c r="Q731" s="7" ph="1"/>
      <c r="R731" s="147" ph="1"/>
      <c r="S731" s="7" ph="1"/>
      <c r="T731" s="7" ph="1"/>
      <c r="U731" s="15" ph="1">
        <v>41755</v>
      </c>
      <c r="V731" s="16" ph="1"/>
      <c r="W731" s="16" ph="1">
        <v>0</v>
      </c>
      <c r="X731" s="6" ph="1"/>
      <c r="Y731" s="6" t="s" ph="1">
        <v>8717</v>
      </c>
      <c r="AB731" s="7" ph="1"/>
      <c r="AC731" s="6" ph="1"/>
      <c r="AD731" s="6" ph="1"/>
    </row>
    <row r="732" spans="1:30" s="34" customFormat="1" ht="25.5" ph="1">
      <c r="A732" s="6" ph="1">
        <v>530</v>
      </c>
      <c r="B732" s="7" t="s" ph="1">
        <v>324</v>
      </c>
      <c r="C732" s="7" t="s" ph="1">
        <v>324</v>
      </c>
      <c r="D732" s="35" ph="1"/>
      <c r="E732" s="143" ph="1"/>
      <c r="G732" s="7" t="s" ph="1">
        <v>6914</v>
      </c>
      <c r="H732" s="7" ph="1"/>
      <c r="I732" s="7" t="s" ph="1">
        <v>8747</v>
      </c>
      <c r="J732" s="7" ph="1"/>
      <c r="K732" s="7" ph="1"/>
      <c r="L732" s="7" ph="1"/>
      <c r="M732" s="14" t="str" ph="1">
        <f>IFERROR(INDEX([1]!_born[生没年],
MATCH(I732,[1]!_born[作],0)),"")</f>
        <v/>
      </c>
      <c r="N732" s="14" t="str" ph="1">
        <f>IFERROR(INDEX([1]!_born[生没年],
MATCH(K732,[1]!_born[作],0)),"")</f>
        <v/>
      </c>
      <c r="O732" s="7" t="s" ph="1">
        <v>4394</v>
      </c>
      <c r="P732" s="7" ph="1"/>
      <c r="Q732" s="7" ph="1"/>
      <c r="R732" s="147" ph="1"/>
      <c r="S732" s="7" ph="1"/>
      <c r="T732" s="7" ph="1"/>
      <c r="U732" s="15" ph="1">
        <v>42524</v>
      </c>
      <c r="V732" s="16" ph="1">
        <f>1500*1.05</f>
        <v>1575</v>
      </c>
      <c r="W732" s="16" ph="1">
        <v>0</v>
      </c>
      <c r="X732" s="6" ph="1"/>
      <c r="Y732" s="6" t="s" ph="1">
        <v>8748</v>
      </c>
      <c r="AB732" s="7" ph="1"/>
      <c r="AC732" s="6" ph="1"/>
      <c r="AD732" s="6" ph="1"/>
    </row>
    <row r="733" spans="1:30" s="34" customFormat="1" ht="25.5" ph="1">
      <c r="A733" s="6" ph="1">
        <v>530</v>
      </c>
      <c r="B733" s="7" t="s" ph="1">
        <v>324</v>
      </c>
      <c r="C733" s="7" t="s" ph="1">
        <v>324</v>
      </c>
      <c r="D733" s="35" ph="1"/>
      <c r="E733" s="143" ph="1"/>
      <c r="G733" s="7" t="s" ph="1">
        <v>6914</v>
      </c>
      <c r="H733" s="7" ph="1"/>
      <c r="I733" s="7" t="s" ph="1">
        <v>8749</v>
      </c>
      <c r="J733" s="7" ph="1"/>
      <c r="K733" s="7" ph="1"/>
      <c r="L733" s="7" ph="1"/>
      <c r="M733" s="14" t="str" ph="1">
        <f>IFERROR(INDEX([1]!_born[生没年],
MATCH(I733,[1]!_born[作],0)),"")</f>
        <v/>
      </c>
      <c r="N733" s="14" t="str" ph="1">
        <f>IFERROR(INDEX([1]!_born[生没年],
MATCH(K733,[1]!_born[作],0)),"")</f>
        <v/>
      </c>
      <c r="O733" s="7" t="s" ph="1">
        <v>4293</v>
      </c>
      <c r="P733" s="7" ph="1"/>
      <c r="Q733" s="7" ph="1"/>
      <c r="R733" s="147" ph="1"/>
      <c r="S733" s="7" ph="1"/>
      <c r="T733" s="7" ph="1"/>
      <c r="U733" s="15" t="s" ph="1">
        <v>4289</v>
      </c>
      <c r="V733" s="16" ph="1"/>
      <c r="W733" s="16" ph="1">
        <v>0</v>
      </c>
      <c r="X733" s="6" ph="1"/>
      <c r="Y733" s="6" t="s" ph="1">
        <v>8717</v>
      </c>
      <c r="AB733" s="7" ph="1"/>
      <c r="AC733" s="6" ph="1"/>
      <c r="AD733" s="6" ph="1"/>
    </row>
    <row r="734" spans="1:30" s="34" customFormat="1" ht="25.5" ph="1">
      <c r="A734" s="6" ph="1">
        <v>530</v>
      </c>
      <c r="B734" s="7" t="s" ph="1">
        <v>324</v>
      </c>
      <c r="C734" s="7" t="s" ph="1">
        <v>324</v>
      </c>
      <c r="D734" s="35" ph="1"/>
      <c r="E734" s="143" ph="1"/>
      <c r="G734" s="7" t="s" ph="1">
        <v>6914</v>
      </c>
      <c r="H734" s="7" ph="1"/>
      <c r="I734" s="7" t="s" ph="1">
        <v>8750</v>
      </c>
      <c r="J734" s="7" ph="1"/>
      <c r="K734" s="7" ph="1"/>
      <c r="L734" s="7" ph="1"/>
      <c r="M734" s="14" t="str" ph="1">
        <f>IFERROR(INDEX([1]!_born[生没年],
MATCH(I734,[1]!_born[作],0)),"")</f>
        <v/>
      </c>
      <c r="N734" s="14" t="str" ph="1">
        <f>IFERROR(INDEX([1]!_born[生没年],
MATCH(K734,[1]!_born[作],0)),"")</f>
        <v/>
      </c>
      <c r="O734" s="7" t="s" ph="1">
        <v>4411</v>
      </c>
      <c r="P734" s="7" ph="1"/>
      <c r="Q734" s="7" ph="1"/>
      <c r="R734" s="147" ph="1"/>
      <c r="S734" s="7" ph="1"/>
      <c r="T734" s="7" ph="1"/>
      <c r="U734" s="15" ph="1">
        <v>43046</v>
      </c>
      <c r="V734" s="16" ph="1">
        <v>0</v>
      </c>
      <c r="W734" s="16" ph="1">
        <v>0</v>
      </c>
      <c r="X734" s="6" ph="1"/>
      <c r="Y734" s="6" t="s" ph="1">
        <v>8717</v>
      </c>
      <c r="AB734" s="7" ph="1"/>
      <c r="AC734" s="6" ph="1"/>
      <c r="AD734" s="6" ph="1"/>
    </row>
    <row r="735" spans="1:30" s="34" customFormat="1" ht="25.5" ph="1">
      <c r="A735" s="6" ph="1">
        <v>530</v>
      </c>
      <c r="B735" s="7" t="s" ph="1">
        <v>324</v>
      </c>
      <c r="C735" s="7" t="s" ph="1">
        <v>4285</v>
      </c>
      <c r="D735" s="35" ph="1"/>
      <c r="E735" s="143" ph="1"/>
      <c r="G735" s="7" t="s" ph="1">
        <v>6914</v>
      </c>
      <c r="H735" s="7" ph="1"/>
      <c r="I735" s="7" t="s" ph="1">
        <v>4413</v>
      </c>
      <c r="J735" s="7" ph="1"/>
      <c r="K735" s="7" ph="1"/>
      <c r="L735" s="7" ph="1"/>
      <c r="M735" s="14" t="str" ph="1">
        <f>IFERROR(INDEX([1]!_born[生没年],
MATCH(I735,[1]!_born[作],0)),"")</f>
        <v/>
      </c>
      <c r="N735" s="14" t="str" ph="1">
        <f>IFERROR(INDEX([1]!_born[生没年],
MATCH(K735,[1]!_born[作],0)),"")</f>
        <v/>
      </c>
      <c r="O735" s="7" t="s" ph="1">
        <v>4414</v>
      </c>
      <c r="P735" s="7" ph="1"/>
      <c r="Q735" s="7" ph="1"/>
      <c r="R735" s="147" ph="1"/>
      <c r="S735" s="7" ph="1"/>
      <c r="T735" s="7" ph="1"/>
      <c r="U735" s="15" ph="1">
        <v>43064</v>
      </c>
      <c r="V735" s="16" ph="1">
        <v>0</v>
      </c>
      <c r="W735" s="16" ph="1">
        <v>0</v>
      </c>
      <c r="X735" s="6" ph="1"/>
      <c r="Y735" s="6" t="s" ph="1">
        <v>8717</v>
      </c>
      <c r="AB735" s="7" ph="1"/>
      <c r="AC735" s="6" ph="1"/>
      <c r="AD735" s="6" ph="1"/>
    </row>
    <row r="736" spans="1:30" s="34" customFormat="1" ht="25.5" ph="1">
      <c r="A736" s="6" ph="1">
        <v>530</v>
      </c>
      <c r="B736" s="7" t="s" ph="1">
        <v>324</v>
      </c>
      <c r="C736" s="7" t="s" ph="1">
        <v>4285</v>
      </c>
      <c r="D736" s="35" ph="1"/>
      <c r="E736" s="143" ph="1"/>
      <c r="G736" s="7" t="s" ph="1">
        <v>6914</v>
      </c>
      <c r="H736" s="7" ph="1"/>
      <c r="I736" s="7" t="s" ph="1">
        <v>4284</v>
      </c>
      <c r="J736" s="7" ph="1"/>
      <c r="K736" s="7" ph="1"/>
      <c r="L736" s="7" ph="1"/>
      <c r="M736" s="14" t="str" ph="1">
        <f>IFERROR(INDEX([1]!_born[生没年],
MATCH(I736,[1]!_born[作],0)),"")</f>
        <v/>
      </c>
      <c r="N736" s="14" t="str" ph="1">
        <f>IFERROR(INDEX([1]!_born[生没年],
MATCH(K736,[1]!_born[作],0)),"")</f>
        <v/>
      </c>
      <c r="O736" s="7" t="s" ph="1">
        <v>8751</v>
      </c>
      <c r="P736" s="7" ph="1"/>
      <c r="Q736" s="7" ph="1"/>
      <c r="R736" s="147" ph="1"/>
      <c r="S736" s="7" ph="1"/>
      <c r="T736" s="7" ph="1"/>
      <c r="U736" s="15" ph="1">
        <v>40978</v>
      </c>
      <c r="V736" s="16" ph="1"/>
      <c r="W736" s="16" ph="1">
        <v>0</v>
      </c>
      <c r="X736" s="6" ph="1"/>
      <c r="Y736" s="6" t="s" ph="1">
        <v>8717</v>
      </c>
      <c r="AB736" s="7" ph="1"/>
      <c r="AC736" s="6" ph="1"/>
      <c r="AD736" s="6" ph="1"/>
    </row>
    <row r="737" spans="1:30" s="34" customFormat="1" ht="25.5" ph="1">
      <c r="A737" s="6" ph="1">
        <v>530</v>
      </c>
      <c r="B737" s="7" t="s" ph="1">
        <v>324</v>
      </c>
      <c r="C737" s="7" t="s" ph="1">
        <v>324</v>
      </c>
      <c r="D737" s="35" ph="1"/>
      <c r="E737" s="143" ph="1"/>
      <c r="G737" s="7" t="s" ph="1">
        <v>6914</v>
      </c>
      <c r="H737" s="7" ph="1"/>
      <c r="I737" s="7" t="s" ph="1">
        <v>4409</v>
      </c>
      <c r="J737" s="7" t="s" ph="1">
        <v>3632</v>
      </c>
      <c r="K737" s="7" ph="1"/>
      <c r="L737" s="7" ph="1"/>
      <c r="M737" s="14" t="str" ph="1">
        <f>IFERROR(INDEX([1]!_born[生没年],
MATCH(I737,[1]!_born[作],0)),"")</f>
        <v/>
      </c>
      <c r="N737" s="14" t="str" ph="1">
        <f>IFERROR(INDEX([1]!_born[生没年],
MATCH(K737,[1]!_born[作],0)),"")</f>
        <v/>
      </c>
      <c r="O737" s="7" t="s" ph="1">
        <v>4408</v>
      </c>
      <c r="P737" s="7" ph="1"/>
      <c r="Q737" s="7" ph="1"/>
      <c r="R737" s="147" ph="1"/>
      <c r="S737" s="7" ph="1"/>
      <c r="T737" s="7" t="s" ph="1">
        <v>4410</v>
      </c>
      <c r="U737" s="15" ph="1">
        <v>42945</v>
      </c>
      <c r="V737" s="16" ph="1"/>
      <c r="W737" s="16" ph="1">
        <v>0</v>
      </c>
      <c r="X737" s="6" ph="1"/>
      <c r="Y737" s="6" t="s" ph="1">
        <v>8717</v>
      </c>
      <c r="AB737" s="7" ph="1"/>
      <c r="AC737" s="6" ph="1"/>
      <c r="AD737" s="6" ph="1"/>
    </row>
    <row r="738" spans="1:30" s="34" customFormat="1" ht="25.5" ph="1">
      <c r="A738" s="6" ph="1">
        <v>530</v>
      </c>
      <c r="B738" s="7" t="s" ph="1">
        <v>4295</v>
      </c>
      <c r="C738" s="7" t="s" ph="1">
        <v>4295</v>
      </c>
      <c r="D738" s="35" ph="1"/>
      <c r="E738" s="143" ph="1"/>
      <c r="G738" s="7" t="s" ph="1">
        <v>6914</v>
      </c>
      <c r="H738" s="7" ph="1"/>
      <c r="I738" s="7" t="s" ph="1">
        <v>4294</v>
      </c>
      <c r="J738" s="7" ph="1"/>
      <c r="K738" s="7" ph="1"/>
      <c r="L738" s="7" ph="1"/>
      <c r="M738" s="14" t="str" ph="1">
        <f>IFERROR(INDEX([1]!_born[生没年],
MATCH(I738,[1]!_born[作],0)),"")</f>
        <v/>
      </c>
      <c r="N738" s="14" t="str" ph="1">
        <f>IFERROR(INDEX([1]!_born[生没年],
MATCH(K738,[1]!_born[作],0)),"")</f>
        <v/>
      </c>
      <c r="O738" s="7" t="s" ph="1">
        <v>8752</v>
      </c>
      <c r="P738" s="7" ph="1"/>
      <c r="Q738" s="7" ph="1"/>
      <c r="R738" s="147" ph="1"/>
      <c r="S738" s="7" ph="1"/>
      <c r="T738" s="7" ph="1"/>
      <c r="U738" s="15" ph="1">
        <v>40990</v>
      </c>
      <c r="V738" s="16" ph="1"/>
      <c r="W738" s="16" ph="1">
        <v>0</v>
      </c>
      <c r="X738" s="6" ph="1"/>
      <c r="Y738" s="6" t="s" ph="1">
        <v>8730</v>
      </c>
      <c r="AB738" s="7" ph="1"/>
      <c r="AC738" s="6" ph="1"/>
      <c r="AD738" s="6" ph="1"/>
    </row>
    <row r="739" spans="1:30" s="34" customFormat="1" ht="25.5" ph="1">
      <c r="A739" s="6" ph="1">
        <v>530</v>
      </c>
      <c r="B739" s="7" t="s" ph="1">
        <v>4295</v>
      </c>
      <c r="C739" s="7" t="s" ph="1">
        <v>4295</v>
      </c>
      <c r="D739" s="35" ph="1"/>
      <c r="E739" s="143" ph="1"/>
      <c r="G739" s="7" t="s" ph="1">
        <v>6914</v>
      </c>
      <c r="H739" s="7" ph="1"/>
      <c r="I739" s="7" t="s" ph="1">
        <v>4294</v>
      </c>
      <c r="J739" s="7" ph="1"/>
      <c r="K739" s="7" ph="1"/>
      <c r="L739" s="7" ph="1"/>
      <c r="M739" s="14" t="str" ph="1">
        <f>IFERROR(INDEX([1]!_born[生没年],
MATCH(I739,[1]!_born[作],0)),"")</f>
        <v/>
      </c>
      <c r="N739" s="14" t="str" ph="1">
        <f>IFERROR(INDEX([1]!_born[生没年],
MATCH(K739,[1]!_born[作],0)),"")</f>
        <v/>
      </c>
      <c r="O739" s="7" t="s" ph="1">
        <v>8753</v>
      </c>
      <c r="P739" s="7" ph="1"/>
      <c r="Q739" s="7" ph="1"/>
      <c r="R739" s="147" ph="1"/>
      <c r="S739" s="7" ph="1"/>
      <c r="T739" s="7" ph="1"/>
      <c r="U739" s="15" t="s" ph="1">
        <v>4289</v>
      </c>
      <c r="V739" s="16" ph="1"/>
      <c r="W739" s="16" ph="1">
        <v>0</v>
      </c>
      <c r="X739" s="6" ph="1"/>
      <c r="Y739" s="6" t="s" ph="1">
        <v>8730</v>
      </c>
      <c r="AB739" s="7" ph="1"/>
      <c r="AC739" s="6" ph="1"/>
      <c r="AD739" s="6" ph="1"/>
    </row>
    <row r="740" spans="1:30" s="34" customFormat="1" ht="25.5" ph="1">
      <c r="A740" s="6" ph="1">
        <v>530</v>
      </c>
      <c r="B740" s="7" t="s" ph="1">
        <v>1274</v>
      </c>
      <c r="C740" s="7" t="s" ph="1">
        <v>4283</v>
      </c>
      <c r="D740" s="35" ph="1"/>
      <c r="E740" s="143" ph="1"/>
      <c r="G740" s="7" t="s" ph="1">
        <v>6914</v>
      </c>
      <c r="H740" s="7" ph="1"/>
      <c r="I740" s="7" t="s" ph="1">
        <v>8754</v>
      </c>
      <c r="J740" s="7" ph="1"/>
      <c r="K740" s="7" ph="1"/>
      <c r="L740" s="7" ph="1"/>
      <c r="M740" s="14" t="str" ph="1">
        <f>IFERROR(INDEX([1]!_born[生没年],
MATCH(I740,[1]!_born[作],0)),"")</f>
        <v/>
      </c>
      <c r="N740" s="14" t="str" ph="1">
        <f>IFERROR(INDEX([1]!_born[生没年],
MATCH(K740,[1]!_born[作],0)),"")</f>
        <v/>
      </c>
      <c r="O740" s="7" t="s" ph="1">
        <v>8755</v>
      </c>
      <c r="P740" s="7" ph="1"/>
      <c r="Q740" s="7" ph="1"/>
      <c r="R740" s="147" ph="1"/>
      <c r="S740" s="7" ph="1"/>
      <c r="T740" s="7" ph="1"/>
      <c r="U740" s="15" t="s" ph="1">
        <v>4292</v>
      </c>
      <c r="V740" s="16" ph="1"/>
      <c r="W740" s="16" ph="1">
        <v>0</v>
      </c>
      <c r="X740" s="6" ph="1"/>
      <c r="Y740" s="6" t="s" ph="1">
        <v>8717</v>
      </c>
      <c r="AB740" s="7" ph="1"/>
      <c r="AC740" s="6" ph="1"/>
      <c r="AD740" s="6" ph="1"/>
    </row>
    <row r="741" spans="1:30" s="34" customFormat="1" ht="25.5" ph="1">
      <c r="A741" s="6" ph="1">
        <v>530</v>
      </c>
      <c r="B741" s="7" t="s" ph="1">
        <v>324</v>
      </c>
      <c r="C741" s="7" t="s" ph="1">
        <v>4285</v>
      </c>
      <c r="D741" s="35" ph="1"/>
      <c r="E741" s="143" ph="1"/>
      <c r="G741" s="7" t="s" ph="1">
        <v>6914</v>
      </c>
      <c r="H741" s="7" ph="1"/>
      <c r="I741" s="7" t="s" ph="1">
        <v>8756</v>
      </c>
      <c r="J741" s="7" ph="1"/>
      <c r="K741" s="7" ph="1"/>
      <c r="L741" s="7" ph="1"/>
      <c r="M741" s="14" t="str" ph="1">
        <f>IFERROR(INDEX([1]!_born[生没年],
MATCH(I741,[1]!_born[作],0)),"")</f>
        <v/>
      </c>
      <c r="N741" s="14" t="str" ph="1">
        <f>IFERROR(INDEX([1]!_born[生没年],
MATCH(K741,[1]!_born[作],0)),"")</f>
        <v/>
      </c>
      <c r="O741" s="7" t="s" ph="1">
        <v>8757</v>
      </c>
      <c r="P741" s="7" ph="1"/>
      <c r="Q741" s="7" ph="1"/>
      <c r="R741" s="147" ph="1"/>
      <c r="S741" s="7" ph="1"/>
      <c r="T741" s="7" ph="1"/>
      <c r="U741" s="15" t="s" ph="1">
        <v>4289</v>
      </c>
      <c r="V741" s="16" ph="1"/>
      <c r="W741" s="16" ph="1">
        <v>0</v>
      </c>
      <c r="X741" s="6" ph="1"/>
      <c r="Y741" s="6" t="s" ph="1">
        <v>8758</v>
      </c>
      <c r="AB741" s="7" ph="1"/>
      <c r="AC741" s="6" ph="1"/>
      <c r="AD741" s="6" ph="1"/>
    </row>
    <row r="742" spans="1:30" s="34" customFormat="1" ht="25.5" ph="1">
      <c r="A742" s="6" ph="1">
        <v>530</v>
      </c>
      <c r="B742" s="7" t="s" ph="1">
        <v>1274</v>
      </c>
      <c r="C742" s="7" t="s" ph="1">
        <v>4283</v>
      </c>
      <c r="D742" s="35" ph="1"/>
      <c r="E742" s="143" t="s" ph="1">
        <v>84</v>
      </c>
      <c r="G742" s="7" t="s" ph="1">
        <v>6914</v>
      </c>
      <c r="H742" s="7" ph="1"/>
      <c r="I742" s="7" t="s" ph="1">
        <v>4284</v>
      </c>
      <c r="J742" s="7" ph="1"/>
      <c r="K742" s="7" ph="1"/>
      <c r="L742" s="7" ph="1"/>
      <c r="M742" s="14" t="str" ph="1">
        <f>IFERROR(INDEX([1]!_born[生没年],
MATCH(I742,[1]!_born[作],0)),"")</f>
        <v/>
      </c>
      <c r="N742" s="14" t="str" ph="1">
        <f>IFERROR(INDEX([1]!_born[生没年],
MATCH(K742,[1]!_born[作],0)),"")</f>
        <v/>
      </c>
      <c r="O742" s="7" t="s" ph="1">
        <v>8759</v>
      </c>
      <c r="P742" s="7" ph="1"/>
      <c r="Q742" s="7" ph="1"/>
      <c r="R742" s="147" ph="1"/>
      <c r="S742" s="7" ph="1"/>
      <c r="T742" s="7" ph="1"/>
      <c r="U742" s="15" ph="1">
        <v>40978</v>
      </c>
      <c r="V742" s="16" ph="1"/>
      <c r="W742" s="16" ph="1">
        <v>0</v>
      </c>
      <c r="X742" s="6" ph="1"/>
      <c r="Y742" s="6" t="s" ph="1">
        <v>8730</v>
      </c>
      <c r="AB742" s="7" ph="1"/>
      <c r="AC742" s="6" ph="1"/>
      <c r="AD742" s="6" ph="1"/>
    </row>
    <row r="743" spans="1:30" s="34" customFormat="1" ht="25.5" ph="1">
      <c r="A743" s="6" ph="1">
        <v>530</v>
      </c>
      <c r="B743" s="7" t="s" ph="1">
        <v>324</v>
      </c>
      <c r="C743" s="7" t="s" ph="1">
        <v>369</v>
      </c>
      <c r="D743" s="35" ph="1"/>
      <c r="G743" s="25" t="s" ph="1">
        <v>8703</v>
      </c>
      <c r="H743" s="7" t="s" ph="1">
        <v>168</v>
      </c>
      <c r="I743" s="7" t="s" ph="1">
        <v>3964</v>
      </c>
      <c r="J743" s="7" ph="1"/>
      <c r="K743" s="7" ph="1"/>
      <c r="L743" s="7" ph="1"/>
      <c r="M743" s="14" t="str" ph="1">
        <f>IFERROR(INDEX([1]!_born[生没年],
MATCH(I743,[1]!_born[作],0)),"")</f>
        <v/>
      </c>
      <c r="N743" s="14" t="str" ph="1">
        <f>IFERROR(INDEX([1]!_born[生没年],
MATCH(K743,[1]!_born[作],0)),"")</f>
        <v/>
      </c>
      <c r="O743" s="7" t="s" ph="1">
        <v>3965</v>
      </c>
      <c r="P743" s="7" ph="1"/>
      <c r="Q743" s="7" ph="1"/>
      <c r="R743" s="147" ph="1"/>
      <c r="S743" s="7" ph="1"/>
      <c r="T743" s="7" t="s" ph="1">
        <v>8760</v>
      </c>
      <c r="U743" s="15" ph="1">
        <v>37712</v>
      </c>
      <c r="V743" s="16" ph="1">
        <v>4800</v>
      </c>
      <c r="W743" s="16" ph="1">
        <v>3465</v>
      </c>
      <c r="X743" s="6" ph="1"/>
      <c r="Y743" s="6" t="s" ph="1">
        <v>31</v>
      </c>
      <c r="AB743" s="7" t="s" ph="1">
        <v>3966</v>
      </c>
      <c r="AC743" s="6" t="s" ph="1">
        <v>31</v>
      </c>
      <c r="AD743" s="6" ph="1"/>
    </row>
    <row r="744" spans="1:30" s="34" customFormat="1" ht="25.5" ph="1">
      <c r="A744" s="6" ph="1">
        <v>530</v>
      </c>
      <c r="B744" s="7" t="s" ph="1">
        <v>324</v>
      </c>
      <c r="C744" s="7" t="s" ph="1">
        <v>369</v>
      </c>
      <c r="D744" s="35" ph="1"/>
      <c r="G744" s="7" t="s" ph="1">
        <v>6914</v>
      </c>
      <c r="H744" s="7" t="s" ph="1">
        <v>168</v>
      </c>
      <c r="I744" s="7" t="s" ph="1">
        <v>32</v>
      </c>
      <c r="J744" s="7" ph="1"/>
      <c r="K744" s="7" ph="1"/>
      <c r="L744" s="7" ph="1"/>
      <c r="M744" s="14" t="str" ph="1">
        <f>IFERROR(INDEX([1]!_born[生没年],
MATCH(I744,[1]!_born[作],0)),"")</f>
        <v/>
      </c>
      <c r="N744" s="14" t="str" ph="1">
        <f>IFERROR(INDEX([1]!_born[生没年],
MATCH(K744,[1]!_born[作],0)),"")</f>
        <v/>
      </c>
      <c r="O744" s="7" t="s" ph="1">
        <v>33</v>
      </c>
      <c r="P744" s="7" ph="1"/>
      <c r="Q744" s="7" ph="1"/>
      <c r="R744" s="147" ph="1"/>
      <c r="S744" s="7" ph="1"/>
      <c r="T744" s="7" t="s" ph="1">
        <v>8761</v>
      </c>
      <c r="U744" s="15" ph="1">
        <v>38249</v>
      </c>
      <c r="V744" s="16" ph="1"/>
      <c r="W744" s="16" ph="1">
        <v>0</v>
      </c>
      <c r="X744" s="6" ph="1"/>
      <c r="Y744" s="6" t="s" ph="1">
        <v>8762</v>
      </c>
      <c r="AB744" s="7" ph="1"/>
    </row>
    <row r="745" spans="1:30" s="34" customFormat="1" ht="25.5" ph="1">
      <c r="A745" s="6" ph="1">
        <v>529</v>
      </c>
      <c r="B745" s="7" t="s" ph="1">
        <v>324</v>
      </c>
      <c r="C745" s="7" t="s" ph="1">
        <v>324</v>
      </c>
      <c r="D745" s="35" ph="1"/>
      <c r="G745" s="7" t="s" ph="1">
        <v>6914</v>
      </c>
      <c r="H745" s="7" ph="1"/>
      <c r="I745" s="7" t="s" ph="1">
        <v>8763</v>
      </c>
      <c r="J745" s="7" ph="1"/>
      <c r="K745" s="7" ph="1"/>
      <c r="L745" s="7" ph="1"/>
      <c r="M745" s="14" t="str" ph="1">
        <f>IFERROR(INDEX([1]!_born[生没年],
MATCH(I745,[1]!_born[作],0)),"")</f>
        <v/>
      </c>
      <c r="N745" s="14" t="str" ph="1">
        <f>IFERROR(INDEX([1]!_born[生没年],
MATCH(K745,[1]!_born[作],0)),"")</f>
        <v/>
      </c>
      <c r="O745" s="7" t="s" ph="1">
        <v>8764</v>
      </c>
      <c r="P745" s="7" ph="1"/>
      <c r="Q745" s="7" ph="1"/>
      <c r="R745" s="147" ph="1"/>
      <c r="S745" s="7" ph="1"/>
      <c r="T745" s="7" t="s" ph="1">
        <v>34</v>
      </c>
      <c r="U745" s="15" ph="1">
        <v>38283</v>
      </c>
      <c r="V745" s="16" ph="1">
        <v>1800</v>
      </c>
      <c r="W745" s="16" ph="1">
        <v>1800</v>
      </c>
      <c r="X745" s="6" ph="1"/>
      <c r="Y745" s="6" ph="1"/>
      <c r="AB745" s="7" ph="1"/>
    </row>
    <row r="746" spans="1:30" s="34" customFormat="1" ht="25.5" ph="1">
      <c r="A746" s="6" ph="1">
        <v>529</v>
      </c>
      <c r="B746" s="7" t="s" ph="1">
        <v>324</v>
      </c>
      <c r="C746" s="7" t="s" ph="1">
        <v>369</v>
      </c>
      <c r="D746" s="35" ph="1"/>
      <c r="G746" s="7" t="s" ph="1">
        <v>6914</v>
      </c>
      <c r="H746" s="7" ph="1"/>
      <c r="I746" s="7" t="s" ph="1">
        <v>8765</v>
      </c>
      <c r="J746" s="7" ph="1"/>
      <c r="K746" s="7" ph="1"/>
      <c r="L746" s="7" ph="1"/>
      <c r="M746" s="14" t="str" ph="1">
        <f>IFERROR(INDEX([1]!_born[生没年],
MATCH(I746,[1]!_born[作],0)),"")</f>
        <v/>
      </c>
      <c r="N746" s="14" t="str" ph="1">
        <f>IFERROR(INDEX([1]!_born[生没年],
MATCH(K746,[1]!_born[作],0)),"")</f>
        <v/>
      </c>
      <c r="O746" s="7" t="s" ph="1">
        <v>8766</v>
      </c>
      <c r="P746" s="7" ph="1"/>
      <c r="Q746" s="7" ph="1"/>
      <c r="R746" s="147" ph="1"/>
      <c r="S746" s="7" t="s" ph="1">
        <v>4487</v>
      </c>
      <c r="T746" s="7" t="s" ph="1">
        <v>4486</v>
      </c>
      <c r="U746" s="15" ph="1">
        <v>44265</v>
      </c>
      <c r="V746" s="16" ph="1">
        <v>1500</v>
      </c>
      <c r="W746" s="16" ph="1">
        <v>0</v>
      </c>
      <c r="X746" s="6" ph="1"/>
      <c r="Y746" s="6" t="s" ph="1">
        <v>8767</v>
      </c>
      <c r="AB746" s="7" ph="1"/>
    </row>
    <row r="747" spans="1:30" s="34" customFormat="1" ht="25.5" ph="1">
      <c r="A747" s="6" ph="1">
        <v>529</v>
      </c>
      <c r="B747" s="7" t="s" ph="1">
        <v>324</v>
      </c>
      <c r="C747" s="7" t="s" ph="1">
        <v>324</v>
      </c>
      <c r="D747" s="35" ph="1"/>
      <c r="G747" s="7" t="s" ph="1">
        <v>6914</v>
      </c>
      <c r="H747" s="7" ph="1"/>
      <c r="I747" s="7" t="s" ph="1">
        <v>8768</v>
      </c>
      <c r="J747" s="7" t="s" ph="1">
        <v>8769</v>
      </c>
      <c r="K747" s="7" ph="1"/>
      <c r="L747" s="7" ph="1"/>
      <c r="M747" s="14" t="str" ph="1">
        <f>IFERROR(INDEX([1]!_born[生没年],
MATCH(I747,[1]!_born[作],0)),"")</f>
        <v/>
      </c>
      <c r="N747" s="14" t="str" ph="1">
        <f>IFERROR(INDEX([1]!_born[生没年],
MATCH(K747,[1]!_born[作],0)),"")</f>
        <v/>
      </c>
      <c r="O747" s="7" t="s" ph="1">
        <v>4488</v>
      </c>
      <c r="P747" s="7" ph="1"/>
      <c r="Q747" s="7" ph="1"/>
      <c r="R747" s="147" ph="1"/>
      <c r="S747" s="7" ph="1"/>
      <c r="T747" s="7" ph="1"/>
      <c r="U747" s="15" ph="1">
        <v>44265</v>
      </c>
      <c r="V747" s="16" ph="1">
        <v>0</v>
      </c>
      <c r="W747" s="16" ph="1">
        <v>0</v>
      </c>
      <c r="X747" s="6" ph="1"/>
      <c r="Y747" s="6" t="s" ph="1">
        <v>8767</v>
      </c>
      <c r="AB747" s="7" ph="1"/>
    </row>
    <row r="748" spans="1:30" s="34" customFormat="1" ht="25.5" ph="1">
      <c r="A748" s="6" ph="1">
        <v>530</v>
      </c>
      <c r="B748" s="7" t="s" ph="1">
        <v>324</v>
      </c>
      <c r="C748" s="7" t="s" ph="1">
        <v>369</v>
      </c>
      <c r="D748" s="35" ph="1"/>
      <c r="G748" s="25" t="s" ph="1">
        <v>8703</v>
      </c>
      <c r="H748" s="7" ph="1"/>
      <c r="I748" s="7" t="s" ph="1">
        <v>2461</v>
      </c>
      <c r="J748" s="7" ph="1"/>
      <c r="K748" s="7" ph="1"/>
      <c r="L748" s="7" ph="1"/>
      <c r="M748" s="14" t="str" ph="1">
        <f>IFERROR(INDEX([1]!_born[生没年],
MATCH(I748,[1]!_born[作],0)),"")</f>
        <v/>
      </c>
      <c r="N748" s="14" t="str" ph="1">
        <f>IFERROR(INDEX([1]!_born[生没年],
MATCH(K748,[1]!_born[作],0)),"")</f>
        <v/>
      </c>
      <c r="O748" s="7" t="s" ph="1">
        <v>2460</v>
      </c>
      <c r="P748" s="7" ph="1"/>
      <c r="Q748" s="7" ph="1"/>
      <c r="R748" s="147" ph="1"/>
      <c r="S748" s="7" ph="1"/>
      <c r="T748" s="7" t="s" ph="1">
        <v>3904</v>
      </c>
      <c r="U748" s="15" ph="1"/>
      <c r="V748" s="16" ph="1">
        <v>1700</v>
      </c>
      <c r="W748" s="16" ph="1">
        <v>0</v>
      </c>
      <c r="X748" s="6" ph="1"/>
      <c r="Y748" s="6" ph="1"/>
      <c r="AB748" s="7" ph="1"/>
    </row>
    <row r="749" spans="1:30" s="34" customFormat="1" ht="25.5" ph="1">
      <c r="A749" s="6" ph="1">
        <v>530</v>
      </c>
      <c r="B749" s="7" t="s" ph="1">
        <v>324</v>
      </c>
      <c r="C749" s="7" t="s" ph="1">
        <v>369</v>
      </c>
      <c r="D749" s="35" ph="1"/>
      <c r="G749" s="25" t="s" ph="1">
        <v>8703</v>
      </c>
      <c r="H749" s="7" ph="1"/>
      <c r="I749" s="7" t="s" ph="1">
        <v>8770</v>
      </c>
      <c r="J749" s="7" ph="1"/>
      <c r="K749" s="7" ph="1"/>
      <c r="L749" s="7" ph="1"/>
      <c r="M749" s="14" t="str" ph="1">
        <f>IFERROR(INDEX([1]!_born[生没年],
MATCH(I749,[1]!_born[作],0)),"")</f>
        <v/>
      </c>
      <c r="N749" s="14" t="str" ph="1">
        <f>IFERROR(INDEX([1]!_born[生没年],
MATCH(K749,[1]!_born[作],0)),"")</f>
        <v/>
      </c>
      <c r="O749" s="7" t="s" ph="1">
        <v>8771</v>
      </c>
      <c r="P749" s="7" ph="1"/>
      <c r="Q749" s="7" ph="1"/>
      <c r="R749" s="147" ph="1"/>
      <c r="S749" s="7" ph="1"/>
      <c r="T749" s="7" ph="1"/>
      <c r="U749" s="15" ph="1"/>
      <c r="V749" s="16" ph="1"/>
      <c r="W749" s="16" ph="1">
        <v>0</v>
      </c>
      <c r="X749" s="6" ph="1"/>
      <c r="Y749" s="6" ph="1"/>
      <c r="AB749" s="7" ph="1"/>
    </row>
    <row r="750" spans="1:30" s="34" customFormat="1" ht="25.5" ph="1">
      <c r="A750" s="6" ph="1">
        <v>529</v>
      </c>
      <c r="B750" s="7" t="s" ph="1">
        <v>324</v>
      </c>
      <c r="C750" s="7" t="s" ph="1">
        <v>369</v>
      </c>
      <c r="D750" s="35" ph="1"/>
      <c r="G750" s="7" t="s" ph="1">
        <v>6914</v>
      </c>
      <c r="H750" s="7" ph="1"/>
      <c r="I750" s="7" t="s" ph="1">
        <v>8772</v>
      </c>
      <c r="J750" s="7" ph="1"/>
      <c r="K750" s="7" ph="1"/>
      <c r="L750" s="7" ph="1"/>
      <c r="M750" s="14" t="str" ph="1">
        <f>IFERROR(INDEX([1]!_born[生没年],
MATCH(I750,[1]!_born[作],0)),"")</f>
        <v/>
      </c>
      <c r="N750" s="14" t="str" ph="1">
        <f>IFERROR(INDEX([1]!_born[生没年],
MATCH(K750,[1]!_born[作],0)),"")</f>
        <v/>
      </c>
      <c r="O750" s="7" t="s" ph="1">
        <v>8773</v>
      </c>
      <c r="P750" s="7" ph="1"/>
      <c r="Q750" s="7" ph="1"/>
      <c r="R750" s="147" ph="1"/>
      <c r="S750" s="7" ph="1"/>
      <c r="T750" s="7" ph="1"/>
      <c r="U750" s="15" ph="1"/>
      <c r="V750" s="16" ph="1"/>
      <c r="W750" s="16" ph="1">
        <v>0</v>
      </c>
      <c r="X750" s="6" ph="1"/>
      <c r="Y750" s="6" ph="1"/>
      <c r="AB750" s="7" ph="1"/>
    </row>
    <row r="751" spans="1:30" s="34" customFormat="1" ht="25.5" ph="1">
      <c r="A751" s="6" ph="1"/>
      <c r="B751" s="7" t="s" ph="1">
        <v>324</v>
      </c>
      <c r="C751" s="7" t="s" ph="1">
        <v>369</v>
      </c>
      <c r="D751" s="35" ph="1"/>
      <c r="G751" s="7" t="s" ph="1">
        <v>6914</v>
      </c>
      <c r="H751" s="7" ph="1"/>
      <c r="I751" s="7" t="s" ph="1">
        <v>8774</v>
      </c>
      <c r="J751" s="7" ph="1"/>
      <c r="K751" s="7" ph="1"/>
      <c r="L751" s="7" ph="1"/>
      <c r="M751" s="14" t="str" ph="1">
        <f>IFERROR(INDEX([1]!_born[生没年],
MATCH(I751,[1]!_born[作],0)),"")</f>
        <v/>
      </c>
      <c r="N751" s="14" t="str" ph="1">
        <f>IFERROR(INDEX([1]!_born[生没年],
MATCH(K751,[1]!_born[作],0)),"")</f>
        <v/>
      </c>
      <c r="O751" s="7" t="s" ph="1">
        <v>3145</v>
      </c>
      <c r="P751" s="7" ph="1"/>
      <c r="Q751" s="7" ph="1"/>
      <c r="R751" s="147" ph="1"/>
      <c r="S751" s="7" t="s" ph="1">
        <v>35</v>
      </c>
      <c r="T751" s="7" t="s" ph="1">
        <v>1229</v>
      </c>
      <c r="U751" s="15" ph="1"/>
      <c r="V751" s="16" ph="1">
        <f>2730*1.05</f>
        <v>2866.5</v>
      </c>
      <c r="W751" s="16" ph="1">
        <v>200</v>
      </c>
      <c r="X751" s="6" ph="1"/>
      <c r="Y751" s="6" t="s" ph="1">
        <v>7006</v>
      </c>
      <c r="AB751" s="7" ph="1"/>
    </row>
    <row r="752" spans="1:30" s="34" customFormat="1" ht="25.5" ph="1">
      <c r="A752" s="6" ph="1">
        <v>529</v>
      </c>
      <c r="B752" s="7" t="s" ph="1">
        <v>324</v>
      </c>
      <c r="C752" s="7" t="s" ph="1">
        <v>369</v>
      </c>
      <c r="D752" s="35" ph="1"/>
      <c r="G752" s="7" t="s" ph="1">
        <v>6914</v>
      </c>
      <c r="H752" s="7" ph="1"/>
      <c r="I752" s="7" t="s" ph="1">
        <v>36</v>
      </c>
      <c r="J752" s="7" ph="1"/>
      <c r="K752" s="7" ph="1"/>
      <c r="L752" s="7" ph="1"/>
      <c r="M752" s="14" t="str" ph="1">
        <f>IFERROR(INDEX([1]!_born[生没年],
MATCH(I752,[1]!_born[作],0)),"")</f>
        <v/>
      </c>
      <c r="N752" s="14" t="str" ph="1">
        <f>IFERROR(INDEX([1]!_born[生没年],
MATCH(K752,[1]!_born[作],0)),"")</f>
        <v/>
      </c>
      <c r="O752" s="7" t="s" ph="1">
        <v>37</v>
      </c>
      <c r="P752" s="7" ph="1"/>
      <c r="Q752" s="7" ph="1"/>
      <c r="R752" s="147" ph="1"/>
      <c r="S752" s="7" ph="1"/>
      <c r="T752" s="7" t="s" ph="1">
        <v>38</v>
      </c>
      <c r="U752" s="15" ph="1"/>
      <c r="V752" s="16" ph="1"/>
      <c r="W752" s="16" ph="1">
        <v>0</v>
      </c>
      <c r="X752" s="6" ph="1"/>
      <c r="Y752" s="6" ph="1"/>
      <c r="AB752" s="7" ph="1"/>
    </row>
    <row r="753" spans="1:28" s="34" customFormat="1" ht="25.5" ph="1">
      <c r="A753" s="6" ph="1">
        <v>529</v>
      </c>
      <c r="B753" s="7" t="s" ph="1">
        <v>324</v>
      </c>
      <c r="C753" s="7" t="s" ph="1">
        <v>369</v>
      </c>
      <c r="D753" s="35" ph="1"/>
      <c r="G753" s="7" t="s" ph="1">
        <v>6914</v>
      </c>
      <c r="H753" s="7" ph="1"/>
      <c r="I753" s="7" t="s" ph="1">
        <v>8775</v>
      </c>
      <c r="J753" s="7" ph="1"/>
      <c r="K753" s="7" ph="1"/>
      <c r="L753" s="7" ph="1"/>
      <c r="M753" s="14" t="str" ph="1">
        <f>IFERROR(INDEX([1]!_born[生没年],
MATCH(I753,[1]!_born[作],0)),"")</f>
        <v/>
      </c>
      <c r="N753" s="14" t="str" ph="1">
        <f>IFERROR(INDEX([1]!_born[生没年],
MATCH(K753,[1]!_born[作],0)),"")</f>
        <v/>
      </c>
      <c r="O753" s="7" t="s" ph="1">
        <v>8776</v>
      </c>
      <c r="P753" s="7" ph="1"/>
      <c r="Q753" s="7" ph="1"/>
      <c r="R753" s="147" ph="1"/>
      <c r="S753" s="7" ph="1"/>
      <c r="T753" s="7" t="s" ph="1">
        <v>39</v>
      </c>
      <c r="U753" s="15" ph="1">
        <v>37653</v>
      </c>
      <c r="V753" s="16" ph="1">
        <v>2499</v>
      </c>
      <c r="W753" s="16" ph="1">
        <v>0</v>
      </c>
      <c r="X753" s="6" ph="1"/>
      <c r="Y753" s="6" ph="1"/>
      <c r="AB753" s="7" ph="1"/>
    </row>
    <row r="754" spans="1:28" s="34" customFormat="1" ht="25.5" ph="1">
      <c r="A754" s="6" ph="1">
        <v>529</v>
      </c>
      <c r="B754" s="7" t="s" ph="1">
        <v>324</v>
      </c>
      <c r="C754" s="7" t="s" ph="1">
        <v>369</v>
      </c>
      <c r="D754" s="35" ph="1"/>
      <c r="G754" s="7" t="s" ph="1">
        <v>6914</v>
      </c>
      <c r="I754" s="7" t="s" ph="1">
        <v>8777</v>
      </c>
      <c r="J754" s="7" t="s" ph="1">
        <v>40</v>
      </c>
      <c r="K754" s="7" ph="1"/>
      <c r="L754" s="7" ph="1"/>
      <c r="M754" s="14" t="str" ph="1">
        <f>IFERROR(INDEX([1]!_born[生没年],
MATCH(I754,[1]!_born[作],0)),"")</f>
        <v/>
      </c>
      <c r="N754" s="14" t="str" ph="1">
        <f>IFERROR(INDEX([1]!_born[生没年],
MATCH(K754,[1]!_born[作],0)),"")</f>
        <v/>
      </c>
      <c r="O754" s="7" t="s" ph="1">
        <v>41</v>
      </c>
      <c r="P754" s="7" ph="1"/>
      <c r="Q754" s="7" ph="1"/>
      <c r="R754" s="147" ph="1"/>
      <c r="S754" s="7" t="s" ph="1">
        <v>42</v>
      </c>
      <c r="T754" s="7" ph="1"/>
      <c r="U754" s="15" ph="1"/>
      <c r="V754" s="16" ph="1"/>
      <c r="W754" s="16" ph="1">
        <v>0</v>
      </c>
      <c r="X754" s="6" ph="1"/>
      <c r="Y754" s="6" t="s" ph="1">
        <v>8778</v>
      </c>
      <c r="AB754" s="7" ph="1"/>
    </row>
    <row r="755" spans="1:28" ht="25.5" ph="1">
      <c r="A755" s="6" ph="1">
        <v>529</v>
      </c>
      <c r="B755" s="7" t="s" ph="1">
        <v>324</v>
      </c>
      <c r="C755" s="7" t="s" ph="1">
        <v>369</v>
      </c>
      <c r="G755" s="7" t="s" ph="1">
        <v>6914</v>
      </c>
      <c r="I755" s="7" t="s" ph="1">
        <v>1230</v>
      </c>
      <c r="M755" s="14" t="str" ph="1">
        <f>IFERROR(INDEX([1]!_born[生没年],
MATCH(I755,[1]!_born[作],0)),"")</f>
        <v/>
      </c>
      <c r="N755" s="14" t="str" ph="1">
        <f>IFERROR(INDEX([1]!_born[生没年],
MATCH(K755,[1]!_born[作],0)),"")</f>
        <v/>
      </c>
      <c r="O755" s="7" t="s" ph="1">
        <v>43</v>
      </c>
      <c r="R755" s="147" ph="1"/>
      <c r="X755" s="25" ph="1"/>
      <c r="Y755" s="25" t="s" ph="1">
        <v>8779</v>
      </c>
    </row>
    <row r="756" spans="1:28" ht="25.5" ph="1">
      <c r="A756" s="6" ph="1">
        <v>530</v>
      </c>
      <c r="B756" s="7" t="s" ph="1">
        <v>324</v>
      </c>
      <c r="C756" s="7" t="s" ph="1">
        <v>369</v>
      </c>
      <c r="G756" s="7" t="s" ph="1">
        <v>6914</v>
      </c>
      <c r="I756" s="7" t="s" ph="1">
        <v>8780</v>
      </c>
      <c r="J756" s="7" t="s" ph="1">
        <v>3632</v>
      </c>
      <c r="M756" s="14" t="str" ph="1">
        <f>IFERROR(INDEX([1]!_born[生没年],
MATCH(I756,[1]!_born[作],0)),"")</f>
        <v/>
      </c>
      <c r="N756" s="14" t="str" ph="1">
        <f>IFERROR(INDEX([1]!_born[生没年],
MATCH(K756,[1]!_born[作],0)),"")</f>
        <v/>
      </c>
      <c r="O756" s="7" t="s" ph="1">
        <v>8781</v>
      </c>
      <c r="R756" s="147" ph="1"/>
      <c r="U756" s="15" ph="1">
        <v>34672</v>
      </c>
      <c r="V756" s="16" ph="1">
        <v>2800</v>
      </c>
      <c r="W756" s="16" ph="1">
        <v>500</v>
      </c>
    </row>
    <row r="757" spans="1:28" ht="25.5" ph="1">
      <c r="A757" s="6" ph="1">
        <v>533</v>
      </c>
      <c r="B757" s="7" t="s" ph="1">
        <v>324</v>
      </c>
      <c r="C757" s="7" t="s" ph="1">
        <v>324</v>
      </c>
      <c r="G757" s="7" t="s" ph="1">
        <v>6914</v>
      </c>
      <c r="I757" s="7" t="s" ph="1">
        <v>8782</v>
      </c>
      <c r="M757" s="14" t="str" ph="1">
        <f>IFERROR(INDEX([1]!_born[生没年],
MATCH(I757,[1]!_born[作],0)),"")</f>
        <v/>
      </c>
      <c r="N757" s="14" t="str" ph="1">
        <f>IFERROR(INDEX([1]!_born[生没年],
MATCH(K757,[1]!_born[作],0)),"")</f>
        <v/>
      </c>
      <c r="O757" s="7" t="s" ph="1">
        <v>8783</v>
      </c>
      <c r="R757" s="147" ph="1"/>
      <c r="U757" s="15" ph="1">
        <v>42370</v>
      </c>
      <c r="V757" s="16" ph="1">
        <v>0</v>
      </c>
      <c r="W757" s="16" ph="1">
        <v>0</v>
      </c>
      <c r="Y757" s="7" t="s" ph="1">
        <v>8784</v>
      </c>
    </row>
    <row r="758" spans="1:28" ht="25.5" ph="1">
      <c r="A758" s="6" ph="1">
        <v>465</v>
      </c>
      <c r="B758" s="7" t="s" ph="1">
        <v>324</v>
      </c>
      <c r="C758" s="7" t="s" ph="1">
        <v>324</v>
      </c>
      <c r="G758" s="7" t="s" ph="1">
        <v>6914</v>
      </c>
      <c r="I758" s="7" t="s" ph="1">
        <v>4454</v>
      </c>
      <c r="M758" s="14" t="str" ph="1">
        <f>IFERROR(INDEX([1]!_born[生没年],
MATCH(I758,[1]!_born[作],0)),"")</f>
        <v/>
      </c>
      <c r="N758" s="14" t="str" ph="1">
        <f>IFERROR(INDEX([1]!_born[生没年],
MATCH(K758,[1]!_born[作],0)),"")</f>
        <v/>
      </c>
      <c r="O758" s="7" t="s" ph="1">
        <v>4455</v>
      </c>
      <c r="R758" s="147" ph="1"/>
      <c r="S758" s="7" t="s" ph="1">
        <v>4456</v>
      </c>
      <c r="U758" s="15" ph="1">
        <v>43646</v>
      </c>
      <c r="V758" s="16" t="s" ph="1">
        <v>100</v>
      </c>
      <c r="W758" s="16" ph="1">
        <v>0</v>
      </c>
      <c r="Y758" s="7" t="s" ph="1">
        <v>8784</v>
      </c>
    </row>
    <row r="759" spans="1:28" ht="25.5" ph="1">
      <c r="A759" s="6" ph="1">
        <v>533</v>
      </c>
      <c r="B759" s="7" t="s" ph="1">
        <v>324</v>
      </c>
      <c r="C759" s="7" t="s" ph="1">
        <v>324</v>
      </c>
      <c r="G759" s="7" t="s" ph="1">
        <v>6914</v>
      </c>
      <c r="I759" s="7" t="s" ph="1">
        <v>4402</v>
      </c>
      <c r="M759" s="14" t="str" ph="1">
        <f>IFERROR(INDEX([1]!_born[生没年],
MATCH(I759,[1]!_born[作],0)),"")</f>
        <v/>
      </c>
      <c r="N759" s="14" t="str" ph="1">
        <f>IFERROR(INDEX([1]!_born[生没年],
MATCH(K759,[1]!_born[作],0)),"")</f>
        <v/>
      </c>
      <c r="O759" s="7" t="s" ph="1">
        <v>4401</v>
      </c>
      <c r="R759" s="147" ph="1"/>
      <c r="U759" s="15" ph="1">
        <v>42638</v>
      </c>
      <c r="V759" s="16" ph="1">
        <f>1500*1.05</f>
        <v>1575</v>
      </c>
      <c r="W759" s="16" ph="1">
        <v>0</v>
      </c>
      <c r="Y759" s="7" t="s" ph="1">
        <v>8784</v>
      </c>
    </row>
    <row r="760" spans="1:28" ht="25.5" ph="1">
      <c r="A760" s="6" ph="1">
        <v>533</v>
      </c>
      <c r="B760" s="7" t="s" ph="1">
        <v>324</v>
      </c>
      <c r="C760" s="7" t="s" ph="1">
        <v>324</v>
      </c>
      <c r="G760" s="7" t="s" ph="1">
        <v>6914</v>
      </c>
      <c r="I760" s="7" t="s" ph="1">
        <v>4325</v>
      </c>
      <c r="M760" s="14" t="str" ph="1">
        <f>IFERROR(INDEX([1]!_born[生没年],
MATCH(I760,[1]!_born[作],0)),"")</f>
        <v/>
      </c>
      <c r="N760" s="14" t="str" ph="1">
        <f>IFERROR(INDEX([1]!_born[生没年],
MATCH(K760,[1]!_born[作],0)),"")</f>
        <v/>
      </c>
      <c r="O760" s="7" t="s" ph="1">
        <v>4325</v>
      </c>
      <c r="R760" s="147" ph="1"/>
      <c r="U760" s="15" ph="1">
        <v>42370</v>
      </c>
      <c r="V760" s="16" ph="1">
        <v>0</v>
      </c>
      <c r="W760" s="16" ph="1">
        <v>0</v>
      </c>
      <c r="Y760" s="7" t="s" ph="1">
        <v>8784</v>
      </c>
    </row>
    <row r="761" spans="1:28" ht="25.5" ph="1">
      <c r="A761" s="6" ph="1">
        <v>533</v>
      </c>
      <c r="B761" s="7" t="s" ph="1">
        <v>324</v>
      </c>
      <c r="C761" s="7" t="s" ph="1">
        <v>324</v>
      </c>
      <c r="G761" s="7" t="s" ph="1">
        <v>6914</v>
      </c>
      <c r="I761" s="7" t="s" ph="1">
        <v>4403</v>
      </c>
      <c r="M761" s="14" t="str" ph="1">
        <f>IFERROR(INDEX([1]!_born[生没年],
MATCH(I761,[1]!_born[作],0)),"")</f>
        <v/>
      </c>
      <c r="N761" s="14" t="str" ph="1">
        <f>IFERROR(INDEX([1]!_born[生没年],
MATCH(K761,[1]!_born[作],0)),"")</f>
        <v/>
      </c>
      <c r="O761" s="7" t="s" ph="1">
        <v>4404</v>
      </c>
      <c r="R761" s="147" ph="1"/>
      <c r="U761" s="15" ph="1">
        <v>42889</v>
      </c>
      <c r="V761" s="16" ph="1">
        <v>0</v>
      </c>
      <c r="W761" s="16" ph="1">
        <v>0</v>
      </c>
      <c r="Y761" s="7" t="s" ph="1">
        <v>8785</v>
      </c>
    </row>
    <row r="762" spans="1:28" ht="25.5" ph="1">
      <c r="A762" s="6" ph="1">
        <v>531</v>
      </c>
      <c r="B762" s="7" t="s" ph="1">
        <v>324</v>
      </c>
      <c r="C762" s="7" t="s" ph="1">
        <v>369</v>
      </c>
      <c r="G762" s="7" t="s" ph="1">
        <v>6914</v>
      </c>
      <c r="I762" s="7" t="s" ph="1">
        <v>44</v>
      </c>
      <c r="M762" s="14" t="str" ph="1">
        <f>IFERROR(INDEX([1]!_born[生没年],
MATCH(I762,[1]!_born[作],0)),"")</f>
        <v/>
      </c>
      <c r="N762" s="14" t="str" ph="1">
        <f>IFERROR(INDEX([1]!_born[生没年],
MATCH(K762,[1]!_born[作],0)),"")</f>
        <v/>
      </c>
      <c r="O762" s="7" t="s" ph="1">
        <v>2957</v>
      </c>
      <c r="R762" s="147" ph="1"/>
      <c r="T762" s="7" t="s" ph="1">
        <v>8786</v>
      </c>
      <c r="U762" s="15" ph="1">
        <v>34644</v>
      </c>
      <c r="V762" s="16" ph="1">
        <v>2500</v>
      </c>
    </row>
    <row r="763" spans="1:28" ht="25.5" ph="1">
      <c r="A763" s="6" ph="1">
        <v>532</v>
      </c>
      <c r="B763" s="7" t="s" ph="1">
        <v>324</v>
      </c>
      <c r="C763" s="7" t="s" ph="1">
        <v>399</v>
      </c>
      <c r="G763" s="7" t="s" ph="1">
        <v>6914</v>
      </c>
      <c r="I763" s="7" t="s" ph="1">
        <v>400</v>
      </c>
      <c r="M763" s="14" t="str" ph="1">
        <f>IFERROR(INDEX([1]!_born[生没年],
MATCH(I763,[1]!_born[作],0)),"")</f>
        <v/>
      </c>
      <c r="N763" s="14" t="str" ph="1">
        <f>IFERROR(INDEX([1]!_born[生没年],
MATCH(K763,[1]!_born[作],0)),"")</f>
        <v/>
      </c>
      <c r="O763" s="7" t="s" ph="1">
        <v>400</v>
      </c>
      <c r="R763" s="147" ph="1"/>
      <c r="U763" s="15" ph="1">
        <v>34707</v>
      </c>
      <c r="V763" s="16" ph="1">
        <v>2500</v>
      </c>
    </row>
    <row r="764" spans="1:28" ht="25.5" ph="1">
      <c r="A764" s="6" ph="1">
        <v>533</v>
      </c>
      <c r="B764" s="7" t="s" ph="1">
        <v>324</v>
      </c>
      <c r="C764" s="7" t="s" ph="1">
        <v>399</v>
      </c>
      <c r="G764" s="7" t="s" ph="1">
        <v>6914</v>
      </c>
      <c r="I764" s="7" t="s" ph="1">
        <v>401</v>
      </c>
      <c r="M764" s="14" t="str" ph="1">
        <f>IFERROR(INDEX([1]!_born[生没年],
MATCH(I764,[1]!_born[作],0)),"")</f>
        <v/>
      </c>
      <c r="N764" s="14" t="str" ph="1">
        <f>IFERROR(INDEX([1]!_born[生没年],
MATCH(K764,[1]!_born[作],0)),"")</f>
        <v/>
      </c>
      <c r="O764" s="7" t="s" ph="1">
        <v>402</v>
      </c>
      <c r="R764" s="147" ph="1"/>
      <c r="S764" s="7" t="s" ph="1">
        <v>3108</v>
      </c>
      <c r="U764" s="15" ph="1">
        <v>37127</v>
      </c>
      <c r="W764" s="16" ph="1">
        <v>0</v>
      </c>
      <c r="Y764" s="7" t="s" ph="1">
        <v>8787</v>
      </c>
    </row>
    <row r="765" spans="1:28" ht="25.5" ph="1">
      <c r="A765" s="6" ph="1">
        <v>533</v>
      </c>
      <c r="B765" s="7" t="s" ph="1">
        <v>324</v>
      </c>
      <c r="C765" s="7" t="s" ph="1">
        <v>399</v>
      </c>
      <c r="G765" s="7" t="s" ph="1">
        <v>6914</v>
      </c>
      <c r="I765" s="7" t="s" ph="1">
        <v>8788</v>
      </c>
      <c r="M765" s="14" t="str" ph="1">
        <f>IFERROR(INDEX([1]!_born[生没年],
MATCH(I765,[1]!_born[作],0)),"")</f>
        <v/>
      </c>
      <c r="N765" s="14" t="str" ph="1">
        <f>IFERROR(INDEX([1]!_born[生没年],
MATCH(K765,[1]!_born[作],0)),"")</f>
        <v/>
      </c>
      <c r="O765" s="7" t="s" ph="1">
        <v>403</v>
      </c>
      <c r="R765" s="147" ph="1"/>
      <c r="W765" s="16" ph="1">
        <v>0</v>
      </c>
      <c r="Y765" s="7" t="s" ph="1">
        <v>8784</v>
      </c>
    </row>
    <row r="766" spans="1:28" ht="25.5" ph="1">
      <c r="A766" s="6" ph="1">
        <v>534</v>
      </c>
      <c r="B766" s="7" t="s" ph="1">
        <v>324</v>
      </c>
      <c r="C766" s="7" t="s" ph="1">
        <v>399</v>
      </c>
      <c r="G766" s="7" t="s" ph="1">
        <v>6914</v>
      </c>
      <c r="I766" s="7" t="s" ph="1">
        <v>8789</v>
      </c>
      <c r="M766" s="14" t="str" ph="1">
        <f>IFERROR(INDEX([1]!_born[生没年],
MATCH(I766,[1]!_born[作],0)),"")</f>
        <v/>
      </c>
      <c r="N766" s="14" t="str" ph="1">
        <f>IFERROR(INDEX([1]!_born[生没年],
MATCH(K766,[1]!_born[作],0)),"")</f>
        <v/>
      </c>
      <c r="O766" s="7" t="s" ph="1">
        <v>45</v>
      </c>
      <c r="R766" s="147" ph="1"/>
      <c r="U766" s="15" ph="1">
        <v>36170</v>
      </c>
      <c r="W766" s="16" ph="1">
        <v>0</v>
      </c>
      <c r="Y766" s="7" t="s" ph="1">
        <v>8784</v>
      </c>
    </row>
    <row r="767" spans="1:28" ht="25.5" ph="1">
      <c r="A767" s="6" ph="1">
        <v>535</v>
      </c>
      <c r="B767" s="7" t="s" ph="1">
        <v>324</v>
      </c>
      <c r="C767" s="7" t="s" ph="1">
        <v>399</v>
      </c>
      <c r="G767" s="7" t="s" ph="1">
        <v>6914</v>
      </c>
      <c r="I767" s="7" t="s" ph="1">
        <v>8790</v>
      </c>
      <c r="M767" s="14" t="str" ph="1">
        <f>IFERROR(INDEX([1]!_born[生没年],
MATCH(I767,[1]!_born[作],0)),"")</f>
        <v/>
      </c>
      <c r="N767" s="14" t="str" ph="1">
        <f>IFERROR(INDEX([1]!_born[生没年],
MATCH(K767,[1]!_born[作],0)),"")</f>
        <v/>
      </c>
      <c r="O767" s="7" t="s" ph="1">
        <v>8791</v>
      </c>
      <c r="R767" s="147" ph="1"/>
      <c r="U767" s="15" ph="1">
        <v>37983</v>
      </c>
      <c r="W767" s="16" ph="1">
        <v>0</v>
      </c>
      <c r="Y767" s="7" t="s" ph="1">
        <v>8792</v>
      </c>
    </row>
    <row r="768" spans="1:28" ht="25.5" ph="1">
      <c r="A768" s="6" ph="1">
        <v>533</v>
      </c>
      <c r="B768" s="7" t="s" ph="1">
        <v>324</v>
      </c>
      <c r="C768" s="7" t="s" ph="1">
        <v>324</v>
      </c>
      <c r="G768" s="7" t="s" ph="1">
        <v>6914</v>
      </c>
      <c r="I768" s="7" t="s" ph="1">
        <v>8793</v>
      </c>
      <c r="M768" s="14" t="str" ph="1">
        <f>IFERROR(INDEX([1]!_born[生没年],
MATCH(I768,[1]!_born[作],0)),"")</f>
        <v/>
      </c>
      <c r="N768" s="14" t="str" ph="1">
        <f>IFERROR(INDEX([1]!_born[生没年],
MATCH(K768,[1]!_born[作],0)),"")</f>
        <v/>
      </c>
      <c r="O768" s="7" t="s" ph="1">
        <v>8794</v>
      </c>
      <c r="R768" s="147" ph="1"/>
      <c r="U768" s="15" ph="1">
        <v>42925</v>
      </c>
      <c r="W768" s="16" ph="1">
        <v>0</v>
      </c>
      <c r="Y768" s="7" t="s" ph="1">
        <v>8795</v>
      </c>
    </row>
    <row r="769" spans="1:28" ht="25.5" ph="1">
      <c r="A769" s="6" ph="1">
        <v>535</v>
      </c>
      <c r="B769" s="7" t="s" ph="1">
        <v>324</v>
      </c>
      <c r="C769" s="7" t="s" ph="1">
        <v>399</v>
      </c>
      <c r="G769" s="7" t="s" ph="1">
        <v>6914</v>
      </c>
      <c r="I769" s="7" t="s" ph="1">
        <v>8796</v>
      </c>
      <c r="M769" s="14" t="str" ph="1">
        <f>IFERROR(INDEX([1]!_born[生没年],
MATCH(I769,[1]!_born[作],0)),"")</f>
        <v/>
      </c>
      <c r="N769" s="14" t="str" ph="1">
        <f>IFERROR(INDEX([1]!_born[生没年],
MATCH(K769,[1]!_born[作],0)),"")</f>
        <v/>
      </c>
      <c r="O769" s="7" t="s" ph="1">
        <v>3809</v>
      </c>
      <c r="R769" s="147" ph="1"/>
      <c r="U769" s="15" ph="1">
        <v>36676</v>
      </c>
      <c r="W769" s="16" ph="1">
        <v>0</v>
      </c>
      <c r="Y769" s="7" t="s" ph="1">
        <v>8797</v>
      </c>
    </row>
    <row r="770" spans="1:28" ht="25.5" ph="1">
      <c r="B770" s="7" t="s" ph="1">
        <v>324</v>
      </c>
      <c r="C770" s="7" t="s" ph="1">
        <v>324</v>
      </c>
      <c r="G770" s="7" t="s" ph="1">
        <v>6914</v>
      </c>
      <c r="I770" s="7" t="s" ph="1">
        <v>8798</v>
      </c>
      <c r="M770" s="14" t="str" ph="1">
        <f>IFERROR(INDEX([1]!_born[生没年],
MATCH(I770,[1]!_born[作],0)),"")</f>
        <v/>
      </c>
      <c r="N770" s="14" t="str" ph="1">
        <f>IFERROR(INDEX([1]!_born[生没年],
MATCH(K770,[1]!_born[作],0)),"")</f>
        <v/>
      </c>
      <c r="O770" s="7" t="s" ph="1">
        <v>8799</v>
      </c>
      <c r="R770" s="147" ph="1"/>
      <c r="U770" s="15" t="s" ph="1">
        <v>4415</v>
      </c>
      <c r="V770" s="16" ph="1">
        <v>2000</v>
      </c>
      <c r="W770" s="16" ph="1">
        <v>0</v>
      </c>
      <c r="Y770" s="7" t="s" ph="1">
        <v>8800</v>
      </c>
    </row>
    <row r="771" spans="1:28" ht="25.5" ph="1">
      <c r="A771" s="6" ph="1">
        <v>538</v>
      </c>
      <c r="B771" s="7" t="s" ph="1">
        <v>324</v>
      </c>
      <c r="C771" s="7" t="s" ph="1">
        <v>324</v>
      </c>
      <c r="G771" s="7" t="s" ph="1">
        <v>6914</v>
      </c>
      <c r="I771" s="7" t="s" ph="1">
        <v>4416</v>
      </c>
      <c r="M771" s="14" t="str" ph="1">
        <f>IFERROR(INDEX([1]!_born[生没年],
MATCH(I771,[1]!_born[作],0)),"")</f>
        <v/>
      </c>
      <c r="N771" s="14" t="str" ph="1">
        <f>IFERROR(INDEX([1]!_born[生没年],
MATCH(K771,[1]!_born[作],0)),"")</f>
        <v/>
      </c>
      <c r="O771" s="7" t="s" ph="1">
        <v>8801</v>
      </c>
      <c r="R771" s="147" ph="1"/>
      <c r="W771" s="16" ph="1">
        <v>0</v>
      </c>
      <c r="Y771" s="7" t="s" ph="1">
        <v>8802</v>
      </c>
    </row>
    <row r="772" spans="1:28" ht="25.5" ph="1">
      <c r="A772" s="6" ph="1">
        <v>536</v>
      </c>
      <c r="B772" s="7" t="s" ph="1">
        <v>324</v>
      </c>
      <c r="C772" s="7" t="s" ph="1">
        <v>399</v>
      </c>
      <c r="G772" s="7" t="s" ph="1">
        <v>6914</v>
      </c>
      <c r="I772" s="7" t="s" ph="1">
        <v>8803</v>
      </c>
      <c r="M772" s="14" t="str" ph="1">
        <f>IFERROR(INDEX([1]!_born[生没年],
MATCH(I772,[1]!_born[作],0)),"")</f>
        <v/>
      </c>
      <c r="N772" s="14" t="str" ph="1">
        <f>IFERROR(INDEX([1]!_born[生没年],
MATCH(K772,[1]!_born[作],0)),"")</f>
        <v/>
      </c>
      <c r="O772" s="7" t="s" ph="1">
        <v>8804</v>
      </c>
      <c r="R772" s="147" ph="1"/>
    </row>
    <row r="773" spans="1:28" ht="25.5" ph="1">
      <c r="A773" s="6" ph="1">
        <v>537</v>
      </c>
      <c r="B773" s="7" t="s" ph="1">
        <v>324</v>
      </c>
      <c r="C773" s="7" t="s" ph="1">
        <v>399</v>
      </c>
      <c r="G773" s="7" t="s" ph="1">
        <v>6914</v>
      </c>
      <c r="I773" s="7" t="s" ph="1">
        <v>8805</v>
      </c>
      <c r="M773" s="14" t="str" ph="1">
        <f>IFERROR(INDEX([1]!_born[生没年],
MATCH(I773,[1]!_born[作],0)),"")</f>
        <v/>
      </c>
      <c r="N773" s="14" t="str" ph="1">
        <f>IFERROR(INDEX([1]!_born[生没年],
MATCH(K773,[1]!_born[作],0)),"")</f>
        <v/>
      </c>
      <c r="R773" s="147" ph="1"/>
      <c r="W773" s="16" ph="1">
        <v>0</v>
      </c>
      <c r="Y773" s="7" t="s" ph="1">
        <v>8802</v>
      </c>
    </row>
    <row r="774" spans="1:28" ht="25.5" ph="1">
      <c r="A774" s="6" ph="1">
        <v>538</v>
      </c>
      <c r="B774" s="7" t="s" ph="1">
        <v>324</v>
      </c>
      <c r="C774" s="7" t="s" ph="1">
        <v>399</v>
      </c>
      <c r="G774" s="7" t="s" ph="1">
        <v>6914</v>
      </c>
      <c r="I774" s="7" t="s" ph="1">
        <v>8806</v>
      </c>
      <c r="M774" s="14" t="str" ph="1">
        <f>IFERROR(INDEX([1]!_born[生没年],
MATCH(I774,[1]!_born[作],0)),"")</f>
        <v/>
      </c>
      <c r="N774" s="14" t="str" ph="1">
        <f>IFERROR(INDEX([1]!_born[生没年],
MATCH(K774,[1]!_born[作],0)),"")</f>
        <v/>
      </c>
      <c r="R774" s="147" ph="1"/>
      <c r="W774" s="16" ph="1">
        <v>0</v>
      </c>
      <c r="Y774" s="7" t="s" ph="1">
        <v>8802</v>
      </c>
    </row>
    <row r="775" spans="1:28" s="19" customFormat="1" ht="25.5" ph="1">
      <c r="A775" s="18" ph="1">
        <v>539</v>
      </c>
      <c r="B775" s="19" t="s" ph="1">
        <v>324</v>
      </c>
      <c r="C775" s="19" t="s" ph="1">
        <v>399</v>
      </c>
      <c r="D775" s="20" ph="1"/>
      <c r="G775" s="19" t="s" ph="1">
        <v>8807</v>
      </c>
      <c r="I775" s="19" t="s" ph="1">
        <v>8808</v>
      </c>
      <c r="M775" s="20" t="str" ph="1">
        <f>IFERROR(INDEX([1]!_born[生没年],
MATCH(I775,[1]!_born[作],0)),"")</f>
        <v/>
      </c>
      <c r="N775" s="20" t="str" ph="1">
        <f>IFERROR(INDEX([1]!_born[生没年],
MATCH(K775,[1]!_born[作],0)),"")</f>
        <v/>
      </c>
      <c r="O775" s="19" t="s" ph="1">
        <v>8809</v>
      </c>
      <c r="R775" s="148" ph="1"/>
      <c r="U775" s="21" ph="1"/>
      <c r="V775" s="22" ph="1"/>
      <c r="W775" s="22" ph="1"/>
      <c r="Y775" s="19" t="s" ph="1">
        <v>8589</v>
      </c>
      <c r="AB775" s="7" ph="1"/>
    </row>
    <row r="776" spans="1:28" s="19" customFormat="1" ht="25.5" ph="1">
      <c r="A776" s="18" ph="1">
        <v>540</v>
      </c>
      <c r="B776" s="19" t="s" ph="1">
        <v>324</v>
      </c>
      <c r="C776" s="19" t="s" ph="1">
        <v>399</v>
      </c>
      <c r="D776" s="20" ph="1"/>
      <c r="G776" s="19" t="s" ph="1">
        <v>8807</v>
      </c>
      <c r="I776" s="19" t="s" ph="1">
        <v>3808</v>
      </c>
      <c r="M776" s="20" t="str" ph="1">
        <f>IFERROR(INDEX([1]!_born[生没年],
MATCH(I776,[1]!_born[作],0)),"")</f>
        <v/>
      </c>
      <c r="N776" s="20" t="str" ph="1">
        <f>IFERROR(INDEX([1]!_born[生没年],
MATCH(K776,[1]!_born[作],0)),"")</f>
        <v/>
      </c>
      <c r="O776" s="19" t="s" ph="1">
        <v>3807</v>
      </c>
      <c r="R776" s="148" ph="1"/>
      <c r="U776" s="21" ph="1"/>
      <c r="V776" s="22" ph="1"/>
      <c r="W776" s="22" ph="1"/>
      <c r="Y776" s="19" t="s" ph="1">
        <v>8589</v>
      </c>
      <c r="AB776" s="7" ph="1"/>
    </row>
    <row r="777" spans="1:28" ht="25.5" ph="1">
      <c r="A777" s="6" ph="1">
        <v>545</v>
      </c>
      <c r="B777" s="7" t="s" ph="1">
        <v>324</v>
      </c>
      <c r="C777" s="7" t="s" ph="1">
        <v>399</v>
      </c>
      <c r="G777" s="7" t="s" ph="1">
        <v>8810</v>
      </c>
      <c r="I777" s="7" t="s" ph="1">
        <v>8811</v>
      </c>
      <c r="M777" s="14" t="str" ph="1">
        <f>IFERROR(INDEX([1]!_born[生没年],
MATCH(I777,[1]!_born[作],0)),"")</f>
        <v/>
      </c>
      <c r="N777" s="14" t="str" ph="1">
        <f>IFERROR(INDEX([1]!_born[生没年],
MATCH(K777,[1]!_born[作],0)),"")</f>
        <v/>
      </c>
      <c r="O777" s="7" t="s" ph="1">
        <v>8812</v>
      </c>
      <c r="R777" s="147" ph="1"/>
    </row>
    <row r="778" spans="1:28" ht="25.5" ph="1">
      <c r="A778" s="6" ph="1">
        <v>545</v>
      </c>
      <c r="B778" s="7" t="s" ph="1">
        <v>324</v>
      </c>
      <c r="C778" s="7" t="s" ph="1">
        <v>399</v>
      </c>
      <c r="G778" s="7" t="s" ph="1">
        <v>8810</v>
      </c>
      <c r="I778" s="7" t="s" ph="1">
        <v>8811</v>
      </c>
      <c r="M778" s="14" t="str" ph="1">
        <f>IFERROR(INDEX([1]!_born[生没年],
MATCH(I778,[1]!_born[作],0)),"")</f>
        <v/>
      </c>
      <c r="N778" s="14" t="str" ph="1">
        <f>IFERROR(INDEX([1]!_born[生没年],
MATCH(K778,[1]!_born[作],0)),"")</f>
        <v/>
      </c>
      <c r="O778" s="7" t="s" ph="1">
        <v>8813</v>
      </c>
      <c r="R778" s="147" ph="1"/>
      <c r="U778" s="15" ph="1">
        <v>37454</v>
      </c>
      <c r="V778" s="16" ph="1">
        <f>2000*1.05</f>
        <v>2100</v>
      </c>
    </row>
    <row r="779" spans="1:28" ht="25.5" ph="1">
      <c r="A779" s="6" ph="1">
        <v>545</v>
      </c>
      <c r="B779" s="7" t="s" ph="1">
        <v>324</v>
      </c>
      <c r="C779" s="7" t="s" ph="1">
        <v>399</v>
      </c>
      <c r="G779" s="7" t="s" ph="1">
        <v>8810</v>
      </c>
      <c r="I779" s="7" t="s" ph="1">
        <v>8811</v>
      </c>
      <c r="M779" s="14" t="str" ph="1">
        <f>IFERROR(INDEX([1]!_born[生没年],
MATCH(I779,[1]!_born[作],0)),"")</f>
        <v/>
      </c>
      <c r="N779" s="14" t="str" ph="1">
        <f>IFERROR(INDEX([1]!_born[生没年],
MATCH(K779,[1]!_born[作],0)),"")</f>
        <v/>
      </c>
      <c r="O779" s="7" t="s" ph="1">
        <v>8814</v>
      </c>
      <c r="R779" s="147" ph="1"/>
      <c r="V779" s="16" ph="1">
        <f>2000*1.05</f>
        <v>2100</v>
      </c>
    </row>
    <row r="780" spans="1:28" ht="25.5" ph="1">
      <c r="A780" s="6" ph="1">
        <v>545</v>
      </c>
      <c r="B780" s="7" t="s" ph="1">
        <v>324</v>
      </c>
      <c r="C780" s="7" t="s" ph="1">
        <v>399</v>
      </c>
      <c r="G780" s="7" t="s" ph="1">
        <v>8810</v>
      </c>
      <c r="I780" s="7" t="s" ph="1">
        <v>8811</v>
      </c>
      <c r="M780" s="14" t="str" ph="1">
        <f>IFERROR(INDEX([1]!_born[生没年],
MATCH(I780,[1]!_born[作],0)),"")</f>
        <v/>
      </c>
      <c r="N780" s="14" t="str" ph="1">
        <f>IFERROR(INDEX([1]!_born[生没年],
MATCH(K780,[1]!_born[作],0)),"")</f>
        <v/>
      </c>
      <c r="O780" s="7" t="s" ph="1">
        <v>8815</v>
      </c>
      <c r="R780" s="147" ph="1"/>
      <c r="V780" s="16" ph="1">
        <f>2000*1.05</f>
        <v>2100</v>
      </c>
    </row>
    <row r="781" spans="1:28" s="8" customFormat="1" ph="1">
      <c r="A781" s="6" ph="1">
        <v>543</v>
      </c>
      <c r="B781" s="11" t="s" ph="1">
        <v>46</v>
      </c>
      <c r="C781" s="11" t="s" ph="1">
        <v>46</v>
      </c>
      <c r="D781" s="9" ph="1"/>
      <c r="G781" s="10" t="s" ph="1">
        <v>46</v>
      </c>
      <c r="H781" s="11" ph="1"/>
      <c r="M781" s="9" t="str" ph="1">
        <f>IFERROR(INDEX([1]!_born[生没年],
MATCH(I781,[1]!_born[作],0)),"")</f>
        <v/>
      </c>
      <c r="N781" s="9" t="str" ph="1">
        <f>IFERROR(INDEX([1]!_born[生没年],
MATCH(K781,[1]!_born[作],0)),"")</f>
        <v/>
      </c>
      <c r="R781" s="146" ph="1"/>
      <c r="U781" s="12" ph="1"/>
      <c r="V781" s="13" ph="1"/>
      <c r="W781" s="13" ph="1"/>
    </row>
    <row r="782" spans="1:28" ht="25.5" ph="1">
      <c r="A782" s="6" ph="1">
        <v>544</v>
      </c>
      <c r="B782" s="7" t="s" ph="1">
        <v>47</v>
      </c>
      <c r="C782" s="7" t="s" ph="1">
        <v>47</v>
      </c>
      <c r="G782" s="7" t="s" ph="1">
        <v>8810</v>
      </c>
      <c r="I782" s="7" t="s" ph="1">
        <v>8811</v>
      </c>
      <c r="M782" s="14" t="str" ph="1">
        <f>IFERROR(INDEX([1]!_born[生没年],
MATCH(I782,[1]!_born[作],0)),"")</f>
        <v/>
      </c>
      <c r="N782" s="14" t="str" ph="1">
        <f>IFERROR(INDEX([1]!_born[生没年],
MATCH(K782,[1]!_born[作],0)),"")</f>
        <v/>
      </c>
      <c r="O782" s="7" t="s" ph="1">
        <v>8816</v>
      </c>
      <c r="R782" s="147" ph="1"/>
    </row>
    <row r="783" spans="1:28" ht="25.5" ph="1">
      <c r="A783" s="6" ph="1">
        <v>545</v>
      </c>
      <c r="B783" s="7" t="s" ph="1">
        <v>47</v>
      </c>
      <c r="C783" s="7" t="s" ph="1">
        <v>47</v>
      </c>
      <c r="G783" s="7" t="s" ph="1">
        <v>8810</v>
      </c>
      <c r="I783" s="7" t="s" ph="1">
        <v>8811</v>
      </c>
      <c r="M783" s="14" t="str" ph="1">
        <f>IFERROR(INDEX([1]!_born[生没年],
MATCH(I783,[1]!_born[作],0)),"")</f>
        <v/>
      </c>
      <c r="N783" s="14" t="str" ph="1">
        <f>IFERROR(INDEX([1]!_born[生没年],
MATCH(K783,[1]!_born[作],0)),"")</f>
        <v/>
      </c>
      <c r="O783" s="7" t="s" ph="1">
        <v>8817</v>
      </c>
      <c r="R783" s="147" ph="1"/>
    </row>
    <row r="784" spans="1:28" ht="25.5" ph="1">
      <c r="A784" s="6" ph="1">
        <v>545</v>
      </c>
      <c r="B784" s="7" t="s" ph="1">
        <v>47</v>
      </c>
      <c r="C784" s="7" t="s" ph="1">
        <v>47</v>
      </c>
      <c r="G784" s="7" t="s" ph="1">
        <v>8810</v>
      </c>
      <c r="I784" s="7" t="s" ph="1">
        <v>8811</v>
      </c>
      <c r="M784" s="14" t="str" ph="1">
        <f>IFERROR(INDEX([1]!_born[生没年],
MATCH(I784,[1]!_born[作],0)),"")</f>
        <v/>
      </c>
      <c r="N784" s="14" t="str" ph="1">
        <f>IFERROR(INDEX([1]!_born[生没年],
MATCH(K784,[1]!_born[作],0)),"")</f>
        <v/>
      </c>
      <c r="O784" s="7" t="s" ph="1">
        <v>8818</v>
      </c>
      <c r="R784" s="147" ph="1"/>
    </row>
    <row r="785" spans="1:23" s="8" customFormat="1" ph="1">
      <c r="A785" s="6" ph="1">
        <v>548</v>
      </c>
      <c r="B785" s="10" t="s" ph="1">
        <v>324</v>
      </c>
      <c r="C785" s="10" t="s" ph="1">
        <v>399</v>
      </c>
      <c r="D785" s="9" ph="1"/>
      <c r="G785" s="11" t="s" ph="1">
        <v>48</v>
      </c>
      <c r="H785" s="11" ph="1"/>
      <c r="M785" s="9" t="str" ph="1">
        <f>IFERROR(INDEX([1]!_born[生没年],
MATCH(I785,[1]!_born[作],0)),"")</f>
        <v/>
      </c>
      <c r="N785" s="9" t="str" ph="1">
        <f>IFERROR(INDEX([1]!_born[生没年],
MATCH(K785,[1]!_born[作],0)),"")</f>
        <v/>
      </c>
      <c r="R785" s="146" ph="1"/>
      <c r="U785" s="12" ph="1"/>
      <c r="V785" s="13" ph="1"/>
      <c r="W785" s="13" ph="1"/>
    </row>
  </sheetData>
  <autoFilter ref="A1:AI1" xr:uid="{74111E98-DCB7-43AF-9A78-6730328FE409}"/>
  <phoneticPr fontId="1"/>
  <hyperlinks>
    <hyperlink ref="Y755" r:id="rId1" display="http://www.aloalo.co.jp/nakazawa/Default.html" xr:uid="{5FDCD971-670F-4EEC-AE0D-3F89382BF632}"/>
    <hyperlink ref="O701" r:id="rId2" xr:uid="{C2E4A480-35EA-4398-ACAB-52256E470F89}"/>
    <hyperlink ref="G702:G706" r:id="rId3" display="C:\Users\hinde\AppData\Roaming\Microsoft\zubizuva\index.htm" xr:uid="{658F84B7-F4D7-43DE-A3BD-EF47A1669762}"/>
    <hyperlink ref="I657" r:id="rId4" xr:uid="{48D718A8-B902-42AA-B299-0D913CFAF500}"/>
    <hyperlink ref="I656" r:id="rId5" xr:uid="{4D184370-DFF6-4277-B7A3-3D9228E70589}"/>
    <hyperlink ref="G743" r:id="rId6" xr:uid="{FB798063-8E59-464A-B3ED-0EB18A3AB865}"/>
    <hyperlink ref="Y470" r:id="rId7" xr:uid="{6EFF861F-0529-4B89-B398-1A9E3787CBE7}"/>
    <hyperlink ref="G710" r:id="rId8" xr:uid="{D5869C2F-78E1-48CF-B79C-715555856400}"/>
    <hyperlink ref="G748:G749" r:id="rId9" display="身内" xr:uid="{D0A1B851-5405-4349-A2DD-BEBA687CFC4C}"/>
    <hyperlink ref="G711:G713" r:id="rId10" display="身内" xr:uid="{7CF9C252-DF47-46ED-993C-9ECB1A6F8759}"/>
    <hyperlink ref="G707" r:id="rId11" xr:uid="{F93A70C8-B41B-42D0-9D17-38B009E2E5C4}"/>
    <hyperlink ref="G708:G709" r:id="rId12" display="身内" xr:uid="{169385AE-6EFA-461B-A804-0C3A6EDFC878}"/>
  </hyperlinks>
  <pageMargins left="0.78700000000000003" right="0.78700000000000003" top="0.98399999999999999" bottom="0.98399999999999999" header="0.51200000000000001" footer="0.51200000000000001"/>
  <pageSetup paperSize="9" orientation="portrait" r:id="rId13"/>
  <headerFooter alignWithMargins="0"/>
  <ignoredErrors>
    <ignoredError sqref="E13 S751 E636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47CC8C-98DD-4EDE-957C-8B379621C5CD}">
  <sheetPr codeName="Sheet3"/>
  <dimension ref="A1:AI564"/>
  <sheetViews>
    <sheetView topLeftCell="C1" workbookViewId="0">
      <pane ySplit="1" topLeftCell="A2" activePane="bottomLeft" state="frozen"/>
      <selection sqref="A1:IV65536"/>
      <selection pane="bottomLeft" activeCell="O5" sqref="O5"/>
    </sheetView>
  </sheetViews>
  <sheetFormatPr defaultRowHeight="22.5"/>
  <cols>
    <col min="1" max="1" width="5.25" style="6" customWidth="1" phonetic="1"/>
    <col min="2" max="2" width="4.125" style="7" hidden="1" customWidth="1" phonetic="1"/>
    <col min="3" max="5" width="4.125" style="7" customWidth="1" phonetic="1"/>
    <col min="6" max="6" width="1.625" style="7" customWidth="1" phonetic="1"/>
    <col min="7" max="8" width="5.625" style="7" customWidth="1" phonetic="1"/>
    <col min="9" max="9" width="20.625" style="7" customWidth="1" phonetic="1"/>
    <col min="10" max="10" width="4.625" style="7" customWidth="1" phonetic="1"/>
    <col min="11" max="11" width="5.625" style="7" customWidth="1" phonetic="1"/>
    <col min="12" max="12" width="4.625" style="7" customWidth="1" phonetic="1"/>
    <col min="13" max="13" width="10.375" style="7" customWidth="1" phonetic="1"/>
    <col min="14" max="14" width="5.125" style="7" customWidth="1" phonetic="1"/>
    <col min="15" max="15" width="25.625" style="7" customWidth="1" phonetic="1"/>
    <col min="16" max="17" width="4.625" style="7" customWidth="1" phonetic="1"/>
    <col min="18" max="18" width="16.125" style="7" bestFit="1" customWidth="1" phonetic="1"/>
    <col min="19" max="20" width="9" style="7" phonetic="1"/>
    <col min="21" max="21" width="16.125" style="15" bestFit="1" customWidth="1" phonetic="1"/>
    <col min="22" max="23" width="9" style="16" phonetic="1"/>
    <col min="24" max="16384" width="9" style="7" phonetic="1"/>
  </cols>
  <sheetData>
    <row r="1" spans="1:35" s="2" customFormat="1" ht="25.5" ph="1">
      <c r="A1" s="1" t="s" ph="1">
        <v>11239</v>
      </c>
      <c r="B1" s="2" t="s" ph="1">
        <v>11232</v>
      </c>
      <c r="C1" s="2" t="s" ph="1">
        <v>3554</v>
      </c>
      <c r="D1" s="3" t="s" ph="1">
        <v>6895</v>
      </c>
      <c r="E1" s="2" t="s" ph="1">
        <v>6894</v>
      </c>
      <c r="F1" s="2" t="s" ph="1">
        <v>2914</v>
      </c>
      <c r="G1" s="2" t="s" ph="1">
        <v>6896</v>
      </c>
      <c r="H1" s="2" t="s" ph="1">
        <v>6897</v>
      </c>
      <c r="I1" s="2" t="s" ph="1">
        <v>6898</v>
      </c>
      <c r="J1" s="2" t="s" ph="1">
        <v>3625</v>
      </c>
      <c r="K1" s="2" t="s" ph="1">
        <v>6899</v>
      </c>
      <c r="L1" s="2" t="s" ph="1">
        <v>3391</v>
      </c>
      <c r="M1" s="3" t="s" ph="1">
        <v>6900</v>
      </c>
      <c r="N1" s="3" t="s" ph="1">
        <v>6901</v>
      </c>
      <c r="O1" s="2" t="s" ph="1">
        <v>3497</v>
      </c>
      <c r="P1" s="2" t="s" ph="1">
        <v>2912</v>
      </c>
      <c r="Q1" s="2" t="s" ph="1">
        <v>2916</v>
      </c>
      <c r="R1" s="145" t="s" ph="1">
        <v>11240</v>
      </c>
      <c r="S1" s="2" t="s" ph="1">
        <v>3496</v>
      </c>
      <c r="T1" s="2" t="s" ph="1">
        <v>2649</v>
      </c>
      <c r="U1" s="4" t="s" ph="1">
        <v>6902</v>
      </c>
      <c r="V1" s="5" t="s" ph="1">
        <v>6903</v>
      </c>
      <c r="W1" s="5" t="s" ph="1">
        <v>6904</v>
      </c>
      <c r="X1" s="2" t="s" ph="1">
        <v>11241</v>
      </c>
      <c r="Y1" s="2" t="s" ph="1">
        <v>6905</v>
      </c>
      <c r="Z1" s="2" t="s" ph="1">
        <v>6906</v>
      </c>
      <c r="AA1" s="2" t="s" ph="1">
        <v>2913</v>
      </c>
      <c r="AB1" s="2" t="s" ph="1">
        <v>2915</v>
      </c>
      <c r="AC1" s="2" t="s" ph="1">
        <v>11242</v>
      </c>
      <c r="AD1" s="2" t="s" ph="1">
        <v>11243</v>
      </c>
      <c r="AE1" s="2" t="s" ph="1">
        <v>11244</v>
      </c>
      <c r="AF1" s="2" t="s" ph="1">
        <v>11245</v>
      </c>
      <c r="AG1" s="2" t="s" ph="1">
        <v>11246</v>
      </c>
      <c r="AH1" s="2" t="s" ph="1">
        <v>11247</v>
      </c>
      <c r="AI1" s="2" t="s" ph="1">
        <v>11248</v>
      </c>
    </row>
    <row r="2" spans="1:35" s="8" customFormat="1" ph="1">
      <c r="A2" s="6" ph="1">
        <v>1</v>
      </c>
      <c r="B2" s="11" t="s" ph="1">
        <v>676</v>
      </c>
      <c r="C2" s="11" t="s" ph="1">
        <v>3292</v>
      </c>
      <c r="G2" s="10" t="s" ph="1">
        <v>4242</v>
      </c>
      <c r="H2" s="11" ph="1"/>
      <c r="M2" s="9" t="str" ph="1">
        <f>IFERROR(INDEX([1]!_born[生没年],
MATCH(I2,[1]!_born[作],0)),"")</f>
        <v/>
      </c>
      <c r="N2" s="9" t="str" ph="1">
        <f>IFERROR(INDEX([1]!_born[生没年],
MATCH(K2,[1]!_born[作],0)),"")</f>
        <v/>
      </c>
      <c r="R2" s="146" ph="1"/>
      <c r="U2" s="12" ph="1"/>
      <c r="V2" s="13" ph="1"/>
      <c r="W2" s="13" ph="1"/>
    </row>
    <row r="3" spans="1:35" s="8" customFormat="1" ph="1">
      <c r="A3" s="6" ph="1">
        <v>4</v>
      </c>
      <c r="B3" s="11" t="s" ph="1">
        <v>676</v>
      </c>
      <c r="C3" s="11" t="s" ph="1">
        <v>3292</v>
      </c>
      <c r="G3" s="10" t="s" ph="1">
        <v>3280</v>
      </c>
      <c r="H3" s="11" ph="1"/>
      <c r="M3" s="9" t="str" ph="1">
        <f>IFERROR(INDEX([1]!_born[生没年],
MATCH(I3,[1]!_born[作],0)),"")</f>
        <v/>
      </c>
      <c r="N3" s="9" t="str" ph="1">
        <f>IFERROR(INDEX([1]!_born[生没年],
MATCH(K3,[1]!_born[作],0)),"")</f>
        <v/>
      </c>
      <c r="R3" s="146" ph="1"/>
      <c r="U3" s="12" ph="1"/>
      <c r="V3" s="13" ph="1"/>
      <c r="W3" s="13" ph="1"/>
    </row>
    <row r="4" spans="1:35" ht="25.5" ph="1">
      <c r="A4" s="6" ph="1">
        <v>5</v>
      </c>
      <c r="B4" s="7" t="s" ph="1">
        <v>676</v>
      </c>
      <c r="C4" s="7" t="s" ph="1">
        <v>3292</v>
      </c>
      <c r="E4" s="7" t="s" ph="1">
        <v>3285</v>
      </c>
      <c r="G4" s="7" t="s" ph="1">
        <v>3280</v>
      </c>
      <c r="H4" s="7" t="s" ph="1">
        <v>3972</v>
      </c>
      <c r="I4" s="7" t="s" ph="1">
        <v>6907</v>
      </c>
      <c r="M4" s="14" t="str" ph="1">
        <f>IFERROR(INDEX([1]!_born[生没年],
MATCH(I4,[1]!_born[作],0)),"")</f>
        <v/>
      </c>
      <c r="N4" s="14" t="str" ph="1">
        <f>IFERROR(INDEX([1]!_born[生没年],
MATCH(K4,[1]!_born[作],0)),"")</f>
        <v/>
      </c>
      <c r="O4" s="7" t="s" ph="1">
        <v>6908</v>
      </c>
      <c r="R4" s="147" ph="1"/>
      <c r="U4" s="15" t="s" ph="1">
        <v>3335</v>
      </c>
      <c r="Y4" s="7" t="s" ph="1">
        <v>6909</v>
      </c>
    </row>
    <row r="5" spans="1:35" ht="25.5" ph="1">
      <c r="A5" s="6" ph="1">
        <v>6</v>
      </c>
      <c r="B5" s="7" t="s" ph="1">
        <v>676</v>
      </c>
      <c r="C5" s="7" t="s" ph="1">
        <v>3292</v>
      </c>
      <c r="E5" s="7" t="s" ph="1">
        <v>3471</v>
      </c>
      <c r="G5" s="7" t="s" ph="1">
        <v>6910</v>
      </c>
      <c r="I5" s="7" t="s" ph="1">
        <v>3467</v>
      </c>
      <c r="M5" s="14" t="str" ph="1">
        <f>IFERROR(INDEX([1]!_born[生没年],
MATCH(I5,[1]!_born[作],0)),"")</f>
        <v/>
      </c>
      <c r="N5" s="14" t="str" ph="1">
        <f>IFERROR(INDEX([1]!_born[生没年],
MATCH(K5,[1]!_born[作],0)),"")</f>
        <v/>
      </c>
      <c r="O5" s="43" t="s" ph="1">
        <v>6911</v>
      </c>
      <c r="R5" s="147" ph="1"/>
      <c r="S5" s="7" t="s" ph="1">
        <v>6912</v>
      </c>
      <c r="V5" s="16" ph="1">
        <v>6180</v>
      </c>
      <c r="Z5" s="7" t="s" ph="1">
        <v>3565</v>
      </c>
      <c r="AA5" s="7" t="s" ph="1">
        <v>3566</v>
      </c>
      <c r="AB5" s="7" t="s" ph="1">
        <v>3567</v>
      </c>
      <c r="AC5" s="7" t="s" ph="1">
        <v>3568</v>
      </c>
      <c r="AD5" s="7" t="s" ph="1">
        <v>3569</v>
      </c>
      <c r="AE5" s="7" t="s" ph="1">
        <v>3570</v>
      </c>
      <c r="AF5" s="7" t="s" ph="1">
        <v>2943</v>
      </c>
    </row>
    <row r="6" spans="1:35" ht="25.5" ph="1">
      <c r="A6" s="6" ph="1">
        <v>7</v>
      </c>
      <c r="B6" s="7" t="s" ph="1">
        <v>676</v>
      </c>
      <c r="C6" s="7" t="s" ph="1">
        <v>3292</v>
      </c>
      <c r="E6" s="7" t="s" ph="1">
        <v>3285</v>
      </c>
      <c r="G6" s="7" t="s" ph="1">
        <v>6910</v>
      </c>
      <c r="H6" s="7" t="s" ph="1">
        <v>3288</v>
      </c>
      <c r="I6" s="7" t="s" ph="1">
        <v>3034</v>
      </c>
      <c r="M6" s="14" t="str" ph="1">
        <f>IFERROR(INDEX([1]!_born[生没年],
MATCH(I6,[1]!_born[作],0)),"")</f>
        <v>1866~1925</v>
      </c>
      <c r="N6" s="14" t="str" ph="1">
        <f>IFERROR(INDEX([1]!_born[生没年],
MATCH(K6,[1]!_born[作],0)),"")</f>
        <v/>
      </c>
      <c r="O6" s="7" t="s" ph="1">
        <v>3718</v>
      </c>
      <c r="R6" s="147" ph="1"/>
      <c r="S6" s="7" t="s" ph="1">
        <v>6913</v>
      </c>
      <c r="T6" s="7" t="s" ph="1">
        <v>2624</v>
      </c>
      <c r="AA6" s="7" t="s" ph="1">
        <v>2893</v>
      </c>
    </row>
    <row r="7" spans="1:35" ht="25.5" ph="1">
      <c r="A7" s="6" ph="1">
        <v>8</v>
      </c>
      <c r="B7" s="7" t="s" ph="1">
        <v>676</v>
      </c>
      <c r="C7" s="7" t="s" ph="1">
        <v>3292</v>
      </c>
      <c r="G7" s="7" t="s" ph="1">
        <v>6914</v>
      </c>
      <c r="H7" s="7" t="s" ph="1">
        <v>2312</v>
      </c>
      <c r="I7" s="7" t="s" ph="1">
        <v>3869</v>
      </c>
      <c r="M7" s="14" t="str" ph="1">
        <f>IFERROR(INDEX([1]!_born[生没年],
MATCH(I7,[1]!_born[作],0)),"")</f>
        <v/>
      </c>
      <c r="N7" s="14" t="str" ph="1">
        <f>IFERROR(INDEX([1]!_born[生没年],
MATCH(K7,[1]!_born[作],0)),"")</f>
        <v/>
      </c>
      <c r="O7" s="7" t="s" ph="1">
        <v>3869</v>
      </c>
      <c r="R7" s="147" ph="1"/>
      <c r="Y7" s="7" t="s" ph="1">
        <v>6915</v>
      </c>
    </row>
    <row r="8" spans="1:35" ht="25.5" ph="1">
      <c r="A8" s="6" ph="1">
        <v>9</v>
      </c>
      <c r="B8" s="7" t="s" ph="1">
        <v>676</v>
      </c>
      <c r="C8" s="7" t="s" ph="1">
        <v>3292</v>
      </c>
      <c r="G8" s="7" t="s" ph="1">
        <v>6914</v>
      </c>
      <c r="H8" s="7" t="s" ph="1">
        <v>3972</v>
      </c>
      <c r="I8" s="7" t="s" ph="1">
        <v>6916</v>
      </c>
      <c r="M8" s="14" t="str" ph="1">
        <f>IFERROR(INDEX([1]!_born[生没年],
MATCH(I8,[1]!_born[作],0)),"")</f>
        <v/>
      </c>
      <c r="N8" s="14" t="str" ph="1">
        <f>IFERROR(INDEX([1]!_born[生没年],
MATCH(K8,[1]!_born[作],0)),"")</f>
        <v/>
      </c>
      <c r="O8" s="17" t="s" ph="1">
        <v>6917</v>
      </c>
      <c r="R8" s="147" ph="1"/>
      <c r="Y8" s="7" t="s" ph="1">
        <v>6918</v>
      </c>
    </row>
    <row r="9" spans="1:35" ht="25.5" ph="1">
      <c r="A9" s="6" ph="1">
        <v>10</v>
      </c>
      <c r="B9" s="7" t="s" ph="1">
        <v>676</v>
      </c>
      <c r="C9" s="7" t="s" ph="1">
        <v>3292</v>
      </c>
      <c r="G9" s="7" t="s" ph="1">
        <v>6914</v>
      </c>
      <c r="I9" s="7" t="s" ph="1">
        <v>6916</v>
      </c>
      <c r="M9" s="14" t="str" ph="1">
        <f>IFERROR(INDEX([1]!_born[生没年],
MATCH(I9,[1]!_born[作],0)),"")</f>
        <v/>
      </c>
      <c r="N9" s="14" t="str" ph="1">
        <f>IFERROR(INDEX([1]!_born[生没年],
MATCH(K9,[1]!_born[作],0)),"")</f>
        <v/>
      </c>
      <c r="O9" s="7" t="s" ph="1">
        <v>6919</v>
      </c>
      <c r="R9" s="147" ph="1"/>
    </row>
    <row r="10" spans="1:35" ht="25.5" ph="1">
      <c r="A10" s="6" ph="1">
        <v>11</v>
      </c>
      <c r="B10" s="7" t="s" ph="1">
        <v>676</v>
      </c>
      <c r="C10" s="7" t="s" ph="1">
        <v>3292</v>
      </c>
      <c r="G10" s="7" t="s" ph="1">
        <v>6910</v>
      </c>
      <c r="I10" s="7" t="s" ph="1">
        <v>2434</v>
      </c>
      <c r="M10" s="14" t="str" ph="1">
        <f>IFERROR(INDEX([1]!_born[生没年],
MATCH(I10,[1]!_born[作],0)),"")</f>
        <v/>
      </c>
      <c r="N10" s="14" t="str" ph="1">
        <f>IFERROR(INDEX([1]!_born[生没年],
MATCH(K10,[1]!_born[作],0)),"")</f>
        <v/>
      </c>
      <c r="O10" s="17" t="s" ph="1">
        <v>3984</v>
      </c>
      <c r="R10" s="147" ph="1"/>
      <c r="S10" s="7" t="s" ph="1">
        <v>6913</v>
      </c>
      <c r="T10" s="7" t="s" ph="1">
        <v>3124</v>
      </c>
    </row>
    <row r="11" spans="1:35" ht="21" customHeight="1" ph="1">
      <c r="A11" s="6" ph="1">
        <v>627</v>
      </c>
      <c r="B11" s="7" t="s" ph="1">
        <v>676</v>
      </c>
      <c r="C11" s="7" t="s" ph="1">
        <v>3292</v>
      </c>
      <c r="G11" s="7" t="s" ph="1">
        <v>3288</v>
      </c>
      <c r="H11" s="7" t="s" ph="1">
        <v>2466</v>
      </c>
      <c r="I11" s="17" t="s" ph="1">
        <v>2465</v>
      </c>
      <c r="M11" s="14" t="str" ph="1">
        <f>IFERROR(INDEX([1]!_born[生没年],
MATCH(I11,[1]!_born[作],0)),"")</f>
        <v/>
      </c>
      <c r="N11" s="14" t="str" ph="1">
        <f>IFERROR(INDEX([1]!_born[生没年],
MATCH(K11,[1]!_born[作],0)),"")</f>
        <v/>
      </c>
      <c r="O11" s="17" t="s" ph="1">
        <v>6920</v>
      </c>
      <c r="R11" s="147" ph="1"/>
      <c r="U11" s="15" ph="1">
        <v>37744</v>
      </c>
      <c r="W11" s="16" ph="1">
        <v>1260</v>
      </c>
      <c r="Y11" s="7" t="s" ph="1">
        <v>6921</v>
      </c>
    </row>
    <row r="12" spans="1:35" ht="25.5" ph="1">
      <c r="A12" s="6" ph="1">
        <v>12</v>
      </c>
      <c r="B12" s="7" t="s" ph="1">
        <v>676</v>
      </c>
      <c r="C12" s="7" t="s" ph="1">
        <v>3292</v>
      </c>
      <c r="E12" s="7" t="s" ph="1">
        <v>3285</v>
      </c>
      <c r="G12" s="7" t="s" ph="1">
        <v>3288</v>
      </c>
      <c r="H12" s="7" t="s" ph="1">
        <v>2313</v>
      </c>
      <c r="I12" s="7" t="s" ph="1">
        <v>2316</v>
      </c>
      <c r="M12" s="14" t="str" ph="1">
        <f>IFERROR(INDEX([1]!_born[生没年],
MATCH(I12,[1]!_born[作],0)),"")</f>
        <v/>
      </c>
      <c r="N12" s="14" t="str" ph="1">
        <f>IFERROR(INDEX([1]!_born[生没年],
MATCH(K12,[1]!_born[作],0)),"")</f>
        <v/>
      </c>
      <c r="O12" s="17" t="s" ph="1">
        <v>6922</v>
      </c>
      <c r="R12" s="147" ph="1"/>
    </row>
    <row r="13" spans="1:35" ph="1">
      <c r="A13" s="6" ph="1">
        <v>13</v>
      </c>
      <c r="B13" s="7" t="s" ph="1">
        <v>676</v>
      </c>
      <c r="C13" s="7" t="s" ph="1">
        <v>3292</v>
      </c>
      <c r="G13" s="7" t="s" ph="1">
        <v>3288</v>
      </c>
      <c r="I13" s="17" t="s" ph="1">
        <v>2317</v>
      </c>
      <c r="M13" s="14" t="str" ph="1">
        <f>IFERROR(INDEX([1]!_born[生没年],
MATCH(I13,[1]!_born[作],0)),"")</f>
        <v/>
      </c>
      <c r="N13" s="14" t="str" ph="1">
        <f>IFERROR(INDEX([1]!_born[生没年],
MATCH(K13,[1]!_born[作],0)),"")</f>
        <v/>
      </c>
      <c r="O13" s="17" t="s" ph="1">
        <v>2317</v>
      </c>
      <c r="R13" s="147" ph="1"/>
    </row>
    <row r="14" spans="1:35" ht="25.5" ph="1">
      <c r="A14" s="6" ph="1">
        <v>14</v>
      </c>
      <c r="B14" s="7" t="s" ph="1">
        <v>3097</v>
      </c>
      <c r="C14" s="7" t="s" ph="1">
        <v>3097</v>
      </c>
      <c r="G14" s="7" t="s" ph="1">
        <v>3288</v>
      </c>
      <c r="H14" s="7" t="s" ph="1">
        <v>2313</v>
      </c>
      <c r="I14" s="7" t="s" ph="1">
        <v>3098</v>
      </c>
      <c r="M14" s="14" t="str" ph="1">
        <f>IFERROR(INDEX([1]!_born[生没年],
MATCH(I14,[1]!_born[作],0)),"")</f>
        <v/>
      </c>
      <c r="N14" s="14" t="str" ph="1">
        <f>IFERROR(INDEX([1]!_born[生没年],
MATCH(K14,[1]!_born[作],0)),"")</f>
        <v/>
      </c>
      <c r="O14" s="7" t="s" ph="1">
        <v>2287</v>
      </c>
      <c r="R14" s="147" ph="1"/>
      <c r="S14" s="7" t="s" ph="1">
        <v>6923</v>
      </c>
    </row>
    <row r="15" spans="1:35" ph="1">
      <c r="A15" s="6" ph="1">
        <v>15</v>
      </c>
      <c r="B15" s="7" t="s" ph="1">
        <v>676</v>
      </c>
      <c r="C15" s="7" t="s" ph="1">
        <v>3292</v>
      </c>
      <c r="G15" s="7" t="s" ph="1">
        <v>3288</v>
      </c>
      <c r="I15" s="7" t="s" ph="1">
        <v>3099</v>
      </c>
      <c r="M15" s="14" t="str" ph="1">
        <f>IFERROR(INDEX([1]!_born[生没年],
MATCH(I15,[1]!_born[作],0)),"")</f>
        <v/>
      </c>
      <c r="N15" s="14" t="str" ph="1">
        <f>IFERROR(INDEX([1]!_born[生没年],
MATCH(K15,[1]!_born[作],0)),"")</f>
        <v/>
      </c>
      <c r="O15" s="7" t="s" ph="1">
        <v>3100</v>
      </c>
      <c r="R15" s="147" ph="1"/>
    </row>
    <row r="16" spans="1:35" ht="25.5" ph="1">
      <c r="A16" s="6" ph="1">
        <v>16</v>
      </c>
      <c r="B16" s="7" t="s" ph="1">
        <v>676</v>
      </c>
      <c r="C16" s="7" t="s" ph="1">
        <v>3292</v>
      </c>
      <c r="G16" s="7" t="s" ph="1">
        <v>3288</v>
      </c>
      <c r="I16" s="7" t="s" ph="1">
        <v>2802</v>
      </c>
      <c r="M16" s="14" t="str" ph="1">
        <f>IFERROR(INDEX([1]!_born[生没年],
MATCH(I16,[1]!_born[作],0)),"")</f>
        <v/>
      </c>
      <c r="N16" s="14" t="str" ph="1">
        <f>IFERROR(INDEX([1]!_born[生没年],
MATCH(K16,[1]!_born[作],0)),"")</f>
        <v/>
      </c>
      <c r="R16" s="147" ph="1"/>
      <c r="S16" s="7" t="s" ph="1">
        <v>6924</v>
      </c>
    </row>
    <row r="17" spans="1:27" ph="1">
      <c r="A17" s="6" ph="1">
        <v>17</v>
      </c>
      <c r="B17" s="7" t="s" ph="1">
        <v>676</v>
      </c>
      <c r="C17" s="7" t="s" ph="1">
        <v>3292</v>
      </c>
      <c r="G17" s="7" t="s" ph="1">
        <v>3288</v>
      </c>
      <c r="I17" s="7" t="s" ph="1">
        <v>2314</v>
      </c>
      <c r="M17" s="14" t="str" ph="1">
        <f>IFERROR(INDEX([1]!_born[生没年],
MATCH(I17,[1]!_born[作],0)),"")</f>
        <v/>
      </c>
      <c r="N17" s="14" t="str" ph="1">
        <f>IFERROR(INDEX([1]!_born[生没年],
MATCH(K17,[1]!_born[作],0)),"")</f>
        <v/>
      </c>
      <c r="O17" s="7" t="s" ph="1">
        <v>2803</v>
      </c>
      <c r="R17" s="147" ph="1"/>
    </row>
    <row r="18" spans="1:27" ht="25.5" ph="1">
      <c r="A18" s="6" ph="1">
        <v>18</v>
      </c>
      <c r="B18" s="7" t="s" ph="1">
        <v>676</v>
      </c>
      <c r="C18" s="7" t="s" ph="1">
        <v>3292</v>
      </c>
      <c r="G18" s="7" t="s" ph="1">
        <v>3288</v>
      </c>
      <c r="I18" s="17" t="s" ph="1">
        <v>2924</v>
      </c>
      <c r="M18" s="14" t="str" ph="1">
        <f>IFERROR(INDEX([1]!_born[生没年],
MATCH(I18,[1]!_born[作],0)),"")</f>
        <v/>
      </c>
      <c r="N18" s="14" t="str" ph="1">
        <f>IFERROR(INDEX([1]!_born[生没年],
MATCH(K18,[1]!_born[作],0)),"")</f>
        <v/>
      </c>
      <c r="O18" s="7" t="s" ph="1">
        <v>6925</v>
      </c>
      <c r="R18" s="147" ph="1"/>
      <c r="U18" s="15" ph="1">
        <v>34932</v>
      </c>
      <c r="V18" s="16" ph="1">
        <v>2500</v>
      </c>
    </row>
    <row r="19" spans="1:27" ht="25.5" ph="1">
      <c r="A19" s="6" ph="1">
        <v>19</v>
      </c>
      <c r="B19" s="7" t="s" ph="1">
        <v>676</v>
      </c>
      <c r="C19" s="7" t="s" ph="1">
        <v>3292</v>
      </c>
      <c r="G19" s="7" t="s" ph="1">
        <v>3288</v>
      </c>
      <c r="I19" s="17" t="s" ph="1">
        <v>2924</v>
      </c>
      <c r="M19" s="14" t="str" ph="1">
        <f>IFERROR(INDEX([1]!_born[生没年],
MATCH(I19,[1]!_born[作],0)),"")</f>
        <v/>
      </c>
      <c r="N19" s="14" t="str" ph="1">
        <f>IFERROR(INDEX([1]!_born[生没年],
MATCH(K19,[1]!_born[作],0)),"")</f>
        <v/>
      </c>
      <c r="O19" s="7" t="s" ph="1">
        <v>6926</v>
      </c>
      <c r="R19" s="147" ph="1"/>
      <c r="U19" s="15" t="s" ph="1">
        <v>3335</v>
      </c>
    </row>
    <row r="20" spans="1:27" ht="25.5" ph="1">
      <c r="A20" s="6" ph="1">
        <v>20</v>
      </c>
      <c r="B20" s="7" t="s" ph="1">
        <v>676</v>
      </c>
      <c r="C20" s="7" t="s" ph="1">
        <v>3292</v>
      </c>
      <c r="G20" s="7" t="s" ph="1">
        <v>3288</v>
      </c>
      <c r="I20" s="17" t="s" ph="1">
        <v>2924</v>
      </c>
      <c r="M20" s="14" t="str" ph="1">
        <f>IFERROR(INDEX([1]!_born[生没年],
MATCH(I20,[1]!_born[作],0)),"")</f>
        <v/>
      </c>
      <c r="N20" s="14" t="str" ph="1">
        <f>IFERROR(INDEX([1]!_born[生没年],
MATCH(K20,[1]!_born[作],0)),"")</f>
        <v/>
      </c>
      <c r="O20" s="17" t="s" ph="1">
        <v>6927</v>
      </c>
      <c r="R20" s="147" ph="1"/>
      <c r="Y20" s="7" t="s" ph="1">
        <v>6928</v>
      </c>
    </row>
    <row r="21" spans="1:27" ht="25.5" ph="1">
      <c r="A21" s="6" ph="1">
        <v>21</v>
      </c>
      <c r="B21" s="7" t="s" ph="1">
        <v>676</v>
      </c>
      <c r="C21" s="7" t="s" ph="1">
        <v>3292</v>
      </c>
      <c r="G21" s="7" t="s" ph="1">
        <v>3288</v>
      </c>
      <c r="I21" s="17" t="s" ph="1">
        <v>2944</v>
      </c>
      <c r="M21" s="14" t="str" ph="1">
        <f>IFERROR(INDEX([1]!_born[生没年],
MATCH(I21,[1]!_born[作],0)),"")</f>
        <v/>
      </c>
      <c r="N21" s="14" t="str" ph="1">
        <f>IFERROR(INDEX([1]!_born[生没年],
MATCH(K21,[1]!_born[作],0)),"")</f>
        <v/>
      </c>
      <c r="O21" s="7" t="s" ph="1">
        <v>6929</v>
      </c>
      <c r="R21" s="147" ph="1"/>
    </row>
    <row r="22" spans="1:27" ph="1">
      <c r="A22" s="6" ph="1">
        <v>22</v>
      </c>
      <c r="B22" s="7" t="s" ph="1">
        <v>676</v>
      </c>
      <c r="C22" s="7" t="s" ph="1">
        <v>3292</v>
      </c>
      <c r="E22" s="7" t="s" ph="1">
        <v>3285</v>
      </c>
      <c r="G22" s="7" t="s" ph="1">
        <v>3288</v>
      </c>
      <c r="I22" s="17" t="s" ph="1">
        <v>2944</v>
      </c>
      <c r="M22" s="14" t="str" ph="1">
        <f>IFERROR(INDEX([1]!_born[生没年],
MATCH(I22,[1]!_born[作],0)),"")</f>
        <v/>
      </c>
      <c r="N22" s="14" t="str" ph="1">
        <f>IFERROR(INDEX([1]!_born[生没年],
MATCH(K22,[1]!_born[作],0)),"")</f>
        <v/>
      </c>
      <c r="O22" s="7" t="s" ph="1">
        <v>2795</v>
      </c>
      <c r="R22" s="147" ph="1"/>
      <c r="S22" s="7" t="s" ph="1">
        <v>2502</v>
      </c>
      <c r="U22" s="15" ph="1">
        <v>33720</v>
      </c>
      <c r="V22" s="16" ph="1">
        <v>1980</v>
      </c>
    </row>
    <row r="23" spans="1:27" ht="25.5" ph="1">
      <c r="A23" s="6" ph="1">
        <v>23</v>
      </c>
      <c r="B23" s="7" t="s" ph="1">
        <v>676</v>
      </c>
      <c r="C23" s="7" t="s" ph="1">
        <v>3292</v>
      </c>
      <c r="G23" s="7" t="s" ph="1">
        <v>3288</v>
      </c>
      <c r="I23" s="17" t="s" ph="1">
        <v>2501</v>
      </c>
      <c r="M23" s="14" t="str" ph="1">
        <f>IFERROR(INDEX([1]!_born[生没年],
MATCH(I23,[1]!_born[作],0)),"")</f>
        <v/>
      </c>
      <c r="N23" s="14" t="str" ph="1">
        <f>IFERROR(INDEX([1]!_born[生没年],
MATCH(K23,[1]!_born[作],0)),"")</f>
        <v/>
      </c>
      <c r="O23" s="7" t="s" ph="1">
        <v>6930</v>
      </c>
      <c r="R23" s="147" ph="1"/>
      <c r="U23" s="15" ph="1">
        <v>33720</v>
      </c>
      <c r="V23" s="16" ph="1">
        <v>1680</v>
      </c>
    </row>
    <row r="24" spans="1:27" ph="1">
      <c r="A24" s="6" ph="1">
        <v>24</v>
      </c>
      <c r="B24" s="7" t="s" ph="1">
        <v>676</v>
      </c>
      <c r="C24" s="7" t="s" ph="1">
        <v>1457</v>
      </c>
      <c r="G24" s="7" t="s" ph="1">
        <v>1188</v>
      </c>
      <c r="I24" s="17" t="s" ph="1">
        <v>2433</v>
      </c>
      <c r="M24" s="14" t="str" ph="1">
        <f>IFERROR(INDEX([1]!_born[生没年],
MATCH(I24,[1]!_born[作],0)),"")</f>
        <v/>
      </c>
      <c r="N24" s="14" t="str" ph="1">
        <f>IFERROR(INDEX([1]!_born[生没年],
MATCH(K24,[1]!_born[作],0)),"")</f>
        <v/>
      </c>
      <c r="O24" s="7" t="s" ph="1">
        <v>4171</v>
      </c>
      <c r="R24" s="147" ph="1"/>
      <c r="U24" s="15" t="s" ph="1">
        <v>1189</v>
      </c>
    </row>
    <row r="25" spans="1:27" ht="25.5" ph="1">
      <c r="A25" s="6" ph="1">
        <v>25</v>
      </c>
      <c r="B25" s="7" t="s" ph="1">
        <v>676</v>
      </c>
      <c r="C25" s="7" t="s" ph="1">
        <v>1457</v>
      </c>
      <c r="G25" s="7" t="s" ph="1">
        <v>1188</v>
      </c>
      <c r="I25" s="17" t="s" ph="1">
        <v>2433</v>
      </c>
      <c r="M25" s="14" t="str" ph="1">
        <f>IFERROR(INDEX([1]!_born[生没年],
MATCH(I25,[1]!_born[作],0)),"")</f>
        <v/>
      </c>
      <c r="N25" s="14" t="str" ph="1">
        <f>IFERROR(INDEX([1]!_born[生没年],
MATCH(K25,[1]!_born[作],0)),"")</f>
        <v/>
      </c>
      <c r="O25" s="17" t="s" ph="1">
        <v>6931</v>
      </c>
      <c r="R25" s="147" ph="1"/>
      <c r="U25" s="15" ph="1">
        <v>34932</v>
      </c>
      <c r="V25" s="16" ph="1">
        <v>1400</v>
      </c>
      <c r="Y25" s="7" t="s" ph="1">
        <v>6932</v>
      </c>
    </row>
    <row r="26" spans="1:27" ph="1">
      <c r="A26" s="6" ph="1">
        <v>26</v>
      </c>
      <c r="B26" s="7" t="s" ph="1">
        <v>676</v>
      </c>
      <c r="C26" s="7" t="s" ph="1">
        <v>1457</v>
      </c>
      <c r="E26" s="7" t="s" ph="1">
        <v>1173</v>
      </c>
      <c r="G26" s="7" t="s" ph="1">
        <v>1188</v>
      </c>
      <c r="I26" s="7" t="s" ph="1">
        <v>806</v>
      </c>
      <c r="M26" s="14" t="str" ph="1">
        <f>IFERROR(INDEX([1]!_born[生没年],
MATCH(I26,[1]!_born[作],0)),"")</f>
        <v/>
      </c>
      <c r="N26" s="14" t="str" ph="1">
        <f>IFERROR(INDEX([1]!_born[生没年],
MATCH(K26,[1]!_born[作],0)),"")</f>
        <v/>
      </c>
      <c r="O26" s="7" t="s" ph="1">
        <v>3745</v>
      </c>
      <c r="R26" s="147" ph="1"/>
      <c r="U26" s="15" ph="1">
        <v>34683</v>
      </c>
      <c r="V26" s="16" ph="1">
        <v>2800</v>
      </c>
    </row>
    <row r="27" spans="1:27" s="19" customFormat="1" ht="25.5" ph="1">
      <c r="A27" s="18" ph="1">
        <v>27</v>
      </c>
      <c r="B27" s="19" t="s" ph="1">
        <v>676</v>
      </c>
      <c r="C27" s="19" t="s" ph="1">
        <v>1457</v>
      </c>
      <c r="G27" s="19" t="s" ph="1">
        <v>1188</v>
      </c>
      <c r="I27" s="28" t="s" ph="1">
        <v>4172</v>
      </c>
      <c r="M27" s="14" t="str" ph="1">
        <f>IFERROR(INDEX([1]!_born[生没年],
MATCH(I27,[1]!_born[作],0)),"")</f>
        <v/>
      </c>
      <c r="N27" s="14" t="str" ph="1">
        <f>IFERROR(INDEX([1]!_born[生没年],
MATCH(K27,[1]!_born[作],0)),"")</f>
        <v/>
      </c>
      <c r="O27" s="19" t="s" ph="1">
        <v>6933</v>
      </c>
      <c r="R27" s="148" ph="1"/>
      <c r="T27" s="19" t="s" ph="1">
        <v>3767</v>
      </c>
      <c r="U27" s="21" ph="1"/>
      <c r="V27" s="22" ph="1">
        <v>2500</v>
      </c>
      <c r="W27" s="22" ph="1"/>
      <c r="Y27" s="19" t="s" ph="1">
        <v>6934</v>
      </c>
    </row>
    <row r="28" spans="1:27" ht="25.5" ph="1">
      <c r="A28" s="6" ph="1">
        <v>28</v>
      </c>
      <c r="B28" s="7" t="s" ph="1">
        <v>676</v>
      </c>
      <c r="C28" s="7" t="s" ph="1">
        <v>1457</v>
      </c>
      <c r="G28" s="7" t="s" ph="1">
        <v>1188</v>
      </c>
      <c r="I28" s="7" t="s" ph="1">
        <v>4112</v>
      </c>
      <c r="M28" s="14" t="str" ph="1">
        <f>IFERROR(INDEX([1]!_born[生没年],
MATCH(I28,[1]!_born[作],0)),"")</f>
        <v/>
      </c>
      <c r="N28" s="14" t="str" ph="1">
        <f>IFERROR(INDEX([1]!_born[生没年],
MATCH(K28,[1]!_born[作],0)),"")</f>
        <v/>
      </c>
      <c r="O28" s="7" t="s" ph="1">
        <v>6935</v>
      </c>
      <c r="R28" s="147" ph="1"/>
      <c r="Z28" s="7" t="s" ph="1">
        <v>6936</v>
      </c>
      <c r="AA28" s="7" t="s" ph="1">
        <v>2894</v>
      </c>
    </row>
    <row r="29" spans="1:27" ht="25.5" ph="1">
      <c r="A29" s="6" ph="1">
        <v>29</v>
      </c>
      <c r="B29" s="7" t="s" ph="1">
        <v>676</v>
      </c>
      <c r="C29" s="7" t="s" ph="1">
        <v>1457</v>
      </c>
      <c r="G29" s="7" t="s" ph="1">
        <v>1188</v>
      </c>
      <c r="I29" s="7" t="s" ph="1">
        <v>4112</v>
      </c>
      <c r="M29" s="14" t="str" ph="1">
        <f>IFERROR(INDEX([1]!_born[生没年],
MATCH(I29,[1]!_born[作],0)),"")</f>
        <v/>
      </c>
      <c r="N29" s="14" t="str" ph="1">
        <f>IFERROR(INDEX([1]!_born[生没年],
MATCH(K29,[1]!_born[作],0)),"")</f>
        <v/>
      </c>
      <c r="O29" s="7" t="s" ph="1">
        <v>6937</v>
      </c>
      <c r="R29" s="147" ph="1"/>
      <c r="Z29" s="7" t="s" ph="1">
        <v>6936</v>
      </c>
      <c r="AA29" s="7" t="s" ph="1">
        <v>2894</v>
      </c>
    </row>
    <row r="30" spans="1:27" ht="25.5" ph="1">
      <c r="A30" s="6" ph="1">
        <v>30</v>
      </c>
      <c r="B30" s="7" t="s" ph="1">
        <v>676</v>
      </c>
      <c r="C30" s="7" t="s" ph="1">
        <v>1457</v>
      </c>
      <c r="G30" s="7" t="s" ph="1">
        <v>1188</v>
      </c>
      <c r="I30" s="7" t="s" ph="1">
        <v>2765</v>
      </c>
      <c r="M30" s="14" t="str" ph="1">
        <f>IFERROR(INDEX([1]!_born[生没年],
MATCH(I30,[1]!_born[作],0)),"")</f>
        <v/>
      </c>
      <c r="N30" s="14" t="str" ph="1">
        <f>IFERROR(INDEX([1]!_born[生没年],
MATCH(K30,[1]!_born[作],0)),"")</f>
        <v/>
      </c>
      <c r="O30" s="7" t="s" ph="1">
        <v>6938</v>
      </c>
      <c r="R30" s="147" ph="1"/>
      <c r="T30" s="7" t="s" ph="1">
        <v>3388</v>
      </c>
      <c r="U30" s="15" ph="1">
        <v>34999</v>
      </c>
    </row>
    <row r="31" spans="1:27" ht="25.5" ph="1">
      <c r="A31" s="6" ph="1">
        <v>31</v>
      </c>
      <c r="B31" s="7" t="s" ph="1">
        <v>676</v>
      </c>
      <c r="C31" s="7" t="s" ph="1">
        <v>1432</v>
      </c>
      <c r="G31" s="7" t="s" ph="1">
        <v>1433</v>
      </c>
      <c r="I31" s="7" t="s" ph="1">
        <v>3487</v>
      </c>
      <c r="M31" s="14" t="str" ph="1">
        <f>IFERROR(INDEX([1]!_born[生没年],
MATCH(I31,[1]!_born[作],0)),"")</f>
        <v/>
      </c>
      <c r="N31" s="14" t="str" ph="1">
        <f>IFERROR(INDEX([1]!_born[生没年],
MATCH(K31,[1]!_born[作],0)),"")</f>
        <v/>
      </c>
      <c r="O31" s="7" t="s" ph="1">
        <v>6939</v>
      </c>
      <c r="R31" s="147" ph="1"/>
    </row>
    <row r="32" spans="1:27" ht="25.5" ph="1">
      <c r="A32" s="6" ph="1">
        <v>32</v>
      </c>
      <c r="B32" s="7" t="s" ph="1">
        <v>676</v>
      </c>
      <c r="C32" s="7" t="s" ph="1">
        <v>1432</v>
      </c>
      <c r="G32" s="7" t="s" ph="1">
        <v>1433</v>
      </c>
      <c r="I32" s="7" t="s" ph="1">
        <v>2766</v>
      </c>
      <c r="M32" s="14" t="str" ph="1">
        <f>IFERROR(INDEX([1]!_born[生没年],
MATCH(I32,[1]!_born[作],0)),"")</f>
        <v/>
      </c>
      <c r="N32" s="14" t="str" ph="1">
        <f>IFERROR(INDEX([1]!_born[生没年],
MATCH(K32,[1]!_born[作],0)),"")</f>
        <v/>
      </c>
      <c r="O32" s="7" t="s" ph="1">
        <v>6940</v>
      </c>
      <c r="R32" s="147" ph="1"/>
      <c r="U32" s="15" ph="1">
        <v>34608</v>
      </c>
      <c r="V32" s="16" ph="1">
        <v>2000</v>
      </c>
    </row>
    <row r="33" spans="1:31" ph="1">
      <c r="A33" s="6" ph="1">
        <v>33</v>
      </c>
      <c r="B33" s="7" t="s" ph="1">
        <v>676</v>
      </c>
      <c r="C33" s="7" t="s" ph="1">
        <v>1432</v>
      </c>
      <c r="G33" s="7" t="s" ph="1">
        <v>1433</v>
      </c>
      <c r="I33" s="7" t="s" ph="1">
        <v>2536</v>
      </c>
      <c r="M33" s="14" t="str" ph="1">
        <f>IFERROR(INDEX([1]!_born[生没年],
MATCH(I33,[1]!_born[作],0)),"")</f>
        <v/>
      </c>
      <c r="N33" s="14" t="str" ph="1">
        <f>IFERROR(INDEX([1]!_born[生没年],
MATCH(K33,[1]!_born[作],0)),"")</f>
        <v/>
      </c>
      <c r="O33" s="7" t="s" ph="1">
        <v>2535</v>
      </c>
      <c r="R33" s="147" ph="1"/>
      <c r="U33" s="15" ph="1">
        <v>34683</v>
      </c>
      <c r="V33" s="16" ph="1">
        <v>1000</v>
      </c>
    </row>
    <row r="34" spans="1:31" ht="25.5" ph="1">
      <c r="A34" s="6" ph="1">
        <v>34</v>
      </c>
      <c r="B34" s="7" t="s" ph="1">
        <v>676</v>
      </c>
      <c r="C34" s="7" t="s" ph="1">
        <v>1432</v>
      </c>
      <c r="G34" s="7" t="s" ph="1">
        <v>1433</v>
      </c>
      <c r="I34" s="7" t="s" ph="1">
        <v>2537</v>
      </c>
      <c r="M34" s="14" t="str" ph="1">
        <f>IFERROR(INDEX([1]!_born[生没年],
MATCH(I34,[1]!_born[作],0)),"")</f>
        <v/>
      </c>
      <c r="N34" s="14" t="str" ph="1">
        <f>IFERROR(INDEX([1]!_born[生没年],
MATCH(K34,[1]!_born[作],0)),"")</f>
        <v/>
      </c>
      <c r="O34" s="7" t="s" ph="1">
        <v>6941</v>
      </c>
      <c r="R34" s="147" ph="1"/>
      <c r="S34" s="7" t="s" ph="1">
        <v>6942</v>
      </c>
      <c r="T34" s="7" t="s" ph="1">
        <v>3388</v>
      </c>
      <c r="U34" s="15" ph="1">
        <v>35001</v>
      </c>
      <c r="V34" s="16" ph="1">
        <v>412</v>
      </c>
    </row>
    <row r="35" spans="1:31" ht="25.5" ph="1">
      <c r="A35" s="6" ph="1">
        <v>35</v>
      </c>
      <c r="B35" s="7" t="s" ph="1">
        <v>676</v>
      </c>
      <c r="C35" s="7" t="s" ph="1">
        <v>1432</v>
      </c>
      <c r="G35" s="7" t="s" ph="1">
        <v>1433</v>
      </c>
      <c r="I35" s="7" t="s" ph="1">
        <v>2901</v>
      </c>
      <c r="M35" s="14" t="str" ph="1">
        <f>IFERROR(INDEX([1]!_born[生没年],
MATCH(I35,[1]!_born[作],0)),"")</f>
        <v/>
      </c>
      <c r="N35" s="14" t="str" ph="1">
        <f>IFERROR(INDEX([1]!_born[生没年],
MATCH(K35,[1]!_born[作],0)),"")</f>
        <v/>
      </c>
      <c r="O35" s="7" t="s" ph="1">
        <v>6943</v>
      </c>
      <c r="R35" s="147" ph="1"/>
      <c r="S35" s="7" t="s" ph="1">
        <v>3738</v>
      </c>
      <c r="T35" s="7" t="s" ph="1">
        <v>6944</v>
      </c>
      <c r="U35" s="15" ph="1">
        <v>34999</v>
      </c>
      <c r="V35" s="16" ph="1">
        <v>3000</v>
      </c>
      <c r="W35" s="16" t="s" ph="1">
        <v>3555</v>
      </c>
    </row>
    <row r="36" spans="1:31" ht="25.5" ph="1">
      <c r="A36" s="6" ph="1">
        <v>36</v>
      </c>
      <c r="B36" s="7" t="s" ph="1">
        <v>676</v>
      </c>
      <c r="C36" s="7" t="s" ph="1">
        <v>1432</v>
      </c>
      <c r="G36" s="7" t="s" ph="1">
        <v>1433</v>
      </c>
      <c r="I36" s="7" t="s" ph="1">
        <v>1434</v>
      </c>
      <c r="M36" s="14" t="str" ph="1">
        <f>IFERROR(INDEX([1]!_born[生没年],
MATCH(I36,[1]!_born[作],0)),"")</f>
        <v/>
      </c>
      <c r="N36" s="14" t="str" ph="1">
        <f>IFERROR(INDEX([1]!_born[生没年],
MATCH(K36,[1]!_born[作],0)),"")</f>
        <v/>
      </c>
      <c r="O36" s="7" t="s" ph="1">
        <v>6945</v>
      </c>
      <c r="R36" s="147" ph="1"/>
      <c r="T36" s="7" t="s" ph="1">
        <v>3482</v>
      </c>
      <c r="U36" s="15" ph="1">
        <v>34999</v>
      </c>
      <c r="W36" s="16" ph="1">
        <v>300</v>
      </c>
    </row>
    <row r="37" spans="1:31" ht="25.5" ph="1">
      <c r="A37" s="6" ph="1">
        <v>37</v>
      </c>
      <c r="B37" s="7" t="s" ph="1">
        <v>676</v>
      </c>
      <c r="C37" s="7" t="s" ph="1">
        <v>1432</v>
      </c>
      <c r="G37" s="7" t="s" ph="1">
        <v>1433</v>
      </c>
      <c r="H37" s="7" t="s" ph="1">
        <v>6946</v>
      </c>
      <c r="I37" s="7" t="s" ph="1">
        <v>2902</v>
      </c>
      <c r="M37" s="14" t="str" ph="1">
        <f>IFERROR(INDEX([1]!_born[生没年],
MATCH(I37,[1]!_born[作],0)),"")</f>
        <v/>
      </c>
      <c r="N37" s="14" t="str" ph="1">
        <f>IFERROR(INDEX([1]!_born[生没年],
MATCH(K37,[1]!_born[作],0)),"")</f>
        <v/>
      </c>
      <c r="O37" s="7" t="s" ph="1">
        <v>6947</v>
      </c>
      <c r="R37" s="147" ph="1"/>
    </row>
    <row r="38" spans="1:31" ht="25.5" ph="1">
      <c r="A38" s="6" ph="1">
        <v>38</v>
      </c>
      <c r="B38" s="7" t="s" ph="1">
        <v>676</v>
      </c>
      <c r="C38" s="7" t="s" ph="1">
        <v>1432</v>
      </c>
      <c r="G38" s="7" t="s" ph="1">
        <v>1435</v>
      </c>
      <c r="H38" s="7" t="s" ph="1">
        <v>6948</v>
      </c>
      <c r="I38" s="7" t="s" ph="1">
        <v>2538</v>
      </c>
      <c r="M38" s="14" t="str" ph="1">
        <f>IFERROR(INDEX([1]!_born[生没年],
MATCH(I38,[1]!_born[作],0)),"")</f>
        <v/>
      </c>
      <c r="N38" s="14" t="str" ph="1">
        <f>IFERROR(INDEX([1]!_born[生没年],
MATCH(K38,[1]!_born[作],0)),"")</f>
        <v/>
      </c>
      <c r="O38" s="7" t="s" ph="1">
        <v>6949</v>
      </c>
      <c r="R38" s="147" ph="1"/>
    </row>
    <row r="39" spans="1:31" ht="25.5" ph="1">
      <c r="A39" s="6" ph="1">
        <v>39</v>
      </c>
      <c r="B39" s="7" t="s" ph="1">
        <v>676</v>
      </c>
      <c r="C39" s="7" t="s" ph="1">
        <v>1432</v>
      </c>
      <c r="G39" s="7" t="s" ph="1">
        <v>1435</v>
      </c>
      <c r="H39" s="7" t="s" ph="1">
        <v>6950</v>
      </c>
      <c r="I39" s="7" t="s" ph="1">
        <v>3831</v>
      </c>
      <c r="M39" s="14" t="str" ph="1">
        <f>IFERROR(INDEX([1]!_born[生没年],
MATCH(I39,[1]!_born[作],0)),"")</f>
        <v/>
      </c>
      <c r="N39" s="14" t="str" ph="1">
        <f>IFERROR(INDEX([1]!_born[生没年],
MATCH(K39,[1]!_born[作],0)),"")</f>
        <v/>
      </c>
      <c r="O39" s="17" t="s" ph="1">
        <v>3831</v>
      </c>
      <c r="R39" s="147" ph="1"/>
      <c r="S39" s="7" t="s" ph="1">
        <v>3045</v>
      </c>
    </row>
    <row r="40" spans="1:31" ht="25.5" ph="1">
      <c r="A40" s="6" ph="1">
        <v>40</v>
      </c>
      <c r="B40" s="7" t="s" ph="1">
        <v>676</v>
      </c>
      <c r="C40" s="7" t="s" ph="1">
        <v>1432</v>
      </c>
      <c r="G40" s="7" t="s" ph="1">
        <v>1435</v>
      </c>
      <c r="H40" s="7" t="s" ph="1">
        <v>6951</v>
      </c>
      <c r="I40" s="7" t="s" ph="1">
        <v>2356</v>
      </c>
      <c r="M40" s="14" t="str" ph="1">
        <f>IFERROR(INDEX([1]!_born[生没年],
MATCH(I40,[1]!_born[作],0)),"")</f>
        <v/>
      </c>
      <c r="N40" s="14" t="str" ph="1">
        <f>IFERROR(INDEX([1]!_born[生没年],
MATCH(K40,[1]!_born[作],0)),"")</f>
        <v/>
      </c>
      <c r="O40" s="7" t="s" ph="1">
        <v>6952</v>
      </c>
      <c r="R40" s="147" ph="1"/>
      <c r="S40" s="7" t="s" ph="1">
        <v>6953</v>
      </c>
      <c r="Z40" s="7" t="s" ph="1">
        <v>6954</v>
      </c>
      <c r="AA40" s="7" t="s" ph="1">
        <v>6955</v>
      </c>
      <c r="AB40" s="7" t="s" ph="1">
        <v>6956</v>
      </c>
    </row>
    <row r="41" spans="1:31" ht="25.5" ph="1">
      <c r="A41" s="6" ph="1">
        <v>41</v>
      </c>
      <c r="B41" s="7" t="s" ph="1">
        <v>676</v>
      </c>
      <c r="C41" s="7" t="s" ph="1">
        <v>1432</v>
      </c>
      <c r="G41" s="7" t="s" ph="1">
        <v>1435</v>
      </c>
      <c r="H41" s="7" t="s" ph="1">
        <v>6951</v>
      </c>
      <c r="I41" s="7" t="s" ph="1">
        <v>6957</v>
      </c>
      <c r="M41" s="14" t="str" ph="1">
        <f>IFERROR(INDEX([1]!_born[生没年],
MATCH(I41,[1]!_born[作],0)),"")</f>
        <v/>
      </c>
      <c r="N41" s="14" t="str" ph="1">
        <f>IFERROR(INDEX([1]!_born[生没年],
MATCH(K41,[1]!_born[作],0)),"")</f>
        <v/>
      </c>
      <c r="O41" s="7" t="s" ph="1">
        <v>6958</v>
      </c>
      <c r="R41" s="147" ph="1"/>
      <c r="S41" s="7" t="s" ph="1">
        <v>6959</v>
      </c>
      <c r="AA41" s="7" t="s" ph="1">
        <v>6957</v>
      </c>
    </row>
    <row r="42" spans="1:31" ht="25.5" ph="1">
      <c r="A42" s="6" ph="1">
        <v>42</v>
      </c>
      <c r="B42" s="7" t="s" ph="1">
        <v>676</v>
      </c>
      <c r="C42" s="7" t="s" ph="1">
        <v>1432</v>
      </c>
      <c r="G42" s="7" t="s" ph="1">
        <v>1435</v>
      </c>
      <c r="H42" s="7" t="s" ph="1">
        <v>6951</v>
      </c>
      <c r="I42" s="7" t="s" ph="1">
        <v>2356</v>
      </c>
      <c r="M42" s="14" t="str" ph="1">
        <f>IFERROR(INDEX([1]!_born[生没年],
MATCH(I42,[1]!_born[作],0)),"")</f>
        <v/>
      </c>
      <c r="N42" s="14" t="str" ph="1">
        <f>IFERROR(INDEX([1]!_born[生没年],
MATCH(K42,[1]!_born[作],0)),"")</f>
        <v/>
      </c>
      <c r="O42" s="7" t="s" ph="1">
        <v>6960</v>
      </c>
      <c r="R42" s="147" ph="1"/>
      <c r="S42" s="7" t="s" ph="1">
        <v>6961</v>
      </c>
      <c r="Z42" s="7" t="s" ph="1">
        <v>6962</v>
      </c>
      <c r="AA42" s="7" t="s" ph="1">
        <v>4005</v>
      </c>
      <c r="AB42" s="7" t="s" ph="1">
        <v>6963</v>
      </c>
      <c r="AC42" s="7" t="s" ph="1">
        <v>6957</v>
      </c>
      <c r="AD42" s="7" t="s" ph="1">
        <v>6964</v>
      </c>
      <c r="AE42" s="7" t="s" ph="1">
        <v>6965</v>
      </c>
    </row>
    <row r="43" spans="1:31" ht="25.5" ph="1">
      <c r="A43" s="6" ph="1">
        <v>43</v>
      </c>
      <c r="B43" s="7" t="s" ph="1">
        <v>676</v>
      </c>
      <c r="C43" s="7" t="s" ph="1">
        <v>1432</v>
      </c>
      <c r="G43" s="7" t="s" ph="1">
        <v>1435</v>
      </c>
      <c r="H43" s="7" t="s" ph="1">
        <v>6966</v>
      </c>
      <c r="I43" s="7" t="s" ph="1">
        <v>2341</v>
      </c>
      <c r="M43" s="14" t="str" ph="1">
        <f>IFERROR(INDEX([1]!_born[生没年],
MATCH(I43,[1]!_born[作],0)),"")</f>
        <v/>
      </c>
      <c r="N43" s="14" t="str" ph="1">
        <f>IFERROR(INDEX([1]!_born[生没年],
MATCH(K43,[1]!_born[作],0)),"")</f>
        <v/>
      </c>
      <c r="O43" s="7" t="s" ph="1">
        <v>6967</v>
      </c>
      <c r="R43" s="147" ph="1"/>
      <c r="S43" s="7" t="s" ph="1">
        <v>6968</v>
      </c>
      <c r="T43" s="7" t="s" ph="1">
        <v>2750</v>
      </c>
    </row>
    <row r="44" spans="1:31" ht="25.5" ph="1">
      <c r="A44" s="6" ph="1">
        <v>44</v>
      </c>
      <c r="B44" s="7" t="s" ph="1">
        <v>676</v>
      </c>
      <c r="C44" s="7" t="s" ph="1">
        <v>1432</v>
      </c>
      <c r="G44" s="7" t="s" ph="1">
        <v>1435</v>
      </c>
      <c r="H44" s="7" t="s" ph="1">
        <v>6969</v>
      </c>
      <c r="I44" s="17" t="s" ph="1">
        <v>3830</v>
      </c>
      <c r="M44" s="14" t="str" ph="1">
        <f>IFERROR(INDEX([1]!_born[生没年],
MATCH(I44,[1]!_born[作],0)),"")</f>
        <v/>
      </c>
      <c r="N44" s="14" t="str" ph="1">
        <f>IFERROR(INDEX([1]!_born[生没年],
MATCH(K44,[1]!_born[作],0)),"")</f>
        <v/>
      </c>
      <c r="O44" s="7" t="s" ph="1">
        <v>6970</v>
      </c>
      <c r="R44" s="147" ph="1"/>
    </row>
    <row r="45" spans="1:31" ht="25.5" ph="1">
      <c r="A45" s="6" ph="1">
        <v>45</v>
      </c>
      <c r="B45" s="7" t="s" ph="1">
        <v>676</v>
      </c>
      <c r="C45" s="7" t="s" ph="1">
        <v>1432</v>
      </c>
      <c r="G45" s="7" t="s" ph="1">
        <v>1435</v>
      </c>
      <c r="H45" s="7" t="s" ph="1">
        <v>6971</v>
      </c>
      <c r="I45" s="7" t="s" ph="1">
        <v>6972</v>
      </c>
      <c r="M45" s="14" t="str" ph="1">
        <f>IFERROR(INDEX([1]!_born[生没年],
MATCH(I45,[1]!_born[作],0)),"")</f>
        <v/>
      </c>
      <c r="N45" s="14" t="str" ph="1">
        <f>IFERROR(INDEX([1]!_born[生没年],
MATCH(K45,[1]!_born[作],0)),"")</f>
        <v/>
      </c>
      <c r="O45" s="17" t="s" ph="1">
        <v>2571</v>
      </c>
      <c r="R45" s="147" ph="1"/>
      <c r="S45" s="7" t="s" ph="1">
        <v>3051</v>
      </c>
      <c r="V45" s="16" ph="1">
        <v>1700</v>
      </c>
      <c r="W45" s="16" ph="1">
        <v>500</v>
      </c>
      <c r="Y45" s="7" t="s" ph="1">
        <v>6973</v>
      </c>
    </row>
    <row r="46" spans="1:31" ht="25.5" ph="1">
      <c r="A46" s="6" ph="1">
        <v>46</v>
      </c>
      <c r="B46" s="7" t="s" ph="1">
        <v>676</v>
      </c>
      <c r="C46" s="7" t="s" ph="1">
        <v>1432</v>
      </c>
      <c r="G46" s="7" t="s" ph="1">
        <v>1435</v>
      </c>
      <c r="H46" s="7" t="s" ph="1">
        <v>6971</v>
      </c>
      <c r="I46" s="7" t="s" ph="1">
        <v>6972</v>
      </c>
      <c r="M46" s="14" t="str" ph="1">
        <f>IFERROR(INDEX([1]!_born[生没年],
MATCH(I46,[1]!_born[作],0)),"")</f>
        <v/>
      </c>
      <c r="N46" s="14" t="str" ph="1">
        <f>IFERROR(INDEX([1]!_born[生没年],
MATCH(K46,[1]!_born[作],0)),"")</f>
        <v/>
      </c>
      <c r="O46" s="7" t="s" ph="1">
        <v>2572</v>
      </c>
      <c r="R46" s="147" ph="1"/>
      <c r="S46" s="7" t="s" ph="1">
        <v>3464</v>
      </c>
      <c r="W46" s="16" ph="1">
        <v>0</v>
      </c>
      <c r="Y46" s="7" t="s" ph="1">
        <v>6974</v>
      </c>
    </row>
    <row r="47" spans="1:31" ht="25.5" ph="1">
      <c r="A47" s="6" ph="1">
        <v>47</v>
      </c>
      <c r="B47" s="7" t="s" ph="1">
        <v>676</v>
      </c>
      <c r="C47" s="7" t="s" ph="1">
        <v>1432</v>
      </c>
      <c r="G47" s="7" t="s" ph="1">
        <v>1435</v>
      </c>
      <c r="H47" s="7" t="s" ph="1">
        <v>6975</v>
      </c>
      <c r="I47" s="7" t="s" ph="1">
        <v>1434</v>
      </c>
      <c r="M47" s="14" t="str" ph="1">
        <f>IFERROR(INDEX([1]!_born[生没年],
MATCH(I47,[1]!_born[作],0)),"")</f>
        <v/>
      </c>
      <c r="N47" s="14" t="str" ph="1">
        <f>IFERROR(INDEX([1]!_born[生没年],
MATCH(K47,[1]!_born[作],0)),"")</f>
        <v/>
      </c>
      <c r="O47" s="7" t="s" ph="1">
        <v>4094</v>
      </c>
      <c r="R47" s="147" ph="1"/>
      <c r="S47" s="7" t="s" ph="1">
        <v>2625</v>
      </c>
      <c r="T47" s="7" t="s" ph="1">
        <v>2999</v>
      </c>
      <c r="U47" s="15" ph="1">
        <v>34866</v>
      </c>
      <c r="V47" s="16" ph="1">
        <v>1300</v>
      </c>
    </row>
    <row r="48" spans="1:31" ht="25.5" ph="1">
      <c r="A48" s="6" ph="1">
        <v>48</v>
      </c>
      <c r="B48" s="7" t="s" ph="1">
        <v>676</v>
      </c>
      <c r="C48" s="7" t="s" ph="1">
        <v>1432</v>
      </c>
      <c r="G48" s="7" t="s" ph="1">
        <v>1435</v>
      </c>
      <c r="H48" s="7" t="s" ph="1">
        <v>6976</v>
      </c>
      <c r="I48" s="7" t="s" ph="1">
        <v>1434</v>
      </c>
      <c r="M48" s="14" t="str" ph="1">
        <f>IFERROR(INDEX([1]!_born[生没年],
MATCH(I48,[1]!_born[作],0)),"")</f>
        <v/>
      </c>
      <c r="N48" s="14" t="str" ph="1">
        <f>IFERROR(INDEX([1]!_born[生没年],
MATCH(K48,[1]!_born[作],0)),"")</f>
        <v/>
      </c>
      <c r="O48" s="7" t="s" ph="1">
        <v>2336</v>
      </c>
      <c r="R48" s="147" ph="1"/>
      <c r="U48" s="15" ph="1">
        <v>34866</v>
      </c>
      <c r="V48" s="16" ph="1">
        <v>800</v>
      </c>
    </row>
    <row r="49" spans="1:25" ht="25.5" ph="1">
      <c r="A49" s="6" ph="1">
        <v>49</v>
      </c>
      <c r="B49" s="7" t="s" ph="1">
        <v>676</v>
      </c>
      <c r="C49" s="7" t="s" ph="1">
        <v>1432</v>
      </c>
      <c r="G49" s="7" t="s" ph="1">
        <v>1435</v>
      </c>
      <c r="H49" s="7" t="s" ph="1">
        <v>6977</v>
      </c>
      <c r="I49" s="7" t="s" ph="1">
        <v>3832</v>
      </c>
      <c r="M49" s="14" t="str" ph="1">
        <f>IFERROR(INDEX([1]!_born[生没年],
MATCH(I49,[1]!_born[作],0)),"")</f>
        <v/>
      </c>
      <c r="N49" s="14" t="str" ph="1">
        <f>IFERROR(INDEX([1]!_born[生没年],
MATCH(K49,[1]!_born[作],0)),"")</f>
        <v/>
      </c>
      <c r="O49" s="7" t="s" ph="1">
        <v>2760</v>
      </c>
      <c r="R49" s="147" ph="1"/>
    </row>
    <row r="50" spans="1:25" ph="1">
      <c r="A50" s="6" ph="1">
        <v>50</v>
      </c>
      <c r="B50" s="7" t="s" ph="1">
        <v>676</v>
      </c>
      <c r="C50" s="7" t="s" ph="1">
        <v>1432</v>
      </c>
      <c r="G50" s="7" t="s" ph="1">
        <v>1435</v>
      </c>
      <c r="H50" s="7" t="s" ph="1">
        <v>2663</v>
      </c>
      <c r="I50" s="7" t="s" ph="1">
        <v>3833</v>
      </c>
      <c r="M50" s="14" t="str" ph="1">
        <f>IFERROR(INDEX([1]!_born[生没年],
MATCH(I50,[1]!_born[作],0)),"")</f>
        <v/>
      </c>
      <c r="N50" s="14" t="str" ph="1">
        <f>IFERROR(INDEX([1]!_born[生没年],
MATCH(K50,[1]!_born[作],0)),"")</f>
        <v/>
      </c>
      <c r="O50" s="7" t="s" ph="1">
        <v>2309</v>
      </c>
      <c r="R50" s="147" ph="1"/>
    </row>
    <row r="51" spans="1:25" ht="25.5" ph="1">
      <c r="A51" s="6" ph="1">
        <v>51</v>
      </c>
      <c r="B51" s="7" t="s" ph="1">
        <v>676</v>
      </c>
      <c r="C51" s="7" t="s" ph="1">
        <v>1432</v>
      </c>
      <c r="E51" s="7" t="s" ph="1">
        <v>1197</v>
      </c>
      <c r="G51" s="7" t="s" ph="1">
        <v>1435</v>
      </c>
      <c r="H51" s="7" t="s" ph="1">
        <v>2663</v>
      </c>
      <c r="I51" s="7" t="s" ph="1">
        <v>6978</v>
      </c>
      <c r="M51" s="14" t="str" ph="1">
        <f>IFERROR(INDEX([1]!_born[生没年],
MATCH(I51,[1]!_born[作],0)),"")</f>
        <v/>
      </c>
      <c r="N51" s="14" t="str" ph="1">
        <f>IFERROR(INDEX([1]!_born[生没年],
MATCH(K51,[1]!_born[作],0)),"")</f>
        <v/>
      </c>
      <c r="O51" s="7" t="s" ph="1">
        <v>6979</v>
      </c>
      <c r="R51" s="147" ph="1"/>
    </row>
    <row r="52" spans="1:25" ph="1">
      <c r="A52" s="6" ph="1">
        <v>52</v>
      </c>
      <c r="B52" s="7" t="s" ph="1">
        <v>676</v>
      </c>
      <c r="C52" s="7" t="s" ph="1">
        <v>1432</v>
      </c>
      <c r="G52" s="7" t="s" ph="1">
        <v>1435</v>
      </c>
      <c r="H52" s="7" t="s" ph="1">
        <v>2663</v>
      </c>
      <c r="M52" s="14" t="str" ph="1">
        <f>IFERROR(INDEX([1]!_born[生没年],
MATCH(I52,[1]!_born[作],0)),"")</f>
        <v/>
      </c>
      <c r="N52" s="14" t="str" ph="1">
        <f>IFERROR(INDEX([1]!_born[生没年],
MATCH(K52,[1]!_born[作],0)),"")</f>
        <v/>
      </c>
      <c r="O52" s="7" t="s" ph="1">
        <v>2352</v>
      </c>
      <c r="R52" s="147" ph="1"/>
      <c r="S52" s="7" t="s" ph="1">
        <v>1436</v>
      </c>
      <c r="U52" s="15" ph="1">
        <v>34866</v>
      </c>
      <c r="W52" s="16" ph="1">
        <v>700</v>
      </c>
    </row>
    <row r="53" spans="1:25" ph="1">
      <c r="A53" s="6" ph="1">
        <v>53</v>
      </c>
      <c r="B53" s="7" t="s" ph="1">
        <v>676</v>
      </c>
      <c r="C53" s="7" t="s" ph="1">
        <v>1432</v>
      </c>
      <c r="G53" s="7" t="s" ph="1">
        <v>1435</v>
      </c>
      <c r="I53" s="7" t="s" ph="1">
        <v>2353</v>
      </c>
      <c r="M53" s="14" t="str" ph="1">
        <f>IFERROR(INDEX([1]!_born[生没年],
MATCH(I53,[1]!_born[作],0)),"")</f>
        <v/>
      </c>
      <c r="N53" s="14" t="str" ph="1">
        <f>IFERROR(INDEX([1]!_born[生没年],
MATCH(K53,[1]!_born[作],0)),"")</f>
        <v/>
      </c>
      <c r="O53" s="7" t="s" ph="1">
        <v>2354</v>
      </c>
      <c r="R53" s="147" ph="1"/>
      <c r="U53" s="15" ph="1">
        <v>34516</v>
      </c>
      <c r="W53" s="16" ph="1">
        <v>700</v>
      </c>
    </row>
    <row r="54" spans="1:25" ph="1">
      <c r="A54" s="6" ph="1">
        <v>54</v>
      </c>
      <c r="B54" s="7" t="s" ph="1">
        <v>676</v>
      </c>
      <c r="C54" s="7" t="s" ph="1">
        <v>1432</v>
      </c>
      <c r="G54" s="7" t="s" ph="1">
        <v>1435</v>
      </c>
      <c r="I54" s="7" t="s" ph="1">
        <v>3867</v>
      </c>
      <c r="M54" s="14" t="str" ph="1">
        <f>IFERROR(INDEX([1]!_born[生没年],
MATCH(I54,[1]!_born[作],0)),"")</f>
        <v/>
      </c>
      <c r="N54" s="14" t="str" ph="1">
        <f>IFERROR(INDEX([1]!_born[生没年],
MATCH(K54,[1]!_born[作],0)),"")</f>
        <v/>
      </c>
      <c r="O54" s="7" t="s" ph="1">
        <v>1437</v>
      </c>
      <c r="R54" s="147" ph="1"/>
      <c r="T54" s="7" t="s" ph="1">
        <v>3868</v>
      </c>
      <c r="U54" s="15" ph="1">
        <v>34999</v>
      </c>
    </row>
    <row r="55" spans="1:25" ht="25.5" ph="1">
      <c r="A55" s="6" ph="1">
        <v>55</v>
      </c>
      <c r="B55" s="7" t="s" ph="1">
        <v>676</v>
      </c>
      <c r="C55" s="7" t="s" ph="1">
        <v>1432</v>
      </c>
      <c r="G55" s="7" t="s" ph="1">
        <v>1435</v>
      </c>
      <c r="H55" s="7" t="s" ph="1">
        <v>6980</v>
      </c>
      <c r="I55" s="7" t="s" ph="1">
        <v>6981</v>
      </c>
      <c r="K55" s="7" t="s" ph="1">
        <v>1438</v>
      </c>
      <c r="M55" s="14" t="str" ph="1">
        <f>IFERROR(INDEX([1]!_born[生没年],
MATCH(I55,[1]!_born[作],0)),"")</f>
        <v/>
      </c>
      <c r="N55" s="14" t="str" ph="1">
        <f>IFERROR(INDEX([1]!_born[生没年],
MATCH(K55,[1]!_born[作],0)),"")</f>
        <v/>
      </c>
      <c r="O55" s="7" t="s" ph="1">
        <v>6982</v>
      </c>
      <c r="R55" s="147" ph="1"/>
      <c r="S55" s="7" t="s" ph="1">
        <v>6983</v>
      </c>
      <c r="U55" s="15" ph="1">
        <v>34999</v>
      </c>
    </row>
    <row r="56" spans="1:25" ht="25.5" ph="1">
      <c r="A56" s="6" ph="1">
        <v>56</v>
      </c>
      <c r="B56" s="7" t="s" ph="1">
        <v>676</v>
      </c>
      <c r="C56" s="7" t="s" ph="1">
        <v>1432</v>
      </c>
      <c r="G56" s="7" t="s" ph="1">
        <v>1435</v>
      </c>
      <c r="H56" s="7" t="s" ph="1">
        <v>6984</v>
      </c>
      <c r="I56" s="7" t="s" ph="1">
        <v>1434</v>
      </c>
      <c r="M56" s="14" t="str" ph="1">
        <f>IFERROR(INDEX([1]!_born[生没年],
MATCH(I56,[1]!_born[作],0)),"")</f>
        <v/>
      </c>
      <c r="N56" s="14" t="str" ph="1">
        <f>IFERROR(INDEX([1]!_born[生没年],
MATCH(K56,[1]!_born[作],0)),"")</f>
        <v/>
      </c>
      <c r="O56" s="7" t="s" ph="1">
        <v>6985</v>
      </c>
      <c r="R56" s="147" ph="1"/>
      <c r="S56" s="7" t="s" ph="1">
        <v>6986</v>
      </c>
      <c r="T56" s="7" t="s" ph="1">
        <v>3332</v>
      </c>
      <c r="U56" s="15" ph="1">
        <v>34866</v>
      </c>
      <c r="V56" s="16" ph="1">
        <v>1700</v>
      </c>
      <c r="W56" s="16" ph="1">
        <v>1000</v>
      </c>
    </row>
    <row r="57" spans="1:25" ht="25.5" ph="1">
      <c r="A57" s="6" ph="1">
        <v>57</v>
      </c>
      <c r="B57" s="7" t="s" ph="1">
        <v>676</v>
      </c>
      <c r="C57" s="7" t="s" ph="1">
        <v>1432</v>
      </c>
      <c r="G57" s="7" t="s" ph="1">
        <v>1435</v>
      </c>
      <c r="H57" s="7" t="s" ph="1">
        <v>6987</v>
      </c>
      <c r="I57" s="7" t="s" ph="1">
        <v>1434</v>
      </c>
      <c r="M57" s="14" t="str" ph="1">
        <f>IFERROR(INDEX([1]!_born[生没年],
MATCH(I57,[1]!_born[作],0)),"")</f>
        <v/>
      </c>
      <c r="N57" s="14" t="str" ph="1">
        <f>IFERROR(INDEX([1]!_born[生没年],
MATCH(K57,[1]!_born[作],0)),"")</f>
        <v/>
      </c>
      <c r="O57" s="7" t="s" ph="1">
        <v>6988</v>
      </c>
      <c r="R57" s="147" ph="1"/>
      <c r="S57" s="7" t="s" ph="1">
        <v>6986</v>
      </c>
      <c r="T57" s="7" t="s" ph="1">
        <v>3332</v>
      </c>
      <c r="U57" s="15" ph="1">
        <v>34999</v>
      </c>
      <c r="V57" s="16" ph="1">
        <v>1700</v>
      </c>
      <c r="W57" s="16" t="s" ph="1">
        <v>3555</v>
      </c>
    </row>
    <row r="58" spans="1:25" ht="25.5" ph="1">
      <c r="A58" s="6" ph="1">
        <v>58</v>
      </c>
      <c r="B58" s="7" t="s" ph="1">
        <v>676</v>
      </c>
      <c r="C58" s="7" t="s" ph="1">
        <v>1432</v>
      </c>
      <c r="G58" s="7" t="s" ph="1">
        <v>1435</v>
      </c>
      <c r="H58" s="7" t="s" ph="1">
        <v>6989</v>
      </c>
      <c r="I58" s="7" t="s" ph="1">
        <v>1434</v>
      </c>
      <c r="M58" s="14" t="str" ph="1">
        <f>IFERROR(INDEX([1]!_born[生没年],
MATCH(I58,[1]!_born[作],0)),"")</f>
        <v/>
      </c>
      <c r="N58" s="14" t="str" ph="1">
        <f>IFERROR(INDEX([1]!_born[生没年],
MATCH(K58,[1]!_born[作],0)),"")</f>
        <v/>
      </c>
      <c r="O58" s="7" t="s" ph="1">
        <v>6990</v>
      </c>
      <c r="R58" s="147" ph="1"/>
      <c r="S58" s="7" t="s" ph="1">
        <v>6986</v>
      </c>
      <c r="T58" s="7" t="s" ph="1">
        <v>3332</v>
      </c>
      <c r="U58" s="15" ph="1">
        <v>34999</v>
      </c>
      <c r="V58" s="16" ph="1">
        <v>1700</v>
      </c>
      <c r="W58" s="16" t="s" ph="1">
        <v>3555</v>
      </c>
    </row>
    <row r="59" spans="1:25" ht="25.5" ph="1">
      <c r="A59" s="6" ph="1">
        <v>59</v>
      </c>
      <c r="B59" s="7" t="s" ph="1">
        <v>676</v>
      </c>
      <c r="C59" s="7" t="s" ph="1">
        <v>1432</v>
      </c>
      <c r="G59" s="7" t="s" ph="1">
        <v>1435</v>
      </c>
      <c r="H59" s="7" t="s" ph="1">
        <v>1439</v>
      </c>
      <c r="I59" s="7" t="s" ph="1">
        <v>1434</v>
      </c>
      <c r="M59" s="14" t="str" ph="1">
        <f>IFERROR(INDEX([1]!_born[生没年],
MATCH(I59,[1]!_born[作],0)),"")</f>
        <v/>
      </c>
      <c r="N59" s="14" t="str" ph="1">
        <f>IFERROR(INDEX([1]!_born[生没年],
MATCH(K59,[1]!_born[作],0)),"")</f>
        <v/>
      </c>
      <c r="O59" s="7" t="s" ph="1">
        <v>6991</v>
      </c>
      <c r="R59" s="147" ph="1"/>
      <c r="S59" s="7" t="s" ph="1">
        <v>6992</v>
      </c>
      <c r="T59" s="7" t="s" ph="1">
        <v>3950</v>
      </c>
      <c r="U59" s="15" ph="1">
        <v>34999</v>
      </c>
    </row>
    <row r="60" spans="1:25" ht="25.5" ph="1">
      <c r="A60" s="6" ph="1">
        <v>60</v>
      </c>
      <c r="B60" s="7" t="s" ph="1">
        <v>676</v>
      </c>
      <c r="C60" s="7" t="s" ph="1">
        <v>1440</v>
      </c>
      <c r="G60" s="7" t="s" ph="1">
        <v>1441</v>
      </c>
      <c r="H60" s="7" t="s" ph="1">
        <v>1442</v>
      </c>
      <c r="I60" s="7" t="s" ph="1">
        <v>1443</v>
      </c>
      <c r="M60" s="14" t="str" ph="1">
        <f>IFERROR(INDEX([1]!_born[生没年],
MATCH(I60,[1]!_born[作],0)),"")</f>
        <v/>
      </c>
      <c r="N60" s="14" t="str" ph="1">
        <f>IFERROR(INDEX([1]!_born[生没年],
MATCH(K60,[1]!_born[作],0)),"")</f>
        <v/>
      </c>
      <c r="O60" s="7" t="s" ph="1">
        <v>6993</v>
      </c>
      <c r="R60" s="147" ph="1"/>
      <c r="S60" s="7" t="s" ph="1">
        <v>6992</v>
      </c>
      <c r="T60" s="7" t="s" ph="1">
        <v>3950</v>
      </c>
      <c r="U60" s="15" ph="1">
        <v>34866</v>
      </c>
      <c r="V60" s="16" ph="1">
        <v>1000</v>
      </c>
    </row>
    <row r="61" spans="1:25" ht="25.5" ph="1">
      <c r="A61" s="6" ph="1">
        <v>61</v>
      </c>
      <c r="B61" s="7" t="s" ph="1">
        <v>676</v>
      </c>
      <c r="C61" s="7" t="s" ph="1">
        <v>1440</v>
      </c>
      <c r="G61" s="7" t="s" ph="1">
        <v>1441</v>
      </c>
      <c r="H61" s="7" t="s" ph="1">
        <v>1442</v>
      </c>
      <c r="I61" s="7" t="s" ph="1">
        <v>1443</v>
      </c>
      <c r="M61" s="14" t="str" ph="1">
        <f>IFERROR(INDEX([1]!_born[生没年],
MATCH(I61,[1]!_born[作],0)),"")</f>
        <v/>
      </c>
      <c r="N61" s="14" t="str" ph="1">
        <f>IFERROR(INDEX([1]!_born[生没年],
MATCH(K61,[1]!_born[作],0)),"")</f>
        <v/>
      </c>
      <c r="O61" s="7" t="s" ph="1">
        <v>6994</v>
      </c>
      <c r="R61" s="147" ph="1"/>
      <c r="S61" s="7" t="s" ph="1">
        <v>6992</v>
      </c>
      <c r="T61" s="7" t="s" ph="1">
        <v>3950</v>
      </c>
      <c r="U61" s="15" ph="1">
        <v>34866</v>
      </c>
      <c r="V61" s="16" ph="1">
        <v>1000</v>
      </c>
    </row>
    <row r="62" spans="1:25" ht="25.5" ph="1">
      <c r="A62" s="6" ph="1">
        <v>62</v>
      </c>
      <c r="B62" s="7" t="s" ph="1">
        <v>676</v>
      </c>
      <c r="C62" s="7" t="s" ph="1">
        <v>1440</v>
      </c>
      <c r="E62" s="7" t="s" ph="1">
        <v>1444</v>
      </c>
      <c r="G62" s="7" t="s" ph="1">
        <v>1441</v>
      </c>
      <c r="H62" s="7" t="s" ph="1">
        <v>1445</v>
      </c>
      <c r="I62" s="7" t="s" ph="1">
        <v>1443</v>
      </c>
      <c r="M62" s="14" t="str" ph="1">
        <f>IFERROR(INDEX([1]!_born[生没年],
MATCH(I62,[1]!_born[作],0)),"")</f>
        <v/>
      </c>
      <c r="N62" s="14" t="str" ph="1">
        <f>IFERROR(INDEX([1]!_born[生没年],
MATCH(K62,[1]!_born[作],0)),"")</f>
        <v/>
      </c>
      <c r="O62" s="17" t="s" ph="1">
        <v>6995</v>
      </c>
      <c r="R62" s="147" ph="1"/>
      <c r="T62" s="7" t="s" ph="1">
        <v>3951</v>
      </c>
      <c r="U62" s="15" ph="1">
        <v>34999</v>
      </c>
      <c r="V62" s="16" ph="1">
        <v>4000</v>
      </c>
      <c r="W62" s="16" t="s" ph="1">
        <v>3555</v>
      </c>
      <c r="Y62" s="7" t="s" ph="1">
        <v>6974</v>
      </c>
    </row>
    <row r="63" spans="1:25" ht="25.5" ph="1">
      <c r="A63" s="6" ph="1">
        <v>63</v>
      </c>
      <c r="B63" s="7" t="s" ph="1">
        <v>676</v>
      </c>
      <c r="C63" s="7" t="s" ph="1">
        <v>1446</v>
      </c>
      <c r="G63" s="7" t="s" ph="1">
        <v>1447</v>
      </c>
      <c r="H63" s="7" t="s" ph="1">
        <v>1448</v>
      </c>
      <c r="I63" s="17" t="s" ph="1">
        <v>6996</v>
      </c>
      <c r="M63" s="14" t="str" ph="1">
        <f>IFERROR(INDEX([1]!_born[生没年],
MATCH(I63,[1]!_born[作],0)),"")</f>
        <v/>
      </c>
      <c r="N63" s="14" t="str" ph="1">
        <f>IFERROR(INDEX([1]!_born[生没年],
MATCH(K63,[1]!_born[作],0)),"")</f>
        <v/>
      </c>
      <c r="O63" s="7" t="s" ph="1">
        <v>6997</v>
      </c>
      <c r="R63" s="147" ph="1"/>
      <c r="Y63" s="7" t="s" ph="1">
        <v>6998</v>
      </c>
    </row>
    <row r="64" spans="1:25" ht="25.5" ph="1">
      <c r="A64" s="6" ph="1">
        <v>64</v>
      </c>
      <c r="B64" s="7" t="s" ph="1">
        <v>676</v>
      </c>
      <c r="C64" s="7" t="s" ph="1">
        <v>1446</v>
      </c>
      <c r="E64" s="7" t="s" ph="1">
        <v>1449</v>
      </c>
      <c r="G64" s="7" t="s" ph="1">
        <v>1447</v>
      </c>
      <c r="H64" s="7" t="s" ph="1">
        <v>1448</v>
      </c>
      <c r="I64" s="7" t="s" ph="1">
        <v>2356</v>
      </c>
      <c r="M64" s="14" t="str" ph="1">
        <f>IFERROR(INDEX([1]!_born[生没年],
MATCH(I64,[1]!_born[作],0)),"")</f>
        <v/>
      </c>
      <c r="N64" s="14" t="str" ph="1">
        <f>IFERROR(INDEX([1]!_born[生没年],
MATCH(K64,[1]!_born[作],0)),"")</f>
        <v/>
      </c>
      <c r="O64" s="7" t="s" ph="1">
        <v>6999</v>
      </c>
      <c r="R64" s="147" ph="1"/>
      <c r="S64" s="7" t="s" ph="1">
        <v>7000</v>
      </c>
      <c r="T64" s="7" t="s" ph="1">
        <v>7001</v>
      </c>
      <c r="V64" s="16" ph="1">
        <v>4000</v>
      </c>
      <c r="Y64" s="7" t="s" ph="1">
        <v>6974</v>
      </c>
    </row>
    <row r="65" spans="1:27" ht="25.5" ph="1">
      <c r="B65" s="7" t="s" ph="1">
        <v>676</v>
      </c>
      <c r="C65" s="7" t="s" ph="1">
        <v>1446</v>
      </c>
      <c r="G65" s="7" t="s" ph="1">
        <v>1447</v>
      </c>
      <c r="H65" s="7" t="s" ph="1">
        <v>1448</v>
      </c>
      <c r="I65" s="7" t="s" ph="1">
        <v>7002</v>
      </c>
      <c r="M65" s="14" t="str" ph="1">
        <f>IFERROR(INDEX([1]!_born[生没年],
MATCH(I65,[1]!_born[作],0)),"")</f>
        <v/>
      </c>
      <c r="N65" s="14" t="str" ph="1">
        <f>IFERROR(INDEX([1]!_born[生没年],
MATCH(K65,[1]!_born[作],0)),"")</f>
        <v/>
      </c>
      <c r="O65" s="7" t="s" ph="1">
        <v>7003</v>
      </c>
      <c r="R65" s="147" ph="1"/>
      <c r="S65" s="7" t="s" ph="1">
        <v>7004</v>
      </c>
      <c r="T65" s="7" t="s" ph="1">
        <v>7005</v>
      </c>
      <c r="U65" s="15" ph="1">
        <v>37492</v>
      </c>
      <c r="V65" s="16" ph="1">
        <v>1500</v>
      </c>
      <c r="W65" s="16" ph="1">
        <v>1200</v>
      </c>
      <c r="Y65" s="7" t="s" ph="1">
        <v>7006</v>
      </c>
      <c r="Z65" s="7" t="s" ph="1">
        <v>7007</v>
      </c>
      <c r="AA65" s="7" t="s" ph="1">
        <v>7008</v>
      </c>
    </row>
    <row r="66" spans="1:27" ht="25.5" ph="1">
      <c r="B66" s="7" t="s" ph="1">
        <v>676</v>
      </c>
      <c r="C66" s="7" t="s" ph="1">
        <v>1446</v>
      </c>
      <c r="G66" s="7" t="s" ph="1">
        <v>1447</v>
      </c>
      <c r="H66" s="7" t="s" ph="1">
        <v>1450</v>
      </c>
      <c r="I66" s="7" t="s" ph="1">
        <v>1451</v>
      </c>
      <c r="M66" s="14" t="str" ph="1">
        <f>IFERROR(INDEX([1]!_born[生没年],
MATCH(I66,[1]!_born[作],0)),"")</f>
        <v/>
      </c>
      <c r="N66" s="14" t="str" ph="1">
        <f>IFERROR(INDEX([1]!_born[生没年],
MATCH(K66,[1]!_born[作],0)),"")</f>
        <v/>
      </c>
      <c r="O66" s="7" t="s" ph="1">
        <v>7009</v>
      </c>
      <c r="R66" s="147" ph="1"/>
      <c r="S66" s="7" t="s" ph="1">
        <v>7010</v>
      </c>
      <c r="T66" s="7" t="s" ph="1">
        <v>7005</v>
      </c>
      <c r="U66" s="15" ph="1">
        <v>37492</v>
      </c>
      <c r="V66" s="16" ph="1">
        <v>1500</v>
      </c>
      <c r="W66" s="16" ph="1">
        <v>1200</v>
      </c>
      <c r="Y66" s="7" t="s" ph="1">
        <v>7006</v>
      </c>
      <c r="Z66" s="7" t="s" ph="1">
        <v>7007</v>
      </c>
      <c r="AA66" s="7" t="s" ph="1">
        <v>7011</v>
      </c>
    </row>
    <row r="67" spans="1:27" ht="25.5" ph="1">
      <c r="B67" s="7" t="s" ph="1">
        <v>676</v>
      </c>
      <c r="C67" s="7" t="s" ph="1">
        <v>1446</v>
      </c>
      <c r="F67" s="7" t="s" ph="1">
        <v>1452</v>
      </c>
      <c r="G67" s="7" t="s" ph="1">
        <v>1447</v>
      </c>
      <c r="H67" s="7" t="s" ph="1">
        <v>1448</v>
      </c>
      <c r="I67" s="7" t="s" ph="1">
        <v>7012</v>
      </c>
      <c r="K67" s="7" t="s" ph="1">
        <v>7014</v>
      </c>
      <c r="M67" s="14" t="str" ph="1">
        <f>IFERROR(INDEX([1]!_born[生没年],
MATCH(I67,[1]!_born[作],0)),"")</f>
        <v/>
      </c>
      <c r="N67" s="14" t="str" ph="1">
        <f>IFERROR(INDEX([1]!_born[生没年],
MATCH(K67,[1]!_born[作],0)),"")</f>
        <v/>
      </c>
      <c r="O67" s="7" t="s" ph="1">
        <v>7013</v>
      </c>
      <c r="R67" s="147" ph="1"/>
      <c r="S67" s="7" t="s" ph="1">
        <v>7015</v>
      </c>
      <c r="T67" s="7" t="s" ph="1">
        <v>7005</v>
      </c>
      <c r="U67" s="15" ph="1">
        <v>37492</v>
      </c>
      <c r="V67" s="16" ph="1">
        <v>1500</v>
      </c>
      <c r="W67" s="16" ph="1">
        <v>1200</v>
      </c>
      <c r="Y67" s="7" t="s" ph="1">
        <v>7006</v>
      </c>
      <c r="Z67" s="7" t="s" ph="1">
        <v>7016</v>
      </c>
      <c r="AA67" s="7" t="s" ph="1">
        <v>7017</v>
      </c>
    </row>
    <row r="68" spans="1:27" ht="25.5" ph="1">
      <c r="B68" s="7" t="s" ph="1">
        <v>676</v>
      </c>
      <c r="C68" s="7" t="s" ph="1">
        <v>1446</v>
      </c>
      <c r="F68" s="7" t="s" ph="1">
        <v>1453</v>
      </c>
      <c r="G68" s="7" t="s" ph="1">
        <v>1447</v>
      </c>
      <c r="H68" s="7" t="s" ph="1">
        <v>1448</v>
      </c>
      <c r="I68" s="7" t="s" ph="1">
        <v>1454</v>
      </c>
      <c r="K68" s="7" t="s" ph="1">
        <v>7019</v>
      </c>
      <c r="M68" s="14" t="str" ph="1">
        <f>IFERROR(INDEX([1]!_born[生没年],
MATCH(I68,[1]!_born[作],0)),"")</f>
        <v/>
      </c>
      <c r="N68" s="14" t="str" ph="1">
        <f>IFERROR(INDEX([1]!_born[生没年],
MATCH(K68,[1]!_born[作],0)),"")</f>
        <v/>
      </c>
      <c r="O68" s="7" t="s" ph="1">
        <v>7018</v>
      </c>
      <c r="R68" s="147" ph="1"/>
      <c r="S68" s="7" t="s" ph="1">
        <v>7015</v>
      </c>
      <c r="T68" s="7" t="s" ph="1">
        <v>7005</v>
      </c>
      <c r="U68" s="15" ph="1">
        <v>37492</v>
      </c>
      <c r="V68" s="16" ph="1">
        <v>1800</v>
      </c>
      <c r="W68" s="16" ph="1">
        <v>1200</v>
      </c>
      <c r="Y68" s="7" t="s" ph="1">
        <v>7006</v>
      </c>
      <c r="Z68" s="7" t="s" ph="1">
        <v>7020</v>
      </c>
      <c r="AA68" s="7" t="s" ph="1">
        <v>7021</v>
      </c>
    </row>
    <row r="69" spans="1:27" ht="25.5" ph="1">
      <c r="A69" s="6" ph="1">
        <v>65</v>
      </c>
      <c r="B69" s="7" t="s" ph="1">
        <v>676</v>
      </c>
      <c r="C69" s="7" t="s" ph="1">
        <v>1446</v>
      </c>
      <c r="G69" s="7" t="s" ph="1">
        <v>1447</v>
      </c>
      <c r="H69" s="7" t="s" ph="1">
        <v>1448</v>
      </c>
      <c r="I69" s="7" t="s" ph="1">
        <v>2922</v>
      </c>
      <c r="M69" s="14" t="str" ph="1">
        <f>IFERROR(INDEX([1]!_born[生没年],
MATCH(I69,[1]!_born[作],0)),"")</f>
        <v/>
      </c>
      <c r="N69" s="14" t="str" ph="1">
        <f>IFERROR(INDEX([1]!_born[生没年],
MATCH(K69,[1]!_born[作],0)),"")</f>
        <v/>
      </c>
      <c r="O69" s="7" t="s" ph="1">
        <v>7022</v>
      </c>
      <c r="R69" s="147" ph="1"/>
      <c r="T69" s="7" t="s" ph="1">
        <v>2999</v>
      </c>
      <c r="U69" s="15" ph="1">
        <v>36275</v>
      </c>
      <c r="Y69" s="7" t="s" ph="1">
        <v>6974</v>
      </c>
    </row>
    <row r="70" spans="1:27" ht="25.5" ph="1">
      <c r="A70" s="6" t="s" ph="1">
        <v>4496</v>
      </c>
      <c r="B70" s="7" t="s" ph="1">
        <v>676</v>
      </c>
      <c r="C70" s="7" t="s" ph="1">
        <v>676</v>
      </c>
      <c r="E70" s="7" t="s" ph="1">
        <v>363</v>
      </c>
      <c r="G70" s="7" t="s" ph="1">
        <v>326</v>
      </c>
      <c r="H70" s="7" t="s" ph="1">
        <v>161</v>
      </c>
      <c r="I70" s="7" t="s" ph="1">
        <v>7023</v>
      </c>
      <c r="M70" s="14" t="str" ph="1">
        <f>IFERROR(INDEX([1]!_born[生没年],
MATCH(I70,[1]!_born[作],0)),"")</f>
        <v/>
      </c>
      <c r="N70" s="14" t="str" ph="1">
        <f>IFERROR(INDEX([1]!_born[生没年],
MATCH(K70,[1]!_born[作],0)),"")</f>
        <v/>
      </c>
      <c r="O70" s="7" t="s" ph="1">
        <v>7024</v>
      </c>
      <c r="R70" s="147" ph="1"/>
      <c r="S70" s="7" t="s" ph="1">
        <v>6893</v>
      </c>
      <c r="T70" s="7" t="s" ph="1">
        <v>4498</v>
      </c>
      <c r="V70" s="16" ph="1">
        <v>4800</v>
      </c>
      <c r="W70" s="16" ph="1">
        <f>2000+350</f>
        <v>2350</v>
      </c>
      <c r="Y70" s="7" t="s" ph="1">
        <v>4497</v>
      </c>
    </row>
    <row r="71" spans="1:27" ht="25.5" ph="1">
      <c r="A71" s="6" ph="1">
        <v>66</v>
      </c>
      <c r="B71" s="7" t="s" ph="1">
        <v>676</v>
      </c>
      <c r="C71" s="7" t="s" ph="1">
        <v>1446</v>
      </c>
      <c r="G71" s="7" t="s" ph="1">
        <v>1447</v>
      </c>
      <c r="H71" s="7" t="s" ph="1">
        <v>7025</v>
      </c>
      <c r="I71" s="7" t="s" ph="1">
        <v>7026</v>
      </c>
      <c r="M71" s="14" t="str" ph="1">
        <f>IFERROR(INDEX([1]!_born[生没年],
MATCH(I71,[1]!_born[作],0)),"")</f>
        <v/>
      </c>
      <c r="N71" s="14" t="str" ph="1">
        <f>IFERROR(INDEX([1]!_born[生没年],
MATCH(K71,[1]!_born[作],0)),"")</f>
        <v/>
      </c>
      <c r="O71" s="7" t="s" ph="1">
        <v>7027</v>
      </c>
      <c r="R71" s="147" ph="1"/>
    </row>
    <row r="72" spans="1:27" ht="25.5" ph="1">
      <c r="A72" s="6" ph="1">
        <v>67</v>
      </c>
      <c r="B72" s="7" t="s" ph="1">
        <v>676</v>
      </c>
      <c r="C72" s="7" t="s" ph="1">
        <v>1446</v>
      </c>
      <c r="G72" s="7" t="s" ph="1">
        <v>1447</v>
      </c>
      <c r="H72" s="7" t="s" ph="1">
        <v>7025</v>
      </c>
      <c r="I72" s="7" t="s" ph="1">
        <v>7026</v>
      </c>
      <c r="M72" s="14" t="str" ph="1">
        <f>IFERROR(INDEX([1]!_born[生没年],
MATCH(I72,[1]!_born[作],0)),"")</f>
        <v/>
      </c>
      <c r="N72" s="14" t="str" ph="1">
        <f>IFERROR(INDEX([1]!_born[生没年],
MATCH(K72,[1]!_born[作],0)),"")</f>
        <v/>
      </c>
      <c r="O72" s="7" t="s" ph="1">
        <v>7028</v>
      </c>
      <c r="R72" s="147" ph="1"/>
    </row>
    <row r="73" spans="1:27" ht="25.5" ph="1">
      <c r="A73" s="6" ph="1">
        <v>68</v>
      </c>
      <c r="B73" s="7" t="s" ph="1">
        <v>676</v>
      </c>
      <c r="C73" s="7" t="s" ph="1">
        <v>1446</v>
      </c>
      <c r="E73" s="17" ph="1">
        <v>50</v>
      </c>
      <c r="G73" s="7" t="s" ph="1">
        <v>1447</v>
      </c>
      <c r="H73" s="7" t="s" ph="1">
        <v>807</v>
      </c>
      <c r="I73" s="7" t="s" ph="1">
        <v>1451</v>
      </c>
      <c r="M73" s="14" t="str" ph="1">
        <f>IFERROR(INDEX([1]!_born[生没年],
MATCH(I73,[1]!_born[作],0)),"")</f>
        <v/>
      </c>
      <c r="N73" s="14" t="str" ph="1">
        <f>IFERROR(INDEX([1]!_born[生没年],
MATCH(K73,[1]!_born[作],0)),"")</f>
        <v/>
      </c>
      <c r="O73" s="17" t="s" ph="1">
        <v>7029</v>
      </c>
      <c r="R73" s="147" ph="1"/>
      <c r="T73" s="7" t="s" ph="1">
        <v>7030</v>
      </c>
      <c r="V73" s="16" ph="1">
        <v>100000</v>
      </c>
      <c r="W73" s="16" ph="1">
        <v>50000</v>
      </c>
    </row>
    <row r="74" spans="1:27" ht="25.5" ph="1">
      <c r="A74" s="6" ph="1">
        <v>69</v>
      </c>
      <c r="B74" s="7" t="s" ph="1">
        <v>676</v>
      </c>
      <c r="C74" s="7" t="s" ph="1">
        <v>1446</v>
      </c>
      <c r="G74" s="7" t="s" ph="1">
        <v>1447</v>
      </c>
      <c r="H74" s="7" t="s" ph="1">
        <v>7031</v>
      </c>
      <c r="M74" s="14" t="str" ph="1">
        <f>IFERROR(INDEX([1]!_born[生没年],
MATCH(I74,[1]!_born[作],0)),"")</f>
        <v/>
      </c>
      <c r="N74" s="14" t="str" ph="1">
        <f>IFERROR(INDEX([1]!_born[生没年],
MATCH(K74,[1]!_born[作],0)),"")</f>
        <v/>
      </c>
      <c r="O74" s="7" t="s" ph="1">
        <v>7032</v>
      </c>
      <c r="R74" s="147" ph="1"/>
      <c r="S74" s="7" t="s" ph="1">
        <v>7033</v>
      </c>
      <c r="V74" s="16" ph="1">
        <v>1500</v>
      </c>
    </row>
    <row r="75" spans="1:27" ht="25.5" ph="1">
      <c r="A75" s="6" ph="1">
        <v>70</v>
      </c>
      <c r="B75" s="7" t="s" ph="1">
        <v>676</v>
      </c>
      <c r="C75" s="7" t="s" ph="1">
        <v>1446</v>
      </c>
      <c r="G75" s="7" t="s" ph="1">
        <v>1447</v>
      </c>
      <c r="H75" s="7" t="s" ph="1">
        <v>7034</v>
      </c>
      <c r="M75" s="14" t="str" ph="1">
        <f>IFERROR(INDEX([1]!_born[生没年],
MATCH(I75,[1]!_born[作],0)),"")</f>
        <v/>
      </c>
      <c r="N75" s="14" t="str" ph="1">
        <f>IFERROR(INDEX([1]!_born[生没年],
MATCH(K75,[1]!_born[作],0)),"")</f>
        <v/>
      </c>
      <c r="O75" s="7" t="s" ph="1">
        <v>7035</v>
      </c>
      <c r="R75" s="147" ph="1"/>
      <c r="S75" s="7" t="s" ph="1">
        <v>7033</v>
      </c>
      <c r="V75" s="16" ph="1">
        <v>1500</v>
      </c>
    </row>
    <row r="76" spans="1:27" ht="25.5" ph="1">
      <c r="A76" s="6" ph="1">
        <v>71</v>
      </c>
      <c r="B76" s="7" t="s" ph="1">
        <v>676</v>
      </c>
      <c r="C76" s="7" t="s" ph="1">
        <v>1446</v>
      </c>
      <c r="E76" s="7" t="s" ph="1">
        <v>1449</v>
      </c>
      <c r="G76" s="7" t="s" ph="1">
        <v>1447</v>
      </c>
      <c r="H76" s="7" t="s" ph="1">
        <v>807</v>
      </c>
      <c r="I76" s="7" t="s" ph="1">
        <v>7036</v>
      </c>
      <c r="M76" s="14" t="str" ph="1">
        <f>IFERROR(INDEX([1]!_born[生没年],
MATCH(I76,[1]!_born[作],0)),"")</f>
        <v/>
      </c>
      <c r="N76" s="14" t="str" ph="1">
        <f>IFERROR(INDEX([1]!_born[生没年],
MATCH(K76,[1]!_born[作],0)),"")</f>
        <v/>
      </c>
      <c r="O76" s="17" t="s" ph="1">
        <v>7037</v>
      </c>
      <c r="R76" s="147" ph="1"/>
      <c r="T76" s="7" t="s" ph="1">
        <v>3803</v>
      </c>
      <c r="V76" s="16" ph="1">
        <v>3000</v>
      </c>
    </row>
    <row r="77" spans="1:27" ht="25.5" ph="1">
      <c r="A77" s="6" ph="1">
        <v>72</v>
      </c>
      <c r="B77" s="7" t="s" ph="1">
        <v>676</v>
      </c>
      <c r="C77" s="7" t="s" ph="1">
        <v>1446</v>
      </c>
      <c r="E77" s="7" t="s" ph="1">
        <v>1449</v>
      </c>
      <c r="G77" s="7" t="s" ph="1">
        <v>1447</v>
      </c>
      <c r="H77" s="7" t="s" ph="1">
        <v>807</v>
      </c>
      <c r="I77" s="7" t="s" ph="1">
        <v>7036</v>
      </c>
      <c r="M77" s="14" t="str" ph="1">
        <f>IFERROR(INDEX([1]!_born[生没年],
MATCH(I77,[1]!_born[作],0)),"")</f>
        <v/>
      </c>
      <c r="N77" s="14" t="str" ph="1">
        <f>IFERROR(INDEX([1]!_born[生没年],
MATCH(K77,[1]!_born[作],0)),"")</f>
        <v/>
      </c>
      <c r="O77" s="7" t="s" ph="1">
        <v>7038</v>
      </c>
      <c r="R77" s="147" ph="1"/>
      <c r="T77" s="7" t="s" ph="1">
        <v>3803</v>
      </c>
      <c r="V77" s="16" ph="1">
        <v>3000</v>
      </c>
    </row>
    <row r="78" spans="1:27" ht="25.5" ph="1">
      <c r="A78" s="6" ph="1">
        <v>73</v>
      </c>
      <c r="B78" s="7" t="s" ph="1">
        <v>676</v>
      </c>
      <c r="C78" s="7" t="s" ph="1">
        <v>1446</v>
      </c>
      <c r="G78" s="7" t="s" ph="1">
        <v>1447</v>
      </c>
      <c r="H78" s="7" t="s" ph="1">
        <v>7039</v>
      </c>
      <c r="I78" s="7" t="s" ph="1">
        <v>7040</v>
      </c>
      <c r="M78" s="14" t="str" ph="1">
        <f>IFERROR(INDEX([1]!_born[生没年],
MATCH(I78,[1]!_born[作],0)),"")</f>
        <v/>
      </c>
      <c r="N78" s="14" t="str" ph="1">
        <f>IFERROR(INDEX([1]!_born[生没年],
MATCH(K78,[1]!_born[作],0)),"")</f>
        <v/>
      </c>
      <c r="O78" s="7" t="s" ph="1">
        <v>7041</v>
      </c>
      <c r="R78" s="147" ph="1"/>
      <c r="S78" s="7" t="s" ph="1">
        <v>7042</v>
      </c>
      <c r="T78" s="7" t="s" ph="1">
        <v>3803</v>
      </c>
      <c r="V78" s="16" t="s" ph="1">
        <v>1232</v>
      </c>
    </row>
    <row r="79" spans="1:27" ht="25.5" ph="1">
      <c r="A79" s="6" ph="1">
        <v>74</v>
      </c>
      <c r="B79" s="7" t="s" ph="1">
        <v>676</v>
      </c>
      <c r="C79" s="7" t="s" ph="1">
        <v>808</v>
      </c>
      <c r="G79" s="7" t="s" ph="1">
        <v>1231</v>
      </c>
      <c r="H79" s="7" t="s" ph="1">
        <v>7039</v>
      </c>
      <c r="I79" s="7" t="s" ph="1">
        <v>7043</v>
      </c>
      <c r="M79" s="14" t="str" ph="1">
        <f>IFERROR(INDEX([1]!_born[生没年],
MATCH(I79,[1]!_born[作],0)),"")</f>
        <v/>
      </c>
      <c r="N79" s="14" t="str" ph="1">
        <f>IFERROR(INDEX([1]!_born[生没年],
MATCH(K79,[1]!_born[作],0)),"")</f>
        <v/>
      </c>
      <c r="O79" s="7" t="s" ph="1">
        <v>7044</v>
      </c>
      <c r="R79" s="147" ph="1"/>
      <c r="S79" s="7" t="s" ph="1">
        <v>7045</v>
      </c>
      <c r="T79" s="7" t="s" ph="1">
        <v>3803</v>
      </c>
      <c r="V79" s="16" t="s" ph="1">
        <v>1232</v>
      </c>
    </row>
    <row r="80" spans="1:27" ht="25.5" ph="1">
      <c r="A80" s="6" ph="1">
        <v>75</v>
      </c>
      <c r="B80" s="7" t="s" ph="1">
        <v>676</v>
      </c>
      <c r="C80" s="7" t="s" ph="1">
        <v>808</v>
      </c>
      <c r="G80" s="7" t="s" ph="1">
        <v>1231</v>
      </c>
      <c r="H80" s="7" t="s" ph="1">
        <v>7046</v>
      </c>
      <c r="I80" s="7" t="s" ph="1">
        <v>809</v>
      </c>
      <c r="M80" s="14" t="str" ph="1">
        <f>IFERROR(INDEX([1]!_born[生没年],
MATCH(I80,[1]!_born[作],0)),"")</f>
        <v/>
      </c>
      <c r="N80" s="14" t="str" ph="1">
        <f>IFERROR(INDEX([1]!_born[生没年],
MATCH(K80,[1]!_born[作],0)),"")</f>
        <v/>
      </c>
      <c r="O80" s="7" t="s" ph="1">
        <v>810</v>
      </c>
      <c r="R80" s="147" ph="1"/>
      <c r="S80" s="7" t="s" ph="1">
        <v>811</v>
      </c>
      <c r="T80" s="7" t="s" ph="1">
        <v>4241</v>
      </c>
    </row>
    <row r="81" spans="1:28" ht="25.5" ph="1">
      <c r="A81" s="6" ph="1">
        <v>76</v>
      </c>
      <c r="B81" s="7" t="s" ph="1">
        <v>676</v>
      </c>
      <c r="C81" s="7" t="s" ph="1">
        <v>808</v>
      </c>
      <c r="G81" s="7" t="s" ph="1">
        <v>1231</v>
      </c>
      <c r="H81" s="7" t="s" ph="1">
        <v>7047</v>
      </c>
      <c r="I81" s="17" t="s" ph="1">
        <v>4209</v>
      </c>
      <c r="M81" s="14" t="str" ph="1">
        <f>IFERROR(INDEX([1]!_born[生没年],
MATCH(I81,[1]!_born[作],0)),"")</f>
        <v>1929~</v>
      </c>
      <c r="N81" s="14" t="str" ph="1">
        <f>IFERROR(INDEX([1]!_born[生没年],
MATCH(K81,[1]!_born[作],0)),"")</f>
        <v/>
      </c>
      <c r="O81" s="17" t="s" ph="1">
        <v>7048</v>
      </c>
      <c r="R81" s="147" ph="1"/>
    </row>
    <row r="82" spans="1:28" ht="25.5" ph="1">
      <c r="A82" s="6" ph="1">
        <v>77</v>
      </c>
      <c r="B82" s="7" t="s" ph="1">
        <v>676</v>
      </c>
      <c r="C82" s="7" t="s" ph="1">
        <v>808</v>
      </c>
      <c r="G82" s="7" t="s" ph="1">
        <v>1231</v>
      </c>
      <c r="H82" s="7" t="s" ph="1">
        <v>7047</v>
      </c>
      <c r="I82" s="17" t="s" ph="1">
        <v>4209</v>
      </c>
      <c r="M82" s="14" t="str" ph="1">
        <f>IFERROR(INDEX([1]!_born[生没年],
MATCH(I82,[1]!_born[作],0)),"")</f>
        <v>1929~</v>
      </c>
      <c r="N82" s="14" t="str" ph="1">
        <f>IFERROR(INDEX([1]!_born[生没年],
MATCH(K82,[1]!_born[作],0)),"")</f>
        <v/>
      </c>
      <c r="O82" s="7" t="s" ph="1">
        <v>7049</v>
      </c>
      <c r="R82" s="147" ph="1"/>
      <c r="S82" s="7" t="s" ph="1">
        <v>7050</v>
      </c>
      <c r="T82" s="7" t="s" ph="1">
        <v>7051</v>
      </c>
      <c r="V82" s="16" t="s" ph="1">
        <v>1232</v>
      </c>
    </row>
    <row r="83" spans="1:28" ph="1">
      <c r="A83" s="6" ph="1">
        <v>78</v>
      </c>
      <c r="B83" s="7" t="s" ph="1">
        <v>676</v>
      </c>
      <c r="C83" s="7" t="s" ph="1">
        <v>808</v>
      </c>
      <c r="G83" s="7" t="s" ph="1">
        <v>1231</v>
      </c>
      <c r="H83" s="7" t="s" ph="1">
        <v>3742</v>
      </c>
      <c r="I83" s="7" t="s" ph="1">
        <v>3740</v>
      </c>
      <c r="M83" s="14" t="str" ph="1">
        <f>IFERROR(INDEX([1]!_born[生没年],
MATCH(I83,[1]!_born[作],0)),"")</f>
        <v/>
      </c>
      <c r="N83" s="14" t="str" ph="1">
        <f>IFERROR(INDEX([1]!_born[生没年],
MATCH(K83,[1]!_born[作],0)),"")</f>
        <v/>
      </c>
      <c r="O83" s="7" t="s" ph="1">
        <v>3741</v>
      </c>
      <c r="R83" s="147" ph="1"/>
      <c r="W83" s="16" ph="1">
        <v>100</v>
      </c>
    </row>
    <row r="84" spans="1:28" ph="1">
      <c r="A84" s="6" ph="1">
        <v>79</v>
      </c>
      <c r="B84" s="7" t="s" ph="1">
        <v>676</v>
      </c>
      <c r="C84" s="7" t="s" ph="1">
        <v>808</v>
      </c>
      <c r="G84" s="7" t="s" ph="1">
        <v>1231</v>
      </c>
      <c r="H84" s="7" t="s" ph="1">
        <v>3744</v>
      </c>
      <c r="I84" s="7" t="s" ph="1">
        <v>812</v>
      </c>
      <c r="M84" s="14" t="str" ph="1">
        <f>IFERROR(INDEX([1]!_born[生没年],
MATCH(I84,[1]!_born[作],0)),"")</f>
        <v/>
      </c>
      <c r="N84" s="14" t="str" ph="1">
        <f>IFERROR(INDEX([1]!_born[生没年],
MATCH(K84,[1]!_born[作],0)),"")</f>
        <v/>
      </c>
      <c r="O84" s="7" t="s" ph="1">
        <v>3743</v>
      </c>
      <c r="R84" s="147" ph="1"/>
      <c r="U84" s="15" ph="1">
        <v>34644</v>
      </c>
      <c r="W84" s="16" ph="1">
        <v>300</v>
      </c>
    </row>
    <row r="85" spans="1:28" ht="25.5" ph="1">
      <c r="A85" s="6" ph="1">
        <v>80</v>
      </c>
      <c r="B85" s="7" t="s" ph="1">
        <v>676</v>
      </c>
      <c r="C85" s="7" t="s" ph="1">
        <v>808</v>
      </c>
      <c r="G85" s="7" t="s" ph="1">
        <v>1231</v>
      </c>
      <c r="H85" s="7" t="s" ph="1">
        <v>7052</v>
      </c>
      <c r="I85" s="7" t="s" ph="1">
        <v>7053</v>
      </c>
      <c r="M85" s="14" t="str" ph="1">
        <f>IFERROR(INDEX([1]!_born[生没年],
MATCH(I85,[1]!_born[作],0)),"")</f>
        <v/>
      </c>
      <c r="N85" s="14" t="str" ph="1">
        <f>IFERROR(INDEX([1]!_born[生没年],
MATCH(K85,[1]!_born[作],0)),"")</f>
        <v/>
      </c>
      <c r="O85" s="7" t="s" ph="1">
        <v>7054</v>
      </c>
      <c r="R85" s="147" ph="1"/>
      <c r="S85" s="7" t="s" ph="1">
        <v>7055</v>
      </c>
      <c r="T85" s="7" t="s" ph="1">
        <v>3332</v>
      </c>
      <c r="U85" s="15" t="s" ph="1">
        <v>1232</v>
      </c>
      <c r="V85" s="16" ph="1">
        <v>1500</v>
      </c>
    </row>
    <row r="86" spans="1:28" ht="25.5" ph="1">
      <c r="A86" s="6" ph="1">
        <v>81</v>
      </c>
      <c r="B86" s="7" t="s" ph="1">
        <v>676</v>
      </c>
      <c r="C86" s="7" t="s" ph="1">
        <v>808</v>
      </c>
      <c r="G86" s="7" t="s" ph="1">
        <v>1231</v>
      </c>
      <c r="H86" s="7" t="s" ph="1">
        <v>7056</v>
      </c>
      <c r="I86" s="7" t="s" ph="1">
        <v>7057</v>
      </c>
      <c r="M86" s="14" t="str" ph="1">
        <f>IFERROR(INDEX([1]!_born[生没年],
MATCH(I86,[1]!_born[作],0)),"")</f>
        <v/>
      </c>
      <c r="N86" s="14" t="str" ph="1">
        <f>IFERROR(INDEX([1]!_born[生没年],
MATCH(K86,[1]!_born[作],0)),"")</f>
        <v/>
      </c>
      <c r="O86" s="7" t="s" ph="1">
        <v>7058</v>
      </c>
      <c r="R86" s="147" ph="1"/>
      <c r="S86" s="7" t="s" ph="1">
        <v>7059</v>
      </c>
      <c r="T86" s="7" t="s" ph="1">
        <v>3332</v>
      </c>
      <c r="U86" s="15" t="s" ph="1">
        <v>1232</v>
      </c>
      <c r="V86" s="16" ph="1">
        <v>1500</v>
      </c>
    </row>
    <row r="87" spans="1:28" ht="25.5" ph="1">
      <c r="A87" s="6" ph="1">
        <v>82</v>
      </c>
      <c r="B87" s="7" t="s" ph="1">
        <v>676</v>
      </c>
      <c r="C87" s="7" t="s" ph="1">
        <v>808</v>
      </c>
      <c r="G87" s="7" t="s" ph="1">
        <v>1231</v>
      </c>
      <c r="H87" s="7" t="s" ph="1">
        <v>7060</v>
      </c>
      <c r="I87" s="7" t="s" ph="1">
        <v>7061</v>
      </c>
      <c r="M87" s="14" t="str" ph="1">
        <f>IFERROR(INDEX([1]!_born[生没年],
MATCH(I87,[1]!_born[作],0)),"")</f>
        <v/>
      </c>
      <c r="N87" s="14" t="str" ph="1">
        <f>IFERROR(INDEX([1]!_born[生没年],
MATCH(K87,[1]!_born[作],0)),"")</f>
        <v/>
      </c>
      <c r="O87" s="7" t="s" ph="1">
        <v>7062</v>
      </c>
      <c r="R87" s="147" ph="1"/>
      <c r="S87" s="7" t="s" ph="1">
        <v>7063</v>
      </c>
      <c r="T87" s="7" t="s" ph="1">
        <v>3332</v>
      </c>
      <c r="U87" s="15" t="s" ph="1">
        <v>1232</v>
      </c>
      <c r="V87" s="16" ph="1">
        <v>1500</v>
      </c>
    </row>
    <row r="88" spans="1:28" ht="25.5" ph="1">
      <c r="A88" s="6" ph="1">
        <v>83</v>
      </c>
      <c r="B88" s="7" t="s" ph="1">
        <v>676</v>
      </c>
      <c r="C88" s="7" t="s" ph="1">
        <v>808</v>
      </c>
      <c r="G88" s="7" t="s" ph="1">
        <v>1231</v>
      </c>
      <c r="H88" s="7" t="s" ph="1">
        <v>7064</v>
      </c>
      <c r="I88" s="7" t="s" ph="1">
        <v>7061</v>
      </c>
      <c r="M88" s="14" t="str" ph="1">
        <f>IFERROR(INDEX([1]!_born[生没年],
MATCH(I88,[1]!_born[作],0)),"")</f>
        <v/>
      </c>
      <c r="N88" s="14" t="str" ph="1">
        <f>IFERROR(INDEX([1]!_born[生没年],
MATCH(K88,[1]!_born[作],0)),"")</f>
        <v/>
      </c>
      <c r="O88" s="7" t="s" ph="1">
        <v>7065</v>
      </c>
      <c r="R88" s="147" ph="1"/>
      <c r="S88" s="7" t="s" ph="1">
        <v>7066</v>
      </c>
      <c r="T88" s="7" t="s" ph="1">
        <v>3332</v>
      </c>
      <c r="U88" s="15" t="s" ph="1">
        <v>1232</v>
      </c>
      <c r="V88" s="16" ph="1">
        <v>1500</v>
      </c>
    </row>
    <row r="89" spans="1:28" ht="25.5" ph="1">
      <c r="A89" s="6" ph="1">
        <v>84</v>
      </c>
      <c r="B89" s="7" t="s" ph="1">
        <v>676</v>
      </c>
      <c r="C89" s="7" t="s" ph="1">
        <v>676</v>
      </c>
      <c r="G89" s="7" t="s" ph="1">
        <v>326</v>
      </c>
      <c r="H89" s="7" t="s" ph="1">
        <v>3033</v>
      </c>
      <c r="I89" s="7" t="s" ph="1">
        <v>7061</v>
      </c>
      <c r="M89" s="14" t="str" ph="1">
        <f>IFERROR(INDEX([1]!_born[生没年],
MATCH(I89,[1]!_born[作],0)),"")</f>
        <v/>
      </c>
      <c r="N89" s="14" t="str" ph="1">
        <f>IFERROR(INDEX([1]!_born[生没年],
MATCH(K89,[1]!_born[作],0)),"")</f>
        <v/>
      </c>
      <c r="O89" s="7" t="s" ph="1">
        <v>7067</v>
      </c>
      <c r="R89" s="147" ph="1"/>
      <c r="S89" s="7" t="s" ph="1">
        <v>7068</v>
      </c>
      <c r="T89" s="7" t="s" ph="1">
        <v>3332</v>
      </c>
      <c r="U89" s="15" ph="1">
        <v>34881</v>
      </c>
      <c r="V89" s="16" ph="1">
        <v>1500</v>
      </c>
      <c r="W89" s="16" ph="1">
        <v>800</v>
      </c>
    </row>
    <row r="90" spans="1:28" ht="25.5" ph="1">
      <c r="A90" s="6" ph="1">
        <v>84</v>
      </c>
      <c r="B90" s="7" t="s" ph="1">
        <v>676</v>
      </c>
      <c r="C90" s="7" t="s" ph="1">
        <v>676</v>
      </c>
      <c r="G90" s="7" t="s" ph="1">
        <v>266</v>
      </c>
      <c r="I90" s="7" t="s" ph="1">
        <v>4333</v>
      </c>
      <c r="M90" s="14" t="str" ph="1">
        <f>IFERROR(INDEX([1]!_born[生没年],
MATCH(I90,[1]!_born[作],0)),"")</f>
        <v/>
      </c>
      <c r="N90" s="14" t="str" ph="1">
        <f>IFERROR(INDEX([1]!_born[生没年],
MATCH(K90,[1]!_born[作],0)),"")</f>
        <v/>
      </c>
      <c r="O90" s="7" t="s" ph="1">
        <v>4334</v>
      </c>
      <c r="R90" s="147" ph="1"/>
      <c r="S90" s="7" t="s" ph="1">
        <v>4338</v>
      </c>
      <c r="T90" s="7" t="s" ph="1">
        <v>4335</v>
      </c>
      <c r="U90" s="15" ph="1">
        <v>42451</v>
      </c>
      <c r="W90" s="16" t="s" ph="1">
        <v>4330</v>
      </c>
      <c r="Y90" s="7" t="s" ph="1">
        <v>7069</v>
      </c>
      <c r="Z90" s="7" t="s" ph="1">
        <v>4339</v>
      </c>
      <c r="AB90" s="7" t="s" ph="1">
        <v>4340</v>
      </c>
    </row>
    <row r="91" spans="1:28" ht="25.5" ph="1">
      <c r="A91" s="6" ph="1">
        <v>84</v>
      </c>
      <c r="B91" s="7" t="s" ph="1">
        <v>676</v>
      </c>
      <c r="C91" s="7" t="s" ph="1">
        <v>676</v>
      </c>
      <c r="G91" s="7" t="s" ph="1">
        <v>266</v>
      </c>
      <c r="I91" s="7" t="s" ph="1">
        <v>4333</v>
      </c>
      <c r="M91" s="14" t="str" ph="1">
        <f>IFERROR(INDEX([1]!_born[生没年],
MATCH(I91,[1]!_born[作],0)),"")</f>
        <v/>
      </c>
      <c r="N91" s="14" t="str" ph="1">
        <f>IFERROR(INDEX([1]!_born[生没年],
MATCH(K91,[1]!_born[作],0)),"")</f>
        <v/>
      </c>
      <c r="O91" s="7" t="s" ph="1">
        <v>4336</v>
      </c>
      <c r="R91" s="147" ph="1"/>
      <c r="S91" s="7" t="s" ph="1">
        <v>4337</v>
      </c>
      <c r="T91" s="7" t="s" ph="1">
        <v>4335</v>
      </c>
      <c r="U91" s="15" ph="1">
        <v>42451</v>
      </c>
      <c r="W91" s="16" t="s" ph="1">
        <v>4341</v>
      </c>
      <c r="Y91" s="7" t="s" ph="1">
        <v>7069</v>
      </c>
      <c r="Z91" s="7" t="s" ph="1">
        <v>4339</v>
      </c>
      <c r="AB91" s="7" t="s" ph="1">
        <v>4340</v>
      </c>
    </row>
    <row r="92" spans="1:28" ht="25.5" ph="1">
      <c r="A92" s="6" ph="1">
        <v>84</v>
      </c>
      <c r="B92" s="7" t="s" ph="1">
        <v>676</v>
      </c>
      <c r="C92" s="7" t="s" ph="1">
        <v>676</v>
      </c>
      <c r="G92" s="7" t="s" ph="1">
        <v>266</v>
      </c>
      <c r="I92" s="7" t="s" ph="1">
        <v>4343</v>
      </c>
      <c r="M92" s="14" t="str" ph="1">
        <f>IFERROR(INDEX([1]!_born[生没年],
MATCH(I92,[1]!_born[作],0)),"")</f>
        <v/>
      </c>
      <c r="N92" s="14" t="str" ph="1">
        <f>IFERROR(INDEX([1]!_born[生没年],
MATCH(K92,[1]!_born[作],0)),"")</f>
        <v/>
      </c>
      <c r="O92" s="7" t="s" ph="1">
        <v>4344</v>
      </c>
      <c r="R92" s="147" ph="1"/>
      <c r="S92" s="7" t="s" ph="1">
        <v>4347</v>
      </c>
      <c r="T92" s="7" t="s" ph="1">
        <v>4346</v>
      </c>
      <c r="U92" s="15" ph="1">
        <v>42451</v>
      </c>
      <c r="W92" s="16" t="s" ph="1">
        <v>4342</v>
      </c>
      <c r="Y92" s="7" t="s" ph="1">
        <v>7070</v>
      </c>
      <c r="Z92" s="7" t="s" ph="1">
        <v>4345</v>
      </c>
    </row>
    <row r="93" spans="1:28" ht="25.5" ph="1">
      <c r="A93" s="6" ph="1">
        <v>84</v>
      </c>
      <c r="B93" s="7" t="s" ph="1">
        <v>676</v>
      </c>
      <c r="C93" s="7" t="s" ph="1">
        <v>676</v>
      </c>
      <c r="G93" s="7" t="s" ph="1">
        <v>266</v>
      </c>
      <c r="I93" s="7" t="s" ph="1">
        <v>4352</v>
      </c>
      <c r="M93" s="14" t="str" ph="1">
        <f>IFERROR(INDEX([1]!_born[生没年],
MATCH(I93,[1]!_born[作],0)),"")</f>
        <v/>
      </c>
      <c r="N93" s="14" t="str" ph="1">
        <f>IFERROR(INDEX([1]!_born[生没年],
MATCH(K93,[1]!_born[作],0)),"")</f>
        <v/>
      </c>
      <c r="O93" s="7" t="s" ph="1">
        <v>4353</v>
      </c>
      <c r="R93" s="147" ph="1"/>
      <c r="S93" s="7" t="s" ph="1">
        <v>4356</v>
      </c>
      <c r="T93" s="7" t="s" ph="1">
        <v>4355</v>
      </c>
      <c r="U93" s="15" ph="1">
        <v>42451</v>
      </c>
      <c r="V93" s="16" t="s" ph="1">
        <v>4354</v>
      </c>
      <c r="W93" s="16" t="s" ph="1">
        <v>4342</v>
      </c>
      <c r="Y93" s="7" t="s" ph="1">
        <v>7069</v>
      </c>
    </row>
    <row r="94" spans="1:28" ht="25.5" ph="1">
      <c r="A94" s="6" ph="1">
        <v>84</v>
      </c>
      <c r="B94" s="7" t="s" ph="1">
        <v>676</v>
      </c>
      <c r="C94" s="7" t="s" ph="1">
        <v>676</v>
      </c>
      <c r="E94" s="7" t="s" ph="1">
        <v>84</v>
      </c>
      <c r="G94" s="7" t="s" ph="1">
        <v>266</v>
      </c>
      <c r="I94" s="7" t="s" ph="1">
        <v>4357</v>
      </c>
      <c r="M94" s="14" t="str" ph="1">
        <f>IFERROR(INDEX([1]!_born[生没年],
MATCH(I94,[1]!_born[作],0)),"")</f>
        <v/>
      </c>
      <c r="N94" s="14" t="str" ph="1">
        <f>IFERROR(INDEX([1]!_born[生没年],
MATCH(K94,[1]!_born[作],0)),"")</f>
        <v/>
      </c>
      <c r="O94" s="7" t="s" ph="1">
        <v>4358</v>
      </c>
      <c r="R94" s="147" ph="1"/>
      <c r="S94" s="7" t="s" ph="1">
        <v>4359</v>
      </c>
      <c r="T94" s="7" t="s" ph="1">
        <v>4360</v>
      </c>
      <c r="U94" s="15" ph="1">
        <v>42451</v>
      </c>
      <c r="W94" s="16" t="s" ph="1">
        <v>4361</v>
      </c>
      <c r="Y94" s="7" t="s" ph="1">
        <v>7069</v>
      </c>
    </row>
    <row r="95" spans="1:28" ht="25.5" ph="1">
      <c r="A95" s="6" ph="1">
        <v>84</v>
      </c>
      <c r="B95" s="7" t="s" ph="1">
        <v>676</v>
      </c>
      <c r="C95" s="7" t="s" ph="1">
        <v>676</v>
      </c>
      <c r="G95" s="7" t="s" ph="1">
        <v>266</v>
      </c>
      <c r="H95" s="7" t="s" ph="1">
        <v>4366</v>
      </c>
      <c r="I95" s="7" t="s" ph="1">
        <v>4362</v>
      </c>
      <c r="M95" s="14" t="str" ph="1">
        <f>IFERROR(INDEX([1]!_born[生没年],
MATCH(I95,[1]!_born[作],0)),"")</f>
        <v/>
      </c>
      <c r="N95" s="14" t="str" ph="1">
        <f>IFERROR(INDEX([1]!_born[生没年],
MATCH(K95,[1]!_born[作],0)),"")</f>
        <v/>
      </c>
      <c r="O95" s="7" t="s" ph="1">
        <v>4363</v>
      </c>
      <c r="R95" s="147" ph="1"/>
      <c r="S95" s="7" t="s" ph="1">
        <v>4367</v>
      </c>
      <c r="T95" s="7" t="s" ph="1">
        <v>4364</v>
      </c>
      <c r="U95" s="15" ph="1">
        <v>42451</v>
      </c>
      <c r="W95" s="16" t="s" ph="1">
        <v>4365</v>
      </c>
      <c r="Y95" s="7" t="s" ph="1">
        <v>7069</v>
      </c>
    </row>
    <row r="96" spans="1:28" ht="25.5" ph="1">
      <c r="A96" s="6" ph="1">
        <v>84</v>
      </c>
      <c r="B96" s="7" t="s" ph="1">
        <v>676</v>
      </c>
      <c r="C96" s="7" t="s" ph="1">
        <v>676</v>
      </c>
      <c r="G96" s="7" t="s" ph="1">
        <v>266</v>
      </c>
      <c r="I96" s="7" t="s" ph="1">
        <v>4368</v>
      </c>
      <c r="M96" s="14" t="str" ph="1">
        <f>IFERROR(INDEX([1]!_born[生没年],
MATCH(I96,[1]!_born[作],0)),"")</f>
        <v/>
      </c>
      <c r="N96" s="14" t="str" ph="1">
        <f>IFERROR(INDEX([1]!_born[生没年],
MATCH(K96,[1]!_born[作],0)),"")</f>
        <v/>
      </c>
      <c r="O96" s="7" t="s" ph="1">
        <v>4369</v>
      </c>
      <c r="R96" s="147" ph="1"/>
      <c r="S96" s="7" t="s" ph="1">
        <v>4370</v>
      </c>
      <c r="T96" s="7" t="s" ph="1">
        <v>95</v>
      </c>
      <c r="U96" s="15" ph="1">
        <v>42451</v>
      </c>
      <c r="W96" s="16" t="s" ph="1">
        <v>4371</v>
      </c>
      <c r="Y96" s="7" t="s" ph="1">
        <v>7069</v>
      </c>
    </row>
    <row r="97" spans="1:31" ht="25.5" ph="1">
      <c r="A97" s="6" ph="1">
        <v>84</v>
      </c>
      <c r="B97" s="7" t="s" ph="1">
        <v>676</v>
      </c>
      <c r="C97" s="7" t="s" ph="1">
        <v>676</v>
      </c>
      <c r="G97" s="7" t="s" ph="1">
        <v>266</v>
      </c>
      <c r="I97" s="7" t="s" ph="1">
        <v>4375</v>
      </c>
      <c r="M97" s="14" t="str" ph="1">
        <f>IFERROR(INDEX([1]!_born[生没年],
MATCH(I97,[1]!_born[作],0)),"")</f>
        <v/>
      </c>
      <c r="N97" s="14" t="str" ph="1">
        <f>IFERROR(INDEX([1]!_born[生没年],
MATCH(K97,[1]!_born[作],0)),"")</f>
        <v/>
      </c>
      <c r="O97" s="7" t="s" ph="1">
        <v>4374</v>
      </c>
      <c r="R97" s="147" ph="1"/>
      <c r="S97" s="7" t="s" ph="1">
        <v>4372</v>
      </c>
      <c r="T97" s="7" t="s" ph="1">
        <v>4373</v>
      </c>
      <c r="U97" s="15" ph="1">
        <v>42451</v>
      </c>
      <c r="W97" s="16" t="s" ph="1">
        <v>4330</v>
      </c>
      <c r="Y97" s="7" t="s" ph="1">
        <v>7069</v>
      </c>
    </row>
    <row r="98" spans="1:31" ht="25.5" ph="1">
      <c r="A98" s="6" ph="1">
        <v>84</v>
      </c>
      <c r="B98" s="7" t="s" ph="1">
        <v>676</v>
      </c>
      <c r="C98" s="7" t="s" ph="1">
        <v>676</v>
      </c>
      <c r="G98" s="7" t="s" ph="1">
        <v>266</v>
      </c>
      <c r="H98" s="7" t="s" ph="1">
        <v>7071</v>
      </c>
      <c r="I98" s="7" t="s" ph="1">
        <v>4348</v>
      </c>
      <c r="M98" s="14" t="str" ph="1">
        <f>IFERROR(INDEX([1]!_born[生没年],
MATCH(I98,[1]!_born[作],0)),"")</f>
        <v/>
      </c>
      <c r="N98" s="14" t="str" ph="1">
        <f>IFERROR(INDEX([1]!_born[生没年],
MATCH(K98,[1]!_born[作],0)),"")</f>
        <v/>
      </c>
      <c r="O98" s="7" t="s" ph="1">
        <v>4349</v>
      </c>
      <c r="R98" s="147" ph="1"/>
      <c r="S98" s="7" t="s" ph="1">
        <v>4351</v>
      </c>
      <c r="T98" s="7" t="s" ph="1">
        <v>4350</v>
      </c>
      <c r="U98" s="15" ph="1">
        <v>42451</v>
      </c>
      <c r="W98" s="16" t="s" ph="1">
        <v>4342</v>
      </c>
      <c r="Y98" s="7" t="s" ph="1">
        <v>7069</v>
      </c>
    </row>
    <row r="99" spans="1:31" ht="25.5" ph="1">
      <c r="A99" s="6" ph="1">
        <v>84</v>
      </c>
      <c r="B99" s="7" t="s" ph="1">
        <v>4326</v>
      </c>
      <c r="C99" s="7" t="s" ph="1">
        <v>4326</v>
      </c>
      <c r="G99" s="7" t="s" ph="1">
        <v>266</v>
      </c>
      <c r="H99" s="7" t="s" ph="1">
        <v>7071</v>
      </c>
      <c r="I99" s="7" t="s" ph="1">
        <v>4327</v>
      </c>
      <c r="M99" s="14" t="str" ph="1">
        <f>IFERROR(INDEX([1]!_born[生没年],
MATCH(I99,[1]!_born[作],0)),"")</f>
        <v/>
      </c>
      <c r="N99" s="14" t="str" ph="1">
        <f>IFERROR(INDEX([1]!_born[生没年],
MATCH(K99,[1]!_born[作],0)),"")</f>
        <v/>
      </c>
      <c r="O99" s="7" t="s" ph="1">
        <v>4328</v>
      </c>
      <c r="R99" s="147" ph="1"/>
      <c r="S99" s="7" t="s" ph="1">
        <v>4332</v>
      </c>
      <c r="T99" s="7" t="s" ph="1">
        <v>4331</v>
      </c>
      <c r="U99" s="15" ph="1">
        <v>42451</v>
      </c>
      <c r="W99" s="16" t="s" ph="1">
        <v>4330</v>
      </c>
      <c r="Y99" s="7" t="s" ph="1">
        <v>7069</v>
      </c>
      <c r="Z99" s="7" t="s" ph="1">
        <v>4329</v>
      </c>
    </row>
    <row r="100" spans="1:31" s="8" customFormat="1" ht="25.5" ph="1">
      <c r="A100" s="6" ph="1">
        <v>87</v>
      </c>
      <c r="B100" s="11" t="s" ph="1">
        <v>676</v>
      </c>
      <c r="C100" s="11" t="s" ph="1">
        <v>808</v>
      </c>
      <c r="G100" s="10" t="s" ph="1">
        <v>6910</v>
      </c>
      <c r="H100" s="11" ph="1"/>
      <c r="M100" s="9" t="str" ph="1">
        <f>IFERROR(INDEX([1]!_born[生没年],
MATCH(I100,[1]!_born[作],0)),"")</f>
        <v/>
      </c>
      <c r="N100" s="9" t="str" ph="1">
        <f>IFERROR(INDEX([1]!_born[生没年],
MATCH(K100,[1]!_born[作],0)),"")</f>
        <v/>
      </c>
      <c r="R100" s="146" ph="1"/>
      <c r="U100" s="12" ph="1"/>
      <c r="V100" s="13" ph="1"/>
      <c r="W100" s="13" ph="1"/>
    </row>
    <row r="101" spans="1:31" ht="25.5" ph="1">
      <c r="A101" s="6" ph="1">
        <v>88</v>
      </c>
      <c r="B101" s="7" t="s" ph="1">
        <v>676</v>
      </c>
      <c r="C101" s="7" t="s" ph="1">
        <v>808</v>
      </c>
      <c r="G101" s="7" t="s" ph="1">
        <v>6910</v>
      </c>
      <c r="I101" s="7" t="s" ph="1">
        <v>4170</v>
      </c>
      <c r="M101" s="14" t="str" ph="1">
        <f>IFERROR(INDEX([1]!_born[生没年],
MATCH(I101,[1]!_born[作],0)),"")</f>
        <v>1938~</v>
      </c>
      <c r="N101" s="14" t="str" ph="1">
        <f>IFERROR(INDEX([1]!_born[生没年],
MATCH(K101,[1]!_born[作],0)),"")</f>
        <v/>
      </c>
      <c r="O101" s="17" t="s" ph="1">
        <v>2478</v>
      </c>
      <c r="R101" s="147" ph="1"/>
    </row>
    <row r="102" spans="1:31" ht="25.5" ph="1">
      <c r="A102" s="6" ph="1">
        <v>89</v>
      </c>
      <c r="B102" s="7" t="s" ph="1">
        <v>676</v>
      </c>
      <c r="C102" s="7" t="s" ph="1">
        <v>808</v>
      </c>
      <c r="G102" s="7" t="s" ph="1">
        <v>6910</v>
      </c>
      <c r="I102" s="7" t="s" ph="1">
        <v>4170</v>
      </c>
      <c r="M102" s="14" t="str" ph="1">
        <f>IFERROR(INDEX([1]!_born[生没年],
MATCH(I102,[1]!_born[作],0)),"")</f>
        <v>1938~</v>
      </c>
      <c r="N102" s="14" t="str" ph="1">
        <f>IFERROR(INDEX([1]!_born[生没年],
MATCH(K102,[1]!_born[作],0)),"")</f>
        <v/>
      </c>
      <c r="O102" s="7" t="s" ph="1">
        <v>2477</v>
      </c>
      <c r="R102" s="147" ph="1"/>
    </row>
    <row r="103" spans="1:31" ht="25.5" ph="1">
      <c r="A103" s="6" ph="1">
        <v>90</v>
      </c>
      <c r="B103" s="7" t="s" ph="1">
        <v>676</v>
      </c>
      <c r="C103" s="7" t="s" ph="1">
        <v>808</v>
      </c>
      <c r="G103" s="7" t="s" ph="1">
        <v>6910</v>
      </c>
      <c r="I103" s="7" t="s" ph="1">
        <v>7072</v>
      </c>
      <c r="M103" s="14" t="str" ph="1">
        <f>IFERROR(INDEX([1]!_born[生没年],
MATCH(I103,[1]!_born[作],0)),"")</f>
        <v/>
      </c>
      <c r="N103" s="14" t="str" ph="1">
        <f>IFERROR(INDEX([1]!_born[生没年],
MATCH(K103,[1]!_born[作],0)),"")</f>
        <v/>
      </c>
      <c r="O103" s="7" t="s" ph="1">
        <v>7073</v>
      </c>
      <c r="R103" s="147" ph="1"/>
    </row>
    <row r="104" spans="1:31" ht="25.5" ph="1">
      <c r="A104" s="6" ph="1">
        <v>91</v>
      </c>
      <c r="B104" s="7" t="s" ph="1">
        <v>676</v>
      </c>
      <c r="C104" s="7" t="s" ph="1">
        <v>808</v>
      </c>
      <c r="G104" s="7" t="s" ph="1">
        <v>6910</v>
      </c>
      <c r="I104" s="7" t="s" ph="1">
        <v>7074</v>
      </c>
      <c r="M104" s="14" t="str" ph="1">
        <f>IFERROR(INDEX([1]!_born[生没年],
MATCH(I104,[1]!_born[作],0)),"")</f>
        <v/>
      </c>
      <c r="N104" s="14" t="str" ph="1">
        <f>IFERROR(INDEX([1]!_born[生没年],
MATCH(K104,[1]!_born[作],0)),"")</f>
        <v/>
      </c>
      <c r="O104" s="7" t="s" ph="1">
        <v>7075</v>
      </c>
      <c r="R104" s="147" ph="1"/>
    </row>
    <row r="105" spans="1:31" ht="25.5" ph="1">
      <c r="A105" s="6" ph="1">
        <v>92</v>
      </c>
      <c r="B105" s="7" t="s" ph="1">
        <v>676</v>
      </c>
      <c r="C105" s="7" t="s" ph="1">
        <v>808</v>
      </c>
      <c r="F105" s="7" t="s" ph="1">
        <v>813</v>
      </c>
      <c r="G105" s="7" t="s" ph="1">
        <v>6910</v>
      </c>
      <c r="I105" s="17" t="s" ph="1">
        <v>7076</v>
      </c>
      <c r="M105" s="14" t="str" ph="1">
        <f>IFERROR(INDEX([1]!_born[生没年],
MATCH(I105,[1]!_born[作],0)),"")</f>
        <v>1930~1996</v>
      </c>
      <c r="N105" s="14" t="str" ph="1">
        <f>IFERROR(INDEX([1]!_born[生没年],
MATCH(K105,[1]!_born[作],0)),"")</f>
        <v/>
      </c>
      <c r="O105" s="17" t="s" ph="1">
        <v>7077</v>
      </c>
      <c r="R105" s="147" ph="1"/>
      <c r="S105" s="7" t="s" ph="1">
        <v>7078</v>
      </c>
      <c r="Y105" s="7" t="s" ph="1">
        <v>7079</v>
      </c>
      <c r="AB105" s="17" t="s" ph="1">
        <v>3238</v>
      </c>
    </row>
    <row r="106" spans="1:31" ht="25.5" ph="1">
      <c r="A106" s="6" ph="1">
        <v>93</v>
      </c>
      <c r="B106" s="7" t="s" ph="1">
        <v>676</v>
      </c>
      <c r="C106" s="7" t="s" ph="1">
        <v>808</v>
      </c>
      <c r="F106" s="7" t="s" ph="1">
        <v>814</v>
      </c>
      <c r="G106" s="7" t="s" ph="1">
        <v>6910</v>
      </c>
      <c r="I106" s="17" t="s" ph="1">
        <v>815</v>
      </c>
      <c r="M106" s="14" t="str" ph="1">
        <f>IFERROR(INDEX([1]!_born[生没年],
MATCH(I106,[1]!_born[作],0)),"")</f>
        <v>1883~1945</v>
      </c>
      <c r="N106" s="14" t="str" ph="1">
        <f>IFERROR(INDEX([1]!_born[生没年],
MATCH(K106,[1]!_born[作],0)),"")</f>
        <v/>
      </c>
      <c r="O106" s="17" t="s" ph="1">
        <v>7080</v>
      </c>
      <c r="R106" s="147" ph="1"/>
      <c r="S106" s="7" t="s" ph="1">
        <v>7081</v>
      </c>
      <c r="Y106" s="7" t="s" ph="1">
        <v>7079</v>
      </c>
      <c r="AA106" s="7" t="s" ph="1">
        <v>7082</v>
      </c>
    </row>
    <row r="107" spans="1:31" ht="25.5" ph="1">
      <c r="A107" s="6" ph="1">
        <v>94</v>
      </c>
      <c r="B107" s="7" t="s" ph="1">
        <v>676</v>
      </c>
      <c r="C107" s="7" t="s" ph="1">
        <v>808</v>
      </c>
      <c r="G107" s="7" t="s" ph="1">
        <v>6910</v>
      </c>
      <c r="I107" s="7" t="s" ph="1">
        <v>2534</v>
      </c>
      <c r="M107" s="14" t="str" ph="1">
        <f>IFERROR(INDEX([1]!_born[生没年],
MATCH(I107,[1]!_born[作],0)),"")</f>
        <v>1928~</v>
      </c>
      <c r="N107" s="14" t="str" ph="1">
        <f>IFERROR(INDEX([1]!_born[生没年],
MATCH(K107,[1]!_born[作],0)),"")</f>
        <v/>
      </c>
      <c r="O107" s="7" t="s" ph="1">
        <v>7083</v>
      </c>
      <c r="R107" s="147" ph="1"/>
      <c r="AB107" s="7" t="s" ph="1">
        <v>2534</v>
      </c>
      <c r="AC107" s="7" t="s" ph="1">
        <v>7084</v>
      </c>
      <c r="AD107" s="7" t="s" ph="1">
        <v>816</v>
      </c>
    </row>
    <row r="108" spans="1:31" ht="25.5" ph="1">
      <c r="A108" s="6" ph="1">
        <v>95</v>
      </c>
      <c r="B108" s="7" t="s" ph="1">
        <v>676</v>
      </c>
      <c r="C108" s="7" t="s" ph="1">
        <v>808</v>
      </c>
      <c r="G108" s="7" t="s" ph="1">
        <v>6910</v>
      </c>
      <c r="I108" s="7" t="s" ph="1">
        <v>2534</v>
      </c>
      <c r="M108" s="14" t="str" ph="1">
        <f>IFERROR(INDEX([1]!_born[生没年],
MATCH(I108,[1]!_born[作],0)),"")</f>
        <v>1928~</v>
      </c>
      <c r="N108" s="14" t="str" ph="1">
        <f>IFERROR(INDEX([1]!_born[生没年],
MATCH(K108,[1]!_born[作],0)),"")</f>
        <v/>
      </c>
      <c r="O108" s="7" t="s" ph="1">
        <v>7085</v>
      </c>
      <c r="R108" s="147" ph="1"/>
      <c r="S108" s="7" t="s" ph="1">
        <v>7086</v>
      </c>
      <c r="T108" s="7" t="s" ph="1">
        <v>3480</v>
      </c>
      <c r="V108" s="16" ph="1">
        <v>1300</v>
      </c>
      <c r="AB108" s="7" t="s" ph="1">
        <v>7087</v>
      </c>
      <c r="AC108" s="7" t="s" ph="1">
        <v>7088</v>
      </c>
      <c r="AD108" s="7" t="s" ph="1">
        <v>7089</v>
      </c>
      <c r="AE108" s="7" t="s" ph="1">
        <v>7090</v>
      </c>
    </row>
    <row r="109" spans="1:31" ht="25.5" ph="1">
      <c r="A109" s="6" ph="1">
        <v>96</v>
      </c>
      <c r="B109" s="7" t="s" ph="1">
        <v>676</v>
      </c>
      <c r="C109" s="7" t="s" ph="1">
        <v>808</v>
      </c>
      <c r="G109" s="7" t="s" ph="1">
        <v>6910</v>
      </c>
      <c r="I109" s="7" t="s" ph="1">
        <v>3575</v>
      </c>
      <c r="M109" s="14" t="str" ph="1">
        <f>IFERROR(INDEX([1]!_born[生没年],
MATCH(I109,[1]!_born[作],0)),"")</f>
        <v>1925~</v>
      </c>
      <c r="N109" s="14" t="str" ph="1">
        <f>IFERROR(INDEX([1]!_born[生没年],
MATCH(K109,[1]!_born[作],0)),"")</f>
        <v/>
      </c>
      <c r="O109" s="7" t="s" ph="1">
        <v>7091</v>
      </c>
      <c r="R109" s="147" ph="1"/>
      <c r="S109" s="7" t="s" ph="1">
        <v>7092</v>
      </c>
      <c r="T109" s="7" t="s" ph="1">
        <v>3480</v>
      </c>
      <c r="V109" s="16" ph="1">
        <v>1300</v>
      </c>
      <c r="AB109" s="7" t="s" ph="1">
        <v>7093</v>
      </c>
      <c r="AC109" s="7" t="s" ph="1">
        <v>7094</v>
      </c>
    </row>
    <row r="110" spans="1:31" ht="25.5" ph="1">
      <c r="A110" s="6" ph="1">
        <v>97</v>
      </c>
      <c r="B110" s="7" t="s" ph="1">
        <v>676</v>
      </c>
      <c r="C110" s="7" t="s" ph="1">
        <v>808</v>
      </c>
      <c r="G110" s="7" t="s" ph="1">
        <v>6910</v>
      </c>
      <c r="I110" s="7" t="s" ph="1">
        <v>2432</v>
      </c>
      <c r="M110" s="14" t="str" ph="1">
        <f>IFERROR(INDEX([1]!_born[生没年],
MATCH(I110,[1]!_born[作],0)),"")</f>
        <v>1923~</v>
      </c>
      <c r="N110" s="14" t="str" ph="1">
        <f>IFERROR(INDEX([1]!_born[生没年],
MATCH(K110,[1]!_born[作],0)),"")</f>
        <v/>
      </c>
      <c r="O110" s="7" t="s" ph="1">
        <v>7095</v>
      </c>
      <c r="R110" s="147" ph="1"/>
      <c r="S110" s="7" t="s" ph="1">
        <v>7096</v>
      </c>
      <c r="T110" s="7" t="s" ph="1">
        <v>3480</v>
      </c>
      <c r="V110" s="16" ph="1">
        <v>1300</v>
      </c>
      <c r="Z110" s="7" t="s" ph="1">
        <v>7097</v>
      </c>
      <c r="AA110" s="7" t="s" ph="1">
        <v>7098</v>
      </c>
      <c r="AB110" s="7" t="s" ph="1">
        <v>7099</v>
      </c>
    </row>
    <row r="111" spans="1:31" ht="25.5" ph="1">
      <c r="A111" s="6" ph="1">
        <v>98</v>
      </c>
      <c r="B111" s="7" t="s" ph="1">
        <v>676</v>
      </c>
      <c r="C111" s="7" t="s" ph="1">
        <v>808</v>
      </c>
      <c r="G111" s="7" t="s" ph="1">
        <v>6910</v>
      </c>
      <c r="I111" s="7" t="s" ph="1">
        <v>3717</v>
      </c>
      <c r="M111" s="14" t="str" ph="1">
        <f>IFERROR(INDEX([1]!_born[生没年],
MATCH(I111,[1]!_born[作],0)),"")</f>
        <v>1914~</v>
      </c>
      <c r="N111" s="14" t="str" ph="1">
        <f>IFERROR(INDEX([1]!_born[生没年],
MATCH(K111,[1]!_born[作],0)),"")</f>
        <v/>
      </c>
      <c r="O111" s="7" t="s" ph="1">
        <v>7100</v>
      </c>
      <c r="R111" s="147" ph="1"/>
      <c r="S111" s="7" t="s" ph="1">
        <v>7101</v>
      </c>
      <c r="T111" s="7" t="s" ph="1">
        <v>4050</v>
      </c>
      <c r="U111" s="15" ph="1">
        <v>36342</v>
      </c>
      <c r="V111" s="16" ph="1">
        <v>1800</v>
      </c>
      <c r="W111" s="16" t="s" ph="1">
        <v>7102</v>
      </c>
      <c r="Z111" s="7" t="s" ph="1">
        <v>7103</v>
      </c>
      <c r="AA111" s="7" t="s" ph="1">
        <v>7104</v>
      </c>
      <c r="AB111" s="7" t="s" ph="1">
        <v>7105</v>
      </c>
    </row>
    <row r="112" spans="1:31" ht="25.5" ph="1">
      <c r="A112" s="6" ph="1">
        <v>99</v>
      </c>
      <c r="B112" s="7" t="s" ph="1">
        <v>676</v>
      </c>
      <c r="C112" s="7" t="s" ph="1">
        <v>808</v>
      </c>
      <c r="G112" s="7" t="s" ph="1">
        <v>6910</v>
      </c>
      <c r="I112" s="7" t="s" ph="1">
        <v>3129</v>
      </c>
      <c r="M112" s="14" t="str" ph="1">
        <f>IFERROR(INDEX([1]!_born[生没年],
MATCH(I112,[1]!_born[作],0)),"")</f>
        <v>1912~1992</v>
      </c>
      <c r="N112" s="14" t="str" ph="1">
        <f>IFERROR(INDEX([1]!_born[生没年],
MATCH(K112,[1]!_born[作],0)),"")</f>
        <v/>
      </c>
      <c r="O112" s="7" t="s" ph="1">
        <v>817</v>
      </c>
      <c r="R112" s="147" ph="1"/>
      <c r="T112" s="7" t="s" ph="1">
        <v>4169</v>
      </c>
      <c r="U112" s="15" t="s" ph="1">
        <v>1232</v>
      </c>
      <c r="AB112" s="7" t="s" ph="1">
        <v>818</v>
      </c>
      <c r="AC112" s="7" t="s" ph="1">
        <v>819</v>
      </c>
    </row>
    <row r="113" spans="1:29" ht="25.5" ph="1">
      <c r="A113" s="6" ph="1">
        <v>100</v>
      </c>
      <c r="B113" s="7" t="s" ph="1">
        <v>676</v>
      </c>
      <c r="C113" s="7" t="s" ph="1">
        <v>808</v>
      </c>
      <c r="G113" s="7" t="s" ph="1">
        <v>6910</v>
      </c>
      <c r="I113" s="7" t="s" ph="1">
        <v>2675</v>
      </c>
      <c r="M113" s="14" t="str" ph="1">
        <f>IFERROR(INDEX([1]!_born[生没年],
MATCH(I113,[1]!_born[作],0)),"")</f>
        <v>1874~1951</v>
      </c>
      <c r="N113" s="14" t="str" ph="1">
        <f>IFERROR(INDEX([1]!_born[生没年],
MATCH(K113,[1]!_born[作],0)),"")</f>
        <v/>
      </c>
      <c r="O113" s="17" t="s" ph="1">
        <v>7106</v>
      </c>
      <c r="R113" s="147" ph="1"/>
      <c r="Z113" s="7" t="s" ph="1">
        <v>3370</v>
      </c>
      <c r="AA113" s="7" t="s" ph="1">
        <v>7107</v>
      </c>
    </row>
    <row r="114" spans="1:29" ht="25.5" ph="1">
      <c r="A114" s="6" ph="1">
        <v>101</v>
      </c>
      <c r="B114" s="7" t="s" ph="1">
        <v>676</v>
      </c>
      <c r="C114" s="7" t="s" ph="1">
        <v>808</v>
      </c>
      <c r="G114" s="7" t="s" ph="1">
        <v>6910</v>
      </c>
      <c r="H114" s="7" t="s" ph="1">
        <v>1246</v>
      </c>
      <c r="I114" s="7" t="s" ph="1">
        <v>3418</v>
      </c>
      <c r="M114" s="14" t="str" ph="1">
        <f>IFERROR(INDEX([1]!_born[生没年],
MATCH(I114,[1]!_born[作],0)),"")</f>
        <v>1908~1992</v>
      </c>
      <c r="N114" s="14" t="str" ph="1">
        <f>IFERROR(INDEX([1]!_born[生没年],
MATCH(K114,[1]!_born[作],0)),"")</f>
        <v/>
      </c>
      <c r="O114" s="7" t="s" ph="1">
        <v>7108</v>
      </c>
      <c r="R114" s="147" ph="1"/>
      <c r="Z114" s="7" t="s" ph="1">
        <v>7109</v>
      </c>
      <c r="AA114" s="7" t="s" ph="1">
        <v>7110</v>
      </c>
    </row>
    <row r="115" spans="1:29" ht="25.5" ph="1">
      <c r="A115" s="6" ph="1">
        <v>102</v>
      </c>
      <c r="B115" s="7" t="s" ph="1">
        <v>676</v>
      </c>
      <c r="C115" s="7" t="s" ph="1">
        <v>808</v>
      </c>
      <c r="G115" s="7" t="s" ph="1">
        <v>6910</v>
      </c>
      <c r="H115" s="7" t="s" ph="1">
        <v>1246</v>
      </c>
      <c r="I115" s="17" t="s" ph="1">
        <v>820</v>
      </c>
      <c r="M115" s="14" t="str" ph="1">
        <f>IFERROR(INDEX([1]!_born[生没年],
MATCH(I115,[1]!_born[作],0)),"")</f>
        <v>1892~1974</v>
      </c>
      <c r="N115" s="14" t="str" ph="1">
        <f>IFERROR(INDEX([1]!_born[生没年],
MATCH(K115,[1]!_born[作],0)),"")</f>
        <v/>
      </c>
      <c r="O115" s="7" t="s" ph="1">
        <v>7111</v>
      </c>
      <c r="R115" s="147" ph="1"/>
      <c r="S115" s="7" t="s" ph="1">
        <v>821</v>
      </c>
      <c r="T115" s="7" t="s" ph="1">
        <v>4043</v>
      </c>
      <c r="U115" s="15" t="s" ph="1">
        <v>1232</v>
      </c>
      <c r="Z115" s="17" t="s" ph="1">
        <v>820</v>
      </c>
      <c r="AA115" s="7" t="s" ph="1">
        <v>3925</v>
      </c>
    </row>
    <row r="116" spans="1:29" ht="25.5" ph="1">
      <c r="A116" s="6" ph="1">
        <v>103</v>
      </c>
      <c r="B116" s="7" t="s" ph="1">
        <v>676</v>
      </c>
      <c r="C116" s="7" t="s" ph="1">
        <v>808</v>
      </c>
      <c r="G116" s="7" t="s" ph="1">
        <v>6910</v>
      </c>
      <c r="H116" s="7" t="s" ph="1">
        <v>1246</v>
      </c>
      <c r="I116" s="17" t="s" ph="1">
        <v>820</v>
      </c>
      <c r="M116" s="14" t="str" ph="1">
        <f>IFERROR(INDEX([1]!_born[生没年],
MATCH(I116,[1]!_born[作],0)),"")</f>
        <v>1892~1974</v>
      </c>
      <c r="N116" s="14" t="str" ph="1">
        <f>IFERROR(INDEX([1]!_born[生没年],
MATCH(K116,[1]!_born[作],0)),"")</f>
        <v/>
      </c>
      <c r="O116" s="7" t="s" ph="1">
        <v>7112</v>
      </c>
      <c r="R116" s="147" ph="1"/>
      <c r="S116" s="7" t="s" ph="1">
        <v>822</v>
      </c>
      <c r="T116" s="7" t="s" ph="1">
        <v>4043</v>
      </c>
      <c r="U116" s="15" t="s" ph="1">
        <v>1232</v>
      </c>
      <c r="Z116" s="17" t="s" ph="1">
        <v>820</v>
      </c>
    </row>
    <row r="117" spans="1:29" ht="25.5" ph="1">
      <c r="A117" s="6" ph="1">
        <v>104</v>
      </c>
      <c r="B117" s="7" t="s" ph="1">
        <v>676</v>
      </c>
      <c r="C117" s="7" t="s" ph="1">
        <v>808</v>
      </c>
      <c r="G117" s="7" t="s" ph="1">
        <v>6910</v>
      </c>
      <c r="H117" s="7" t="s" ph="1">
        <v>1246</v>
      </c>
      <c r="I117" s="17" t="s" ph="1">
        <v>820</v>
      </c>
      <c r="M117" s="14" t="str" ph="1">
        <f>IFERROR(INDEX([1]!_born[生没年],
MATCH(I117,[1]!_born[作],0)),"")</f>
        <v>1892~1974</v>
      </c>
      <c r="N117" s="14" t="str" ph="1">
        <f>IFERROR(INDEX([1]!_born[生没年],
MATCH(K117,[1]!_born[作],0)),"")</f>
        <v/>
      </c>
      <c r="O117" s="7" t="s" ph="1">
        <v>7112</v>
      </c>
      <c r="R117" s="147" ph="1"/>
      <c r="S117" s="7" t="s" ph="1">
        <v>3798</v>
      </c>
      <c r="T117" s="7" t="s" ph="1">
        <v>3035</v>
      </c>
      <c r="U117" s="15" t="s" ph="1">
        <v>1232</v>
      </c>
      <c r="Z117" s="7" t="s" ph="1">
        <v>4158</v>
      </c>
      <c r="AA117" s="7" t="s" ph="1">
        <v>3884</v>
      </c>
    </row>
    <row r="118" spans="1:29" ht="25.5" ph="1">
      <c r="A118" s="6" ph="1">
        <v>107</v>
      </c>
      <c r="B118" s="7" t="s" ph="1">
        <v>676</v>
      </c>
      <c r="C118" s="7" t="s" ph="1">
        <v>808</v>
      </c>
      <c r="G118" s="7" t="s" ph="1">
        <v>6910</v>
      </c>
      <c r="I118" s="7" t="s" ph="1">
        <v>2903</v>
      </c>
      <c r="M118" s="14" t="str" ph="1">
        <f>IFERROR(INDEX([1]!_born[生没年],
MATCH(I118,[1]!_born[作],0)),"")</f>
        <v>1882~1971</v>
      </c>
      <c r="N118" s="14" t="str" ph="1">
        <f>IFERROR(INDEX([1]!_born[生没年],
MATCH(K118,[1]!_born[作],0)),"")</f>
        <v/>
      </c>
      <c r="O118" s="7" t="s" ph="1">
        <v>7113</v>
      </c>
      <c r="R118" s="147" ph="1"/>
      <c r="S118" s="7" t="s" ph="1">
        <v>3574</v>
      </c>
      <c r="T118" s="7" t="s" ph="1">
        <v>3035</v>
      </c>
      <c r="U118" s="15" t="s" ph="1">
        <v>1232</v>
      </c>
      <c r="Z118" s="7" t="s" ph="1">
        <v>4158</v>
      </c>
      <c r="AA118" s="7" t="s" ph="1">
        <v>3884</v>
      </c>
    </row>
    <row r="119" spans="1:29" ht="25.5" ph="1">
      <c r="A119" s="6" ph="1">
        <v>105</v>
      </c>
      <c r="B119" s="7" t="s" ph="1">
        <v>676</v>
      </c>
      <c r="C119" s="7" t="s" ph="1">
        <v>808</v>
      </c>
      <c r="G119" s="7" t="s" ph="1">
        <v>6910</v>
      </c>
      <c r="I119" s="7" t="s" ph="1">
        <v>2921</v>
      </c>
      <c r="M119" s="14" t="str" ph="1">
        <f>IFERROR(INDEX([1]!_born[生没年],
MATCH(I119,[1]!_born[作],0)),"")</f>
        <v>1891~1953</v>
      </c>
      <c r="N119" s="14" t="str" ph="1">
        <f>IFERROR(INDEX([1]!_born[生没年],
MATCH(K119,[1]!_born[作],0)),"")</f>
        <v/>
      </c>
      <c r="O119" s="7" t="s" ph="1">
        <v>7114</v>
      </c>
      <c r="R119" s="147" ph="1"/>
      <c r="AB119" s="7" t="s" ph="1">
        <v>3560</v>
      </c>
    </row>
    <row r="120" spans="1:29" ht="25.5" ph="1">
      <c r="A120" s="6" ph="1">
        <v>106</v>
      </c>
      <c r="B120" s="7" t="s" ph="1">
        <v>676</v>
      </c>
      <c r="C120" s="7" t="s" ph="1">
        <v>808</v>
      </c>
      <c r="G120" s="7" t="s" ph="1">
        <v>6910</v>
      </c>
      <c r="I120" s="7" t="s" ph="1">
        <v>2921</v>
      </c>
      <c r="M120" s="14" t="str" ph="1">
        <f>IFERROR(INDEX([1]!_born[生没年],
MATCH(I120,[1]!_born[作],0)),"")</f>
        <v>1891~1953</v>
      </c>
      <c r="N120" s="14" t="str" ph="1">
        <f>IFERROR(INDEX([1]!_born[生没年],
MATCH(K120,[1]!_born[作],0)),"")</f>
        <v/>
      </c>
      <c r="O120" s="7" t="s" ph="1">
        <v>7115</v>
      </c>
      <c r="R120" s="147" ph="1"/>
      <c r="Z120" s="7" t="s" ph="1">
        <v>2821</v>
      </c>
      <c r="AA120" s="7" t="s" ph="1">
        <v>7116</v>
      </c>
      <c r="AB120" s="7" t="s" ph="1">
        <v>7117</v>
      </c>
    </row>
    <row r="121" spans="1:29" ht="25.5" ph="1">
      <c r="A121" s="6" ph="1">
        <v>108</v>
      </c>
      <c r="B121" s="7" t="s" ph="1">
        <v>676</v>
      </c>
      <c r="C121" s="7" t="s" ph="1">
        <v>808</v>
      </c>
      <c r="G121" s="7" t="s" ph="1">
        <v>6910</v>
      </c>
      <c r="H121" s="7" t="s" ph="1">
        <v>1246</v>
      </c>
      <c r="I121" s="7" t="s" ph="1">
        <v>3278</v>
      </c>
      <c r="M121" s="14" t="str" ph="1">
        <f>IFERROR(INDEX([1]!_born[生没年],
MATCH(I121,[1]!_born[作],0)),"")</f>
        <v>1875~1937</v>
      </c>
      <c r="N121" s="14" t="str" ph="1">
        <f>IFERROR(INDEX([1]!_born[生没年],
MATCH(K121,[1]!_born[作],0)),"")</f>
        <v/>
      </c>
      <c r="O121" s="7" t="s" ph="1">
        <v>7118</v>
      </c>
      <c r="R121" s="147" ph="1"/>
      <c r="Z121" s="7" t="s" ph="1">
        <v>3370</v>
      </c>
      <c r="AA121" s="7" t="s" ph="1">
        <v>3081</v>
      </c>
    </row>
    <row r="122" spans="1:29" ht="25.5" ph="1">
      <c r="A122" s="6" ph="1">
        <v>109</v>
      </c>
      <c r="B122" s="7" t="s" ph="1">
        <v>676</v>
      </c>
      <c r="C122" s="7" t="s" ph="1">
        <v>808</v>
      </c>
      <c r="G122" s="7" t="s" ph="1">
        <v>6910</v>
      </c>
      <c r="H122" s="7" t="s" ph="1">
        <v>1246</v>
      </c>
      <c r="I122" s="7" t="s" ph="1">
        <v>3278</v>
      </c>
      <c r="M122" s="14" t="str" ph="1">
        <f>IFERROR(INDEX([1]!_born[生没年],
MATCH(I122,[1]!_born[作],0)),"")</f>
        <v>1875~1937</v>
      </c>
      <c r="N122" s="14" t="str" ph="1">
        <f>IFERROR(INDEX([1]!_born[生没年],
MATCH(K122,[1]!_born[作],0)),"")</f>
        <v/>
      </c>
      <c r="O122" s="7" t="s" ph="1">
        <v>7119</v>
      </c>
      <c r="R122" s="147" ph="1"/>
      <c r="S122" s="7" t="s" ph="1">
        <v>7120</v>
      </c>
      <c r="U122" s="15" t="s" ph="1">
        <v>1232</v>
      </c>
      <c r="AB122" s="7" t="s" ph="1">
        <v>7121</v>
      </c>
    </row>
    <row r="123" spans="1:29" ht="25.5" ph="1">
      <c r="A123" s="6" ph="1">
        <v>110</v>
      </c>
      <c r="B123" s="7" t="s" ph="1">
        <v>676</v>
      </c>
      <c r="C123" s="7" t="s" ph="1">
        <v>808</v>
      </c>
      <c r="G123" s="7" t="s" ph="1">
        <v>6910</v>
      </c>
      <c r="H123" s="7" t="s" ph="1">
        <v>1246</v>
      </c>
      <c r="I123" s="7" t="s" ph="1">
        <v>3034</v>
      </c>
      <c r="M123" s="14" t="str" ph="1">
        <f>IFERROR(INDEX([1]!_born[生没年],
MATCH(I123,[1]!_born[作],0)),"")</f>
        <v>1866~1925</v>
      </c>
      <c r="N123" s="14" t="str" ph="1">
        <f>IFERROR(INDEX([1]!_born[生没年],
MATCH(K123,[1]!_born[作],0)),"")</f>
        <v/>
      </c>
      <c r="O123" s="7" t="s" ph="1">
        <v>7122</v>
      </c>
      <c r="R123" s="147" ph="1"/>
      <c r="W123" s="16" ph="1">
        <v>500</v>
      </c>
      <c r="AB123" s="7" t="s" ph="1">
        <v>7123</v>
      </c>
      <c r="AC123" s="7" t="s" ph="1">
        <v>7124</v>
      </c>
    </row>
    <row r="124" spans="1:29" ht="25.5" ph="1">
      <c r="A124" s="6" ph="1">
        <v>111</v>
      </c>
      <c r="B124" s="7" t="s" ph="1">
        <v>676</v>
      </c>
      <c r="C124" s="7" t="s" ph="1">
        <v>808</v>
      </c>
      <c r="G124" s="7" t="s" ph="1">
        <v>6910</v>
      </c>
      <c r="H124" s="7" t="s" ph="1">
        <v>1246</v>
      </c>
      <c r="I124" s="7" t="s" ph="1">
        <v>3034</v>
      </c>
      <c r="M124" s="14" t="str" ph="1">
        <f>IFERROR(INDEX([1]!_born[生没年],
MATCH(I124,[1]!_born[作],0)),"")</f>
        <v>1866~1925</v>
      </c>
      <c r="N124" s="14" t="str" ph="1">
        <f>IFERROR(INDEX([1]!_born[生没年],
MATCH(K124,[1]!_born[作],0)),"")</f>
        <v/>
      </c>
      <c r="O124" s="7" t="s" ph="1">
        <v>4237</v>
      </c>
      <c r="R124" s="147" ph="1"/>
      <c r="T124" s="7" t="s" ph="1">
        <v>3309</v>
      </c>
      <c r="U124" s="15" t="s" ph="1">
        <v>1232</v>
      </c>
      <c r="AB124" s="7" t="s" ph="1">
        <v>823</v>
      </c>
      <c r="AC124" s="7" t="s" ph="1">
        <v>824</v>
      </c>
    </row>
    <row r="125" spans="1:29" ht="25.5" ph="1">
      <c r="A125" s="6" ph="1">
        <v>112</v>
      </c>
      <c r="B125" s="7" t="s" ph="1">
        <v>676</v>
      </c>
      <c r="C125" s="7" t="s" ph="1">
        <v>808</v>
      </c>
      <c r="G125" s="7" t="s" ph="1">
        <v>6910</v>
      </c>
      <c r="H125" s="7" t="s" ph="1">
        <v>1246</v>
      </c>
      <c r="I125" s="7" t="s" ph="1">
        <v>3213</v>
      </c>
      <c r="M125" s="14" t="str" ph="1">
        <f>IFERROR(INDEX([1]!_born[生没年],
MATCH(I125,[1]!_born[作],0)),"")</f>
        <v>1862~1918</v>
      </c>
      <c r="N125" s="14" t="str" ph="1">
        <f>IFERROR(INDEX([1]!_born[生没年],
MATCH(K125,[1]!_born[作],0)),"")</f>
        <v/>
      </c>
      <c r="O125" s="7" t="s" ph="1">
        <v>7125</v>
      </c>
      <c r="R125" s="147" ph="1"/>
      <c r="S125" s="7" t="s" ph="1">
        <v>7126</v>
      </c>
      <c r="T125" s="7" t="s" ph="1">
        <v>3308</v>
      </c>
      <c r="U125" s="15" t="s" ph="1">
        <v>1232</v>
      </c>
      <c r="AB125" s="7" t="s" ph="1">
        <v>7127</v>
      </c>
      <c r="AC125" s="7" t="s" ph="1">
        <v>7128</v>
      </c>
    </row>
    <row r="126" spans="1:29" ht="25.5" ph="1">
      <c r="A126" s="6" ph="1">
        <v>113</v>
      </c>
      <c r="B126" s="7" t="s" ph="1">
        <v>676</v>
      </c>
      <c r="C126" s="7" t="s" ph="1">
        <v>808</v>
      </c>
      <c r="G126" s="7" t="s" ph="1">
        <v>6910</v>
      </c>
      <c r="H126" s="7" t="s" ph="1">
        <v>1246</v>
      </c>
      <c r="I126" s="7" t="s" ph="1">
        <v>3213</v>
      </c>
      <c r="M126" s="14" t="str" ph="1">
        <f>IFERROR(INDEX([1]!_born[生没年],
MATCH(I126,[1]!_born[作],0)),"")</f>
        <v>1862~1918</v>
      </c>
      <c r="N126" s="14" t="str" ph="1">
        <f>IFERROR(INDEX([1]!_born[生没年],
MATCH(K126,[1]!_born[作],0)),"")</f>
        <v/>
      </c>
      <c r="O126" s="7" t="s" ph="1">
        <v>7129</v>
      </c>
      <c r="R126" s="147" ph="1"/>
      <c r="S126" s="7" t="s" ph="1">
        <v>7130</v>
      </c>
      <c r="T126" s="7" t="s" ph="1">
        <v>3308</v>
      </c>
      <c r="U126" s="15" t="s" ph="1">
        <v>1232</v>
      </c>
      <c r="AB126" s="7" t="s" ph="1">
        <v>7127</v>
      </c>
      <c r="AC126" s="7" t="s" ph="1">
        <v>7128</v>
      </c>
    </row>
    <row r="127" spans="1:29" ht="25.5" ph="1">
      <c r="A127" s="6" ph="1">
        <v>114</v>
      </c>
      <c r="B127" s="7" t="s" ph="1">
        <v>676</v>
      </c>
      <c r="C127" s="7" t="s" ph="1">
        <v>808</v>
      </c>
      <c r="G127" s="7" t="s" ph="1">
        <v>6910</v>
      </c>
      <c r="H127" s="7" t="s" ph="1">
        <v>1246</v>
      </c>
      <c r="I127" s="7" t="s" ph="1">
        <v>3213</v>
      </c>
      <c r="M127" s="14" t="str" ph="1">
        <f>IFERROR(INDEX([1]!_born[生没年],
MATCH(I127,[1]!_born[作],0)),"")</f>
        <v>1862~1918</v>
      </c>
      <c r="N127" s="14" t="str" ph="1">
        <f>IFERROR(INDEX([1]!_born[生没年],
MATCH(K127,[1]!_born[作],0)),"")</f>
        <v/>
      </c>
      <c r="O127" s="7" t="s" ph="1">
        <v>7131</v>
      </c>
      <c r="R127" s="147" ph="1"/>
      <c r="S127" s="7" t="s" ph="1">
        <v>7132</v>
      </c>
      <c r="T127" s="7" t="s" ph="1">
        <v>3308</v>
      </c>
      <c r="U127" s="15" t="s" ph="1">
        <v>1232</v>
      </c>
      <c r="AB127" s="7" t="s" ph="1">
        <v>7127</v>
      </c>
      <c r="AC127" s="7" t="s" ph="1">
        <v>7128</v>
      </c>
    </row>
    <row r="128" spans="1:29" ht="25.5" ph="1">
      <c r="A128" s="6" ph="1">
        <v>115</v>
      </c>
      <c r="B128" s="7" t="s" ph="1">
        <v>676</v>
      </c>
      <c r="C128" s="7" t="s" ph="1">
        <v>808</v>
      </c>
      <c r="G128" s="7" t="s" ph="1">
        <v>6910</v>
      </c>
      <c r="I128" s="17" t="s" ph="1">
        <v>1240</v>
      </c>
      <c r="M128" s="14" t="str" ph="1">
        <f>IFERROR(INDEX([1]!_born[生没年],
MATCH(I128,[1]!_born[作],0)),"")</f>
        <v>1895~1963</v>
      </c>
      <c r="N128" s="14" t="str" ph="1">
        <f>IFERROR(INDEX([1]!_born[生没年],
MATCH(K128,[1]!_born[作],0)),"")</f>
        <v/>
      </c>
      <c r="O128" s="7" t="s" ph="1">
        <v>7133</v>
      </c>
      <c r="R128" s="147" ph="1"/>
      <c r="S128" s="7" t="s" ph="1">
        <v>7134</v>
      </c>
      <c r="T128" s="7" t="s" ph="1">
        <v>2999</v>
      </c>
      <c r="U128" s="15" t="s" ph="1">
        <v>1232</v>
      </c>
      <c r="Z128" s="7" t="s" ph="1">
        <v>7135</v>
      </c>
      <c r="AA128" s="7" t="s" ph="1">
        <v>7136</v>
      </c>
      <c r="AB128" s="7" t="s" ph="1">
        <v>7137</v>
      </c>
    </row>
    <row r="129" spans="1:31" ht="25.5" ph="1">
      <c r="A129" s="6" ph="1">
        <v>116</v>
      </c>
      <c r="B129" s="7" t="s" ph="1">
        <v>676</v>
      </c>
      <c r="C129" s="7" t="s" ph="1">
        <v>808</v>
      </c>
      <c r="G129" s="7" t="s" ph="1">
        <v>6910</v>
      </c>
      <c r="I129" s="17" t="s" ph="1">
        <v>1240</v>
      </c>
      <c r="M129" s="14" t="str" ph="1">
        <f>IFERROR(INDEX([1]!_born[生没年],
MATCH(I129,[1]!_born[作],0)),"")</f>
        <v>1895~1963</v>
      </c>
      <c r="N129" s="14" t="str" ph="1">
        <f>IFERROR(INDEX([1]!_born[生没年],
MATCH(K129,[1]!_born[作],0)),"")</f>
        <v/>
      </c>
      <c r="O129" s="7" t="s" ph="1">
        <v>7138</v>
      </c>
      <c r="R129" s="147" ph="1"/>
      <c r="S129" s="7" t="s" ph="1">
        <v>7139</v>
      </c>
      <c r="T129" s="7" t="s" ph="1">
        <v>2999</v>
      </c>
      <c r="U129" s="15" t="s" ph="1">
        <v>1232</v>
      </c>
      <c r="Z129" s="7" t="s" ph="1">
        <v>7135</v>
      </c>
      <c r="AA129" s="7" t="s" ph="1">
        <v>7136</v>
      </c>
      <c r="AB129" s="7" t="s" ph="1">
        <v>7137</v>
      </c>
    </row>
    <row r="130" spans="1:31" s="8" customFormat="1" ph="1">
      <c r="A130" s="6" ph="1">
        <v>119</v>
      </c>
      <c r="B130" s="11" t="s" ph="1">
        <v>676</v>
      </c>
      <c r="C130" s="11" t="s" ph="1">
        <v>808</v>
      </c>
      <c r="G130" s="10" t="s" ph="1">
        <v>1245</v>
      </c>
      <c r="H130" s="11" ph="1"/>
      <c r="M130" s="9" t="str" ph="1">
        <f>IFERROR(INDEX([1]!_born[生没年],
MATCH(I130,[1]!_born[作],0)),"")</f>
        <v/>
      </c>
      <c r="N130" s="9" t="str" ph="1">
        <f>IFERROR(INDEX([1]!_born[生没年],
MATCH(K130,[1]!_born[作],0)),"")</f>
        <v/>
      </c>
      <c r="R130" s="146" ph="1"/>
      <c r="U130" s="12" ph="1"/>
      <c r="V130" s="13" ph="1"/>
      <c r="W130" s="13" ph="1"/>
    </row>
    <row r="131" spans="1:31" ht="25.5" ph="1">
      <c r="A131" s="6" ph="1">
        <v>120</v>
      </c>
      <c r="B131" s="7" t="s" ph="1">
        <v>676</v>
      </c>
      <c r="C131" s="7" t="s" ph="1">
        <v>808</v>
      </c>
      <c r="G131" s="7" t="s" ph="1">
        <v>6910</v>
      </c>
      <c r="I131" s="17" t="s" ph="1">
        <v>1242</v>
      </c>
      <c r="M131" s="14" t="str" ph="1">
        <f>IFERROR(INDEX([1]!_born[生没年],
MATCH(I131,[1]!_born[作],0)),"")</f>
        <v>1872~1915</v>
      </c>
      <c r="N131" s="14" t="str" ph="1">
        <f>IFERROR(INDEX([1]!_born[生没年],
MATCH(K131,[1]!_born[作],0)),"")</f>
        <v/>
      </c>
      <c r="O131" s="7" t="s" ph="1">
        <v>7140</v>
      </c>
      <c r="R131" s="147" ph="1"/>
      <c r="S131" s="7" t="s" ph="1">
        <v>7141</v>
      </c>
      <c r="T131" s="7" t="s" ph="1">
        <v>3908</v>
      </c>
      <c r="AB131" s="7" t="s" ph="1">
        <v>7142</v>
      </c>
    </row>
    <row r="132" spans="1:31" ht="25.5" ph="1">
      <c r="A132" s="6" ph="1">
        <v>121</v>
      </c>
      <c r="B132" s="7" t="s" ph="1">
        <v>676</v>
      </c>
      <c r="C132" s="7" t="s" ph="1">
        <v>808</v>
      </c>
      <c r="G132" s="7" t="s" ph="1">
        <v>6910</v>
      </c>
      <c r="I132" s="7" t="s" ph="1">
        <v>7143</v>
      </c>
      <c r="M132" s="14" t="str" ph="1">
        <f>IFERROR(INDEX([1]!_born[生没年],
MATCH(I132,[1]!_born[作],0)),"")</f>
        <v/>
      </c>
      <c r="N132" s="14" t="str" ph="1">
        <f>IFERROR(INDEX([1]!_born[生没年],
MATCH(K132,[1]!_born[作],0)),"")</f>
        <v/>
      </c>
      <c r="O132" s="7" t="s" ph="1">
        <v>7144</v>
      </c>
      <c r="R132" s="147" ph="1"/>
      <c r="S132" s="7" t="s" ph="1">
        <v>7145</v>
      </c>
    </row>
    <row r="133" spans="1:31" ht="25.5" ph="1">
      <c r="A133" s="6" ph="1">
        <v>122</v>
      </c>
      <c r="B133" s="7" t="s" ph="1">
        <v>676</v>
      </c>
      <c r="C133" s="7" t="s" ph="1">
        <v>808</v>
      </c>
      <c r="E133" s="7" t="s" ph="1">
        <v>825</v>
      </c>
      <c r="G133" s="7" t="s" ph="1">
        <v>1245</v>
      </c>
      <c r="I133" s="7" t="s" ph="1">
        <v>7146</v>
      </c>
      <c r="M133" s="14" t="str" ph="1">
        <f>IFERROR(INDEX([1]!_born[生没年],
MATCH(I133,[1]!_born[作],0)),"")</f>
        <v/>
      </c>
      <c r="N133" s="14" t="str" ph="1">
        <f>IFERROR(INDEX([1]!_born[生没年],
MATCH(K133,[1]!_born[作],0)),"")</f>
        <v/>
      </c>
      <c r="O133" s="17" t="s" ph="1">
        <v>7147</v>
      </c>
      <c r="R133" s="147" ph="1"/>
      <c r="AB133" s="7" t="s" ph="1">
        <v>7148</v>
      </c>
    </row>
    <row r="134" spans="1:31" ht="25.5" ph="1">
      <c r="A134" s="6" ph="1">
        <v>123</v>
      </c>
      <c r="B134" s="7" t="s" ph="1">
        <v>676</v>
      </c>
      <c r="C134" s="7" t="s" ph="1">
        <v>808</v>
      </c>
      <c r="F134" s="7" t="s" ph="1">
        <v>826</v>
      </c>
      <c r="G134" s="7" t="s" ph="1">
        <v>1245</v>
      </c>
      <c r="I134" s="17" t="s" ph="1">
        <v>7149</v>
      </c>
      <c r="M134" s="14" t="str" ph="1">
        <f>IFERROR(INDEX([1]!_born[生没年],
MATCH(I134,[1]!_born[作],0)),"")</f>
        <v>1892~1972</v>
      </c>
      <c r="N134" s="14" t="str" ph="1">
        <f>IFERROR(INDEX([1]!_born[生没年],
MATCH(K134,[1]!_born[作],0)),"")</f>
        <v/>
      </c>
      <c r="O134" s="17" t="s" ph="1">
        <v>7150</v>
      </c>
      <c r="R134" s="147" ph="1"/>
      <c r="S134" s="7" t="s" ph="1">
        <v>1258</v>
      </c>
      <c r="Z134" s="7" t="s" ph="1">
        <v>2713</v>
      </c>
      <c r="AA134" s="7" t="s" ph="1">
        <v>3081</v>
      </c>
    </row>
    <row r="135" spans="1:31" ph="1">
      <c r="A135" s="6" ph="1">
        <v>124</v>
      </c>
      <c r="B135" s="7" t="s" ph="1">
        <v>676</v>
      </c>
      <c r="C135" s="7" t="s" ph="1">
        <v>808</v>
      </c>
      <c r="F135" s="7" t="s" ph="1">
        <v>814</v>
      </c>
      <c r="G135" s="7" t="s" ph="1">
        <v>1245</v>
      </c>
      <c r="I135" s="7" t="s" ph="1">
        <v>2713</v>
      </c>
      <c r="M135" s="14" t="str" ph="1">
        <f>IFERROR(INDEX([1]!_born[生没年],
MATCH(I135,[1]!_born[作],0)),"")</f>
        <v/>
      </c>
      <c r="N135" s="14" t="str" ph="1">
        <f>IFERROR(INDEX([1]!_born[生没年],
MATCH(K135,[1]!_born[作],0)),"")</f>
        <v/>
      </c>
      <c r="O135" s="7" t="s" ph="1">
        <v>2672</v>
      </c>
      <c r="R135" s="147" ph="1"/>
      <c r="S135" s="7" t="s" ph="1">
        <v>1260</v>
      </c>
      <c r="Z135" s="7" t="s" ph="1">
        <v>2713</v>
      </c>
      <c r="AA135" s="7" t="s" ph="1">
        <v>3081</v>
      </c>
    </row>
    <row r="136" spans="1:31" ht="25.5" ph="1">
      <c r="A136" s="6" ph="1">
        <v>125</v>
      </c>
      <c r="B136" s="7" t="s" ph="1">
        <v>676</v>
      </c>
      <c r="C136" s="7" t="s" ph="1">
        <v>808</v>
      </c>
      <c r="F136" s="7" t="s" ph="1">
        <v>813</v>
      </c>
      <c r="G136" s="7" t="s" ph="1">
        <v>1245</v>
      </c>
      <c r="H136" s="7" t="s" ph="1">
        <v>1246</v>
      </c>
      <c r="I136" s="14" t="s" ph="1">
        <v>2904</v>
      </c>
      <c r="M136" s="14" t="str" ph="1">
        <f>IFERROR(INDEX([1]!_born[生没年],
MATCH(I136,[1]!_born[作],0)),"")</f>
        <v>1835~1921</v>
      </c>
      <c r="N136" s="14" t="str" ph="1">
        <f>IFERROR(INDEX([1]!_born[生没年],
MATCH(K136,[1]!_born[作],0)),"")</f>
        <v/>
      </c>
      <c r="O136" s="7" t="s" ph="1">
        <v>7151</v>
      </c>
      <c r="R136" s="147" ph="1"/>
      <c r="S136" s="7" t="s" ph="1">
        <v>1258</v>
      </c>
      <c r="Z136" s="7" t="s" ph="1">
        <v>7152</v>
      </c>
      <c r="AA136" s="7" t="s" ph="1">
        <v>7153</v>
      </c>
      <c r="AB136" s="7" t="s" ph="1">
        <v>7154</v>
      </c>
      <c r="AC136" s="7" t="s" ph="1">
        <v>7155</v>
      </c>
      <c r="AD136" s="7" t="s" ph="1">
        <v>7156</v>
      </c>
      <c r="AE136" s="7" t="s" ph="1">
        <v>7157</v>
      </c>
    </row>
    <row r="137" spans="1:31" ht="25.5" ph="1">
      <c r="A137" s="6" ph="1">
        <v>126</v>
      </c>
      <c r="B137" s="7" t="s" ph="1">
        <v>676</v>
      </c>
      <c r="C137" s="7" t="s" ph="1">
        <v>808</v>
      </c>
      <c r="F137" s="7" t="s" ph="1">
        <v>814</v>
      </c>
      <c r="G137" s="7" t="s" ph="1">
        <v>1245</v>
      </c>
      <c r="I137" s="7" t="s" ph="1">
        <v>4015</v>
      </c>
      <c r="M137" s="14" t="str" ph="1">
        <f>IFERROR(INDEX([1]!_born[生没年],
MATCH(I137,[1]!_born[作],0)),"")</f>
        <v>1913~1976</v>
      </c>
      <c r="N137" s="14" t="str" ph="1">
        <f>IFERROR(INDEX([1]!_born[生没年],
MATCH(K137,[1]!_born[作],0)),"")</f>
        <v/>
      </c>
      <c r="O137" s="7" t="s" ph="1">
        <v>7158</v>
      </c>
      <c r="R137" s="147" ph="1"/>
      <c r="S137" s="7" t="s" ph="1">
        <v>1260</v>
      </c>
      <c r="Z137" s="7" t="s" ph="1">
        <v>7152</v>
      </c>
      <c r="AA137" s="7" t="s" ph="1">
        <v>7153</v>
      </c>
      <c r="AB137" s="7" t="s" ph="1">
        <v>7154</v>
      </c>
      <c r="AC137" s="7" t="s" ph="1">
        <v>7155</v>
      </c>
      <c r="AD137" s="7" t="s" ph="1">
        <v>7156</v>
      </c>
      <c r="AE137" s="7" t="s" ph="1">
        <v>7157</v>
      </c>
    </row>
    <row r="138" spans="1:31" ht="25.5" ph="1">
      <c r="A138" s="6" ph="1">
        <v>127</v>
      </c>
      <c r="B138" s="7" t="s" ph="1">
        <v>676</v>
      </c>
      <c r="C138" s="7" t="s" ph="1">
        <v>808</v>
      </c>
      <c r="G138" s="7" t="s" ph="1">
        <v>1245</v>
      </c>
      <c r="I138" s="7" t="s" ph="1">
        <v>2629</v>
      </c>
      <c r="M138" s="14" t="str" ph="1">
        <f>IFERROR(INDEX([1]!_born[生没年],
MATCH(I138,[1]!_born[作],0)),"")</f>
        <v>1864~1949</v>
      </c>
      <c r="N138" s="14" t="str" ph="1">
        <f>IFERROR(INDEX([1]!_born[生没年],
MATCH(K138,[1]!_born[作],0)),"")</f>
        <v/>
      </c>
      <c r="O138" s="7" t="s" ph="1">
        <v>7159</v>
      </c>
      <c r="R138" s="147" ph="1"/>
      <c r="T138" s="7" t="s" ph="1">
        <v>7160</v>
      </c>
      <c r="V138" s="16" ph="1">
        <v>1000</v>
      </c>
      <c r="Z138" s="7" t="s" ph="1">
        <v>7161</v>
      </c>
      <c r="AA138" s="7" t="s" ph="1">
        <v>2448</v>
      </c>
      <c r="AB138" s="7" t="s" ph="1">
        <v>7162</v>
      </c>
    </row>
    <row r="139" spans="1:31" ht="25.5" ph="1">
      <c r="A139" s="6" ph="1">
        <v>128</v>
      </c>
      <c r="B139" s="7" t="s" ph="1">
        <v>676</v>
      </c>
      <c r="C139" s="7" t="s" ph="1">
        <v>808</v>
      </c>
      <c r="G139" s="7" t="s" ph="1">
        <v>1245</v>
      </c>
      <c r="I139" s="7" t="s" ph="1">
        <v>2356</v>
      </c>
      <c r="M139" s="14" t="str" ph="1">
        <f>IFERROR(INDEX([1]!_born[生没年],
MATCH(I139,[1]!_born[作],0)),"")</f>
        <v/>
      </c>
      <c r="N139" s="14" t="str" ph="1">
        <f>IFERROR(INDEX([1]!_born[生没年],
MATCH(K139,[1]!_born[作],0)),"")</f>
        <v/>
      </c>
      <c r="O139" s="7" t="s" ph="1">
        <v>7163</v>
      </c>
      <c r="R139" s="147" ph="1"/>
      <c r="S139" s="7" t="s" ph="1">
        <v>7164</v>
      </c>
      <c r="Z139" s="7" t="s" ph="1">
        <v>7165</v>
      </c>
      <c r="AA139" s="7" t="s" ph="1">
        <v>2676</v>
      </c>
    </row>
    <row r="140" spans="1:31" ht="25.5" ph="1">
      <c r="A140" s="6" ph="1">
        <v>129</v>
      </c>
      <c r="B140" s="7" t="s" ph="1">
        <v>676</v>
      </c>
      <c r="C140" s="7" t="s" ph="1">
        <v>808</v>
      </c>
      <c r="G140" s="7" t="s" ph="1">
        <v>1245</v>
      </c>
      <c r="H140" s="7" t="s" ph="1">
        <v>1246</v>
      </c>
      <c r="I140" s="7" t="s" ph="1">
        <v>1210</v>
      </c>
      <c r="M140" s="14" t="str" ph="1">
        <f>IFERROR(INDEX([1]!_born[生没年],
MATCH(I140,[1]!_born[作],0)),"")</f>
        <v>1838~1875</v>
      </c>
      <c r="N140" s="14" t="str" ph="1">
        <f>IFERROR(INDEX([1]!_born[生没年],
MATCH(K140,[1]!_born[作],0)),"")</f>
        <v/>
      </c>
      <c r="O140" s="7" t="s" ph="1">
        <v>7166</v>
      </c>
      <c r="R140" s="147" ph="1"/>
      <c r="S140" s="7" t="s" ph="1">
        <v>7167</v>
      </c>
      <c r="Z140" s="7" t="s" ph="1">
        <v>7168</v>
      </c>
      <c r="AA140" s="7" t="s" ph="1">
        <v>7169</v>
      </c>
    </row>
    <row r="141" spans="1:31" ht="25.5" ph="1">
      <c r="A141" s="6" ph="1">
        <v>130</v>
      </c>
      <c r="B141" s="7" t="s" ph="1">
        <v>676</v>
      </c>
      <c r="C141" s="7" t="s" ph="1">
        <v>808</v>
      </c>
      <c r="G141" s="7" t="s" ph="1">
        <v>1231</v>
      </c>
      <c r="I141" s="7" t="s" ph="1">
        <v>2356</v>
      </c>
      <c r="M141" s="14" t="str" ph="1">
        <f>IFERROR(INDEX([1]!_born[生没年],
MATCH(I141,[1]!_born[作],0)),"")</f>
        <v/>
      </c>
      <c r="N141" s="14" t="str" ph="1">
        <f>IFERROR(INDEX([1]!_born[生没年],
MATCH(K141,[1]!_born[作],0)),"")</f>
        <v/>
      </c>
      <c r="O141" s="7" t="s" ph="1">
        <v>7170</v>
      </c>
      <c r="R141" s="147" ph="1"/>
      <c r="S141" s="7" t="s" ph="1">
        <v>7171</v>
      </c>
    </row>
    <row r="142" spans="1:31" ht="25.5" ph="1">
      <c r="A142" s="6" ph="1">
        <v>131</v>
      </c>
      <c r="B142" s="7" t="s" ph="1">
        <v>676</v>
      </c>
      <c r="C142" s="7" t="s" ph="1">
        <v>808</v>
      </c>
      <c r="G142" s="7" t="s" ph="1">
        <v>1231</v>
      </c>
      <c r="I142" s="7" t="s" ph="1">
        <v>2356</v>
      </c>
      <c r="M142" s="14" t="str" ph="1">
        <f>IFERROR(INDEX([1]!_born[生没年],
MATCH(I142,[1]!_born[作],0)),"")</f>
        <v/>
      </c>
      <c r="N142" s="14" t="str" ph="1">
        <f>IFERROR(INDEX([1]!_born[生没年],
MATCH(K142,[1]!_born[作],0)),"")</f>
        <v/>
      </c>
      <c r="O142" s="7" t="s" ph="1">
        <v>7172</v>
      </c>
      <c r="R142" s="147" ph="1"/>
      <c r="S142" s="7" t="s" ph="1">
        <v>7173</v>
      </c>
    </row>
    <row r="143" spans="1:31" ph="1">
      <c r="A143" s="6" ph="1">
        <v>132</v>
      </c>
      <c r="B143" s="7" t="s" ph="1">
        <v>676</v>
      </c>
      <c r="C143" s="7" t="s" ph="1">
        <v>808</v>
      </c>
      <c r="F143" s="7" t="s" ph="1">
        <v>813</v>
      </c>
      <c r="G143" s="7" t="s" ph="1">
        <v>1245</v>
      </c>
      <c r="H143" s="7" t="s" ph="1">
        <v>1246</v>
      </c>
      <c r="I143" s="17" t="s" ph="1">
        <v>1248</v>
      </c>
      <c r="M143" s="14" t="str" ph="1">
        <f>IFERROR(INDEX([1]!_born[生没年],
MATCH(I143,[1]!_born[作],0)),"")</f>
        <v>1836~yyyy</v>
      </c>
      <c r="N143" s="14" t="str" ph="1">
        <f>IFERROR(INDEX([1]!_born[生没年],
MATCH(K143,[1]!_born[作],0)),"")</f>
        <v/>
      </c>
      <c r="O143" s="17" t="s" ph="1">
        <v>3070</v>
      </c>
      <c r="R143" s="147" ph="1"/>
      <c r="S143" s="7" t="s" ph="1">
        <v>2449</v>
      </c>
      <c r="Z143" s="7" t="s" ph="1">
        <v>2447</v>
      </c>
      <c r="AA143" s="7" t="s" ph="1">
        <v>2611</v>
      </c>
    </row>
    <row r="144" spans="1:31" ph="1">
      <c r="A144" s="6" ph="1">
        <v>133</v>
      </c>
      <c r="B144" s="7" t="s" ph="1">
        <v>676</v>
      </c>
      <c r="C144" s="7" t="s" ph="1">
        <v>808</v>
      </c>
      <c r="F144" s="7" t="s" ph="1">
        <v>826</v>
      </c>
      <c r="G144" s="7" t="s" ph="1">
        <v>1245</v>
      </c>
      <c r="H144" s="7" t="s" ph="1">
        <v>1246</v>
      </c>
      <c r="I144" s="17" t="s" ph="1">
        <v>1248</v>
      </c>
      <c r="M144" s="14" t="str" ph="1">
        <f>IFERROR(INDEX([1]!_born[生没年],
MATCH(I144,[1]!_born[作],0)),"")</f>
        <v>1836~yyyy</v>
      </c>
      <c r="N144" s="14" t="str" ph="1">
        <f>IFERROR(INDEX([1]!_born[生没年],
MATCH(K144,[1]!_born[作],0)),"")</f>
        <v/>
      </c>
      <c r="O144" s="17" t="s" ph="1">
        <v>3155</v>
      </c>
      <c r="R144" s="147" ph="1"/>
      <c r="S144" s="7" t="s" ph="1">
        <v>2425</v>
      </c>
      <c r="Z144" s="7" t="s" ph="1">
        <v>2447</v>
      </c>
      <c r="AA144" s="7" t="s" ph="1">
        <v>2611</v>
      </c>
    </row>
    <row r="145" spans="1:30" ht="21" customHeight="1" ph="1">
      <c r="A145" s="6" ph="1">
        <v>134</v>
      </c>
      <c r="B145" s="7" t="s" ph="1">
        <v>676</v>
      </c>
      <c r="C145" s="7" t="s" ph="1">
        <v>808</v>
      </c>
      <c r="F145" s="7" t="s" ph="1">
        <v>814</v>
      </c>
      <c r="G145" s="7" t="s" ph="1">
        <v>1245</v>
      </c>
      <c r="H145" s="7" t="s" ph="1">
        <v>1246</v>
      </c>
      <c r="I145" s="7" t="s" ph="1">
        <v>3277</v>
      </c>
      <c r="M145" s="14" t="str" ph="1">
        <f>IFERROR(INDEX([1]!_born[生没年],
MATCH(I145,[1]!_born[作],0)),"")</f>
        <v>1818~1893</v>
      </c>
      <c r="N145" s="14" t="str" ph="1">
        <f>IFERROR(INDEX([1]!_born[生没年],
MATCH(K145,[1]!_born[作],0)),"")</f>
        <v/>
      </c>
      <c r="O145" s="7" t="s" ph="1">
        <v>3244</v>
      </c>
      <c r="R145" s="147" ph="1"/>
      <c r="S145" s="7" t="s" ph="1">
        <v>2426</v>
      </c>
      <c r="Z145" s="7" t="s" ph="1">
        <v>2447</v>
      </c>
      <c r="AA145" s="7" t="s" ph="1">
        <v>2611</v>
      </c>
    </row>
    <row r="146" spans="1:30" ht="25.5" ph="1">
      <c r="A146" s="6" ph="1">
        <v>135</v>
      </c>
      <c r="B146" s="7" t="s" ph="1">
        <v>676</v>
      </c>
      <c r="C146" s="7" t="s" ph="1">
        <v>808</v>
      </c>
      <c r="G146" s="7" t="s" ph="1">
        <v>1245</v>
      </c>
      <c r="I146" s="7" t="s" ph="1">
        <v>2981</v>
      </c>
      <c r="M146" s="14" t="str" ph="1">
        <f>IFERROR(INDEX([1]!_born[生没年],
MATCH(I146,[1]!_born[作],0)),"")</f>
        <v>1840~1875</v>
      </c>
      <c r="N146" s="14" t="str" ph="1">
        <f>IFERROR(INDEX([1]!_born[生没年],
MATCH(K146,[1]!_born[作],0)),"")</f>
        <v/>
      </c>
      <c r="O146" s="7" t="s" ph="1">
        <v>7174</v>
      </c>
      <c r="R146" s="147" ph="1"/>
      <c r="Z146" s="7" t="s" ph="1">
        <v>3561</v>
      </c>
      <c r="AA146" s="7" t="s" ph="1">
        <v>3562</v>
      </c>
    </row>
    <row r="147" spans="1:30" ht="25.5" ph="1">
      <c r="A147" s="6" ph="1">
        <v>136</v>
      </c>
      <c r="B147" s="7" t="s" ph="1">
        <v>676</v>
      </c>
      <c r="C147" s="7" t="s" ph="1">
        <v>808</v>
      </c>
      <c r="G147" s="7" t="s" ph="1">
        <v>1245</v>
      </c>
      <c r="I147" s="7" t="s" ph="1">
        <v>2981</v>
      </c>
      <c r="M147" s="14" t="str" ph="1">
        <f>IFERROR(INDEX([1]!_born[生没年],
MATCH(I147,[1]!_born[作],0)),"")</f>
        <v>1840~1875</v>
      </c>
      <c r="N147" s="14" t="str" ph="1">
        <f>IFERROR(INDEX([1]!_born[生没年],
MATCH(K147,[1]!_born[作],0)),"")</f>
        <v/>
      </c>
      <c r="O147" s="7" t="s" ph="1">
        <v>7175</v>
      </c>
      <c r="R147" s="147" ph="1"/>
      <c r="Z147" s="7" t="s" ph="1">
        <v>7176</v>
      </c>
      <c r="AA147" s="7" t="s" ph="1">
        <v>2448</v>
      </c>
    </row>
    <row r="148" spans="1:30" ht="25.5" ph="1">
      <c r="A148" s="6" ph="1">
        <v>137</v>
      </c>
      <c r="B148" s="7" t="s" ph="1">
        <v>676</v>
      </c>
      <c r="C148" s="7" t="s" ph="1">
        <v>808</v>
      </c>
      <c r="G148" s="7" t="s" ph="1">
        <v>1245</v>
      </c>
      <c r="I148" s="7" t="s" ph="1">
        <v>2981</v>
      </c>
      <c r="M148" s="14" t="str" ph="1">
        <f>IFERROR(INDEX([1]!_born[生没年],
MATCH(I148,[1]!_born[作],0)),"")</f>
        <v>1840~1875</v>
      </c>
      <c r="N148" s="14" t="str" ph="1">
        <f>IFERROR(INDEX([1]!_born[生没年],
MATCH(K148,[1]!_born[作],0)),"")</f>
        <v/>
      </c>
      <c r="O148" s="7" t="s" ph="1">
        <v>7177</v>
      </c>
      <c r="R148" s="147" ph="1"/>
      <c r="Z148" s="7" t="s" ph="1">
        <v>7178</v>
      </c>
      <c r="AA148" s="7" t="s" ph="1">
        <v>7179</v>
      </c>
    </row>
    <row r="149" spans="1:30" ht="25.5" ph="1">
      <c r="A149" s="6" ph="1">
        <v>138</v>
      </c>
      <c r="B149" s="7" t="s" ph="1">
        <v>676</v>
      </c>
      <c r="C149" s="7" t="s" ph="1">
        <v>808</v>
      </c>
      <c r="F149" s="7" t="s" ph="1">
        <v>813</v>
      </c>
      <c r="G149" s="7" t="s" ph="1">
        <v>1245</v>
      </c>
      <c r="I149" s="7" t="s" ph="1">
        <v>2981</v>
      </c>
      <c r="M149" s="14" t="str" ph="1">
        <f>IFERROR(INDEX([1]!_born[生没年],
MATCH(I149,[1]!_born[作],0)),"")</f>
        <v>1840~1875</v>
      </c>
      <c r="N149" s="14" t="str" ph="1">
        <f>IFERROR(INDEX([1]!_born[生没年],
MATCH(K149,[1]!_born[作],0)),"")</f>
        <v/>
      </c>
      <c r="O149" s="7" t="s" ph="1">
        <v>7180</v>
      </c>
      <c r="R149" s="147" ph="1"/>
      <c r="S149" s="7" t="s" ph="1">
        <v>1258</v>
      </c>
      <c r="Z149" s="7" t="s" ph="1">
        <v>7181</v>
      </c>
      <c r="AA149" s="7" t="s" ph="1">
        <v>7182</v>
      </c>
    </row>
    <row r="150" spans="1:30" ht="25.5" ph="1">
      <c r="A150" s="6" ph="1">
        <v>139</v>
      </c>
      <c r="B150" s="7" t="s" ph="1">
        <v>676</v>
      </c>
      <c r="C150" s="7" t="s" ph="1">
        <v>808</v>
      </c>
      <c r="F150" s="7" t="s" ph="1">
        <v>814</v>
      </c>
      <c r="G150" s="7" t="s" ph="1">
        <v>1245</v>
      </c>
      <c r="I150" s="7" t="s" ph="1">
        <v>3079</v>
      </c>
      <c r="M150" s="14" t="str" ph="1">
        <f>IFERROR(INDEX([1]!_born[生没年],
MATCH(I150,[1]!_born[作],0)),"")</f>
        <v>1841~1893</v>
      </c>
      <c r="N150" s="14" t="str" ph="1">
        <f>IFERROR(INDEX([1]!_born[生没年],
MATCH(K150,[1]!_born[作],0)),"")</f>
        <v/>
      </c>
      <c r="O150" s="7" t="s" ph="1">
        <v>7183</v>
      </c>
      <c r="R150" s="147" ph="1"/>
      <c r="S150" s="7" t="s" ph="1">
        <v>1260</v>
      </c>
      <c r="Z150" s="7" t="s" ph="1">
        <v>7181</v>
      </c>
      <c r="AA150" s="7" t="s" ph="1">
        <v>7182</v>
      </c>
    </row>
    <row r="151" spans="1:30" ht="25.5" ph="1">
      <c r="A151" s="6" ph="1">
        <v>140</v>
      </c>
      <c r="B151" s="7" t="s" ph="1">
        <v>676</v>
      </c>
      <c r="C151" s="7" t="s" ph="1">
        <v>808</v>
      </c>
      <c r="G151" s="7" t="s" ph="1">
        <v>1245</v>
      </c>
      <c r="I151" s="7" t="s" ph="1">
        <v>2981</v>
      </c>
      <c r="M151" s="14" t="str" ph="1">
        <f>IFERROR(INDEX([1]!_born[生没年],
MATCH(I151,[1]!_born[作],0)),"")</f>
        <v>1840~1875</v>
      </c>
      <c r="N151" s="14" t="str" ph="1">
        <f>IFERROR(INDEX([1]!_born[生没年],
MATCH(K151,[1]!_born[作],0)),"")</f>
        <v/>
      </c>
      <c r="O151" s="7" t="s" ph="1">
        <v>7184</v>
      </c>
      <c r="R151" s="147" ph="1"/>
      <c r="T151" s="7" t="s" ph="1">
        <v>7185</v>
      </c>
      <c r="Z151" s="7" t="s" ph="1">
        <v>7135</v>
      </c>
      <c r="AA151" s="7" t="s" ph="1">
        <v>7186</v>
      </c>
      <c r="AB151" s="7" t="s" ph="1">
        <v>7187</v>
      </c>
      <c r="AC151" s="7" t="s" ph="1">
        <v>2888</v>
      </c>
      <c r="AD151" s="7" t="s" ph="1">
        <v>2889</v>
      </c>
    </row>
    <row r="152" spans="1:30" ht="25.5" ph="1">
      <c r="A152" s="6" ph="1">
        <v>141</v>
      </c>
      <c r="B152" s="7" t="s" ph="1">
        <v>676</v>
      </c>
      <c r="C152" s="7" t="s" ph="1">
        <v>808</v>
      </c>
      <c r="G152" s="7" t="s" ph="1">
        <v>1245</v>
      </c>
      <c r="I152" s="7" t="s" ph="1">
        <v>2981</v>
      </c>
      <c r="M152" s="14" t="str" ph="1">
        <f>IFERROR(INDEX([1]!_born[生没年],
MATCH(I152,[1]!_born[作],0)),"")</f>
        <v>1840~1875</v>
      </c>
      <c r="N152" s="14" t="str" ph="1">
        <f>IFERROR(INDEX([1]!_born[生没年],
MATCH(K152,[1]!_born[作],0)),"")</f>
        <v/>
      </c>
      <c r="O152" s="7" t="s" ph="1">
        <v>7188</v>
      </c>
      <c r="R152" s="147" ph="1"/>
      <c r="Z152" s="7" t="s" ph="1">
        <v>3561</v>
      </c>
      <c r="AA152" s="7" t="s" ph="1">
        <v>3562</v>
      </c>
    </row>
    <row r="153" spans="1:30" ht="25.5" ph="1">
      <c r="A153" s="6" ph="1">
        <v>142</v>
      </c>
      <c r="B153" s="7" t="s" ph="1">
        <v>676</v>
      </c>
      <c r="C153" s="7" t="s" ph="1">
        <v>808</v>
      </c>
      <c r="F153" s="7" t="s" ph="1">
        <v>813</v>
      </c>
      <c r="G153" s="7" t="s" ph="1">
        <v>1245</v>
      </c>
      <c r="I153" s="7" t="s" ph="1">
        <v>3282</v>
      </c>
      <c r="M153" s="14" t="str" ph="1">
        <f>IFERROR(INDEX([1]!_born[生没年],
MATCH(I153,[1]!_born[作],0)),"")</f>
        <v>1809~1847</v>
      </c>
      <c r="N153" s="14" t="str" ph="1">
        <f>IFERROR(INDEX([1]!_born[生没年],
MATCH(K153,[1]!_born[作],0)),"")</f>
        <v/>
      </c>
      <c r="O153" s="7" t="s" ph="1">
        <v>7189</v>
      </c>
      <c r="R153" s="147" ph="1"/>
      <c r="S153" s="7" t="s" ph="1">
        <v>1258</v>
      </c>
      <c r="Z153" s="7" t="s" ph="1">
        <v>7190</v>
      </c>
      <c r="AA153" s="7" t="s" ph="1">
        <v>7191</v>
      </c>
      <c r="AB153" s="7" t="s" ph="1">
        <v>7192</v>
      </c>
    </row>
    <row r="154" spans="1:30" ht="25.5" ph="1">
      <c r="A154" s="6" ph="1">
        <v>143</v>
      </c>
      <c r="B154" s="7" t="s" ph="1">
        <v>676</v>
      </c>
      <c r="C154" s="7" t="s" ph="1">
        <v>808</v>
      </c>
      <c r="F154" s="7" t="s" ph="1">
        <v>814</v>
      </c>
      <c r="G154" s="7" t="s" ph="1">
        <v>1245</v>
      </c>
      <c r="I154" s="7" t="s" ph="1">
        <v>2981</v>
      </c>
      <c r="M154" s="14" t="str" ph="1">
        <f>IFERROR(INDEX([1]!_born[生没年],
MATCH(I154,[1]!_born[作],0)),"")</f>
        <v>1840~1875</v>
      </c>
      <c r="N154" s="14" t="str" ph="1">
        <f>IFERROR(INDEX([1]!_born[生没年],
MATCH(K154,[1]!_born[作],0)),"")</f>
        <v/>
      </c>
      <c r="O154" s="7" t="s" ph="1">
        <v>7193</v>
      </c>
      <c r="R154" s="147" ph="1"/>
      <c r="S154" s="7" t="s" ph="1">
        <v>1260</v>
      </c>
      <c r="Z154" s="7" t="s" ph="1">
        <v>7194</v>
      </c>
      <c r="AA154" s="7" t="s" ph="1">
        <v>7195</v>
      </c>
      <c r="AB154" s="7" t="s" ph="1">
        <v>7192</v>
      </c>
    </row>
    <row r="155" spans="1:30" ht="25.5" ph="1">
      <c r="A155" s="6" ph="1">
        <v>144</v>
      </c>
      <c r="B155" s="7" t="s" ph="1">
        <v>676</v>
      </c>
      <c r="C155" s="7" t="s" ph="1">
        <v>808</v>
      </c>
      <c r="F155" s="7" t="s" ph="1">
        <v>813</v>
      </c>
      <c r="G155" s="7" t="s" ph="1">
        <v>1245</v>
      </c>
      <c r="I155" s="7" t="s" ph="1">
        <v>2981</v>
      </c>
      <c r="M155" s="14" t="str" ph="1">
        <f>IFERROR(INDEX([1]!_born[生没年],
MATCH(I155,[1]!_born[作],0)),"")</f>
        <v>1840~1875</v>
      </c>
      <c r="N155" s="14" t="str" ph="1">
        <f>IFERROR(INDEX([1]!_born[生没年],
MATCH(K155,[1]!_born[作],0)),"")</f>
        <v/>
      </c>
      <c r="O155" s="7" t="s" ph="1">
        <v>7196</v>
      </c>
      <c r="R155" s="147" ph="1"/>
      <c r="S155" s="7" t="s" ph="1">
        <v>1258</v>
      </c>
      <c r="Z155" s="7" t="s" ph="1">
        <v>7197</v>
      </c>
      <c r="AA155" s="7" t="s" ph="1">
        <v>7198</v>
      </c>
      <c r="AB155" s="7" t="s" ph="1">
        <v>2954</v>
      </c>
    </row>
    <row r="156" spans="1:30" ht="25.5" ph="1">
      <c r="A156" s="6" ph="1">
        <v>145</v>
      </c>
      <c r="B156" s="7" t="s" ph="1">
        <v>676</v>
      </c>
      <c r="C156" s="7" t="s" ph="1">
        <v>808</v>
      </c>
      <c r="F156" s="7" t="s" ph="1">
        <v>814</v>
      </c>
      <c r="G156" s="7" t="s" ph="1">
        <v>1245</v>
      </c>
      <c r="I156" s="7" t="s" ph="1">
        <v>3409</v>
      </c>
      <c r="M156" s="14" t="str" ph="1">
        <f>IFERROR(INDEX([1]!_born[生没年],
MATCH(I156,[1]!_born[作],0)),"")</f>
        <v>1873~1942</v>
      </c>
      <c r="N156" s="14" t="str" ph="1">
        <f>IFERROR(INDEX([1]!_born[生没年],
MATCH(K156,[1]!_born[作],0)),"")</f>
        <v/>
      </c>
      <c r="O156" s="7" t="s" ph="1">
        <v>7199</v>
      </c>
      <c r="R156" s="147" ph="1"/>
      <c r="S156" s="7" t="s" ph="1">
        <v>1260</v>
      </c>
      <c r="Z156" s="7" t="s" ph="1">
        <v>7200</v>
      </c>
      <c r="AA156" s="7" t="s" ph="1">
        <v>7198</v>
      </c>
      <c r="AB156" s="7" t="s" ph="1">
        <v>2954</v>
      </c>
    </row>
    <row r="157" spans="1:30" ht="25.5" ph="1">
      <c r="A157" s="6" ph="1">
        <v>146</v>
      </c>
      <c r="B157" s="7" t="s" ph="1">
        <v>676</v>
      </c>
      <c r="C157" s="7" t="s" ph="1">
        <v>808</v>
      </c>
      <c r="G157" s="7" t="s" ph="1">
        <v>1245</v>
      </c>
      <c r="I157" s="7" t="s" ph="1">
        <v>2981</v>
      </c>
      <c r="M157" s="14" t="str" ph="1">
        <f>IFERROR(INDEX([1]!_born[生没年],
MATCH(I157,[1]!_born[作],0)),"")</f>
        <v>1840~1875</v>
      </c>
      <c r="N157" s="14" t="str" ph="1">
        <f>IFERROR(INDEX([1]!_born[生没年],
MATCH(K157,[1]!_born[作],0)),"")</f>
        <v/>
      </c>
      <c r="O157" s="7" t="s" ph="1">
        <v>7201</v>
      </c>
      <c r="R157" s="147" ph="1"/>
      <c r="U157" s="15" ph="1">
        <v>34468</v>
      </c>
      <c r="W157" s="16" ph="1">
        <v>500</v>
      </c>
      <c r="Z157" s="7" t="s" ph="1">
        <v>7202</v>
      </c>
      <c r="AA157" s="7" t="s" ph="1">
        <v>7203</v>
      </c>
    </row>
    <row r="158" spans="1:30" ht="25.5" ph="1">
      <c r="A158" s="6" ph="1">
        <v>147</v>
      </c>
      <c r="B158" s="7" t="s" ph="1">
        <v>676</v>
      </c>
      <c r="C158" s="7" t="s" ph="1">
        <v>808</v>
      </c>
      <c r="G158" s="7" t="s" ph="1">
        <v>1245</v>
      </c>
      <c r="H158" s="7" t="s" ph="1">
        <v>1246</v>
      </c>
      <c r="I158" s="7" t="s" ph="1">
        <v>3725</v>
      </c>
      <c r="M158" s="14" t="str" ph="1">
        <f>IFERROR(INDEX([1]!_born[生没年],
MATCH(I158,[1]!_born[作],0)),"")</f>
        <v>1803~1869</v>
      </c>
      <c r="N158" s="14" t="str" ph="1">
        <f>IFERROR(INDEX([1]!_born[生没年],
MATCH(K158,[1]!_born[作],0)),"")</f>
        <v/>
      </c>
      <c r="O158" s="7" t="s" ph="1">
        <v>7204</v>
      </c>
      <c r="R158" s="147" ph="1"/>
      <c r="Z158" s="7" t="s" ph="1">
        <v>7205</v>
      </c>
      <c r="AA158" s="7" t="s" ph="1">
        <v>3562</v>
      </c>
    </row>
    <row r="159" spans="1:30" ht="25.5" ph="1">
      <c r="A159" s="6" ph="1">
        <v>148</v>
      </c>
      <c r="B159" s="7" t="s" ph="1">
        <v>676</v>
      </c>
      <c r="C159" s="7" t="s" ph="1">
        <v>808</v>
      </c>
      <c r="F159" s="7" t="s" ph="1">
        <v>813</v>
      </c>
      <c r="G159" s="7" t="s" ph="1">
        <v>1245</v>
      </c>
      <c r="I159" s="7" t="s" ph="1">
        <v>2599</v>
      </c>
      <c r="M159" s="14" t="str" ph="1">
        <f>IFERROR(INDEX([1]!_born[生没年],
MATCH(I159,[1]!_born[作],0)),"")</f>
        <v>1810~1856</v>
      </c>
      <c r="N159" s="14" t="str" ph="1">
        <f>IFERROR(INDEX([1]!_born[生没年],
MATCH(K159,[1]!_born[作],0)),"")</f>
        <v/>
      </c>
      <c r="O159" s="7" t="s" ph="1">
        <v>7206</v>
      </c>
      <c r="R159" s="147" ph="1"/>
      <c r="S159" s="7" t="s" ph="1">
        <v>7207</v>
      </c>
      <c r="T159" s="7" t="s" ph="1">
        <v>7208</v>
      </c>
      <c r="U159" s="15" t="s" ph="1">
        <v>1232</v>
      </c>
      <c r="V159" s="16" ph="1">
        <v>2300</v>
      </c>
      <c r="Z159" s="7" t="s" ph="1">
        <v>7209</v>
      </c>
      <c r="AA159" s="7" t="s" ph="1">
        <v>7210</v>
      </c>
      <c r="AB159" s="7" t="s" ph="1">
        <v>7211</v>
      </c>
    </row>
    <row r="160" spans="1:30" ht="25.5" ph="1">
      <c r="A160" s="6" ph="1">
        <v>149</v>
      </c>
      <c r="B160" s="7" t="s" ph="1">
        <v>676</v>
      </c>
      <c r="C160" s="7" t="s" ph="1">
        <v>808</v>
      </c>
      <c r="F160" s="7" t="s" ph="1">
        <v>814</v>
      </c>
      <c r="G160" s="7" t="s" ph="1">
        <v>1245</v>
      </c>
      <c r="I160" s="7" t="s" ph="1">
        <v>2815</v>
      </c>
      <c r="M160" s="14" t="str" ph="1">
        <f>IFERROR(INDEX([1]!_born[生没年],
MATCH(I160,[1]!_born[作],0)),"")</f>
        <v>1843~1907</v>
      </c>
      <c r="N160" s="14" t="str" ph="1">
        <f>IFERROR(INDEX([1]!_born[生没年],
MATCH(K160,[1]!_born[作],0)),"")</f>
        <v/>
      </c>
      <c r="O160" s="7" t="s" ph="1">
        <v>7212</v>
      </c>
      <c r="R160" s="147" ph="1"/>
      <c r="S160" s="7" t="s" ph="1">
        <v>7213</v>
      </c>
      <c r="T160" s="7" t="s" ph="1">
        <v>7208</v>
      </c>
      <c r="U160" s="15" t="s" ph="1">
        <v>1232</v>
      </c>
      <c r="V160" s="16" ph="1">
        <v>2300</v>
      </c>
      <c r="Z160" s="7" t="s" ph="1">
        <v>7214</v>
      </c>
      <c r="AA160" s="7" t="s" ph="1">
        <v>7215</v>
      </c>
      <c r="AB160" s="7" t="s" ph="1">
        <v>7211</v>
      </c>
    </row>
    <row r="161" spans="1:29" s="19" customFormat="1" ht="25.5" ph="1">
      <c r="A161" s="18" ph="1">
        <v>150</v>
      </c>
      <c r="B161" s="19" t="s" ph="1">
        <v>676</v>
      </c>
      <c r="C161" s="19" t="s" ph="1">
        <v>808</v>
      </c>
      <c r="G161" s="19" t="s" ph="1">
        <v>1245</v>
      </c>
      <c r="I161" s="19" t="s" ph="1">
        <v>2599</v>
      </c>
      <c r="M161" s="14" t="str" ph="1">
        <f>IFERROR(INDEX([1]!_born[生没年],
MATCH(I161,[1]!_born[作],0)),"")</f>
        <v>1810~1856</v>
      </c>
      <c r="N161" s="20" t="str" ph="1">
        <f>IFERROR(INDEX([1]!_born[生没年],
MATCH(K161,[1]!_born[作],0)),"")</f>
        <v/>
      </c>
      <c r="O161" s="19" t="s" ph="1">
        <v>7216</v>
      </c>
      <c r="R161" s="148" ph="1"/>
      <c r="U161" s="21" ph="1"/>
      <c r="V161" s="22" ph="1"/>
      <c r="W161" s="22" ph="1"/>
      <c r="Y161" s="19" t="s" ph="1">
        <v>7217</v>
      </c>
      <c r="AB161" s="19" t="s" ph="1">
        <v>7218</v>
      </c>
    </row>
    <row r="162" spans="1:29" ht="25.5" ph="1">
      <c r="A162" s="6" ph="1">
        <v>151</v>
      </c>
      <c r="B162" s="7" t="s" ph="1">
        <v>676</v>
      </c>
      <c r="C162" s="7" t="s" ph="1">
        <v>808</v>
      </c>
      <c r="G162" s="7" t="s" ph="1">
        <v>1245</v>
      </c>
      <c r="I162" s="7" t="s" ph="1">
        <v>3181</v>
      </c>
      <c r="M162" s="14" t="str" ph="1">
        <f>IFERROR(INDEX([1]!_born[生没年],
MATCH(I162,[1]!_born[作],0)),"")</f>
        <v>1797~1828</v>
      </c>
      <c r="N162" s="14" t="str" ph="1">
        <f>IFERROR(INDEX([1]!_born[生没年],
MATCH(K162,[1]!_born[作],0)),"")</f>
        <v/>
      </c>
      <c r="O162" s="7" t="s" ph="1">
        <v>7219</v>
      </c>
      <c r="R162" s="147" ph="1"/>
      <c r="AB162" s="7" t="s" ph="1">
        <v>7220</v>
      </c>
      <c r="AC162" s="7" t="s" ph="1">
        <v>7221</v>
      </c>
    </row>
    <row r="163" spans="1:29" ht="25.5" ph="1">
      <c r="A163" s="6" ph="1">
        <v>152</v>
      </c>
      <c r="B163" s="7" t="s" ph="1">
        <v>676</v>
      </c>
      <c r="C163" s="7" t="s" ph="1">
        <v>808</v>
      </c>
      <c r="G163" s="7" t="s" ph="1">
        <v>1245</v>
      </c>
      <c r="I163" s="7" t="s" ph="1">
        <v>2667</v>
      </c>
      <c r="M163" s="14" t="str" ph="1">
        <f>IFERROR(INDEX([1]!_born[生没年],
MATCH(I163,[1]!_born[作],0)),"")</f>
        <v>1770~1827</v>
      </c>
      <c r="N163" s="14" t="str" ph="1">
        <f>IFERROR(INDEX([1]!_born[生没年],
MATCH(K163,[1]!_born[作],0)),"")</f>
        <v/>
      </c>
      <c r="O163" s="7" t="s" ph="1">
        <v>7222</v>
      </c>
      <c r="R163" s="147" ph="1"/>
      <c r="Z163" s="7" t="s" ph="1">
        <v>3080</v>
      </c>
      <c r="AA163" s="7" t="s" ph="1">
        <v>2448</v>
      </c>
    </row>
    <row r="164" spans="1:29" ht="25.5" ph="1">
      <c r="A164" s="6" ph="1">
        <v>153</v>
      </c>
      <c r="B164" s="7" t="s" ph="1">
        <v>676</v>
      </c>
      <c r="C164" s="7" t="s" ph="1">
        <v>808</v>
      </c>
      <c r="F164" s="7" t="s" ph="1">
        <v>813</v>
      </c>
      <c r="G164" s="7" t="s" ph="1">
        <v>1245</v>
      </c>
      <c r="I164" s="7" t="s" ph="1">
        <v>2667</v>
      </c>
      <c r="M164" s="14" t="str" ph="1">
        <f>IFERROR(INDEX([1]!_born[生没年],
MATCH(I164,[1]!_born[作],0)),"")</f>
        <v>1770~1827</v>
      </c>
      <c r="N164" s="14" t="str" ph="1">
        <f>IFERROR(INDEX([1]!_born[生没年],
MATCH(K164,[1]!_born[作],0)),"")</f>
        <v/>
      </c>
      <c r="O164" s="7" t="s" ph="1">
        <v>7223</v>
      </c>
      <c r="R164" s="147" ph="1"/>
      <c r="S164" s="7" t="s" ph="1">
        <v>1258</v>
      </c>
      <c r="Z164" s="7" t="s" ph="1">
        <v>2713</v>
      </c>
      <c r="AA164" s="7" t="s" ph="1">
        <v>3081</v>
      </c>
    </row>
    <row r="165" spans="1:29" ht="25.5" ph="1">
      <c r="A165" s="6" ph="1">
        <v>154</v>
      </c>
      <c r="B165" s="7" t="s" ph="1">
        <v>676</v>
      </c>
      <c r="C165" s="7" t="s" ph="1">
        <v>808</v>
      </c>
      <c r="F165" s="7" t="s" ph="1">
        <v>814</v>
      </c>
      <c r="G165" s="7" t="s" ph="1">
        <v>1245</v>
      </c>
      <c r="I165" s="7" t="s" ph="1">
        <v>3181</v>
      </c>
      <c r="M165" s="14" t="str" ph="1">
        <f>IFERROR(INDEX([1]!_born[生没年],
MATCH(I165,[1]!_born[作],0)),"")</f>
        <v>1797~1828</v>
      </c>
      <c r="N165" s="14" t="str" ph="1">
        <f>IFERROR(INDEX([1]!_born[生没年],
MATCH(K165,[1]!_born[作],0)),"")</f>
        <v/>
      </c>
      <c r="O165" s="7" t="s" ph="1">
        <v>7224</v>
      </c>
      <c r="R165" s="147" ph="1"/>
      <c r="S165" s="7" t="s" ph="1">
        <v>1260</v>
      </c>
      <c r="Z165" s="7" t="s" ph="1">
        <v>2713</v>
      </c>
      <c r="AA165" s="7" t="s" ph="1">
        <v>3081</v>
      </c>
    </row>
    <row r="166" spans="1:29" ht="25.5" ph="1">
      <c r="A166" s="6" ph="1">
        <v>155</v>
      </c>
      <c r="B166" s="7" t="s" ph="1">
        <v>676</v>
      </c>
      <c r="C166" s="7" t="s" ph="1">
        <v>808</v>
      </c>
      <c r="G166" s="7" t="s" ph="1">
        <v>1245</v>
      </c>
      <c r="I166" s="7" t="s" ph="1">
        <v>4028</v>
      </c>
      <c r="M166" s="14" t="str" ph="1">
        <f>IFERROR(INDEX([1]!_born[生没年],
MATCH(I166,[1]!_born[作],0)),"")</f>
        <v>1792~1868</v>
      </c>
      <c r="N166" s="14" t="str" ph="1">
        <f>IFERROR(INDEX([1]!_born[生没年],
MATCH(K166,[1]!_born[作],0)),"")</f>
        <v/>
      </c>
      <c r="O166" s="7" t="s" ph="1">
        <v>7225</v>
      </c>
      <c r="R166" s="147" ph="1"/>
      <c r="Z166" s="7" t="s" ph="1">
        <v>7226</v>
      </c>
      <c r="AA166" s="7" t="s" ph="1">
        <v>7227</v>
      </c>
    </row>
    <row r="167" spans="1:29" ht="25.5" ph="1">
      <c r="A167" s="6" ph="1">
        <v>156</v>
      </c>
      <c r="B167" s="7" t="s" ph="1">
        <v>676</v>
      </c>
      <c r="C167" s="7" t="s" ph="1">
        <v>808</v>
      </c>
      <c r="G167" s="7" t="s" ph="1">
        <v>1245</v>
      </c>
      <c r="I167" s="7" t="s" ph="1">
        <v>3491</v>
      </c>
      <c r="M167" s="14" t="str" ph="1">
        <f>IFERROR(INDEX([1]!_born[生没年],
MATCH(I167,[1]!_born[作],0)),"")</f>
        <v>1756~1791</v>
      </c>
      <c r="N167" s="14" t="str" ph="1">
        <f>IFERROR(INDEX([1]!_born[生没年],
MATCH(K167,[1]!_born[作],0)),"")</f>
        <v/>
      </c>
      <c r="O167" s="7" t="s" ph="1">
        <v>7228</v>
      </c>
      <c r="R167" s="147" ph="1"/>
      <c r="Z167" s="7" t="s" ph="1">
        <v>7229</v>
      </c>
      <c r="AA167" s="7" t="s" ph="1">
        <v>7230</v>
      </c>
    </row>
    <row r="168" spans="1:29" ht="25.5" ph="1">
      <c r="A168" s="6" ph="1">
        <v>157</v>
      </c>
      <c r="B168" s="7" t="s" ph="1">
        <v>676</v>
      </c>
      <c r="C168" s="7" t="s" ph="1">
        <v>808</v>
      </c>
      <c r="G168" s="7" t="s" ph="1">
        <v>1245</v>
      </c>
      <c r="I168" s="7" t="s" ph="1">
        <v>3182</v>
      </c>
      <c r="M168" s="14" t="str" ph="1">
        <f>IFERROR(INDEX([1]!_born[生没年],
MATCH(I168,[1]!_born[作],0)),"")</f>
        <v>1732~1809</v>
      </c>
      <c r="N168" s="14" t="str" ph="1">
        <f>IFERROR(INDEX([1]!_born[生没年],
MATCH(K168,[1]!_born[作],0)),"")</f>
        <v/>
      </c>
      <c r="O168" s="7" t="s" ph="1">
        <v>7231</v>
      </c>
      <c r="R168" s="147" ph="1"/>
      <c r="Z168" s="7" t="s" ph="1">
        <v>7232</v>
      </c>
    </row>
    <row r="169" spans="1:29" ht="25.5" ph="1">
      <c r="A169" s="6" ph="1">
        <v>158</v>
      </c>
      <c r="B169" s="7" t="s" ph="1">
        <v>676</v>
      </c>
      <c r="C169" s="7" t="s" ph="1">
        <v>808</v>
      </c>
      <c r="G169" s="7" t="s" ph="1">
        <v>1267</v>
      </c>
      <c r="I169" s="7" t="s" ph="1">
        <v>3144</v>
      </c>
      <c r="M169" s="14" t="str" ph="1">
        <f>IFERROR(INDEX([1]!_born[生没年],
MATCH(I169,[1]!_born[作],0)),"")</f>
        <v>1678~1741</v>
      </c>
      <c r="N169" s="14" t="str" ph="1">
        <f>IFERROR(INDEX([1]!_born[生没年],
MATCH(K169,[1]!_born[作],0)),"")</f>
        <v/>
      </c>
      <c r="O169" s="7" t="s" ph="1">
        <v>7233</v>
      </c>
      <c r="R169" s="147" ph="1"/>
      <c r="AA169" s="7" t="s" ph="1">
        <v>7234</v>
      </c>
    </row>
    <row r="170" spans="1:29" ht="25.5" ph="1">
      <c r="A170" s="6" ph="1">
        <v>159</v>
      </c>
      <c r="B170" s="7" t="s" ph="1">
        <v>676</v>
      </c>
      <c r="C170" s="7" t="s" ph="1">
        <v>808</v>
      </c>
      <c r="G170" s="7" t="s" ph="1">
        <v>1267</v>
      </c>
      <c r="I170" s="7" t="s" ph="1">
        <v>3144</v>
      </c>
      <c r="M170" s="14" t="str" ph="1">
        <f>IFERROR(INDEX([1]!_born[生没年],
MATCH(I170,[1]!_born[作],0)),"")</f>
        <v>1678~1741</v>
      </c>
      <c r="N170" s="14" t="str" ph="1">
        <f>IFERROR(INDEX([1]!_born[生没年],
MATCH(K170,[1]!_born[作],0)),"")</f>
        <v/>
      </c>
      <c r="O170" s="7" t="s" ph="1">
        <v>7235</v>
      </c>
      <c r="R170" s="147" ph="1"/>
      <c r="S170" s="7" t="s" ph="1">
        <v>4092</v>
      </c>
      <c r="AB170" s="7" t="s" ph="1">
        <v>7236</v>
      </c>
      <c r="AC170" s="7" t="s" ph="1">
        <v>7237</v>
      </c>
    </row>
    <row r="171" spans="1:29" ht="25.5" ph="1">
      <c r="A171" s="6" ph="1">
        <v>160</v>
      </c>
      <c r="B171" s="7" t="s" ph="1">
        <v>676</v>
      </c>
      <c r="C171" s="7" t="s" ph="1">
        <v>808</v>
      </c>
      <c r="G171" s="7" t="s" ph="1">
        <v>1267</v>
      </c>
      <c r="H171" s="7" t="s" ph="1">
        <v>7238</v>
      </c>
      <c r="I171" s="7" t="s" ph="1">
        <v>827</v>
      </c>
      <c r="M171" s="14" t="str" ph="1">
        <f>IFERROR(INDEX([1]!_born[生没年],
MATCH(I171,[1]!_born[作],0)),"")</f>
        <v/>
      </c>
      <c r="N171" s="14" t="str" ph="1">
        <f>IFERROR(INDEX([1]!_born[生没年],
MATCH(K171,[1]!_born[作],0)),"")</f>
        <v/>
      </c>
      <c r="O171" s="7" t="s" ph="1">
        <v>7239</v>
      </c>
      <c r="R171" s="147" ph="1"/>
      <c r="T171" s="7" t="s" ph="1">
        <v>7240</v>
      </c>
      <c r="U171" s="15" ph="1">
        <v>36275</v>
      </c>
      <c r="V171" s="16" ph="1">
        <v>2000</v>
      </c>
      <c r="AB171" s="7" t="s" ph="1">
        <v>828</v>
      </c>
    </row>
    <row r="172" spans="1:29" ht="25.5" ph="1">
      <c r="A172" s="6" ph="1">
        <v>161</v>
      </c>
      <c r="B172" s="7" t="s" ph="1">
        <v>676</v>
      </c>
      <c r="C172" s="7" t="s" ph="1">
        <v>808</v>
      </c>
      <c r="G172" s="7" t="s" ph="1">
        <v>1267</v>
      </c>
      <c r="I172" s="7" t="s" ph="1">
        <v>7241</v>
      </c>
      <c r="M172" s="14" t="str" ph="1">
        <f>IFERROR(INDEX([1]!_born[生没年],
MATCH(I172,[1]!_born[作],0)),"")</f>
        <v/>
      </c>
      <c r="N172" s="14" t="str" ph="1">
        <f>IFERROR(INDEX([1]!_born[生没年],
MATCH(K172,[1]!_born[作],0)),"")</f>
        <v/>
      </c>
      <c r="O172" s="17" t="s" ph="1">
        <v>7242</v>
      </c>
      <c r="R172" s="147" ph="1"/>
      <c r="T172" s="7" t="s" ph="1">
        <v>2999</v>
      </c>
      <c r="U172" s="15" t="s" ph="1">
        <v>1232</v>
      </c>
      <c r="V172" s="16" ph="1">
        <v>2000</v>
      </c>
      <c r="AB172" s="7" t="s" ph="1">
        <v>7243</v>
      </c>
    </row>
    <row r="173" spans="1:29" ht="25.5" ph="1">
      <c r="A173" s="6" ph="1">
        <v>162</v>
      </c>
      <c r="B173" s="7" t="s" ph="1">
        <v>676</v>
      </c>
      <c r="C173" s="7" t="s" ph="1">
        <v>808</v>
      </c>
      <c r="G173" s="7" t="s" ph="1">
        <v>1267</v>
      </c>
      <c r="I173" s="7" t="s" ph="1">
        <v>3218</v>
      </c>
      <c r="M173" s="14" t="str" ph="1">
        <f>IFERROR(INDEX([1]!_born[生没年],
MATCH(I173,[1]!_born[作],0)),"")</f>
        <v>0540~0604</v>
      </c>
      <c r="N173" s="14" t="str" ph="1">
        <f>IFERROR(INDEX([1]!_born[生没年],
MATCH(K173,[1]!_born[作],0)),"")</f>
        <v/>
      </c>
      <c r="O173" s="7" t="s" ph="1">
        <v>7244</v>
      </c>
      <c r="R173" s="147" ph="1"/>
      <c r="Z173" s="7" t="s" ph="1">
        <v>7245</v>
      </c>
    </row>
    <row r="174" spans="1:29" ht="25.5" ph="1">
      <c r="A174" s="6" ph="1">
        <v>163</v>
      </c>
      <c r="B174" s="7" t="s" ph="1">
        <v>676</v>
      </c>
      <c r="C174" s="7" t="s" ph="1">
        <v>808</v>
      </c>
      <c r="D174" s="7" t="s" ph="1">
        <v>7246</v>
      </c>
      <c r="E174" s="7" t="s" ph="1">
        <v>1257</v>
      </c>
      <c r="F174" s="7" t="s" ph="1">
        <v>813</v>
      </c>
      <c r="G174" s="7" t="s" ph="1">
        <v>1245</v>
      </c>
      <c r="I174" s="7" t="s" ph="1">
        <v>2356</v>
      </c>
      <c r="M174" s="14" t="str" ph="1">
        <f>IFERROR(INDEX([1]!_born[生没年],
MATCH(I174,[1]!_born[作],0)),"")</f>
        <v/>
      </c>
      <c r="N174" s="14" t="str" ph="1">
        <f>IFERROR(INDEX([1]!_born[生没年],
MATCH(K174,[1]!_born[作],0)),"")</f>
        <v/>
      </c>
      <c r="O174" s="7" t="s" ph="1">
        <v>3764</v>
      </c>
      <c r="R174" s="147" ph="1"/>
      <c r="S174" s="7" t="s" ph="1">
        <v>3765</v>
      </c>
      <c r="Z174" s="7" t="s" ph="1">
        <v>7247</v>
      </c>
      <c r="AA174" s="7" t="s" ph="1">
        <v>7248</v>
      </c>
    </row>
    <row r="175" spans="1:29" ht="25.5" ph="1">
      <c r="A175" s="6" ph="1">
        <v>164</v>
      </c>
      <c r="B175" s="7" t="s" ph="1">
        <v>676</v>
      </c>
      <c r="C175" s="7" t="s" ph="1">
        <v>808</v>
      </c>
      <c r="D175" s="7" t="s" ph="1">
        <v>7246</v>
      </c>
      <c r="E175" s="7" t="s" ph="1">
        <v>1257</v>
      </c>
      <c r="F175" s="7" t="s" ph="1">
        <v>813</v>
      </c>
      <c r="G175" s="7" t="s" ph="1">
        <v>1245</v>
      </c>
      <c r="I175" s="7" t="s" ph="1">
        <v>2356</v>
      </c>
      <c r="M175" s="14" t="str" ph="1">
        <f>IFERROR(INDEX([1]!_born[生没年],
MATCH(I175,[1]!_born[作],0)),"")</f>
        <v/>
      </c>
      <c r="N175" s="14" t="str" ph="1">
        <f>IFERROR(INDEX([1]!_born[生没年],
MATCH(K175,[1]!_born[作],0)),"")</f>
        <v/>
      </c>
      <c r="O175" s="7" t="s" ph="1">
        <v>3764</v>
      </c>
      <c r="R175" s="147" ph="1"/>
      <c r="S175" s="7" t="s" ph="1">
        <v>4014</v>
      </c>
      <c r="Z175" s="7" t="s" ph="1">
        <v>7249</v>
      </c>
      <c r="AA175" s="7" t="s" ph="1">
        <v>7248</v>
      </c>
    </row>
    <row r="176" spans="1:29" ht="25.5" ph="1">
      <c r="A176" s="6" ph="1">
        <v>165</v>
      </c>
      <c r="B176" s="7" t="s" ph="1">
        <v>676</v>
      </c>
      <c r="C176" s="7" t="s" ph="1">
        <v>808</v>
      </c>
      <c r="D176" s="7" t="s" ph="1">
        <v>7246</v>
      </c>
      <c r="E176" s="7" t="s" ph="1">
        <v>1257</v>
      </c>
      <c r="F176" s="7" t="s" ph="1">
        <v>814</v>
      </c>
      <c r="G176" s="7" t="s" ph="1">
        <v>1245</v>
      </c>
      <c r="I176" s="7" t="s" ph="1">
        <v>2356</v>
      </c>
      <c r="M176" s="14" t="str" ph="1">
        <f>IFERROR(INDEX([1]!_born[生没年],
MATCH(I176,[1]!_born[作],0)),"")</f>
        <v/>
      </c>
      <c r="N176" s="14" t="str" ph="1">
        <f>IFERROR(INDEX([1]!_born[生没年],
MATCH(K176,[1]!_born[作],0)),"")</f>
        <v/>
      </c>
      <c r="O176" s="7" t="s" ph="1">
        <v>3764</v>
      </c>
      <c r="R176" s="147" ph="1"/>
      <c r="S176" s="7" t="s" ph="1">
        <v>2632</v>
      </c>
      <c r="Z176" s="7" t="s" ph="1">
        <v>7250</v>
      </c>
      <c r="AA176" s="7" t="s" ph="1">
        <v>7251</v>
      </c>
    </row>
    <row r="177" spans="1:27" ht="25.5" ph="1">
      <c r="A177" s="6" ph="1">
        <v>166</v>
      </c>
      <c r="B177" s="7" t="s" ph="1">
        <v>676</v>
      </c>
      <c r="C177" s="7" t="s" ph="1">
        <v>808</v>
      </c>
      <c r="D177" s="7" t="s" ph="1">
        <v>7246</v>
      </c>
      <c r="E177" s="7" t="s" ph="1">
        <v>1259</v>
      </c>
      <c r="F177" s="7" t="s" ph="1">
        <v>829</v>
      </c>
      <c r="G177" s="7" t="s" ph="1">
        <v>1245</v>
      </c>
      <c r="I177" s="7" t="s" ph="1">
        <v>2356</v>
      </c>
      <c r="M177" s="14" t="str" ph="1">
        <f>IFERROR(INDEX([1]!_born[生没年],
MATCH(I177,[1]!_born[作],0)),"")</f>
        <v/>
      </c>
      <c r="N177" s="14" t="str" ph="1">
        <f>IFERROR(INDEX([1]!_born[生没年],
MATCH(K177,[1]!_born[作],0)),"")</f>
        <v/>
      </c>
      <c r="O177" s="7" t="s" ph="1">
        <v>3764</v>
      </c>
      <c r="R177" s="147" ph="1"/>
      <c r="S177" s="7" t="s" ph="1">
        <v>2633</v>
      </c>
      <c r="Z177" s="7" t="s" ph="1">
        <v>7252</v>
      </c>
      <c r="AA177" s="7" t="s" ph="1">
        <v>2993</v>
      </c>
    </row>
    <row r="178" spans="1:27" ht="25.5" ph="1">
      <c r="A178" s="6" ph="1">
        <v>167</v>
      </c>
      <c r="B178" s="7" t="s" ph="1">
        <v>676</v>
      </c>
      <c r="C178" s="7" t="s" ph="1">
        <v>808</v>
      </c>
      <c r="D178" s="7" t="s" ph="1">
        <v>7246</v>
      </c>
      <c r="E178" s="7" t="s" ph="1">
        <v>1259</v>
      </c>
      <c r="F178" s="7" t="s" ph="1">
        <v>830</v>
      </c>
      <c r="G178" s="7" t="s" ph="1">
        <v>1245</v>
      </c>
      <c r="I178" s="7" t="s" ph="1">
        <v>2356</v>
      </c>
      <c r="M178" s="14" t="str" ph="1">
        <f>IFERROR(INDEX([1]!_born[生没年],
MATCH(I178,[1]!_born[作],0)),"")</f>
        <v/>
      </c>
      <c r="N178" s="14" t="str" ph="1">
        <f>IFERROR(INDEX([1]!_born[生没年],
MATCH(K178,[1]!_born[作],0)),"")</f>
        <v/>
      </c>
      <c r="O178" s="7" t="s" ph="1">
        <v>7253</v>
      </c>
      <c r="R178" s="147" ph="1"/>
      <c r="S178" s="7" t="s" ph="1">
        <v>2634</v>
      </c>
      <c r="Z178" s="7" t="s" ph="1">
        <v>7254</v>
      </c>
      <c r="AA178" s="7" t="s" ph="1">
        <v>7255</v>
      </c>
    </row>
    <row r="179" spans="1:27" s="8" customFormat="1" ph="1">
      <c r="A179" s="6" ph="1">
        <v>170</v>
      </c>
      <c r="B179" s="11" t="s" ph="1">
        <v>676</v>
      </c>
      <c r="C179" s="11" t="s" ph="1">
        <v>808</v>
      </c>
      <c r="G179" s="10" t="s" ph="1">
        <v>831</v>
      </c>
      <c r="H179" s="11" ph="1"/>
      <c r="M179" s="9" t="str" ph="1">
        <f>IFERROR(INDEX([1]!_born[生没年],
MATCH(I179,[1]!_born[作],0)),"")</f>
        <v/>
      </c>
      <c r="N179" s="9" t="str" ph="1">
        <f>IFERROR(INDEX([1]!_born[生没年],
MATCH(K179,[1]!_born[作],0)),"")</f>
        <v/>
      </c>
      <c r="R179" s="146" ph="1"/>
      <c r="U179" s="12" ph="1"/>
      <c r="V179" s="13" ph="1"/>
      <c r="W179" s="13" ph="1"/>
    </row>
    <row r="180" spans="1:27" ht="25.5" ph="1">
      <c r="A180" s="6" ph="1">
        <v>171</v>
      </c>
      <c r="B180" s="7" t="s" ph="1">
        <v>676</v>
      </c>
      <c r="C180" s="7" t="s" ph="1">
        <v>808</v>
      </c>
      <c r="G180" s="7" t="s" ph="1">
        <v>831</v>
      </c>
      <c r="H180" s="7" t="s" ph="1">
        <v>814</v>
      </c>
      <c r="I180" s="17" t="s" ph="1">
        <v>7256</v>
      </c>
      <c r="M180" s="14" t="str" ph="1">
        <f>IFERROR(INDEX([1]!_born[生没年],
MATCH(I180,[1]!_born[作],0)),"")</f>
        <v/>
      </c>
      <c r="N180" s="14" t="str" ph="1">
        <f>IFERROR(INDEX([1]!_born[生没年],
MATCH(K180,[1]!_born[作],0)),"")</f>
        <v/>
      </c>
      <c r="O180" s="17" t="s" ph="1">
        <v>7257</v>
      </c>
      <c r="R180" s="147" ph="1"/>
      <c r="Y180" s="7" t="s" ph="1">
        <v>6928</v>
      </c>
    </row>
    <row r="181" spans="1:27" ht="25.5" ph="1">
      <c r="A181" s="6" ph="1">
        <v>172</v>
      </c>
      <c r="B181" s="7" t="s" ph="1">
        <v>676</v>
      </c>
      <c r="C181" s="7" t="s" ph="1">
        <v>808</v>
      </c>
      <c r="G181" s="7" t="s" ph="1">
        <v>831</v>
      </c>
      <c r="H181" s="7" t="s" ph="1">
        <v>832</v>
      </c>
      <c r="I181" s="17" t="s" ph="1">
        <v>7258</v>
      </c>
      <c r="M181" s="14" t="str" ph="1">
        <f>IFERROR(INDEX([1]!_born[生没年],
MATCH(I181,[1]!_born[作],0)),"")</f>
        <v/>
      </c>
      <c r="N181" s="14" t="str" ph="1">
        <f>IFERROR(INDEX([1]!_born[生没年],
MATCH(K181,[1]!_born[作],0)),"")</f>
        <v/>
      </c>
      <c r="O181" s="17" t="s" ph="1">
        <v>7259</v>
      </c>
      <c r="R181" s="147" ph="1"/>
    </row>
    <row r="182" spans="1:27" ht="25.5" ph="1">
      <c r="A182" s="6" ph="1">
        <v>173</v>
      </c>
      <c r="B182" s="7" t="s" ph="1">
        <v>676</v>
      </c>
      <c r="C182" s="7" t="s" ph="1">
        <v>808</v>
      </c>
      <c r="G182" s="7" t="s" ph="1">
        <v>831</v>
      </c>
      <c r="H182" s="7" t="s" ph="1">
        <v>832</v>
      </c>
      <c r="I182" s="7" t="s" ph="1">
        <v>7260</v>
      </c>
      <c r="M182" s="14" t="str" ph="1">
        <f>IFERROR(INDEX([1]!_born[生没年],
MATCH(I182,[1]!_born[作],0)),"")</f>
        <v/>
      </c>
      <c r="N182" s="14" t="str" ph="1">
        <f>IFERROR(INDEX([1]!_born[生没年],
MATCH(K182,[1]!_born[作],0)),"")</f>
        <v/>
      </c>
      <c r="O182" s="17" t="s" ph="1">
        <v>7261</v>
      </c>
      <c r="R182" s="147" ph="1"/>
    </row>
    <row r="183" spans="1:27" ht="25.5" ph="1">
      <c r="A183" s="6" ph="1">
        <v>174</v>
      </c>
      <c r="B183" s="7" t="s" ph="1">
        <v>676</v>
      </c>
      <c r="C183" s="7" t="s" ph="1">
        <v>808</v>
      </c>
      <c r="G183" s="7" t="s" ph="1">
        <v>831</v>
      </c>
      <c r="H183" s="7" t="s" ph="1">
        <v>833</v>
      </c>
      <c r="I183" s="17" t="s" ph="1">
        <v>7262</v>
      </c>
      <c r="M183" s="14" t="str" ph="1">
        <f>IFERROR(INDEX([1]!_born[生没年],
MATCH(I183,[1]!_born[作],0)),"")</f>
        <v/>
      </c>
      <c r="N183" s="14" t="str" ph="1">
        <f>IFERROR(INDEX([1]!_born[生没年],
MATCH(K183,[1]!_born[作],0)),"")</f>
        <v/>
      </c>
      <c r="O183" s="7" t="s" ph="1">
        <v>3180</v>
      </c>
      <c r="R183" s="147" ph="1"/>
      <c r="V183" s="16" ph="1">
        <v>500</v>
      </c>
    </row>
    <row r="184" spans="1:27" ht="25.5" ph="1">
      <c r="A184" s="6" ph="1">
        <v>175</v>
      </c>
      <c r="B184" s="7" t="s" ph="1">
        <v>676</v>
      </c>
      <c r="C184" s="7" t="s" ph="1">
        <v>808</v>
      </c>
      <c r="G184" s="7" t="s" ph="1">
        <v>831</v>
      </c>
      <c r="H184" s="7" t="s" ph="1">
        <v>834</v>
      </c>
      <c r="I184" s="17" t="s" ph="1">
        <v>4183</v>
      </c>
      <c r="M184" s="14" t="str" ph="1">
        <f>IFERROR(INDEX([1]!_born[生没年],
MATCH(I184,[1]!_born[作],0)),"")</f>
        <v/>
      </c>
      <c r="N184" s="14" t="str" ph="1">
        <f>IFERROR(INDEX([1]!_born[生没年],
MATCH(K184,[1]!_born[作],0)),"")</f>
        <v/>
      </c>
      <c r="O184" s="17" t="s" ph="1">
        <v>7263</v>
      </c>
      <c r="R184" s="147" ph="1"/>
    </row>
    <row r="185" spans="1:27" ht="25.5" ph="1">
      <c r="A185" s="6" ph="1">
        <v>176</v>
      </c>
      <c r="B185" s="7" t="s" ph="1">
        <v>676</v>
      </c>
      <c r="C185" s="7" t="s" ph="1">
        <v>808</v>
      </c>
      <c r="G185" s="7" t="s" ph="1">
        <v>831</v>
      </c>
      <c r="H185" s="7" t="s" ph="1">
        <v>835</v>
      </c>
      <c r="I185" s="7" t="s" ph="1">
        <v>7264</v>
      </c>
      <c r="M185" s="14" t="str" ph="1">
        <f>IFERROR(INDEX([1]!_born[生没年],
MATCH(I185,[1]!_born[作],0)),"")</f>
        <v/>
      </c>
      <c r="N185" s="14" t="str" ph="1">
        <f>IFERROR(INDEX([1]!_born[生没年],
MATCH(K185,[1]!_born[作],0)),"")</f>
        <v/>
      </c>
      <c r="O185" s="7" t="s" ph="1">
        <v>3961</v>
      </c>
      <c r="R185" s="147" ph="1"/>
    </row>
    <row r="186" spans="1:27" ht="25.5" ph="1">
      <c r="A186" s="6" ph="1">
        <v>177</v>
      </c>
      <c r="B186" s="7" t="s" ph="1">
        <v>676</v>
      </c>
      <c r="C186" s="7" t="s" ph="1">
        <v>808</v>
      </c>
      <c r="G186" s="7" t="s" ph="1">
        <v>831</v>
      </c>
      <c r="H186" s="7" t="s" ph="1">
        <v>835</v>
      </c>
      <c r="I186" s="7" t="s" ph="1">
        <v>7265</v>
      </c>
      <c r="M186" s="14" t="str" ph="1">
        <f>IFERROR(INDEX([1]!_born[生没年],
MATCH(I186,[1]!_born[作],0)),"")</f>
        <v/>
      </c>
      <c r="N186" s="14" t="str" ph="1">
        <f>IFERROR(INDEX([1]!_born[生没年],
MATCH(K186,[1]!_born[作],0)),"")</f>
        <v/>
      </c>
      <c r="O186" s="7" t="s" ph="1">
        <v>7266</v>
      </c>
      <c r="R186" s="147" ph="1"/>
    </row>
    <row r="187" spans="1:27" ht="25.5" ph="1">
      <c r="A187" s="6" ph="1">
        <v>178</v>
      </c>
      <c r="B187" s="7" t="s" ph="1">
        <v>676</v>
      </c>
      <c r="C187" s="7" t="s" ph="1">
        <v>808</v>
      </c>
      <c r="G187" s="7" t="s" ph="1">
        <v>831</v>
      </c>
      <c r="H187" s="7" t="s" ph="1">
        <v>836</v>
      </c>
      <c r="I187" s="7" t="s" ph="1">
        <v>7267</v>
      </c>
      <c r="M187" s="14" t="str" ph="1">
        <f>IFERROR(INDEX([1]!_born[生没年],
MATCH(I187,[1]!_born[作],0)),"")</f>
        <v/>
      </c>
      <c r="N187" s="14" t="str" ph="1">
        <f>IFERROR(INDEX([1]!_born[生没年],
MATCH(K187,[1]!_born[作],0)),"")</f>
        <v/>
      </c>
      <c r="O187" s="7" t="s" ph="1">
        <v>3325</v>
      </c>
      <c r="R187" s="147" ph="1"/>
    </row>
    <row r="188" spans="1:27" ht="25.5" ph="1">
      <c r="A188" s="6" ph="1">
        <v>179</v>
      </c>
      <c r="B188" s="7" t="s" ph="1">
        <v>676</v>
      </c>
      <c r="C188" s="7" t="s" ph="1">
        <v>808</v>
      </c>
      <c r="G188" s="7" t="s" ph="1">
        <v>831</v>
      </c>
      <c r="H188" s="7" t="s" ph="1">
        <v>834</v>
      </c>
      <c r="I188" s="7" t="s" ph="1">
        <v>7268</v>
      </c>
      <c r="M188" s="14" t="str" ph="1">
        <f>IFERROR(INDEX([1]!_born[生没年],
MATCH(I188,[1]!_born[作],0)),"")</f>
        <v/>
      </c>
      <c r="N188" s="14" t="str" ph="1">
        <f>IFERROR(INDEX([1]!_born[生没年],
MATCH(K188,[1]!_born[作],0)),"")</f>
        <v/>
      </c>
      <c r="O188" s="7" t="s" ph="1">
        <v>2503</v>
      </c>
      <c r="R188" s="147" ph="1"/>
      <c r="V188" s="16" ph="1">
        <v>700</v>
      </c>
    </row>
    <row r="189" spans="1:27" ht="25.5" ph="1">
      <c r="A189" s="6" ph="1">
        <v>180</v>
      </c>
      <c r="B189" s="7" t="s" ph="1">
        <v>676</v>
      </c>
      <c r="C189" s="7" t="s" ph="1">
        <v>808</v>
      </c>
      <c r="G189" s="7" t="s" ph="1">
        <v>831</v>
      </c>
      <c r="H189" s="7" t="s" ph="1">
        <v>837</v>
      </c>
      <c r="I189" s="7" t="s" ph="1">
        <v>7269</v>
      </c>
      <c r="M189" s="14" t="str" ph="1">
        <f>IFERROR(INDEX([1]!_born[生没年],
MATCH(I189,[1]!_born[作],0)),"")</f>
        <v/>
      </c>
      <c r="N189" s="14" t="str" ph="1">
        <f>IFERROR(INDEX([1]!_born[生没年],
MATCH(K189,[1]!_born[作],0)),"")</f>
        <v/>
      </c>
      <c r="O189" s="7" t="s" ph="1">
        <v>3324</v>
      </c>
      <c r="R189" s="147" ph="1"/>
      <c r="V189" s="16" ph="1">
        <v>1200</v>
      </c>
    </row>
    <row r="190" spans="1:27" ht="25.5" ph="1">
      <c r="A190" s="6" ph="1">
        <v>181</v>
      </c>
      <c r="B190" s="7" t="s" ph="1">
        <v>676</v>
      </c>
      <c r="C190" s="7" t="s" ph="1">
        <v>808</v>
      </c>
      <c r="G190" s="7" t="s" ph="1">
        <v>831</v>
      </c>
      <c r="H190" s="7" t="s" ph="1">
        <v>838</v>
      </c>
      <c r="I190" s="7" t="s" ph="1">
        <v>7270</v>
      </c>
      <c r="M190" s="14" t="str" ph="1">
        <f>IFERROR(INDEX([1]!_born[生没年],
MATCH(I190,[1]!_born[作],0)),"")</f>
        <v/>
      </c>
      <c r="N190" s="14" t="str" ph="1">
        <f>IFERROR(INDEX([1]!_born[生没年],
MATCH(K190,[1]!_born[作],0)),"")</f>
        <v/>
      </c>
      <c r="O190" s="7" t="s" ph="1">
        <v>3326</v>
      </c>
      <c r="R190" s="147" ph="1"/>
    </row>
    <row r="191" spans="1:27" ht="25.5" ph="1">
      <c r="A191" s="6" ph="1">
        <v>182</v>
      </c>
      <c r="B191" s="7" t="s" ph="1">
        <v>676</v>
      </c>
      <c r="C191" s="7" t="s" ph="1">
        <v>808</v>
      </c>
      <c r="G191" s="7" t="s" ph="1">
        <v>1251</v>
      </c>
      <c r="H191" s="7" t="s" ph="1">
        <v>839</v>
      </c>
      <c r="I191" s="7" t="s" ph="1">
        <v>7271</v>
      </c>
      <c r="M191" s="14" t="str" ph="1">
        <f>IFERROR(INDEX([1]!_born[生没年],
MATCH(I191,[1]!_born[作],0)),"")</f>
        <v/>
      </c>
      <c r="N191" s="14" t="str" ph="1">
        <f>IFERROR(INDEX([1]!_born[生没年],
MATCH(K191,[1]!_born[作],0)),"")</f>
        <v/>
      </c>
      <c r="O191" s="7" t="s" ph="1">
        <v>7272</v>
      </c>
      <c r="R191" s="147" ph="1"/>
      <c r="Y191" s="7" t="s" ph="1">
        <v>7273</v>
      </c>
    </row>
    <row r="192" spans="1:27" ht="25.5" ph="1">
      <c r="A192" s="6" ph="1">
        <v>183</v>
      </c>
      <c r="B192" s="7" t="s" ph="1">
        <v>676</v>
      </c>
      <c r="C192" s="7" t="s" ph="1">
        <v>808</v>
      </c>
      <c r="G192" s="7" t="s" ph="1">
        <v>1251</v>
      </c>
      <c r="H192" s="7" t="s" ph="1">
        <v>839</v>
      </c>
      <c r="I192" s="7" t="s" ph="1">
        <v>7274</v>
      </c>
      <c r="M192" s="14" t="str" ph="1">
        <f>IFERROR(INDEX([1]!_born[生没年],
MATCH(I192,[1]!_born[作],0)),"")</f>
        <v/>
      </c>
      <c r="N192" s="14" t="str" ph="1">
        <f>IFERROR(INDEX([1]!_born[生没年],
MATCH(K192,[1]!_born[作],0)),"")</f>
        <v/>
      </c>
      <c r="O192" s="7" t="s" ph="1">
        <v>7275</v>
      </c>
      <c r="R192" s="147" ph="1"/>
      <c r="W192" s="16" ph="1">
        <v>0</v>
      </c>
    </row>
    <row r="193" spans="1:25" ht="25.5" ph="1">
      <c r="A193" s="6" ph="1">
        <v>184</v>
      </c>
      <c r="B193" s="7" t="s" ph="1">
        <v>676</v>
      </c>
      <c r="C193" s="7" t="s" ph="1">
        <v>808</v>
      </c>
      <c r="G193" s="7" t="s" ph="1">
        <v>1251</v>
      </c>
      <c r="H193" s="7" t="s" ph="1">
        <v>840</v>
      </c>
      <c r="I193" s="7" t="s" ph="1">
        <v>4208</v>
      </c>
      <c r="M193" s="14" t="str" ph="1">
        <f>IFERROR(INDEX([1]!_born[生没年],
MATCH(I193,[1]!_born[作],0)),"")</f>
        <v/>
      </c>
      <c r="N193" s="14" t="str" ph="1">
        <f>IFERROR(INDEX([1]!_born[生没年],
MATCH(K193,[1]!_born[作],0)),"")</f>
        <v/>
      </c>
      <c r="O193" s="7" t="s" ph="1">
        <v>7276</v>
      </c>
      <c r="R193" s="147" ph="1"/>
    </row>
    <row r="194" spans="1:25" ht="25.5" ph="1">
      <c r="A194" s="6" ph="1">
        <v>185</v>
      </c>
      <c r="B194" s="7" t="s" ph="1">
        <v>676</v>
      </c>
      <c r="C194" s="7" t="s" ph="1">
        <v>808</v>
      </c>
      <c r="G194" s="7" t="s" ph="1">
        <v>1251</v>
      </c>
      <c r="H194" s="7" t="s" ph="1">
        <v>841</v>
      </c>
      <c r="I194" s="7" t="s" ph="1">
        <v>7277</v>
      </c>
      <c r="M194" s="14" t="str" ph="1">
        <f>IFERROR(INDEX([1]!_born[生没年],
MATCH(I194,[1]!_born[作],0)),"")</f>
        <v/>
      </c>
      <c r="N194" s="14" t="str" ph="1">
        <f>IFERROR(INDEX([1]!_born[生没年],
MATCH(K194,[1]!_born[作],0)),"")</f>
        <v/>
      </c>
      <c r="O194" s="7" t="s" ph="1">
        <v>3323</v>
      </c>
      <c r="R194" s="147" ph="1"/>
    </row>
    <row r="195" spans="1:25" ht="25.5" ph="1">
      <c r="A195" s="6" ph="1">
        <v>186</v>
      </c>
      <c r="B195" s="7" t="s" ph="1">
        <v>676</v>
      </c>
      <c r="C195" s="7" t="s" ph="1">
        <v>808</v>
      </c>
      <c r="G195" s="7" t="s" ph="1">
        <v>1251</v>
      </c>
      <c r="H195" s="7" t="s" ph="1">
        <v>840</v>
      </c>
      <c r="I195" s="7" t="s" ph="1">
        <v>4185</v>
      </c>
      <c r="M195" s="14" t="str" ph="1">
        <f>IFERROR(INDEX([1]!_born[生没年],
MATCH(I195,[1]!_born[作],0)),"")</f>
        <v/>
      </c>
      <c r="N195" s="14" t="str" ph="1">
        <f>IFERROR(INDEX([1]!_born[生没年],
MATCH(K195,[1]!_born[作],0)),"")</f>
        <v/>
      </c>
      <c r="O195" s="7" t="s" ph="1">
        <v>4185</v>
      </c>
      <c r="R195" s="147" ph="1"/>
      <c r="Y195" s="7" t="s" ph="1">
        <v>7273</v>
      </c>
    </row>
    <row r="196" spans="1:25" ht="25.5" ph="1">
      <c r="A196" s="6" ph="1">
        <v>187</v>
      </c>
      <c r="B196" s="7" t="s" ph="1">
        <v>676</v>
      </c>
      <c r="C196" s="7" t="s" ph="1">
        <v>808</v>
      </c>
      <c r="G196" s="7" t="s" ph="1">
        <v>1251</v>
      </c>
      <c r="H196" s="7" t="s" ph="1">
        <v>840</v>
      </c>
      <c r="I196" s="7" t="s" ph="1">
        <v>2610</v>
      </c>
      <c r="M196" s="14" t="str" ph="1">
        <f>IFERROR(INDEX([1]!_born[生没年],
MATCH(I196,[1]!_born[作],0)),"")</f>
        <v/>
      </c>
      <c r="N196" s="14" t="str" ph="1">
        <f>IFERROR(INDEX([1]!_born[生没年],
MATCH(K196,[1]!_born[作],0)),"")</f>
        <v/>
      </c>
      <c r="O196" s="7" t="s" ph="1">
        <v>3327</v>
      </c>
      <c r="R196" s="147" ph="1"/>
      <c r="Y196" s="7" t="s" ph="1">
        <v>7273</v>
      </c>
    </row>
    <row r="197" spans="1:25" ht="25.5" ph="1">
      <c r="A197" s="6" ph="1">
        <v>188</v>
      </c>
      <c r="B197" s="7" t="s" ph="1">
        <v>676</v>
      </c>
      <c r="C197" s="7" t="s" ph="1">
        <v>808</v>
      </c>
      <c r="G197" s="7" t="s" ph="1">
        <v>1251</v>
      </c>
      <c r="H197" s="7" t="s" ph="1">
        <v>840</v>
      </c>
      <c r="I197" s="7" t="s" ph="1">
        <v>2610</v>
      </c>
      <c r="M197" s="14" t="str" ph="1">
        <f>IFERROR(INDEX([1]!_born[生没年],
MATCH(I197,[1]!_born[作],0)),"")</f>
        <v/>
      </c>
      <c r="N197" s="14" t="str" ph="1">
        <f>IFERROR(INDEX([1]!_born[生没年],
MATCH(K197,[1]!_born[作],0)),"")</f>
        <v/>
      </c>
      <c r="O197" s="7" t="s" ph="1">
        <v>3328</v>
      </c>
      <c r="R197" s="147" ph="1"/>
      <c r="Y197" s="7" t="s" ph="1">
        <v>7273</v>
      </c>
    </row>
    <row r="198" spans="1:25" s="8" customFormat="1" ph="1">
      <c r="A198" s="6" ph="1">
        <v>191</v>
      </c>
      <c r="B198" s="11" t="s" ph="1">
        <v>676</v>
      </c>
      <c r="C198" s="11" t="s" ph="1">
        <v>808</v>
      </c>
      <c r="G198" s="10" t="s" ph="1">
        <v>1252</v>
      </c>
      <c r="H198" s="11" ph="1"/>
      <c r="M198" s="9" t="str" ph="1">
        <f>IFERROR(INDEX([1]!_born[生没年],
MATCH(I198,[1]!_born[作],0)),"")</f>
        <v/>
      </c>
      <c r="N198" s="9" t="str" ph="1">
        <f>IFERROR(INDEX([1]!_born[生没年],
MATCH(K198,[1]!_born[作],0)),"")</f>
        <v/>
      </c>
      <c r="R198" s="146" ph="1"/>
      <c r="U198" s="12" ph="1"/>
      <c r="V198" s="13" ph="1"/>
      <c r="W198" s="13" ph="1"/>
    </row>
    <row r="199" spans="1:25" ht="25.5" ph="1">
      <c r="A199" s="6" ph="1">
        <v>192</v>
      </c>
      <c r="B199" s="7" t="s" ph="1">
        <v>676</v>
      </c>
      <c r="C199" s="7" t="s" ph="1">
        <v>808</v>
      </c>
      <c r="G199" s="7" t="s" ph="1">
        <v>7278</v>
      </c>
      <c r="I199" s="7" t="s" ph="1">
        <v>7279</v>
      </c>
      <c r="M199" s="14" t="str" ph="1">
        <f>IFERROR(INDEX([1]!_born[生没年],
MATCH(I199,[1]!_born[作],0)),"")</f>
        <v/>
      </c>
      <c r="N199" s="14" t="str" ph="1">
        <f>IFERROR(INDEX([1]!_born[生没年],
MATCH(K199,[1]!_born[作],0)),"")</f>
        <v/>
      </c>
      <c r="O199" s="17" t="s" ph="1">
        <v>7280</v>
      </c>
      <c r="R199" s="147" ph="1"/>
      <c r="S199" s="7" t="s" ph="1">
        <v>7281</v>
      </c>
    </row>
    <row r="200" spans="1:25" ht="25.5" ph="1">
      <c r="A200" s="6" ph="1">
        <v>193</v>
      </c>
      <c r="B200" s="7" t="s" ph="1">
        <v>676</v>
      </c>
      <c r="C200" s="7" t="s" ph="1">
        <v>808</v>
      </c>
      <c r="G200" s="7" t="s" ph="1">
        <v>7278</v>
      </c>
      <c r="I200" s="7" t="s" ph="1">
        <v>7282</v>
      </c>
      <c r="M200" s="14" t="str" ph="1">
        <f>IFERROR(INDEX([1]!_born[生没年],
MATCH(I200,[1]!_born[作],0)),"")</f>
        <v/>
      </c>
      <c r="N200" s="14" t="str" ph="1">
        <f>IFERROR(INDEX([1]!_born[生没年],
MATCH(K200,[1]!_born[作],0)),"")</f>
        <v/>
      </c>
      <c r="O200" s="7" t="s" ph="1">
        <v>3004</v>
      </c>
      <c r="R200" s="147" ph="1"/>
    </row>
    <row r="201" spans="1:25" ht="25.5" ph="1">
      <c r="A201" s="6" ph="1">
        <v>194</v>
      </c>
      <c r="B201" s="7" t="s" ph="1">
        <v>676</v>
      </c>
      <c r="C201" s="7" t="s" ph="1">
        <v>808</v>
      </c>
      <c r="G201" s="7" t="s" ph="1">
        <v>7278</v>
      </c>
      <c r="I201" s="7" t="s" ph="1">
        <v>3005</v>
      </c>
      <c r="M201" s="14" t="str" ph="1">
        <f>IFERROR(INDEX([1]!_born[生没年],
MATCH(I201,[1]!_born[作],0)),"")</f>
        <v/>
      </c>
      <c r="N201" s="14" t="str" ph="1">
        <f>IFERROR(INDEX([1]!_born[生没年],
MATCH(K201,[1]!_born[作],0)),"")</f>
        <v/>
      </c>
      <c r="O201" s="7" t="s" ph="1">
        <v>7283</v>
      </c>
      <c r="R201" s="147" ph="1"/>
    </row>
    <row r="202" spans="1:25" ht="25.5" ph="1">
      <c r="A202" s="6" ph="1">
        <v>195</v>
      </c>
      <c r="B202" s="7" t="s" ph="1">
        <v>676</v>
      </c>
      <c r="C202" s="7" t="s" ph="1">
        <v>808</v>
      </c>
      <c r="G202" s="7" t="s" ph="1">
        <v>7278</v>
      </c>
      <c r="I202" s="17" t="s" ph="1">
        <v>2905</v>
      </c>
      <c r="M202" s="14" t="str" ph="1">
        <f>IFERROR(INDEX([1]!_born[生没年],
MATCH(I202,[1]!_born[作],0)),"")</f>
        <v/>
      </c>
      <c r="N202" s="14" t="str" ph="1">
        <f>IFERROR(INDEX([1]!_born[生没年],
MATCH(K202,[1]!_born[作],0)),"")</f>
        <v/>
      </c>
      <c r="O202" s="17" t="s" ph="1">
        <v>3520</v>
      </c>
      <c r="R202" s="147" ph="1"/>
    </row>
    <row r="203" spans="1:25" s="19" customFormat="1" ht="25.5" ph="1">
      <c r="A203" s="18" ph="1">
        <v>196</v>
      </c>
      <c r="B203" s="19" t="s" ph="1">
        <v>676</v>
      </c>
      <c r="C203" s="19" t="s" ph="1">
        <v>808</v>
      </c>
      <c r="G203" s="7" t="s" ph="1">
        <v>7278</v>
      </c>
      <c r="I203" s="28" t="s" ph="1">
        <v>7284</v>
      </c>
      <c r="M203" s="20" t="str" ph="1">
        <f>IFERROR(INDEX([1]!_born[生没年],
MATCH(I203,[1]!_born[作],0)),"")</f>
        <v/>
      </c>
      <c r="N203" s="20" t="str" ph="1">
        <f>IFERROR(INDEX([1]!_born[生没年],
MATCH(K203,[1]!_born[作],0)),"")</f>
        <v/>
      </c>
      <c r="O203" s="28" t="s" ph="1">
        <v>3006</v>
      </c>
      <c r="R203" s="148" ph="1"/>
      <c r="U203" s="21" ph="1"/>
      <c r="V203" s="22" ph="1"/>
      <c r="W203" s="22" ph="1"/>
      <c r="Y203" s="19" t="s" ph="1">
        <v>7285</v>
      </c>
    </row>
    <row r="204" spans="1:25" ht="25.5" ph="1">
      <c r="A204" s="6" ph="1">
        <v>197</v>
      </c>
      <c r="B204" s="7" t="s" ph="1">
        <v>676</v>
      </c>
      <c r="C204" s="7" t="s" ph="1">
        <v>808</v>
      </c>
      <c r="G204" s="7" t="s" ph="1">
        <v>7278</v>
      </c>
      <c r="I204" s="17" t="s" ph="1">
        <v>7286</v>
      </c>
      <c r="M204" s="14" t="str" ph="1">
        <f>IFERROR(INDEX([1]!_born[生没年],
MATCH(I204,[1]!_born[作],0)),"")</f>
        <v/>
      </c>
      <c r="N204" s="14" t="str" ph="1">
        <f>IFERROR(INDEX([1]!_born[生没年],
MATCH(K204,[1]!_born[作],0)),"")</f>
        <v/>
      </c>
      <c r="O204" s="17" t="s" ph="1">
        <v>3007</v>
      </c>
      <c r="R204" s="147" ph="1"/>
      <c r="Y204" s="7" t="s" ph="1">
        <v>7287</v>
      </c>
    </row>
    <row r="205" spans="1:25" ht="25.5" ph="1">
      <c r="A205" s="6" ph="1">
        <v>198</v>
      </c>
      <c r="B205" s="7" t="s" ph="1">
        <v>676</v>
      </c>
      <c r="C205" s="7" t="s" ph="1">
        <v>808</v>
      </c>
      <c r="G205" s="7" t="s" ph="1">
        <v>7278</v>
      </c>
      <c r="I205" s="17" t="s" ph="1">
        <v>2315</v>
      </c>
      <c r="M205" s="14" t="str" ph="1">
        <f>IFERROR(INDEX([1]!_born[生没年],
MATCH(I205,[1]!_born[作],0)),"")</f>
        <v/>
      </c>
      <c r="N205" s="14" t="str" ph="1">
        <f>IFERROR(INDEX([1]!_born[生没年],
MATCH(K205,[1]!_born[作],0)),"")</f>
        <v/>
      </c>
      <c r="O205" s="7" t="s" ph="1">
        <v>3454</v>
      </c>
      <c r="R205" s="147" ph="1"/>
      <c r="T205" s="7" t="s" ph="1">
        <v>7288</v>
      </c>
      <c r="Y205" s="7" t="s" ph="1">
        <v>7289</v>
      </c>
    </row>
    <row r="206" spans="1:25" ht="25.5" ph="1">
      <c r="A206" s="6" ph="1">
        <v>199</v>
      </c>
      <c r="B206" s="7" t="s" ph="1">
        <v>676</v>
      </c>
      <c r="C206" s="7" t="s" ph="1">
        <v>808</v>
      </c>
      <c r="G206" s="7" t="s" ph="1">
        <v>7278</v>
      </c>
      <c r="I206" s="17" t="s" ph="1">
        <v>7290</v>
      </c>
      <c r="M206" s="14" t="str" ph="1">
        <f>IFERROR(INDEX([1]!_born[生没年],
MATCH(I206,[1]!_born[作],0)),"")</f>
        <v/>
      </c>
      <c r="N206" s="14" t="str" ph="1">
        <f>IFERROR(INDEX([1]!_born[生没年],
MATCH(K206,[1]!_born[作],0)),"")</f>
        <v/>
      </c>
      <c r="O206" s="7" t="s" ph="1">
        <v>3443</v>
      </c>
      <c r="R206" s="147" ph="1"/>
    </row>
    <row r="207" spans="1:25" ht="25.5" ph="1">
      <c r="A207" s="6" ph="1">
        <v>200</v>
      </c>
      <c r="B207" s="7" t="s" ph="1">
        <v>676</v>
      </c>
      <c r="C207" s="7" t="s" ph="1">
        <v>808</v>
      </c>
      <c r="G207" s="7" t="s" ph="1">
        <v>7278</v>
      </c>
      <c r="I207" s="7" t="s" ph="1">
        <v>7291</v>
      </c>
      <c r="M207" s="14" t="str" ph="1">
        <f>IFERROR(INDEX([1]!_born[生没年],
MATCH(I207,[1]!_born[作],0)),"")</f>
        <v/>
      </c>
      <c r="N207" s="14" t="str" ph="1">
        <f>IFERROR(INDEX([1]!_born[生没年],
MATCH(K207,[1]!_born[作],0)),"")</f>
        <v/>
      </c>
      <c r="O207" s="7" t="s" ph="1">
        <v>7292</v>
      </c>
      <c r="R207" s="147" ph="1"/>
    </row>
    <row r="208" spans="1:25" ht="25.5" ph="1">
      <c r="A208" s="6" ph="1">
        <v>201</v>
      </c>
      <c r="B208" s="7" t="s" ph="1">
        <v>676</v>
      </c>
      <c r="C208" s="7" t="s" ph="1">
        <v>808</v>
      </c>
      <c r="G208" s="7" t="s" ph="1">
        <v>7278</v>
      </c>
      <c r="I208" s="7" t="s" ph="1">
        <v>7293</v>
      </c>
      <c r="M208" s="14" t="str" ph="1">
        <f>IFERROR(INDEX([1]!_born[生没年],
MATCH(I208,[1]!_born[作],0)),"")</f>
        <v/>
      </c>
      <c r="N208" s="14" t="str" ph="1">
        <f>IFERROR(INDEX([1]!_born[生没年],
MATCH(K208,[1]!_born[作],0)),"")</f>
        <v/>
      </c>
      <c r="O208" s="7" t="s" ph="1">
        <v>7294</v>
      </c>
      <c r="R208" s="147" ph="1"/>
    </row>
    <row r="209" spans="1:23" ht="25.5" ph="1">
      <c r="A209" s="6" ph="1">
        <v>202</v>
      </c>
      <c r="B209" s="7" t="s" ph="1">
        <v>676</v>
      </c>
      <c r="C209" s="7" t="s" ph="1">
        <v>808</v>
      </c>
      <c r="G209" s="7" t="s" ph="1">
        <v>7278</v>
      </c>
      <c r="I209" s="7" t="s" ph="1">
        <v>7293</v>
      </c>
      <c r="M209" s="14" t="str" ph="1">
        <f>IFERROR(INDEX([1]!_born[生没年],
MATCH(I209,[1]!_born[作],0)),"")</f>
        <v/>
      </c>
      <c r="N209" s="14" t="str" ph="1">
        <f>IFERROR(INDEX([1]!_born[生没年],
MATCH(K209,[1]!_born[作],0)),"")</f>
        <v/>
      </c>
      <c r="O209" s="7" t="s" ph="1">
        <v>7295</v>
      </c>
      <c r="R209" s="147" ph="1"/>
    </row>
    <row r="210" spans="1:23" ht="25.5" ph="1">
      <c r="A210" s="6" ph="1">
        <v>203</v>
      </c>
      <c r="B210" s="7" t="s" ph="1">
        <v>676</v>
      </c>
      <c r="C210" s="7" t="s" ph="1">
        <v>808</v>
      </c>
      <c r="G210" s="7" t="s" ph="1">
        <v>7278</v>
      </c>
      <c r="I210" s="7" t="s" ph="1">
        <v>7293</v>
      </c>
      <c r="M210" s="14" t="str" ph="1">
        <f>IFERROR(INDEX([1]!_born[生没年],
MATCH(I210,[1]!_born[作],0)),"")</f>
        <v/>
      </c>
      <c r="N210" s="14" t="str" ph="1">
        <f>IFERROR(INDEX([1]!_born[生没年],
MATCH(K210,[1]!_born[作],0)),"")</f>
        <v/>
      </c>
      <c r="O210" s="7" t="s" ph="1">
        <v>3442</v>
      </c>
      <c r="R210" s="147" ph="1"/>
    </row>
    <row r="211" spans="1:23" ht="25.5" ph="1">
      <c r="A211" s="6" ph="1">
        <v>204</v>
      </c>
      <c r="B211" s="7" t="s" ph="1">
        <v>676</v>
      </c>
      <c r="C211" s="7" t="s" ph="1">
        <v>808</v>
      </c>
      <c r="G211" s="7" t="s" ph="1">
        <v>7278</v>
      </c>
      <c r="I211" s="7" t="s" ph="1">
        <v>7293</v>
      </c>
      <c r="M211" s="14" t="str" ph="1">
        <f>IFERROR(INDEX([1]!_born[生没年],
MATCH(I211,[1]!_born[作],0)),"")</f>
        <v/>
      </c>
      <c r="N211" s="14" t="str" ph="1">
        <f>IFERROR(INDEX([1]!_born[生没年],
MATCH(K211,[1]!_born[作],0)),"")</f>
        <v/>
      </c>
      <c r="O211" s="7" t="s" ph="1">
        <v>3440</v>
      </c>
      <c r="R211" s="147" ph="1"/>
    </row>
    <row r="212" spans="1:23" ht="25.5" ph="1">
      <c r="A212" s="6" ph="1">
        <v>205</v>
      </c>
      <c r="B212" s="7" t="s" ph="1">
        <v>676</v>
      </c>
      <c r="C212" s="7" t="s" ph="1">
        <v>808</v>
      </c>
      <c r="G212" s="7" t="s" ph="1">
        <v>7278</v>
      </c>
      <c r="I212" s="7" t="s" ph="1">
        <v>7293</v>
      </c>
      <c r="M212" s="14" t="str" ph="1">
        <f>IFERROR(INDEX([1]!_born[生没年],
MATCH(I212,[1]!_born[作],0)),"")</f>
        <v/>
      </c>
      <c r="N212" s="14" t="str" ph="1">
        <f>IFERROR(INDEX([1]!_born[生没年],
MATCH(K212,[1]!_born[作],0)),"")</f>
        <v/>
      </c>
      <c r="O212" s="7" t="s" ph="1">
        <v>3441</v>
      </c>
      <c r="R212" s="147" ph="1"/>
    </row>
    <row r="213" spans="1:23" ht="25.5" ph="1">
      <c r="A213" s="6" ph="1">
        <v>206</v>
      </c>
      <c r="B213" s="7" t="s" ph="1">
        <v>676</v>
      </c>
      <c r="C213" s="7" t="s" ph="1">
        <v>808</v>
      </c>
      <c r="G213" s="7" t="s" ph="1">
        <v>7278</v>
      </c>
      <c r="I213" s="7" t="s" ph="1">
        <v>7296</v>
      </c>
      <c r="M213" s="14" t="str" ph="1">
        <f>IFERROR(INDEX([1]!_born[生没年],
MATCH(I213,[1]!_born[作],0)),"")</f>
        <v/>
      </c>
      <c r="N213" s="14" t="str" ph="1">
        <f>IFERROR(INDEX([1]!_born[生没年],
MATCH(K213,[1]!_born[作],0)),"")</f>
        <v/>
      </c>
      <c r="O213" s="7" t="s" ph="1">
        <v>7297</v>
      </c>
      <c r="R213" s="147" ph="1"/>
      <c r="W213" s="16" ph="1">
        <v>400</v>
      </c>
    </row>
    <row r="214" spans="1:23" ht="25.5" ph="1">
      <c r="A214" s="6" ph="1">
        <v>207</v>
      </c>
      <c r="B214" s="7" t="s" ph="1">
        <v>676</v>
      </c>
      <c r="C214" s="7" t="s" ph="1">
        <v>808</v>
      </c>
      <c r="G214" s="7" t="s" ph="1">
        <v>7278</v>
      </c>
      <c r="I214" s="7" t="s" ph="1">
        <v>7296</v>
      </c>
      <c r="M214" s="14" t="str" ph="1">
        <f>IFERROR(INDEX([1]!_born[生没年],
MATCH(I214,[1]!_born[作],0)),"")</f>
        <v/>
      </c>
      <c r="N214" s="14" t="str" ph="1">
        <f>IFERROR(INDEX([1]!_born[生没年],
MATCH(K214,[1]!_born[作],0)),"")</f>
        <v/>
      </c>
      <c r="O214" s="7" t="s" ph="1">
        <v>7298</v>
      </c>
      <c r="R214" s="147" ph="1"/>
      <c r="W214" s="16" ph="1">
        <v>400</v>
      </c>
    </row>
    <row r="215" spans="1:23" ht="25.5" ph="1">
      <c r="A215" s="6" ph="1">
        <v>208</v>
      </c>
      <c r="B215" s="7" t="s" ph="1">
        <v>676</v>
      </c>
      <c r="C215" s="7" t="s" ph="1">
        <v>808</v>
      </c>
      <c r="G215" s="7" t="s" ph="1">
        <v>7278</v>
      </c>
      <c r="I215" s="7" t="s" ph="1">
        <v>7296</v>
      </c>
      <c r="M215" s="14" t="str" ph="1">
        <f>IFERROR(INDEX([1]!_born[生没年],
MATCH(I215,[1]!_born[作],0)),"")</f>
        <v/>
      </c>
      <c r="N215" s="14" t="str" ph="1">
        <f>IFERROR(INDEX([1]!_born[生没年],
MATCH(K215,[1]!_born[作],0)),"")</f>
        <v/>
      </c>
      <c r="O215" s="7" t="s" ph="1">
        <v>7299</v>
      </c>
      <c r="R215" s="147" ph="1"/>
      <c r="W215" s="16" ph="1">
        <v>500</v>
      </c>
    </row>
    <row r="216" spans="1:23" ht="25.5" ph="1">
      <c r="A216" s="6" ph="1">
        <v>209</v>
      </c>
      <c r="B216" s="7" t="s" ph="1">
        <v>676</v>
      </c>
      <c r="C216" s="7" t="s" ph="1">
        <v>808</v>
      </c>
      <c r="D216" s="23" ph="1"/>
      <c r="E216" s="23" ph="1"/>
      <c r="G216" s="7" t="s" ph="1">
        <v>7278</v>
      </c>
      <c r="I216" s="7" t="s" ph="1">
        <v>7296</v>
      </c>
      <c r="M216" s="14" t="str" ph="1">
        <f>IFERROR(INDEX([1]!_born[生没年],
MATCH(I216,[1]!_born[作],0)),"")</f>
        <v/>
      </c>
      <c r="N216" s="14" t="str" ph="1">
        <f>IFERROR(INDEX([1]!_born[生没年],
MATCH(K216,[1]!_born[作],0)),"")</f>
        <v/>
      </c>
      <c r="O216" s="7" t="s" ph="1">
        <v>3521</v>
      </c>
      <c r="R216" s="147" ph="1"/>
      <c r="W216" s="16" ph="1">
        <v>400</v>
      </c>
    </row>
    <row r="217" spans="1:23" ht="25.5" ph="1">
      <c r="A217" s="6" ph="1">
        <v>210</v>
      </c>
      <c r="B217" s="7" t="s" ph="1">
        <v>676</v>
      </c>
      <c r="C217" s="7" t="s" ph="1">
        <v>808</v>
      </c>
      <c r="G217" s="7" t="s" ph="1">
        <v>7278</v>
      </c>
      <c r="I217" s="7" t="s" ph="1">
        <v>7296</v>
      </c>
      <c r="M217" s="14" t="str" ph="1">
        <f>IFERROR(INDEX([1]!_born[生没年],
MATCH(I217,[1]!_born[作],0)),"")</f>
        <v/>
      </c>
      <c r="N217" s="14" t="str" ph="1">
        <f>IFERROR(INDEX([1]!_born[生没年],
MATCH(K217,[1]!_born[作],0)),"")</f>
        <v/>
      </c>
      <c r="O217" s="7" t="s" ph="1">
        <v>3445</v>
      </c>
      <c r="R217" s="147" ph="1"/>
      <c r="W217" s="16" ph="1">
        <v>400</v>
      </c>
    </row>
    <row r="218" spans="1:23" ht="25.5" ph="1">
      <c r="A218" s="6" ph="1">
        <v>211</v>
      </c>
      <c r="B218" s="7" t="s" ph="1">
        <v>676</v>
      </c>
      <c r="C218" s="7" t="s" ph="1">
        <v>808</v>
      </c>
      <c r="G218" s="7" t="s" ph="1">
        <v>7278</v>
      </c>
      <c r="I218" s="7" t="s" ph="1">
        <v>7296</v>
      </c>
      <c r="M218" s="14" t="str" ph="1">
        <f>IFERROR(INDEX([1]!_born[生没年],
MATCH(I218,[1]!_born[作],0)),"")</f>
        <v/>
      </c>
      <c r="N218" s="14" t="str" ph="1">
        <f>IFERROR(INDEX([1]!_born[生没年],
MATCH(K218,[1]!_born[作],0)),"")</f>
        <v/>
      </c>
      <c r="O218" s="7" t="s" ph="1">
        <v>3444</v>
      </c>
      <c r="R218" s="147" ph="1"/>
      <c r="W218" s="16" ph="1">
        <v>400</v>
      </c>
    </row>
    <row r="219" spans="1:23" ht="25.5" ph="1">
      <c r="A219" s="6" ph="1">
        <v>212</v>
      </c>
      <c r="B219" s="7" t="s" ph="1">
        <v>676</v>
      </c>
      <c r="C219" s="7" t="s" ph="1">
        <v>808</v>
      </c>
      <c r="G219" s="7" t="s" ph="1">
        <v>7278</v>
      </c>
      <c r="I219" s="7" t="s" ph="1">
        <v>7296</v>
      </c>
      <c r="M219" s="14" t="str" ph="1">
        <f>IFERROR(INDEX([1]!_born[生没年],
MATCH(I219,[1]!_born[作],0)),"")</f>
        <v/>
      </c>
      <c r="N219" s="14" t="str" ph="1">
        <f>IFERROR(INDEX([1]!_born[生没年],
MATCH(K219,[1]!_born[作],0)),"")</f>
        <v/>
      </c>
      <c r="O219" s="7" t="s" ph="1">
        <v>3446</v>
      </c>
      <c r="R219" s="147" ph="1"/>
      <c r="W219" s="16" ph="1">
        <v>400</v>
      </c>
    </row>
    <row r="220" spans="1:23" ht="25.5" ph="1">
      <c r="A220" s="6" ph="1">
        <v>213</v>
      </c>
      <c r="B220" s="7" t="s" ph="1">
        <v>676</v>
      </c>
      <c r="C220" s="7" t="s" ph="1">
        <v>808</v>
      </c>
      <c r="G220" s="7" t="s" ph="1">
        <v>7278</v>
      </c>
      <c r="I220" s="7" t="s" ph="1">
        <v>7296</v>
      </c>
      <c r="M220" s="14" t="str" ph="1">
        <f>IFERROR(INDEX([1]!_born[生没年],
MATCH(I220,[1]!_born[作],0)),"")</f>
        <v/>
      </c>
      <c r="N220" s="14" t="str" ph="1">
        <f>IFERROR(INDEX([1]!_born[生没年],
MATCH(K220,[1]!_born[作],0)),"")</f>
        <v/>
      </c>
      <c r="O220" s="7" t="s" ph="1">
        <v>3447</v>
      </c>
      <c r="R220" s="147" ph="1"/>
      <c r="W220" s="16" ph="1">
        <v>400</v>
      </c>
    </row>
    <row r="221" spans="1:23" ht="25.5" ph="1">
      <c r="A221" s="6" ph="1">
        <v>214</v>
      </c>
      <c r="B221" s="7" t="s" ph="1">
        <v>676</v>
      </c>
      <c r="C221" s="7" t="s" ph="1">
        <v>808</v>
      </c>
      <c r="D221" s="23" ph="1"/>
      <c r="E221" s="23" ph="1"/>
      <c r="G221" s="7" t="s" ph="1">
        <v>7278</v>
      </c>
      <c r="I221" s="7" t="s" ph="1">
        <v>7296</v>
      </c>
      <c r="M221" s="14" t="str" ph="1">
        <f>IFERROR(INDEX([1]!_born[生没年],
MATCH(I221,[1]!_born[作],0)),"")</f>
        <v/>
      </c>
      <c r="N221" s="14" t="str" ph="1">
        <f>IFERROR(INDEX([1]!_born[生没年],
MATCH(K221,[1]!_born[作],0)),"")</f>
        <v/>
      </c>
      <c r="O221" s="7" t="s" ph="1">
        <v>3522</v>
      </c>
      <c r="R221" s="147" ph="1"/>
      <c r="W221" s="16" ph="1">
        <v>400</v>
      </c>
    </row>
    <row r="222" spans="1:23" ht="25.5" ph="1">
      <c r="A222" s="6" ph="1">
        <v>215</v>
      </c>
      <c r="B222" s="7" t="s" ph="1">
        <v>676</v>
      </c>
      <c r="C222" s="7" t="s" ph="1">
        <v>808</v>
      </c>
      <c r="D222" s="23" ph="1"/>
      <c r="E222" s="23" ph="1"/>
      <c r="G222" s="7" t="s" ph="1">
        <v>7278</v>
      </c>
      <c r="I222" s="7" t="s" ph="1">
        <v>7300</v>
      </c>
      <c r="M222" s="14" t="str" ph="1">
        <f>IFERROR(INDEX([1]!_born[生没年],
MATCH(I222,[1]!_born[作],0)),"")</f>
        <v/>
      </c>
      <c r="N222" s="14" t="str" ph="1">
        <f>IFERROR(INDEX([1]!_born[生没年],
MATCH(K222,[1]!_born[作],0)),"")</f>
        <v/>
      </c>
      <c r="O222" s="7" t="s" ph="1">
        <v>7301</v>
      </c>
      <c r="R222" s="147" ph="1"/>
    </row>
    <row r="223" spans="1:23" ht="25.5" ph="1">
      <c r="A223" s="6" ph="1">
        <v>216</v>
      </c>
      <c r="B223" s="7" t="s" ph="1">
        <v>676</v>
      </c>
      <c r="C223" s="7" t="s" ph="1">
        <v>808</v>
      </c>
      <c r="D223" s="23" ph="1"/>
      <c r="E223" s="23" ph="1"/>
      <c r="G223" s="7" t="s" ph="1">
        <v>7278</v>
      </c>
      <c r="I223" s="7" t="s" ph="1">
        <v>7300</v>
      </c>
      <c r="M223" s="14" t="str" ph="1">
        <f>IFERROR(INDEX([1]!_born[生没年],
MATCH(I223,[1]!_born[作],0)),"")</f>
        <v/>
      </c>
      <c r="N223" s="14" t="str" ph="1">
        <f>IFERROR(INDEX([1]!_born[生没年],
MATCH(K223,[1]!_born[作],0)),"")</f>
        <v/>
      </c>
      <c r="O223" s="7" t="s" ph="1">
        <v>2626</v>
      </c>
      <c r="R223" s="147" ph="1"/>
    </row>
    <row r="224" spans="1:23" ht="25.5" ph="1">
      <c r="A224" s="6" ph="1">
        <v>217</v>
      </c>
      <c r="B224" s="7" t="s" ph="1">
        <v>676</v>
      </c>
      <c r="C224" s="7" t="s" ph="1">
        <v>808</v>
      </c>
      <c r="G224" s="7" t="s" ph="1">
        <v>7278</v>
      </c>
      <c r="I224" s="7" t="s" ph="1">
        <v>7302</v>
      </c>
      <c r="M224" s="14" t="str" ph="1">
        <f>IFERROR(INDEX([1]!_born[生没年],
MATCH(I224,[1]!_born[作],0)),"")</f>
        <v/>
      </c>
      <c r="N224" s="14" t="str" ph="1">
        <f>IFERROR(INDEX([1]!_born[生没年],
MATCH(K224,[1]!_born[作],0)),"")</f>
        <v/>
      </c>
      <c r="O224" s="7" t="s" ph="1">
        <v>7303</v>
      </c>
      <c r="R224" s="147" ph="1"/>
    </row>
    <row r="225" spans="1:25" ht="25.5" ph="1">
      <c r="A225" s="6" ph="1">
        <v>218</v>
      </c>
      <c r="B225" s="7" t="s" ph="1">
        <v>676</v>
      </c>
      <c r="C225" s="7" t="s" ph="1">
        <v>808</v>
      </c>
      <c r="G225" s="7" t="s" ph="1">
        <v>7278</v>
      </c>
      <c r="I225" s="7" t="s" ph="1">
        <v>7304</v>
      </c>
      <c r="M225" s="14" t="str" ph="1">
        <f>IFERROR(INDEX([1]!_born[生没年],
MATCH(I225,[1]!_born[作],0)),"")</f>
        <v/>
      </c>
      <c r="N225" s="14" t="str" ph="1">
        <f>IFERROR(INDEX([1]!_born[生没年],
MATCH(K225,[1]!_born[作],0)),"")</f>
        <v/>
      </c>
      <c r="O225" s="7" t="s" ph="1">
        <v>7305</v>
      </c>
      <c r="R225" s="147" ph="1"/>
    </row>
    <row r="226" spans="1:25" ht="25.5" ph="1">
      <c r="A226" s="6" ph="1">
        <v>219</v>
      </c>
      <c r="B226" s="7" t="s" ph="1">
        <v>676</v>
      </c>
      <c r="C226" s="7" t="s" ph="1">
        <v>808</v>
      </c>
      <c r="G226" s="7" t="s" ph="1">
        <v>7278</v>
      </c>
      <c r="I226" s="7" t="s" ph="1">
        <v>7306</v>
      </c>
      <c r="M226" s="14" t="str" ph="1">
        <f>IFERROR(INDEX([1]!_born[生没年],
MATCH(I226,[1]!_born[作],0)),"")</f>
        <v/>
      </c>
      <c r="N226" s="14" t="str" ph="1">
        <f>IFERROR(INDEX([1]!_born[生没年],
MATCH(K226,[1]!_born[作],0)),"")</f>
        <v/>
      </c>
      <c r="O226" s="7" t="s" ph="1">
        <v>7307</v>
      </c>
      <c r="R226" s="147" ph="1"/>
    </row>
    <row r="227" spans="1:25" ht="25.5" ph="1">
      <c r="A227" s="6" ph="1">
        <v>220</v>
      </c>
      <c r="B227" s="7" t="s" ph="1">
        <v>676</v>
      </c>
      <c r="C227" s="7" t="s" ph="1">
        <v>808</v>
      </c>
      <c r="G227" s="7" t="s" ph="1">
        <v>7278</v>
      </c>
      <c r="I227" s="7" t="s" ph="1">
        <v>7308</v>
      </c>
      <c r="M227" s="14" t="str" ph="1">
        <f>IFERROR(INDEX([1]!_born[生没年],
MATCH(I227,[1]!_born[作],0)),"")</f>
        <v/>
      </c>
      <c r="N227" s="14" t="str" ph="1">
        <f>IFERROR(INDEX([1]!_born[生没年],
MATCH(K227,[1]!_born[作],0)),"")</f>
        <v/>
      </c>
      <c r="O227" s="7" t="s" ph="1">
        <v>7309</v>
      </c>
      <c r="R227" s="147" ph="1"/>
    </row>
    <row r="228" spans="1:25" ht="25.5" ph="1">
      <c r="A228" s="6" ph="1">
        <v>221</v>
      </c>
      <c r="B228" s="7" t="s" ph="1">
        <v>676</v>
      </c>
      <c r="C228" s="7" t="s" ph="1">
        <v>808</v>
      </c>
      <c r="G228" s="7" t="s" ph="1">
        <v>7278</v>
      </c>
      <c r="I228" s="7" t="s" ph="1">
        <v>7310</v>
      </c>
      <c r="M228" s="14" t="str" ph="1">
        <f>IFERROR(INDEX([1]!_born[生没年],
MATCH(I228,[1]!_born[作],0)),"")</f>
        <v/>
      </c>
      <c r="N228" s="14" t="str" ph="1">
        <f>IFERROR(INDEX([1]!_born[生没年],
MATCH(K228,[1]!_born[作],0)),"")</f>
        <v/>
      </c>
      <c r="O228" s="7" t="s" ph="1">
        <v>7311</v>
      </c>
      <c r="R228" s="147" ph="1"/>
    </row>
    <row r="229" spans="1:25" ht="25.5" ph="1">
      <c r="A229" s="6" ph="1">
        <v>222</v>
      </c>
      <c r="B229" s="7" t="s" ph="1">
        <v>676</v>
      </c>
      <c r="C229" s="7" t="s" ph="1">
        <v>808</v>
      </c>
      <c r="G229" s="7" t="s" ph="1">
        <v>7278</v>
      </c>
      <c r="I229" s="7" t="s" ph="1">
        <v>7312</v>
      </c>
      <c r="M229" s="14" t="str" ph="1">
        <f>IFERROR(INDEX([1]!_born[生没年],
MATCH(I229,[1]!_born[作],0)),"")</f>
        <v/>
      </c>
      <c r="N229" s="14" t="str" ph="1">
        <f>IFERROR(INDEX([1]!_born[生没年],
MATCH(K229,[1]!_born[作],0)),"")</f>
        <v/>
      </c>
      <c r="O229" s="7" t="s" ph="1">
        <v>7313</v>
      </c>
      <c r="R229" s="147" ph="1"/>
      <c r="Y229" s="7" t="s" ph="1">
        <v>7314</v>
      </c>
    </row>
    <row r="230" spans="1:25" ht="25.5" ph="1">
      <c r="A230" s="6" ph="1">
        <v>223</v>
      </c>
      <c r="B230" s="7" t="s" ph="1">
        <v>676</v>
      </c>
      <c r="C230" s="7" t="s" ph="1">
        <v>808</v>
      </c>
      <c r="G230" s="7" t="s" ph="1">
        <v>7278</v>
      </c>
      <c r="I230" s="7" t="s" ph="1">
        <v>7315</v>
      </c>
      <c r="M230" s="14" t="str" ph="1">
        <f>IFERROR(INDEX([1]!_born[生没年],
MATCH(I230,[1]!_born[作],0)),"")</f>
        <v/>
      </c>
      <c r="N230" s="14" t="str" ph="1">
        <f>IFERROR(INDEX([1]!_born[生没年],
MATCH(K230,[1]!_born[作],0)),"")</f>
        <v/>
      </c>
      <c r="O230" s="7" t="s" ph="1">
        <v>3414</v>
      </c>
      <c r="R230" s="147" ph="1"/>
    </row>
    <row r="231" spans="1:25" ht="25.5" ph="1">
      <c r="A231" s="6" ph="1">
        <v>224</v>
      </c>
      <c r="B231" s="7" t="s" ph="1">
        <v>676</v>
      </c>
      <c r="C231" s="7" t="s" ph="1">
        <v>808</v>
      </c>
      <c r="G231" s="7" t="s" ph="1">
        <v>7278</v>
      </c>
      <c r="I231" s="7" t="s" ph="1">
        <v>7316</v>
      </c>
      <c r="M231" s="14" t="str" ph="1">
        <f>IFERROR(INDEX([1]!_born[生没年],
MATCH(I231,[1]!_born[作],0)),"")</f>
        <v/>
      </c>
      <c r="N231" s="14" t="str" ph="1">
        <f>IFERROR(INDEX([1]!_born[生没年],
MATCH(K231,[1]!_born[作],0)),"")</f>
        <v/>
      </c>
      <c r="O231" s="7" t="s" ph="1">
        <v>3453</v>
      </c>
      <c r="R231" s="147" ph="1"/>
    </row>
    <row r="232" spans="1:25" ht="25.5" ph="1">
      <c r="A232" s="6" ph="1">
        <v>225</v>
      </c>
      <c r="B232" s="7" t="s" ph="1">
        <v>676</v>
      </c>
      <c r="C232" s="7" t="s" ph="1">
        <v>808</v>
      </c>
      <c r="G232" s="7" t="s" ph="1">
        <v>7278</v>
      </c>
      <c r="I232" s="7" t="s" ph="1">
        <v>7317</v>
      </c>
      <c r="M232" s="14" t="str" ph="1">
        <f>IFERROR(INDEX([1]!_born[生没年],
MATCH(I232,[1]!_born[作],0)),"")</f>
        <v/>
      </c>
      <c r="N232" s="14" t="str" ph="1">
        <f>IFERROR(INDEX([1]!_born[生没年],
MATCH(K232,[1]!_born[作],0)),"")</f>
        <v/>
      </c>
      <c r="O232" s="7" t="s" ph="1">
        <v>7318</v>
      </c>
      <c r="R232" s="147" ph="1"/>
    </row>
    <row r="233" spans="1:25" ht="25.5" ph="1">
      <c r="A233" s="6" ph="1">
        <v>226</v>
      </c>
      <c r="B233" s="7" t="s" ph="1">
        <v>676</v>
      </c>
      <c r="C233" s="7" t="s" ph="1">
        <v>808</v>
      </c>
      <c r="G233" s="7" t="s" ph="1">
        <v>7278</v>
      </c>
      <c r="I233" s="17" t="s" ph="1">
        <v>3134</v>
      </c>
      <c r="M233" s="14" t="str" ph="1">
        <f>IFERROR(INDEX([1]!_born[生没年],
MATCH(I233,[1]!_born[作],0)),"")</f>
        <v/>
      </c>
      <c r="N233" s="14" t="str" ph="1">
        <f>IFERROR(INDEX([1]!_born[生没年],
MATCH(K233,[1]!_born[作],0)),"")</f>
        <v/>
      </c>
      <c r="O233" s="7" t="s" ph="1">
        <v>842</v>
      </c>
      <c r="R233" s="147" ph="1"/>
      <c r="Y233" s="7" t="s" ph="1">
        <v>7319</v>
      </c>
    </row>
    <row r="234" spans="1:25" ht="25.5" ph="1">
      <c r="A234" s="6" ph="1">
        <v>227</v>
      </c>
      <c r="B234" s="7" t="s" ph="1">
        <v>676</v>
      </c>
      <c r="C234" s="7" t="s" ph="1">
        <v>808</v>
      </c>
      <c r="G234" s="7" t="s" ph="1">
        <v>7278</v>
      </c>
      <c r="I234" s="17" t="s" ph="1">
        <v>3134</v>
      </c>
      <c r="M234" s="14" t="str" ph="1">
        <f>IFERROR(INDEX([1]!_born[生没年],
MATCH(I234,[1]!_born[作],0)),"")</f>
        <v/>
      </c>
      <c r="N234" s="14" t="str" ph="1">
        <f>IFERROR(INDEX([1]!_born[生没年],
MATCH(K234,[1]!_born[作],0)),"")</f>
        <v/>
      </c>
      <c r="O234" s="7" t="s" ph="1">
        <v>7320</v>
      </c>
      <c r="R234" s="147" ph="1"/>
      <c r="Y234" s="7" t="s" ph="1">
        <v>7319</v>
      </c>
    </row>
    <row r="235" spans="1:25" ht="25.5" ph="1">
      <c r="A235" s="6" ph="1">
        <v>228</v>
      </c>
      <c r="B235" s="7" t="s" ph="1">
        <v>676</v>
      </c>
      <c r="C235" s="7" t="s" ph="1">
        <v>808</v>
      </c>
      <c r="G235" s="7" t="s" ph="1">
        <v>7278</v>
      </c>
      <c r="I235" s="17" t="s" ph="1">
        <v>3134</v>
      </c>
      <c r="M235" s="14" t="str" ph="1">
        <f>IFERROR(INDEX([1]!_born[生没年],
MATCH(I235,[1]!_born[作],0)),"")</f>
        <v/>
      </c>
      <c r="N235" s="14" t="str" ph="1">
        <f>IFERROR(INDEX([1]!_born[生没年],
MATCH(K235,[1]!_born[作],0)),"")</f>
        <v/>
      </c>
      <c r="O235" s="7" t="s" ph="1">
        <v>843</v>
      </c>
      <c r="R235" s="147" ph="1"/>
      <c r="Y235" s="7" t="s" ph="1">
        <v>7319</v>
      </c>
    </row>
    <row r="236" spans="1:25" ht="25.5" ph="1">
      <c r="A236" s="6" ph="1">
        <v>229</v>
      </c>
      <c r="B236" s="7" t="s" ph="1">
        <v>676</v>
      </c>
      <c r="C236" s="7" t="s" ph="1">
        <v>808</v>
      </c>
      <c r="G236" s="7" t="s" ph="1">
        <v>7278</v>
      </c>
      <c r="I236" s="17" t="s" ph="1">
        <v>3134</v>
      </c>
      <c r="M236" s="14" t="str" ph="1">
        <f>IFERROR(INDEX([1]!_born[生没年],
MATCH(I236,[1]!_born[作],0)),"")</f>
        <v/>
      </c>
      <c r="N236" s="14" t="str" ph="1">
        <f>IFERROR(INDEX([1]!_born[生没年],
MATCH(K236,[1]!_born[作],0)),"")</f>
        <v/>
      </c>
      <c r="O236" s="7" t="s" ph="1">
        <v>7321</v>
      </c>
      <c r="R236" s="147" ph="1"/>
      <c r="Y236" s="7" t="s" ph="1">
        <v>7319</v>
      </c>
    </row>
    <row r="237" spans="1:25" ht="25.5" ph="1">
      <c r="A237" s="6" ph="1">
        <v>230</v>
      </c>
      <c r="B237" s="7" t="s" ph="1">
        <v>676</v>
      </c>
      <c r="C237" s="7" t="s" ph="1">
        <v>808</v>
      </c>
      <c r="G237" s="7" t="s" ph="1">
        <v>7278</v>
      </c>
      <c r="I237" s="7" t="s" ph="1">
        <v>3135</v>
      </c>
      <c r="M237" s="14" t="str" ph="1">
        <f>IFERROR(INDEX([1]!_born[生没年],
MATCH(I237,[1]!_born[作],0)),"")</f>
        <v/>
      </c>
      <c r="N237" s="14" t="str" ph="1">
        <f>IFERROR(INDEX([1]!_born[生没年],
MATCH(K237,[1]!_born[作],0)),"")</f>
        <v/>
      </c>
      <c r="O237" s="7" t="s" ph="1">
        <v>7322</v>
      </c>
      <c r="R237" s="147" ph="1"/>
      <c r="Y237" s="7" t="s" ph="1">
        <v>7319</v>
      </c>
    </row>
    <row r="238" spans="1:25" ht="25.5" ph="1">
      <c r="A238" s="6" ph="1">
        <v>231</v>
      </c>
      <c r="B238" s="7" t="s" ph="1">
        <v>676</v>
      </c>
      <c r="C238" s="7" t="s" ph="1">
        <v>808</v>
      </c>
      <c r="G238" s="7" t="s" ph="1">
        <v>7278</v>
      </c>
      <c r="I238" s="7" t="s" ph="1">
        <v>3135</v>
      </c>
      <c r="M238" s="14" t="str" ph="1">
        <f>IFERROR(INDEX([1]!_born[生没年],
MATCH(I238,[1]!_born[作],0)),"")</f>
        <v/>
      </c>
      <c r="N238" s="14" t="str" ph="1">
        <f>IFERROR(INDEX([1]!_born[生没年],
MATCH(K238,[1]!_born[作],0)),"")</f>
        <v/>
      </c>
      <c r="O238" s="7" t="s" ph="1">
        <v>7323</v>
      </c>
      <c r="R238" s="147" ph="1"/>
      <c r="Y238" s="7" t="s" ph="1">
        <v>7319</v>
      </c>
    </row>
    <row r="239" spans="1:25" ht="25.5" ph="1">
      <c r="A239" s="6" ph="1">
        <v>232</v>
      </c>
      <c r="B239" s="7" t="s" ph="1">
        <v>676</v>
      </c>
      <c r="C239" s="7" t="s" ph="1">
        <v>808</v>
      </c>
      <c r="G239" s="7" t="s" ph="1">
        <v>7278</v>
      </c>
      <c r="I239" s="7" t="s" ph="1">
        <v>3136</v>
      </c>
      <c r="M239" s="14" t="str" ph="1">
        <f>IFERROR(INDEX([1]!_born[生没年],
MATCH(I239,[1]!_born[作],0)),"")</f>
        <v/>
      </c>
      <c r="N239" s="14" t="str" ph="1">
        <f>IFERROR(INDEX([1]!_born[生没年],
MATCH(K239,[1]!_born[作],0)),"")</f>
        <v/>
      </c>
      <c r="O239" s="7" t="s" ph="1">
        <v>7324</v>
      </c>
      <c r="R239" s="147" ph="1"/>
      <c r="Y239" s="7" t="s" ph="1">
        <v>7319</v>
      </c>
    </row>
    <row r="240" spans="1:25" ht="25.5" ph="1">
      <c r="A240" s="6" ph="1">
        <v>233</v>
      </c>
      <c r="B240" s="7" t="s" ph="1">
        <v>676</v>
      </c>
      <c r="C240" s="7" t="s" ph="1">
        <v>808</v>
      </c>
      <c r="G240" s="7" t="s" ph="1">
        <v>7278</v>
      </c>
      <c r="I240" s="7" t="s" ph="1">
        <v>3137</v>
      </c>
      <c r="M240" s="14" t="str" ph="1">
        <f>IFERROR(INDEX([1]!_born[生没年],
MATCH(I240,[1]!_born[作],0)),"")</f>
        <v/>
      </c>
      <c r="N240" s="14" t="str" ph="1">
        <f>IFERROR(INDEX([1]!_born[生没年],
MATCH(K240,[1]!_born[作],0)),"")</f>
        <v/>
      </c>
      <c r="O240" s="7" t="s" ph="1">
        <v>4044</v>
      </c>
      <c r="R240" s="147" ph="1"/>
      <c r="Y240" s="7" t="s" ph="1">
        <v>7319</v>
      </c>
    </row>
    <row r="241" spans="1:25" ht="25.5" ph="1">
      <c r="A241" s="6" ph="1">
        <v>234</v>
      </c>
      <c r="B241" s="7" t="s" ph="1">
        <v>676</v>
      </c>
      <c r="C241" s="7" t="s" ph="1">
        <v>808</v>
      </c>
      <c r="G241" s="7" t="s" ph="1">
        <v>7278</v>
      </c>
      <c r="I241" s="7" t="s" ph="1">
        <v>3137</v>
      </c>
      <c r="M241" s="14" t="str" ph="1">
        <f>IFERROR(INDEX([1]!_born[生没年],
MATCH(I241,[1]!_born[作],0)),"")</f>
        <v/>
      </c>
      <c r="N241" s="14" t="str" ph="1">
        <f>IFERROR(INDEX([1]!_born[生没年],
MATCH(K241,[1]!_born[作],0)),"")</f>
        <v/>
      </c>
      <c r="O241" s="7" t="s" ph="1">
        <v>3419</v>
      </c>
      <c r="R241" s="147" ph="1"/>
      <c r="U241" s="15" ph="1">
        <v>36275</v>
      </c>
    </row>
    <row r="242" spans="1:25" ht="25.5" ph="1">
      <c r="A242" s="6" ph="1">
        <v>235</v>
      </c>
      <c r="B242" s="7" t="s" ph="1">
        <v>676</v>
      </c>
      <c r="C242" s="7" t="s" ph="1">
        <v>808</v>
      </c>
      <c r="G242" s="7" t="s" ph="1">
        <v>7278</v>
      </c>
      <c r="I242" s="7" t="s" ph="1">
        <v>3137</v>
      </c>
      <c r="M242" s="14" t="str" ph="1">
        <f>IFERROR(INDEX([1]!_born[生没年],
MATCH(I242,[1]!_born[作],0)),"")</f>
        <v/>
      </c>
      <c r="N242" s="14" t="str" ph="1">
        <f>IFERROR(INDEX([1]!_born[生没年],
MATCH(K242,[1]!_born[作],0)),"")</f>
        <v/>
      </c>
      <c r="O242" s="7" t="s" ph="1">
        <v>4045</v>
      </c>
      <c r="R242" s="147" ph="1"/>
      <c r="Y242" s="7" t="s" ph="1">
        <v>7319</v>
      </c>
    </row>
    <row r="243" spans="1:25" ht="25.5" ph="1">
      <c r="A243" s="6" ph="1">
        <v>236</v>
      </c>
      <c r="B243" s="7" t="s" ph="1">
        <v>676</v>
      </c>
      <c r="C243" s="7" t="s" ph="1">
        <v>808</v>
      </c>
      <c r="G243" s="7" t="s" ph="1">
        <v>7278</v>
      </c>
      <c r="I243" s="7" t="s" ph="1">
        <v>3137</v>
      </c>
      <c r="M243" s="14" t="str" ph="1">
        <f>IFERROR(INDEX([1]!_born[生没年],
MATCH(I243,[1]!_born[作],0)),"")</f>
        <v/>
      </c>
      <c r="N243" s="14" t="str" ph="1">
        <f>IFERROR(INDEX([1]!_born[生没年],
MATCH(K243,[1]!_born[作],0)),"")</f>
        <v/>
      </c>
      <c r="O243" s="7" t="s" ph="1">
        <v>7325</v>
      </c>
      <c r="R243" s="147" ph="1"/>
      <c r="Y243" s="7" t="s" ph="1">
        <v>7319</v>
      </c>
    </row>
    <row r="244" spans="1:25" ht="25.5" ph="1">
      <c r="A244" s="6" ph="1">
        <v>237</v>
      </c>
      <c r="B244" s="7" t="s" ph="1">
        <v>676</v>
      </c>
      <c r="C244" s="7" t="s" ph="1">
        <v>808</v>
      </c>
      <c r="G244" s="7" t="s" ph="1">
        <v>7278</v>
      </c>
      <c r="I244" s="7" t="s" ph="1">
        <v>3138</v>
      </c>
      <c r="M244" s="14" t="str" ph="1">
        <f>IFERROR(INDEX([1]!_born[生没年],
MATCH(I244,[1]!_born[作],0)),"")</f>
        <v/>
      </c>
      <c r="N244" s="14" t="str" ph="1">
        <f>IFERROR(INDEX([1]!_born[生没年],
MATCH(K244,[1]!_born[作],0)),"")</f>
        <v/>
      </c>
      <c r="O244" s="7" t="s" ph="1">
        <v>3420</v>
      </c>
      <c r="R244" s="147" ph="1"/>
      <c r="Y244" s="7" t="s" ph="1">
        <v>7319</v>
      </c>
    </row>
    <row r="245" spans="1:25" ht="25.5" ph="1">
      <c r="A245" s="6" ph="1">
        <v>238</v>
      </c>
      <c r="B245" s="7" t="s" ph="1">
        <v>676</v>
      </c>
      <c r="C245" s="7" t="s" ph="1">
        <v>808</v>
      </c>
      <c r="G245" s="7" t="s" ph="1">
        <v>7278</v>
      </c>
      <c r="I245" s="7" t="s" ph="1">
        <v>3139</v>
      </c>
      <c r="M245" s="14" t="str" ph="1">
        <f>IFERROR(INDEX([1]!_born[生没年],
MATCH(I245,[1]!_born[作],0)),"")</f>
        <v/>
      </c>
      <c r="N245" s="14" t="str" ph="1">
        <f>IFERROR(INDEX([1]!_born[生没年],
MATCH(K245,[1]!_born[作],0)),"")</f>
        <v/>
      </c>
      <c r="O245" s="7" t="s" ph="1">
        <v>7326</v>
      </c>
      <c r="R245" s="147" ph="1"/>
    </row>
    <row r="246" spans="1:25" ht="25.5" ph="1">
      <c r="A246" s="6" ph="1">
        <v>239</v>
      </c>
      <c r="B246" s="7" t="s" ph="1">
        <v>676</v>
      </c>
      <c r="C246" s="7" t="s" ph="1">
        <v>808</v>
      </c>
      <c r="G246" s="7" t="s" ph="1">
        <v>7278</v>
      </c>
      <c r="I246" s="7" t="s" ph="1">
        <v>3139</v>
      </c>
      <c r="M246" s="14" t="str" ph="1">
        <f>IFERROR(INDEX([1]!_born[生没年],
MATCH(I246,[1]!_born[作],0)),"")</f>
        <v/>
      </c>
      <c r="N246" s="14" t="str" ph="1">
        <f>IFERROR(INDEX([1]!_born[生没年],
MATCH(K246,[1]!_born[作],0)),"")</f>
        <v/>
      </c>
      <c r="O246" s="7" t="s" ph="1">
        <v>7327</v>
      </c>
      <c r="R246" s="147" ph="1"/>
    </row>
    <row r="247" spans="1:25" ht="25.5" ph="1">
      <c r="A247" s="6" ph="1">
        <v>240</v>
      </c>
      <c r="B247" s="7" t="s" ph="1">
        <v>676</v>
      </c>
      <c r="C247" s="7" t="s" ph="1">
        <v>808</v>
      </c>
      <c r="G247" s="7" t="s" ph="1">
        <v>7278</v>
      </c>
      <c r="I247" s="7" t="s" ph="1">
        <v>3139</v>
      </c>
      <c r="M247" s="14" t="str" ph="1">
        <f>IFERROR(INDEX([1]!_born[生没年],
MATCH(I247,[1]!_born[作],0)),"")</f>
        <v/>
      </c>
      <c r="N247" s="14" t="str" ph="1">
        <f>IFERROR(INDEX([1]!_born[生没年],
MATCH(K247,[1]!_born[作],0)),"")</f>
        <v/>
      </c>
      <c r="O247" s="7" t="s" ph="1">
        <v>844</v>
      </c>
      <c r="R247" s="147" ph="1"/>
      <c r="Y247" s="7" t="s" ph="1">
        <v>7319</v>
      </c>
    </row>
    <row r="248" spans="1:25" ht="25.5" ph="1">
      <c r="A248" s="6" ph="1">
        <v>241</v>
      </c>
      <c r="B248" s="7" t="s" ph="1">
        <v>676</v>
      </c>
      <c r="C248" s="7" t="s" ph="1">
        <v>808</v>
      </c>
      <c r="G248" s="7" t="s" ph="1">
        <v>7278</v>
      </c>
      <c r="I248" s="7" t="s" ph="1">
        <v>3139</v>
      </c>
      <c r="M248" s="14" t="str" ph="1">
        <f>IFERROR(INDEX([1]!_born[生没年],
MATCH(I248,[1]!_born[作],0)),"")</f>
        <v/>
      </c>
      <c r="N248" s="14" t="str" ph="1">
        <f>IFERROR(INDEX([1]!_born[生没年],
MATCH(K248,[1]!_born[作],0)),"")</f>
        <v/>
      </c>
      <c r="O248" s="7" t="s" ph="1">
        <v>7328</v>
      </c>
      <c r="R248" s="147" ph="1"/>
      <c r="Y248" s="7" t="s" ph="1">
        <v>7319</v>
      </c>
    </row>
    <row r="249" spans="1:25" ht="25.5" ph="1">
      <c r="A249" s="6" ph="1">
        <v>242</v>
      </c>
      <c r="B249" s="7" t="s" ph="1">
        <v>676</v>
      </c>
      <c r="C249" s="7" t="s" ph="1">
        <v>808</v>
      </c>
      <c r="G249" s="7" t="s" ph="1">
        <v>7278</v>
      </c>
      <c r="I249" s="7" t="s" ph="1">
        <v>3139</v>
      </c>
      <c r="M249" s="14" t="str" ph="1">
        <f>IFERROR(INDEX([1]!_born[生没年],
MATCH(I249,[1]!_born[作],0)),"")</f>
        <v/>
      </c>
      <c r="N249" s="14" t="str" ph="1">
        <f>IFERROR(INDEX([1]!_born[生没年],
MATCH(K249,[1]!_born[作],0)),"")</f>
        <v/>
      </c>
      <c r="O249" s="7" t="s" ph="1">
        <v>7329</v>
      </c>
      <c r="R249" s="147" ph="1"/>
    </row>
    <row r="250" spans="1:25" ht="25.5" ph="1">
      <c r="A250" s="6" ph="1">
        <v>243</v>
      </c>
      <c r="B250" s="7" t="s" ph="1">
        <v>676</v>
      </c>
      <c r="C250" s="7" t="s" ph="1">
        <v>808</v>
      </c>
      <c r="G250" s="7" t="s" ph="1">
        <v>7278</v>
      </c>
      <c r="I250" s="7" t="s" ph="1">
        <v>3139</v>
      </c>
      <c r="M250" s="14" t="str" ph="1">
        <f>IFERROR(INDEX([1]!_born[生没年],
MATCH(I250,[1]!_born[作],0)),"")</f>
        <v/>
      </c>
      <c r="N250" s="14" t="str" ph="1">
        <f>IFERROR(INDEX([1]!_born[生没年],
MATCH(K250,[1]!_born[作],0)),"")</f>
        <v/>
      </c>
      <c r="O250" s="7" t="s" ph="1">
        <v>7330</v>
      </c>
      <c r="R250" s="147" ph="1"/>
    </row>
    <row r="251" spans="1:25" ht="25.5" ph="1">
      <c r="A251" s="6" ph="1">
        <v>244</v>
      </c>
      <c r="B251" s="7" t="s" ph="1">
        <v>676</v>
      </c>
      <c r="C251" s="7" t="s" ph="1">
        <v>808</v>
      </c>
      <c r="G251" s="7" t="s" ph="1">
        <v>7278</v>
      </c>
      <c r="I251" s="7" t="s" ph="1">
        <v>7331</v>
      </c>
      <c r="M251" s="14" t="str" ph="1">
        <f>IFERROR(INDEX([1]!_born[生没年],
MATCH(I251,[1]!_born[作],0)),"")</f>
        <v/>
      </c>
      <c r="N251" s="14" t="str" ph="1">
        <f>IFERROR(INDEX([1]!_born[生没年],
MATCH(K251,[1]!_born[作],0)),"")</f>
        <v/>
      </c>
      <c r="O251" s="7" t="s" ph="1">
        <v>845</v>
      </c>
      <c r="R251" s="147" ph="1"/>
      <c r="Y251" s="7" t="s" ph="1">
        <v>7319</v>
      </c>
    </row>
    <row r="252" spans="1:25" ht="25.5" ph="1">
      <c r="A252" s="6" ph="1">
        <v>245</v>
      </c>
      <c r="B252" s="7" t="s" ph="1">
        <v>676</v>
      </c>
      <c r="C252" s="7" t="s" ph="1">
        <v>808</v>
      </c>
      <c r="G252" s="7" t="s" ph="1">
        <v>7278</v>
      </c>
      <c r="I252" s="7" t="s" ph="1">
        <v>7331</v>
      </c>
      <c r="M252" s="14" t="str" ph="1">
        <f>IFERROR(INDEX([1]!_born[生没年],
MATCH(I252,[1]!_born[作],0)),"")</f>
        <v/>
      </c>
      <c r="N252" s="14" t="str" ph="1">
        <f>IFERROR(INDEX([1]!_born[生没年],
MATCH(K252,[1]!_born[作],0)),"")</f>
        <v/>
      </c>
      <c r="O252" s="7" t="s" ph="1">
        <v>3331</v>
      </c>
      <c r="R252" s="147" ph="1"/>
      <c r="Y252" s="7" t="s" ph="1">
        <v>7319</v>
      </c>
    </row>
    <row r="253" spans="1:25" ht="25.5" ph="1">
      <c r="A253" s="6" ph="1">
        <v>246</v>
      </c>
      <c r="B253" s="7" t="s" ph="1">
        <v>676</v>
      </c>
      <c r="C253" s="7" t="s" ph="1">
        <v>808</v>
      </c>
      <c r="G253" s="7" t="s" ph="1">
        <v>7278</v>
      </c>
      <c r="I253" s="7" t="s" ph="1">
        <v>7332</v>
      </c>
      <c r="M253" s="14" t="str" ph="1">
        <f>IFERROR(INDEX([1]!_born[生没年],
MATCH(I253,[1]!_born[作],0)),"")</f>
        <v/>
      </c>
      <c r="N253" s="14" t="str" ph="1">
        <f>IFERROR(INDEX([1]!_born[生没年],
MATCH(K253,[1]!_born[作],0)),"")</f>
        <v/>
      </c>
      <c r="O253" s="7" t="s" ph="1">
        <v>7333</v>
      </c>
      <c r="R253" s="147" ph="1"/>
      <c r="V253" s="16" ph="1">
        <v>2800</v>
      </c>
      <c r="W253" s="16" ph="1">
        <v>300</v>
      </c>
      <c r="Y253" s="7" t="s" ph="1">
        <v>7319</v>
      </c>
    </row>
    <row r="254" spans="1:25" ht="25.5" ph="1">
      <c r="A254" s="6" ph="1">
        <v>247</v>
      </c>
      <c r="B254" s="7" t="s" ph="1">
        <v>676</v>
      </c>
      <c r="C254" s="7" t="s" ph="1">
        <v>808</v>
      </c>
      <c r="G254" s="7" t="s" ph="1">
        <v>7278</v>
      </c>
      <c r="I254" s="7" t="s" ph="1">
        <v>4180</v>
      </c>
      <c r="M254" s="14" t="str" ph="1">
        <f>IFERROR(INDEX([1]!_born[生没年],
MATCH(I254,[1]!_born[作],0)),"")</f>
        <v/>
      </c>
      <c r="N254" s="14" t="str" ph="1">
        <f>IFERROR(INDEX([1]!_born[生没年],
MATCH(K254,[1]!_born[作],0)),"")</f>
        <v/>
      </c>
      <c r="O254" s="7" t="s" ph="1">
        <v>7334</v>
      </c>
      <c r="R254" s="147" ph="1"/>
    </row>
    <row r="255" spans="1:25" ht="25.5" ph="1">
      <c r="A255" s="6" ph="1">
        <v>248</v>
      </c>
      <c r="B255" s="7" t="s" ph="1">
        <v>676</v>
      </c>
      <c r="C255" s="7" t="s" ph="1">
        <v>808</v>
      </c>
      <c r="G255" s="7" t="s" ph="1">
        <v>7278</v>
      </c>
      <c r="I255" s="7" t="s" ph="1">
        <v>4180</v>
      </c>
      <c r="M255" s="14" t="str" ph="1">
        <f>IFERROR(INDEX([1]!_born[生没年],
MATCH(I255,[1]!_born[作],0)),"")</f>
        <v/>
      </c>
      <c r="N255" s="14" t="str" ph="1">
        <f>IFERROR(INDEX([1]!_born[生没年],
MATCH(K255,[1]!_born[作],0)),"")</f>
        <v/>
      </c>
      <c r="O255" s="7" t="s" ph="1">
        <v>7335</v>
      </c>
      <c r="R255" s="147" ph="1"/>
    </row>
    <row r="256" spans="1:25" ht="25.5" ph="1">
      <c r="A256" s="6" ph="1">
        <v>249</v>
      </c>
      <c r="B256" s="7" t="s" ph="1">
        <v>676</v>
      </c>
      <c r="C256" s="7" t="s" ph="1">
        <v>808</v>
      </c>
      <c r="G256" s="7" t="s" ph="1">
        <v>7278</v>
      </c>
      <c r="I256" s="7" t="s" ph="1">
        <v>4180</v>
      </c>
      <c r="M256" s="14" t="str" ph="1">
        <f>IFERROR(INDEX([1]!_born[生没年],
MATCH(I256,[1]!_born[作],0)),"")</f>
        <v/>
      </c>
      <c r="N256" s="14" t="str" ph="1">
        <f>IFERROR(INDEX([1]!_born[生没年],
MATCH(K256,[1]!_born[作],0)),"")</f>
        <v/>
      </c>
      <c r="O256" s="7" t="s" ph="1">
        <v>7336</v>
      </c>
      <c r="R256" s="147" ph="1"/>
      <c r="Y256" s="7" t="s" ph="1">
        <v>7337</v>
      </c>
    </row>
    <row r="257" spans="1:25" ht="25.5" ph="1">
      <c r="A257" s="6" ph="1">
        <v>250</v>
      </c>
      <c r="B257" s="7" t="s" ph="1">
        <v>676</v>
      </c>
      <c r="C257" s="7" t="s" ph="1">
        <v>808</v>
      </c>
      <c r="G257" s="7" t="s" ph="1">
        <v>7278</v>
      </c>
      <c r="I257" s="7" t="s" ph="1">
        <v>4180</v>
      </c>
      <c r="M257" s="14" t="str" ph="1">
        <f>IFERROR(INDEX([1]!_born[生没年],
MATCH(I257,[1]!_born[作],0)),"")</f>
        <v/>
      </c>
      <c r="N257" s="14" t="str" ph="1">
        <f>IFERROR(INDEX([1]!_born[生没年],
MATCH(K257,[1]!_born[作],0)),"")</f>
        <v/>
      </c>
      <c r="O257" s="7" t="s" ph="1">
        <v>846</v>
      </c>
      <c r="R257" s="147" ph="1"/>
      <c r="Y257" s="7" t="s" ph="1">
        <v>7337</v>
      </c>
    </row>
    <row r="258" spans="1:25" ht="25.5" ph="1">
      <c r="A258" s="6" ph="1">
        <v>251</v>
      </c>
      <c r="B258" s="7" t="s" ph="1">
        <v>676</v>
      </c>
      <c r="C258" s="7" t="s" ph="1">
        <v>808</v>
      </c>
      <c r="G258" s="7" t="s" ph="1">
        <v>7278</v>
      </c>
      <c r="I258" s="7" t="s" ph="1">
        <v>7338</v>
      </c>
      <c r="M258" s="14" t="str" ph="1">
        <f>IFERROR(INDEX([1]!_born[生没年],
MATCH(I258,[1]!_born[作],0)),"")</f>
        <v/>
      </c>
      <c r="N258" s="14" t="str" ph="1">
        <f>IFERROR(INDEX([1]!_born[生没年],
MATCH(K258,[1]!_born[作],0)),"")</f>
        <v/>
      </c>
      <c r="O258" s="7" t="s" ph="1">
        <v>847</v>
      </c>
      <c r="R258" s="147" ph="1"/>
    </row>
    <row r="259" spans="1:25" ht="25.5" ph="1">
      <c r="A259" s="6" ph="1">
        <v>252</v>
      </c>
      <c r="B259" s="7" t="s" ph="1">
        <v>676</v>
      </c>
      <c r="C259" s="7" t="s" ph="1">
        <v>808</v>
      </c>
      <c r="G259" s="7" t="s" ph="1">
        <v>7278</v>
      </c>
      <c r="I259" s="7" t="s" ph="1">
        <v>7339</v>
      </c>
      <c r="M259" s="14" t="str" ph="1">
        <f>IFERROR(INDEX([1]!_born[生没年],
MATCH(I259,[1]!_born[作],0)),"")</f>
        <v/>
      </c>
      <c r="N259" s="14" t="str" ph="1">
        <f>IFERROR(INDEX([1]!_born[生没年],
MATCH(K259,[1]!_born[作],0)),"")</f>
        <v/>
      </c>
      <c r="O259" s="7" t="s" ph="1">
        <v>3962</v>
      </c>
      <c r="R259" s="147" ph="1"/>
    </row>
    <row r="260" spans="1:25" ht="25.5" ph="1">
      <c r="A260" s="6" ph="1">
        <v>253</v>
      </c>
      <c r="B260" s="7" t="s" ph="1">
        <v>676</v>
      </c>
      <c r="C260" s="7" t="s" ph="1">
        <v>808</v>
      </c>
      <c r="G260" s="7" t="s" ph="1">
        <v>7278</v>
      </c>
      <c r="I260" s="17" t="s" ph="1">
        <v>7340</v>
      </c>
      <c r="M260" s="14" t="str" ph="1">
        <f>IFERROR(INDEX([1]!_born[生没年],
MATCH(I260,[1]!_born[作],0)),"")</f>
        <v/>
      </c>
      <c r="N260" s="14" t="str" ph="1">
        <f>IFERROR(INDEX([1]!_born[生没年],
MATCH(K260,[1]!_born[作],0)),"")</f>
        <v/>
      </c>
      <c r="O260" s="17" t="s" ph="1">
        <v>7341</v>
      </c>
      <c r="R260" s="147" ph="1"/>
    </row>
    <row r="261" spans="1:25" ht="25.5" ph="1">
      <c r="A261" s="6" ph="1">
        <v>254</v>
      </c>
      <c r="B261" s="7" t="s" ph="1">
        <v>676</v>
      </c>
      <c r="C261" s="7" t="s" ph="1">
        <v>808</v>
      </c>
      <c r="G261" s="7" t="s" ph="1">
        <v>7278</v>
      </c>
      <c r="I261" s="7" t="s" ph="1">
        <v>7342</v>
      </c>
      <c r="M261" s="14" t="str" ph="1">
        <f>IFERROR(INDEX([1]!_born[生没年],
MATCH(I261,[1]!_born[作],0)),"")</f>
        <v/>
      </c>
      <c r="N261" s="14" t="str" ph="1">
        <f>IFERROR(INDEX([1]!_born[生没年],
MATCH(K261,[1]!_born[作],0)),"")</f>
        <v/>
      </c>
      <c r="O261" s="7" t="s" ph="1">
        <v>848</v>
      </c>
      <c r="R261" s="147" ph="1"/>
    </row>
    <row r="262" spans="1:25" ht="25.5" ph="1">
      <c r="A262" s="6" ph="1">
        <v>255</v>
      </c>
      <c r="B262" s="7" t="s" ph="1">
        <v>676</v>
      </c>
      <c r="C262" s="7" t="s" ph="1">
        <v>808</v>
      </c>
      <c r="G262" s="7" t="s" ph="1">
        <v>7278</v>
      </c>
      <c r="I262" s="7" t="s" ph="1">
        <v>4181</v>
      </c>
      <c r="M262" s="14" t="str" ph="1">
        <f>IFERROR(INDEX([1]!_born[生没年],
MATCH(I262,[1]!_born[作],0)),"")</f>
        <v/>
      </c>
      <c r="N262" s="14" t="str" ph="1">
        <f>IFERROR(INDEX([1]!_born[生没年],
MATCH(K262,[1]!_born[作],0)),"")</f>
        <v/>
      </c>
      <c r="O262" s="7" t="s" ph="1">
        <v>4181</v>
      </c>
      <c r="R262" s="147" ph="1"/>
    </row>
    <row r="263" spans="1:25" ht="25.5" ph="1">
      <c r="A263" s="6" ph="1">
        <v>256</v>
      </c>
      <c r="B263" s="7" t="s" ph="1">
        <v>676</v>
      </c>
      <c r="C263" s="7" t="s" ph="1">
        <v>808</v>
      </c>
      <c r="G263" s="7" t="s" ph="1">
        <v>7278</v>
      </c>
      <c r="I263" s="7" t="s" ph="1">
        <v>7343</v>
      </c>
      <c r="M263" s="14" t="str" ph="1">
        <f>IFERROR(INDEX([1]!_born[生没年],
MATCH(I263,[1]!_born[作],0)),"")</f>
        <v/>
      </c>
      <c r="N263" s="14" t="str" ph="1">
        <f>IFERROR(INDEX([1]!_born[生没年],
MATCH(K263,[1]!_born[作],0)),"")</f>
        <v/>
      </c>
      <c r="O263" s="7" t="s" ph="1">
        <v>7344</v>
      </c>
      <c r="R263" s="147" ph="1"/>
    </row>
    <row r="264" spans="1:25" ht="25.5" ph="1">
      <c r="A264" s="6" ph="1">
        <v>257</v>
      </c>
      <c r="B264" s="7" t="s" ph="1">
        <v>676</v>
      </c>
      <c r="C264" s="7" t="s" ph="1">
        <v>808</v>
      </c>
      <c r="G264" s="7" t="s" ph="1">
        <v>7278</v>
      </c>
      <c r="I264" s="7" t="s" ph="1">
        <v>4182</v>
      </c>
      <c r="M264" s="14" t="str" ph="1">
        <f>IFERROR(INDEX([1]!_born[生没年],
MATCH(I264,[1]!_born[作],0)),"")</f>
        <v/>
      </c>
      <c r="N264" s="14" t="str" ph="1">
        <f>IFERROR(INDEX([1]!_born[生没年],
MATCH(K264,[1]!_born[作],0)),"")</f>
        <v/>
      </c>
      <c r="O264" s="7" t="s" ph="1">
        <v>3236</v>
      </c>
      <c r="R264" s="147" ph="1"/>
      <c r="Y264" s="7" t="s" ph="1">
        <v>7345</v>
      </c>
    </row>
    <row r="265" spans="1:25" ht="25.5" ph="1">
      <c r="A265" s="6" ph="1">
        <v>258</v>
      </c>
      <c r="B265" s="7" t="s" ph="1">
        <v>676</v>
      </c>
      <c r="C265" s="7" t="s" ph="1">
        <v>808</v>
      </c>
      <c r="G265" s="7" t="s" ph="1">
        <v>7278</v>
      </c>
      <c r="I265" s="7" t="s" ph="1">
        <v>4182</v>
      </c>
      <c r="M265" s="14" t="str" ph="1">
        <f>IFERROR(INDEX([1]!_born[生没年],
MATCH(I265,[1]!_born[作],0)),"")</f>
        <v/>
      </c>
      <c r="N265" s="14" t="str" ph="1">
        <f>IFERROR(INDEX([1]!_born[生没年],
MATCH(K265,[1]!_born[作],0)),"")</f>
        <v/>
      </c>
      <c r="O265" s="7" t="s" ph="1">
        <v>7346</v>
      </c>
      <c r="R265" s="147" ph="1"/>
      <c r="Y265" s="7" t="s" ph="1">
        <v>7345</v>
      </c>
    </row>
    <row r="266" spans="1:25" ht="25.5" ph="1">
      <c r="A266" s="6" ph="1">
        <v>259</v>
      </c>
      <c r="B266" s="7" t="s" ph="1">
        <v>676</v>
      </c>
      <c r="C266" s="7" t="s" ph="1">
        <v>808</v>
      </c>
      <c r="G266" s="7" t="s" ph="1">
        <v>7278</v>
      </c>
      <c r="I266" s="7" t="s" ph="1">
        <v>4182</v>
      </c>
      <c r="M266" s="14" t="str" ph="1">
        <f>IFERROR(INDEX([1]!_born[生没年],
MATCH(I266,[1]!_born[作],0)),"")</f>
        <v/>
      </c>
      <c r="N266" s="14" t="str" ph="1">
        <f>IFERROR(INDEX([1]!_born[生没年],
MATCH(K266,[1]!_born[作],0)),"")</f>
        <v/>
      </c>
      <c r="O266" s="7" t="s" ph="1">
        <v>7347</v>
      </c>
      <c r="R266" s="147" ph="1"/>
    </row>
    <row r="267" spans="1:25" ht="25.5" ph="1">
      <c r="A267" s="6" ph="1">
        <v>260</v>
      </c>
      <c r="B267" s="7" t="s" ph="1">
        <v>676</v>
      </c>
      <c r="C267" s="7" t="s" ph="1">
        <v>808</v>
      </c>
      <c r="G267" s="7" t="s" ph="1">
        <v>7278</v>
      </c>
      <c r="I267" s="7" t="s" ph="1">
        <v>4182</v>
      </c>
      <c r="M267" s="14" t="str" ph="1">
        <f>IFERROR(INDEX([1]!_born[生没年],
MATCH(I267,[1]!_born[作],0)),"")</f>
        <v/>
      </c>
      <c r="N267" s="14" t="str" ph="1">
        <f>IFERROR(INDEX([1]!_born[生没年],
MATCH(K267,[1]!_born[作],0)),"")</f>
        <v/>
      </c>
      <c r="O267" s="7" t="s" ph="1">
        <v>7348</v>
      </c>
      <c r="R267" s="147" ph="1"/>
    </row>
    <row r="268" spans="1:25" ht="25.5" ph="1">
      <c r="A268" s="6" ph="1">
        <v>261</v>
      </c>
      <c r="B268" s="7" t="s" ph="1">
        <v>676</v>
      </c>
      <c r="C268" s="7" t="s" ph="1">
        <v>808</v>
      </c>
      <c r="G268" s="7" t="s" ph="1">
        <v>7278</v>
      </c>
      <c r="I268" s="7" t="s" ph="1">
        <v>4182</v>
      </c>
      <c r="M268" s="14" t="str" ph="1">
        <f>IFERROR(INDEX([1]!_born[生没年],
MATCH(I268,[1]!_born[作],0)),"")</f>
        <v/>
      </c>
      <c r="N268" s="14" t="str" ph="1">
        <f>IFERROR(INDEX([1]!_born[生没年],
MATCH(K268,[1]!_born[作],0)),"")</f>
        <v/>
      </c>
      <c r="O268" s="7" t="s" ph="1">
        <v>2960</v>
      </c>
      <c r="R268" s="147" ph="1"/>
    </row>
    <row r="269" spans="1:25" ht="25.5" ph="1">
      <c r="A269" s="6" ph="1">
        <v>262</v>
      </c>
      <c r="B269" s="7" t="s" ph="1">
        <v>676</v>
      </c>
      <c r="C269" s="7" t="s" ph="1">
        <v>808</v>
      </c>
      <c r="G269" s="7" t="s" ph="1">
        <v>7278</v>
      </c>
      <c r="I269" s="7" t="s" ph="1">
        <v>4182</v>
      </c>
      <c r="M269" s="14" t="str" ph="1">
        <f>IFERROR(INDEX([1]!_born[生没年],
MATCH(I269,[1]!_born[作],0)),"")</f>
        <v/>
      </c>
      <c r="N269" s="14" t="str" ph="1">
        <f>IFERROR(INDEX([1]!_born[生没年],
MATCH(K269,[1]!_born[作],0)),"")</f>
        <v/>
      </c>
      <c r="O269" s="7" t="s" ph="1">
        <v>7349</v>
      </c>
      <c r="R269" s="147" ph="1"/>
    </row>
    <row r="270" spans="1:25" ht="25.5" ph="1">
      <c r="A270" s="6" ph="1">
        <v>263</v>
      </c>
      <c r="B270" s="7" t="s" ph="1">
        <v>676</v>
      </c>
      <c r="C270" s="7" t="s" ph="1">
        <v>808</v>
      </c>
      <c r="G270" s="7" t="s" ph="1">
        <v>7278</v>
      </c>
      <c r="I270" s="7" t="s" ph="1">
        <v>4182</v>
      </c>
      <c r="M270" s="14" t="str" ph="1">
        <f>IFERROR(INDEX([1]!_born[生没年],
MATCH(I270,[1]!_born[作],0)),"")</f>
        <v/>
      </c>
      <c r="N270" s="14" t="str" ph="1">
        <f>IFERROR(INDEX([1]!_born[生没年],
MATCH(K270,[1]!_born[作],0)),"")</f>
        <v/>
      </c>
      <c r="O270" s="7" t="s" ph="1">
        <v>3525</v>
      </c>
      <c r="R270" s="147" ph="1"/>
    </row>
    <row r="271" spans="1:25" ht="25.5" ph="1">
      <c r="A271" s="6" ph="1">
        <v>264</v>
      </c>
      <c r="B271" s="7" t="s" ph="1">
        <v>676</v>
      </c>
      <c r="C271" s="7" t="s" ph="1">
        <v>808</v>
      </c>
      <c r="G271" s="7" t="s" ph="1">
        <v>7278</v>
      </c>
      <c r="I271" s="7" t="s" ph="1">
        <v>2961</v>
      </c>
      <c r="M271" s="14" t="str" ph="1">
        <f>IFERROR(INDEX([1]!_born[生没年],
MATCH(I271,[1]!_born[作],0)),"")</f>
        <v/>
      </c>
      <c r="N271" s="14" t="str" ph="1">
        <f>IFERROR(INDEX([1]!_born[生没年],
MATCH(K271,[1]!_born[作],0)),"")</f>
        <v/>
      </c>
      <c r="O271" s="7" t="s" ph="1">
        <v>3526</v>
      </c>
      <c r="R271" s="147" ph="1"/>
    </row>
    <row r="272" spans="1:25" ht="25.5" ph="1">
      <c r="A272" s="6" ph="1">
        <v>265</v>
      </c>
      <c r="B272" s="7" t="s" ph="1">
        <v>676</v>
      </c>
      <c r="C272" s="7" t="s" ph="1">
        <v>808</v>
      </c>
      <c r="G272" s="7" t="s" ph="1">
        <v>7278</v>
      </c>
      <c r="I272" s="7" t="s" ph="1">
        <v>7350</v>
      </c>
      <c r="M272" s="14" t="str" ph="1">
        <f>IFERROR(INDEX([1]!_born[生没年],
MATCH(I272,[1]!_born[作],0)),"")</f>
        <v/>
      </c>
      <c r="N272" s="14" t="str" ph="1">
        <f>IFERROR(INDEX([1]!_born[生没年],
MATCH(K272,[1]!_born[作],0)),"")</f>
        <v/>
      </c>
      <c r="O272" s="7" t="s" ph="1">
        <v>849</v>
      </c>
      <c r="R272" s="147" ph="1"/>
    </row>
    <row r="273" spans="1:25" ht="25.5" ph="1">
      <c r="A273" s="6" ph="1">
        <v>266</v>
      </c>
      <c r="B273" s="7" t="s" ph="1">
        <v>676</v>
      </c>
      <c r="C273" s="7" t="s" ph="1">
        <v>808</v>
      </c>
      <c r="G273" s="7" t="s" ph="1">
        <v>7278</v>
      </c>
      <c r="I273" s="7" t="s" ph="1">
        <v>7351</v>
      </c>
      <c r="M273" s="14" t="str" ph="1">
        <f>IFERROR(INDEX([1]!_born[生没年],
MATCH(I273,[1]!_born[作],0)),"")</f>
        <v/>
      </c>
      <c r="N273" s="14" t="str" ph="1">
        <f>IFERROR(INDEX([1]!_born[生没年],
MATCH(K273,[1]!_born[作],0)),"")</f>
        <v/>
      </c>
      <c r="O273" s="7" t="s" ph="1">
        <v>850</v>
      </c>
      <c r="R273" s="147" ph="1"/>
    </row>
    <row r="274" spans="1:25" ht="25.5" ph="1">
      <c r="A274" s="6" ph="1">
        <v>267</v>
      </c>
      <c r="B274" s="7" t="s" ph="1">
        <v>676</v>
      </c>
      <c r="C274" s="7" t="s" ph="1">
        <v>808</v>
      </c>
      <c r="G274" s="7" t="s" ph="1">
        <v>7278</v>
      </c>
      <c r="I274" s="7" t="s" ph="1">
        <v>7352</v>
      </c>
      <c r="M274" s="14" t="str" ph="1">
        <f>IFERROR(INDEX([1]!_born[生没年],
MATCH(I274,[1]!_born[作],0)),"")</f>
        <v/>
      </c>
      <c r="N274" s="14" t="str" ph="1">
        <f>IFERROR(INDEX([1]!_born[生没年],
MATCH(K274,[1]!_born[作],0)),"")</f>
        <v/>
      </c>
      <c r="O274" s="7" t="s" ph="1">
        <v>7353</v>
      </c>
      <c r="R274" s="147" ph="1"/>
    </row>
    <row r="275" spans="1:25" ht="25.5" ph="1">
      <c r="A275" s="6" ph="1">
        <v>268</v>
      </c>
      <c r="B275" s="7" t="s" ph="1">
        <v>676</v>
      </c>
      <c r="C275" s="7" t="s" ph="1">
        <v>808</v>
      </c>
      <c r="G275" s="7" t="s" ph="1">
        <v>7278</v>
      </c>
      <c r="I275" s="7" t="s" ph="1">
        <v>2350</v>
      </c>
      <c r="M275" s="14" t="str" ph="1">
        <f>IFERROR(INDEX([1]!_born[生没年],
MATCH(I275,[1]!_born[作],0)),"")</f>
        <v/>
      </c>
      <c r="N275" s="14" t="str" ph="1">
        <f>IFERROR(INDEX([1]!_born[生没年],
MATCH(K275,[1]!_born[作],0)),"")</f>
        <v/>
      </c>
      <c r="O275" s="7" t="s" ph="1">
        <v>4217</v>
      </c>
      <c r="R275" s="147" ph="1"/>
    </row>
    <row r="276" spans="1:25" ht="25.5" ph="1">
      <c r="A276" s="6" ph="1">
        <v>269</v>
      </c>
      <c r="B276" s="7" t="s" ph="1">
        <v>676</v>
      </c>
      <c r="C276" s="7" t="s" ph="1">
        <v>808</v>
      </c>
      <c r="G276" s="7" t="s" ph="1">
        <v>7278</v>
      </c>
      <c r="I276" s="7" t="s" ph="1">
        <v>2350</v>
      </c>
      <c r="M276" s="14" t="str" ph="1">
        <f>IFERROR(INDEX([1]!_born[生没年],
MATCH(I276,[1]!_born[作],0)),"")</f>
        <v/>
      </c>
      <c r="N276" s="14" t="str" ph="1">
        <f>IFERROR(INDEX([1]!_born[生没年],
MATCH(K276,[1]!_born[作],0)),"")</f>
        <v/>
      </c>
      <c r="O276" s="7" t="s" ph="1">
        <v>4218</v>
      </c>
      <c r="R276" s="147" ph="1"/>
    </row>
    <row r="277" spans="1:25" ht="25.5" ph="1">
      <c r="A277" s="6" ph="1">
        <v>270</v>
      </c>
      <c r="B277" s="7" t="s" ph="1">
        <v>676</v>
      </c>
      <c r="C277" s="7" t="s" ph="1">
        <v>808</v>
      </c>
      <c r="G277" s="7" t="s" ph="1">
        <v>7278</v>
      </c>
      <c r="I277" s="7" t="s" ph="1">
        <v>2350</v>
      </c>
      <c r="M277" s="14" t="str" ph="1">
        <f>IFERROR(INDEX([1]!_born[生没年],
MATCH(I277,[1]!_born[作],0)),"")</f>
        <v/>
      </c>
      <c r="N277" s="14" t="str" ph="1">
        <f>IFERROR(INDEX([1]!_born[生没年],
MATCH(K277,[1]!_born[作],0)),"")</f>
        <v/>
      </c>
      <c r="O277" s="7" t="s" ph="1">
        <v>2673</v>
      </c>
      <c r="R277" s="147" ph="1"/>
    </row>
    <row r="278" spans="1:25" ht="25.5" ph="1">
      <c r="A278" s="6" ph="1">
        <v>271</v>
      </c>
      <c r="B278" s="7" t="s" ph="1">
        <v>676</v>
      </c>
      <c r="C278" s="7" t="s" ph="1">
        <v>808</v>
      </c>
      <c r="G278" s="7" t="s" ph="1">
        <v>7278</v>
      </c>
      <c r="I278" s="7" t="s" ph="1">
        <v>2280</v>
      </c>
      <c r="M278" s="14" t="str" ph="1">
        <f>IFERROR(INDEX([1]!_born[生没年],
MATCH(I278,[1]!_born[作],0)),"")</f>
        <v/>
      </c>
      <c r="N278" s="14" t="str" ph="1">
        <f>IFERROR(INDEX([1]!_born[生没年],
MATCH(K278,[1]!_born[作],0)),"")</f>
        <v/>
      </c>
      <c r="O278" s="7" t="s" ph="1">
        <v>7354</v>
      </c>
      <c r="R278" s="147" ph="1"/>
    </row>
    <row r="279" spans="1:25" ht="25.5" ph="1">
      <c r="A279" s="6" ph="1">
        <v>272</v>
      </c>
      <c r="B279" s="7" t="s" ph="1">
        <v>676</v>
      </c>
      <c r="C279" s="7" t="s" ph="1">
        <v>808</v>
      </c>
      <c r="G279" s="7" t="s" ph="1">
        <v>7278</v>
      </c>
      <c r="I279" s="7" t="s" ph="1">
        <v>2280</v>
      </c>
      <c r="M279" s="14" t="str" ph="1">
        <f>IFERROR(INDEX([1]!_born[生没年],
MATCH(I279,[1]!_born[作],0)),"")</f>
        <v/>
      </c>
      <c r="N279" s="14" t="str" ph="1">
        <f>IFERROR(INDEX([1]!_born[生没年],
MATCH(K279,[1]!_born[作],0)),"")</f>
        <v/>
      </c>
      <c r="O279" s="7" t="s" ph="1">
        <v>851</v>
      </c>
      <c r="R279" s="147" ph="1"/>
      <c r="Y279" s="7" t="s" ph="1">
        <v>7319</v>
      </c>
    </row>
    <row r="280" spans="1:25" ht="25.5" ph="1">
      <c r="A280" s="6" ph="1">
        <v>273</v>
      </c>
      <c r="B280" s="7" t="s" ph="1">
        <v>676</v>
      </c>
      <c r="C280" s="7" t="s" ph="1">
        <v>808</v>
      </c>
      <c r="G280" s="7" t="s" ph="1">
        <v>7278</v>
      </c>
      <c r="I280" s="7" t="s" ph="1">
        <v>2280</v>
      </c>
      <c r="M280" s="14" t="str" ph="1">
        <f>IFERROR(INDEX([1]!_born[生没年],
MATCH(I280,[1]!_born[作],0)),"")</f>
        <v/>
      </c>
      <c r="N280" s="14" t="str" ph="1">
        <f>IFERROR(INDEX([1]!_born[生没年],
MATCH(K280,[1]!_born[作],0)),"")</f>
        <v/>
      </c>
      <c r="O280" s="7" t="s" ph="1">
        <v>852</v>
      </c>
      <c r="R280" s="147" ph="1"/>
      <c r="W280" s="16" ph="1">
        <v>300</v>
      </c>
      <c r="Y280" s="7" t="s" ph="1">
        <v>7319</v>
      </c>
    </row>
    <row r="281" spans="1:25" ht="25.5" ph="1">
      <c r="A281" s="6" ph="1">
        <v>274</v>
      </c>
      <c r="B281" s="7" t="s" ph="1">
        <v>676</v>
      </c>
      <c r="C281" s="7" t="s" ph="1">
        <v>808</v>
      </c>
      <c r="G281" s="7" t="s" ph="1">
        <v>7278</v>
      </c>
      <c r="I281" s="7" t="s" ph="1">
        <v>7355</v>
      </c>
      <c r="M281" s="14" t="str" ph="1">
        <f>IFERROR(INDEX([1]!_born[生没年],
MATCH(I281,[1]!_born[作],0)),"")</f>
        <v/>
      </c>
      <c r="N281" s="14" t="str" ph="1">
        <f>IFERROR(INDEX([1]!_born[生没年],
MATCH(K281,[1]!_born[作],0)),"")</f>
        <v/>
      </c>
      <c r="O281" s="7" t="s" ph="1">
        <v>7356</v>
      </c>
      <c r="R281" s="147" ph="1"/>
    </row>
    <row r="282" spans="1:25" ht="25.5" ph="1">
      <c r="A282" s="6" ph="1">
        <v>275</v>
      </c>
      <c r="B282" s="7" t="s" ph="1">
        <v>676</v>
      </c>
      <c r="C282" s="7" t="s" ph="1">
        <v>808</v>
      </c>
      <c r="G282" s="7" t="s" ph="1">
        <v>7278</v>
      </c>
      <c r="I282" s="7" t="s" ph="1">
        <v>7355</v>
      </c>
      <c r="M282" s="14" t="str" ph="1">
        <f>IFERROR(INDEX([1]!_born[生没年],
MATCH(I282,[1]!_born[作],0)),"")</f>
        <v/>
      </c>
      <c r="N282" s="14" t="str" ph="1">
        <f>IFERROR(INDEX([1]!_born[生没年],
MATCH(K282,[1]!_born[作],0)),"")</f>
        <v/>
      </c>
      <c r="O282" s="7" t="s" ph="1">
        <v>7357</v>
      </c>
      <c r="R282" s="147" ph="1"/>
    </row>
    <row r="283" spans="1:25" ht="25.5" ph="1">
      <c r="A283" s="6" ph="1">
        <v>276</v>
      </c>
      <c r="B283" s="7" t="s" ph="1">
        <v>676</v>
      </c>
      <c r="C283" s="7" t="s" ph="1">
        <v>808</v>
      </c>
      <c r="G283" s="7" t="s" ph="1">
        <v>7278</v>
      </c>
      <c r="I283" s="7" t="s" ph="1">
        <v>7358</v>
      </c>
      <c r="M283" s="14" t="str" ph="1">
        <f>IFERROR(INDEX([1]!_born[生没年],
MATCH(I283,[1]!_born[作],0)),"")</f>
        <v/>
      </c>
      <c r="N283" s="14" t="str" ph="1">
        <f>IFERROR(INDEX([1]!_born[生没年],
MATCH(K283,[1]!_born[作],0)),"")</f>
        <v/>
      </c>
      <c r="O283" s="7" t="s" ph="1">
        <v>2281</v>
      </c>
      <c r="R283" s="147" ph="1"/>
    </row>
    <row r="284" spans="1:25" ht="25.5" ph="1">
      <c r="A284" s="6" ph="1">
        <v>277</v>
      </c>
      <c r="B284" s="7" t="s" ph="1">
        <v>676</v>
      </c>
      <c r="C284" s="7" t="s" ph="1">
        <v>808</v>
      </c>
      <c r="G284" s="7" t="s" ph="1">
        <v>7278</v>
      </c>
      <c r="I284" s="7" t="s" ph="1">
        <v>2674</v>
      </c>
      <c r="M284" s="14" t="str" ph="1">
        <f>IFERROR(INDEX([1]!_born[生没年],
MATCH(I284,[1]!_born[作],0)),"")</f>
        <v/>
      </c>
      <c r="N284" s="14" t="str" ph="1">
        <f>IFERROR(INDEX([1]!_born[生没年],
MATCH(K284,[1]!_born[作],0)),"")</f>
        <v/>
      </c>
      <c r="O284" s="7" t="s" ph="1">
        <v>7359</v>
      </c>
      <c r="R284" s="147" ph="1"/>
    </row>
    <row r="285" spans="1:25" ht="25.5" ph="1">
      <c r="A285" s="6" ph="1">
        <v>278</v>
      </c>
      <c r="B285" s="7" t="s" ph="1">
        <v>676</v>
      </c>
      <c r="C285" s="7" t="s" ph="1">
        <v>808</v>
      </c>
      <c r="G285" s="7" t="s" ph="1">
        <v>7278</v>
      </c>
      <c r="I285" s="7" t="s" ph="1">
        <v>2674</v>
      </c>
      <c r="M285" s="14" t="str" ph="1">
        <f>IFERROR(INDEX([1]!_born[生没年],
MATCH(I285,[1]!_born[作],0)),"")</f>
        <v/>
      </c>
      <c r="N285" s="14" t="str" ph="1">
        <f>IFERROR(INDEX([1]!_born[生没年],
MATCH(K285,[1]!_born[作],0)),"")</f>
        <v/>
      </c>
      <c r="O285" s="7" t="s" ph="1">
        <v>7360</v>
      </c>
      <c r="R285" s="147" ph="1"/>
    </row>
    <row r="286" spans="1:25" ht="25.5" ph="1">
      <c r="A286" s="6" ph="1">
        <v>279</v>
      </c>
      <c r="B286" s="7" t="s" ph="1">
        <v>676</v>
      </c>
      <c r="C286" s="7" t="s" ph="1">
        <v>808</v>
      </c>
      <c r="G286" s="7" t="s" ph="1">
        <v>7278</v>
      </c>
      <c r="I286" s="7" t="s" ph="1">
        <v>2674</v>
      </c>
      <c r="M286" s="14" t="str" ph="1">
        <f>IFERROR(INDEX([1]!_born[生没年],
MATCH(I286,[1]!_born[作],0)),"")</f>
        <v/>
      </c>
      <c r="N286" s="14" t="str" ph="1">
        <f>IFERROR(INDEX([1]!_born[生没年],
MATCH(K286,[1]!_born[作],0)),"")</f>
        <v/>
      </c>
      <c r="O286" s="7" t="s" ph="1">
        <v>853</v>
      </c>
      <c r="R286" s="147" ph="1"/>
    </row>
    <row r="287" spans="1:25" ht="25.5" ph="1">
      <c r="A287" s="6" ph="1">
        <v>280</v>
      </c>
      <c r="B287" s="7" t="s" ph="1">
        <v>676</v>
      </c>
      <c r="C287" s="7" t="s" ph="1">
        <v>808</v>
      </c>
      <c r="G287" s="7" t="s" ph="1">
        <v>7278</v>
      </c>
      <c r="I287" s="7" t="s" ph="1">
        <v>7361</v>
      </c>
      <c r="M287" s="14" t="str" ph="1">
        <f>IFERROR(INDEX([1]!_born[生没年],
MATCH(I287,[1]!_born[作],0)),"")</f>
        <v/>
      </c>
      <c r="N287" s="14" t="str" ph="1">
        <f>IFERROR(INDEX([1]!_born[生没年],
MATCH(K287,[1]!_born[作],0)),"")</f>
        <v/>
      </c>
      <c r="O287" s="7" t="s" ph="1">
        <v>7362</v>
      </c>
      <c r="R287" s="147" ph="1"/>
    </row>
    <row r="288" spans="1:25" ht="25.5" ph="1">
      <c r="A288" s="6" ph="1">
        <v>281</v>
      </c>
      <c r="B288" s="7" t="s" ph="1">
        <v>676</v>
      </c>
      <c r="C288" s="7" t="s" ph="1">
        <v>808</v>
      </c>
      <c r="G288" s="7" t="s" ph="1">
        <v>7278</v>
      </c>
      <c r="I288" s="7" t="s" ph="1">
        <v>7361</v>
      </c>
      <c r="M288" s="14" t="str" ph="1">
        <f>IFERROR(INDEX([1]!_born[生没年],
MATCH(I288,[1]!_born[作],0)),"")</f>
        <v/>
      </c>
      <c r="N288" s="14" t="str" ph="1">
        <f>IFERROR(INDEX([1]!_born[生没年],
MATCH(K288,[1]!_born[作],0)),"")</f>
        <v/>
      </c>
      <c r="O288" s="7" t="s" ph="1">
        <v>7361</v>
      </c>
      <c r="R288" s="147" ph="1"/>
    </row>
    <row r="289" spans="1:18" ht="25.5" ph="1">
      <c r="A289" s="6" ph="1">
        <v>282</v>
      </c>
      <c r="B289" s="7" t="s" ph="1">
        <v>676</v>
      </c>
      <c r="C289" s="7" t="s" ph="1">
        <v>808</v>
      </c>
      <c r="G289" s="7" t="s" ph="1">
        <v>7278</v>
      </c>
      <c r="I289" s="7" t="s" ph="1">
        <v>3411</v>
      </c>
      <c r="M289" s="14" t="str" ph="1">
        <f>IFERROR(INDEX([1]!_born[生没年],
MATCH(I289,[1]!_born[作],0)),"")</f>
        <v/>
      </c>
      <c r="N289" s="14" t="str" ph="1">
        <f>IFERROR(INDEX([1]!_born[生没年],
MATCH(K289,[1]!_born[作],0)),"")</f>
        <v/>
      </c>
      <c r="O289" s="7" t="s" ph="1">
        <v>2282</v>
      </c>
      <c r="R289" s="147" ph="1"/>
    </row>
    <row r="290" spans="1:18" ht="25.5" ph="1">
      <c r="A290" s="6" ph="1">
        <v>283</v>
      </c>
      <c r="B290" s="7" t="s" ph="1">
        <v>676</v>
      </c>
      <c r="C290" s="7" t="s" ph="1">
        <v>808</v>
      </c>
      <c r="G290" s="7" t="s" ph="1">
        <v>7278</v>
      </c>
      <c r="I290" s="7" t="s" ph="1">
        <v>7363</v>
      </c>
      <c r="M290" s="14" t="str" ph="1">
        <f>IFERROR(INDEX([1]!_born[生没年],
MATCH(I290,[1]!_born[作],0)),"")</f>
        <v/>
      </c>
      <c r="N290" s="14" t="str" ph="1">
        <f>IFERROR(INDEX([1]!_born[生没年],
MATCH(K290,[1]!_born[作],0)),"")</f>
        <v/>
      </c>
      <c r="O290" s="7" t="s" ph="1">
        <v>2283</v>
      </c>
      <c r="R290" s="147" ph="1"/>
    </row>
    <row r="291" spans="1:18" ht="25.5" ph="1">
      <c r="A291" s="6" ph="1">
        <v>284</v>
      </c>
      <c r="B291" s="7" t="s" ph="1">
        <v>676</v>
      </c>
      <c r="C291" s="7" t="s" ph="1">
        <v>808</v>
      </c>
      <c r="G291" s="7" t="s" ph="1">
        <v>7278</v>
      </c>
      <c r="I291" s="7" t="s" ph="1">
        <v>3412</v>
      </c>
      <c r="M291" s="14" t="str" ph="1">
        <f>IFERROR(INDEX([1]!_born[生没年],
MATCH(I291,[1]!_born[作],0)),"")</f>
        <v/>
      </c>
      <c r="N291" s="14" t="str" ph="1">
        <f>IFERROR(INDEX([1]!_born[生没年],
MATCH(K291,[1]!_born[作],0)),"")</f>
        <v/>
      </c>
      <c r="O291" s="7" t="s" ph="1">
        <v>7364</v>
      </c>
      <c r="R291" s="147" ph="1"/>
    </row>
    <row r="292" spans="1:18" ht="25.5" ph="1">
      <c r="A292" s="6" ph="1">
        <v>285</v>
      </c>
      <c r="B292" s="7" t="s" ph="1">
        <v>676</v>
      </c>
      <c r="C292" s="7" t="s" ph="1">
        <v>808</v>
      </c>
      <c r="G292" s="7" t="s" ph="1">
        <v>7278</v>
      </c>
      <c r="I292" s="7" t="s" ph="1">
        <v>7365</v>
      </c>
      <c r="M292" s="14" t="str" ph="1">
        <f>IFERROR(INDEX([1]!_born[生没年],
MATCH(I292,[1]!_born[作],0)),"")</f>
        <v/>
      </c>
      <c r="N292" s="14" t="str" ph="1">
        <f>IFERROR(INDEX([1]!_born[生没年],
MATCH(K292,[1]!_born[作],0)),"")</f>
        <v/>
      </c>
      <c r="O292" s="7" t="s" ph="1">
        <v>7366</v>
      </c>
      <c r="R292" s="147" ph="1"/>
    </row>
    <row r="293" spans="1:18" ht="25.5" ph="1">
      <c r="A293" s="6" ph="1">
        <v>286</v>
      </c>
      <c r="B293" s="7" t="s" ph="1">
        <v>676</v>
      </c>
      <c r="C293" s="7" t="s" ph="1">
        <v>808</v>
      </c>
      <c r="G293" s="7" t="s" ph="1">
        <v>7278</v>
      </c>
      <c r="I293" s="7" t="s" ph="1">
        <v>7365</v>
      </c>
      <c r="M293" s="14" t="str" ph="1">
        <f>IFERROR(INDEX([1]!_born[生没年],
MATCH(I293,[1]!_born[作],0)),"")</f>
        <v/>
      </c>
      <c r="N293" s="14" t="str" ph="1">
        <f>IFERROR(INDEX([1]!_born[生没年],
MATCH(K293,[1]!_born[作],0)),"")</f>
        <v/>
      </c>
      <c r="O293" s="7" t="s" ph="1">
        <v>7367</v>
      </c>
      <c r="R293" s="147" ph="1"/>
    </row>
    <row r="294" spans="1:18" ht="25.5" ph="1">
      <c r="A294" s="6" ph="1">
        <v>287</v>
      </c>
      <c r="B294" s="7" t="s" ph="1">
        <v>676</v>
      </c>
      <c r="C294" s="7" t="s" ph="1">
        <v>808</v>
      </c>
      <c r="G294" s="7" t="s" ph="1">
        <v>7278</v>
      </c>
      <c r="I294" s="7" t="s" ph="1">
        <v>7368</v>
      </c>
      <c r="M294" s="14" t="str" ph="1">
        <f>IFERROR(INDEX([1]!_born[生没年],
MATCH(I294,[1]!_born[作],0)),"")</f>
        <v/>
      </c>
      <c r="N294" s="14" t="str" ph="1">
        <f>IFERROR(INDEX([1]!_born[生没年],
MATCH(K294,[1]!_born[作],0)),"")</f>
        <v/>
      </c>
      <c r="O294" s="7" t="s" ph="1">
        <v>7369</v>
      </c>
      <c r="R294" s="147" ph="1"/>
    </row>
    <row r="295" spans="1:18" ht="25.5" ph="1">
      <c r="A295" s="6" ph="1">
        <v>288</v>
      </c>
      <c r="B295" s="7" t="s" ph="1">
        <v>676</v>
      </c>
      <c r="C295" s="7" t="s" ph="1">
        <v>808</v>
      </c>
      <c r="G295" s="7" t="s" ph="1">
        <v>7278</v>
      </c>
      <c r="I295" s="7" t="s" ph="1">
        <v>7370</v>
      </c>
      <c r="M295" s="14" t="str" ph="1">
        <f>IFERROR(INDEX([1]!_born[生没年],
MATCH(I295,[1]!_born[作],0)),"")</f>
        <v/>
      </c>
      <c r="N295" s="14" t="str" ph="1">
        <f>IFERROR(INDEX([1]!_born[生没年],
MATCH(K295,[1]!_born[作],0)),"")</f>
        <v/>
      </c>
      <c r="O295" s="7" t="s" ph="1">
        <v>7371</v>
      </c>
      <c r="R295" s="147" ph="1"/>
    </row>
    <row r="296" spans="1:18" ht="25.5" ph="1">
      <c r="A296" s="6" ph="1">
        <v>289</v>
      </c>
      <c r="B296" s="7" t="s" ph="1">
        <v>676</v>
      </c>
      <c r="C296" s="7" t="s" ph="1">
        <v>808</v>
      </c>
      <c r="G296" s="7" t="s" ph="1">
        <v>7278</v>
      </c>
      <c r="I296" s="7" t="s" ph="1">
        <v>7372</v>
      </c>
      <c r="M296" s="14" t="str" ph="1">
        <f>IFERROR(INDEX([1]!_born[生没年],
MATCH(I296,[1]!_born[作],0)),"")</f>
        <v/>
      </c>
      <c r="N296" s="14" t="str" ph="1">
        <f>IFERROR(INDEX([1]!_born[生没年],
MATCH(K296,[1]!_born[作],0)),"")</f>
        <v/>
      </c>
      <c r="O296" s="7" t="s" ph="1">
        <v>2284</v>
      </c>
      <c r="R296" s="147" ph="1"/>
    </row>
    <row r="297" spans="1:18" ht="25.5" ph="1">
      <c r="A297" s="6" ph="1">
        <v>290</v>
      </c>
      <c r="B297" s="7" t="s" ph="1">
        <v>676</v>
      </c>
      <c r="C297" s="7" t="s" ph="1">
        <v>808</v>
      </c>
      <c r="G297" s="7" t="s" ph="1">
        <v>7278</v>
      </c>
      <c r="I297" s="7" t="s" ph="1">
        <v>7373</v>
      </c>
      <c r="M297" s="14" t="str" ph="1">
        <f>IFERROR(INDEX([1]!_born[生没年],
MATCH(I297,[1]!_born[作],0)),"")</f>
        <v/>
      </c>
      <c r="N297" s="14" t="str" ph="1">
        <f>IFERROR(INDEX([1]!_born[生没年],
MATCH(K297,[1]!_born[作],0)),"")</f>
        <v/>
      </c>
      <c r="O297" s="7" t="s" ph="1">
        <v>7374</v>
      </c>
      <c r="R297" s="147" ph="1"/>
    </row>
    <row r="298" spans="1:18" ht="25.5" ph="1">
      <c r="A298" s="6" ph="1">
        <v>291</v>
      </c>
      <c r="B298" s="7" t="s" ph="1">
        <v>676</v>
      </c>
      <c r="C298" s="7" t="s" ph="1">
        <v>808</v>
      </c>
      <c r="G298" s="7" t="s" ph="1">
        <v>7278</v>
      </c>
      <c r="I298" s="7" t="s" ph="1">
        <v>7375</v>
      </c>
      <c r="M298" s="14" t="str" ph="1">
        <f>IFERROR(INDEX([1]!_born[生没年],
MATCH(I298,[1]!_born[作],0)),"")</f>
        <v/>
      </c>
      <c r="N298" s="14" t="str" ph="1">
        <f>IFERROR(INDEX([1]!_born[生没年],
MATCH(K298,[1]!_born[作],0)),"")</f>
        <v/>
      </c>
      <c r="O298" s="7" t="s" ph="1">
        <v>7376</v>
      </c>
      <c r="R298" s="147" ph="1"/>
    </row>
    <row r="299" spans="1:18" ht="25.5" ph="1">
      <c r="A299" s="6" ph="1">
        <v>292</v>
      </c>
      <c r="B299" s="7" t="s" ph="1">
        <v>676</v>
      </c>
      <c r="C299" s="7" t="s" ph="1">
        <v>808</v>
      </c>
      <c r="G299" s="7" t="s" ph="1">
        <v>7278</v>
      </c>
      <c r="I299" s="7" t="s" ph="1">
        <v>7377</v>
      </c>
      <c r="M299" s="14" t="str" ph="1">
        <f>IFERROR(INDEX([1]!_born[生没年],
MATCH(I299,[1]!_born[作],0)),"")</f>
        <v/>
      </c>
      <c r="N299" s="14" t="str" ph="1">
        <f>IFERROR(INDEX([1]!_born[生没年],
MATCH(K299,[1]!_born[作],0)),"")</f>
        <v/>
      </c>
      <c r="O299" s="7" t="s" ph="1">
        <v>2285</v>
      </c>
      <c r="R299" s="147" ph="1"/>
    </row>
    <row r="300" spans="1:18" ht="25.5" ph="1">
      <c r="A300" s="6" ph="1">
        <v>293</v>
      </c>
      <c r="B300" s="7" t="s" ph="1">
        <v>676</v>
      </c>
      <c r="C300" s="7" t="s" ph="1">
        <v>808</v>
      </c>
      <c r="G300" s="7" t="s" ph="1">
        <v>7278</v>
      </c>
      <c r="I300" s="7" t="s" ph="1">
        <v>7378</v>
      </c>
      <c r="M300" s="14" t="str" ph="1">
        <f>IFERROR(INDEX([1]!_born[生没年],
MATCH(I300,[1]!_born[作],0)),"")</f>
        <v/>
      </c>
      <c r="N300" s="14" t="str" ph="1">
        <f>IFERROR(INDEX([1]!_born[生没年],
MATCH(K300,[1]!_born[作],0)),"")</f>
        <v/>
      </c>
      <c r="O300" s="7" t="s" ph="1">
        <v>7379</v>
      </c>
      <c r="R300" s="147" ph="1"/>
    </row>
    <row r="301" spans="1:18" ht="25.5" ph="1">
      <c r="A301" s="6" ph="1">
        <v>294</v>
      </c>
      <c r="B301" s="7" t="s" ph="1">
        <v>676</v>
      </c>
      <c r="C301" s="7" t="s" ph="1">
        <v>808</v>
      </c>
      <c r="G301" s="7" t="s" ph="1">
        <v>7278</v>
      </c>
      <c r="I301" s="7" t="s" ph="1">
        <v>7380</v>
      </c>
      <c r="M301" s="14" t="str" ph="1">
        <f>IFERROR(INDEX([1]!_born[生没年],
MATCH(I301,[1]!_born[作],0)),"")</f>
        <v/>
      </c>
      <c r="N301" s="14" t="str" ph="1">
        <f>IFERROR(INDEX([1]!_born[生没年],
MATCH(K301,[1]!_born[作],0)),"")</f>
        <v/>
      </c>
      <c r="O301" s="7" t="s" ph="1">
        <v>3527</v>
      </c>
      <c r="R301" s="147" ph="1"/>
    </row>
    <row r="302" spans="1:18" ht="25.5" ph="1">
      <c r="A302" s="6" ph="1">
        <v>295</v>
      </c>
      <c r="B302" s="7" t="s" ph="1">
        <v>676</v>
      </c>
      <c r="C302" s="7" t="s" ph="1">
        <v>808</v>
      </c>
      <c r="G302" s="7" t="s" ph="1">
        <v>7278</v>
      </c>
      <c r="I302" s="7" t="s" ph="1">
        <v>7381</v>
      </c>
      <c r="M302" s="14" t="str" ph="1">
        <f>IFERROR(INDEX([1]!_born[生没年],
MATCH(I302,[1]!_born[作],0)),"")</f>
        <v/>
      </c>
      <c r="N302" s="14" t="str" ph="1">
        <f>IFERROR(INDEX([1]!_born[生没年],
MATCH(K302,[1]!_born[作],0)),"")</f>
        <v/>
      </c>
      <c r="O302" s="7" t="s" ph="1">
        <v>7382</v>
      </c>
      <c r="R302" s="147" ph="1"/>
    </row>
    <row r="303" spans="1:18" ht="25.5" ph="1">
      <c r="A303" s="6" ph="1">
        <v>296</v>
      </c>
      <c r="B303" s="7" t="s" ph="1">
        <v>676</v>
      </c>
      <c r="C303" s="7" t="s" ph="1">
        <v>808</v>
      </c>
      <c r="G303" s="7" t="s" ph="1">
        <v>7278</v>
      </c>
      <c r="I303" s="7" t="s" ph="1">
        <v>7381</v>
      </c>
      <c r="M303" s="14" t="str" ph="1">
        <f>IFERROR(INDEX([1]!_born[生没年],
MATCH(I303,[1]!_born[作],0)),"")</f>
        <v/>
      </c>
      <c r="N303" s="14" t="str" ph="1">
        <f>IFERROR(INDEX([1]!_born[生没年],
MATCH(K303,[1]!_born[作],0)),"")</f>
        <v/>
      </c>
      <c r="O303" s="7" t="s" ph="1">
        <v>7383</v>
      </c>
      <c r="R303" s="147" ph="1"/>
    </row>
    <row r="304" spans="1:18" ht="25.5" ph="1">
      <c r="A304" s="6" ph="1">
        <v>297</v>
      </c>
      <c r="B304" s="7" t="s" ph="1">
        <v>676</v>
      </c>
      <c r="C304" s="7" t="s" ph="1">
        <v>808</v>
      </c>
      <c r="D304" s="23" ph="1"/>
      <c r="E304" s="23" ph="1"/>
      <c r="G304" s="7" t="s" ph="1">
        <v>7278</v>
      </c>
      <c r="I304" s="7" t="s" ph="1">
        <v>7384</v>
      </c>
      <c r="M304" s="14" t="str" ph="1">
        <f>IFERROR(INDEX([1]!_born[生没年],
MATCH(I304,[1]!_born[作],0)),"")</f>
        <v/>
      </c>
      <c r="N304" s="14" t="str" ph="1">
        <f>IFERROR(INDEX([1]!_born[生没年],
MATCH(K304,[1]!_born[作],0)),"")</f>
        <v/>
      </c>
      <c r="O304" s="7" t="s" ph="1">
        <v>3528</v>
      </c>
      <c r="R304" s="147" ph="1"/>
    </row>
    <row r="305" spans="1:18" ht="25.5" ph="1">
      <c r="A305" s="6" ph="1">
        <v>298</v>
      </c>
      <c r="B305" s="7" t="s" ph="1">
        <v>676</v>
      </c>
      <c r="C305" s="7" t="s" ph="1">
        <v>808</v>
      </c>
      <c r="D305" s="23" ph="1"/>
      <c r="E305" s="23" ph="1"/>
      <c r="G305" s="7" t="s" ph="1">
        <v>7278</v>
      </c>
      <c r="I305" s="7" t="s" ph="1">
        <v>3413</v>
      </c>
      <c r="M305" s="14" t="str" ph="1">
        <f>IFERROR(INDEX([1]!_born[生没年],
MATCH(I305,[1]!_born[作],0)),"")</f>
        <v/>
      </c>
      <c r="N305" s="14" t="str" ph="1">
        <f>IFERROR(INDEX([1]!_born[生没年],
MATCH(K305,[1]!_born[作],0)),"")</f>
        <v/>
      </c>
      <c r="O305" s="7" t="s" ph="1">
        <v>7385</v>
      </c>
      <c r="R305" s="147" ph="1"/>
    </row>
    <row r="306" spans="1:18" ht="25.5" ph="1">
      <c r="A306" s="6" ph="1">
        <v>299</v>
      </c>
      <c r="B306" s="7" t="s" ph="1">
        <v>676</v>
      </c>
      <c r="C306" s="7" t="s" ph="1">
        <v>808</v>
      </c>
      <c r="D306" s="23" ph="1"/>
      <c r="E306" s="23" ph="1"/>
      <c r="G306" s="7" t="s" ph="1">
        <v>7278</v>
      </c>
      <c r="I306" s="7" t="s" ph="1">
        <v>7386</v>
      </c>
      <c r="M306" s="14" t="str" ph="1">
        <f>IFERROR(INDEX([1]!_born[生没年],
MATCH(I306,[1]!_born[作],0)),"")</f>
        <v/>
      </c>
      <c r="N306" s="14" t="str" ph="1">
        <f>IFERROR(INDEX([1]!_born[生没年],
MATCH(K306,[1]!_born[作],0)),"")</f>
        <v/>
      </c>
      <c r="O306" s="7" t="s" ph="1">
        <v>4105</v>
      </c>
      <c r="R306" s="147" ph="1"/>
    </row>
    <row r="307" spans="1:18" ht="25.5" ph="1">
      <c r="A307" s="6" ph="1">
        <v>300</v>
      </c>
      <c r="B307" s="7" t="s" ph="1">
        <v>676</v>
      </c>
      <c r="C307" s="7" t="s" ph="1">
        <v>808</v>
      </c>
      <c r="D307" s="23" ph="1"/>
      <c r="E307" s="23" ph="1"/>
      <c r="G307" s="7" t="s" ph="1">
        <v>7278</v>
      </c>
      <c r="I307" s="7" t="s" ph="1">
        <v>7387</v>
      </c>
      <c r="M307" s="14" t="str" ph="1">
        <f>IFERROR(INDEX([1]!_born[生没年],
MATCH(I307,[1]!_born[作],0)),"")</f>
        <v/>
      </c>
      <c r="N307" s="14" t="str" ph="1">
        <f>IFERROR(INDEX([1]!_born[生没年],
MATCH(K307,[1]!_born[作],0)),"")</f>
        <v/>
      </c>
      <c r="O307" s="7" t="s" ph="1">
        <v>7388</v>
      </c>
      <c r="R307" s="147" ph="1"/>
    </row>
    <row r="308" spans="1:18" ht="25.5" ph="1">
      <c r="A308" s="6" ph="1">
        <v>301</v>
      </c>
      <c r="B308" s="7" t="s" ph="1">
        <v>676</v>
      </c>
      <c r="C308" s="7" t="s" ph="1">
        <v>808</v>
      </c>
      <c r="D308" s="23" ph="1"/>
      <c r="E308" s="23" ph="1"/>
      <c r="G308" s="7" t="s" ph="1">
        <v>7278</v>
      </c>
      <c r="I308" s="7" t="s" ph="1">
        <v>7389</v>
      </c>
      <c r="M308" s="14" t="str" ph="1">
        <f>IFERROR(INDEX([1]!_born[生没年],
MATCH(I308,[1]!_born[作],0)),"")</f>
        <v/>
      </c>
      <c r="N308" s="14" t="str" ph="1">
        <f>IFERROR(INDEX([1]!_born[生没年],
MATCH(K308,[1]!_born[作],0)),"")</f>
        <v/>
      </c>
      <c r="O308" s="7" t="s" ph="1">
        <v>3512</v>
      </c>
      <c r="R308" s="147" ph="1"/>
    </row>
    <row r="309" spans="1:18" ht="25.5" ph="1">
      <c r="A309" s="6" ph="1">
        <v>302</v>
      </c>
      <c r="B309" s="7" t="s" ph="1">
        <v>676</v>
      </c>
      <c r="C309" s="7" t="s" ph="1">
        <v>808</v>
      </c>
      <c r="D309" s="23" ph="1"/>
      <c r="E309" s="23" ph="1"/>
      <c r="G309" s="7" t="s" ph="1">
        <v>7278</v>
      </c>
      <c r="I309" s="7" t="s" ph="1">
        <v>7390</v>
      </c>
      <c r="M309" s="14" t="str" ph="1">
        <f>IFERROR(INDEX([1]!_born[生没年],
MATCH(I309,[1]!_born[作],0)),"")</f>
        <v/>
      </c>
      <c r="N309" s="14" t="str" ph="1">
        <f>IFERROR(INDEX([1]!_born[生没年],
MATCH(K309,[1]!_born[作],0)),"")</f>
        <v/>
      </c>
      <c r="O309" s="7" t="s" ph="1">
        <v>3513</v>
      </c>
      <c r="R309" s="147" ph="1"/>
    </row>
    <row r="310" spans="1:18" ht="25.5" ph="1">
      <c r="A310" s="6" ph="1">
        <v>303</v>
      </c>
      <c r="B310" s="7" t="s" ph="1">
        <v>676</v>
      </c>
      <c r="C310" s="7" t="s" ph="1">
        <v>808</v>
      </c>
      <c r="D310" s="23" ph="1"/>
      <c r="E310" s="23" ph="1"/>
      <c r="G310" s="7" t="s" ph="1">
        <v>7278</v>
      </c>
      <c r="I310" s="7" t="s" ph="1">
        <v>7391</v>
      </c>
      <c r="M310" s="14" t="str" ph="1">
        <f>IFERROR(INDEX([1]!_born[生没年],
MATCH(I310,[1]!_born[作],0)),"")</f>
        <v/>
      </c>
      <c r="N310" s="14" t="str" ph="1">
        <f>IFERROR(INDEX([1]!_born[生没年],
MATCH(K310,[1]!_born[作],0)),"")</f>
        <v/>
      </c>
      <c r="O310" s="7" t="s" ph="1">
        <v>7392</v>
      </c>
      <c r="R310" s="147" ph="1"/>
    </row>
    <row r="311" spans="1:18" ht="25.5" ph="1">
      <c r="A311" s="6" ph="1">
        <v>304</v>
      </c>
      <c r="B311" s="7" t="s" ph="1">
        <v>676</v>
      </c>
      <c r="C311" s="7" t="s" ph="1">
        <v>808</v>
      </c>
      <c r="D311" s="23" ph="1"/>
      <c r="E311" s="23" ph="1"/>
      <c r="G311" s="7" t="s" ph="1">
        <v>7278</v>
      </c>
      <c r="I311" s="7" t="s" ph="1">
        <v>7393</v>
      </c>
      <c r="M311" s="14" t="str" ph="1">
        <f>IFERROR(INDEX([1]!_born[生没年],
MATCH(I311,[1]!_born[作],0)),"")</f>
        <v/>
      </c>
      <c r="N311" s="14" t="str" ph="1">
        <f>IFERROR(INDEX([1]!_born[生没年],
MATCH(K311,[1]!_born[作],0)),"")</f>
        <v/>
      </c>
      <c r="O311" s="7" t="s" ph="1">
        <v>7394</v>
      </c>
      <c r="R311" s="147" ph="1"/>
    </row>
    <row r="312" spans="1:18" ht="25.5" ph="1">
      <c r="A312" s="6" ph="1">
        <v>305</v>
      </c>
      <c r="B312" s="7" t="s" ph="1">
        <v>676</v>
      </c>
      <c r="C312" s="7" t="s" ph="1">
        <v>808</v>
      </c>
      <c r="D312" s="23" ph="1"/>
      <c r="E312" s="23" ph="1"/>
      <c r="G312" s="7" t="s" ph="1">
        <v>7278</v>
      </c>
      <c r="I312" s="17" t="s" ph="1">
        <v>3247</v>
      </c>
      <c r="M312" s="14" t="str" ph="1">
        <f>IFERROR(INDEX([1]!_born[生没年],
MATCH(I312,[1]!_born[作],0)),"")</f>
        <v/>
      </c>
      <c r="N312" s="14" t="str" ph="1">
        <f>IFERROR(INDEX([1]!_born[生没年],
MATCH(K312,[1]!_born[作],0)),"")</f>
        <v/>
      </c>
      <c r="O312" s="7" t="s" ph="1">
        <v>3514</v>
      </c>
      <c r="R312" s="147" ph="1"/>
    </row>
    <row r="313" spans="1:18" ht="25.5" ph="1">
      <c r="A313" s="6" ph="1">
        <v>306</v>
      </c>
      <c r="B313" s="7" t="s" ph="1">
        <v>676</v>
      </c>
      <c r="C313" s="7" t="s" ph="1">
        <v>808</v>
      </c>
      <c r="D313" s="23" ph="1"/>
      <c r="E313" s="23" ph="1"/>
      <c r="G313" s="7" t="s" ph="1">
        <v>7278</v>
      </c>
      <c r="I313" s="17" t="s" ph="1">
        <v>3247</v>
      </c>
      <c r="M313" s="14" t="str" ph="1">
        <f>IFERROR(INDEX([1]!_born[生没年],
MATCH(I313,[1]!_born[作],0)),"")</f>
        <v/>
      </c>
      <c r="N313" s="14" t="str" ph="1">
        <f>IFERROR(INDEX([1]!_born[生没年],
MATCH(K313,[1]!_born[作],0)),"")</f>
        <v/>
      </c>
      <c r="O313" s="17" t="s" ph="1">
        <v>3515</v>
      </c>
      <c r="R313" s="147" ph="1"/>
    </row>
    <row r="314" spans="1:18" ht="25.5" ph="1">
      <c r="A314" s="6" ph="1">
        <v>307</v>
      </c>
      <c r="B314" s="7" t="s" ph="1">
        <v>676</v>
      </c>
      <c r="C314" s="7" t="s" ph="1">
        <v>808</v>
      </c>
      <c r="D314" s="23" ph="1"/>
      <c r="E314" s="23" ph="1"/>
      <c r="G314" s="7" t="s" ph="1">
        <v>7278</v>
      </c>
      <c r="I314" s="7" t="s" ph="1">
        <v>7395</v>
      </c>
      <c r="M314" s="14" t="str" ph="1">
        <f>IFERROR(INDEX([1]!_born[生没年],
MATCH(I314,[1]!_born[作],0)),"")</f>
        <v/>
      </c>
      <c r="N314" s="14" t="str" ph="1">
        <f>IFERROR(INDEX([1]!_born[生没年],
MATCH(K314,[1]!_born[作],0)),"")</f>
        <v/>
      </c>
      <c r="O314" s="7" t="s" ph="1">
        <v>854</v>
      </c>
      <c r="R314" s="147" ph="1"/>
    </row>
    <row r="315" spans="1:18" ht="25.5" ph="1">
      <c r="A315" s="6" ph="1">
        <v>308</v>
      </c>
      <c r="B315" s="7" t="s" ph="1">
        <v>676</v>
      </c>
      <c r="C315" s="7" t="s" ph="1">
        <v>808</v>
      </c>
      <c r="D315" s="23" ph="1"/>
      <c r="E315" s="23" ph="1"/>
      <c r="G315" s="7" t="s" ph="1">
        <v>7278</v>
      </c>
      <c r="I315" s="7" t="s" ph="1">
        <v>7395</v>
      </c>
      <c r="M315" s="14" t="str" ph="1">
        <f>IFERROR(INDEX([1]!_born[生没年],
MATCH(I315,[1]!_born[作],0)),"")</f>
        <v/>
      </c>
      <c r="N315" s="14" t="str" ph="1">
        <f>IFERROR(INDEX([1]!_born[生没年],
MATCH(K315,[1]!_born[作],0)),"")</f>
        <v/>
      </c>
      <c r="O315" s="7" t="s" ph="1">
        <v>855</v>
      </c>
      <c r="R315" s="147" ph="1"/>
    </row>
    <row r="316" spans="1:18" ht="25.5" ph="1">
      <c r="A316" s="6" ph="1">
        <v>309</v>
      </c>
      <c r="B316" s="7" t="s" ph="1">
        <v>676</v>
      </c>
      <c r="C316" s="7" t="s" ph="1">
        <v>808</v>
      </c>
      <c r="G316" s="7" t="s" ph="1">
        <v>7278</v>
      </c>
      <c r="I316" s="7" t="s" ph="1">
        <v>7396</v>
      </c>
      <c r="M316" s="14" t="str" ph="1">
        <f>IFERROR(INDEX([1]!_born[生没年],
MATCH(I316,[1]!_born[作],0)),"")</f>
        <v/>
      </c>
      <c r="N316" s="14" t="str" ph="1">
        <f>IFERROR(INDEX([1]!_born[生没年],
MATCH(K316,[1]!_born[作],0)),"")</f>
        <v/>
      </c>
      <c r="O316" s="7" t="s" ph="1">
        <v>7397</v>
      </c>
      <c r="R316" s="147" ph="1"/>
    </row>
    <row r="317" spans="1:18" ht="25.5" ph="1">
      <c r="A317" s="6" ph="1">
        <v>310</v>
      </c>
      <c r="B317" s="7" t="s" ph="1">
        <v>676</v>
      </c>
      <c r="C317" s="7" t="s" ph="1">
        <v>808</v>
      </c>
      <c r="G317" s="7" t="s" ph="1">
        <v>7278</v>
      </c>
      <c r="I317" s="7" t="s" ph="1">
        <v>7398</v>
      </c>
      <c r="M317" s="14" t="str" ph="1">
        <f>IFERROR(INDEX([1]!_born[生没年],
MATCH(I317,[1]!_born[作],0)),"")</f>
        <v/>
      </c>
      <c r="N317" s="14" t="str" ph="1">
        <f>IFERROR(INDEX([1]!_born[生没年],
MATCH(K317,[1]!_born[作],0)),"")</f>
        <v/>
      </c>
      <c r="O317" s="7" t="s" ph="1">
        <v>3518</v>
      </c>
      <c r="R317" s="147" ph="1"/>
    </row>
    <row r="318" spans="1:18" ht="25.5" ph="1">
      <c r="A318" s="6" ph="1">
        <v>311</v>
      </c>
      <c r="B318" s="7" t="s" ph="1">
        <v>676</v>
      </c>
      <c r="C318" s="7" t="s" ph="1">
        <v>808</v>
      </c>
      <c r="G318" s="7" t="s" ph="1">
        <v>7278</v>
      </c>
      <c r="I318" s="7" t="s" ph="1">
        <v>7399</v>
      </c>
      <c r="M318" s="14" t="str" ph="1">
        <f>IFERROR(INDEX([1]!_born[生没年],
MATCH(I318,[1]!_born[作],0)),"")</f>
        <v/>
      </c>
      <c r="N318" s="14" t="str" ph="1">
        <f>IFERROR(INDEX([1]!_born[生没年],
MATCH(K318,[1]!_born[作],0)),"")</f>
        <v/>
      </c>
      <c r="O318" s="7" t="s" ph="1">
        <v>3517</v>
      </c>
      <c r="R318" s="147" ph="1"/>
    </row>
    <row r="319" spans="1:18" ht="25.5" ph="1">
      <c r="A319" s="6" ph="1">
        <v>312</v>
      </c>
      <c r="B319" s="7" t="s" ph="1">
        <v>676</v>
      </c>
      <c r="C319" s="7" t="s" ph="1">
        <v>808</v>
      </c>
      <c r="D319" s="23" ph="1"/>
      <c r="E319" s="23" ph="1"/>
      <c r="G319" s="7" t="s" ph="1">
        <v>7278</v>
      </c>
      <c r="I319" s="7" t="s" ph="1">
        <v>7400</v>
      </c>
      <c r="M319" s="14" t="str" ph="1">
        <f>IFERROR(INDEX([1]!_born[生没年],
MATCH(I319,[1]!_born[作],0)),"")</f>
        <v/>
      </c>
      <c r="N319" s="14" t="str" ph="1">
        <f>IFERROR(INDEX([1]!_born[生没年],
MATCH(K319,[1]!_born[作],0)),"")</f>
        <v/>
      </c>
      <c r="O319" s="7" t="s" ph="1">
        <v>7401</v>
      </c>
      <c r="R319" s="147" ph="1"/>
    </row>
    <row r="320" spans="1:18" ht="25.5" ph="1">
      <c r="A320" s="6" ph="1">
        <v>313</v>
      </c>
      <c r="B320" s="7" t="s" ph="1">
        <v>676</v>
      </c>
      <c r="C320" s="7" t="s" ph="1">
        <v>808</v>
      </c>
      <c r="G320" s="7" t="s" ph="1">
        <v>7278</v>
      </c>
      <c r="I320" s="7" t="s" ph="1">
        <v>7402</v>
      </c>
      <c r="M320" s="14" t="str" ph="1">
        <f>IFERROR(INDEX([1]!_born[生没年],
MATCH(I320,[1]!_born[作],0)),"")</f>
        <v/>
      </c>
      <c r="N320" s="14" t="str" ph="1">
        <f>IFERROR(INDEX([1]!_born[生没年],
MATCH(K320,[1]!_born[作],0)),"")</f>
        <v/>
      </c>
      <c r="O320" s="7" t="s" ph="1">
        <v>856</v>
      </c>
      <c r="R320" s="147" ph="1"/>
    </row>
    <row r="321" spans="1:18" ht="25.5" ph="1">
      <c r="A321" s="6" ph="1">
        <v>314</v>
      </c>
      <c r="B321" s="7" t="s" ph="1">
        <v>676</v>
      </c>
      <c r="C321" s="7" t="s" ph="1">
        <v>808</v>
      </c>
      <c r="G321" s="7" t="s" ph="1">
        <v>7278</v>
      </c>
      <c r="I321" s="7" t="s" ph="1">
        <v>7403</v>
      </c>
      <c r="M321" s="14" t="str" ph="1">
        <f>IFERROR(INDEX([1]!_born[生没年],
MATCH(I321,[1]!_born[作],0)),"")</f>
        <v/>
      </c>
      <c r="N321" s="14" t="str" ph="1">
        <f>IFERROR(INDEX([1]!_born[生没年],
MATCH(K321,[1]!_born[作],0)),"")</f>
        <v/>
      </c>
      <c r="O321" s="7" t="s" ph="1">
        <v>3516</v>
      </c>
      <c r="R321" s="147" ph="1"/>
    </row>
    <row r="322" spans="1:18" ht="25.5" ph="1">
      <c r="A322" s="6" ph="1">
        <v>315</v>
      </c>
      <c r="B322" s="7" t="s" ph="1">
        <v>676</v>
      </c>
      <c r="C322" s="7" t="s" ph="1">
        <v>808</v>
      </c>
      <c r="G322" s="7" t="s" ph="1">
        <v>7278</v>
      </c>
      <c r="I322" s="7" t="s" ph="1">
        <v>7404</v>
      </c>
      <c r="M322" s="14" t="str" ph="1">
        <f>IFERROR(INDEX([1]!_born[生没年],
MATCH(I322,[1]!_born[作],0)),"")</f>
        <v/>
      </c>
      <c r="N322" s="14" t="str" ph="1">
        <f>IFERROR(INDEX([1]!_born[生没年],
MATCH(K322,[1]!_born[作],0)),"")</f>
        <v/>
      </c>
      <c r="O322" s="7" t="s" ph="1">
        <v>3519</v>
      </c>
      <c r="R322" s="147" ph="1"/>
    </row>
    <row r="323" spans="1:18" ht="25.5" ph="1">
      <c r="A323" s="6" ph="1">
        <v>316</v>
      </c>
      <c r="B323" s="7" t="s" ph="1">
        <v>676</v>
      </c>
      <c r="C323" s="7" t="s" ph="1">
        <v>808</v>
      </c>
      <c r="G323" s="7" t="s" ph="1">
        <v>7278</v>
      </c>
      <c r="I323" s="7" t="s" ph="1">
        <v>7405</v>
      </c>
      <c r="M323" s="14" t="str" ph="1">
        <f>IFERROR(INDEX([1]!_born[生没年],
MATCH(I323,[1]!_born[作],0)),"")</f>
        <v/>
      </c>
      <c r="N323" s="14" t="str" ph="1">
        <f>IFERROR(INDEX([1]!_born[生没年],
MATCH(K323,[1]!_born[作],0)),"")</f>
        <v/>
      </c>
      <c r="O323" s="7" t="s" ph="1">
        <v>857</v>
      </c>
      <c r="R323" s="147" ph="1"/>
    </row>
    <row r="324" spans="1:18" ht="25.5" ph="1">
      <c r="A324" s="6" ph="1">
        <v>317</v>
      </c>
      <c r="B324" s="7" t="s" ph="1">
        <v>676</v>
      </c>
      <c r="C324" s="7" t="s" ph="1">
        <v>808</v>
      </c>
      <c r="D324" s="23" ph="1"/>
      <c r="E324" s="23" ph="1"/>
      <c r="G324" s="7" t="s" ph="1">
        <v>7278</v>
      </c>
      <c r="I324" s="7" t="s" ph="1">
        <v>7406</v>
      </c>
      <c r="M324" s="14" t="str" ph="1">
        <f>IFERROR(INDEX([1]!_born[生没年],
MATCH(I324,[1]!_born[作],0)),"")</f>
        <v/>
      </c>
      <c r="N324" s="14" t="str" ph="1">
        <f>IFERROR(INDEX([1]!_born[生没年],
MATCH(K324,[1]!_born[作],0)),"")</f>
        <v/>
      </c>
      <c r="O324" s="7" t="s" ph="1">
        <v>858</v>
      </c>
      <c r="R324" s="147" ph="1"/>
    </row>
    <row r="325" spans="1:18" ht="25.5" ph="1">
      <c r="A325" s="6" ph="1">
        <v>318</v>
      </c>
      <c r="B325" s="7" t="s" ph="1">
        <v>676</v>
      </c>
      <c r="C325" s="7" t="s" ph="1">
        <v>808</v>
      </c>
      <c r="D325" s="23" ph="1"/>
      <c r="E325" s="23" ph="1"/>
      <c r="G325" s="7" t="s" ph="1">
        <v>7278</v>
      </c>
      <c r="I325" s="7" t="s" ph="1">
        <v>3248</v>
      </c>
      <c r="M325" s="14" t="str" ph="1">
        <f>IFERROR(INDEX([1]!_born[生没年],
MATCH(I325,[1]!_born[作],0)),"")</f>
        <v/>
      </c>
      <c r="N325" s="14" t="str" ph="1">
        <f>IFERROR(INDEX([1]!_born[生没年],
MATCH(K325,[1]!_born[作],0)),"")</f>
        <v/>
      </c>
      <c r="O325" s="7" t="s" ph="1">
        <v>859</v>
      </c>
      <c r="R325" s="147" ph="1"/>
    </row>
    <row r="326" spans="1:18" ht="25.5" ph="1">
      <c r="A326" s="6" ph="1">
        <v>319</v>
      </c>
      <c r="B326" s="7" t="s" ph="1">
        <v>676</v>
      </c>
      <c r="C326" s="7" t="s" ph="1">
        <v>808</v>
      </c>
      <c r="D326" s="23" ph="1"/>
      <c r="E326" s="23" ph="1"/>
      <c r="G326" s="7" t="s" ph="1">
        <v>7278</v>
      </c>
      <c r="I326" s="7" t="s" ph="1">
        <v>7407</v>
      </c>
      <c r="M326" s="14" t="str" ph="1">
        <f>IFERROR(INDEX([1]!_born[生没年],
MATCH(I326,[1]!_born[作],0)),"")</f>
        <v/>
      </c>
      <c r="N326" s="14" t="str" ph="1">
        <f>IFERROR(INDEX([1]!_born[生没年],
MATCH(K326,[1]!_born[作],0)),"")</f>
        <v/>
      </c>
      <c r="O326" s="7" t="s" ph="1">
        <v>7408</v>
      </c>
      <c r="R326" s="147" ph="1"/>
    </row>
    <row r="327" spans="1:18" ht="25.5" ph="1">
      <c r="A327" s="6" ph="1">
        <v>320</v>
      </c>
      <c r="B327" s="7" t="s" ph="1">
        <v>676</v>
      </c>
      <c r="C327" s="7" t="s" ph="1">
        <v>808</v>
      </c>
      <c r="D327" s="23" ph="1"/>
      <c r="E327" s="23" ph="1"/>
      <c r="G327" s="7" t="s" ph="1">
        <v>7278</v>
      </c>
      <c r="I327" s="7" t="s" ph="1">
        <v>7409</v>
      </c>
      <c r="M327" s="14" t="str" ph="1">
        <f>IFERROR(INDEX([1]!_born[生没年],
MATCH(I327,[1]!_born[作],0)),"")</f>
        <v/>
      </c>
      <c r="N327" s="14" t="str" ph="1">
        <f>IFERROR(INDEX([1]!_born[生没年],
MATCH(K327,[1]!_born[作],0)),"")</f>
        <v/>
      </c>
      <c r="O327" s="7" t="s" ph="1">
        <v>860</v>
      </c>
      <c r="R327" s="147" ph="1"/>
    </row>
    <row r="328" spans="1:18" ht="25.5" ph="1">
      <c r="A328" s="6" ph="1">
        <v>321</v>
      </c>
      <c r="B328" s="7" t="s" ph="1">
        <v>676</v>
      </c>
      <c r="C328" s="7" t="s" ph="1">
        <v>808</v>
      </c>
      <c r="D328" s="23" ph="1"/>
      <c r="E328" s="23" ph="1"/>
      <c r="G328" s="7" t="s" ph="1">
        <v>7278</v>
      </c>
      <c r="I328" s="7" t="s" ph="1">
        <v>7410</v>
      </c>
      <c r="M328" s="14" t="str" ph="1">
        <f>IFERROR(INDEX([1]!_born[生没年],
MATCH(I328,[1]!_born[作],0)),"")</f>
        <v/>
      </c>
      <c r="N328" s="14" t="str" ph="1">
        <f>IFERROR(INDEX([1]!_born[生没年],
MATCH(K328,[1]!_born[作],0)),"")</f>
        <v/>
      </c>
      <c r="O328" s="7" t="s" ph="1">
        <v>7411</v>
      </c>
      <c r="R328" s="147" ph="1"/>
    </row>
    <row r="329" spans="1:18" ht="25.5" ph="1">
      <c r="A329" s="6" ph="1">
        <v>322</v>
      </c>
      <c r="B329" s="7" t="s" ph="1">
        <v>676</v>
      </c>
      <c r="C329" s="7" t="s" ph="1">
        <v>808</v>
      </c>
      <c r="D329" s="23" ph="1"/>
      <c r="E329" s="23" ph="1"/>
      <c r="G329" s="7" t="s" ph="1">
        <v>7278</v>
      </c>
      <c r="I329" s="7" t="s" ph="1">
        <v>7412</v>
      </c>
      <c r="M329" s="14" t="str" ph="1">
        <f>IFERROR(INDEX([1]!_born[生没年],
MATCH(I329,[1]!_born[作],0)),"")</f>
        <v/>
      </c>
      <c r="N329" s="14" t="str" ph="1">
        <f>IFERROR(INDEX([1]!_born[生没年],
MATCH(K329,[1]!_born[作],0)),"")</f>
        <v/>
      </c>
      <c r="O329" s="7" t="s" ph="1">
        <v>7413</v>
      </c>
      <c r="R329" s="147" ph="1"/>
    </row>
    <row r="330" spans="1:18" ht="25.5" ph="1">
      <c r="A330" s="6" ph="1">
        <v>323</v>
      </c>
      <c r="B330" s="7" t="s" ph="1">
        <v>676</v>
      </c>
      <c r="C330" s="7" t="s" ph="1">
        <v>808</v>
      </c>
      <c r="D330" s="23" ph="1"/>
      <c r="E330" s="23" ph="1"/>
      <c r="G330" s="7" t="s" ph="1">
        <v>7278</v>
      </c>
      <c r="I330" s="7" t="s" ph="1">
        <v>7412</v>
      </c>
      <c r="M330" s="14" t="str" ph="1">
        <f>IFERROR(INDEX([1]!_born[生没年],
MATCH(I330,[1]!_born[作],0)),"")</f>
        <v/>
      </c>
      <c r="N330" s="14" t="str" ph="1">
        <f>IFERROR(INDEX([1]!_born[生没年],
MATCH(K330,[1]!_born[作],0)),"")</f>
        <v/>
      </c>
      <c r="O330" s="7" t="s" ph="1">
        <v>7414</v>
      </c>
      <c r="R330" s="147" ph="1"/>
    </row>
    <row r="331" spans="1:18" ht="25.5" ph="1">
      <c r="A331" s="6" ph="1">
        <v>324</v>
      </c>
      <c r="B331" s="7" t="s" ph="1">
        <v>676</v>
      </c>
      <c r="C331" s="7" t="s" ph="1">
        <v>808</v>
      </c>
      <c r="D331" s="23" ph="1"/>
      <c r="E331" s="23" ph="1"/>
      <c r="G331" s="7" t="s" ph="1">
        <v>7278</v>
      </c>
      <c r="I331" s="7" t="s" ph="1">
        <v>7415</v>
      </c>
      <c r="M331" s="14" t="str" ph="1">
        <f>IFERROR(INDEX([1]!_born[生没年],
MATCH(I331,[1]!_born[作],0)),"")</f>
        <v/>
      </c>
      <c r="N331" s="14" t="str" ph="1">
        <f>IFERROR(INDEX([1]!_born[生没年],
MATCH(K331,[1]!_born[作],0)),"")</f>
        <v/>
      </c>
      <c r="O331" s="7" t="s" ph="1">
        <v>7416</v>
      </c>
      <c r="R331" s="147" ph="1"/>
    </row>
    <row r="332" spans="1:18" ht="25.5" ph="1">
      <c r="A332" s="6" ph="1">
        <v>325</v>
      </c>
      <c r="B332" s="7" t="s" ph="1">
        <v>676</v>
      </c>
      <c r="C332" s="7" t="s" ph="1">
        <v>808</v>
      </c>
      <c r="D332" s="23" ph="1"/>
      <c r="E332" s="23" ph="1"/>
      <c r="G332" s="7" t="s" ph="1">
        <v>7278</v>
      </c>
      <c r="I332" s="7" t="s" ph="1">
        <v>4055</v>
      </c>
      <c r="M332" s="14" t="str" ph="1">
        <f>IFERROR(INDEX([1]!_born[生没年],
MATCH(I332,[1]!_born[作],0)),"")</f>
        <v/>
      </c>
      <c r="N332" s="14" t="str" ph="1">
        <f>IFERROR(INDEX([1]!_born[生没年],
MATCH(K332,[1]!_born[作],0)),"")</f>
        <v/>
      </c>
      <c r="O332" s="7" t="s" ph="1">
        <v>1458</v>
      </c>
      <c r="R332" s="147" ph="1"/>
    </row>
    <row r="333" spans="1:18" ht="25.5" ph="1">
      <c r="A333" s="6" ph="1">
        <v>326</v>
      </c>
      <c r="B333" s="7" t="s" ph="1">
        <v>7417</v>
      </c>
      <c r="C333" s="7" t="s" ph="1">
        <v>7417</v>
      </c>
      <c r="D333" s="23" ph="1"/>
      <c r="E333" s="23" ph="1"/>
      <c r="G333" s="7" t="s" ph="1">
        <v>7278</v>
      </c>
      <c r="I333" s="7" t="s" ph="1">
        <v>7418</v>
      </c>
      <c r="M333" s="14" t="str" ph="1">
        <f>IFERROR(INDEX([1]!_born[生没年],
MATCH(I333,[1]!_born[作],0)),"")</f>
        <v/>
      </c>
      <c r="N333" s="14" t="str" ph="1">
        <f>IFERROR(INDEX([1]!_born[生没年],
MATCH(K333,[1]!_born[作],0)),"")</f>
        <v/>
      </c>
      <c r="O333" s="7" t="s" ph="1">
        <v>7419</v>
      </c>
      <c r="R333" s="147" ph="1"/>
    </row>
    <row r="334" spans="1:18" ht="25.5" ph="1">
      <c r="A334" s="6" ph="1">
        <v>327</v>
      </c>
      <c r="B334" s="7" t="s" ph="1">
        <v>676</v>
      </c>
      <c r="C334" s="7" t="s" ph="1">
        <v>1459</v>
      </c>
      <c r="D334" s="23" ph="1"/>
      <c r="E334" s="23" ph="1"/>
      <c r="G334" s="7" t="s" ph="1">
        <v>7278</v>
      </c>
      <c r="I334" s="7" t="s" ph="1">
        <v>7420</v>
      </c>
      <c r="M334" s="14" t="str" ph="1">
        <f>IFERROR(INDEX([1]!_born[生没年],
MATCH(I334,[1]!_born[作],0)),"")</f>
        <v/>
      </c>
      <c r="N334" s="14" t="str" ph="1">
        <f>IFERROR(INDEX([1]!_born[生没年],
MATCH(K334,[1]!_born[作],0)),"")</f>
        <v/>
      </c>
      <c r="O334" s="7" t="s" ph="1">
        <v>1460</v>
      </c>
      <c r="R334" s="147" ph="1"/>
    </row>
    <row r="335" spans="1:18" ht="25.5" ph="1">
      <c r="A335" s="6" ph="1">
        <v>328</v>
      </c>
      <c r="B335" s="7" t="s" ph="1">
        <v>676</v>
      </c>
      <c r="C335" s="7" t="s" ph="1">
        <v>1459</v>
      </c>
      <c r="D335" s="23" ph="1"/>
      <c r="E335" s="23" ph="1"/>
      <c r="G335" s="7" t="s" ph="1">
        <v>7278</v>
      </c>
      <c r="I335" s="7" t="s" ph="1">
        <v>7420</v>
      </c>
      <c r="M335" s="14" t="str" ph="1">
        <f>IFERROR(INDEX([1]!_born[生没年],
MATCH(I335,[1]!_born[作],0)),"")</f>
        <v/>
      </c>
      <c r="N335" s="14" t="str" ph="1">
        <f>IFERROR(INDEX([1]!_born[生没年],
MATCH(K335,[1]!_born[作],0)),"")</f>
        <v/>
      </c>
      <c r="O335" s="7" t="s" ph="1">
        <v>7421</v>
      </c>
      <c r="R335" s="147" ph="1"/>
    </row>
    <row r="336" spans="1:18" ht="25.5" ph="1">
      <c r="A336" s="6" ph="1">
        <v>329</v>
      </c>
      <c r="B336" s="7" t="s" ph="1">
        <v>676</v>
      </c>
      <c r="C336" s="7" t="s" ph="1">
        <v>1459</v>
      </c>
      <c r="D336" s="23" ph="1"/>
      <c r="E336" s="23" ph="1"/>
      <c r="G336" s="7" t="s" ph="1">
        <v>7278</v>
      </c>
      <c r="I336" s="7" t="s" ph="1">
        <v>7420</v>
      </c>
      <c r="M336" s="14" t="str" ph="1">
        <f>IFERROR(INDEX([1]!_born[生没年],
MATCH(I336,[1]!_born[作],0)),"")</f>
        <v/>
      </c>
      <c r="N336" s="14" t="str" ph="1">
        <f>IFERROR(INDEX([1]!_born[生没年],
MATCH(K336,[1]!_born[作],0)),"")</f>
        <v/>
      </c>
      <c r="O336" s="7" t="s" ph="1">
        <v>1461</v>
      </c>
      <c r="R336" s="147" ph="1"/>
    </row>
    <row r="337" spans="1:25" ht="25.5" ph="1">
      <c r="A337" s="6" ph="1">
        <v>330</v>
      </c>
      <c r="B337" s="7" t="s" ph="1">
        <v>676</v>
      </c>
      <c r="C337" s="7" t="s" ph="1">
        <v>1459</v>
      </c>
      <c r="D337" s="23" ph="1"/>
      <c r="E337" s="23" ph="1"/>
      <c r="G337" s="7" t="s" ph="1">
        <v>7278</v>
      </c>
      <c r="I337" s="7" t="s" ph="1">
        <v>7420</v>
      </c>
      <c r="M337" s="14" t="str" ph="1">
        <f>IFERROR(INDEX([1]!_born[生没年],
MATCH(I337,[1]!_born[作],0)),"")</f>
        <v/>
      </c>
      <c r="N337" s="14" t="str" ph="1">
        <f>IFERROR(INDEX([1]!_born[生没年],
MATCH(K337,[1]!_born[作],0)),"")</f>
        <v/>
      </c>
      <c r="O337" s="7" t="s" ph="1">
        <v>7422</v>
      </c>
      <c r="R337" s="147" ph="1"/>
    </row>
    <row r="338" spans="1:25" ht="25.5" ph="1">
      <c r="A338" s="6" ph="1">
        <v>331</v>
      </c>
      <c r="B338" s="7" t="s" ph="1">
        <v>676</v>
      </c>
      <c r="C338" s="7" t="s" ph="1">
        <v>1459</v>
      </c>
      <c r="D338" s="23" ph="1"/>
      <c r="E338" s="23" ph="1"/>
      <c r="G338" s="7" t="s" ph="1">
        <v>7278</v>
      </c>
      <c r="I338" s="7" t="s" ph="1">
        <v>3249</v>
      </c>
      <c r="M338" s="14" t="str" ph="1">
        <f>IFERROR(INDEX([1]!_born[生没年],
MATCH(I338,[1]!_born[作],0)),"")</f>
        <v/>
      </c>
      <c r="N338" s="14" t="str" ph="1">
        <f>IFERROR(INDEX([1]!_born[生没年],
MATCH(K338,[1]!_born[作],0)),"")</f>
        <v/>
      </c>
      <c r="O338" s="7" t="s" ph="1">
        <v>7423</v>
      </c>
      <c r="R338" s="147" ph="1"/>
    </row>
    <row r="339" spans="1:25" ht="25.5" ph="1">
      <c r="A339" s="6" ph="1">
        <v>332</v>
      </c>
      <c r="B339" s="7" t="s" ph="1">
        <v>676</v>
      </c>
      <c r="C339" s="7" t="s" ph="1">
        <v>1459</v>
      </c>
      <c r="D339" s="23" ph="1"/>
      <c r="E339" s="23" ph="1"/>
      <c r="G339" s="7" t="s" ph="1">
        <v>7278</v>
      </c>
      <c r="I339" s="7" t="s" ph="1">
        <v>7424</v>
      </c>
      <c r="M339" s="14" t="str" ph="1">
        <f>IFERROR(INDEX([1]!_born[生没年],
MATCH(I339,[1]!_born[作],0)),"")</f>
        <v/>
      </c>
      <c r="N339" s="14" t="str" ph="1">
        <f>IFERROR(INDEX([1]!_born[生没年],
MATCH(K339,[1]!_born[作],0)),"")</f>
        <v/>
      </c>
      <c r="O339" s="7" t="s" ph="1">
        <v>7425</v>
      </c>
      <c r="R339" s="147" ph="1"/>
    </row>
    <row r="340" spans="1:25" ht="25.5" ph="1">
      <c r="A340" s="6" ph="1">
        <v>80</v>
      </c>
      <c r="B340" s="7" t="s" ph="1">
        <v>676</v>
      </c>
      <c r="C340" s="7" t="s" ph="1">
        <v>1459</v>
      </c>
      <c r="G340" s="7" t="s" ph="1">
        <v>7278</v>
      </c>
      <c r="I340" s="7" t="s" ph="1">
        <v>1462</v>
      </c>
      <c r="M340" s="14" t="str" ph="1">
        <f>IFERROR(INDEX([1]!_born[生没年],
MATCH(I340,[1]!_born[作],0)),"")</f>
        <v/>
      </c>
      <c r="N340" s="14" t="str" ph="1">
        <f>IFERROR(INDEX([1]!_born[生没年],
MATCH(K340,[1]!_born[作],0)),"")</f>
        <v/>
      </c>
      <c r="O340" s="7" t="s" ph="1">
        <v>1463</v>
      </c>
      <c r="R340" s="147" ph="1"/>
      <c r="S340" s="7" t="s" ph="1">
        <v>1464</v>
      </c>
      <c r="T340" s="7" t="s" ph="1">
        <v>1465</v>
      </c>
      <c r="U340" s="15" ph="1">
        <v>36527</v>
      </c>
      <c r="V340" s="16" t="s" ph="1">
        <v>1466</v>
      </c>
      <c r="W340" s="16" ph="1">
        <v>650</v>
      </c>
      <c r="Y340" s="7" t="s" ph="1">
        <v>7426</v>
      </c>
    </row>
    <row r="341" spans="1:25" ht="25.5" ph="1">
      <c r="A341" s="6" ph="1">
        <v>333</v>
      </c>
      <c r="B341" s="7" t="s" ph="1">
        <v>676</v>
      </c>
      <c r="C341" s="7" t="s" ph="1">
        <v>1459</v>
      </c>
      <c r="D341" s="23" ph="1"/>
      <c r="E341" s="23" ph="1"/>
      <c r="G341" s="7" t="s" ph="1">
        <v>1467</v>
      </c>
      <c r="I341" s="7" t="s" ph="1">
        <v>7427</v>
      </c>
      <c r="M341" s="14" t="str" ph="1">
        <f>IFERROR(INDEX([1]!_born[生没年],
MATCH(I341,[1]!_born[作],0)),"")</f>
        <v/>
      </c>
      <c r="N341" s="14" t="str" ph="1">
        <f>IFERROR(INDEX([1]!_born[生没年],
MATCH(K341,[1]!_born[作],0)),"")</f>
        <v/>
      </c>
      <c r="O341" s="7" t="s" ph="1">
        <v>3555</v>
      </c>
      <c r="R341" s="147" ph="1"/>
    </row>
    <row r="342" spans="1:25" s="8" customFormat="1" ph="1">
      <c r="A342" s="6" ph="1">
        <v>336</v>
      </c>
      <c r="B342" s="11" t="s" ph="1">
        <v>676</v>
      </c>
      <c r="C342" s="11" t="s" ph="1">
        <v>1459</v>
      </c>
      <c r="G342" s="10" t="s" ph="1">
        <v>1468</v>
      </c>
      <c r="H342" s="11" ph="1"/>
      <c r="M342" s="9" t="str" ph="1">
        <f>IFERROR(INDEX([1]!_born[生没年],
MATCH(I342,[1]!_born[作],0)),"")</f>
        <v/>
      </c>
      <c r="N342" s="9" t="str" ph="1">
        <f>IFERROR(INDEX([1]!_born[生没年],
MATCH(K342,[1]!_born[作],0)),"")</f>
        <v/>
      </c>
      <c r="R342" s="146" ph="1"/>
      <c r="U342" s="12" ph="1"/>
      <c r="V342" s="13" ph="1"/>
      <c r="W342" s="13" ph="1"/>
    </row>
    <row r="343" spans="1:25" ht="25.5" ph="1">
      <c r="A343" s="6" ph="1">
        <v>337</v>
      </c>
      <c r="B343" s="7" t="s" ph="1">
        <v>676</v>
      </c>
      <c r="C343" s="7" t="s" ph="1">
        <v>1459</v>
      </c>
      <c r="D343" s="23" ph="1"/>
      <c r="E343" s="23" ph="1"/>
      <c r="G343" s="7" t="s" ph="1">
        <v>1467</v>
      </c>
      <c r="I343" s="17" t="s" ph="1">
        <v>7428</v>
      </c>
      <c r="M343" s="14" t="str" ph="1">
        <f>IFERROR(INDEX([1]!_born[生没年],
MATCH(I343,[1]!_born[作],0)),"")</f>
        <v/>
      </c>
      <c r="N343" s="14" t="str" ph="1">
        <f>IFERROR(INDEX([1]!_born[生没年],
MATCH(K343,[1]!_born[作],0)),"")</f>
        <v/>
      </c>
      <c r="O343" s="7" t="s" ph="1">
        <v>7429</v>
      </c>
      <c r="R343" s="147" ph="1"/>
    </row>
    <row r="344" spans="1:25" ht="25.5" ph="1">
      <c r="A344" s="6" ph="1">
        <v>338</v>
      </c>
      <c r="B344" s="7" t="s" ph="1">
        <v>676</v>
      </c>
      <c r="C344" s="7" t="s" ph="1">
        <v>1459</v>
      </c>
      <c r="D344" s="23" ph="1"/>
      <c r="E344" s="23" ph="1"/>
      <c r="G344" s="7" t="s" ph="1">
        <v>1467</v>
      </c>
      <c r="I344" s="7" t="s" ph="1">
        <v>7430</v>
      </c>
      <c r="M344" s="14" t="str" ph="1">
        <f>IFERROR(INDEX([1]!_born[生没年],
MATCH(I344,[1]!_born[作],0)),"")</f>
        <v/>
      </c>
      <c r="N344" s="14" t="str" ph="1">
        <f>IFERROR(INDEX([1]!_born[生没年],
MATCH(K344,[1]!_born[作],0)),"")</f>
        <v/>
      </c>
      <c r="O344" s="7" t="s" ph="1">
        <v>7431</v>
      </c>
      <c r="R344" s="147" ph="1"/>
    </row>
    <row r="345" spans="1:25" ht="25.5" ph="1">
      <c r="A345" s="6" ph="1">
        <v>339</v>
      </c>
      <c r="B345" s="7" t="s" ph="1">
        <v>676</v>
      </c>
      <c r="C345" s="7" t="s" ph="1">
        <v>1459</v>
      </c>
      <c r="D345" s="23" ph="1"/>
      <c r="E345" s="23" ph="1"/>
      <c r="G345" s="7" t="s" ph="1">
        <v>1467</v>
      </c>
      <c r="I345" s="7" t="s" ph="1">
        <v>7432</v>
      </c>
      <c r="M345" s="14" t="str" ph="1">
        <f>IFERROR(INDEX([1]!_born[生没年],
MATCH(I345,[1]!_born[作],0)),"")</f>
        <v/>
      </c>
      <c r="N345" s="14" t="str" ph="1">
        <f>IFERROR(INDEX([1]!_born[生没年],
MATCH(K345,[1]!_born[作],0)),"")</f>
        <v/>
      </c>
      <c r="O345" s="7" t="s" ph="1">
        <v>7433</v>
      </c>
      <c r="R345" s="147" ph="1"/>
    </row>
    <row r="346" spans="1:25" s="19" customFormat="1" ht="25.5" ph="1">
      <c r="A346" s="6" ph="1">
        <v>340</v>
      </c>
      <c r="B346" s="19" t="s" ph="1">
        <v>676</v>
      </c>
      <c r="C346" s="19" t="s" ph="1">
        <v>1459</v>
      </c>
      <c r="D346" s="26" ph="1"/>
      <c r="E346" s="26" ph="1"/>
      <c r="G346" s="19" t="s" ph="1">
        <v>1469</v>
      </c>
      <c r="I346" s="19" t="s" ph="1">
        <v>7434</v>
      </c>
      <c r="M346" s="20" t="str" ph="1">
        <f>IFERROR(INDEX([1]!_born[生没年],
MATCH(I346,[1]!_born[作],0)),"")</f>
        <v/>
      </c>
      <c r="N346" s="20" t="str" ph="1">
        <f>IFERROR(INDEX([1]!_born[生没年],
MATCH(K346,[1]!_born[作],0)),"")</f>
        <v/>
      </c>
      <c r="O346" s="19" t="s" ph="1">
        <v>7435</v>
      </c>
      <c r="R346" s="148" ph="1"/>
      <c r="U346" s="21" ph="1"/>
      <c r="V346" s="22" ph="1"/>
      <c r="W346" s="22" ph="1"/>
      <c r="Y346" s="19" t="s" ph="1">
        <v>7436</v>
      </c>
    </row>
    <row r="347" spans="1:25" ht="25.5" ph="1">
      <c r="A347" s="6" ph="1">
        <v>341</v>
      </c>
      <c r="B347" s="7" t="s" ph="1">
        <v>676</v>
      </c>
      <c r="C347" s="7" t="s" ph="1">
        <v>1459</v>
      </c>
      <c r="D347" s="23" ph="1"/>
      <c r="E347" s="23" ph="1"/>
      <c r="G347" s="7" t="s" ph="1">
        <v>7437</v>
      </c>
      <c r="I347" s="17" t="s" ph="1">
        <v>7438</v>
      </c>
      <c r="M347" s="14" t="str" ph="1">
        <f>IFERROR(INDEX([1]!_born[生没年],
MATCH(I347,[1]!_born[作],0)),"")</f>
        <v/>
      </c>
      <c r="N347" s="14" t="str" ph="1">
        <f>IFERROR(INDEX([1]!_born[生没年],
MATCH(K347,[1]!_born[作],0)),"")</f>
        <v/>
      </c>
      <c r="O347" s="7" t="s" ph="1">
        <v>7439</v>
      </c>
      <c r="R347" s="147" ph="1"/>
      <c r="Y347" s="7" t="s" ph="1">
        <v>7440</v>
      </c>
    </row>
    <row r="348" spans="1:25" ht="25.5" ph="1">
      <c r="A348" s="6" ph="1">
        <v>342</v>
      </c>
      <c r="B348" s="7" t="s" ph="1">
        <v>676</v>
      </c>
      <c r="C348" s="7" t="s" ph="1">
        <v>1459</v>
      </c>
      <c r="G348" s="7" t="s" ph="1">
        <v>7437</v>
      </c>
      <c r="I348" s="17" t="s" ph="1">
        <v>7441</v>
      </c>
      <c r="M348" s="14" t="str" ph="1">
        <f>IFERROR(INDEX([1]!_born[生没年],
MATCH(I348,[1]!_born[作],0)),"")</f>
        <v/>
      </c>
      <c r="N348" s="14" t="str" ph="1">
        <f>IFERROR(INDEX([1]!_born[生没年],
MATCH(K348,[1]!_born[作],0)),"")</f>
        <v/>
      </c>
      <c r="O348" s="17" t="s" ph="1">
        <v>7442</v>
      </c>
      <c r="R348" s="147" ph="1"/>
    </row>
    <row r="349" spans="1:25" ht="25.5" ph="1">
      <c r="A349" s="6" ph="1">
        <v>343</v>
      </c>
      <c r="B349" s="7" t="s" ph="1">
        <v>676</v>
      </c>
      <c r="C349" s="7" t="s" ph="1">
        <v>1459</v>
      </c>
      <c r="G349" s="7" t="s" ph="1">
        <v>7437</v>
      </c>
      <c r="I349" s="7" t="s" ph="1">
        <v>7443</v>
      </c>
      <c r="M349" s="14" t="str" ph="1">
        <f>IFERROR(INDEX([1]!_born[生没年],
MATCH(I349,[1]!_born[作],0)),"")</f>
        <v/>
      </c>
      <c r="N349" s="14" t="str" ph="1">
        <f>IFERROR(INDEX([1]!_born[生没年],
MATCH(K349,[1]!_born[作],0)),"")</f>
        <v/>
      </c>
      <c r="O349" s="7" t="s" ph="1">
        <v>7444</v>
      </c>
      <c r="R349" s="147" ph="1"/>
    </row>
    <row r="350" spans="1:25" ht="25.5" ph="1">
      <c r="A350" s="6" ph="1">
        <v>344</v>
      </c>
      <c r="B350" s="7" t="s" ph="1">
        <v>676</v>
      </c>
      <c r="C350" s="7" t="s" ph="1">
        <v>1459</v>
      </c>
      <c r="D350" s="23" ph="1"/>
      <c r="E350" s="23" ph="1"/>
      <c r="G350" s="7" t="s" ph="1">
        <v>7437</v>
      </c>
      <c r="I350" s="17" t="s" ph="1">
        <v>7445</v>
      </c>
      <c r="M350" s="14" t="str" ph="1">
        <f>IFERROR(INDEX([1]!_born[生没年],
MATCH(I350,[1]!_born[作],0)),"")</f>
        <v/>
      </c>
      <c r="N350" s="14" t="str" ph="1">
        <f>IFERROR(INDEX([1]!_born[生没年],
MATCH(K350,[1]!_born[作],0)),"")</f>
        <v/>
      </c>
      <c r="O350" s="17" t="s" ph="1">
        <v>3169</v>
      </c>
      <c r="R350" s="147" ph="1"/>
      <c r="W350" s="16" ph="1">
        <v>100</v>
      </c>
      <c r="Y350" s="7" t="s" ph="1">
        <v>7446</v>
      </c>
    </row>
    <row r="351" spans="1:25" ht="25.5" ph="1">
      <c r="A351" s="6" ph="1">
        <v>345</v>
      </c>
      <c r="B351" s="7" t="s" ph="1">
        <v>676</v>
      </c>
      <c r="C351" s="7" t="s" ph="1">
        <v>1459</v>
      </c>
      <c r="D351" s="23" ph="1"/>
      <c r="E351" s="23" ph="1"/>
      <c r="G351" s="7" t="s" ph="1">
        <v>7437</v>
      </c>
      <c r="I351" s="17" t="s" ph="1">
        <v>861</v>
      </c>
      <c r="M351" s="14" t="str" ph="1">
        <f>IFERROR(INDEX([1]!_born[生没年],
MATCH(I351,[1]!_born[作],0)),"")</f>
        <v/>
      </c>
      <c r="N351" s="14" t="str" ph="1">
        <f>IFERROR(INDEX([1]!_born[生没年],
MATCH(K351,[1]!_born[作],0)),"")</f>
        <v/>
      </c>
      <c r="O351" s="7" t="s" ph="1">
        <v>3168</v>
      </c>
      <c r="R351" s="147" ph="1"/>
    </row>
    <row r="352" spans="1:25" ht="25.5" ph="1">
      <c r="A352" s="6" ph="1">
        <v>346</v>
      </c>
      <c r="B352" s="7" t="s" ph="1">
        <v>676</v>
      </c>
      <c r="C352" s="7" t="s" ph="1">
        <v>1459</v>
      </c>
      <c r="D352" s="23" ph="1"/>
      <c r="E352" s="23" ph="1"/>
      <c r="G352" s="7" t="s" ph="1">
        <v>7437</v>
      </c>
      <c r="I352" s="7" t="s" ph="1">
        <v>7447</v>
      </c>
      <c r="M352" s="14" t="str" ph="1">
        <f>IFERROR(INDEX([1]!_born[生没年],
MATCH(I352,[1]!_born[作],0)),"")</f>
        <v/>
      </c>
      <c r="N352" s="14" t="str" ph="1">
        <f>IFERROR(INDEX([1]!_born[生没年],
MATCH(K352,[1]!_born[作],0)),"")</f>
        <v/>
      </c>
      <c r="O352" s="7" t="s" ph="1">
        <v>7448</v>
      </c>
      <c r="R352" s="147" ph="1"/>
    </row>
    <row r="353" spans="1:25" ht="25.5" ph="1">
      <c r="A353" s="6" ph="1">
        <v>347</v>
      </c>
      <c r="B353" s="7" t="s" ph="1">
        <v>676</v>
      </c>
      <c r="C353" s="7" t="s" ph="1">
        <v>1459</v>
      </c>
      <c r="D353" s="23" ph="1"/>
      <c r="E353" s="23" ph="1"/>
      <c r="G353" s="7" t="s" ph="1">
        <v>7437</v>
      </c>
      <c r="I353" s="7" t="s" ph="1">
        <v>2381</v>
      </c>
      <c r="M353" s="14" t="str" ph="1">
        <f>IFERROR(INDEX([1]!_born[生没年],
MATCH(I353,[1]!_born[作],0)),"")</f>
        <v/>
      </c>
      <c r="N353" s="14" t="str" ph="1">
        <f>IFERROR(INDEX([1]!_born[生没年],
MATCH(K353,[1]!_born[作],0)),"")</f>
        <v/>
      </c>
      <c r="O353" s="7" t="s" ph="1">
        <v>3170</v>
      </c>
      <c r="R353" s="147" ph="1"/>
    </row>
    <row r="354" spans="1:25" ht="25.5" ph="1">
      <c r="A354" s="6" ph="1">
        <v>348</v>
      </c>
      <c r="B354" s="7" t="s" ph="1">
        <v>676</v>
      </c>
      <c r="C354" s="7" t="s" ph="1">
        <v>1459</v>
      </c>
      <c r="G354" s="7" t="s" ph="1">
        <v>7437</v>
      </c>
      <c r="I354" s="7" t="s" ph="1">
        <v>862</v>
      </c>
      <c r="M354" s="14" t="str" ph="1">
        <f>IFERROR(INDEX([1]!_born[生没年],
MATCH(I354,[1]!_born[作],0)),"")</f>
        <v/>
      </c>
      <c r="N354" s="14" t="str" ph="1">
        <f>IFERROR(INDEX([1]!_born[生没年],
MATCH(K354,[1]!_born[作],0)),"")</f>
        <v/>
      </c>
      <c r="O354" s="7" t="s" ph="1">
        <v>7449</v>
      </c>
      <c r="R354" s="147" ph="1"/>
      <c r="Y354" s="7" t="s" ph="1">
        <v>7450</v>
      </c>
    </row>
    <row r="355" spans="1:25" ht="25.5" ph="1">
      <c r="A355" s="6" ph="1">
        <v>349</v>
      </c>
      <c r="B355" s="7" t="s" ph="1">
        <v>676</v>
      </c>
      <c r="C355" s="7" t="s" ph="1">
        <v>1459</v>
      </c>
      <c r="G355" s="7" t="s" ph="1">
        <v>7437</v>
      </c>
      <c r="I355" s="7" t="s" ph="1">
        <v>3250</v>
      </c>
      <c r="M355" s="14" t="str" ph="1">
        <f>IFERROR(INDEX([1]!_born[生没年],
MATCH(I355,[1]!_born[作],0)),"")</f>
        <v/>
      </c>
      <c r="N355" s="14" t="str" ph="1">
        <f>IFERROR(INDEX([1]!_born[生没年],
MATCH(K355,[1]!_born[作],0)),"")</f>
        <v/>
      </c>
      <c r="O355" s="7" t="s" ph="1">
        <v>7451</v>
      </c>
      <c r="R355" s="147" ph="1"/>
    </row>
    <row r="356" spans="1:25" ht="25.5" ph="1">
      <c r="A356" s="6" ph="1">
        <v>350</v>
      </c>
      <c r="B356" s="7" t="s" ph="1">
        <v>676</v>
      </c>
      <c r="C356" s="7" t="s" ph="1">
        <v>1459</v>
      </c>
      <c r="G356" s="7" t="s" ph="1">
        <v>7437</v>
      </c>
      <c r="I356" s="7" t="s" ph="1">
        <v>7452</v>
      </c>
      <c r="M356" s="14" t="str" ph="1">
        <f>IFERROR(INDEX([1]!_born[生没年],
MATCH(I356,[1]!_born[作],0)),"")</f>
        <v/>
      </c>
      <c r="N356" s="14" t="str" ph="1">
        <f>IFERROR(INDEX([1]!_born[生没年],
MATCH(K356,[1]!_born[作],0)),"")</f>
        <v/>
      </c>
      <c r="O356" s="7" t="s" ph="1">
        <v>3610</v>
      </c>
      <c r="R356" s="147" ph="1"/>
    </row>
    <row r="357" spans="1:25" ht="25.5" ph="1">
      <c r="A357" s="6" ph="1">
        <v>351</v>
      </c>
      <c r="B357" s="7" t="s" ph="1">
        <v>676</v>
      </c>
      <c r="C357" s="7" t="s" ph="1">
        <v>1459</v>
      </c>
      <c r="G357" s="7" t="s" ph="1">
        <v>7437</v>
      </c>
      <c r="I357" s="7" t="s" ph="1">
        <v>7453</v>
      </c>
      <c r="M357" s="14" t="str" ph="1">
        <f>IFERROR(INDEX([1]!_born[生没年],
MATCH(I357,[1]!_born[作],0)),"")</f>
        <v/>
      </c>
      <c r="N357" s="14" t="str" ph="1">
        <f>IFERROR(INDEX([1]!_born[生没年],
MATCH(K357,[1]!_born[作],0)),"")</f>
        <v/>
      </c>
      <c r="O357" s="7" t="s" ph="1">
        <v>863</v>
      </c>
      <c r="R357" s="147" ph="1"/>
    </row>
    <row r="358" spans="1:25" ht="25.5" ph="1">
      <c r="A358" s="6" ph="1">
        <v>352</v>
      </c>
      <c r="B358" s="7" t="s" ph="1">
        <v>676</v>
      </c>
      <c r="C358" s="7" t="s" ph="1">
        <v>1459</v>
      </c>
      <c r="G358" s="7" t="s" ph="1">
        <v>7437</v>
      </c>
      <c r="I358" s="17" t="s" ph="1">
        <v>7454</v>
      </c>
      <c r="M358" s="14" t="str" ph="1">
        <f>IFERROR(INDEX([1]!_born[生没年],
MATCH(I358,[1]!_born[作],0)),"")</f>
        <v/>
      </c>
      <c r="N358" s="14" t="str" ph="1">
        <f>IFERROR(INDEX([1]!_born[生没年],
MATCH(K358,[1]!_born[作],0)),"")</f>
        <v/>
      </c>
      <c r="O358" s="17" t="s" ph="1">
        <v>4220</v>
      </c>
      <c r="R358" s="147" ph="1"/>
    </row>
    <row r="359" spans="1:25" ht="25.5" ph="1">
      <c r="A359" s="6" ph="1">
        <v>353</v>
      </c>
      <c r="B359" s="7" t="s" ph="1">
        <v>676</v>
      </c>
      <c r="C359" s="7" t="s" ph="1">
        <v>1459</v>
      </c>
      <c r="G359" s="7" t="s" ph="1">
        <v>7437</v>
      </c>
      <c r="I359" s="17" t="s" ph="1">
        <v>7454</v>
      </c>
      <c r="M359" s="14" t="str" ph="1">
        <f>IFERROR(INDEX([1]!_born[生没年],
MATCH(I359,[1]!_born[作],0)),"")</f>
        <v/>
      </c>
      <c r="N359" s="14" t="str" ph="1">
        <f>IFERROR(INDEX([1]!_born[生没年],
MATCH(K359,[1]!_born[作],0)),"")</f>
        <v/>
      </c>
      <c r="O359" s="7" t="s" ph="1">
        <v>3171</v>
      </c>
      <c r="R359" s="147" ph="1"/>
    </row>
    <row r="360" spans="1:25" ht="25.5" ph="1">
      <c r="A360" s="6" ph="1">
        <v>354</v>
      </c>
      <c r="B360" s="7" t="s" ph="1">
        <v>676</v>
      </c>
      <c r="C360" s="7" t="s" ph="1">
        <v>1459</v>
      </c>
      <c r="D360" s="23" ph="1"/>
      <c r="E360" s="23" ph="1"/>
      <c r="G360" s="7" t="s" ph="1">
        <v>7437</v>
      </c>
      <c r="I360" s="7" t="s" ph="1">
        <v>1470</v>
      </c>
      <c r="M360" s="14" t="str" ph="1">
        <f>IFERROR(INDEX([1]!_born[生没年],
MATCH(I360,[1]!_born[作],0)),"")</f>
        <v/>
      </c>
      <c r="N360" s="14" t="str" ph="1">
        <f>IFERROR(INDEX([1]!_born[生没年],
MATCH(K360,[1]!_born[作],0)),"")</f>
        <v/>
      </c>
      <c r="O360" s="7" t="s" ph="1">
        <v>3172</v>
      </c>
      <c r="R360" s="147" ph="1"/>
    </row>
    <row r="361" spans="1:25" ht="25.5" ph="1">
      <c r="A361" s="6" ph="1">
        <v>355</v>
      </c>
      <c r="B361" s="7" t="s" ph="1">
        <v>676</v>
      </c>
      <c r="C361" s="7" t="s" ph="1">
        <v>1459</v>
      </c>
      <c r="D361" s="23" ph="1"/>
      <c r="E361" s="23" ph="1"/>
      <c r="G361" s="7" t="s" ph="1">
        <v>7437</v>
      </c>
      <c r="I361" s="17" t="s" ph="1">
        <v>1118</v>
      </c>
      <c r="M361" s="14" t="str" ph="1">
        <f>IFERROR(INDEX([1]!_born[生没年],
MATCH(I361,[1]!_born[作],0)),"")</f>
        <v/>
      </c>
      <c r="N361" s="14" t="str" ph="1">
        <f>IFERROR(INDEX([1]!_born[生没年],
MATCH(K361,[1]!_born[作],0)),"")</f>
        <v/>
      </c>
      <c r="O361" s="7" t="s" ph="1">
        <v>1118</v>
      </c>
      <c r="R361" s="147" ph="1"/>
      <c r="Y361" s="7" t="s" ph="1">
        <v>7319</v>
      </c>
    </row>
    <row r="362" spans="1:25" ht="25.5" ph="1">
      <c r="A362" s="6" ph="1">
        <v>356</v>
      </c>
      <c r="B362" s="7" t="s" ph="1">
        <v>676</v>
      </c>
      <c r="C362" s="7" t="s" ph="1">
        <v>1459</v>
      </c>
      <c r="D362" s="23" ph="1"/>
      <c r="E362" s="23" ph="1"/>
      <c r="G362" s="7" t="s" ph="1">
        <v>7437</v>
      </c>
      <c r="I362" s="17" t="s" ph="1">
        <v>1118</v>
      </c>
      <c r="M362" s="14" t="str" ph="1">
        <f>IFERROR(INDEX([1]!_born[生没年],
MATCH(I362,[1]!_born[作],0)),"")</f>
        <v/>
      </c>
      <c r="N362" s="14" t="str" ph="1">
        <f>IFERROR(INDEX([1]!_born[生没年],
MATCH(K362,[1]!_born[作],0)),"")</f>
        <v/>
      </c>
      <c r="O362" s="7" t="s" ph="1">
        <v>3173</v>
      </c>
      <c r="R362" s="147" ph="1"/>
      <c r="Y362" s="7" t="s" ph="1">
        <v>7319</v>
      </c>
    </row>
    <row r="363" spans="1:25" ht="25.5" ph="1">
      <c r="A363" s="6" ph="1">
        <v>357</v>
      </c>
      <c r="B363" s="7" t="s" ph="1">
        <v>676</v>
      </c>
      <c r="C363" s="7" t="s" ph="1">
        <v>1459</v>
      </c>
      <c r="D363" s="23" ph="1"/>
      <c r="E363" s="23" ph="1"/>
      <c r="G363" s="7" t="s" ph="1">
        <v>7437</v>
      </c>
      <c r="I363" s="17" t="s" ph="1">
        <v>1118</v>
      </c>
      <c r="M363" s="14" t="str" ph="1">
        <f>IFERROR(INDEX([1]!_born[生没年],
MATCH(I363,[1]!_born[作],0)),"")</f>
        <v/>
      </c>
      <c r="N363" s="14" t="str" ph="1">
        <f>IFERROR(INDEX([1]!_born[生没年],
MATCH(K363,[1]!_born[作],0)),"")</f>
        <v/>
      </c>
      <c r="O363" s="7" t="s" ph="1">
        <v>3030</v>
      </c>
      <c r="R363" s="147" ph="1"/>
      <c r="Y363" s="7" t="s" ph="1">
        <v>7319</v>
      </c>
    </row>
    <row r="364" spans="1:25" ht="25.5" ph="1">
      <c r="A364" s="6" ph="1">
        <v>358</v>
      </c>
      <c r="B364" s="7" t="s" ph="1">
        <v>676</v>
      </c>
      <c r="C364" s="7" t="s" ph="1">
        <v>1459</v>
      </c>
      <c r="D364" s="23" ph="1"/>
      <c r="E364" s="23" ph="1"/>
      <c r="G364" s="7" t="s" ph="1">
        <v>7437</v>
      </c>
      <c r="I364" s="17" t="s" ph="1">
        <v>1118</v>
      </c>
      <c r="M364" s="14" t="str" ph="1">
        <f>IFERROR(INDEX([1]!_born[生没年],
MATCH(I364,[1]!_born[作],0)),"")</f>
        <v/>
      </c>
      <c r="N364" s="14" t="str" ph="1">
        <f>IFERROR(INDEX([1]!_born[生没年],
MATCH(K364,[1]!_born[作],0)),"")</f>
        <v/>
      </c>
      <c r="O364" s="7" t="s" ph="1">
        <v>3031</v>
      </c>
      <c r="R364" s="147" ph="1"/>
      <c r="Y364" s="7" t="s" ph="1">
        <v>7319</v>
      </c>
    </row>
    <row r="365" spans="1:25" ht="25.5" ph="1">
      <c r="A365" s="6" ph="1">
        <v>359</v>
      </c>
      <c r="B365" s="7" t="s" ph="1">
        <v>676</v>
      </c>
      <c r="C365" s="7" t="s" ph="1">
        <v>1459</v>
      </c>
      <c r="D365" s="23" ph="1"/>
      <c r="E365" s="23" ph="1"/>
      <c r="G365" s="7" t="s" ph="1">
        <v>7437</v>
      </c>
      <c r="I365" s="17" t="s" ph="1">
        <v>1118</v>
      </c>
      <c r="M365" s="14" t="str" ph="1">
        <f>IFERROR(INDEX([1]!_born[生没年],
MATCH(I365,[1]!_born[作],0)),"")</f>
        <v/>
      </c>
      <c r="N365" s="14" t="str" ph="1">
        <f>IFERROR(INDEX([1]!_born[生没年],
MATCH(K365,[1]!_born[作],0)),"")</f>
        <v/>
      </c>
      <c r="O365" s="7" t="s" ph="1">
        <v>7455</v>
      </c>
      <c r="R365" s="147" ph="1"/>
      <c r="Y365" s="7" t="s" ph="1">
        <v>7319</v>
      </c>
    </row>
    <row r="366" spans="1:25" ht="25.5" ph="1">
      <c r="A366" s="6" ph="1">
        <v>360</v>
      </c>
      <c r="B366" s="7" t="s" ph="1">
        <v>676</v>
      </c>
      <c r="C366" s="7" t="s" ph="1">
        <v>1459</v>
      </c>
      <c r="D366" s="23" ph="1"/>
      <c r="E366" s="23" ph="1"/>
      <c r="G366" s="7" t="s" ph="1">
        <v>7437</v>
      </c>
      <c r="I366" s="17" t="s" ph="1">
        <v>1118</v>
      </c>
      <c r="M366" s="14" t="str" ph="1">
        <f>IFERROR(INDEX([1]!_born[生没年],
MATCH(I366,[1]!_born[作],0)),"")</f>
        <v/>
      </c>
      <c r="N366" s="14" t="str" ph="1">
        <f>IFERROR(INDEX([1]!_born[生没年],
MATCH(K366,[1]!_born[作],0)),"")</f>
        <v/>
      </c>
      <c r="O366" s="17" t="s" ph="1">
        <v>7456</v>
      </c>
      <c r="R366" s="147" ph="1"/>
      <c r="Y366" s="7" t="s" ph="1">
        <v>7319</v>
      </c>
    </row>
    <row r="367" spans="1:25" ht="25.5" ph="1">
      <c r="A367" s="6" ph="1">
        <v>361</v>
      </c>
      <c r="B367" s="7" t="s" ph="1">
        <v>676</v>
      </c>
      <c r="C367" s="7" t="s" ph="1">
        <v>1459</v>
      </c>
      <c r="D367" s="23" ph="1"/>
      <c r="E367" s="23" ph="1"/>
      <c r="G367" s="7" t="s" ph="1">
        <v>7437</v>
      </c>
      <c r="I367" s="17" t="s" ph="1">
        <v>1118</v>
      </c>
      <c r="M367" s="14" t="str" ph="1">
        <f>IFERROR(INDEX([1]!_born[生没年],
MATCH(I367,[1]!_born[作],0)),"")</f>
        <v/>
      </c>
      <c r="N367" s="14" t="str" ph="1">
        <f>IFERROR(INDEX([1]!_born[生没年],
MATCH(K367,[1]!_born[作],0)),"")</f>
        <v/>
      </c>
      <c r="O367" s="7" t="s" ph="1">
        <v>3032</v>
      </c>
      <c r="R367" s="147" ph="1"/>
      <c r="Y367" s="7" t="s" ph="1">
        <v>7319</v>
      </c>
    </row>
    <row r="368" spans="1:25" ht="25.5" ph="1">
      <c r="A368" s="6" ph="1">
        <v>362</v>
      </c>
      <c r="B368" s="7" t="s" ph="1">
        <v>676</v>
      </c>
      <c r="C368" s="7" t="s" ph="1">
        <v>1459</v>
      </c>
      <c r="G368" s="7" t="s" ph="1">
        <v>7437</v>
      </c>
      <c r="I368" s="17" t="s" ph="1">
        <v>1118</v>
      </c>
      <c r="M368" s="14" t="str" ph="1">
        <f>IFERROR(INDEX([1]!_born[生没年],
MATCH(I368,[1]!_born[作],0)),"")</f>
        <v/>
      </c>
      <c r="N368" s="14" t="str" ph="1">
        <f>IFERROR(INDEX([1]!_born[生没年],
MATCH(K368,[1]!_born[作],0)),"")</f>
        <v/>
      </c>
      <c r="O368" s="7" t="s" ph="1">
        <v>3215</v>
      </c>
      <c r="R368" s="147" ph="1"/>
      <c r="Y368" s="7" t="s" ph="1">
        <v>7319</v>
      </c>
    </row>
    <row r="369" spans="1:29" ht="25.5" ph="1">
      <c r="A369" s="6" ph="1">
        <v>363</v>
      </c>
      <c r="B369" s="7" t="s" ph="1">
        <v>676</v>
      </c>
      <c r="C369" s="7" t="s" ph="1">
        <v>1459</v>
      </c>
      <c r="G369" s="7" t="s" ph="1">
        <v>7437</v>
      </c>
      <c r="I369" s="17" t="s" ph="1">
        <v>7457</v>
      </c>
      <c r="M369" s="14" t="str" ph="1">
        <f>IFERROR(INDEX([1]!_born[生没年],
MATCH(I369,[1]!_born[作],0)),"")</f>
        <v/>
      </c>
      <c r="N369" s="14" t="str" ph="1">
        <f>IFERROR(INDEX([1]!_born[生没年],
MATCH(K369,[1]!_born[作],0)),"")</f>
        <v/>
      </c>
      <c r="O369" s="17" t="s" ph="1">
        <v>7458</v>
      </c>
      <c r="R369" s="147" ph="1"/>
    </row>
    <row r="370" spans="1:29" ht="25.5" ph="1">
      <c r="A370" s="6" ph="1">
        <v>364</v>
      </c>
      <c r="B370" s="7" t="s" ph="1">
        <v>676</v>
      </c>
      <c r="C370" s="7" t="s" ph="1">
        <v>1459</v>
      </c>
      <c r="G370" s="7" t="s" ph="1">
        <v>7437</v>
      </c>
      <c r="I370" s="7" t="s" ph="1">
        <v>7459</v>
      </c>
      <c r="M370" s="14" t="str" ph="1">
        <f>IFERROR(INDEX([1]!_born[生没年],
MATCH(I370,[1]!_born[作],0)),"")</f>
        <v/>
      </c>
      <c r="N370" s="14" t="str" ph="1">
        <f>IFERROR(INDEX([1]!_born[生没年],
MATCH(K370,[1]!_born[作],0)),"")</f>
        <v/>
      </c>
      <c r="O370" s="7" t="s" ph="1">
        <v>7460</v>
      </c>
      <c r="R370" s="147" ph="1"/>
      <c r="Y370" s="7" t="s" ph="1">
        <v>7319</v>
      </c>
    </row>
    <row r="371" spans="1:29" ht="25.5" ph="1">
      <c r="A371" s="6" ph="1">
        <v>365</v>
      </c>
      <c r="B371" s="7" t="s" ph="1">
        <v>676</v>
      </c>
      <c r="C371" s="7" t="s" ph="1">
        <v>1459</v>
      </c>
      <c r="G371" s="7" t="s" ph="1">
        <v>7437</v>
      </c>
      <c r="I371" s="7" t="s" ph="1">
        <v>7461</v>
      </c>
      <c r="M371" s="14" t="str" ph="1">
        <f>IFERROR(INDEX([1]!_born[生没年],
MATCH(I371,[1]!_born[作],0)),"")</f>
        <v/>
      </c>
      <c r="N371" s="14" t="str" ph="1">
        <f>IFERROR(INDEX([1]!_born[生没年],
MATCH(K371,[1]!_born[作],0)),"")</f>
        <v/>
      </c>
      <c r="O371" s="7" t="s" ph="1">
        <v>3113</v>
      </c>
      <c r="R371" s="147" ph="1"/>
      <c r="Y371" s="7" t="s" ph="1">
        <v>7319</v>
      </c>
    </row>
    <row r="372" spans="1:29" ht="25.5" ph="1">
      <c r="A372" s="6" ph="1">
        <v>366</v>
      </c>
      <c r="B372" s="7" t="s" ph="1">
        <v>676</v>
      </c>
      <c r="C372" s="7" t="s" ph="1">
        <v>1459</v>
      </c>
      <c r="G372" s="7" t="s" ph="1">
        <v>7437</v>
      </c>
      <c r="I372" s="7" t="s" ph="1">
        <v>7462</v>
      </c>
      <c r="M372" s="14" t="str" ph="1">
        <f>IFERROR(INDEX([1]!_born[生没年],
MATCH(I372,[1]!_born[作],0)),"")</f>
        <v/>
      </c>
      <c r="N372" s="14" t="str" ph="1">
        <f>IFERROR(INDEX([1]!_born[生没年],
MATCH(K372,[1]!_born[作],0)),"")</f>
        <v/>
      </c>
      <c r="O372" s="7" t="s" ph="1">
        <v>7463</v>
      </c>
      <c r="R372" s="147" ph="1"/>
    </row>
    <row r="373" spans="1:29" ht="25.5" ph="1">
      <c r="A373" s="6" ph="1">
        <v>367</v>
      </c>
      <c r="B373" s="7" t="s" ph="1">
        <v>676</v>
      </c>
      <c r="C373" s="7" t="s" ph="1">
        <v>1459</v>
      </c>
      <c r="D373" s="23" ph="1"/>
      <c r="E373" s="23" ph="1"/>
      <c r="G373" s="7" t="s" ph="1">
        <v>7437</v>
      </c>
      <c r="I373" s="7" t="s" ph="1">
        <v>7464</v>
      </c>
      <c r="M373" s="14" t="str" ph="1">
        <f>IFERROR(INDEX([1]!_born[生没年],
MATCH(I373,[1]!_born[作],0)),"")</f>
        <v/>
      </c>
      <c r="N373" s="14" t="str" ph="1">
        <f>IFERROR(INDEX([1]!_born[生没年],
MATCH(K373,[1]!_born[作],0)),"")</f>
        <v/>
      </c>
      <c r="O373" s="7" t="s" ph="1">
        <v>3114</v>
      </c>
      <c r="R373" s="147" ph="1"/>
      <c r="Y373" s="7" t="s" ph="1">
        <v>7319</v>
      </c>
    </row>
    <row r="374" spans="1:29" ht="25.5" ph="1">
      <c r="A374" s="6" ph="1">
        <v>368</v>
      </c>
      <c r="B374" s="7" t="s" ph="1">
        <v>676</v>
      </c>
      <c r="C374" s="7" t="s" ph="1">
        <v>1459</v>
      </c>
      <c r="D374" s="23" ph="1"/>
      <c r="E374" s="23" ph="1"/>
      <c r="G374" s="7" t="s" ph="1">
        <v>7437</v>
      </c>
      <c r="I374" s="7" t="s" ph="1">
        <v>7464</v>
      </c>
      <c r="M374" s="14" t="str" ph="1">
        <f>IFERROR(INDEX([1]!_born[生没年],
MATCH(I374,[1]!_born[作],0)),"")</f>
        <v/>
      </c>
      <c r="N374" s="14" t="str" ph="1">
        <f>IFERROR(INDEX([1]!_born[生没年],
MATCH(K374,[1]!_born[作],0)),"")</f>
        <v/>
      </c>
      <c r="O374" s="7" t="s" ph="1">
        <v>7465</v>
      </c>
      <c r="R374" s="147" ph="1"/>
      <c r="Y374" s="7" t="s" ph="1">
        <v>7319</v>
      </c>
    </row>
    <row r="375" spans="1:29" ht="25.5" ph="1">
      <c r="A375" s="6" ph="1">
        <v>369</v>
      </c>
      <c r="B375" s="7" t="s" ph="1">
        <v>676</v>
      </c>
      <c r="C375" s="7" t="s" ph="1">
        <v>1459</v>
      </c>
      <c r="D375" s="23" ph="1"/>
      <c r="E375" s="23" ph="1"/>
      <c r="G375" s="7" t="s" ph="1">
        <v>7437</v>
      </c>
      <c r="I375" s="7" t="s" ph="1">
        <v>7464</v>
      </c>
      <c r="M375" s="14" t="str" ph="1">
        <f>IFERROR(INDEX([1]!_born[生没年],
MATCH(I375,[1]!_born[作],0)),"")</f>
        <v/>
      </c>
      <c r="N375" s="14" t="str" ph="1">
        <f>IFERROR(INDEX([1]!_born[生没年],
MATCH(K375,[1]!_born[作],0)),"")</f>
        <v/>
      </c>
      <c r="O375" s="7" t="s" ph="1">
        <v>7466</v>
      </c>
      <c r="R375" s="147" ph="1"/>
      <c r="Y375" s="7" t="s" ph="1">
        <v>7319</v>
      </c>
    </row>
    <row r="376" spans="1:29" ht="25.5" ph="1">
      <c r="A376" s="6" ph="1">
        <v>370</v>
      </c>
      <c r="B376" s="7" t="s" ph="1">
        <v>676</v>
      </c>
      <c r="C376" s="7" t="s" ph="1">
        <v>1459</v>
      </c>
      <c r="G376" s="7" t="s" ph="1">
        <v>7437</v>
      </c>
      <c r="I376" s="7" t="s" ph="1">
        <v>7467</v>
      </c>
      <c r="M376" s="14" t="str" ph="1">
        <f>IFERROR(INDEX([1]!_born[生没年],
MATCH(I376,[1]!_born[作],0)),"")</f>
        <v/>
      </c>
      <c r="N376" s="14" t="str" ph="1">
        <f>IFERROR(INDEX([1]!_born[生没年],
MATCH(K376,[1]!_born[作],0)),"")</f>
        <v/>
      </c>
      <c r="O376" s="7" t="s" ph="1">
        <v>4502</v>
      </c>
      <c r="R376" s="147" ph="1"/>
      <c r="Y376" s="7" t="s" ph="1">
        <v>7319</v>
      </c>
    </row>
    <row r="377" spans="1:29" ht="25.5" ph="1">
      <c r="A377" s="6" ph="1">
        <v>371</v>
      </c>
      <c r="B377" s="7" t="s" ph="1">
        <v>676</v>
      </c>
      <c r="C377" s="7" t="s" ph="1">
        <v>1459</v>
      </c>
      <c r="D377" s="23" ph="1"/>
      <c r="E377" s="23" ph="1"/>
      <c r="G377" s="7" t="s" ph="1">
        <v>7437</v>
      </c>
      <c r="I377" s="7" t="s" ph="1">
        <v>7468</v>
      </c>
      <c r="M377" s="14" t="str" ph="1">
        <f>IFERROR(INDEX([1]!_born[生没年],
MATCH(I377,[1]!_born[作],0)),"")</f>
        <v/>
      </c>
      <c r="N377" s="14" t="str" ph="1">
        <f>IFERROR(INDEX([1]!_born[生没年],
MATCH(K377,[1]!_born[作],0)),"")</f>
        <v/>
      </c>
      <c r="O377" s="7" t="s" ph="1">
        <v>864</v>
      </c>
      <c r="R377" s="147" ph="1"/>
      <c r="W377" s="16" ph="1">
        <v>1300</v>
      </c>
      <c r="Y377" s="7" t="s" ph="1">
        <v>7319</v>
      </c>
      <c r="Z377" s="7" t="s" ph="1">
        <v>7469</v>
      </c>
      <c r="AB377" s="7" t="s" ph="1">
        <v>7470</v>
      </c>
      <c r="AC377" s="7" t="s" ph="1">
        <v>865</v>
      </c>
    </row>
    <row r="378" spans="1:29" ht="25.5" ph="1">
      <c r="A378" s="6" ph="1">
        <v>372</v>
      </c>
      <c r="B378" s="7" t="s" ph="1">
        <v>676</v>
      </c>
      <c r="C378" s="7" t="s" ph="1">
        <v>1459</v>
      </c>
      <c r="D378" s="23" ph="1"/>
      <c r="E378" s="23" ph="1"/>
      <c r="G378" s="7" t="s" ph="1">
        <v>7437</v>
      </c>
      <c r="I378" s="7" t="s" ph="1">
        <v>7468</v>
      </c>
      <c r="M378" s="14" t="str" ph="1">
        <f>IFERROR(INDEX([1]!_born[生没年],
MATCH(I378,[1]!_born[作],0)),"")</f>
        <v/>
      </c>
      <c r="N378" s="14" t="str" ph="1">
        <f>IFERROR(INDEX([1]!_born[生没年],
MATCH(K378,[1]!_born[作],0)),"")</f>
        <v/>
      </c>
      <c r="O378" s="7" t="s" ph="1">
        <v>866</v>
      </c>
      <c r="R378" s="147" ph="1"/>
      <c r="Y378" s="7" t="s" ph="1">
        <v>7319</v>
      </c>
      <c r="AB378" s="7" t="s" ph="1">
        <v>7471</v>
      </c>
    </row>
    <row r="379" spans="1:29" ht="25.5" ph="1">
      <c r="A379" s="6" ph="1">
        <v>373</v>
      </c>
      <c r="B379" s="7" t="s" ph="1">
        <v>676</v>
      </c>
      <c r="C379" s="7" t="s" ph="1">
        <v>1459</v>
      </c>
      <c r="D379" s="23" ph="1"/>
      <c r="E379" s="23" ph="1"/>
      <c r="G379" s="7" t="s" ph="1">
        <v>7437</v>
      </c>
      <c r="I379" s="7" t="s" ph="1">
        <v>7472</v>
      </c>
      <c r="M379" s="14" t="str" ph="1">
        <f>IFERROR(INDEX([1]!_born[生没年],
MATCH(I379,[1]!_born[作],0)),"")</f>
        <v/>
      </c>
      <c r="N379" s="14" t="str" ph="1">
        <f>IFERROR(INDEX([1]!_born[生没年],
MATCH(K379,[1]!_born[作],0)),"")</f>
        <v/>
      </c>
      <c r="O379" s="7" t="s" ph="1">
        <v>867</v>
      </c>
      <c r="R379" s="147" ph="1"/>
    </row>
    <row r="380" spans="1:29" ht="25.5" ph="1">
      <c r="A380" s="6" ph="1">
        <v>374</v>
      </c>
      <c r="B380" s="7" t="s" ph="1">
        <v>676</v>
      </c>
      <c r="C380" s="7" t="s" ph="1">
        <v>1459</v>
      </c>
      <c r="D380" s="23" ph="1"/>
      <c r="E380" s="23" ph="1"/>
      <c r="G380" s="7" t="s" ph="1">
        <v>7437</v>
      </c>
      <c r="I380" s="17" t="s" ph="1">
        <v>7473</v>
      </c>
      <c r="M380" s="14" t="str" ph="1">
        <f>IFERROR(INDEX([1]!_born[生没年],
MATCH(I380,[1]!_born[作],0)),"")</f>
        <v/>
      </c>
      <c r="N380" s="14" t="str" ph="1">
        <f>IFERROR(INDEX([1]!_born[生没年],
MATCH(K380,[1]!_born[作],0)),"")</f>
        <v/>
      </c>
      <c r="O380" s="17" t="s" ph="1">
        <v>7474</v>
      </c>
      <c r="R380" s="147" ph="1"/>
    </row>
    <row r="381" spans="1:29" ht="25.5" ph="1">
      <c r="A381" s="6" ph="1">
        <v>375</v>
      </c>
      <c r="B381" s="7" t="s" ph="1">
        <v>676</v>
      </c>
      <c r="C381" s="7" t="s" ph="1">
        <v>1459</v>
      </c>
      <c r="D381" s="23" ph="1"/>
      <c r="E381" s="23" ph="1"/>
      <c r="G381" s="7" t="s" ph="1">
        <v>7437</v>
      </c>
      <c r="I381" s="17" t="s" ph="1">
        <v>7475</v>
      </c>
      <c r="M381" s="14" t="str" ph="1">
        <f>IFERROR(INDEX([1]!_born[生没年],
MATCH(I381,[1]!_born[作],0)),"")</f>
        <v/>
      </c>
      <c r="N381" s="14" t="str" ph="1">
        <f>IFERROR(INDEX([1]!_born[生没年],
MATCH(K381,[1]!_born[作],0)),"")</f>
        <v/>
      </c>
      <c r="O381" s="17" t="s" ph="1">
        <v>3693</v>
      </c>
      <c r="R381" s="147" ph="1"/>
    </row>
    <row r="382" spans="1:29" ht="25.5" ph="1">
      <c r="A382" s="6" ph="1">
        <v>376</v>
      </c>
      <c r="B382" s="7" t="s" ph="1">
        <v>676</v>
      </c>
      <c r="C382" s="7" t="s" ph="1">
        <v>1459</v>
      </c>
      <c r="D382" s="23" ph="1"/>
      <c r="E382" s="23" ph="1"/>
      <c r="G382" s="7" t="s" ph="1">
        <v>7437</v>
      </c>
      <c r="I382" s="7" t="s" ph="1">
        <v>7476</v>
      </c>
      <c r="M382" s="14" t="str" ph="1">
        <f>IFERROR(INDEX([1]!_born[生没年],
MATCH(I382,[1]!_born[作],0)),"")</f>
        <v/>
      </c>
      <c r="N382" s="14" t="str" ph="1">
        <f>IFERROR(INDEX([1]!_born[生没年],
MATCH(K382,[1]!_born[作],0)),"")</f>
        <v/>
      </c>
      <c r="O382" s="7" t="s" ph="1">
        <v>7477</v>
      </c>
      <c r="R382" s="147" ph="1"/>
    </row>
    <row r="383" spans="1:29" ht="25.5" ph="1">
      <c r="A383" s="6" ph="1">
        <v>377</v>
      </c>
      <c r="B383" s="7" t="s" ph="1">
        <v>676</v>
      </c>
      <c r="C383" s="7" t="s" ph="1">
        <v>1459</v>
      </c>
      <c r="D383" s="23" ph="1"/>
      <c r="E383" s="23" ph="1"/>
      <c r="G383" s="7" t="s" ph="1">
        <v>7437</v>
      </c>
      <c r="I383" s="7" t="s" ph="1">
        <v>7476</v>
      </c>
      <c r="M383" s="14" t="str" ph="1">
        <f>IFERROR(INDEX([1]!_born[生没年],
MATCH(I383,[1]!_born[作],0)),"")</f>
        <v/>
      </c>
      <c r="N383" s="14" t="str" ph="1">
        <f>IFERROR(INDEX([1]!_born[生没年],
MATCH(K383,[1]!_born[作],0)),"")</f>
        <v/>
      </c>
      <c r="O383" s="7" t="s" ph="1">
        <v>674</v>
      </c>
      <c r="R383" s="147" ph="1"/>
    </row>
    <row r="384" spans="1:29" ht="25.5" ph="1">
      <c r="A384" s="6" ph="1">
        <v>378</v>
      </c>
      <c r="B384" s="7" t="s" ph="1">
        <v>676</v>
      </c>
      <c r="C384" s="7" t="s" ph="1">
        <v>1459</v>
      </c>
      <c r="D384" s="23" ph="1"/>
      <c r="E384" s="23" ph="1"/>
      <c r="G384" s="7" t="s" ph="1">
        <v>7437</v>
      </c>
      <c r="I384" s="7" t="s" ph="1">
        <v>7478</v>
      </c>
      <c r="M384" s="14" t="str" ph="1">
        <f>IFERROR(INDEX([1]!_born[生没年],
MATCH(I384,[1]!_born[作],0)),"")</f>
        <v/>
      </c>
      <c r="N384" s="14" t="str" ph="1">
        <f>IFERROR(INDEX([1]!_born[生没年],
MATCH(K384,[1]!_born[作],0)),"")</f>
        <v/>
      </c>
      <c r="O384" s="7" t="s" ph="1">
        <v>3216</v>
      </c>
      <c r="R384" s="147" ph="1"/>
    </row>
    <row r="385" spans="1:25" ht="25.5" ph="1">
      <c r="A385" s="6" ph="1">
        <v>379</v>
      </c>
      <c r="B385" s="7" t="s" ph="1">
        <v>676</v>
      </c>
      <c r="C385" s="7" t="s" ph="1">
        <v>1459</v>
      </c>
      <c r="G385" s="7" t="s" ph="1">
        <v>7437</v>
      </c>
      <c r="I385" s="7" t="s" ph="1">
        <v>3251</v>
      </c>
      <c r="M385" s="14" t="str" ph="1">
        <f>IFERROR(INDEX([1]!_born[生没年],
MATCH(I385,[1]!_born[作],0)),"")</f>
        <v/>
      </c>
      <c r="N385" s="14" t="str" ph="1">
        <f>IFERROR(INDEX([1]!_born[生没年],
MATCH(K385,[1]!_born[作],0)),"")</f>
        <v/>
      </c>
      <c r="O385" s="7" t="s" ph="1">
        <v>675</v>
      </c>
      <c r="R385" s="147" ph="1"/>
    </row>
    <row r="386" spans="1:25" ht="25.5" ph="1">
      <c r="A386" s="6" ph="1">
        <v>380</v>
      </c>
      <c r="B386" s="7" t="s" ph="1">
        <v>676</v>
      </c>
      <c r="C386" s="7" t="s" ph="1">
        <v>1459</v>
      </c>
      <c r="D386" s="23" ph="1"/>
      <c r="E386" s="23" ph="1"/>
      <c r="G386" s="7" t="s" ph="1">
        <v>7437</v>
      </c>
      <c r="I386" s="17" t="s" ph="1">
        <v>7479</v>
      </c>
      <c r="M386" s="14" t="str" ph="1">
        <f>IFERROR(INDEX([1]!_born[生没年],
MATCH(I386,[1]!_born[作],0)),"")</f>
        <v/>
      </c>
      <c r="N386" s="14" t="str" ph="1">
        <f>IFERROR(INDEX([1]!_born[生没年],
MATCH(K386,[1]!_born[作],0)),"")</f>
        <v/>
      </c>
      <c r="O386" s="7" t="s" ph="1">
        <v>2858</v>
      </c>
      <c r="R386" s="147" ph="1"/>
    </row>
    <row r="387" spans="1:25" ht="25.5" ph="1">
      <c r="A387" s="6" ph="1">
        <v>381</v>
      </c>
      <c r="B387" s="7" t="s" ph="1">
        <v>676</v>
      </c>
      <c r="C387" s="7" t="s" ph="1">
        <v>1459</v>
      </c>
      <c r="D387" s="23" ph="1"/>
      <c r="E387" s="23" ph="1"/>
      <c r="G387" s="7" t="s" ph="1">
        <v>7437</v>
      </c>
      <c r="I387" s="7" t="s" ph="1">
        <v>7480</v>
      </c>
      <c r="M387" s="14" t="str" ph="1">
        <f>IFERROR(INDEX([1]!_born[生没年],
MATCH(I387,[1]!_born[作],0)),"")</f>
        <v/>
      </c>
      <c r="N387" s="14" t="str" ph="1">
        <f>IFERROR(INDEX([1]!_born[生没年],
MATCH(K387,[1]!_born[作],0)),"")</f>
        <v/>
      </c>
      <c r="O387" s="7" t="s" ph="1">
        <v>7481</v>
      </c>
      <c r="R387" s="147" ph="1"/>
    </row>
    <row r="388" spans="1:25" ht="25.5" ph="1">
      <c r="A388" s="6" ph="1">
        <v>383</v>
      </c>
      <c r="B388" s="7" t="s" ph="1">
        <v>676</v>
      </c>
      <c r="C388" s="7" t="s" ph="1">
        <v>1459</v>
      </c>
      <c r="D388" s="23" ph="1"/>
      <c r="E388" s="23" ph="1"/>
      <c r="G388" s="7" t="s" ph="1">
        <v>7437</v>
      </c>
      <c r="I388" s="17" t="s" ph="1">
        <v>7482</v>
      </c>
      <c r="M388" s="14" t="str" ph="1">
        <f>IFERROR(INDEX([1]!_born[生没年],
MATCH(I388,[1]!_born[作],0)),"")</f>
        <v/>
      </c>
      <c r="N388" s="14" t="str" ph="1">
        <f>IFERROR(INDEX([1]!_born[生没年],
MATCH(K388,[1]!_born[作],0)),"")</f>
        <v/>
      </c>
      <c r="O388" s="7" t="s" ph="1">
        <v>2711</v>
      </c>
      <c r="R388" s="147" ph="1"/>
    </row>
    <row r="389" spans="1:25" ht="25.5" ph="1">
      <c r="A389" s="6" ph="1">
        <v>384</v>
      </c>
      <c r="B389" s="7" t="s" ph="1">
        <v>676</v>
      </c>
      <c r="C389" s="7" t="s" ph="1">
        <v>1459</v>
      </c>
      <c r="D389" s="23" ph="1"/>
      <c r="E389" s="23" ph="1"/>
      <c r="G389" s="7" t="s" ph="1">
        <v>7437</v>
      </c>
      <c r="I389" s="17" t="s" ph="1">
        <v>7482</v>
      </c>
      <c r="M389" s="14" t="str" ph="1">
        <f>IFERROR(INDEX([1]!_born[生没年],
MATCH(I389,[1]!_born[作],0)),"")</f>
        <v/>
      </c>
      <c r="N389" s="14" t="str" ph="1">
        <f>IFERROR(INDEX([1]!_born[生没年],
MATCH(K389,[1]!_born[作],0)),"")</f>
        <v/>
      </c>
      <c r="O389" s="17" t="s" ph="1">
        <v>2712</v>
      </c>
      <c r="R389" s="147" ph="1"/>
      <c r="Y389" s="7" t="s" ph="1">
        <v>7483</v>
      </c>
    </row>
    <row r="390" spans="1:25" ht="25.5" ph="1">
      <c r="A390" s="6" ph="1">
        <v>385</v>
      </c>
      <c r="B390" s="7" t="s" ph="1">
        <v>676</v>
      </c>
      <c r="C390" s="7" t="s" ph="1">
        <v>1459</v>
      </c>
      <c r="D390" s="23" ph="1"/>
      <c r="E390" s="23" ph="1"/>
      <c r="G390" s="7" t="s" ph="1">
        <v>7437</v>
      </c>
      <c r="I390" s="17" t="s" ph="1">
        <v>7482</v>
      </c>
      <c r="M390" s="14" t="str" ph="1">
        <f>IFERROR(INDEX([1]!_born[生没年],
MATCH(I390,[1]!_born[作],0)),"")</f>
        <v/>
      </c>
      <c r="N390" s="14" t="str" ph="1">
        <f>IFERROR(INDEX([1]!_born[生没年],
MATCH(K390,[1]!_born[作],0)),"")</f>
        <v/>
      </c>
      <c r="O390" s="17" t="s" ph="1">
        <v>2698</v>
      </c>
      <c r="R390" s="147" ph="1"/>
      <c r="Y390" s="7" t="s" ph="1">
        <v>7483</v>
      </c>
    </row>
    <row r="391" spans="1:25" ht="25.5" ph="1">
      <c r="A391" s="6" ph="1">
        <v>382</v>
      </c>
      <c r="B391" s="7" t="s" ph="1">
        <v>676</v>
      </c>
      <c r="C391" s="7" t="s" ph="1">
        <v>1459</v>
      </c>
      <c r="D391" s="23" ph="1"/>
      <c r="E391" s="23" ph="1"/>
      <c r="G391" s="7" t="s" ph="1">
        <v>7437</v>
      </c>
      <c r="I391" s="17" t="s" ph="1">
        <v>7484</v>
      </c>
      <c r="M391" s="14" t="str" ph="1">
        <f>IFERROR(INDEX([1]!_born[生没年],
MATCH(I391,[1]!_born[作],0)),"")</f>
        <v/>
      </c>
      <c r="N391" s="14" t="str" ph="1">
        <f>IFERROR(INDEX([1]!_born[生没年],
MATCH(K391,[1]!_born[作],0)),"")</f>
        <v/>
      </c>
      <c r="O391" s="7" t="s" ph="1">
        <v>2324</v>
      </c>
      <c r="R391" s="147" ph="1"/>
    </row>
    <row r="392" spans="1:25" ht="25.5" ph="1">
      <c r="A392" s="6" ph="1">
        <v>386</v>
      </c>
      <c r="B392" s="7" t="s" ph="1">
        <v>676</v>
      </c>
      <c r="C392" s="7" t="s" ph="1">
        <v>1459</v>
      </c>
      <c r="D392" s="23" ph="1"/>
      <c r="E392" s="23" ph="1"/>
      <c r="G392" s="7" t="s" ph="1">
        <v>7437</v>
      </c>
      <c r="I392" s="17" t="s" ph="1">
        <v>7485</v>
      </c>
      <c r="M392" s="14" t="str" ph="1">
        <f>IFERROR(INDEX([1]!_born[生没年],
MATCH(I392,[1]!_born[作],0)),"")</f>
        <v/>
      </c>
      <c r="N392" s="14" t="str" ph="1">
        <f>IFERROR(INDEX([1]!_born[生没年],
MATCH(K392,[1]!_born[作],0)),"")</f>
        <v/>
      </c>
      <c r="O392" s="17" t="s" ph="1">
        <v>7486</v>
      </c>
      <c r="R392" s="147" ph="1"/>
    </row>
    <row r="393" spans="1:25" ht="25.5" ph="1">
      <c r="A393" s="6" ph="1">
        <v>387</v>
      </c>
      <c r="B393" s="7" t="s" ph="1">
        <v>676</v>
      </c>
      <c r="C393" s="7" t="s" ph="1">
        <v>1459</v>
      </c>
      <c r="D393" s="23" ph="1"/>
      <c r="E393" s="23" ph="1"/>
      <c r="G393" s="7" t="s" ph="1">
        <v>7437</v>
      </c>
      <c r="I393" s="17" t="s" ph="1">
        <v>7485</v>
      </c>
      <c r="M393" s="14" t="str" ph="1">
        <f>IFERROR(INDEX([1]!_born[生没年],
MATCH(I393,[1]!_born[作],0)),"")</f>
        <v/>
      </c>
      <c r="N393" s="14" t="str" ph="1">
        <f>IFERROR(INDEX([1]!_born[生没年],
MATCH(K393,[1]!_born[作],0)),"")</f>
        <v/>
      </c>
      <c r="O393" s="7" t="s" ph="1">
        <v>4001</v>
      </c>
      <c r="R393" s="147" ph="1"/>
    </row>
    <row r="394" spans="1:25" ht="25.5" ph="1">
      <c r="A394" s="6" ph="1">
        <v>388</v>
      </c>
      <c r="B394" s="7" t="s" ph="1">
        <v>676</v>
      </c>
      <c r="C394" s="7" t="s" ph="1">
        <v>1459</v>
      </c>
      <c r="D394" s="23" ph="1"/>
      <c r="E394" s="23" ph="1"/>
      <c r="G394" s="7" t="s" ph="1">
        <v>7437</v>
      </c>
      <c r="I394" s="7" t="s" ph="1">
        <v>7487</v>
      </c>
      <c r="M394" s="14" t="str" ph="1">
        <f>IFERROR(INDEX([1]!_born[生没年],
MATCH(I394,[1]!_born[作],0)),"")</f>
        <v/>
      </c>
      <c r="N394" s="14" t="str" ph="1">
        <f>IFERROR(INDEX([1]!_born[生没年],
MATCH(K394,[1]!_born[作],0)),"")</f>
        <v/>
      </c>
      <c r="O394" s="7" t="s" ph="1">
        <v>7488</v>
      </c>
      <c r="R394" s="147" ph="1"/>
      <c r="U394" s="15" ph="1">
        <v>1995.07</v>
      </c>
      <c r="V394" s="16" ph="1">
        <v>500</v>
      </c>
    </row>
    <row r="395" spans="1:25" ht="25.5" ph="1">
      <c r="A395" s="6" ph="1">
        <v>389</v>
      </c>
      <c r="B395" s="7" t="s" ph="1">
        <v>676</v>
      </c>
      <c r="C395" s="7" t="s" ph="1">
        <v>1459</v>
      </c>
      <c r="D395" s="23" ph="1"/>
      <c r="E395" s="23" ph="1"/>
      <c r="G395" s="7" t="s" ph="1">
        <v>7437</v>
      </c>
      <c r="I395" s="7" t="s" ph="1">
        <v>7489</v>
      </c>
      <c r="M395" s="14" t="str" ph="1">
        <f>IFERROR(INDEX([1]!_born[生没年],
MATCH(I395,[1]!_born[作],0)),"")</f>
        <v/>
      </c>
      <c r="N395" s="14" t="str" ph="1">
        <f>IFERROR(INDEX([1]!_born[生没年],
MATCH(K395,[1]!_born[作],0)),"")</f>
        <v/>
      </c>
      <c r="O395" s="7" t="s" ph="1">
        <v>7490</v>
      </c>
      <c r="R395" s="147" ph="1"/>
    </row>
    <row r="396" spans="1:25" ht="25.5" ph="1">
      <c r="A396" s="6" ph="1">
        <v>390</v>
      </c>
      <c r="B396" s="7" t="s" ph="1">
        <v>676</v>
      </c>
      <c r="C396" s="7" t="s" ph="1">
        <v>1459</v>
      </c>
      <c r="D396" s="23" ph="1"/>
      <c r="E396" s="23" ph="1"/>
      <c r="G396" s="7" t="s" ph="1">
        <v>7437</v>
      </c>
      <c r="I396" s="7" t="s" ph="1">
        <v>7491</v>
      </c>
      <c r="M396" s="14" t="str" ph="1">
        <f>IFERROR(INDEX([1]!_born[生没年],
MATCH(I396,[1]!_born[作],0)),"")</f>
        <v/>
      </c>
      <c r="N396" s="14" t="str" ph="1">
        <f>IFERROR(INDEX([1]!_born[生没年],
MATCH(K396,[1]!_born[作],0)),"")</f>
        <v/>
      </c>
      <c r="O396" s="7" t="s" ph="1">
        <v>4002</v>
      </c>
      <c r="R396" s="147" ph="1"/>
    </row>
    <row r="397" spans="1:25" ht="25.5" ph="1">
      <c r="A397" s="6" ph="1">
        <v>391</v>
      </c>
      <c r="B397" s="7" t="s" ph="1">
        <v>676</v>
      </c>
      <c r="C397" s="7" t="s" ph="1">
        <v>1459</v>
      </c>
      <c r="D397" s="23" ph="1"/>
      <c r="E397" s="23" ph="1"/>
      <c r="G397" s="7" t="s" ph="1">
        <v>7437</v>
      </c>
      <c r="I397" s="7" t="s" ph="1">
        <v>7491</v>
      </c>
      <c r="M397" s="14" t="str" ph="1">
        <f>IFERROR(INDEX([1]!_born[生没年],
MATCH(I397,[1]!_born[作],0)),"")</f>
        <v/>
      </c>
      <c r="N397" s="14" t="str" ph="1">
        <f>IFERROR(INDEX([1]!_born[生没年],
MATCH(K397,[1]!_born[作],0)),"")</f>
        <v/>
      </c>
      <c r="O397" s="7" t="s" ph="1">
        <v>4106</v>
      </c>
      <c r="R397" s="147" ph="1"/>
    </row>
    <row r="398" spans="1:25" ht="25.5" ph="1">
      <c r="A398" s="6" ph="1">
        <v>392</v>
      </c>
      <c r="B398" s="7" t="s" ph="1">
        <v>676</v>
      </c>
      <c r="C398" s="7" t="s" ph="1">
        <v>1459</v>
      </c>
      <c r="D398" s="23" ph="1"/>
      <c r="E398" s="23" ph="1"/>
      <c r="G398" s="7" t="s" ph="1">
        <v>7437</v>
      </c>
      <c r="I398" s="7" t="s" ph="1">
        <v>7491</v>
      </c>
      <c r="M398" s="14" t="str" ph="1">
        <f>IFERROR(INDEX([1]!_born[生没年],
MATCH(I398,[1]!_born[作],0)),"")</f>
        <v/>
      </c>
      <c r="N398" s="14" t="str" ph="1">
        <f>IFERROR(INDEX([1]!_born[生没年],
MATCH(K398,[1]!_born[作],0)),"")</f>
        <v/>
      </c>
      <c r="O398" s="7" t="s" ph="1">
        <v>2699</v>
      </c>
      <c r="R398" s="147" ph="1"/>
    </row>
    <row r="399" spans="1:25" ht="25.5" ph="1">
      <c r="A399" s="6" ph="1">
        <v>393</v>
      </c>
      <c r="B399" s="7" t="s" ph="1">
        <v>676</v>
      </c>
      <c r="C399" s="7" t="s" ph="1">
        <v>1459</v>
      </c>
      <c r="D399" s="23" ph="1"/>
      <c r="E399" s="23" ph="1"/>
      <c r="G399" s="7" t="s" ph="1">
        <v>7437</v>
      </c>
      <c r="I399" s="7" t="s" ph="1">
        <v>6109</v>
      </c>
      <c r="M399" s="14" t="str" ph="1">
        <f>IFERROR(INDEX([1]!_born[生没年],
MATCH(I399,[1]!_born[作],0)),"")</f>
        <v/>
      </c>
      <c r="N399" s="14" t="str" ph="1">
        <f>IFERROR(INDEX([1]!_born[生没年],
MATCH(K399,[1]!_born[作],0)),"")</f>
        <v/>
      </c>
      <c r="O399" s="7" t="s" ph="1">
        <v>7492</v>
      </c>
      <c r="R399" s="147" ph="1"/>
      <c r="Y399" s="7" t="s" ph="1">
        <v>7319</v>
      </c>
    </row>
    <row r="400" spans="1:25" ht="25.5" ph="1">
      <c r="A400" s="6" ph="1">
        <v>394</v>
      </c>
      <c r="B400" s="7" t="s" ph="1">
        <v>676</v>
      </c>
      <c r="C400" s="7" t="s" ph="1">
        <v>1459</v>
      </c>
      <c r="D400" s="23" ph="1"/>
      <c r="E400" s="23" ph="1"/>
      <c r="G400" s="7" t="s" ph="1">
        <v>7437</v>
      </c>
      <c r="I400" s="7" t="s" ph="1">
        <v>6109</v>
      </c>
      <c r="M400" s="14" t="str" ph="1">
        <f>IFERROR(INDEX([1]!_born[生没年],
MATCH(I400,[1]!_born[作],0)),"")</f>
        <v/>
      </c>
      <c r="N400" s="14" t="str" ph="1">
        <f>IFERROR(INDEX([1]!_born[生没年],
MATCH(K400,[1]!_born[作],0)),"")</f>
        <v/>
      </c>
      <c r="O400" s="7" t="s" ph="1">
        <v>3112</v>
      </c>
      <c r="R400" s="147" ph="1"/>
    </row>
    <row r="401" spans="1:23" ht="25.5" ph="1">
      <c r="A401" s="6" ph="1">
        <v>395</v>
      </c>
      <c r="B401" s="7" t="s" ph="1">
        <v>676</v>
      </c>
      <c r="C401" s="7" t="s" ph="1">
        <v>1459</v>
      </c>
      <c r="D401" s="23" ph="1"/>
      <c r="E401" s="23" ph="1"/>
      <c r="G401" s="7" t="s" ph="1">
        <v>7437</v>
      </c>
      <c r="I401" s="7" t="s" ph="1">
        <v>7493</v>
      </c>
      <c r="M401" s="14" t="str" ph="1">
        <f>IFERROR(INDEX([1]!_born[生没年],
MATCH(I401,[1]!_born[作],0)),"")</f>
        <v/>
      </c>
      <c r="N401" s="14" t="str" ph="1">
        <f>IFERROR(INDEX([1]!_born[生没年],
MATCH(K401,[1]!_born[作],0)),"")</f>
        <v/>
      </c>
      <c r="O401" s="7" t="s" ph="1">
        <v>7494</v>
      </c>
      <c r="R401" s="147" ph="1"/>
    </row>
    <row r="402" spans="1:23" ht="25.5" ph="1">
      <c r="A402" s="6" ph="1">
        <v>396</v>
      </c>
      <c r="B402" s="7" t="s" ph="1">
        <v>676</v>
      </c>
      <c r="C402" s="7" t="s" ph="1">
        <v>676</v>
      </c>
      <c r="D402" s="23" ph="1"/>
      <c r="E402" s="23" ph="1"/>
      <c r="G402" s="7" t="s" ph="1">
        <v>7437</v>
      </c>
      <c r="I402" s="7" t="s" ph="1">
        <v>7495</v>
      </c>
      <c r="M402" s="14" t="str" ph="1">
        <f>IFERROR(INDEX([1]!_born[生没年],
MATCH(I402,[1]!_born[作],0)),"")</f>
        <v/>
      </c>
      <c r="N402" s="14" t="str" ph="1">
        <f>IFERROR(INDEX([1]!_born[生没年],
MATCH(K402,[1]!_born[作],0)),"")</f>
        <v/>
      </c>
      <c r="O402" s="7" t="s" ph="1">
        <v>4003</v>
      </c>
      <c r="R402" s="147" ph="1"/>
    </row>
    <row r="403" spans="1:23" ht="25.5" ph="1">
      <c r="A403" s="6" ph="1">
        <v>397</v>
      </c>
      <c r="B403" s="7" t="s" ph="1">
        <v>676</v>
      </c>
      <c r="C403" s="7" t="s" ph="1">
        <v>676</v>
      </c>
      <c r="D403" s="23" ph="1"/>
      <c r="E403" s="23" ph="1"/>
      <c r="G403" s="7" t="s" ph="1">
        <v>7437</v>
      </c>
      <c r="I403" s="7" t="s" ph="1">
        <v>7496</v>
      </c>
      <c r="M403" s="14" t="str" ph="1">
        <f>IFERROR(INDEX([1]!_born[生没年],
MATCH(I403,[1]!_born[作],0)),"")</f>
        <v/>
      </c>
      <c r="N403" s="14" t="str" ph="1">
        <f>IFERROR(INDEX([1]!_born[生没年],
MATCH(K403,[1]!_born[作],0)),"")</f>
        <v/>
      </c>
      <c r="O403" s="7" t="s" ph="1">
        <v>7497</v>
      </c>
      <c r="R403" s="147" ph="1"/>
    </row>
    <row r="404" spans="1:23" ht="25.5" ph="1">
      <c r="A404" s="6" ph="1">
        <v>398</v>
      </c>
      <c r="B404" s="7" t="s" ph="1">
        <v>676</v>
      </c>
      <c r="C404" s="7" t="s" ph="1">
        <v>676</v>
      </c>
      <c r="D404" s="23" ph="1"/>
      <c r="E404" s="23" ph="1"/>
      <c r="G404" s="7" t="s" ph="1">
        <v>7437</v>
      </c>
      <c r="I404" s="7" t="s" ph="1">
        <v>7498</v>
      </c>
      <c r="M404" s="14" t="str" ph="1">
        <f>IFERROR(INDEX([1]!_born[生没年],
MATCH(I404,[1]!_born[作],0)),"")</f>
        <v/>
      </c>
      <c r="N404" s="14" t="str" ph="1">
        <f>IFERROR(INDEX([1]!_born[生没年],
MATCH(K404,[1]!_born[作],0)),"")</f>
        <v/>
      </c>
      <c r="O404" s="7" t="s" ph="1">
        <v>7499</v>
      </c>
      <c r="R404" s="147" ph="1"/>
    </row>
    <row r="405" spans="1:23" ht="25.5" ph="1">
      <c r="A405" s="6" ph="1">
        <v>399</v>
      </c>
      <c r="B405" s="7" t="s" ph="1">
        <v>676</v>
      </c>
      <c r="C405" s="7" t="s" ph="1">
        <v>676</v>
      </c>
      <c r="D405" s="23" ph="1"/>
      <c r="E405" s="23" ph="1"/>
      <c r="G405" s="7" t="s" ph="1">
        <v>7437</v>
      </c>
      <c r="I405" s="7" t="s" ph="1">
        <v>7500</v>
      </c>
      <c r="M405" s="14" t="str" ph="1">
        <f>IFERROR(INDEX([1]!_born[生没年],
MATCH(I405,[1]!_born[作],0)),"")</f>
        <v/>
      </c>
      <c r="N405" s="14" t="str" ph="1">
        <f>IFERROR(INDEX([1]!_born[生没年],
MATCH(K405,[1]!_born[作],0)),"")</f>
        <v/>
      </c>
      <c r="O405" s="7" t="s" ph="1">
        <v>7501</v>
      </c>
      <c r="R405" s="147" ph="1"/>
    </row>
    <row r="406" spans="1:23" ht="25.5" ph="1">
      <c r="A406" s="6" ph="1">
        <v>400</v>
      </c>
      <c r="B406" s="7" t="s" ph="1">
        <v>676</v>
      </c>
      <c r="C406" s="7" t="s" ph="1">
        <v>676</v>
      </c>
      <c r="D406" s="23" ph="1"/>
      <c r="E406" s="23" ph="1"/>
      <c r="G406" s="7" t="s" ph="1">
        <v>7437</v>
      </c>
      <c r="I406" s="7" t="s" ph="1">
        <v>7500</v>
      </c>
      <c r="M406" s="14" t="str" ph="1">
        <f>IFERROR(INDEX([1]!_born[生没年],
MATCH(I406,[1]!_born[作],0)),"")</f>
        <v/>
      </c>
      <c r="N406" s="14" t="str" ph="1">
        <f>IFERROR(INDEX([1]!_born[生没年],
MATCH(K406,[1]!_born[作],0)),"")</f>
        <v/>
      </c>
      <c r="O406" s="7" t="s" ph="1">
        <v>3111</v>
      </c>
      <c r="R406" s="147" ph="1"/>
    </row>
    <row r="407" spans="1:23" ht="25.5" ph="1">
      <c r="A407" s="6" ph="1">
        <v>401</v>
      </c>
      <c r="B407" s="7" t="s" ph="1">
        <v>676</v>
      </c>
      <c r="C407" s="7" t="s" ph="1">
        <v>676</v>
      </c>
      <c r="D407" s="23" ph="1"/>
      <c r="E407" s="23" ph="1"/>
      <c r="G407" s="7" t="s" ph="1">
        <v>7437</v>
      </c>
      <c r="I407" s="7" t="s" ph="1">
        <v>7500</v>
      </c>
      <c r="M407" s="14" t="str" ph="1">
        <f>IFERROR(INDEX([1]!_born[生没年],
MATCH(I407,[1]!_born[作],0)),"")</f>
        <v/>
      </c>
      <c r="N407" s="14" t="str" ph="1">
        <f>IFERROR(INDEX([1]!_born[生没年],
MATCH(K407,[1]!_born[作],0)),"")</f>
        <v/>
      </c>
      <c r="O407" s="7" t="s" ph="1">
        <v>4143</v>
      </c>
      <c r="R407" s="147" ph="1"/>
    </row>
    <row r="408" spans="1:23" ht="25.5" ph="1">
      <c r="A408" s="6" ph="1">
        <v>402</v>
      </c>
      <c r="B408" s="7" t="s" ph="1">
        <v>676</v>
      </c>
      <c r="C408" s="7" t="s" ph="1">
        <v>676</v>
      </c>
      <c r="D408" s="23" ph="1"/>
      <c r="E408" s="23" ph="1"/>
      <c r="G408" s="7" t="s" ph="1">
        <v>7437</v>
      </c>
      <c r="I408" s="7" t="s" ph="1">
        <v>7502</v>
      </c>
      <c r="M408" s="14" t="str" ph="1">
        <f>IFERROR(INDEX([1]!_born[生没年],
MATCH(I408,[1]!_born[作],0)),"")</f>
        <v/>
      </c>
      <c r="N408" s="14" t="str" ph="1">
        <f>IFERROR(INDEX([1]!_born[生没年],
MATCH(K408,[1]!_born[作],0)),"")</f>
        <v/>
      </c>
      <c r="O408" s="7" t="s" ph="1">
        <v>4109</v>
      </c>
      <c r="R408" s="147" ph="1"/>
    </row>
    <row r="409" spans="1:23" ht="25.5" ph="1">
      <c r="A409" s="6" ph="1">
        <v>403</v>
      </c>
      <c r="B409" s="7" t="s" ph="1">
        <v>676</v>
      </c>
      <c r="C409" s="7" t="s" ph="1">
        <v>676</v>
      </c>
      <c r="D409" s="23" ph="1"/>
      <c r="E409" s="23" ph="1"/>
      <c r="G409" s="7" t="s" ph="1">
        <v>7437</v>
      </c>
      <c r="I409" s="7" t="s" ph="1">
        <v>4145</v>
      </c>
      <c r="M409" s="14" t="str" ph="1">
        <f>IFERROR(INDEX([1]!_born[生没年],
MATCH(I409,[1]!_born[作],0)),"")</f>
        <v/>
      </c>
      <c r="N409" s="14" t="str" ph="1">
        <f>IFERROR(INDEX([1]!_born[生没年],
MATCH(K409,[1]!_born[作],0)),"")</f>
        <v/>
      </c>
      <c r="O409" s="7" t="s" ph="1">
        <v>2700</v>
      </c>
      <c r="R409" s="147" ph="1"/>
    </row>
    <row r="410" spans="1:23" ht="25.5" ph="1">
      <c r="A410" s="6" ph="1">
        <v>404</v>
      </c>
      <c r="B410" s="7" t="s" ph="1">
        <v>676</v>
      </c>
      <c r="C410" s="7" t="s" ph="1">
        <v>676</v>
      </c>
      <c r="D410" s="23" ph="1"/>
      <c r="E410" s="23" ph="1"/>
      <c r="G410" s="7" t="s" ph="1">
        <v>7437</v>
      </c>
      <c r="I410" s="7" t="s" ph="1">
        <v>4144</v>
      </c>
      <c r="M410" s="14" t="str" ph="1">
        <f>IFERROR(INDEX([1]!_born[生没年],
MATCH(I410,[1]!_born[作],0)),"")</f>
        <v/>
      </c>
      <c r="N410" s="14" t="str" ph="1">
        <f>IFERROR(INDEX([1]!_born[生没年],
MATCH(K410,[1]!_born[作],0)),"")</f>
        <v/>
      </c>
      <c r="O410" s="7" t="s" ph="1">
        <v>7503</v>
      </c>
      <c r="R410" s="147" ph="1"/>
    </row>
    <row r="411" spans="1:23" ht="25.5" ph="1">
      <c r="A411" s="6" ph="1">
        <v>405</v>
      </c>
      <c r="B411" s="7" t="s" ph="1">
        <v>676</v>
      </c>
      <c r="C411" s="7" t="s" ph="1">
        <v>676</v>
      </c>
      <c r="D411" s="23" ph="1"/>
      <c r="E411" s="23" ph="1"/>
      <c r="G411" s="7" t="s" ph="1">
        <v>7437</v>
      </c>
      <c r="I411" s="7" t="s" ph="1">
        <v>7504</v>
      </c>
      <c r="M411" s="14" t="str" ph="1">
        <f>IFERROR(INDEX([1]!_born[生没年],
MATCH(I411,[1]!_born[作],0)),"")</f>
        <v/>
      </c>
      <c r="N411" s="14" t="str" ph="1">
        <f>IFERROR(INDEX([1]!_born[生没年],
MATCH(K411,[1]!_born[作],0)),"")</f>
        <v/>
      </c>
      <c r="O411" s="7" t="s" ph="1">
        <v>7505</v>
      </c>
      <c r="R411" s="147" ph="1"/>
    </row>
    <row r="412" spans="1:23" ht="25.5" ph="1">
      <c r="A412" s="6" ph="1">
        <v>406</v>
      </c>
      <c r="B412" s="7" t="s" ph="1">
        <v>676</v>
      </c>
      <c r="C412" s="7" t="s" ph="1">
        <v>676</v>
      </c>
      <c r="D412" s="23" ph="1"/>
      <c r="E412" s="23" ph="1"/>
      <c r="G412" s="7" t="s" ph="1">
        <v>7437</v>
      </c>
      <c r="I412" s="7" t="s" ph="1">
        <v>7506</v>
      </c>
      <c r="M412" s="14" t="str" ph="1">
        <f>IFERROR(INDEX([1]!_born[生没年],
MATCH(I412,[1]!_born[作],0)),"")</f>
        <v/>
      </c>
      <c r="N412" s="14" t="str" ph="1">
        <f>IFERROR(INDEX([1]!_born[生没年],
MATCH(K412,[1]!_born[作],0)),"")</f>
        <v/>
      </c>
      <c r="O412" s="7" t="s" ph="1">
        <v>3317</v>
      </c>
      <c r="R412" s="147" ph="1"/>
    </row>
    <row r="413" spans="1:23" ht="25.5" ph="1">
      <c r="A413" s="6" ph="1">
        <v>407</v>
      </c>
      <c r="B413" s="7" t="s" ph="1">
        <v>676</v>
      </c>
      <c r="C413" s="7" t="s" ph="1">
        <v>676</v>
      </c>
      <c r="D413" s="23" ph="1"/>
      <c r="E413" s="23" ph="1"/>
      <c r="G413" s="7" t="s" ph="1">
        <v>7437</v>
      </c>
      <c r="I413" s="7" t="s" ph="1">
        <v>7507</v>
      </c>
      <c r="M413" s="14" t="str" ph="1">
        <f>IFERROR(INDEX([1]!_born[生没年],
MATCH(I413,[1]!_born[作],0)),"")</f>
        <v/>
      </c>
      <c r="N413" s="14" t="str" ph="1">
        <f>IFERROR(INDEX([1]!_born[生没年],
MATCH(K413,[1]!_born[作],0)),"")</f>
        <v/>
      </c>
      <c r="O413" s="7" t="s" ph="1">
        <v>4108</v>
      </c>
      <c r="R413" s="147" ph="1"/>
    </row>
    <row r="414" spans="1:23" ht="25.5" ph="1">
      <c r="A414" s="6" ph="1">
        <v>408</v>
      </c>
      <c r="B414" s="7" t="s" ph="1">
        <v>676</v>
      </c>
      <c r="C414" s="7" t="s" ph="1">
        <v>676</v>
      </c>
      <c r="D414" s="23" ph="1"/>
      <c r="E414" s="23" ph="1"/>
      <c r="G414" s="7" t="s" ph="1">
        <v>7437</v>
      </c>
      <c r="I414" s="7" t="s" ph="1">
        <v>7508</v>
      </c>
      <c r="M414" s="14" t="str" ph="1">
        <f>IFERROR(INDEX([1]!_born[生没年],
MATCH(I414,[1]!_born[作],0)),"")</f>
        <v/>
      </c>
      <c r="N414" s="14" t="str" ph="1">
        <f>IFERROR(INDEX([1]!_born[生没年],
MATCH(K414,[1]!_born[作],0)),"")</f>
        <v/>
      </c>
      <c r="O414" s="7" t="s" ph="1">
        <v>677</v>
      </c>
      <c r="R414" s="147" ph="1"/>
    </row>
    <row r="415" spans="1:23" ht="25.5" ph="1">
      <c r="A415" s="6" ph="1">
        <v>409</v>
      </c>
      <c r="B415" s="7" t="s" ph="1">
        <v>676</v>
      </c>
      <c r="C415" s="7" t="s" ph="1">
        <v>676</v>
      </c>
      <c r="D415" s="23" ph="1"/>
      <c r="E415" s="23" ph="1"/>
      <c r="G415" s="7" t="s" ph="1">
        <v>7437</v>
      </c>
      <c r="I415" s="7" t="s" ph="1">
        <v>7509</v>
      </c>
      <c r="M415" s="14" t="str" ph="1">
        <f>IFERROR(INDEX([1]!_born[生没年],
MATCH(I415,[1]!_born[作],0)),"")</f>
        <v/>
      </c>
      <c r="N415" s="14" t="str" ph="1">
        <f>IFERROR(INDEX([1]!_born[生没年],
MATCH(K415,[1]!_born[作],0)),"")</f>
        <v/>
      </c>
      <c r="O415" s="7" t="s" ph="1">
        <v>7510</v>
      </c>
      <c r="R415" s="147" ph="1"/>
      <c r="U415" s="15" ph="1">
        <v>36506</v>
      </c>
      <c r="W415" s="16" ph="1">
        <v>100</v>
      </c>
    </row>
    <row r="416" spans="1:23" ht="25.5" ph="1">
      <c r="A416" s="6" ph="1">
        <v>410</v>
      </c>
      <c r="B416" s="7" t="s" ph="1">
        <v>676</v>
      </c>
      <c r="C416" s="7" t="s" ph="1">
        <v>676</v>
      </c>
      <c r="D416" s="23" ph="1"/>
      <c r="E416" s="23" ph="1"/>
      <c r="G416" s="7" t="s" ph="1">
        <v>7437</v>
      </c>
      <c r="I416" s="7" t="s" ph="1">
        <v>7509</v>
      </c>
      <c r="M416" s="14" t="str" ph="1">
        <f>IFERROR(INDEX([1]!_born[生没年],
MATCH(I416,[1]!_born[作],0)),"")</f>
        <v/>
      </c>
      <c r="N416" s="14" t="str" ph="1">
        <f>IFERROR(INDEX([1]!_born[生没年],
MATCH(K416,[1]!_born[作],0)),"")</f>
        <v/>
      </c>
      <c r="O416" s="7" t="s" ph="1">
        <v>4036</v>
      </c>
      <c r="R416" s="147" ph="1"/>
    </row>
    <row r="417" spans="1:19" ht="25.5" ph="1">
      <c r="A417" s="6" ph="1">
        <v>411</v>
      </c>
      <c r="B417" s="7" t="s" ph="1">
        <v>676</v>
      </c>
      <c r="C417" s="7" t="s" ph="1">
        <v>676</v>
      </c>
      <c r="D417" s="23" ph="1"/>
      <c r="E417" s="23" ph="1"/>
      <c r="G417" s="7" t="s" ph="1">
        <v>7437</v>
      </c>
      <c r="I417" s="7" t="s" ph="1">
        <v>7511</v>
      </c>
      <c r="M417" s="14" t="str" ph="1">
        <f>IFERROR(INDEX([1]!_born[生没年],
MATCH(I417,[1]!_born[作],0)),"")</f>
        <v/>
      </c>
      <c r="N417" s="14" t="str" ph="1">
        <f>IFERROR(INDEX([1]!_born[生没年],
MATCH(K417,[1]!_born[作],0)),"")</f>
        <v/>
      </c>
      <c r="O417" s="7" t="s" ph="1">
        <v>7512</v>
      </c>
      <c r="R417" s="147" ph="1"/>
    </row>
    <row r="418" spans="1:19" ht="25.5" ph="1">
      <c r="A418" s="6" ph="1">
        <v>412</v>
      </c>
      <c r="B418" s="7" t="s" ph="1">
        <v>676</v>
      </c>
      <c r="C418" s="7" t="s" ph="1">
        <v>676</v>
      </c>
      <c r="G418" s="7" t="s" ph="1">
        <v>7437</v>
      </c>
      <c r="I418" s="7" t="s" ph="1">
        <v>7511</v>
      </c>
      <c r="M418" s="14" t="str" ph="1">
        <f>IFERROR(INDEX([1]!_born[生没年],
MATCH(I418,[1]!_born[作],0)),"")</f>
        <v/>
      </c>
      <c r="N418" s="14" t="str" ph="1">
        <f>IFERROR(INDEX([1]!_born[生没年],
MATCH(K418,[1]!_born[作],0)),"")</f>
        <v/>
      </c>
      <c r="O418" s="7" t="s" ph="1">
        <v>7513</v>
      </c>
      <c r="R418" s="147" ph="1"/>
    </row>
    <row r="419" spans="1:19" ht="25.5" ph="1">
      <c r="A419" s="6" ph="1">
        <v>413</v>
      </c>
      <c r="B419" s="7" t="s" ph="1">
        <v>676</v>
      </c>
      <c r="C419" s="7" t="s" ph="1">
        <v>676</v>
      </c>
      <c r="D419" s="23" ph="1"/>
      <c r="E419" s="23" ph="1"/>
      <c r="G419" s="7" t="s" ph="1">
        <v>7437</v>
      </c>
      <c r="I419" s="7" t="s" ph="1">
        <v>7511</v>
      </c>
      <c r="M419" s="14" t="str" ph="1">
        <f>IFERROR(INDEX([1]!_born[生没年],
MATCH(I419,[1]!_born[作],0)),"")</f>
        <v/>
      </c>
      <c r="N419" s="14" t="str" ph="1">
        <f>IFERROR(INDEX([1]!_born[生没年],
MATCH(K419,[1]!_born[作],0)),"")</f>
        <v/>
      </c>
      <c r="O419" s="7" t="s" ph="1">
        <v>4107</v>
      </c>
      <c r="R419" s="147" ph="1"/>
    </row>
    <row r="420" spans="1:19" ht="25.5" ph="1">
      <c r="A420" s="6" ph="1">
        <v>414</v>
      </c>
      <c r="B420" s="7" t="s" ph="1">
        <v>676</v>
      </c>
      <c r="C420" s="7" t="s" ph="1">
        <v>676</v>
      </c>
      <c r="G420" s="7" t="s" ph="1">
        <v>7437</v>
      </c>
      <c r="I420" s="7" t="s" ph="1">
        <v>7514</v>
      </c>
      <c r="M420" s="14" t="str" ph="1">
        <f>IFERROR(INDEX([1]!_born[生没年],
MATCH(I420,[1]!_born[作],0)),"")</f>
        <v/>
      </c>
      <c r="N420" s="14" t="str" ph="1">
        <f>IFERROR(INDEX([1]!_born[生没年],
MATCH(K420,[1]!_born[作],0)),"")</f>
        <v/>
      </c>
      <c r="O420" s="7" t="s" ph="1">
        <v>7515</v>
      </c>
      <c r="R420" s="147" ph="1"/>
    </row>
    <row r="421" spans="1:19" ht="25.5" ph="1">
      <c r="A421" s="6" ph="1">
        <v>415</v>
      </c>
      <c r="B421" s="7" t="s" ph="1">
        <v>676</v>
      </c>
      <c r="C421" s="7" t="s" ph="1">
        <v>1457</v>
      </c>
      <c r="G421" s="7" t="s" ph="1">
        <v>7437</v>
      </c>
      <c r="I421" s="7" t="s" ph="1">
        <v>7514</v>
      </c>
      <c r="M421" s="14" t="str" ph="1">
        <f>IFERROR(INDEX([1]!_born[生没年],
MATCH(I421,[1]!_born[作],0)),"")</f>
        <v/>
      </c>
      <c r="N421" s="14" t="str" ph="1">
        <f>IFERROR(INDEX([1]!_born[生没年],
MATCH(K421,[1]!_born[作],0)),"")</f>
        <v/>
      </c>
      <c r="O421" s="7" t="s" ph="1">
        <v>7516</v>
      </c>
      <c r="R421" s="147" ph="1"/>
    </row>
    <row r="422" spans="1:19" ht="25.5" ph="1">
      <c r="A422" s="6" ph="1">
        <v>416</v>
      </c>
      <c r="B422" s="7" t="s" ph="1">
        <v>676</v>
      </c>
      <c r="C422" s="7" t="s" ph="1">
        <v>1457</v>
      </c>
      <c r="G422" s="7" t="s" ph="1">
        <v>7437</v>
      </c>
      <c r="I422" s="7" t="s" ph="1">
        <v>7514</v>
      </c>
      <c r="M422" s="14" t="str" ph="1">
        <f>IFERROR(INDEX([1]!_born[生没年],
MATCH(I422,[1]!_born[作],0)),"")</f>
        <v/>
      </c>
      <c r="N422" s="14" t="str" ph="1">
        <f>IFERROR(INDEX([1]!_born[生没年],
MATCH(K422,[1]!_born[作],0)),"")</f>
        <v/>
      </c>
      <c r="O422" s="7" t="s" ph="1">
        <v>7517</v>
      </c>
      <c r="R422" s="147" ph="1"/>
    </row>
    <row r="423" spans="1:19" ht="25.5" ph="1">
      <c r="A423" s="6" ph="1">
        <v>417</v>
      </c>
      <c r="B423" s="7" t="s" ph="1">
        <v>676</v>
      </c>
      <c r="C423" s="7" t="s" ph="1">
        <v>1457</v>
      </c>
      <c r="D423" s="23" ph="1"/>
      <c r="E423" s="23" ph="1"/>
      <c r="G423" s="7" t="s" ph="1">
        <v>7437</v>
      </c>
      <c r="I423" s="7" t="s" ph="1">
        <v>7514</v>
      </c>
      <c r="M423" s="14" t="str" ph="1">
        <f>IFERROR(INDEX([1]!_born[生没年],
MATCH(I423,[1]!_born[作],0)),"")</f>
        <v/>
      </c>
      <c r="N423" s="14" t="str" ph="1">
        <f>IFERROR(INDEX([1]!_born[生没年],
MATCH(K423,[1]!_born[作],0)),"")</f>
        <v/>
      </c>
      <c r="O423" s="7" t="s" ph="1">
        <v>7518</v>
      </c>
      <c r="R423" s="147" ph="1"/>
    </row>
    <row r="424" spans="1:19" ht="25.5" ph="1">
      <c r="A424" s="6" ph="1">
        <v>418</v>
      </c>
      <c r="B424" s="7" t="s" ph="1">
        <v>676</v>
      </c>
      <c r="C424" s="7" t="s" ph="1">
        <v>1455</v>
      </c>
      <c r="D424" s="23" ph="1"/>
      <c r="E424" s="23" ph="1"/>
      <c r="G424" s="7" t="s" ph="1">
        <v>7437</v>
      </c>
      <c r="I424" s="7" t="s" ph="1">
        <v>7514</v>
      </c>
      <c r="M424" s="14" t="str" ph="1">
        <f>IFERROR(INDEX([1]!_born[生没年],
MATCH(I424,[1]!_born[作],0)),"")</f>
        <v/>
      </c>
      <c r="N424" s="14" t="str" ph="1">
        <f>IFERROR(INDEX([1]!_born[生没年],
MATCH(K424,[1]!_born[作],0)),"")</f>
        <v/>
      </c>
      <c r="O424" s="7" t="s" ph="1">
        <v>7519</v>
      </c>
      <c r="R424" s="147" ph="1"/>
    </row>
    <row r="425" spans="1:19" ht="25.5" ph="1">
      <c r="A425" s="6" ph="1">
        <v>419</v>
      </c>
      <c r="B425" s="7" t="s" ph="1">
        <v>676</v>
      </c>
      <c r="C425" s="7" t="s" ph="1">
        <v>1455</v>
      </c>
      <c r="D425" s="23" ph="1"/>
      <c r="E425" s="23" ph="1"/>
      <c r="G425" s="7" t="s" ph="1">
        <v>7437</v>
      </c>
      <c r="I425" s="7" t="s" ph="1">
        <v>7520</v>
      </c>
      <c r="M425" s="14" t="str" ph="1">
        <f>IFERROR(INDEX([1]!_born[生没年],
MATCH(I425,[1]!_born[作],0)),"")</f>
        <v/>
      </c>
      <c r="N425" s="14" t="str" ph="1">
        <f>IFERROR(INDEX([1]!_born[生没年],
MATCH(K425,[1]!_born[作],0)),"")</f>
        <v/>
      </c>
      <c r="O425" s="7" t="s" ph="1">
        <v>7521</v>
      </c>
      <c r="R425" s="147" ph="1"/>
      <c r="S425" s="7" t="s" ph="1">
        <v>678</v>
      </c>
    </row>
    <row r="426" spans="1:19" ht="25.5" ph="1">
      <c r="A426" s="6" ph="1">
        <v>420</v>
      </c>
      <c r="B426" s="7" t="s" ph="1">
        <v>676</v>
      </c>
      <c r="C426" s="7" t="s" ph="1">
        <v>1455</v>
      </c>
      <c r="D426" s="23" ph="1"/>
      <c r="E426" s="23" ph="1"/>
      <c r="G426" s="7" t="s" ph="1">
        <v>7437</v>
      </c>
      <c r="I426" s="7" t="s" ph="1">
        <v>3252</v>
      </c>
      <c r="M426" s="14" t="str" ph="1">
        <f>IFERROR(INDEX([1]!_born[生没年],
MATCH(I426,[1]!_born[作],0)),"")</f>
        <v/>
      </c>
      <c r="N426" s="14" t="str" ph="1">
        <f>IFERROR(INDEX([1]!_born[生没年],
MATCH(K426,[1]!_born[作],0)),"")</f>
        <v/>
      </c>
      <c r="O426" s="7" t="s" ph="1">
        <v>7522</v>
      </c>
      <c r="R426" s="147" ph="1"/>
    </row>
    <row r="427" spans="1:19" ht="25.5" ph="1">
      <c r="A427" s="6" ph="1">
        <v>421</v>
      </c>
      <c r="B427" s="7" t="s" ph="1">
        <v>676</v>
      </c>
      <c r="C427" s="7" t="s" ph="1">
        <v>1455</v>
      </c>
      <c r="D427" s="23" ph="1"/>
      <c r="E427" s="23" ph="1"/>
      <c r="G427" s="7" t="s" ph="1">
        <v>7437</v>
      </c>
      <c r="I427" s="7" t="s" ph="1">
        <v>7523</v>
      </c>
      <c r="M427" s="14" t="str" ph="1">
        <f>IFERROR(INDEX([1]!_born[生没年],
MATCH(I427,[1]!_born[作],0)),"")</f>
        <v/>
      </c>
      <c r="N427" s="14" t="str" ph="1">
        <f>IFERROR(INDEX([1]!_born[生没年],
MATCH(K427,[1]!_born[作],0)),"")</f>
        <v/>
      </c>
      <c r="O427" s="7" t="s" ph="1">
        <v>7524</v>
      </c>
      <c r="R427" s="147" ph="1"/>
      <c r="S427" s="7" t="s" ph="1">
        <v>679</v>
      </c>
    </row>
    <row r="428" spans="1:19" ht="25.5" ph="1">
      <c r="A428" s="6" ph="1">
        <v>422</v>
      </c>
      <c r="B428" s="7" t="s" ph="1">
        <v>676</v>
      </c>
      <c r="C428" s="7" t="s" ph="1">
        <v>1455</v>
      </c>
      <c r="D428" s="23" ph="1"/>
      <c r="E428" s="23" ph="1"/>
      <c r="G428" s="7" t="s" ph="1">
        <v>7437</v>
      </c>
      <c r="I428" s="7" t="s" ph="1">
        <v>7525</v>
      </c>
      <c r="M428" s="14" t="str" ph="1">
        <f>IFERROR(INDEX([1]!_born[生没年],
MATCH(I428,[1]!_born[作],0)),"")</f>
        <v/>
      </c>
      <c r="N428" s="14" t="str" ph="1">
        <f>IFERROR(INDEX([1]!_born[生没年],
MATCH(K428,[1]!_born[作],0)),"")</f>
        <v/>
      </c>
      <c r="O428" s="7" t="s" ph="1">
        <v>7526</v>
      </c>
      <c r="R428" s="147" ph="1"/>
    </row>
    <row r="429" spans="1:19" ht="25.5" ph="1">
      <c r="A429" s="6" ph="1">
        <v>423</v>
      </c>
      <c r="B429" s="7" t="s" ph="1">
        <v>676</v>
      </c>
      <c r="C429" s="7" t="s" ph="1">
        <v>1455</v>
      </c>
      <c r="G429" s="7" t="s" ph="1">
        <v>7437</v>
      </c>
      <c r="I429" s="7" t="s" ph="1">
        <v>7527</v>
      </c>
      <c r="M429" s="14" t="str" ph="1">
        <f>IFERROR(INDEX([1]!_born[生没年],
MATCH(I429,[1]!_born[作],0)),"")</f>
        <v/>
      </c>
      <c r="N429" s="14" t="str" ph="1">
        <f>IFERROR(INDEX([1]!_born[生没年],
MATCH(K429,[1]!_born[作],0)),"")</f>
        <v/>
      </c>
      <c r="O429" s="7" t="s" ph="1">
        <v>4037</v>
      </c>
      <c r="R429" s="147" ph="1"/>
    </row>
    <row r="430" spans="1:19" ht="25.5" ph="1">
      <c r="A430" s="6" ph="1">
        <v>424</v>
      </c>
      <c r="B430" s="7" t="s" ph="1">
        <v>676</v>
      </c>
      <c r="C430" s="7" t="s" ph="1">
        <v>1455</v>
      </c>
      <c r="G430" s="7" t="s" ph="1">
        <v>7437</v>
      </c>
      <c r="I430" s="7" t="s" ph="1">
        <v>7527</v>
      </c>
      <c r="M430" s="14" t="str" ph="1">
        <f>IFERROR(INDEX([1]!_born[生没年],
MATCH(I430,[1]!_born[作],0)),"")</f>
        <v/>
      </c>
      <c r="N430" s="14" t="str" ph="1">
        <f>IFERROR(INDEX([1]!_born[生没年],
MATCH(K430,[1]!_born[作],0)),"")</f>
        <v/>
      </c>
      <c r="O430" s="7" t="s" ph="1">
        <v>7528</v>
      </c>
      <c r="R430" s="147" ph="1"/>
    </row>
    <row r="431" spans="1:19" ht="25.5" ph="1">
      <c r="A431" s="6" ph="1">
        <v>425</v>
      </c>
      <c r="B431" s="7" t="s" ph="1">
        <v>676</v>
      </c>
      <c r="C431" s="7" t="s" ph="1">
        <v>1455</v>
      </c>
      <c r="G431" s="7" t="s" ph="1">
        <v>7437</v>
      </c>
      <c r="I431" s="7" t="s" ph="1">
        <v>7529</v>
      </c>
      <c r="M431" s="14" t="str" ph="1">
        <f>IFERROR(INDEX([1]!_born[生没年],
MATCH(I431,[1]!_born[作],0)),"")</f>
        <v/>
      </c>
      <c r="N431" s="14" t="str" ph="1">
        <f>IFERROR(INDEX([1]!_born[生没年],
MATCH(K431,[1]!_born[作],0)),"")</f>
        <v/>
      </c>
      <c r="O431" s="7" t="s" ph="1">
        <v>7530</v>
      </c>
      <c r="R431" s="147" ph="1"/>
    </row>
    <row r="432" spans="1:19" ht="25.5" ph="1">
      <c r="A432" s="6" ph="1">
        <v>426</v>
      </c>
      <c r="B432" s="7" t="s" ph="1">
        <v>676</v>
      </c>
      <c r="C432" s="7" t="s" ph="1">
        <v>1455</v>
      </c>
      <c r="G432" s="7" t="s" ph="1">
        <v>7437</v>
      </c>
      <c r="I432" s="7" t="s" ph="1">
        <v>7531</v>
      </c>
      <c r="M432" s="14" t="str" ph="1">
        <f>IFERROR(INDEX([1]!_born[生没年],
MATCH(I432,[1]!_born[作],0)),"")</f>
        <v/>
      </c>
      <c r="N432" s="14" t="str" ph="1">
        <f>IFERROR(INDEX([1]!_born[生没年],
MATCH(K432,[1]!_born[作],0)),"")</f>
        <v/>
      </c>
      <c r="O432" s="7" t="s" ph="1">
        <v>7532</v>
      </c>
      <c r="R432" s="147" ph="1"/>
    </row>
    <row r="433" spans="1:25" ht="25.5" ph="1">
      <c r="A433" s="6" ph="1">
        <v>427</v>
      </c>
      <c r="B433" s="7" t="s" ph="1">
        <v>676</v>
      </c>
      <c r="C433" s="7" t="s" ph="1">
        <v>1455</v>
      </c>
      <c r="D433" s="23" ph="1"/>
      <c r="E433" s="23" ph="1"/>
      <c r="G433" s="7" t="s" ph="1">
        <v>7437</v>
      </c>
      <c r="I433" s="7" t="s" ph="1">
        <v>7533</v>
      </c>
      <c r="M433" s="14" t="str" ph="1">
        <f>IFERROR(INDEX([1]!_born[生没年],
MATCH(I433,[1]!_born[作],0)),"")</f>
        <v/>
      </c>
      <c r="N433" s="14" t="str" ph="1">
        <f>IFERROR(INDEX([1]!_born[生没年],
MATCH(K433,[1]!_born[作],0)),"")</f>
        <v/>
      </c>
      <c r="R433" s="147" ph="1"/>
    </row>
    <row r="434" spans="1:25" ht="25.5" ph="1">
      <c r="A434" s="6" ph="1">
        <v>428</v>
      </c>
      <c r="B434" s="7" t="s" ph="1">
        <v>676</v>
      </c>
      <c r="C434" s="7" t="s" ph="1">
        <v>1455</v>
      </c>
      <c r="D434" s="23" ph="1"/>
      <c r="E434" s="23" ph="1"/>
      <c r="G434" s="7" t="s" ph="1">
        <v>7437</v>
      </c>
      <c r="I434" s="7" t="s" ph="1">
        <v>7534</v>
      </c>
      <c r="M434" s="14" t="str" ph="1">
        <f>IFERROR(INDEX([1]!_born[生没年],
MATCH(I434,[1]!_born[作],0)),"")</f>
        <v/>
      </c>
      <c r="N434" s="14" t="str" ph="1">
        <f>IFERROR(INDEX([1]!_born[生没年],
MATCH(K434,[1]!_born[作],0)),"")</f>
        <v/>
      </c>
      <c r="O434" s="7" t="s" ph="1">
        <v>7535</v>
      </c>
      <c r="R434" s="147" ph="1"/>
    </row>
    <row r="435" spans="1:25" ht="25.5" ph="1">
      <c r="A435" s="6" ph="1">
        <v>429</v>
      </c>
      <c r="B435" s="7" t="s" ph="1">
        <v>676</v>
      </c>
      <c r="C435" s="7" t="s" ph="1">
        <v>1455</v>
      </c>
      <c r="D435" s="23" ph="1"/>
      <c r="E435" s="23" ph="1"/>
      <c r="G435" s="7" t="s" ph="1">
        <v>7437</v>
      </c>
      <c r="I435" s="7" t="s" ph="1">
        <v>7536</v>
      </c>
      <c r="M435" s="14" t="str" ph="1">
        <f>IFERROR(INDEX([1]!_born[生没年],
MATCH(I435,[1]!_born[作],0)),"")</f>
        <v/>
      </c>
      <c r="N435" s="14" t="str" ph="1">
        <f>IFERROR(INDEX([1]!_born[生没年],
MATCH(K435,[1]!_born[作],0)),"")</f>
        <v/>
      </c>
      <c r="O435" s="7" t="s" ph="1">
        <v>7537</v>
      </c>
      <c r="R435" s="147" ph="1"/>
    </row>
    <row r="436" spans="1:25" ht="25.5" ph="1">
      <c r="A436" s="6" ph="1">
        <v>430</v>
      </c>
      <c r="B436" s="7" t="s" ph="1">
        <v>676</v>
      </c>
      <c r="C436" s="7" t="s" ph="1">
        <v>1455</v>
      </c>
      <c r="D436" s="23" ph="1"/>
      <c r="E436" s="23" ph="1"/>
      <c r="G436" s="7" t="s" ph="1">
        <v>7437</v>
      </c>
      <c r="I436" s="7" t="s" ph="1">
        <v>7538</v>
      </c>
      <c r="M436" s="14" t="str" ph="1">
        <f>IFERROR(INDEX([1]!_born[生没年],
MATCH(I436,[1]!_born[作],0)),"")</f>
        <v/>
      </c>
      <c r="N436" s="14" t="str" ph="1">
        <f>IFERROR(INDEX([1]!_born[生没年],
MATCH(K436,[1]!_born[作],0)),"")</f>
        <v/>
      </c>
      <c r="O436" s="7" t="s" ph="1">
        <v>7539</v>
      </c>
      <c r="R436" s="147" ph="1"/>
    </row>
    <row r="437" spans="1:25" ht="25.5" ph="1">
      <c r="A437" s="6" ph="1">
        <v>431</v>
      </c>
      <c r="B437" s="7" t="s" ph="1">
        <v>676</v>
      </c>
      <c r="C437" s="7" t="s" ph="1">
        <v>1455</v>
      </c>
      <c r="D437" s="23" ph="1"/>
      <c r="E437" s="23" ph="1"/>
      <c r="G437" s="7" t="s" ph="1">
        <v>7437</v>
      </c>
      <c r="I437" s="7" t="s" ph="1">
        <v>7540</v>
      </c>
      <c r="M437" s="14" t="str" ph="1">
        <f>IFERROR(INDEX([1]!_born[生没年],
MATCH(I437,[1]!_born[作],0)),"")</f>
        <v/>
      </c>
      <c r="N437" s="14" t="str" ph="1">
        <f>IFERROR(INDEX([1]!_born[生没年],
MATCH(K437,[1]!_born[作],0)),"")</f>
        <v/>
      </c>
      <c r="O437" s="7" t="s" ph="1">
        <v>4219</v>
      </c>
      <c r="R437" s="147" ph="1"/>
    </row>
    <row r="438" spans="1:25" ht="25.5" ph="1">
      <c r="A438" s="6" ph="1">
        <v>432</v>
      </c>
      <c r="B438" s="7" t="s" ph="1">
        <v>676</v>
      </c>
      <c r="C438" s="7" t="s" ph="1">
        <v>1455</v>
      </c>
      <c r="D438" s="23" ph="1"/>
      <c r="E438" s="23" ph="1"/>
      <c r="G438" s="7" t="s" ph="1">
        <v>7437</v>
      </c>
      <c r="I438" s="7" t="s" ph="1">
        <v>7541</v>
      </c>
      <c r="M438" s="14" t="str" ph="1">
        <f>IFERROR(INDEX([1]!_born[生没年],
MATCH(I438,[1]!_born[作],0)),"")</f>
        <v/>
      </c>
      <c r="N438" s="14" t="str" ph="1">
        <f>IFERROR(INDEX([1]!_born[生没年],
MATCH(K438,[1]!_born[作],0)),"")</f>
        <v/>
      </c>
      <c r="O438" s="7" t="s" ph="1">
        <v>7542</v>
      </c>
      <c r="R438" s="147" ph="1"/>
    </row>
    <row r="439" spans="1:25" ht="25.5" ph="1">
      <c r="A439" s="6" ph="1">
        <v>433</v>
      </c>
      <c r="B439" s="7" t="s" ph="1">
        <v>676</v>
      </c>
      <c r="C439" s="7" t="s" ph="1">
        <v>1455</v>
      </c>
      <c r="G439" s="7" t="s" ph="1">
        <v>7437</v>
      </c>
      <c r="I439" s="7" t="s" ph="1">
        <v>7543</v>
      </c>
      <c r="M439" s="14" t="str" ph="1">
        <f>IFERROR(INDEX([1]!_born[生没年],
MATCH(I439,[1]!_born[作],0)),"")</f>
        <v/>
      </c>
      <c r="N439" s="14" t="str" ph="1">
        <f>IFERROR(INDEX([1]!_born[生没年],
MATCH(K439,[1]!_born[作],0)),"")</f>
        <v/>
      </c>
      <c r="O439" s="7" t="s" ph="1">
        <v>3495</v>
      </c>
      <c r="R439" s="147" ph="1"/>
    </row>
    <row r="440" spans="1:25" ht="25.5" ph="1">
      <c r="A440" s="6" ph="1">
        <v>434</v>
      </c>
      <c r="B440" s="7" t="s" ph="1">
        <v>676</v>
      </c>
      <c r="C440" s="7" t="s" ph="1">
        <v>1455</v>
      </c>
      <c r="G440" s="7" t="s" ph="1">
        <v>7437</v>
      </c>
      <c r="I440" s="7" t="s" ph="1">
        <v>7544</v>
      </c>
      <c r="M440" s="14" t="str" ph="1">
        <f>IFERROR(INDEX([1]!_born[生没年],
MATCH(I440,[1]!_born[作],0)),"")</f>
        <v/>
      </c>
      <c r="N440" s="14" t="str" ph="1">
        <f>IFERROR(INDEX([1]!_born[生没年],
MATCH(K440,[1]!_born[作],0)),"")</f>
        <v/>
      </c>
      <c r="O440" s="7" t="s" ph="1">
        <v>7545</v>
      </c>
      <c r="R440" s="147" ph="1"/>
    </row>
    <row r="441" spans="1:25" ht="25.5" ph="1">
      <c r="A441" s="6" ph="1">
        <v>435</v>
      </c>
      <c r="B441" s="7" t="s" ph="1">
        <v>676</v>
      </c>
      <c r="C441" s="7" t="s" ph="1">
        <v>1455</v>
      </c>
      <c r="G441" s="7" t="s" ph="1">
        <v>7437</v>
      </c>
      <c r="I441" s="7" t="s" ph="1">
        <v>7546</v>
      </c>
      <c r="M441" s="14" t="str" ph="1">
        <f>IFERROR(INDEX([1]!_born[生没年],
MATCH(I441,[1]!_born[作],0)),"")</f>
        <v/>
      </c>
      <c r="N441" s="14" t="str" ph="1">
        <f>IFERROR(INDEX([1]!_born[生没年],
MATCH(K441,[1]!_born[作],0)),"")</f>
        <v/>
      </c>
      <c r="O441" s="7" t="s" ph="1">
        <v>7547</v>
      </c>
      <c r="R441" s="147" ph="1"/>
    </row>
    <row r="442" spans="1:25" ht="25.5" ph="1">
      <c r="A442" s="6" ph="1">
        <v>436</v>
      </c>
      <c r="B442" s="7" t="s" ph="1">
        <v>676</v>
      </c>
      <c r="C442" s="7" t="s" ph="1">
        <v>1455</v>
      </c>
      <c r="G442" s="7" t="s" ph="1">
        <v>7437</v>
      </c>
      <c r="I442" s="7" t="s" ph="1">
        <v>3333</v>
      </c>
      <c r="M442" s="14" t="str" ph="1">
        <f>IFERROR(INDEX([1]!_born[生没年],
MATCH(I442,[1]!_born[作],0)),"")</f>
        <v/>
      </c>
      <c r="N442" s="14" t="str" ph="1">
        <f>IFERROR(INDEX([1]!_born[生没年],
MATCH(K442,[1]!_born[作],0)),"")</f>
        <v/>
      </c>
      <c r="O442" s="7" t="s" ph="1">
        <v>7548</v>
      </c>
      <c r="R442" s="147" ph="1"/>
    </row>
    <row r="443" spans="1:25" ht="25.5" ph="1">
      <c r="A443" s="6" ph="1">
        <v>437</v>
      </c>
      <c r="B443" s="7" t="s" ph="1">
        <v>676</v>
      </c>
      <c r="C443" s="7" t="s" ph="1">
        <v>1455</v>
      </c>
      <c r="G443" s="7" t="s" ph="1">
        <v>7437</v>
      </c>
      <c r="I443" s="7" t="s" ph="1">
        <v>7549</v>
      </c>
      <c r="M443" s="14" t="str" ph="1">
        <f>IFERROR(INDEX([1]!_born[生没年],
MATCH(I443,[1]!_born[作],0)),"")</f>
        <v/>
      </c>
      <c r="N443" s="14" t="str" ph="1">
        <f>IFERROR(INDEX([1]!_born[生没年],
MATCH(K443,[1]!_born[作],0)),"")</f>
        <v/>
      </c>
      <c r="O443" s="7" t="s" ph="1">
        <v>7550</v>
      </c>
      <c r="R443" s="147" ph="1"/>
    </row>
    <row r="444" spans="1:25" s="19" customFormat="1" ht="25.5" ph="1">
      <c r="A444" s="18" ph="1">
        <v>438</v>
      </c>
      <c r="B444" s="19" t="s" ph="1">
        <v>676</v>
      </c>
      <c r="C444" s="19" t="s" ph="1">
        <v>1455</v>
      </c>
      <c r="G444" s="19" t="s" ph="1">
        <v>7551</v>
      </c>
      <c r="I444" s="28" t="s" ph="1">
        <v>3999</v>
      </c>
      <c r="M444" s="20" t="str" ph="1">
        <f>IFERROR(INDEX([1]!_born[生没年],
MATCH(I444,[1]!_born[作],0)),"")</f>
        <v/>
      </c>
      <c r="N444" s="20" t="str" ph="1">
        <f>IFERROR(INDEX([1]!_born[生没年],
MATCH(K444,[1]!_born[作],0)),"")</f>
        <v/>
      </c>
      <c r="O444" s="28" t="s" ph="1">
        <v>7552</v>
      </c>
      <c r="R444" s="148" ph="1"/>
      <c r="U444" s="21" ph="1"/>
      <c r="V444" s="22" ph="1"/>
      <c r="W444" s="22" ph="1"/>
      <c r="Y444" s="19" t="s" ph="1">
        <v>7217</v>
      </c>
    </row>
    <row r="445" spans="1:25" ht="25.5" ph="1">
      <c r="A445" s="6" ph="1">
        <v>439</v>
      </c>
      <c r="B445" s="7" t="s" ph="1">
        <v>676</v>
      </c>
      <c r="C445" s="7" t="s" ph="1">
        <v>1455</v>
      </c>
      <c r="G445" s="7" t="s" ph="1">
        <v>7437</v>
      </c>
      <c r="I445" s="17" t="s" ph="1">
        <v>7553</v>
      </c>
      <c r="M445" s="14" t="str" ph="1">
        <f>IFERROR(INDEX([1]!_born[生没年],
MATCH(I445,[1]!_born[作],0)),"")</f>
        <v/>
      </c>
      <c r="N445" s="14" t="str" ph="1">
        <f>IFERROR(INDEX([1]!_born[生没年],
MATCH(K445,[1]!_born[作],0)),"")</f>
        <v/>
      </c>
      <c r="O445" s="17" t="s" ph="1">
        <v>7554</v>
      </c>
      <c r="R445" s="147" ph="1"/>
      <c r="U445" s="15" t="s" ph="1">
        <v>1456</v>
      </c>
    </row>
    <row r="446" spans="1:25" s="19" customFormat="1" ht="25.5" ph="1">
      <c r="A446" s="18" ph="1">
        <v>440</v>
      </c>
      <c r="B446" s="19" t="s" ph="1">
        <v>676</v>
      </c>
      <c r="C446" s="19" t="s" ph="1">
        <v>1455</v>
      </c>
      <c r="G446" s="19" t="s" ph="1">
        <v>7551</v>
      </c>
      <c r="I446" s="19" t="s" ph="1">
        <v>7555</v>
      </c>
      <c r="M446" s="20" t="str" ph="1">
        <f>IFERROR(INDEX([1]!_born[生没年],
MATCH(I446,[1]!_born[作],0)),"")</f>
        <v/>
      </c>
      <c r="N446" s="20" t="str" ph="1">
        <f>IFERROR(INDEX([1]!_born[生没年],
MATCH(K446,[1]!_born[作],0)),"")</f>
        <v/>
      </c>
      <c r="O446" s="19" t="s" ph="1">
        <v>7556</v>
      </c>
      <c r="R446" s="148" ph="1"/>
      <c r="U446" s="21" ph="1"/>
      <c r="V446" s="22" ph="1"/>
      <c r="W446" s="22" ph="1"/>
      <c r="Y446" s="19" t="s" ph="1">
        <v>7217</v>
      </c>
    </row>
    <row r="447" spans="1:25" ht="25.5" ph="1">
      <c r="A447" s="6" ph="1">
        <v>441</v>
      </c>
      <c r="B447" s="7" t="s" ph="1">
        <v>676</v>
      </c>
      <c r="C447" s="7" t="s" ph="1">
        <v>1455</v>
      </c>
      <c r="G447" s="7" t="s" ph="1">
        <v>7437</v>
      </c>
      <c r="I447" s="17" t="s" ph="1">
        <v>7557</v>
      </c>
      <c r="M447" s="14" t="str" ph="1">
        <f>IFERROR(INDEX([1]!_born[生没年],
MATCH(I447,[1]!_born[作],0)),"")</f>
        <v/>
      </c>
      <c r="N447" s="14" t="str" ph="1">
        <f>IFERROR(INDEX([1]!_born[生没年],
MATCH(K447,[1]!_born[作],0)),"")</f>
        <v/>
      </c>
      <c r="O447" s="17" t="s" ph="1">
        <v>3334</v>
      </c>
      <c r="R447" s="147" ph="1"/>
    </row>
    <row r="448" spans="1:25" ht="25.5" ph="1">
      <c r="A448" s="6" ph="1">
        <v>442</v>
      </c>
      <c r="B448" s="7" t="s" ph="1">
        <v>676</v>
      </c>
      <c r="C448" s="7" t="s" ph="1">
        <v>1455</v>
      </c>
      <c r="D448" s="23" ph="1"/>
      <c r="E448" s="23" ph="1"/>
      <c r="G448" s="7" t="s" ph="1">
        <v>7437</v>
      </c>
      <c r="I448" s="17" t="s" ph="1">
        <v>7557</v>
      </c>
      <c r="M448" s="14" t="str" ph="1">
        <f>IFERROR(INDEX([1]!_born[生没年],
MATCH(I448,[1]!_born[作],0)),"")</f>
        <v/>
      </c>
      <c r="N448" s="14" t="str" ph="1">
        <f>IFERROR(INDEX([1]!_born[生没年],
MATCH(K448,[1]!_born[作],0)),"")</f>
        <v/>
      </c>
      <c r="O448" s="7" t="s" ph="1">
        <v>1133</v>
      </c>
      <c r="R448" s="147" ph="1"/>
    </row>
    <row r="449" spans="1:25" s="19" customFormat="1" ht="25.5" ph="1">
      <c r="A449" s="18" ph="1">
        <v>443</v>
      </c>
      <c r="B449" s="19" t="s" ph="1">
        <v>676</v>
      </c>
      <c r="C449" s="19" t="s" ph="1">
        <v>1455</v>
      </c>
      <c r="D449" s="26" ph="1"/>
      <c r="E449" s="26" ph="1"/>
      <c r="G449" s="19" t="s" ph="1">
        <v>7551</v>
      </c>
      <c r="I449" s="28" t="s" ph="1">
        <v>7558</v>
      </c>
      <c r="M449" s="20" t="str" ph="1">
        <f>IFERROR(INDEX([1]!_born[生没年],
MATCH(I449,[1]!_born[作],0)),"")</f>
        <v/>
      </c>
      <c r="N449" s="20" t="str" ph="1">
        <f>IFERROR(INDEX([1]!_born[生没年],
MATCH(K449,[1]!_born[作],0)),"")</f>
        <v/>
      </c>
      <c r="O449" s="28" t="s" ph="1">
        <v>7559</v>
      </c>
      <c r="R449" s="148" ph="1"/>
      <c r="U449" s="21" ph="1"/>
      <c r="V449" s="22" ph="1"/>
      <c r="W449" s="22" ph="1"/>
      <c r="Y449" s="19" t="s" ph="1">
        <v>7560</v>
      </c>
    </row>
    <row r="450" spans="1:25" ht="25.5" ph="1">
      <c r="A450" s="6" ph="1">
        <v>444</v>
      </c>
      <c r="B450" s="7" t="s" ph="1">
        <v>676</v>
      </c>
      <c r="C450" s="7" t="s" ph="1">
        <v>1455</v>
      </c>
      <c r="D450" s="23" ph="1"/>
      <c r="E450" s="23" ph="1"/>
      <c r="G450" s="7" t="s" ph="1">
        <v>7437</v>
      </c>
      <c r="I450" s="7" t="s" ph="1">
        <v>7561</v>
      </c>
      <c r="M450" s="14" t="str" ph="1">
        <f>IFERROR(INDEX([1]!_born[生没年],
MATCH(I450,[1]!_born[作],0)),"")</f>
        <v/>
      </c>
      <c r="N450" s="14" t="str" ph="1">
        <f>IFERROR(INDEX([1]!_born[生没年],
MATCH(K450,[1]!_born[作],0)),"")</f>
        <v/>
      </c>
      <c r="O450" s="7" t="s" ph="1">
        <v>7562</v>
      </c>
      <c r="R450" s="147" ph="1"/>
    </row>
    <row r="451" spans="1:25" ht="25.5" ph="1">
      <c r="A451" s="6" ph="1">
        <v>445</v>
      </c>
      <c r="B451" s="7" t="s" ph="1">
        <v>676</v>
      </c>
      <c r="C451" s="7" t="s" ph="1">
        <v>1455</v>
      </c>
      <c r="D451" s="23" ph="1"/>
      <c r="E451" s="23" ph="1"/>
      <c r="G451" s="7" t="s" ph="1">
        <v>7437</v>
      </c>
      <c r="I451" s="7" t="s" ph="1">
        <v>7563</v>
      </c>
      <c r="M451" s="14" t="str" ph="1">
        <f>IFERROR(INDEX([1]!_born[生没年],
MATCH(I451,[1]!_born[作],0)),"")</f>
        <v/>
      </c>
      <c r="N451" s="14" t="str" ph="1">
        <f>IFERROR(INDEX([1]!_born[生没年],
MATCH(K451,[1]!_born[作],0)),"")</f>
        <v/>
      </c>
      <c r="O451" s="7" t="s" ph="1">
        <v>7564</v>
      </c>
      <c r="R451" s="147" ph="1"/>
    </row>
    <row r="452" spans="1:25" ht="25.5" ph="1">
      <c r="A452" s="6" ph="1">
        <v>446</v>
      </c>
      <c r="B452" s="7" t="s" ph="1">
        <v>676</v>
      </c>
      <c r="C452" s="7" t="s" ph="1">
        <v>1455</v>
      </c>
      <c r="D452" s="23" ph="1"/>
      <c r="E452" s="23" ph="1"/>
      <c r="G452" s="7" t="s" ph="1">
        <v>7437</v>
      </c>
      <c r="I452" s="17" t="s" ph="1">
        <v>7565</v>
      </c>
      <c r="M452" s="14" t="str" ph="1">
        <f>IFERROR(INDEX([1]!_born[生没年],
MATCH(I452,[1]!_born[作],0)),"")</f>
        <v/>
      </c>
      <c r="N452" s="14" t="str" ph="1">
        <f>IFERROR(INDEX([1]!_born[生没年],
MATCH(K452,[1]!_born[作],0)),"")</f>
        <v/>
      </c>
      <c r="O452" s="17" t="s" ph="1">
        <v>7566</v>
      </c>
      <c r="R452" s="147" ph="1"/>
      <c r="Y452" s="7" t="s" ph="1">
        <v>7567</v>
      </c>
    </row>
    <row r="453" spans="1:25" ht="25.5" ph="1">
      <c r="A453" s="6" ph="1">
        <v>447</v>
      </c>
      <c r="B453" s="7" t="s" ph="1">
        <v>676</v>
      </c>
      <c r="C453" s="7" t="s" ph="1">
        <v>1455</v>
      </c>
      <c r="D453" s="23" ph="1"/>
      <c r="E453" s="23" ph="1"/>
      <c r="G453" s="7" t="s" ph="1">
        <v>7437</v>
      </c>
      <c r="I453" s="17" t="s" ph="1">
        <v>7565</v>
      </c>
      <c r="M453" s="14" t="str" ph="1">
        <f>IFERROR(INDEX([1]!_born[生没年],
MATCH(I453,[1]!_born[作],0)),"")</f>
        <v/>
      </c>
      <c r="N453" s="14" t="str" ph="1">
        <f>IFERROR(INDEX([1]!_born[生没年],
MATCH(K453,[1]!_born[作],0)),"")</f>
        <v/>
      </c>
      <c r="O453" s="17" t="s" ph="1">
        <v>7568</v>
      </c>
      <c r="R453" s="147" ph="1"/>
      <c r="Y453" s="7" t="s" ph="1">
        <v>7569</v>
      </c>
    </row>
    <row r="454" spans="1:25" ht="25.5" ph="1">
      <c r="A454" s="6" ph="1">
        <v>448</v>
      </c>
      <c r="B454" s="7" t="s" ph="1">
        <v>676</v>
      </c>
      <c r="C454" s="7" t="s" ph="1">
        <v>1455</v>
      </c>
      <c r="D454" s="23" ph="1"/>
      <c r="E454" s="23" ph="1"/>
      <c r="G454" s="7" t="s" ph="1">
        <v>7437</v>
      </c>
      <c r="I454" s="17" t="s" ph="1">
        <v>7565</v>
      </c>
      <c r="M454" s="14" t="str" ph="1">
        <f>IFERROR(INDEX([1]!_born[生没年],
MATCH(I454,[1]!_born[作],0)),"")</f>
        <v/>
      </c>
      <c r="N454" s="14" t="str" ph="1">
        <f>IFERROR(INDEX([1]!_born[生没年],
MATCH(K454,[1]!_born[作],0)),"")</f>
        <v/>
      </c>
      <c r="O454" s="17" t="s" ph="1">
        <v>4412</v>
      </c>
      <c r="R454" s="147" ph="1"/>
      <c r="U454" s="15" ph="1">
        <v>1999.07</v>
      </c>
      <c r="W454" s="16" t="s" ph="1">
        <v>7102</v>
      </c>
      <c r="Y454" s="7" t="s" ph="1">
        <v>7570</v>
      </c>
    </row>
    <row r="455" spans="1:25" ht="25.5" ph="1">
      <c r="A455" s="6" ph="1">
        <v>449</v>
      </c>
      <c r="B455" s="7" t="s" ph="1">
        <v>676</v>
      </c>
      <c r="C455" s="7" t="s" ph="1">
        <v>1455</v>
      </c>
      <c r="D455" s="23" ph="1"/>
      <c r="E455" s="23" ph="1"/>
      <c r="G455" s="7" t="s" ph="1">
        <v>7437</v>
      </c>
      <c r="I455" s="17" t="s" ph="1">
        <v>7565</v>
      </c>
      <c r="M455" s="14" t="str" ph="1">
        <f>IFERROR(INDEX([1]!_born[生没年],
MATCH(I455,[1]!_born[作],0)),"")</f>
        <v/>
      </c>
      <c r="N455" s="14" t="str" ph="1">
        <f>IFERROR(INDEX([1]!_born[生没年],
MATCH(K455,[1]!_born[作],0)),"")</f>
        <v/>
      </c>
      <c r="O455" s="17" t="s" ph="1">
        <v>7571</v>
      </c>
      <c r="R455" s="147" ph="1"/>
      <c r="Y455" s="7" t="s" ph="1">
        <v>7572</v>
      </c>
    </row>
    <row r="456" spans="1:25" ht="25.5" ph="1">
      <c r="A456" s="6" ph="1">
        <v>450</v>
      </c>
      <c r="B456" s="7" t="s" ph="1">
        <v>676</v>
      </c>
      <c r="C456" s="7" t="s" ph="1">
        <v>1455</v>
      </c>
      <c r="D456" s="23" ph="1"/>
      <c r="E456" s="23" ph="1"/>
      <c r="G456" s="7" t="s" ph="1">
        <v>7437</v>
      </c>
      <c r="I456" s="7" t="s" ph="1">
        <v>7573</v>
      </c>
      <c r="M456" s="14" t="str" ph="1">
        <f>IFERROR(INDEX([1]!_born[生没年],
MATCH(I456,[1]!_born[作],0)),"")</f>
        <v/>
      </c>
      <c r="N456" s="14" t="str" ph="1">
        <f>IFERROR(INDEX([1]!_born[生没年],
MATCH(K456,[1]!_born[作],0)),"")</f>
        <v/>
      </c>
      <c r="O456" s="7" t="s" ph="1">
        <v>4000</v>
      </c>
      <c r="R456" s="147" ph="1"/>
    </row>
    <row r="457" spans="1:25" s="19" customFormat="1" ht="25.5" ph="1">
      <c r="A457" s="18" ph="1">
        <v>451</v>
      </c>
      <c r="B457" s="19" t="s" ph="1">
        <v>676</v>
      </c>
      <c r="C457" s="19" t="s" ph="1">
        <v>1455</v>
      </c>
      <c r="D457" s="26" ph="1"/>
      <c r="E457" s="26" ph="1"/>
      <c r="G457" s="19" t="s" ph="1">
        <v>7551</v>
      </c>
      <c r="I457" s="19" t="s" ph="1">
        <v>7574</v>
      </c>
      <c r="M457" s="20" t="str" ph="1">
        <f>IFERROR(INDEX([1]!_born[生没年],
MATCH(I457,[1]!_born[作],0)),"")</f>
        <v/>
      </c>
      <c r="N457" s="20" t="str" ph="1">
        <f>IFERROR(INDEX([1]!_born[生没年],
MATCH(K457,[1]!_born[作],0)),"")</f>
        <v/>
      </c>
      <c r="O457" s="19" t="s" ph="1">
        <v>2383</v>
      </c>
      <c r="R457" s="148" ph="1"/>
      <c r="U457" s="21" ph="1"/>
      <c r="V457" s="22" ph="1"/>
      <c r="W457" s="22" ph="1"/>
      <c r="Y457" s="19" t="s" ph="1">
        <v>7217</v>
      </c>
    </row>
    <row r="458" spans="1:25" ht="25.5" ph="1">
      <c r="A458" s="6" ph="1">
        <v>452</v>
      </c>
      <c r="B458" s="7" t="s" ph="1">
        <v>676</v>
      </c>
      <c r="C458" s="7" t="s" ph="1">
        <v>1455</v>
      </c>
      <c r="G458" s="7" t="s" ph="1">
        <v>7437</v>
      </c>
      <c r="I458" s="7" t="s" ph="1">
        <v>7575</v>
      </c>
      <c r="M458" s="14" t="str" ph="1">
        <f>IFERROR(INDEX([1]!_born[生没年],
MATCH(I458,[1]!_born[作],0)),"")</f>
        <v/>
      </c>
      <c r="N458" s="14" t="str" ph="1">
        <f>IFERROR(INDEX([1]!_born[生没年],
MATCH(K458,[1]!_born[作],0)),"")</f>
        <v/>
      </c>
      <c r="O458" s="7" t="s" ph="1">
        <v>7576</v>
      </c>
      <c r="R458" s="147" ph="1"/>
    </row>
    <row r="459" spans="1:25" ht="25.5" ph="1">
      <c r="A459" s="6" ph="1">
        <v>453</v>
      </c>
      <c r="B459" s="7" t="s" ph="1">
        <v>676</v>
      </c>
      <c r="C459" s="7" t="s" ph="1">
        <v>1455</v>
      </c>
      <c r="E459" s="7" t="s" ph="1">
        <v>680</v>
      </c>
      <c r="G459" s="7" t="s" ph="1">
        <v>7437</v>
      </c>
      <c r="I459" s="7" t="s" ph="1">
        <v>7577</v>
      </c>
      <c r="M459" s="14" t="str" ph="1">
        <f>IFERROR(INDEX([1]!_born[生没年],
MATCH(I459,[1]!_born[作],0)),"")</f>
        <v/>
      </c>
      <c r="N459" s="14" t="str" ph="1">
        <f>IFERROR(INDEX([1]!_born[生没年],
MATCH(K459,[1]!_born[作],0)),"")</f>
        <v/>
      </c>
      <c r="O459" s="7" t="s" ph="1">
        <v>2295</v>
      </c>
      <c r="R459" s="147" ph="1"/>
      <c r="S459" s="7" t="s" ph="1">
        <v>3069</v>
      </c>
    </row>
    <row r="460" spans="1:25" ht="25.5" ph="1">
      <c r="A460" s="6" ph="1">
        <v>454</v>
      </c>
      <c r="B460" s="7" t="s" ph="1">
        <v>676</v>
      </c>
      <c r="C460" s="7" t="s" ph="1">
        <v>1455</v>
      </c>
      <c r="G460" s="7" t="s" ph="1">
        <v>7437</v>
      </c>
      <c r="I460" s="7" t="s" ph="1">
        <v>7578</v>
      </c>
      <c r="M460" s="14" t="str" ph="1">
        <f>IFERROR(INDEX([1]!_born[生没年],
MATCH(I460,[1]!_born[作],0)),"")</f>
        <v/>
      </c>
      <c r="N460" s="14" t="str" ph="1">
        <f>IFERROR(INDEX([1]!_born[生没年],
MATCH(K460,[1]!_born[作],0)),"")</f>
        <v/>
      </c>
      <c r="O460" s="7" t="s" ph="1">
        <v>2296</v>
      </c>
      <c r="R460" s="147" ph="1"/>
    </row>
    <row r="461" spans="1:25" ht="25.5" ph="1">
      <c r="A461" s="6" ph="1">
        <v>455</v>
      </c>
      <c r="B461" s="7" t="s" ph="1">
        <v>676</v>
      </c>
      <c r="C461" s="7" t="s" ph="1">
        <v>1455</v>
      </c>
      <c r="G461" s="7" t="s" ph="1">
        <v>7437</v>
      </c>
      <c r="I461" s="7" t="s" ph="1">
        <v>7579</v>
      </c>
      <c r="M461" s="14" t="str" ph="1">
        <f>IFERROR(INDEX([1]!_born[生没年],
MATCH(I461,[1]!_born[作],0)),"")</f>
        <v/>
      </c>
      <c r="N461" s="14" t="str" ph="1">
        <f>IFERROR(INDEX([1]!_born[生没年],
MATCH(K461,[1]!_born[作],0)),"")</f>
        <v/>
      </c>
      <c r="O461" s="7" t="s" ph="1">
        <v>7580</v>
      </c>
      <c r="R461" s="147" ph="1"/>
    </row>
    <row r="462" spans="1:25" ht="25.5" ph="1">
      <c r="A462" s="6" ph="1">
        <v>456</v>
      </c>
      <c r="B462" s="7" t="s" ph="1">
        <v>676</v>
      </c>
      <c r="C462" s="7" t="s" ph="1">
        <v>1455</v>
      </c>
      <c r="G462" s="7" t="s" ph="1">
        <v>7437</v>
      </c>
      <c r="I462" s="7" t="s" ph="1">
        <v>7579</v>
      </c>
      <c r="M462" s="14" t="str" ph="1">
        <f>IFERROR(INDEX([1]!_born[生没年],
MATCH(I462,[1]!_born[作],0)),"")</f>
        <v/>
      </c>
      <c r="N462" s="14" t="str" ph="1">
        <f>IFERROR(INDEX([1]!_born[生没年],
MATCH(K462,[1]!_born[作],0)),"")</f>
        <v/>
      </c>
      <c r="O462" s="7" t="s" ph="1">
        <v>7581</v>
      </c>
      <c r="R462" s="147" ph="1"/>
    </row>
    <row r="463" spans="1:25" ht="25.5" ph="1">
      <c r="A463" s="6" ph="1">
        <v>457</v>
      </c>
      <c r="B463" s="7" t="s" ph="1">
        <v>676</v>
      </c>
      <c r="C463" s="7" t="s" ph="1">
        <v>1455</v>
      </c>
      <c r="G463" s="7" t="s" ph="1">
        <v>7437</v>
      </c>
      <c r="I463" s="7" t="s" ph="1">
        <v>7579</v>
      </c>
      <c r="M463" s="14" t="str" ph="1">
        <f>IFERROR(INDEX([1]!_born[生没年],
MATCH(I463,[1]!_born[作],0)),"")</f>
        <v/>
      </c>
      <c r="N463" s="14" t="str" ph="1">
        <f>IFERROR(INDEX([1]!_born[生没年],
MATCH(K463,[1]!_born[作],0)),"")</f>
        <v/>
      </c>
      <c r="O463" s="17" t="s" ph="1">
        <v>7582</v>
      </c>
      <c r="R463" s="147" ph="1"/>
      <c r="U463" s="15" ph="1">
        <v>36432</v>
      </c>
      <c r="W463" s="16" ph="1">
        <v>300</v>
      </c>
    </row>
    <row r="464" spans="1:25" ht="25.5" ph="1">
      <c r="A464" s="6" ph="1">
        <v>458</v>
      </c>
      <c r="B464" s="7" t="s" ph="1">
        <v>676</v>
      </c>
      <c r="C464" s="7" t="s" ph="1">
        <v>1455</v>
      </c>
      <c r="G464" s="7" t="s" ph="1">
        <v>7437</v>
      </c>
      <c r="I464" s="7" t="s" ph="1">
        <v>7579</v>
      </c>
      <c r="M464" s="14" t="str" ph="1">
        <f>IFERROR(INDEX([1]!_born[生没年],
MATCH(I464,[1]!_born[作],0)),"")</f>
        <v/>
      </c>
      <c r="N464" s="14" t="str" ph="1">
        <f>IFERROR(INDEX([1]!_born[生没年],
MATCH(K464,[1]!_born[作],0)),"")</f>
        <v/>
      </c>
      <c r="O464" s="7" t="s" ph="1">
        <v>7583</v>
      </c>
      <c r="R464" s="147" ph="1"/>
    </row>
    <row r="465" spans="1:25" ht="25.5" ph="1">
      <c r="A465" s="6" ph="1">
        <v>459</v>
      </c>
      <c r="B465" s="7" t="s" ph="1">
        <v>676</v>
      </c>
      <c r="C465" s="7" t="s" ph="1">
        <v>1455</v>
      </c>
      <c r="G465" s="7" t="s" ph="1">
        <v>7437</v>
      </c>
      <c r="I465" s="7" t="s" ph="1">
        <v>7579</v>
      </c>
      <c r="M465" s="14" t="str" ph="1">
        <f>IFERROR(INDEX([1]!_born[生没年],
MATCH(I465,[1]!_born[作],0)),"")</f>
        <v/>
      </c>
      <c r="N465" s="14" t="str" ph="1">
        <f>IFERROR(INDEX([1]!_born[生没年],
MATCH(K465,[1]!_born[作],0)),"")</f>
        <v/>
      </c>
      <c r="O465" s="7" t="s" ph="1">
        <v>7584</v>
      </c>
      <c r="R465" s="147" ph="1"/>
    </row>
    <row r="466" spans="1:25" ht="25.5" ph="1">
      <c r="A466" s="6" ph="1">
        <v>460</v>
      </c>
      <c r="B466" s="7" t="s" ph="1">
        <v>676</v>
      </c>
      <c r="C466" s="7" t="s" ph="1">
        <v>1455</v>
      </c>
      <c r="G466" s="7" t="s" ph="1">
        <v>7437</v>
      </c>
      <c r="I466" s="7" t="s" ph="1">
        <v>7579</v>
      </c>
      <c r="M466" s="14" t="str" ph="1">
        <f>IFERROR(INDEX([1]!_born[生没年],
MATCH(I466,[1]!_born[作],0)),"")</f>
        <v/>
      </c>
      <c r="N466" s="14" t="str" ph="1">
        <f>IFERROR(INDEX([1]!_born[生没年],
MATCH(K466,[1]!_born[作],0)),"")</f>
        <v/>
      </c>
      <c r="O466" s="7" t="s" ph="1">
        <v>7585</v>
      </c>
      <c r="R466" s="147" ph="1"/>
    </row>
    <row r="467" spans="1:25" ht="25.5" ph="1">
      <c r="A467" s="6" ph="1">
        <v>461</v>
      </c>
      <c r="B467" s="7" t="s" ph="1">
        <v>676</v>
      </c>
      <c r="C467" s="7" t="s" ph="1">
        <v>1455</v>
      </c>
      <c r="G467" s="7" t="s" ph="1">
        <v>7437</v>
      </c>
      <c r="I467" s="7" t="s" ph="1">
        <v>7579</v>
      </c>
      <c r="M467" s="14" t="str" ph="1">
        <f>IFERROR(INDEX([1]!_born[生没年],
MATCH(I467,[1]!_born[作],0)),"")</f>
        <v/>
      </c>
      <c r="N467" s="14" t="str" ph="1">
        <f>IFERROR(INDEX([1]!_born[生没年],
MATCH(K467,[1]!_born[作],0)),"")</f>
        <v/>
      </c>
      <c r="O467" s="7" t="s" ph="1">
        <v>7586</v>
      </c>
      <c r="R467" s="147" ph="1"/>
    </row>
    <row r="468" spans="1:25" ht="25.5" ph="1">
      <c r="A468" s="6" ph="1">
        <v>462</v>
      </c>
      <c r="B468" s="7" t="s" ph="1">
        <v>676</v>
      </c>
      <c r="C468" s="7" t="s" ph="1">
        <v>1455</v>
      </c>
      <c r="G468" s="7" t="s" ph="1">
        <v>7437</v>
      </c>
      <c r="I468" s="7" t="s" ph="1">
        <v>7587</v>
      </c>
      <c r="M468" s="14" t="str" ph="1">
        <f>IFERROR(INDEX([1]!_born[生没年],
MATCH(I468,[1]!_born[作],0)),"")</f>
        <v/>
      </c>
      <c r="N468" s="14" t="str" ph="1">
        <f>IFERROR(INDEX([1]!_born[生没年],
MATCH(K468,[1]!_born[作],0)),"")</f>
        <v/>
      </c>
      <c r="O468" s="7" t="s" ph="1">
        <v>7588</v>
      </c>
      <c r="R468" s="147" ph="1"/>
      <c r="Y468" s="7" t="s" ph="1">
        <v>7589</v>
      </c>
    </row>
    <row r="469" spans="1:25" ht="25.5" ph="1">
      <c r="A469" s="6" ph="1">
        <v>463</v>
      </c>
      <c r="B469" s="7" t="s" ph="1">
        <v>676</v>
      </c>
      <c r="C469" s="7" t="s" ph="1">
        <v>1455</v>
      </c>
      <c r="G469" s="7" t="s" ph="1">
        <v>7437</v>
      </c>
      <c r="I469" s="7" t="s" ph="1">
        <v>7590</v>
      </c>
      <c r="M469" s="14" t="str" ph="1">
        <f>IFERROR(INDEX([1]!_born[生没年],
MATCH(I469,[1]!_born[作],0)),"")</f>
        <v/>
      </c>
      <c r="N469" s="14" t="str" ph="1">
        <f>IFERROR(INDEX([1]!_born[生没年],
MATCH(K469,[1]!_born[作],0)),"")</f>
        <v/>
      </c>
      <c r="O469" s="7" t="s" ph="1">
        <v>7591</v>
      </c>
      <c r="R469" s="147" ph="1"/>
    </row>
    <row r="470" spans="1:25" ht="25.5" ph="1">
      <c r="A470" s="6" ph="1">
        <v>464</v>
      </c>
      <c r="B470" s="7" t="s" ph="1">
        <v>676</v>
      </c>
      <c r="C470" s="7" t="s" ph="1">
        <v>1455</v>
      </c>
      <c r="G470" s="7" t="s" ph="1">
        <v>7437</v>
      </c>
      <c r="I470" s="7" t="s" ph="1">
        <v>7590</v>
      </c>
      <c r="M470" s="14" t="str" ph="1">
        <f>IFERROR(INDEX([1]!_born[生没年],
MATCH(I470,[1]!_born[作],0)),"")</f>
        <v/>
      </c>
      <c r="N470" s="14" t="str" ph="1">
        <f>IFERROR(INDEX([1]!_born[生没年],
MATCH(K470,[1]!_born[作],0)),"")</f>
        <v/>
      </c>
      <c r="O470" s="7" t="s" ph="1">
        <v>7592</v>
      </c>
      <c r="R470" s="147" ph="1"/>
    </row>
    <row r="471" spans="1:25" ht="25.5" ph="1">
      <c r="A471" s="6" ph="1">
        <v>465</v>
      </c>
      <c r="B471" s="7" t="s" ph="1">
        <v>676</v>
      </c>
      <c r="C471" s="7" t="s" ph="1">
        <v>1455</v>
      </c>
      <c r="G471" s="7" t="s" ph="1">
        <v>7437</v>
      </c>
      <c r="I471" s="7" t="s" ph="1">
        <v>7590</v>
      </c>
      <c r="M471" s="14" t="str" ph="1">
        <f>IFERROR(INDEX([1]!_born[生没年],
MATCH(I471,[1]!_born[作],0)),"")</f>
        <v/>
      </c>
      <c r="N471" s="14" t="str" ph="1">
        <f>IFERROR(INDEX([1]!_born[生没年],
MATCH(K471,[1]!_born[作],0)),"")</f>
        <v/>
      </c>
      <c r="O471" s="7" t="s" ph="1">
        <v>7593</v>
      </c>
      <c r="R471" s="147" ph="1"/>
    </row>
    <row r="472" spans="1:25" ht="25.5" ph="1">
      <c r="A472" s="6" ph="1">
        <v>466</v>
      </c>
      <c r="B472" s="7" t="s" ph="1">
        <v>676</v>
      </c>
      <c r="C472" s="7" t="s" ph="1">
        <v>1455</v>
      </c>
      <c r="G472" s="7" t="s" ph="1">
        <v>7437</v>
      </c>
      <c r="I472" s="7" t="s" ph="1">
        <v>7590</v>
      </c>
      <c r="M472" s="14" t="str" ph="1">
        <f>IFERROR(INDEX([1]!_born[生没年],
MATCH(I472,[1]!_born[作],0)),"")</f>
        <v/>
      </c>
      <c r="N472" s="14" t="str" ph="1">
        <f>IFERROR(INDEX([1]!_born[生没年],
MATCH(K472,[1]!_born[作],0)),"")</f>
        <v/>
      </c>
      <c r="O472" s="7" t="s" ph="1">
        <v>7594</v>
      </c>
      <c r="R472" s="147" ph="1"/>
    </row>
    <row r="473" spans="1:25" ht="25.5" ph="1">
      <c r="A473" s="6" ph="1">
        <v>467</v>
      </c>
      <c r="B473" s="7" t="s" ph="1">
        <v>676</v>
      </c>
      <c r="C473" s="7" t="s" ph="1">
        <v>1455</v>
      </c>
      <c r="G473" s="7" t="s" ph="1">
        <v>7437</v>
      </c>
      <c r="I473" s="7" t="s" ph="1">
        <v>7590</v>
      </c>
      <c r="M473" s="14" t="str" ph="1">
        <f>IFERROR(INDEX([1]!_born[生没年],
MATCH(I473,[1]!_born[作],0)),"")</f>
        <v/>
      </c>
      <c r="N473" s="14" t="str" ph="1">
        <f>IFERROR(INDEX([1]!_born[生没年],
MATCH(K473,[1]!_born[作],0)),"")</f>
        <v/>
      </c>
      <c r="O473" s="7" t="s" ph="1">
        <v>7595</v>
      </c>
      <c r="R473" s="147" ph="1"/>
    </row>
    <row r="474" spans="1:25" ht="25.5" ph="1">
      <c r="A474" s="6" ph="1">
        <v>468</v>
      </c>
      <c r="B474" s="7" t="s" ph="1">
        <v>676</v>
      </c>
      <c r="C474" s="7" t="s" ph="1">
        <v>1455</v>
      </c>
      <c r="G474" s="7" t="s" ph="1">
        <v>7437</v>
      </c>
      <c r="I474" s="7" t="s" ph="1">
        <v>7596</v>
      </c>
      <c r="M474" s="14" t="str" ph="1">
        <f>IFERROR(INDEX([1]!_born[生没年],
MATCH(I474,[1]!_born[作],0)),"")</f>
        <v/>
      </c>
      <c r="N474" s="14" t="str" ph="1">
        <f>IFERROR(INDEX([1]!_born[生没年],
MATCH(K474,[1]!_born[作],0)),"")</f>
        <v/>
      </c>
      <c r="O474" s="7" t="s" ph="1">
        <v>7597</v>
      </c>
      <c r="R474" s="147" ph="1"/>
      <c r="U474" s="15" t="s" ph="1">
        <v>681</v>
      </c>
      <c r="V474" s="16" ph="1">
        <v>2800</v>
      </c>
      <c r="W474" s="16" ph="1">
        <v>300</v>
      </c>
      <c r="Y474" s="7" t="s" ph="1">
        <v>1131</v>
      </c>
    </row>
    <row r="475" spans="1:25" ht="25.5" ph="1">
      <c r="A475" s="6" ph="1">
        <v>468</v>
      </c>
      <c r="B475" s="7" t="s" ph="1">
        <v>676</v>
      </c>
      <c r="C475" s="7" t="s" ph="1">
        <v>1455</v>
      </c>
      <c r="G475" s="7" t="s" ph="1">
        <v>7437</v>
      </c>
      <c r="I475" s="7" t="s" ph="1">
        <v>7598</v>
      </c>
      <c r="M475" s="14" t="str" ph="1">
        <f>IFERROR(INDEX([1]!_born[生没年],
MATCH(I475,[1]!_born[作],0)),"")</f>
        <v/>
      </c>
      <c r="N475" s="14" t="str" ph="1">
        <f>IFERROR(INDEX([1]!_born[生没年],
MATCH(K475,[1]!_born[作],0)),"")</f>
        <v/>
      </c>
      <c r="O475" s="7" t="s" ph="1">
        <v>7599</v>
      </c>
      <c r="R475" s="147" ph="1"/>
    </row>
    <row r="476" spans="1:25" ht="25.5" ph="1">
      <c r="A476" s="6" ph="1">
        <v>469</v>
      </c>
      <c r="B476" s="7" t="s" ph="1">
        <v>676</v>
      </c>
      <c r="C476" s="7" t="s" ph="1">
        <v>1455</v>
      </c>
      <c r="G476" s="7" t="s" ph="1">
        <v>7437</v>
      </c>
      <c r="I476" s="7" t="s" ph="1">
        <v>7600</v>
      </c>
      <c r="M476" s="14" t="str" ph="1">
        <f>IFERROR(INDEX([1]!_born[生没年],
MATCH(I476,[1]!_born[作],0)),"")</f>
        <v/>
      </c>
      <c r="N476" s="14" t="str" ph="1">
        <f>IFERROR(INDEX([1]!_born[生没年],
MATCH(K476,[1]!_born[作],0)),"")</f>
        <v/>
      </c>
      <c r="O476" s="7" t="s" ph="1">
        <v>7601</v>
      </c>
      <c r="R476" s="147" ph="1"/>
    </row>
    <row r="477" spans="1:25" ht="25.5" ph="1">
      <c r="A477" s="6" ph="1">
        <v>470</v>
      </c>
      <c r="B477" s="7" t="s" ph="1">
        <v>676</v>
      </c>
      <c r="C477" s="7" t="s" ph="1">
        <v>1455</v>
      </c>
      <c r="G477" s="7" t="s" ph="1">
        <v>7437</v>
      </c>
      <c r="I477" s="7" t="s" ph="1">
        <v>7602</v>
      </c>
      <c r="M477" s="14" t="str" ph="1">
        <f>IFERROR(INDEX([1]!_born[生没年],
MATCH(I477,[1]!_born[作],0)),"")</f>
        <v/>
      </c>
      <c r="N477" s="14" t="str" ph="1">
        <f>IFERROR(INDEX([1]!_born[生没年],
MATCH(K477,[1]!_born[作],0)),"")</f>
        <v/>
      </c>
      <c r="O477" s="7" t="s" ph="1">
        <v>7603</v>
      </c>
      <c r="R477" s="147" ph="1"/>
    </row>
    <row r="478" spans="1:25" ht="25.5" ph="1">
      <c r="A478" s="6" ph="1">
        <v>471</v>
      </c>
      <c r="B478" s="7" t="s" ph="1">
        <v>676</v>
      </c>
      <c r="C478" s="7" t="s" ph="1">
        <v>1455</v>
      </c>
      <c r="G478" s="7" t="s" ph="1">
        <v>7437</v>
      </c>
      <c r="I478" s="7" t="s" ph="1">
        <v>7604</v>
      </c>
      <c r="M478" s="14" t="str" ph="1">
        <f>IFERROR(INDEX([1]!_born[生没年],
MATCH(I478,[1]!_born[作],0)),"")</f>
        <v/>
      </c>
      <c r="N478" s="14" t="str" ph="1">
        <f>IFERROR(INDEX([1]!_born[生没年],
MATCH(K478,[1]!_born[作],0)),"")</f>
        <v/>
      </c>
      <c r="O478" s="7" t="s" ph="1">
        <v>2297</v>
      </c>
      <c r="R478" s="147" ph="1"/>
    </row>
    <row r="479" spans="1:25" ht="25.5" ph="1">
      <c r="A479" s="6" ph="1">
        <v>472</v>
      </c>
      <c r="B479" s="7" t="s" ph="1">
        <v>676</v>
      </c>
      <c r="C479" s="7" t="s" ph="1">
        <v>1455</v>
      </c>
      <c r="G479" s="7" t="s" ph="1">
        <v>7437</v>
      </c>
      <c r="I479" s="7" t="s" ph="1">
        <v>7605</v>
      </c>
      <c r="M479" s="14" t="str" ph="1">
        <f>IFERROR(INDEX([1]!_born[生没年],
MATCH(I479,[1]!_born[作],0)),"")</f>
        <v/>
      </c>
      <c r="N479" s="14" t="str" ph="1">
        <f>IFERROR(INDEX([1]!_born[生没年],
MATCH(K479,[1]!_born[作],0)),"")</f>
        <v/>
      </c>
      <c r="O479" s="7" t="s" ph="1">
        <v>682</v>
      </c>
      <c r="R479" s="147" ph="1"/>
    </row>
    <row r="480" spans="1:25" ht="25.5" ph="1">
      <c r="A480" s="6" ph="1">
        <v>473</v>
      </c>
      <c r="B480" s="7" t="s" ph="1">
        <v>676</v>
      </c>
      <c r="C480" s="7" t="s" ph="1">
        <v>1455</v>
      </c>
      <c r="G480" s="7" t="s" ph="1">
        <v>7437</v>
      </c>
      <c r="I480" s="7" t="s" ph="1">
        <v>7605</v>
      </c>
      <c r="M480" s="14" t="str" ph="1">
        <f>IFERROR(INDEX([1]!_born[生没年],
MATCH(I480,[1]!_born[作],0)),"")</f>
        <v/>
      </c>
      <c r="N480" s="14" t="str" ph="1">
        <f>IFERROR(INDEX([1]!_born[生没年],
MATCH(K480,[1]!_born[作],0)),"")</f>
        <v/>
      </c>
      <c r="O480" s="7" t="s" ph="1">
        <v>7606</v>
      </c>
      <c r="R480" s="147" ph="1"/>
    </row>
    <row r="481" spans="1:25" ht="25.5" ph="1">
      <c r="A481" s="6" ph="1">
        <v>474</v>
      </c>
      <c r="B481" s="7" t="s" ph="1">
        <v>676</v>
      </c>
      <c r="C481" s="7" t="s" ph="1">
        <v>1455</v>
      </c>
      <c r="G481" s="7" t="s" ph="1">
        <v>7437</v>
      </c>
      <c r="I481" s="7" t="s" ph="1">
        <v>7607</v>
      </c>
      <c r="M481" s="14" t="str" ph="1">
        <f>IFERROR(INDEX([1]!_born[生没年],
MATCH(I481,[1]!_born[作],0)),"")</f>
        <v/>
      </c>
      <c r="N481" s="14" t="str" ph="1">
        <f>IFERROR(INDEX([1]!_born[生没年],
MATCH(K481,[1]!_born[作],0)),"")</f>
        <v/>
      </c>
      <c r="O481" s="7" t="s" ph="1">
        <v>7608</v>
      </c>
      <c r="R481" s="147" ph="1"/>
    </row>
    <row r="482" spans="1:25" ht="25.5" ph="1">
      <c r="A482" s="6" ph="1">
        <v>475</v>
      </c>
      <c r="B482" s="7" t="s" ph="1">
        <v>676</v>
      </c>
      <c r="C482" s="7" t="s" ph="1">
        <v>1455</v>
      </c>
      <c r="G482" s="7" t="s" ph="1">
        <v>7437</v>
      </c>
      <c r="I482" s="7" t="s" ph="1">
        <v>7609</v>
      </c>
      <c r="M482" s="14" t="str" ph="1">
        <f>IFERROR(INDEX([1]!_born[生没年],
MATCH(I482,[1]!_born[作],0)),"")</f>
        <v/>
      </c>
      <c r="N482" s="14" t="str" ph="1">
        <f>IFERROR(INDEX([1]!_born[生没年],
MATCH(K482,[1]!_born[作],0)),"")</f>
        <v/>
      </c>
      <c r="O482" s="7" t="s" ph="1">
        <v>2298</v>
      </c>
      <c r="R482" s="147" ph="1"/>
    </row>
    <row r="483" spans="1:25" s="19" customFormat="1" ht="25.5" ph="1">
      <c r="A483" s="18" ph="1">
        <v>476</v>
      </c>
      <c r="B483" s="19" t="s" ph="1">
        <v>676</v>
      </c>
      <c r="C483" s="19" t="s" ph="1">
        <v>1455</v>
      </c>
      <c r="G483" s="19" t="s" ph="1">
        <v>7551</v>
      </c>
      <c r="I483" s="19" t="s" ph="1">
        <v>7610</v>
      </c>
      <c r="M483" s="20" t="str" ph="1">
        <f>IFERROR(INDEX([1]!_born[生没年],
MATCH(I483,[1]!_born[作],0)),"")</f>
        <v/>
      </c>
      <c r="N483" s="20" t="str" ph="1">
        <f>IFERROR(INDEX([1]!_born[生没年],
MATCH(K483,[1]!_born[作],0)),"")</f>
        <v/>
      </c>
      <c r="O483" s="19" t="s" ph="1">
        <v>683</v>
      </c>
      <c r="R483" s="148" ph="1"/>
      <c r="V483" s="22" ph="1"/>
      <c r="W483" s="22" ph="1"/>
      <c r="X483" s="21" ph="1"/>
      <c r="Y483" s="21" t="s" ph="1">
        <v>7436</v>
      </c>
    </row>
    <row r="484" spans="1:25" s="19" customFormat="1" ht="25.5" ph="1">
      <c r="A484" s="18" ph="1">
        <v>477</v>
      </c>
      <c r="B484" s="19" t="s" ph="1">
        <v>676</v>
      </c>
      <c r="C484" s="19" t="s" ph="1">
        <v>1455</v>
      </c>
      <c r="G484" s="19" t="s" ph="1">
        <v>7551</v>
      </c>
      <c r="I484" s="19" t="s" ph="1">
        <v>7610</v>
      </c>
      <c r="M484" s="20" t="str" ph="1">
        <f>IFERROR(INDEX([1]!_born[生没年],
MATCH(I484,[1]!_born[作],0)),"")</f>
        <v/>
      </c>
      <c r="N484" s="20" t="str" ph="1">
        <f>IFERROR(INDEX([1]!_born[生没年],
MATCH(K484,[1]!_born[作],0)),"")</f>
        <v/>
      </c>
      <c r="O484" s="19" t="s" ph="1">
        <v>2299</v>
      </c>
      <c r="R484" s="148" ph="1"/>
      <c r="V484" s="22" ph="1"/>
      <c r="W484" s="22" ph="1"/>
      <c r="X484" s="21" ph="1"/>
      <c r="Y484" s="21" t="s" ph="1">
        <v>7436</v>
      </c>
    </row>
    <row r="485" spans="1:25" s="19" customFormat="1" ht="25.5" ph="1">
      <c r="A485" s="18" ph="1">
        <v>478</v>
      </c>
      <c r="B485" s="19" t="s" ph="1">
        <v>676</v>
      </c>
      <c r="C485" s="19" t="s" ph="1">
        <v>1455</v>
      </c>
      <c r="G485" s="19" t="s" ph="1">
        <v>7551</v>
      </c>
      <c r="I485" s="19" t="s" ph="1">
        <v>7610</v>
      </c>
      <c r="M485" s="20" t="str" ph="1">
        <f>IFERROR(INDEX([1]!_born[生没年],
MATCH(I485,[1]!_born[作],0)),"")</f>
        <v/>
      </c>
      <c r="N485" s="20" t="str" ph="1">
        <f>IFERROR(INDEX([1]!_born[生没年],
MATCH(K485,[1]!_born[作],0)),"")</f>
        <v/>
      </c>
      <c r="O485" s="19" t="s" ph="1">
        <v>7611</v>
      </c>
      <c r="R485" s="148" ph="1"/>
      <c r="V485" s="22" ph="1"/>
      <c r="W485" s="22" ph="1"/>
      <c r="X485" s="21" ph="1"/>
      <c r="Y485" s="21" t="s" ph="1">
        <v>7436</v>
      </c>
    </row>
    <row r="486" spans="1:25" ht="25.5" ph="1">
      <c r="A486" s="6" ph="1">
        <v>479</v>
      </c>
      <c r="B486" s="7" t="s" ph="1">
        <v>676</v>
      </c>
      <c r="C486" s="7" t="s" ph="1">
        <v>1455</v>
      </c>
      <c r="G486" s="7" t="s" ph="1">
        <v>7437</v>
      </c>
      <c r="I486" s="7" t="s" ph="1">
        <v>7609</v>
      </c>
      <c r="M486" s="14" t="str" ph="1">
        <f>IFERROR(INDEX([1]!_born[生没年],
MATCH(I486,[1]!_born[作],0)),"")</f>
        <v/>
      </c>
      <c r="N486" s="14" t="str" ph="1">
        <f>IFERROR(INDEX([1]!_born[生没年],
MATCH(K486,[1]!_born[作],0)),"")</f>
        <v/>
      </c>
      <c r="O486" s="7" t="s" ph="1">
        <v>2524</v>
      </c>
      <c r="R486" s="147" ph="1"/>
    </row>
    <row r="487" spans="1:25" ht="25.5" ph="1">
      <c r="A487" s="6" ph="1">
        <v>480</v>
      </c>
      <c r="B487" s="7" t="s" ph="1">
        <v>676</v>
      </c>
      <c r="C487" s="7" t="s" ph="1">
        <v>1455</v>
      </c>
      <c r="D487" s="23" ph="1"/>
      <c r="E487" s="23" ph="1"/>
      <c r="G487" s="7" t="s" ph="1">
        <v>7437</v>
      </c>
      <c r="I487" s="7" t="s" ph="1">
        <v>2526</v>
      </c>
      <c r="M487" s="14" t="str" ph="1">
        <f>IFERROR(INDEX([1]!_born[生没年],
MATCH(I487,[1]!_born[作],0)),"")</f>
        <v/>
      </c>
      <c r="N487" s="14" t="str" ph="1">
        <f>IFERROR(INDEX([1]!_born[生没年],
MATCH(K487,[1]!_born[作],0)),"")</f>
        <v/>
      </c>
      <c r="O487" s="7" t="s" ph="1">
        <v>2525</v>
      </c>
      <c r="R487" s="147" ph="1"/>
    </row>
    <row r="488" spans="1:25" ht="25.5" ph="1">
      <c r="A488" s="6" ph="1">
        <v>481</v>
      </c>
      <c r="B488" s="7" t="s" ph="1">
        <v>676</v>
      </c>
      <c r="C488" s="7" t="s" ph="1">
        <v>1455</v>
      </c>
      <c r="G488" s="7" t="s" ph="1">
        <v>7437</v>
      </c>
      <c r="I488" s="7" t="s" ph="1">
        <v>2527</v>
      </c>
      <c r="M488" s="14" t="str" ph="1">
        <f>IFERROR(INDEX([1]!_born[生没年],
MATCH(I488,[1]!_born[作],0)),"")</f>
        <v/>
      </c>
      <c r="N488" s="14" t="str" ph="1">
        <f>IFERROR(INDEX([1]!_born[生没年],
MATCH(K488,[1]!_born[作],0)),"")</f>
        <v/>
      </c>
      <c r="O488" s="7" t="s" ph="1">
        <v>7612</v>
      </c>
      <c r="R488" s="147" ph="1"/>
    </row>
    <row r="489" spans="1:25" ht="25.5" ph="1">
      <c r="A489" s="6" ph="1">
        <v>482</v>
      </c>
      <c r="B489" s="7" t="s" ph="1">
        <v>676</v>
      </c>
      <c r="C489" s="7" t="s" ph="1">
        <v>1455</v>
      </c>
      <c r="G489" s="7" t="s" ph="1">
        <v>7437</v>
      </c>
      <c r="I489" s="7" t="s" ph="1">
        <v>2527</v>
      </c>
      <c r="M489" s="14" t="str" ph="1">
        <f>IFERROR(INDEX([1]!_born[生没年],
MATCH(I489,[1]!_born[作],0)),"")</f>
        <v/>
      </c>
      <c r="N489" s="14" t="str" ph="1">
        <f>IFERROR(INDEX([1]!_born[生没年],
MATCH(K489,[1]!_born[作],0)),"")</f>
        <v/>
      </c>
      <c r="O489" s="7" t="s" ph="1">
        <v>7613</v>
      </c>
      <c r="R489" s="147" ph="1"/>
    </row>
    <row r="490" spans="1:25" ht="25.5" ph="1">
      <c r="A490" s="6" ph="1">
        <v>483</v>
      </c>
      <c r="B490" s="7" t="s" ph="1">
        <v>676</v>
      </c>
      <c r="C490" s="7" t="s" ph="1">
        <v>1455</v>
      </c>
      <c r="G490" s="7" t="s" ph="1">
        <v>7437</v>
      </c>
      <c r="I490" s="7" t="s" ph="1">
        <v>2527</v>
      </c>
      <c r="M490" s="14" t="str" ph="1">
        <f>IFERROR(INDEX([1]!_born[生没年],
MATCH(I490,[1]!_born[作],0)),"")</f>
        <v/>
      </c>
      <c r="N490" s="14" t="str" ph="1">
        <f>IFERROR(INDEX([1]!_born[生没年],
MATCH(K490,[1]!_born[作],0)),"")</f>
        <v/>
      </c>
      <c r="O490" s="7" t="s" ph="1">
        <v>7614</v>
      </c>
      <c r="R490" s="147" ph="1"/>
    </row>
    <row r="491" spans="1:25" ht="25.5" ph="1">
      <c r="A491" s="6" ph="1">
        <v>484</v>
      </c>
      <c r="B491" s="7" t="s" ph="1">
        <v>676</v>
      </c>
      <c r="C491" s="7" t="s" ph="1">
        <v>1455</v>
      </c>
      <c r="G491" s="7" t="s" ph="1">
        <v>7437</v>
      </c>
      <c r="I491" s="7" t="s" ph="1">
        <v>2527</v>
      </c>
      <c r="M491" s="14" t="str" ph="1">
        <f>IFERROR(INDEX([1]!_born[生没年],
MATCH(I491,[1]!_born[作],0)),"")</f>
        <v/>
      </c>
      <c r="N491" s="14" t="str" ph="1">
        <f>IFERROR(INDEX([1]!_born[生没年],
MATCH(K491,[1]!_born[作],0)),"")</f>
        <v/>
      </c>
      <c r="O491" s="7" t="s" ph="1">
        <v>7615</v>
      </c>
      <c r="R491" s="147" ph="1"/>
    </row>
    <row r="492" spans="1:25" ht="25.5" ph="1">
      <c r="A492" s="6" ph="1">
        <v>485</v>
      </c>
      <c r="B492" s="7" t="s" ph="1">
        <v>676</v>
      </c>
      <c r="C492" s="7" t="s" ph="1">
        <v>1455</v>
      </c>
      <c r="G492" s="7" t="s" ph="1">
        <v>7437</v>
      </c>
      <c r="I492" s="7" t="s" ph="1">
        <v>4239</v>
      </c>
      <c r="M492" s="14" t="str" ph="1">
        <f>IFERROR(INDEX([1]!_born[生没年],
MATCH(I492,[1]!_born[作],0)),"")</f>
        <v/>
      </c>
      <c r="N492" s="14" t="str" ph="1">
        <f>IFERROR(INDEX([1]!_born[生没年],
MATCH(K492,[1]!_born[作],0)),"")</f>
        <v/>
      </c>
      <c r="O492" s="7" t="s" ph="1">
        <v>3998</v>
      </c>
      <c r="R492" s="147" ph="1"/>
    </row>
    <row r="493" spans="1:25" ht="25.5" ph="1">
      <c r="A493" s="6" ph="1">
        <v>486</v>
      </c>
      <c r="B493" s="7" t="s" ph="1">
        <v>676</v>
      </c>
      <c r="C493" s="7" t="s" ph="1">
        <v>1455</v>
      </c>
      <c r="G493" s="7" t="s" ph="1">
        <v>7437</v>
      </c>
      <c r="I493" s="7" t="s" ph="1">
        <v>4239</v>
      </c>
      <c r="M493" s="14" t="str" ph="1">
        <f>IFERROR(INDEX([1]!_born[生没年],
MATCH(I493,[1]!_born[作],0)),"")</f>
        <v/>
      </c>
      <c r="N493" s="14" t="str" ph="1">
        <f>IFERROR(INDEX([1]!_born[生没年],
MATCH(K493,[1]!_born[作],0)),"")</f>
        <v/>
      </c>
      <c r="O493" s="7" t="s" ph="1">
        <v>684</v>
      </c>
      <c r="R493" s="147" ph="1"/>
    </row>
    <row r="494" spans="1:25" ht="25.5" ph="1">
      <c r="A494" s="6" ph="1">
        <v>487</v>
      </c>
      <c r="B494" s="7" t="s" ph="1">
        <v>676</v>
      </c>
      <c r="C494" s="7" t="s" ph="1">
        <v>1455</v>
      </c>
      <c r="G494" s="7" t="s" ph="1">
        <v>7437</v>
      </c>
      <c r="I494" s="17" t="s" ph="1">
        <v>4221</v>
      </c>
      <c r="M494" s="14" t="str" ph="1">
        <f>IFERROR(INDEX([1]!_born[生没年],
MATCH(I494,[1]!_born[作],0)),"")</f>
        <v/>
      </c>
      <c r="N494" s="14" t="str" ph="1">
        <f>IFERROR(INDEX([1]!_born[生没年],
MATCH(K494,[1]!_born[作],0)),"")</f>
        <v/>
      </c>
      <c r="O494" s="17" t="s" ph="1">
        <v>2420</v>
      </c>
      <c r="R494" s="147" ph="1"/>
    </row>
    <row r="495" spans="1:25" ht="25.5" ph="1">
      <c r="A495" s="6" ph="1">
        <v>488</v>
      </c>
      <c r="B495" s="7" t="s" ph="1">
        <v>676</v>
      </c>
      <c r="C495" s="7" t="s" ph="1">
        <v>1455</v>
      </c>
      <c r="G495" s="7" t="s" ph="1">
        <v>7437</v>
      </c>
      <c r="I495" s="17" t="s" ph="1">
        <v>4221</v>
      </c>
      <c r="M495" s="14" t="str" ph="1">
        <f>IFERROR(INDEX([1]!_born[生没年],
MATCH(I495,[1]!_born[作],0)),"")</f>
        <v/>
      </c>
      <c r="N495" s="14" t="str" ph="1">
        <f>IFERROR(INDEX([1]!_born[生没年],
MATCH(K495,[1]!_born[作],0)),"")</f>
        <v/>
      </c>
      <c r="O495" s="17" t="s" ph="1">
        <v>2987</v>
      </c>
      <c r="R495" s="147" ph="1"/>
    </row>
    <row r="496" spans="1:25" ht="25.5" ph="1">
      <c r="A496" s="6" ph="1">
        <v>489</v>
      </c>
      <c r="B496" s="7" t="s" ph="1">
        <v>676</v>
      </c>
      <c r="C496" s="7" t="s" ph="1">
        <v>1455</v>
      </c>
      <c r="G496" s="7" t="s" ph="1">
        <v>7437</v>
      </c>
      <c r="I496" s="17" t="s" ph="1">
        <v>4221</v>
      </c>
      <c r="M496" s="14" t="str" ph="1">
        <f>IFERROR(INDEX([1]!_born[生没年],
MATCH(I496,[1]!_born[作],0)),"")</f>
        <v/>
      </c>
      <c r="N496" s="14" t="str" ph="1">
        <f>IFERROR(INDEX([1]!_born[生没年],
MATCH(K496,[1]!_born[作],0)),"")</f>
        <v/>
      </c>
      <c r="O496" s="17" t="s" ph="1">
        <v>4216</v>
      </c>
      <c r="R496" s="147" ph="1"/>
    </row>
    <row r="497" spans="1:25" ht="25.5" ph="1">
      <c r="A497" s="6" ph="1">
        <v>490</v>
      </c>
      <c r="B497" s="7" t="s" ph="1">
        <v>676</v>
      </c>
      <c r="C497" s="7" t="s" ph="1">
        <v>1455</v>
      </c>
      <c r="G497" s="7" t="s" ph="1">
        <v>7437</v>
      </c>
      <c r="I497" s="7" t="s" ph="1">
        <v>7616</v>
      </c>
      <c r="M497" s="14" t="str" ph="1">
        <f>IFERROR(INDEX([1]!_born[生没年],
MATCH(I497,[1]!_born[作],0)),"")</f>
        <v/>
      </c>
      <c r="N497" s="14" t="str" ph="1">
        <f>IFERROR(INDEX([1]!_born[生没年],
MATCH(K497,[1]!_born[作],0)),"")</f>
        <v/>
      </c>
      <c r="O497" s="7" t="s" ph="1">
        <v>2528</v>
      </c>
      <c r="R497" s="147" ph="1"/>
    </row>
    <row r="498" spans="1:25" ht="25.5" ph="1">
      <c r="A498" s="6" ph="1">
        <v>491</v>
      </c>
      <c r="B498" s="7" t="s" ph="1">
        <v>676</v>
      </c>
      <c r="C498" s="7" t="s" ph="1">
        <v>1455</v>
      </c>
      <c r="G498" s="7" t="s" ph="1">
        <v>7437</v>
      </c>
      <c r="I498" s="7" t="s" ph="1">
        <v>7617</v>
      </c>
      <c r="M498" s="14" t="str" ph="1">
        <f>IFERROR(INDEX([1]!_born[生没年],
MATCH(I498,[1]!_born[作],0)),"")</f>
        <v/>
      </c>
      <c r="N498" s="14" t="str" ph="1">
        <f>IFERROR(INDEX([1]!_born[生没年],
MATCH(K498,[1]!_born[作],0)),"")</f>
        <v/>
      </c>
      <c r="O498" s="7" t="s" ph="1">
        <v>3997</v>
      </c>
      <c r="R498" s="147" ph="1"/>
    </row>
    <row r="499" spans="1:25" ht="25.5" ph="1">
      <c r="A499" s="6" ph="1">
        <v>492</v>
      </c>
      <c r="B499" s="7" t="s" ph="1">
        <v>676</v>
      </c>
      <c r="C499" s="7" t="s" ph="1">
        <v>676</v>
      </c>
      <c r="G499" s="7" t="s" ph="1">
        <v>7437</v>
      </c>
      <c r="I499" s="7" t="s" ph="1">
        <v>7617</v>
      </c>
      <c r="M499" s="14" t="str" ph="1">
        <f>IFERROR(INDEX([1]!_born[生没年],
MATCH(I499,[1]!_born[作],0)),"")</f>
        <v/>
      </c>
      <c r="N499" s="14" t="str" ph="1">
        <f>IFERROR(INDEX([1]!_born[生没年],
MATCH(K499,[1]!_born[作],0)),"")</f>
        <v/>
      </c>
      <c r="O499" s="7" t="s" ph="1">
        <v>7618</v>
      </c>
      <c r="R499" s="147" ph="1"/>
    </row>
    <row r="500" spans="1:25" ht="25.5" ph="1">
      <c r="A500" s="6" ph="1">
        <v>492</v>
      </c>
      <c r="B500" s="7" t="s" ph="1">
        <v>676</v>
      </c>
      <c r="C500" s="7" t="s" ph="1">
        <v>1455</v>
      </c>
      <c r="G500" s="7" t="s" ph="1">
        <v>7437</v>
      </c>
      <c r="I500" s="7" t="s" ph="1">
        <v>7619</v>
      </c>
      <c r="M500" s="14" t="str" ph="1">
        <f>IFERROR(INDEX([1]!_born[生没年],
MATCH(I500,[1]!_born[作],0)),"")</f>
        <v/>
      </c>
      <c r="N500" s="14" t="str" ph="1">
        <f>IFERROR(INDEX([1]!_born[生没年],
MATCH(K500,[1]!_born[作],0)),"")</f>
        <v/>
      </c>
      <c r="O500" s="7" t="s" ph="1">
        <v>7620</v>
      </c>
      <c r="R500" s="147" ph="1"/>
      <c r="U500" s="15" ph="1">
        <v>43851</v>
      </c>
      <c r="V500" s="16" ph="1">
        <v>2200</v>
      </c>
      <c r="W500" s="16" ph="1">
        <f>1000+510</f>
        <v>1510</v>
      </c>
      <c r="Y500" s="7" t="s" ph="1">
        <v>7621</v>
      </c>
    </row>
    <row r="501" spans="1:25" ht="25.5" ph="1">
      <c r="A501" s="6" ph="1">
        <v>493</v>
      </c>
      <c r="B501" s="7" t="s" ph="1">
        <v>676</v>
      </c>
      <c r="C501" s="7" t="s" ph="1">
        <v>1455</v>
      </c>
      <c r="G501" s="7" t="s" ph="1">
        <v>7437</v>
      </c>
      <c r="I501" s="7" t="s" ph="1">
        <v>7622</v>
      </c>
      <c r="M501" s="14" t="str" ph="1">
        <f>IFERROR(INDEX([1]!_born[生没年],
MATCH(I501,[1]!_born[作],0)),"")</f>
        <v/>
      </c>
      <c r="N501" s="14" t="str" ph="1">
        <f>IFERROR(INDEX([1]!_born[生没年],
MATCH(K501,[1]!_born[作],0)),"")</f>
        <v/>
      </c>
      <c r="O501" s="7" t="s" ph="1">
        <v>7623</v>
      </c>
      <c r="R501" s="147" ph="1"/>
    </row>
    <row r="502" spans="1:25" ht="25.5" ph="1">
      <c r="A502" s="6" ph="1">
        <v>494</v>
      </c>
      <c r="B502" s="7" t="s" ph="1">
        <v>676</v>
      </c>
      <c r="C502" s="7" t="s" ph="1">
        <v>1455</v>
      </c>
      <c r="G502" s="7" t="s" ph="1">
        <v>7437</v>
      </c>
      <c r="I502" s="7" t="s" ph="1">
        <v>7624</v>
      </c>
      <c r="M502" s="14" t="str" ph="1">
        <f>IFERROR(INDEX([1]!_born[生没年],
MATCH(I502,[1]!_born[作],0)),"")</f>
        <v/>
      </c>
      <c r="N502" s="14" t="str" ph="1">
        <f>IFERROR(INDEX([1]!_born[生没年],
MATCH(K502,[1]!_born[作],0)),"")</f>
        <v/>
      </c>
      <c r="O502" s="7" t="s" ph="1">
        <v>2724</v>
      </c>
      <c r="R502" s="147" ph="1"/>
    </row>
    <row r="503" spans="1:25" ht="25.5" ph="1">
      <c r="A503" s="6" ph="1">
        <v>495</v>
      </c>
      <c r="B503" s="7" t="s" ph="1">
        <v>676</v>
      </c>
      <c r="C503" s="7" t="s" ph="1">
        <v>1455</v>
      </c>
      <c r="G503" s="7" t="s" ph="1">
        <v>7437</v>
      </c>
      <c r="I503" s="7" t="s" ph="1">
        <v>7625</v>
      </c>
      <c r="M503" s="14" t="str" ph="1">
        <f>IFERROR(INDEX([1]!_born[生没年],
MATCH(I503,[1]!_born[作],0)),"")</f>
        <v/>
      </c>
      <c r="N503" s="14" t="str" ph="1">
        <f>IFERROR(INDEX([1]!_born[生没年],
MATCH(K503,[1]!_born[作],0)),"")</f>
        <v/>
      </c>
      <c r="O503" s="7" t="s" ph="1">
        <v>7626</v>
      </c>
      <c r="R503" s="147" ph="1"/>
      <c r="Y503" s="7" t="s" ph="1">
        <v>6974</v>
      </c>
    </row>
    <row r="504" spans="1:25" ht="25.5" ph="1">
      <c r="A504" s="6" ph="1">
        <v>496</v>
      </c>
      <c r="B504" s="7" t="s" ph="1">
        <v>676</v>
      </c>
      <c r="C504" s="7" t="s" ph="1">
        <v>1455</v>
      </c>
      <c r="G504" s="7" t="s" ph="1">
        <v>7437</v>
      </c>
      <c r="I504" s="7" t="s" ph="1">
        <v>7627</v>
      </c>
      <c r="M504" s="14" t="str" ph="1">
        <f>IFERROR(INDEX([1]!_born[生没年],
MATCH(I504,[1]!_born[作],0)),"")</f>
        <v/>
      </c>
      <c r="N504" s="14" t="str" ph="1">
        <f>IFERROR(INDEX([1]!_born[生没年],
MATCH(K504,[1]!_born[作],0)),"")</f>
        <v/>
      </c>
      <c r="O504" s="7" t="s" ph="1">
        <v>7628</v>
      </c>
      <c r="R504" s="147" ph="1"/>
    </row>
    <row r="505" spans="1:25" ht="25.5" ph="1">
      <c r="A505" s="6" ph="1">
        <v>497</v>
      </c>
      <c r="B505" s="7" t="s" ph="1">
        <v>676</v>
      </c>
      <c r="C505" s="7" t="s" ph="1">
        <v>1455</v>
      </c>
      <c r="G505" s="7" t="s" ph="1">
        <v>7437</v>
      </c>
      <c r="I505" s="7" t="s" ph="1">
        <v>7627</v>
      </c>
      <c r="M505" s="14" t="str" ph="1">
        <f>IFERROR(INDEX([1]!_born[生没年],
MATCH(I505,[1]!_born[作],0)),"")</f>
        <v/>
      </c>
      <c r="N505" s="14" t="str" ph="1">
        <f>IFERROR(INDEX([1]!_born[生没年],
MATCH(K505,[1]!_born[作],0)),"")</f>
        <v/>
      </c>
      <c r="O505" s="7" t="s" ph="1">
        <v>7629</v>
      </c>
      <c r="R505" s="147" ph="1"/>
    </row>
    <row r="506" spans="1:25" ht="25.5" ph="1">
      <c r="A506" s="6" ph="1">
        <v>498</v>
      </c>
      <c r="B506" s="7" t="s" ph="1">
        <v>676</v>
      </c>
      <c r="C506" s="7" t="s" ph="1">
        <v>1455</v>
      </c>
      <c r="G506" s="7" t="s" ph="1">
        <v>7437</v>
      </c>
      <c r="I506" s="7" t="s" ph="1">
        <v>7627</v>
      </c>
      <c r="M506" s="14" t="str" ph="1">
        <f>IFERROR(INDEX([1]!_born[生没年],
MATCH(I506,[1]!_born[作],0)),"")</f>
        <v/>
      </c>
      <c r="N506" s="14" t="str" ph="1">
        <f>IFERROR(INDEX([1]!_born[生没年],
MATCH(K506,[1]!_born[作],0)),"")</f>
        <v/>
      </c>
      <c r="O506" s="7" t="s" ph="1">
        <v>7630</v>
      </c>
      <c r="R506" s="147" ph="1"/>
    </row>
    <row r="507" spans="1:25" ht="25.5" ph="1">
      <c r="A507" s="6" ph="1">
        <v>499</v>
      </c>
      <c r="B507" s="7" t="s" ph="1">
        <v>676</v>
      </c>
      <c r="C507" s="7" t="s" ph="1">
        <v>1455</v>
      </c>
      <c r="G507" s="7" t="s" ph="1">
        <v>7437</v>
      </c>
      <c r="I507" s="7" t="s" ph="1">
        <v>7627</v>
      </c>
      <c r="M507" s="14" t="str" ph="1">
        <f>IFERROR(INDEX([1]!_born[生没年],
MATCH(I507,[1]!_born[作],0)),"")</f>
        <v/>
      </c>
      <c r="N507" s="14" t="str" ph="1">
        <f>IFERROR(INDEX([1]!_born[生没年],
MATCH(K507,[1]!_born[作],0)),"")</f>
        <v/>
      </c>
      <c r="O507" s="7" t="s" ph="1">
        <v>2543</v>
      </c>
      <c r="R507" s="147" ph="1"/>
    </row>
    <row r="508" spans="1:25" ht="25.5" ph="1">
      <c r="A508" s="6" ph="1">
        <v>500</v>
      </c>
      <c r="B508" s="7" t="s" ph="1">
        <v>676</v>
      </c>
      <c r="C508" s="7" t="s" ph="1">
        <v>1455</v>
      </c>
      <c r="G508" s="7" t="s" ph="1">
        <v>7437</v>
      </c>
      <c r="I508" s="7" t="s" ph="1">
        <v>7627</v>
      </c>
      <c r="M508" s="14" t="str" ph="1">
        <f>IFERROR(INDEX([1]!_born[生没年],
MATCH(I508,[1]!_born[作],0)),"")</f>
        <v/>
      </c>
      <c r="N508" s="14" t="str" ph="1">
        <f>IFERROR(INDEX([1]!_born[生没年],
MATCH(K508,[1]!_born[作],0)),"")</f>
        <v/>
      </c>
      <c r="O508" s="7" t="s" ph="1">
        <v>2544</v>
      </c>
      <c r="R508" s="147" ph="1"/>
    </row>
    <row r="509" spans="1:25" ht="25.5" ph="1">
      <c r="A509" s="6" ph="1">
        <v>501</v>
      </c>
      <c r="B509" s="7" t="s" ph="1">
        <v>676</v>
      </c>
      <c r="C509" s="7" t="s" ph="1">
        <v>1455</v>
      </c>
      <c r="G509" s="7" t="s" ph="1">
        <v>7437</v>
      </c>
      <c r="I509" s="7" t="s" ph="1">
        <v>7631</v>
      </c>
      <c r="M509" s="14" t="str" ph="1">
        <f>IFERROR(INDEX([1]!_born[生没年],
MATCH(I509,[1]!_born[作],0)),"")</f>
        <v/>
      </c>
      <c r="N509" s="14" t="str" ph="1">
        <f>IFERROR(INDEX([1]!_born[生没年],
MATCH(K509,[1]!_born[作],0)),"")</f>
        <v/>
      </c>
      <c r="O509" s="7" t="s" ph="1">
        <v>2545</v>
      </c>
      <c r="R509" s="147" ph="1"/>
    </row>
    <row r="510" spans="1:25" ht="25.5" ph="1">
      <c r="A510" s="6" ph="1">
        <v>502</v>
      </c>
      <c r="B510" s="7" t="s" ph="1">
        <v>676</v>
      </c>
      <c r="C510" s="7" t="s" ph="1">
        <v>1455</v>
      </c>
      <c r="G510" s="7" t="s" ph="1">
        <v>7437</v>
      </c>
      <c r="I510" s="7" t="s" ph="1">
        <v>7632</v>
      </c>
      <c r="M510" s="14" t="str" ph="1">
        <f>IFERROR(INDEX([1]!_born[生没年],
MATCH(I510,[1]!_born[作],0)),"")</f>
        <v/>
      </c>
      <c r="N510" s="14" t="str" ph="1">
        <f>IFERROR(INDEX([1]!_born[生没年],
MATCH(K510,[1]!_born[作],0)),"")</f>
        <v/>
      </c>
      <c r="O510" s="7" t="s" ph="1">
        <v>4222</v>
      </c>
      <c r="R510" s="147" ph="1"/>
      <c r="U510" s="15" ph="1">
        <v>34468</v>
      </c>
      <c r="V510" s="16" ph="1">
        <v>500</v>
      </c>
    </row>
    <row r="511" spans="1:25" ht="25.5" ph="1">
      <c r="A511" s="6" ph="1">
        <v>503</v>
      </c>
      <c r="B511" s="7" t="s" ph="1">
        <v>676</v>
      </c>
      <c r="C511" s="7" t="s" ph="1">
        <v>1455</v>
      </c>
      <c r="G511" s="7" t="s" ph="1">
        <v>7437</v>
      </c>
      <c r="I511" s="7" t="s" ph="1">
        <v>7633</v>
      </c>
      <c r="M511" s="14" t="str" ph="1">
        <f>IFERROR(INDEX([1]!_born[生没年],
MATCH(I511,[1]!_born[作],0)),"")</f>
        <v/>
      </c>
      <c r="N511" s="14" t="str" ph="1">
        <f>IFERROR(INDEX([1]!_born[生没年],
MATCH(K511,[1]!_born[作],0)),"")</f>
        <v/>
      </c>
      <c r="O511" s="7" t="s" ph="1">
        <v>685</v>
      </c>
      <c r="R511" s="147" ph="1"/>
    </row>
    <row r="512" spans="1:25" ht="25.5" ph="1">
      <c r="A512" s="6" ph="1">
        <v>504</v>
      </c>
      <c r="B512" s="7" t="s" ph="1">
        <v>676</v>
      </c>
      <c r="C512" s="7" t="s" ph="1">
        <v>1455</v>
      </c>
      <c r="G512" s="7" t="s" ph="1">
        <v>7437</v>
      </c>
      <c r="I512" s="7" t="s" ph="1">
        <v>7633</v>
      </c>
      <c r="M512" s="14" t="str" ph="1">
        <f>IFERROR(INDEX([1]!_born[生没年],
MATCH(I512,[1]!_born[作],0)),"")</f>
        <v/>
      </c>
      <c r="N512" s="14" t="str" ph="1">
        <f>IFERROR(INDEX([1]!_born[生没年],
MATCH(K512,[1]!_born[作],0)),"")</f>
        <v/>
      </c>
      <c r="O512" s="7" t="s" ph="1">
        <v>686</v>
      </c>
      <c r="R512" s="147" ph="1"/>
    </row>
    <row r="513" spans="1:25" ht="25.5" ph="1">
      <c r="A513" s="6" ph="1">
        <v>505</v>
      </c>
      <c r="B513" s="7" t="s" ph="1">
        <v>676</v>
      </c>
      <c r="C513" s="7" t="s" ph="1">
        <v>1455</v>
      </c>
      <c r="G513" s="7" t="s" ph="1">
        <v>7437</v>
      </c>
      <c r="I513" s="7" t="s" ph="1">
        <v>7634</v>
      </c>
      <c r="M513" s="14" t="str" ph="1">
        <f>IFERROR(INDEX([1]!_born[生没年],
MATCH(I513,[1]!_born[作],0)),"")</f>
        <v/>
      </c>
      <c r="N513" s="14" t="str" ph="1">
        <f>IFERROR(INDEX([1]!_born[生没年],
MATCH(K513,[1]!_born[作],0)),"")</f>
        <v/>
      </c>
      <c r="O513" s="7" t="s" ph="1">
        <v>7635</v>
      </c>
      <c r="R513" s="147" ph="1"/>
    </row>
    <row r="514" spans="1:25" ht="25.5" ph="1">
      <c r="A514" s="6" ph="1">
        <v>506</v>
      </c>
      <c r="B514" s="7" t="s" ph="1">
        <v>676</v>
      </c>
      <c r="C514" s="7" t="s" ph="1">
        <v>1455</v>
      </c>
      <c r="G514" s="7" t="s" ph="1">
        <v>7437</v>
      </c>
      <c r="I514" s="7" t="s" ph="1">
        <v>7636</v>
      </c>
      <c r="M514" s="14" t="str" ph="1">
        <f>IFERROR(INDEX([1]!_born[生没年],
MATCH(I514,[1]!_born[作],0)),"")</f>
        <v/>
      </c>
      <c r="N514" s="14" t="str" ph="1">
        <f>IFERROR(INDEX([1]!_born[生没年],
MATCH(K514,[1]!_born[作],0)),"")</f>
        <v/>
      </c>
      <c r="O514" s="7" t="s" ph="1">
        <v>7637</v>
      </c>
      <c r="R514" s="147" ph="1"/>
    </row>
    <row r="515" spans="1:25" ht="25.5" ph="1">
      <c r="A515" s="6" ph="1">
        <v>507</v>
      </c>
      <c r="B515" s="7" t="s" ph="1">
        <v>676</v>
      </c>
      <c r="C515" s="7" t="s" ph="1">
        <v>1455</v>
      </c>
      <c r="G515" s="7" t="s" ph="1">
        <v>7437</v>
      </c>
      <c r="I515" s="7" t="s" ph="1">
        <v>7638</v>
      </c>
      <c r="M515" s="14" t="str" ph="1">
        <f>IFERROR(INDEX([1]!_born[生没年],
MATCH(I515,[1]!_born[作],0)),"")</f>
        <v/>
      </c>
      <c r="N515" s="14" t="str" ph="1">
        <f>IFERROR(INDEX([1]!_born[生没年],
MATCH(K515,[1]!_born[作],0)),"")</f>
        <v/>
      </c>
      <c r="O515" s="7" t="s" ph="1">
        <v>7639</v>
      </c>
      <c r="R515" s="147" ph="1"/>
      <c r="Y515" s="7" t="s" ph="1">
        <v>7640</v>
      </c>
    </row>
    <row r="516" spans="1:25" ht="25.5" ph="1">
      <c r="A516" s="6" ph="1">
        <v>508</v>
      </c>
      <c r="B516" s="7" t="s" ph="1">
        <v>676</v>
      </c>
      <c r="C516" s="7" t="s" ph="1">
        <v>1455</v>
      </c>
      <c r="G516" s="7" t="s" ph="1">
        <v>7437</v>
      </c>
      <c r="I516" s="7" t="s" ph="1">
        <v>7641</v>
      </c>
      <c r="M516" s="14" t="str" ph="1">
        <f>IFERROR(INDEX([1]!_born[生没年],
MATCH(I516,[1]!_born[作],0)),"")</f>
        <v/>
      </c>
      <c r="N516" s="14" t="str" ph="1">
        <f>IFERROR(INDEX([1]!_born[生没年],
MATCH(K516,[1]!_born[作],0)),"")</f>
        <v/>
      </c>
      <c r="O516" s="7" t="s" ph="1">
        <v>7642</v>
      </c>
      <c r="R516" s="147" ph="1"/>
    </row>
    <row r="517" spans="1:25" ht="25.5" ph="1">
      <c r="A517" s="6" ph="1">
        <v>509</v>
      </c>
      <c r="B517" s="7" t="s" ph="1">
        <v>676</v>
      </c>
      <c r="C517" s="7" t="s" ph="1">
        <v>1455</v>
      </c>
      <c r="G517" s="7" t="s" ph="1">
        <v>7437</v>
      </c>
      <c r="I517" s="7" t="s" ph="1">
        <v>7641</v>
      </c>
      <c r="M517" s="14" t="str" ph="1">
        <f>IFERROR(INDEX([1]!_born[生没年],
MATCH(I517,[1]!_born[作],0)),"")</f>
        <v/>
      </c>
      <c r="N517" s="14" t="str" ph="1">
        <f>IFERROR(INDEX([1]!_born[生没年],
MATCH(K517,[1]!_born[作],0)),"")</f>
        <v/>
      </c>
      <c r="O517" s="7" t="s" ph="1">
        <v>7643</v>
      </c>
      <c r="R517" s="147" ph="1"/>
    </row>
    <row r="518" spans="1:25" ht="25.5" ph="1">
      <c r="A518" s="6" ph="1">
        <v>510</v>
      </c>
      <c r="B518" s="7" t="s" ph="1">
        <v>676</v>
      </c>
      <c r="C518" s="7" t="s" ph="1">
        <v>1455</v>
      </c>
      <c r="G518" s="7" t="s" ph="1">
        <v>7437</v>
      </c>
      <c r="I518" s="7" t="s" ph="1">
        <v>7644</v>
      </c>
      <c r="M518" s="14" t="str" ph="1">
        <f>IFERROR(INDEX([1]!_born[生没年],
MATCH(I518,[1]!_born[作],0)),"")</f>
        <v/>
      </c>
      <c r="N518" s="14" t="str" ph="1">
        <f>IFERROR(INDEX([1]!_born[生没年],
MATCH(K518,[1]!_born[作],0)),"")</f>
        <v/>
      </c>
      <c r="O518" s="7" t="s" ph="1">
        <v>3237</v>
      </c>
      <c r="R518" s="147" ph="1"/>
    </row>
    <row r="519" spans="1:25" ht="25.5" ph="1">
      <c r="A519" s="6" ph="1">
        <v>511</v>
      </c>
      <c r="B519" s="7" t="s" ph="1">
        <v>676</v>
      </c>
      <c r="C519" s="7" t="s" ph="1">
        <v>1455</v>
      </c>
      <c r="G519" s="7" t="s" ph="1">
        <v>7437</v>
      </c>
      <c r="I519" s="7" t="s" ph="1">
        <v>7645</v>
      </c>
      <c r="M519" s="14" t="str" ph="1">
        <f>IFERROR(INDEX([1]!_born[生没年],
MATCH(I519,[1]!_born[作],0)),"")</f>
        <v/>
      </c>
      <c r="N519" s="14" t="str" ph="1">
        <f>IFERROR(INDEX([1]!_born[生没年],
MATCH(K519,[1]!_born[作],0)),"")</f>
        <v/>
      </c>
      <c r="O519" s="7" t="s" ph="1">
        <v>4223</v>
      </c>
      <c r="R519" s="147" ph="1"/>
    </row>
    <row r="520" spans="1:25" ht="25.5" ph="1">
      <c r="A520" s="6" ph="1">
        <v>512</v>
      </c>
      <c r="B520" s="7" t="s" ph="1">
        <v>676</v>
      </c>
      <c r="C520" s="7" t="s" ph="1">
        <v>1455</v>
      </c>
      <c r="G520" s="7" t="s" ph="1">
        <v>7437</v>
      </c>
      <c r="I520" s="7" t="s" ph="1">
        <v>7645</v>
      </c>
      <c r="M520" s="14" t="str" ph="1">
        <f>IFERROR(INDEX([1]!_born[生没年],
MATCH(I520,[1]!_born[作],0)),"")</f>
        <v/>
      </c>
      <c r="N520" s="14" t="str" ph="1">
        <f>IFERROR(INDEX([1]!_born[生没年],
MATCH(K520,[1]!_born[作],0)),"")</f>
        <v/>
      </c>
      <c r="O520" s="7" t="s" ph="1">
        <v>7646</v>
      </c>
      <c r="R520" s="147" ph="1"/>
    </row>
    <row r="521" spans="1:25" ht="25.5" ph="1">
      <c r="A521" s="6" ph="1">
        <v>513</v>
      </c>
      <c r="B521" s="7" t="s" ph="1">
        <v>676</v>
      </c>
      <c r="C521" s="7" t="s" ph="1">
        <v>1455</v>
      </c>
      <c r="G521" s="7" t="s" ph="1">
        <v>7437</v>
      </c>
      <c r="I521" s="7" t="s" ph="1">
        <v>7645</v>
      </c>
      <c r="M521" s="14" t="str" ph="1">
        <f>IFERROR(INDEX([1]!_born[生没年],
MATCH(I521,[1]!_born[作],0)),"")</f>
        <v/>
      </c>
      <c r="N521" s="14" t="str" ph="1">
        <f>IFERROR(INDEX([1]!_born[生没年],
MATCH(K521,[1]!_born[作],0)),"")</f>
        <v/>
      </c>
      <c r="O521" s="7" t="s" ph="1">
        <v>4224</v>
      </c>
      <c r="R521" s="147" ph="1"/>
    </row>
    <row r="522" spans="1:25" ht="25.5" ph="1">
      <c r="A522" s="6" ph="1">
        <v>514</v>
      </c>
      <c r="B522" s="7" t="s" ph="1">
        <v>676</v>
      </c>
      <c r="C522" s="7" t="s" ph="1">
        <v>1455</v>
      </c>
      <c r="G522" s="7" t="s" ph="1">
        <v>7437</v>
      </c>
      <c r="I522" s="7" t="s" ph="1">
        <v>7645</v>
      </c>
      <c r="M522" s="14" t="str" ph="1">
        <f>IFERROR(INDEX([1]!_born[生没年],
MATCH(I522,[1]!_born[作],0)),"")</f>
        <v/>
      </c>
      <c r="N522" s="14" t="str" ph="1">
        <f>IFERROR(INDEX([1]!_born[生没年],
MATCH(K522,[1]!_born[作],0)),"")</f>
        <v/>
      </c>
      <c r="O522" s="7" t="s" ph="1">
        <v>4047</v>
      </c>
      <c r="R522" s="147" ph="1"/>
    </row>
    <row r="523" spans="1:25" ht="25.5" ph="1">
      <c r="A523" s="6" ph="1">
        <v>515</v>
      </c>
      <c r="B523" s="7" t="s" ph="1">
        <v>676</v>
      </c>
      <c r="C523" s="7" t="s" ph="1">
        <v>1455</v>
      </c>
      <c r="G523" s="7" t="s" ph="1">
        <v>7437</v>
      </c>
      <c r="I523" s="7" t="s" ph="1">
        <v>7645</v>
      </c>
      <c r="M523" s="14" t="str" ph="1">
        <f>IFERROR(INDEX([1]!_born[生没年],
MATCH(I523,[1]!_born[作],0)),"")</f>
        <v/>
      </c>
      <c r="N523" s="14" t="str" ph="1">
        <f>IFERROR(INDEX([1]!_born[生没年],
MATCH(K523,[1]!_born[作],0)),"")</f>
        <v/>
      </c>
      <c r="O523" s="7" t="s" ph="1">
        <v>3533</v>
      </c>
      <c r="R523" s="147" ph="1"/>
    </row>
    <row r="524" spans="1:25" ht="25.5" ph="1">
      <c r="A524" s="6" ph="1">
        <v>516</v>
      </c>
      <c r="B524" s="7" t="s" ph="1">
        <v>676</v>
      </c>
      <c r="C524" s="7" t="s" ph="1">
        <v>1455</v>
      </c>
      <c r="G524" s="7" t="s" ph="1">
        <v>7437</v>
      </c>
      <c r="I524" s="7" t="s" ph="1">
        <v>7645</v>
      </c>
      <c r="M524" s="14" t="str" ph="1">
        <f>IFERROR(INDEX([1]!_born[生没年],
MATCH(I524,[1]!_born[作],0)),"")</f>
        <v/>
      </c>
      <c r="N524" s="14" t="str" ph="1">
        <f>IFERROR(INDEX([1]!_born[生没年],
MATCH(K524,[1]!_born[作],0)),"")</f>
        <v/>
      </c>
      <c r="O524" s="7" t="s" ph="1">
        <v>4220</v>
      </c>
      <c r="R524" s="147" ph="1"/>
    </row>
    <row r="525" spans="1:25" ht="25.5" ph="1">
      <c r="A525" s="6" ph="1">
        <v>517</v>
      </c>
      <c r="B525" s="7" t="s" ph="1">
        <v>676</v>
      </c>
      <c r="C525" s="7" t="s" ph="1">
        <v>1455</v>
      </c>
      <c r="G525" s="7" t="s" ph="1">
        <v>7437</v>
      </c>
      <c r="I525" s="7" t="s" ph="1">
        <v>7645</v>
      </c>
      <c r="M525" s="14" t="str" ph="1">
        <f>IFERROR(INDEX([1]!_born[生没年],
MATCH(I525,[1]!_born[作],0)),"")</f>
        <v/>
      </c>
      <c r="N525" s="14" t="str" ph="1">
        <f>IFERROR(INDEX([1]!_born[生没年],
MATCH(K525,[1]!_born[作],0)),"")</f>
        <v/>
      </c>
      <c r="O525" s="7" t="s" ph="1">
        <v>7647</v>
      </c>
      <c r="R525" s="147" ph="1"/>
    </row>
    <row r="526" spans="1:25" s="8" customFormat="1" ph="1">
      <c r="A526" s="6" ph="1">
        <v>520</v>
      </c>
      <c r="B526" s="11" t="s" ph="1">
        <v>46</v>
      </c>
      <c r="C526" s="11" t="s" ph="1">
        <v>687</v>
      </c>
      <c r="G526" s="10" t="s" ph="1">
        <v>687</v>
      </c>
      <c r="H526" s="11" ph="1"/>
      <c r="M526" s="9" t="str" ph="1">
        <f>IFERROR(INDEX([1]!_born[生没年],
MATCH(I526,[1]!_born[作],0)),"")</f>
        <v/>
      </c>
      <c r="N526" s="9" t="str" ph="1">
        <f>IFERROR(INDEX([1]!_born[生没年],
MATCH(K526,[1]!_born[作],0)),"")</f>
        <v/>
      </c>
      <c r="R526" s="146" ph="1"/>
      <c r="U526" s="12" ph="1"/>
      <c r="V526" s="13" ph="1"/>
      <c r="W526" s="13" ph="1"/>
    </row>
    <row r="527" spans="1:25" ht="25.5" ph="1">
      <c r="A527" s="6" ph="1">
        <v>521</v>
      </c>
      <c r="B527" s="7" t="s" ph="1">
        <v>46</v>
      </c>
      <c r="C527" s="7" t="s" ph="1">
        <v>687</v>
      </c>
      <c r="G527" s="7" t="s" ph="1">
        <v>7437</v>
      </c>
      <c r="H527" s="7" t="s" ph="1">
        <v>688</v>
      </c>
      <c r="I527" s="7" t="s" ph="1">
        <v>7648</v>
      </c>
      <c r="M527" s="14" t="str" ph="1">
        <f>IFERROR(INDEX([1]!_born[生没年],
MATCH(I527,[1]!_born[作],0)),"")</f>
        <v/>
      </c>
      <c r="N527" s="14" t="str" ph="1">
        <f>IFERROR(INDEX([1]!_born[生没年],
MATCH(K527,[1]!_born[作],0)),"")</f>
        <v/>
      </c>
      <c r="O527" s="7" t="s" ph="1">
        <v>7649</v>
      </c>
      <c r="R527" s="147" ph="1"/>
      <c r="S527" s="7" t="s" ph="1">
        <v>7650</v>
      </c>
      <c r="T527" s="7" t="s" ph="1">
        <v>689</v>
      </c>
      <c r="U527" s="15" ph="1">
        <v>37956</v>
      </c>
      <c r="V527" s="16" ph="1">
        <v>350</v>
      </c>
      <c r="Y527" s="7" t="s" ph="1">
        <v>7651</v>
      </c>
    </row>
    <row r="528" spans="1:25" ht="25.5" ph="1">
      <c r="A528" s="6" t="s" ph="1">
        <v>690</v>
      </c>
      <c r="B528" s="7" t="s" ph="1">
        <v>46</v>
      </c>
      <c r="C528" s="7" t="s" ph="1">
        <v>687</v>
      </c>
      <c r="G528" s="7" t="s" ph="1">
        <v>7437</v>
      </c>
      <c r="H528" s="7" t="s" ph="1">
        <v>688</v>
      </c>
      <c r="I528" s="7" t="s" ph="1">
        <v>7648</v>
      </c>
      <c r="K528" s="7" t="s" ph="1">
        <v>7653</v>
      </c>
      <c r="M528" s="14" t="str" ph="1">
        <f>IFERROR(INDEX([1]!_born[生没年],
MATCH(I528,[1]!_born[作],0)),"")</f>
        <v/>
      </c>
      <c r="N528" s="14" t="str" ph="1">
        <f>IFERROR(INDEX([1]!_born[生没年],
MATCH(K528,[1]!_born[作],0)),"")</f>
        <v/>
      </c>
      <c r="O528" s="7" t="s" ph="1">
        <v>7652</v>
      </c>
      <c r="R528" s="147" ph="1"/>
      <c r="T528" s="7" t="s" ph="1">
        <v>689</v>
      </c>
      <c r="U528" s="15" ph="1">
        <v>39554</v>
      </c>
      <c r="V528" s="16" ph="1">
        <v>100</v>
      </c>
      <c r="Y528" s="7" t="s" ph="1">
        <v>7654</v>
      </c>
    </row>
    <row r="529" spans="1:25" ht="25.5" ph="1">
      <c r="A529" s="6" ph="1">
        <v>521</v>
      </c>
      <c r="B529" s="7" t="s" ph="1">
        <v>46</v>
      </c>
      <c r="C529" s="7" t="s" ph="1">
        <v>687</v>
      </c>
      <c r="G529" s="7" t="s" ph="1">
        <v>7437</v>
      </c>
      <c r="I529" s="7" t="s" ph="1">
        <v>7655</v>
      </c>
      <c r="M529" s="14" t="str" ph="1">
        <f>IFERROR(INDEX([1]!_born[生没年],
MATCH(I529,[1]!_born[作],0)),"")</f>
        <v/>
      </c>
      <c r="N529" s="14" t="str" ph="1">
        <f>IFERROR(INDEX([1]!_born[生没年],
MATCH(K529,[1]!_born[作],0)),"")</f>
        <v/>
      </c>
      <c r="O529" s="7" t="s" ph="1">
        <v>4048</v>
      </c>
      <c r="R529" s="147" ph="1"/>
    </row>
    <row r="530" spans="1:25" ht="25.5" ph="1">
      <c r="A530" s="6" ph="1">
        <v>522</v>
      </c>
      <c r="B530" s="7" t="s" ph="1">
        <v>46</v>
      </c>
      <c r="C530" s="7" t="s" ph="1">
        <v>687</v>
      </c>
      <c r="G530" s="7" t="s" ph="1">
        <v>7437</v>
      </c>
      <c r="I530" s="7" t="s" ph="1">
        <v>7656</v>
      </c>
      <c r="M530" s="14" t="str" ph="1">
        <f>IFERROR(INDEX([1]!_born[生没年],
MATCH(I530,[1]!_born[作],0)),"")</f>
        <v/>
      </c>
      <c r="N530" s="14" t="str" ph="1">
        <f>IFERROR(INDEX([1]!_born[生没年],
MATCH(K530,[1]!_born[作],0)),"")</f>
        <v/>
      </c>
      <c r="O530" s="7" t="s" ph="1">
        <v>7657</v>
      </c>
      <c r="R530" s="147" ph="1"/>
    </row>
    <row r="531" spans="1:25" ht="25.5" ph="1">
      <c r="B531" s="7" t="s" ph="1">
        <v>46</v>
      </c>
      <c r="C531" s="7" t="s" ph="1">
        <v>687</v>
      </c>
      <c r="G531" s="7" t="s" ph="1">
        <v>7437</v>
      </c>
      <c r="I531" s="7" t="s" ph="1">
        <v>7658</v>
      </c>
      <c r="M531" s="14" t="str" ph="1">
        <f>IFERROR(INDEX([1]!_born[生没年],
MATCH(I531,[1]!_born[作],0)),"")</f>
        <v/>
      </c>
      <c r="N531" s="14" t="str" ph="1">
        <f>IFERROR(INDEX([1]!_born[生没年],
MATCH(K531,[1]!_born[作],0)),"")</f>
        <v/>
      </c>
      <c r="O531" s="7" t="s" ph="1">
        <v>7659</v>
      </c>
      <c r="R531" s="147" ph="1"/>
      <c r="T531" s="7" t="s" ph="1">
        <v>689</v>
      </c>
      <c r="U531" s="15" ph="1">
        <v>39554</v>
      </c>
      <c r="V531" s="16" ph="1">
        <v>100</v>
      </c>
      <c r="Y531" s="7" t="s" ph="1">
        <v>7654</v>
      </c>
    </row>
    <row r="532" spans="1:25" ht="25.5" ph="1">
      <c r="A532" s="6" ph="1">
        <v>523</v>
      </c>
      <c r="B532" s="7" t="s" ph="1">
        <v>46</v>
      </c>
      <c r="C532" s="7" t="s" ph="1">
        <v>687</v>
      </c>
      <c r="G532" s="7" t="s" ph="1">
        <v>7437</v>
      </c>
      <c r="I532" s="7" t="s" ph="1">
        <v>7660</v>
      </c>
      <c r="M532" s="14" t="str" ph="1">
        <f>IFERROR(INDEX([1]!_born[生没年],
MATCH(I532,[1]!_born[作],0)),"")</f>
        <v/>
      </c>
      <c r="N532" s="14" t="str" ph="1">
        <f>IFERROR(INDEX([1]!_born[生没年],
MATCH(K532,[1]!_born[作],0)),"")</f>
        <v/>
      </c>
      <c r="O532" s="7" t="s" ph="1">
        <v>7661</v>
      </c>
      <c r="R532" s="147" ph="1"/>
    </row>
    <row r="533" spans="1:25" ht="25.5" ph="1">
      <c r="A533" s="6" ph="1">
        <v>524</v>
      </c>
      <c r="B533" s="7" t="s" ph="1">
        <v>46</v>
      </c>
      <c r="C533" s="7" t="s" ph="1">
        <v>687</v>
      </c>
      <c r="G533" s="7" t="s" ph="1">
        <v>7437</v>
      </c>
      <c r="I533" s="7" t="s" ph="1">
        <v>7662</v>
      </c>
      <c r="M533" s="14" t="str" ph="1">
        <f>IFERROR(INDEX([1]!_born[生没年],
MATCH(I533,[1]!_born[作],0)),"")</f>
        <v/>
      </c>
      <c r="N533" s="14" t="str" ph="1">
        <f>IFERROR(INDEX([1]!_born[生没年],
MATCH(K533,[1]!_born[作],0)),"")</f>
        <v/>
      </c>
      <c r="O533" s="7" t="s" ph="1">
        <v>7663</v>
      </c>
      <c r="R533" s="147" ph="1"/>
      <c r="S533" s="7" t="s" ph="1">
        <v>7664</v>
      </c>
    </row>
    <row r="534" spans="1:25" ht="25.5" ph="1">
      <c r="A534" s="6" ph="1">
        <v>525</v>
      </c>
      <c r="B534" s="7" t="s" ph="1">
        <v>46</v>
      </c>
      <c r="C534" s="7" t="s" ph="1">
        <v>687</v>
      </c>
      <c r="G534" s="7" t="s" ph="1">
        <v>7437</v>
      </c>
      <c r="I534" s="7" t="s" ph="1">
        <v>7665</v>
      </c>
      <c r="M534" s="14" t="str" ph="1">
        <f>IFERROR(INDEX([1]!_born[生没年],
MATCH(I534,[1]!_born[作],0)),"")</f>
        <v/>
      </c>
      <c r="N534" s="14" t="str" ph="1">
        <f>IFERROR(INDEX([1]!_born[生没年],
MATCH(K534,[1]!_born[作],0)),"")</f>
        <v/>
      </c>
      <c r="O534" s="7" t="s" ph="1">
        <v>7666</v>
      </c>
      <c r="R534" s="147" ph="1"/>
      <c r="S534" s="7" t="s" ph="1">
        <v>7664</v>
      </c>
    </row>
    <row r="535" spans="1:25" ht="25.5" ph="1">
      <c r="A535" s="6" ph="1">
        <v>526</v>
      </c>
      <c r="B535" s="7" t="s" ph="1">
        <v>46</v>
      </c>
      <c r="C535" s="7" t="s" ph="1">
        <v>687</v>
      </c>
      <c r="G535" s="7" t="s" ph="1">
        <v>7437</v>
      </c>
      <c r="I535" s="7" t="s" ph="1">
        <v>7667</v>
      </c>
      <c r="M535" s="14" t="str" ph="1">
        <f>IFERROR(INDEX([1]!_born[生没年],
MATCH(I535,[1]!_born[作],0)),"")</f>
        <v/>
      </c>
      <c r="N535" s="14" t="str" ph="1">
        <f>IFERROR(INDEX([1]!_born[生没年],
MATCH(K535,[1]!_born[作],0)),"")</f>
        <v/>
      </c>
      <c r="O535" s="7" t="s" ph="1">
        <v>7668</v>
      </c>
      <c r="R535" s="147" ph="1"/>
      <c r="S535" s="7" t="s" ph="1">
        <v>7669</v>
      </c>
    </row>
    <row r="536" spans="1:25" ht="25.5" ph="1">
      <c r="A536" s="6" ph="1">
        <v>527</v>
      </c>
      <c r="B536" s="7" t="s" ph="1">
        <v>46</v>
      </c>
      <c r="C536" s="7" t="s" ph="1">
        <v>687</v>
      </c>
      <c r="G536" s="7" t="s" ph="1">
        <v>7437</v>
      </c>
      <c r="I536" s="7" t="s" ph="1">
        <v>7667</v>
      </c>
      <c r="M536" s="14" t="str" ph="1">
        <f>IFERROR(INDEX([1]!_born[生没年],
MATCH(I536,[1]!_born[作],0)),"")</f>
        <v/>
      </c>
      <c r="N536" s="14" t="str" ph="1">
        <f>IFERROR(INDEX([1]!_born[生没年],
MATCH(K536,[1]!_born[作],0)),"")</f>
        <v/>
      </c>
      <c r="O536" s="7" t="s" ph="1">
        <v>7670</v>
      </c>
      <c r="R536" s="147" ph="1"/>
      <c r="S536" s="7" t="s" ph="1">
        <v>7669</v>
      </c>
    </row>
    <row r="537" spans="1:25" ht="25.5" ph="1">
      <c r="A537" s="6" ph="1">
        <v>528</v>
      </c>
      <c r="B537" s="7" t="s" ph="1">
        <v>46</v>
      </c>
      <c r="C537" s="7" t="s" ph="1">
        <v>687</v>
      </c>
      <c r="G537" s="7" t="s" ph="1">
        <v>7437</v>
      </c>
      <c r="I537" s="7" t="s" ph="1">
        <v>7671</v>
      </c>
      <c r="M537" s="14" t="str" ph="1">
        <f>IFERROR(INDEX([1]!_born[生没年],
MATCH(I537,[1]!_born[作],0)),"")</f>
        <v/>
      </c>
      <c r="N537" s="14" t="str" ph="1">
        <f>IFERROR(INDEX([1]!_born[生没年],
MATCH(K537,[1]!_born[作],0)),"")</f>
        <v/>
      </c>
      <c r="O537" s="7" t="s" ph="1">
        <v>7672</v>
      </c>
      <c r="R537" s="147" ph="1"/>
      <c r="S537" s="7" t="s" ph="1">
        <v>7669</v>
      </c>
    </row>
    <row r="538" spans="1:25" ht="25.5" ph="1">
      <c r="A538" s="6" ph="1">
        <v>529</v>
      </c>
      <c r="B538" s="7" t="s" ph="1">
        <v>46</v>
      </c>
      <c r="C538" s="7" t="s" ph="1">
        <v>687</v>
      </c>
      <c r="G538" s="7" t="s" ph="1">
        <v>7437</v>
      </c>
      <c r="I538" s="7" t="s" ph="1">
        <v>7673</v>
      </c>
      <c r="M538" s="14" t="str" ph="1">
        <f>IFERROR(INDEX([1]!_born[生没年],
MATCH(I538,[1]!_born[作],0)),"")</f>
        <v/>
      </c>
      <c r="N538" s="14" t="str" ph="1">
        <f>IFERROR(INDEX([1]!_born[生没年],
MATCH(K538,[1]!_born[作],0)),"")</f>
        <v/>
      </c>
      <c r="O538" s="7" t="s" ph="1">
        <v>7674</v>
      </c>
      <c r="R538" s="147" ph="1"/>
      <c r="S538" s="7" t="s" ph="1">
        <v>7669</v>
      </c>
    </row>
    <row r="539" spans="1:25" ht="25.5" ph="1">
      <c r="A539" s="6" ph="1">
        <v>530</v>
      </c>
      <c r="B539" s="7" t="s" ph="1">
        <v>46</v>
      </c>
      <c r="C539" s="7" t="s" ph="1">
        <v>687</v>
      </c>
      <c r="G539" s="7" t="s" ph="1">
        <v>7437</v>
      </c>
      <c r="I539" s="7" t="s" ph="1">
        <v>7675</v>
      </c>
      <c r="M539" s="14" t="str" ph="1">
        <f>IFERROR(INDEX([1]!_born[生没年],
MATCH(I539,[1]!_born[作],0)),"")</f>
        <v/>
      </c>
      <c r="N539" s="14" t="str" ph="1">
        <f>IFERROR(INDEX([1]!_born[生没年],
MATCH(K539,[1]!_born[作],0)),"")</f>
        <v/>
      </c>
      <c r="O539" s="7" t="s" ph="1">
        <v>7676</v>
      </c>
      <c r="R539" s="147" ph="1"/>
      <c r="S539" s="7" t="s" ph="1">
        <v>7669</v>
      </c>
    </row>
    <row r="540" spans="1:25" ht="25.5" ph="1">
      <c r="A540" s="6" ph="1">
        <v>531</v>
      </c>
      <c r="B540" s="7" t="s" ph="1">
        <v>46</v>
      </c>
      <c r="C540" s="7" t="s" ph="1">
        <v>687</v>
      </c>
      <c r="G540" s="7" t="s" ph="1">
        <v>7437</v>
      </c>
      <c r="I540" s="7" t="s" ph="1">
        <v>7677</v>
      </c>
      <c r="M540" s="14" t="str" ph="1">
        <f>IFERROR(INDEX([1]!_born[生没年],
MATCH(I540,[1]!_born[作],0)),"")</f>
        <v/>
      </c>
      <c r="N540" s="14" t="str" ph="1">
        <f>IFERROR(INDEX([1]!_born[生没年],
MATCH(K540,[1]!_born[作],0)),"")</f>
        <v/>
      </c>
      <c r="O540" s="7" t="s" ph="1">
        <v>4049</v>
      </c>
      <c r="R540" s="147" ph="1"/>
      <c r="S540" s="7" t="s" ph="1">
        <v>7669</v>
      </c>
    </row>
    <row r="541" spans="1:25" ht="25.5" ph="1">
      <c r="A541" s="6" ph="1">
        <v>532</v>
      </c>
      <c r="B541" s="7" t="s" ph="1">
        <v>46</v>
      </c>
      <c r="C541" s="7" t="s" ph="1">
        <v>687</v>
      </c>
      <c r="G541" s="7" t="s" ph="1">
        <v>7437</v>
      </c>
      <c r="I541" s="7" t="s" ph="1">
        <v>7678</v>
      </c>
      <c r="M541" s="14" t="str" ph="1">
        <f>IFERROR(INDEX([1]!_born[生没年],
MATCH(I541,[1]!_born[作],0)),"")</f>
        <v/>
      </c>
      <c r="N541" s="14" t="str" ph="1">
        <f>IFERROR(INDEX([1]!_born[生没年],
MATCH(K541,[1]!_born[作],0)),"")</f>
        <v/>
      </c>
      <c r="O541" s="7" t="s" ph="1">
        <v>7679</v>
      </c>
      <c r="R541" s="147" ph="1"/>
      <c r="S541" s="7" t="s" ph="1">
        <v>7669</v>
      </c>
    </row>
    <row r="542" spans="1:25" ht="25.5" ph="1">
      <c r="A542" s="6" ph="1">
        <v>533</v>
      </c>
      <c r="B542" s="7" t="s" ph="1">
        <v>46</v>
      </c>
      <c r="C542" s="7" t="s" ph="1">
        <v>687</v>
      </c>
      <c r="G542" s="7" t="s" ph="1">
        <v>7437</v>
      </c>
      <c r="I542" s="7" t="s" ph="1">
        <v>7680</v>
      </c>
      <c r="M542" s="14" t="str" ph="1">
        <f>IFERROR(INDEX([1]!_born[生没年],
MATCH(I542,[1]!_born[作],0)),"")</f>
        <v/>
      </c>
      <c r="N542" s="14" t="str" ph="1">
        <f>IFERROR(INDEX([1]!_born[生没年],
MATCH(K542,[1]!_born[作],0)),"")</f>
        <v/>
      </c>
      <c r="O542" s="7" t="s" ph="1">
        <v>7681</v>
      </c>
      <c r="R542" s="147" ph="1"/>
      <c r="S542" s="7" t="s" ph="1">
        <v>7669</v>
      </c>
    </row>
    <row r="543" spans="1:25" ht="25.5" ph="1">
      <c r="A543" s="6" ph="1">
        <v>534</v>
      </c>
      <c r="B543" s="7" t="s" ph="1">
        <v>46</v>
      </c>
      <c r="C543" s="7" t="s" ph="1">
        <v>687</v>
      </c>
      <c r="G543" s="7" t="s" ph="1">
        <v>7437</v>
      </c>
      <c r="I543" s="7" t="s" ph="1">
        <v>7682</v>
      </c>
      <c r="M543" s="14" t="str" ph="1">
        <f>IFERROR(INDEX([1]!_born[生没年],
MATCH(I543,[1]!_born[作],0)),"")</f>
        <v/>
      </c>
      <c r="N543" s="14" t="str" ph="1">
        <f>IFERROR(INDEX([1]!_born[生没年],
MATCH(K543,[1]!_born[作],0)),"")</f>
        <v/>
      </c>
      <c r="O543" s="7" t="s" ph="1">
        <v>7683</v>
      </c>
      <c r="R543" s="147" ph="1"/>
      <c r="S543" s="7" t="s" ph="1">
        <v>7664</v>
      </c>
    </row>
    <row r="544" spans="1:25" s="19" customFormat="1" ht="25.5" ph="1">
      <c r="A544" s="18" ph="1"/>
      <c r="B544" s="19" t="s" ph="1">
        <v>46</v>
      </c>
      <c r="C544" s="19" t="s" ph="1">
        <v>687</v>
      </c>
      <c r="G544" s="19" t="s" ph="1">
        <v>1192</v>
      </c>
      <c r="I544" s="19" t="s" ph="1">
        <v>7684</v>
      </c>
      <c r="M544" s="20" t="str" ph="1">
        <f>IFERROR(INDEX([1]!_born[生没年],
MATCH(I544,[1]!_born[作],0)),"")</f>
        <v/>
      </c>
      <c r="N544" s="20" t="str" ph="1">
        <f>IFERROR(INDEX([1]!_born[生没年],
MATCH(K544,[1]!_born[作],0)),"")</f>
        <v/>
      </c>
      <c r="R544" s="148" ph="1"/>
      <c r="U544" s="21" ph="1"/>
      <c r="V544" s="22" ph="1"/>
      <c r="W544" s="22" ph="1"/>
    </row>
    <row r="545" spans="1:27" ht="25.5" ph="1">
      <c r="A545" s="6" ph="1">
        <v>536</v>
      </c>
      <c r="B545" s="7" t="s" ph="1">
        <v>691</v>
      </c>
      <c r="C545" s="7" t="s" ph="1">
        <v>691</v>
      </c>
      <c r="E545" s="7" t="s" ph="1">
        <v>1490</v>
      </c>
      <c r="G545" s="7" t="s" ph="1">
        <v>1192</v>
      </c>
      <c r="I545" s="7" t="s" ph="1">
        <v>2356</v>
      </c>
      <c r="M545" s="14" t="str" ph="1">
        <f>IFERROR(INDEX([1]!_born[生没年],
MATCH(I545,[1]!_born[作],0)),"")</f>
        <v/>
      </c>
      <c r="N545" s="14" t="str" ph="1">
        <f>IFERROR(INDEX([1]!_born[生没年],
MATCH(K545,[1]!_born[作],0)),"")</f>
        <v/>
      </c>
      <c r="O545" s="7" t="s" ph="1">
        <v>7685</v>
      </c>
      <c r="R545" s="147" ph="1"/>
    </row>
    <row r="546" spans="1:27" ph="1">
      <c r="A546" s="6" ph="1">
        <v>535</v>
      </c>
      <c r="B546" s="7" t="s" ph="1">
        <v>692</v>
      </c>
      <c r="C546" s="7" t="s" ph="1">
        <v>692</v>
      </c>
      <c r="G546" s="7" t="s" ph="1">
        <v>1192</v>
      </c>
      <c r="I546" s="7" t="s" ph="1">
        <v>2356</v>
      </c>
      <c r="M546" s="14" t="str" ph="1">
        <f>IFERROR(INDEX([1]!_born[生没年],
MATCH(I546,[1]!_born[作],0)),"")</f>
        <v/>
      </c>
      <c r="N546" s="14" t="str" ph="1">
        <f>IFERROR(INDEX([1]!_born[生没年],
MATCH(K546,[1]!_born[作],0)),"")</f>
        <v/>
      </c>
      <c r="O546" s="7" t="s" ph="1">
        <v>693</v>
      </c>
      <c r="R546" s="147" ph="1"/>
    </row>
    <row r="547" spans="1:27" ht="25.5" ph="1">
      <c r="B547" s="7" t="s" ph="1">
        <v>694</v>
      </c>
      <c r="C547" s="7" t="s" ph="1">
        <v>694</v>
      </c>
      <c r="G547" s="7" t="s" ph="1">
        <v>1192</v>
      </c>
      <c r="I547" s="7" t="s" ph="1">
        <v>2867</v>
      </c>
      <c r="K547" s="7" t="s" ph="1">
        <v>695</v>
      </c>
      <c r="M547" s="14" t="str" ph="1">
        <f>IFERROR(INDEX([1]!_born[生没年],
MATCH(I547,[1]!_born[作],0)),"")</f>
        <v/>
      </c>
      <c r="N547" s="14" t="str" ph="1">
        <f>IFERROR(INDEX([1]!_born[生没年],
MATCH(K547,[1]!_born[作],0)),"")</f>
        <v/>
      </c>
      <c r="O547" s="7" t="s" ph="1">
        <v>7686</v>
      </c>
      <c r="R547" s="147" ph="1"/>
      <c r="S547" s="7" t="s" ph="1">
        <v>696</v>
      </c>
      <c r="T547" s="7" t="s" ph="1">
        <v>697</v>
      </c>
      <c r="U547" s="15" ph="1">
        <v>37444</v>
      </c>
      <c r="Y547" s="7" t="s" ph="1">
        <v>7687</v>
      </c>
    </row>
    <row r="548" spans="1:27" ht="25.5" ph="1">
      <c r="B548" s="7" t="s" ph="1">
        <v>692</v>
      </c>
      <c r="C548" s="7" t="s" ph="1">
        <v>698</v>
      </c>
      <c r="G548" s="7" t="s" ph="1">
        <v>1174</v>
      </c>
      <c r="M548" s="14" t="str" ph="1">
        <f>IFERROR(INDEX([1]!_born[生没年],
MATCH(I548,[1]!_born[作],0)),"")</f>
        <v/>
      </c>
      <c r="N548" s="14" t="str" ph="1">
        <f>IFERROR(INDEX([1]!_born[生没年],
MATCH(K548,[1]!_born[作],0)),"")</f>
        <v/>
      </c>
      <c r="O548" s="7" t="s" ph="1">
        <v>7688</v>
      </c>
      <c r="R548" s="147" ph="1"/>
      <c r="S548" s="7" t="s" ph="1">
        <v>699</v>
      </c>
      <c r="T548" s="7" t="s" ph="1">
        <v>2868</v>
      </c>
      <c r="U548" s="15" ph="1">
        <v>37444</v>
      </c>
      <c r="Y548" s="7" t="s" ph="1">
        <v>7687</v>
      </c>
    </row>
    <row r="549" spans="1:27" ht="25.5" ph="1">
      <c r="B549" s="7" t="s" ph="1">
        <v>692</v>
      </c>
      <c r="C549" s="7" t="s" ph="1">
        <v>698</v>
      </c>
      <c r="G549" s="7" t="s" ph="1">
        <v>1174</v>
      </c>
      <c r="I549" s="7" t="s" ph="1">
        <v>700</v>
      </c>
      <c r="K549" s="7" t="s" ph="1">
        <v>701</v>
      </c>
      <c r="M549" s="14" t="str" ph="1">
        <f>IFERROR(INDEX([1]!_born[生没年],
MATCH(I549,[1]!_born[作],0)),"")</f>
        <v/>
      </c>
      <c r="N549" s="14" t="str" ph="1">
        <f>IFERROR(INDEX([1]!_born[生没年],
MATCH(K549,[1]!_born[作],0)),"")</f>
        <v/>
      </c>
      <c r="O549" s="7" t="s" ph="1">
        <v>702</v>
      </c>
      <c r="R549" s="147" ph="1"/>
      <c r="S549" s="7" t="s" ph="1">
        <v>703</v>
      </c>
      <c r="T549" s="7" t="s" ph="1">
        <v>704</v>
      </c>
      <c r="U549" s="15" ph="1">
        <v>37444</v>
      </c>
      <c r="Y549" s="7" t="s" ph="1">
        <v>7687</v>
      </c>
    </row>
    <row r="550" spans="1:27" ht="25.5" ph="1">
      <c r="B550" s="7" t="s" ph="1">
        <v>694</v>
      </c>
      <c r="C550" s="7" t="s" ph="1">
        <v>705</v>
      </c>
      <c r="G550" s="7" t="s" ph="1">
        <v>1174</v>
      </c>
      <c r="I550" s="7" t="s" ph="1">
        <v>706</v>
      </c>
      <c r="K550" s="7" t="s" ph="1">
        <v>707</v>
      </c>
      <c r="M550" s="14" t="str" ph="1">
        <f>IFERROR(INDEX([1]!_born[生没年],
MATCH(I550,[1]!_born[作],0)),"")</f>
        <v/>
      </c>
      <c r="N550" s="14" t="str" ph="1">
        <f>IFERROR(INDEX([1]!_born[生没年],
MATCH(K550,[1]!_born[作],0)),"")</f>
        <v/>
      </c>
      <c r="O550" s="7" t="s" ph="1">
        <v>7689</v>
      </c>
      <c r="R550" s="147" ph="1"/>
      <c r="S550" s="7" t="s" ph="1">
        <v>7690</v>
      </c>
      <c r="T550" s="7" t="s" ph="1">
        <v>3332</v>
      </c>
      <c r="U550" s="15" ph="1">
        <v>37444</v>
      </c>
      <c r="Y550" s="7" t="s" ph="1">
        <v>7687</v>
      </c>
    </row>
    <row r="551" spans="1:27" ht="25.5" ph="1">
      <c r="B551" s="7" t="s" ph="1">
        <v>694</v>
      </c>
      <c r="C551" s="7" t="s" ph="1">
        <v>705</v>
      </c>
      <c r="G551" s="7" t="s" ph="1">
        <v>1174</v>
      </c>
      <c r="I551" s="7" t="s" ph="1">
        <v>706</v>
      </c>
      <c r="K551" s="7" t="s" ph="1">
        <v>707</v>
      </c>
      <c r="M551" s="14" t="str" ph="1">
        <f>IFERROR(INDEX([1]!_born[生没年],
MATCH(I551,[1]!_born[作],0)),"")</f>
        <v/>
      </c>
      <c r="N551" s="14" t="str" ph="1">
        <f>IFERROR(INDEX([1]!_born[生没年],
MATCH(K551,[1]!_born[作],0)),"")</f>
        <v/>
      </c>
      <c r="O551" s="7" t="s" ph="1">
        <v>7691</v>
      </c>
      <c r="R551" s="147" ph="1"/>
      <c r="S551" s="7" t="s" ph="1">
        <v>7690</v>
      </c>
      <c r="T551" s="7" t="s" ph="1">
        <v>3332</v>
      </c>
      <c r="U551" s="15" ph="1">
        <v>37444</v>
      </c>
      <c r="Y551" s="7" t="s" ph="1">
        <v>7687</v>
      </c>
    </row>
    <row r="552" spans="1:27" ht="25.5" ph="1">
      <c r="B552" s="7" t="s" ph="1">
        <v>694</v>
      </c>
      <c r="C552" s="7" t="s" ph="1">
        <v>705</v>
      </c>
      <c r="G552" s="7" t="s" ph="1">
        <v>1174</v>
      </c>
      <c r="I552" s="7" t="s" ph="1">
        <v>706</v>
      </c>
      <c r="K552" s="7" t="s" ph="1">
        <v>707</v>
      </c>
      <c r="M552" s="14" t="str" ph="1">
        <f>IFERROR(INDEX([1]!_born[生没年],
MATCH(I552,[1]!_born[作],0)),"")</f>
        <v/>
      </c>
      <c r="N552" s="14" t="str" ph="1">
        <f>IFERROR(INDEX([1]!_born[生没年],
MATCH(K552,[1]!_born[作],0)),"")</f>
        <v/>
      </c>
      <c r="O552" s="7" t="s" ph="1">
        <v>7692</v>
      </c>
      <c r="R552" s="147" ph="1"/>
      <c r="S552" s="7" t="s" ph="1">
        <v>7690</v>
      </c>
      <c r="T552" s="7" t="s" ph="1">
        <v>3332</v>
      </c>
      <c r="U552" s="15" ph="1">
        <v>37444</v>
      </c>
      <c r="Y552" s="7" t="s" ph="1">
        <v>7687</v>
      </c>
    </row>
    <row r="553" spans="1:27" ht="25.5" ph="1">
      <c r="B553" s="7" t="s" ph="1">
        <v>694</v>
      </c>
      <c r="C553" s="7" t="s" ph="1">
        <v>705</v>
      </c>
      <c r="G553" s="7" t="s" ph="1">
        <v>1174</v>
      </c>
      <c r="I553" s="7" t="s" ph="1">
        <v>706</v>
      </c>
      <c r="K553" s="7" t="s" ph="1">
        <v>707</v>
      </c>
      <c r="M553" s="14" t="str" ph="1">
        <f>IFERROR(INDEX([1]!_born[生没年],
MATCH(I553,[1]!_born[作],0)),"")</f>
        <v/>
      </c>
      <c r="N553" s="14" t="str" ph="1">
        <f>IFERROR(INDEX([1]!_born[生没年],
MATCH(K553,[1]!_born[作],0)),"")</f>
        <v/>
      </c>
      <c r="O553" s="7" t="s" ph="1">
        <v>7693</v>
      </c>
      <c r="R553" s="147" ph="1"/>
      <c r="S553" s="7" t="s" ph="1">
        <v>7690</v>
      </c>
      <c r="T553" s="7" t="s" ph="1">
        <v>3332</v>
      </c>
      <c r="U553" s="15" ph="1">
        <v>37444</v>
      </c>
      <c r="Y553" s="7" t="s" ph="1">
        <v>7687</v>
      </c>
    </row>
    <row r="554" spans="1:27" ht="25.5" ph="1">
      <c r="B554" s="7" t="s" ph="1">
        <v>694</v>
      </c>
      <c r="C554" s="7" t="s" ph="1">
        <v>705</v>
      </c>
      <c r="G554" s="7" t="s" ph="1">
        <v>1174</v>
      </c>
      <c r="I554" s="7" t="s" ph="1">
        <v>706</v>
      </c>
      <c r="K554" s="7" t="s" ph="1">
        <v>707</v>
      </c>
      <c r="M554" s="14" t="str" ph="1">
        <f>IFERROR(INDEX([1]!_born[生没年],
MATCH(I554,[1]!_born[作],0)),"")</f>
        <v/>
      </c>
      <c r="N554" s="14" t="str" ph="1">
        <f>IFERROR(INDEX([1]!_born[生没年],
MATCH(K554,[1]!_born[作],0)),"")</f>
        <v/>
      </c>
      <c r="O554" s="7" t="s" ph="1">
        <v>7694</v>
      </c>
      <c r="R554" s="147" ph="1"/>
      <c r="S554" s="7" t="s" ph="1">
        <v>7690</v>
      </c>
      <c r="T554" s="7" t="s" ph="1">
        <v>3332</v>
      </c>
      <c r="U554" s="15" ph="1">
        <v>37444</v>
      </c>
      <c r="Y554" s="7" t="s" ph="1">
        <v>7687</v>
      </c>
    </row>
    <row r="555" spans="1:27" ht="25.5" ph="1">
      <c r="B555" s="7" t="s" ph="1">
        <v>694</v>
      </c>
      <c r="C555" s="7" t="s" ph="1">
        <v>705</v>
      </c>
      <c r="G555" s="7" t="s" ph="1">
        <v>1174</v>
      </c>
      <c r="I555" s="7" t="s" ph="1">
        <v>706</v>
      </c>
      <c r="K555" s="7" t="s" ph="1">
        <v>708</v>
      </c>
      <c r="M555" s="14" t="str" ph="1">
        <f>IFERROR(INDEX([1]!_born[生没年],
MATCH(I555,[1]!_born[作],0)),"")</f>
        <v/>
      </c>
      <c r="N555" s="14" t="str" ph="1">
        <f>IFERROR(INDEX([1]!_born[生没年],
MATCH(K555,[1]!_born[作],0)),"")</f>
        <v/>
      </c>
      <c r="O555" s="7" t="s" ph="1">
        <v>7695</v>
      </c>
      <c r="R555" s="147" ph="1"/>
      <c r="S555" s="7" t="s" ph="1">
        <v>7690</v>
      </c>
      <c r="T555" s="7" t="s" ph="1">
        <v>3332</v>
      </c>
      <c r="U555" s="15" ph="1">
        <v>37444</v>
      </c>
      <c r="Y555" s="7" t="s" ph="1">
        <v>7687</v>
      </c>
    </row>
    <row r="556" spans="1:27" ht="25.5" ph="1">
      <c r="B556" s="7" t="s" ph="1">
        <v>694</v>
      </c>
      <c r="C556" s="7" t="s" ph="1">
        <v>705</v>
      </c>
      <c r="G556" s="7" t="s" ph="1">
        <v>1174</v>
      </c>
      <c r="I556" s="7" t="s" ph="1">
        <v>706</v>
      </c>
      <c r="K556" s="7" t="s" ph="1">
        <v>709</v>
      </c>
      <c r="M556" s="14" t="str" ph="1">
        <f>IFERROR(INDEX([1]!_born[生没年],
MATCH(I556,[1]!_born[作],0)),"")</f>
        <v/>
      </c>
      <c r="N556" s="14" t="str" ph="1">
        <f>IFERROR(INDEX([1]!_born[生没年],
MATCH(K556,[1]!_born[作],0)),"")</f>
        <v/>
      </c>
      <c r="O556" s="7" t="s" ph="1">
        <v>7696</v>
      </c>
      <c r="R556" s="147" ph="1"/>
      <c r="S556" s="7" t="s" ph="1">
        <v>7690</v>
      </c>
      <c r="T556" s="7" t="s" ph="1">
        <v>3332</v>
      </c>
      <c r="U556" s="15" ph="1">
        <v>37444</v>
      </c>
      <c r="Y556" s="7" t="s" ph="1">
        <v>7687</v>
      </c>
    </row>
    <row r="557" spans="1:27" ht="25.5" ph="1">
      <c r="B557" s="7" t="s" ph="1">
        <v>692</v>
      </c>
      <c r="C557" s="7" t="s" ph="1">
        <v>698</v>
      </c>
      <c r="G557" s="7" t="s" ph="1">
        <v>1174</v>
      </c>
      <c r="I557" s="7" t="s" ph="1">
        <v>710</v>
      </c>
      <c r="M557" s="14" t="str" ph="1">
        <f>IFERROR(INDEX([1]!_born[生没年],
MATCH(I557,[1]!_born[作],0)),"")</f>
        <v/>
      </c>
      <c r="N557" s="14" t="str" ph="1">
        <f>IFERROR(INDEX([1]!_born[生没年],
MATCH(K557,[1]!_born[作],0)),"")</f>
        <v/>
      </c>
      <c r="O557" s="7" t="s" ph="1">
        <v>7697</v>
      </c>
      <c r="R557" s="147" ph="1"/>
      <c r="S557" s="7" t="s" ph="1">
        <v>7698</v>
      </c>
      <c r="T557" s="7" t="s" ph="1">
        <v>711</v>
      </c>
      <c r="U557" s="15" ph="1">
        <v>37444</v>
      </c>
      <c r="Y557" s="7" t="s" ph="1">
        <v>7687</v>
      </c>
    </row>
    <row r="558" spans="1:27" ht="25.5" ph="1">
      <c r="B558" s="7" t="s" ph="1">
        <v>692</v>
      </c>
      <c r="C558" s="7" t="s" ph="1">
        <v>698</v>
      </c>
      <c r="G558" s="7" t="s" ph="1">
        <v>1174</v>
      </c>
      <c r="I558" s="7" t="s" ph="1">
        <v>712</v>
      </c>
      <c r="M558" s="14" t="str" ph="1">
        <f>IFERROR(INDEX([1]!_born[生没年],
MATCH(I558,[1]!_born[作],0)),"")</f>
        <v/>
      </c>
      <c r="N558" s="14" t="str" ph="1">
        <f>IFERROR(INDEX([1]!_born[生没年],
MATCH(K558,[1]!_born[作],0)),"")</f>
        <v/>
      </c>
      <c r="O558" s="7" t="s" ph="1">
        <v>7699</v>
      </c>
      <c r="R558" s="147" ph="1"/>
      <c r="S558" s="7" t="s" ph="1">
        <v>7698</v>
      </c>
      <c r="T558" s="7" t="s" ph="1">
        <v>711</v>
      </c>
      <c r="U558" s="15" ph="1">
        <v>37444</v>
      </c>
      <c r="Y558" s="7" t="s" ph="1">
        <v>7687</v>
      </c>
    </row>
    <row r="559" spans="1:27" ht="25.5" ph="1">
      <c r="B559" s="7" t="s" ph="1">
        <v>692</v>
      </c>
      <c r="C559" s="7" t="s" ph="1">
        <v>698</v>
      </c>
      <c r="G559" s="7" t="s" ph="1">
        <v>1174</v>
      </c>
      <c r="I559" s="7" t="s" ph="1">
        <v>713</v>
      </c>
      <c r="K559" s="7" t="s" ph="1">
        <v>714</v>
      </c>
      <c r="M559" s="14" t="str" ph="1">
        <f>IFERROR(INDEX([1]!_born[生没年],
MATCH(I559,[1]!_born[作],0)),"")</f>
        <v/>
      </c>
      <c r="N559" s="14" t="str" ph="1">
        <f>IFERROR(INDEX([1]!_born[生没年],
MATCH(K559,[1]!_born[作],0)),"")</f>
        <v/>
      </c>
      <c r="O559" s="7" t="s" ph="1">
        <v>715</v>
      </c>
      <c r="R559" s="147" ph="1"/>
      <c r="S559" s="7" t="s" ph="1">
        <v>7698</v>
      </c>
      <c r="T559" s="7" t="s" ph="1">
        <v>716</v>
      </c>
      <c r="U559" s="15" ph="1">
        <v>37444</v>
      </c>
      <c r="Y559" s="7" t="s" ph="1">
        <v>7687</v>
      </c>
    </row>
    <row r="560" spans="1:27" ht="25.5" ph="1">
      <c r="B560" s="7" t="s" ph="1">
        <v>692</v>
      </c>
      <c r="C560" s="7" t="s" ph="1">
        <v>698</v>
      </c>
      <c r="G560" s="7" t="s" ph="1">
        <v>1174</v>
      </c>
      <c r="I560" s="7" t="s" ph="1">
        <v>1175</v>
      </c>
      <c r="M560" s="14" t="str" ph="1">
        <f>IFERROR(INDEX([1]!_born[生没年],
MATCH(I560,[1]!_born[作],0)),"")</f>
        <v/>
      </c>
      <c r="N560" s="14" t="str" ph="1">
        <f>IFERROR(INDEX([1]!_born[生没年],
MATCH(K560,[1]!_born[作],0)),"")</f>
        <v/>
      </c>
      <c r="O560" s="7" t="s" ph="1">
        <v>7700</v>
      </c>
      <c r="R560" s="147" ph="1"/>
      <c r="T560" s="7" t="s" ph="1">
        <v>2769</v>
      </c>
      <c r="U560" s="15" ph="1">
        <v>37492</v>
      </c>
      <c r="Y560" s="7" t="s" ph="1">
        <v>7006</v>
      </c>
      <c r="AA560" s="7" t="s" ph="1">
        <v>717</v>
      </c>
    </row>
    <row r="561" spans="1:23" ht="25.5" ph="1">
      <c r="A561" s="6" ph="1">
        <v>537</v>
      </c>
      <c r="B561" s="7" t="s" ph="1">
        <v>692</v>
      </c>
      <c r="C561" s="7" t="s" ph="1">
        <v>698</v>
      </c>
      <c r="G561" s="7" t="s" ph="1">
        <v>1174</v>
      </c>
      <c r="I561" s="7" t="s" ph="1">
        <v>7701</v>
      </c>
      <c r="M561" s="14" t="str" ph="1">
        <f>IFERROR(INDEX([1]!_born[生没年],
MATCH(I561,[1]!_born[作],0)),"")</f>
        <v/>
      </c>
      <c r="N561" s="14" t="str" ph="1">
        <f>IFERROR(INDEX([1]!_born[生没年],
MATCH(K561,[1]!_born[作],0)),"")</f>
        <v/>
      </c>
      <c r="O561" s="7" t="s" ph="1">
        <v>7702</v>
      </c>
      <c r="R561" s="147" ph="1"/>
      <c r="S561" s="7" t="s" ph="1">
        <v>7703</v>
      </c>
      <c r="T561" s="7" t="s" ph="1">
        <v>7704</v>
      </c>
    </row>
    <row r="562" spans="1:23" ht="25.5" ph="1">
      <c r="A562" s="6" ph="1">
        <v>538</v>
      </c>
      <c r="B562" s="7" t="s" ph="1">
        <v>692</v>
      </c>
      <c r="C562" s="7" t="s" ph="1">
        <v>698</v>
      </c>
      <c r="G562" s="7" t="s" ph="1">
        <v>1174</v>
      </c>
      <c r="I562" s="7" t="s" ph="1">
        <v>7705</v>
      </c>
      <c r="M562" s="14" t="str" ph="1">
        <f>IFERROR(INDEX([1]!_born[生没年],
MATCH(I562,[1]!_born[作],0)),"")</f>
        <v/>
      </c>
      <c r="N562" s="14" t="str" ph="1">
        <f>IFERROR(INDEX([1]!_born[生没年],
MATCH(K562,[1]!_born[作],0)),"")</f>
        <v/>
      </c>
      <c r="O562" s="7" t="s" ph="1">
        <v>2635</v>
      </c>
      <c r="R562" s="147" ph="1"/>
      <c r="S562" s="7" t="s" ph="1">
        <v>2763</v>
      </c>
      <c r="T562" s="7" t="s" ph="1">
        <v>3417</v>
      </c>
      <c r="U562" s="15" ph="1">
        <v>34999</v>
      </c>
      <c r="V562" s="16" ph="1">
        <v>1000</v>
      </c>
    </row>
    <row r="563" spans="1:23" ht="25.5" ph="1">
      <c r="A563" s="6" ph="1">
        <v>539</v>
      </c>
      <c r="B563" s="7" t="s" ph="1">
        <v>692</v>
      </c>
      <c r="C563" s="7" t="s" ph="1">
        <v>1471</v>
      </c>
      <c r="G563" s="7" t="s" ph="1">
        <v>1472</v>
      </c>
      <c r="I563" s="7" t="s" ph="1">
        <v>7706</v>
      </c>
      <c r="J563" s="7" t="s" ph="1">
        <v>7708</v>
      </c>
      <c r="M563" s="14" t="str" ph="1">
        <f>IFERROR(INDEX([1]!_born[生没年],
MATCH(I563,[1]!_born[作],0)),"")</f>
        <v/>
      </c>
      <c r="N563" s="14" t="str" ph="1">
        <f>IFERROR(INDEX([1]!_born[生没年],
MATCH(K563,[1]!_born[作],0)),"")</f>
        <v/>
      </c>
      <c r="O563" s="7" t="s" ph="1">
        <v>7707</v>
      </c>
      <c r="R563" s="147" ph="1"/>
    </row>
    <row r="564" spans="1:23" s="8" customFormat="1" ph="1">
      <c r="A564" s="6" ph="1">
        <v>542</v>
      </c>
      <c r="B564" s="10" t="s" ph="1">
        <v>676</v>
      </c>
      <c r="C564" s="10" t="s" ph="1">
        <v>1473</v>
      </c>
      <c r="G564" s="11" t="s" ph="1">
        <v>1474</v>
      </c>
      <c r="H564" s="11" ph="1"/>
      <c r="M564" s="9" t="str" ph="1">
        <f>IFERROR(INDEX([1]!_born[生没年],
MATCH(I564,[1]!_born[作],0)),"")</f>
        <v/>
      </c>
      <c r="N564" s="9" t="str" ph="1">
        <f>IFERROR(INDEX([1]!_born[生没年],
MATCH(K564,[1]!_born[作],0)),"")</f>
        <v/>
      </c>
      <c r="R564" s="146" ph="1"/>
      <c r="U564" s="12" ph="1"/>
      <c r="V564" s="13" ph="1"/>
      <c r="W564" s="13" ph="1"/>
    </row>
  </sheetData>
  <autoFilter ref="A1:AI1" xr:uid="{A0FC3DE2-BE9E-4AFC-A69E-B225230EC868}"/>
  <phoneticPr fontId="1"/>
  <pageMargins left="0.78700000000000003" right="0.78700000000000003" top="0.98399999999999999" bottom="0.98399999999999999" header="0.51200000000000001" footer="0.51200000000000001"/>
  <pageSetup paperSize="9" orientation="portrait" verticalDpi="4294967293" r:id="rId1"/>
  <headerFooter alignWithMargins="0"/>
  <ignoredErrors>
    <ignoredError sqref="E62 E64 E76:E77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7068C7-9D83-47FB-99A7-DA825A2CA21E}">
  <sheetPr codeName="Sheet8"/>
  <dimension ref="A1:CK298"/>
  <sheetViews>
    <sheetView workbookViewId="0">
      <pane xSplit="1" ySplit="1" topLeftCell="B2" activePane="bottomRight" state="frozen"/>
      <selection sqref="A1:IV65536"/>
      <selection pane="topRight" sqref="A1:IV65536"/>
      <selection pane="bottomLeft" sqref="A1:IV65536"/>
      <selection pane="bottomRight" activeCell="Q1" sqref="Q1"/>
    </sheetView>
  </sheetViews>
  <sheetFormatPr defaultRowHeight="15"/>
  <cols>
    <col min="1" max="1" width="11.875" style="14" bestFit="1" customWidth="1"/>
    <col min="2" max="2" width="40.625" style="127" customWidth="1"/>
    <col min="3" max="3" width="4.625" style="14" customWidth="1"/>
    <col min="4" max="4" width="40.625" style="127" customWidth="1"/>
    <col min="5" max="5" width="4.625" style="14" customWidth="1"/>
    <col min="6" max="6" width="40.625" style="127" customWidth="1"/>
    <col min="7" max="8" width="4.625" style="14" customWidth="1"/>
    <col min="9" max="19" width="40.625" style="127" customWidth="1"/>
    <col min="20" max="20" width="4.625" style="14" customWidth="1"/>
    <col min="21" max="89" width="40.625" style="127" customWidth="1"/>
    <col min="90" max="16384" width="9" style="14"/>
  </cols>
  <sheetData>
    <row r="1" spans="1:89" ht="90">
      <c r="A1" s="125" t="s">
        <v>4525</v>
      </c>
      <c r="B1" s="126" t="s">
        <v>3492</v>
      </c>
      <c r="C1" s="14" t="s">
        <v>1152</v>
      </c>
      <c r="D1" s="126" t="s">
        <v>4526</v>
      </c>
      <c r="E1" s="127" t="s">
        <v>1153</v>
      </c>
      <c r="F1" s="126" t="s">
        <v>4527</v>
      </c>
      <c r="G1" s="126" t="s">
        <v>1154</v>
      </c>
      <c r="H1" s="126" t="s">
        <v>1152</v>
      </c>
      <c r="I1" s="126" t="s">
        <v>4528</v>
      </c>
      <c r="J1" s="126" t="s">
        <v>4529</v>
      </c>
      <c r="K1" s="126" t="s">
        <v>4530</v>
      </c>
      <c r="L1" s="126" t="s">
        <v>4531</v>
      </c>
      <c r="M1" s="126" t="s">
        <v>4532</v>
      </c>
      <c r="N1" s="126" t="s">
        <v>4533</v>
      </c>
      <c r="O1" s="126" t="s">
        <v>4534</v>
      </c>
      <c r="P1" s="126" t="s">
        <v>4535</v>
      </c>
      <c r="Q1" s="126" t="s">
        <v>4536</v>
      </c>
      <c r="R1" s="126" t="s">
        <v>4537</v>
      </c>
      <c r="S1" s="126" t="s" ph="1">
        <v>4538</v>
      </c>
      <c r="T1" s="126" t="s">
        <v>943</v>
      </c>
      <c r="U1" s="126" t="s" ph="1">
        <v>4539</v>
      </c>
      <c r="V1" s="126" t="s">
        <v>4540</v>
      </c>
      <c r="W1" s="126" t="s">
        <v>4541</v>
      </c>
      <c r="X1" s="126" t="s">
        <v>4542</v>
      </c>
      <c r="Y1" s="126" t="s">
        <v>4543</v>
      </c>
      <c r="Z1" s="126" t="s">
        <v>4544</v>
      </c>
      <c r="AA1" s="126" t="s">
        <v>4545</v>
      </c>
      <c r="AB1" s="126" t="s">
        <v>4546</v>
      </c>
      <c r="AC1" s="126" t="s">
        <v>4547</v>
      </c>
      <c r="AD1" s="126" t="s">
        <v>4548</v>
      </c>
      <c r="AE1" s="126" t="s">
        <v>4549</v>
      </c>
      <c r="AF1" s="126" t="s">
        <v>4550</v>
      </c>
      <c r="AG1" s="126" t="s">
        <v>4551</v>
      </c>
      <c r="AH1" s="126" t="s">
        <v>4552</v>
      </c>
      <c r="AI1" s="126" t="s">
        <v>4553</v>
      </c>
      <c r="AJ1" s="126" t="s">
        <v>4554</v>
      </c>
      <c r="AK1" s="126" t="s">
        <v>4555</v>
      </c>
      <c r="AL1" s="126" t="s">
        <v>4556</v>
      </c>
      <c r="AM1" s="126" t="s">
        <v>4557</v>
      </c>
      <c r="AN1" s="126" t="s">
        <v>4558</v>
      </c>
      <c r="AO1" s="126" t="s">
        <v>4559</v>
      </c>
      <c r="AP1" s="126" t="s">
        <v>4560</v>
      </c>
      <c r="AQ1" s="126" t="s">
        <v>4561</v>
      </c>
      <c r="AR1" s="126" t="s">
        <v>4562</v>
      </c>
      <c r="AS1" s="126" t="s">
        <v>4563</v>
      </c>
      <c r="AT1" s="126" t="s">
        <v>4564</v>
      </c>
      <c r="AU1" s="126" t="s">
        <v>4565</v>
      </c>
      <c r="AV1" s="126" t="s">
        <v>4566</v>
      </c>
      <c r="AW1" s="126" t="s">
        <v>4567</v>
      </c>
      <c r="AX1" s="126" t="s">
        <v>4568</v>
      </c>
      <c r="AY1" s="126" t="s">
        <v>4569</v>
      </c>
      <c r="AZ1" s="126" t="s">
        <v>4570</v>
      </c>
      <c r="BA1" s="126" t="s">
        <v>4571</v>
      </c>
      <c r="BB1" s="126" t="s">
        <v>4572</v>
      </c>
      <c r="BC1" s="126" t="s">
        <v>4573</v>
      </c>
      <c r="BD1" s="126" t="s">
        <v>4574</v>
      </c>
      <c r="BE1" s="126" t="s">
        <v>4575</v>
      </c>
      <c r="BF1" s="126" t="s">
        <v>4576</v>
      </c>
      <c r="BG1" s="126" t="s">
        <v>4577</v>
      </c>
      <c r="BH1" s="126" t="s">
        <v>4578</v>
      </c>
      <c r="BI1" s="126" t="s">
        <v>4579</v>
      </c>
      <c r="BJ1" s="126" t="s">
        <v>944</v>
      </c>
      <c r="BK1" s="126" t="s">
        <v>4580</v>
      </c>
      <c r="BL1" s="126" t="s">
        <v>4581</v>
      </c>
      <c r="BM1" s="126" t="s">
        <v>4582</v>
      </c>
      <c r="BN1" s="126" t="s">
        <v>4583</v>
      </c>
      <c r="BO1" s="126" t="s">
        <v>4584</v>
      </c>
      <c r="BP1" s="126" t="s">
        <v>4585</v>
      </c>
      <c r="BQ1" s="126" t="s">
        <v>4586</v>
      </c>
      <c r="BR1" s="126" t="s">
        <v>4587</v>
      </c>
      <c r="BS1" s="126" t="s">
        <v>4588</v>
      </c>
      <c r="BT1" s="126" t="s">
        <v>4589</v>
      </c>
      <c r="BU1" s="126" t="s">
        <v>4590</v>
      </c>
      <c r="BV1" s="126" t="s">
        <v>4591</v>
      </c>
      <c r="BW1" s="126" t="s">
        <v>4592</v>
      </c>
      <c r="BX1" s="126" t="s">
        <v>4593</v>
      </c>
      <c r="BY1" s="126" t="s">
        <v>4594</v>
      </c>
      <c r="BZ1" s="126" t="s">
        <v>4595</v>
      </c>
      <c r="CA1" s="126" t="s">
        <v>4596</v>
      </c>
      <c r="CB1" s="126" t="s">
        <v>4597</v>
      </c>
      <c r="CC1" s="126" t="s">
        <v>4598</v>
      </c>
      <c r="CD1" s="126" t="s">
        <v>4599</v>
      </c>
      <c r="CE1" s="126" t="s">
        <v>4600</v>
      </c>
      <c r="CF1" s="126" t="s">
        <v>4601</v>
      </c>
      <c r="CG1" s="126" t="s">
        <v>4602</v>
      </c>
      <c r="CH1" s="126" t="s">
        <v>4603</v>
      </c>
      <c r="CI1" s="126" t="s">
        <v>4604</v>
      </c>
      <c r="CJ1" s="126" t="s">
        <v>4605</v>
      </c>
      <c r="CK1" s="126" t="s">
        <v>4606</v>
      </c>
    </row>
    <row r="2" spans="1:89" ht="126">
      <c r="A2" s="125" t="s">
        <v>4607</v>
      </c>
      <c r="B2" s="126" t="s">
        <v>4608</v>
      </c>
      <c r="D2" s="126" t="s">
        <v>4609</v>
      </c>
      <c r="F2" s="126" t="s">
        <v>4610</v>
      </c>
      <c r="I2" s="126" t="s">
        <v>4611</v>
      </c>
      <c r="J2" s="126" t="s">
        <v>4612</v>
      </c>
      <c r="K2" s="126" t="s">
        <v>4613</v>
      </c>
      <c r="L2" s="126" t="s">
        <v>4614</v>
      </c>
      <c r="M2" s="126" t="s">
        <v>4615</v>
      </c>
      <c r="N2" s="126" t="s">
        <v>4616</v>
      </c>
      <c r="O2" s="126" t="s">
        <v>4617</v>
      </c>
      <c r="P2" s="126" t="s">
        <v>4618</v>
      </c>
      <c r="Q2" s="126" t="s">
        <v>4619</v>
      </c>
      <c r="R2" s="126" t="s">
        <v>4620</v>
      </c>
      <c r="S2" s="126" t="s">
        <v>4621</v>
      </c>
      <c r="U2" s="126" t="s">
        <v>4622</v>
      </c>
      <c r="V2" s="126"/>
      <c r="W2" s="126"/>
      <c r="X2" s="126"/>
      <c r="Y2" s="126" t="s">
        <v>4623</v>
      </c>
      <c r="Z2" s="126" t="s">
        <v>4624</v>
      </c>
      <c r="AA2" s="126" t="s">
        <v>4625</v>
      </c>
      <c r="AB2" s="126" t="s">
        <v>4626</v>
      </c>
      <c r="AC2" s="126"/>
      <c r="AD2" s="126" t="s">
        <v>4612</v>
      </c>
      <c r="AE2" s="126" t="s">
        <v>4627</v>
      </c>
      <c r="AF2" s="126" t="s">
        <v>4628</v>
      </c>
      <c r="AG2" s="126" t="s">
        <v>4629</v>
      </c>
      <c r="AH2" s="126" t="s">
        <v>4630</v>
      </c>
      <c r="AI2" s="126" t="s">
        <v>4631</v>
      </c>
      <c r="AJ2" s="126" t="s">
        <v>4632</v>
      </c>
      <c r="AK2" s="126" t="s">
        <v>4633</v>
      </c>
      <c r="AL2" s="126" t="s">
        <v>4634</v>
      </c>
      <c r="AM2" s="126" t="s">
        <v>4635</v>
      </c>
      <c r="AN2" s="126" t="s">
        <v>4636</v>
      </c>
      <c r="AO2" s="126"/>
      <c r="AP2" s="126"/>
      <c r="AQ2" s="126"/>
      <c r="AR2" s="126" t="s">
        <v>4637</v>
      </c>
      <c r="AS2" s="126" t="s">
        <v>4638</v>
      </c>
      <c r="AT2" s="126"/>
      <c r="AU2" s="126" t="s">
        <v>4639</v>
      </c>
      <c r="AV2" s="126" t="s">
        <v>4640</v>
      </c>
      <c r="AW2" s="126" t="s">
        <v>4641</v>
      </c>
      <c r="AX2" s="126" t="s">
        <v>4642</v>
      </c>
      <c r="AY2" s="126" t="s">
        <v>4643</v>
      </c>
      <c r="AZ2" s="126" t="s">
        <v>4644</v>
      </c>
      <c r="BA2" s="126" t="s">
        <v>4645</v>
      </c>
      <c r="BB2" s="126" t="s">
        <v>4646</v>
      </c>
      <c r="BC2" s="126" t="s">
        <v>4647</v>
      </c>
      <c r="BD2" s="126" t="s">
        <v>4648</v>
      </c>
      <c r="BE2" s="126"/>
      <c r="BF2" s="126" t="s">
        <v>4649</v>
      </c>
      <c r="BG2" s="126" t="s">
        <v>4650</v>
      </c>
      <c r="BH2" s="126" t="s">
        <v>4651</v>
      </c>
      <c r="BI2" s="126" t="s">
        <v>4652</v>
      </c>
      <c r="BJ2" s="126" t="s">
        <v>4653</v>
      </c>
      <c r="BK2" s="126" t="s">
        <v>4654</v>
      </c>
      <c r="BL2" s="126" t="s">
        <v>4654</v>
      </c>
      <c r="BM2" s="126" t="s">
        <v>4654</v>
      </c>
      <c r="BN2" s="126" t="s">
        <v>4655</v>
      </c>
      <c r="BO2" s="126" t="s">
        <v>4656</v>
      </c>
      <c r="BP2" s="126" t="s">
        <v>4657</v>
      </c>
      <c r="BQ2" s="126" t="s">
        <v>4658</v>
      </c>
      <c r="BR2" s="126" t="s">
        <v>4659</v>
      </c>
      <c r="BS2" s="126" t="s">
        <v>4660</v>
      </c>
      <c r="BT2" s="126" t="s">
        <v>4661</v>
      </c>
      <c r="BU2" s="126" t="s">
        <v>4662</v>
      </c>
      <c r="BV2" s="126" t="s">
        <v>4663</v>
      </c>
      <c r="BW2" s="126" t="s">
        <v>4664</v>
      </c>
      <c r="BX2" s="126" t="s">
        <v>4665</v>
      </c>
      <c r="BY2" s="126" t="s">
        <v>4666</v>
      </c>
      <c r="BZ2" s="126" t="s">
        <v>4667</v>
      </c>
      <c r="CA2" s="126" t="s">
        <v>4668</v>
      </c>
      <c r="CB2" s="126" t="s">
        <v>4669</v>
      </c>
      <c r="CC2" s="126" t="s">
        <v>4670</v>
      </c>
      <c r="CD2" s="126" t="s">
        <v>4671</v>
      </c>
      <c r="CE2" s="126" t="s">
        <v>4672</v>
      </c>
      <c r="CF2" s="126" t="s">
        <v>4673</v>
      </c>
      <c r="CG2" s="126" t="s">
        <v>4674</v>
      </c>
      <c r="CH2" s="126" t="s">
        <v>4674</v>
      </c>
      <c r="CI2" s="126" t="s">
        <v>4675</v>
      </c>
      <c r="CJ2" s="126" t="s">
        <v>4676</v>
      </c>
      <c r="CK2" s="126" t="s">
        <v>4677</v>
      </c>
    </row>
    <row r="3" spans="1:89" ht="36">
      <c r="A3" s="125" t="s">
        <v>4678</v>
      </c>
      <c r="B3" s="126" t="s">
        <v>4679</v>
      </c>
      <c r="D3" s="126" t="s">
        <v>4680</v>
      </c>
      <c r="F3" s="126" t="s">
        <v>4681</v>
      </c>
      <c r="I3" s="126" t="s">
        <v>4682</v>
      </c>
      <c r="J3" s="126" t="s">
        <v>4683</v>
      </c>
      <c r="K3" s="126" t="s">
        <v>4684</v>
      </c>
      <c r="L3" s="126" t="s">
        <v>4685</v>
      </c>
      <c r="M3" s="126" t="s">
        <v>4686</v>
      </c>
      <c r="N3" s="126" t="s">
        <v>4687</v>
      </c>
      <c r="O3" s="126" t="s">
        <v>4688</v>
      </c>
      <c r="P3" s="126" t="s">
        <v>4689</v>
      </c>
      <c r="Q3" s="126" t="s">
        <v>4687</v>
      </c>
      <c r="R3" s="126" t="s">
        <v>4679</v>
      </c>
      <c r="S3" s="126" t="s">
        <v>4679</v>
      </c>
      <c r="U3" s="126" t="s">
        <v>4690</v>
      </c>
      <c r="V3" s="126" t="s">
        <v>4679</v>
      </c>
      <c r="W3" s="126" t="s">
        <v>4691</v>
      </c>
      <c r="X3" s="126" t="s">
        <v>4692</v>
      </c>
      <c r="Y3" s="126" t="s">
        <v>4693</v>
      </c>
      <c r="Z3" s="126" t="s">
        <v>4679</v>
      </c>
      <c r="AA3" s="126" t="s">
        <v>4690</v>
      </c>
      <c r="AB3" s="126" t="s">
        <v>4694</v>
      </c>
      <c r="AC3" s="126" t="s">
        <v>4695</v>
      </c>
      <c r="AD3" s="126" t="s">
        <v>4696</v>
      </c>
      <c r="AE3" s="126" t="s">
        <v>4688</v>
      </c>
      <c r="AF3" s="126" t="s">
        <v>4679</v>
      </c>
      <c r="AG3" s="126" t="s">
        <v>4690</v>
      </c>
      <c r="AH3" s="126" t="s">
        <v>4679</v>
      </c>
      <c r="AI3" s="126" t="s">
        <v>4697</v>
      </c>
      <c r="AJ3" s="126" t="s">
        <v>4690</v>
      </c>
      <c r="AK3" s="126" t="s">
        <v>4698</v>
      </c>
      <c r="AL3" s="126" t="s">
        <v>4690</v>
      </c>
      <c r="AM3" s="126" t="s">
        <v>4699</v>
      </c>
      <c r="AN3" s="126" t="s">
        <v>4690</v>
      </c>
      <c r="AO3" s="126" t="s">
        <v>4700</v>
      </c>
      <c r="AP3" s="126" t="s">
        <v>4682</v>
      </c>
      <c r="AQ3" s="126" t="s">
        <v>4701</v>
      </c>
      <c r="AR3" s="126" t="s">
        <v>4693</v>
      </c>
      <c r="AS3" s="126" t="s">
        <v>4702</v>
      </c>
      <c r="AT3" s="126" t="s">
        <v>4690</v>
      </c>
      <c r="AU3" s="126" t="s">
        <v>4688</v>
      </c>
      <c r="AV3" s="126" t="s">
        <v>4688</v>
      </c>
      <c r="AW3" s="126" t="s">
        <v>4703</v>
      </c>
      <c r="AX3" s="126" t="s">
        <v>4704</v>
      </c>
      <c r="AY3" s="126" t="s">
        <v>4688</v>
      </c>
      <c r="AZ3" s="126" t="s">
        <v>4705</v>
      </c>
      <c r="BA3" s="126" t="s">
        <v>4679</v>
      </c>
      <c r="BB3" s="126" t="s">
        <v>4706</v>
      </c>
      <c r="BC3" s="126" t="s">
        <v>4707</v>
      </c>
      <c r="BD3" s="126" t="s">
        <v>4679</v>
      </c>
      <c r="BE3" s="126" t="s">
        <v>4707</v>
      </c>
      <c r="BF3" s="126" t="s">
        <v>4688</v>
      </c>
      <c r="BG3" s="126" t="s">
        <v>4701</v>
      </c>
      <c r="BH3" s="126" t="s">
        <v>4695</v>
      </c>
      <c r="BI3" s="126" t="s">
        <v>4708</v>
      </c>
      <c r="BJ3" s="126"/>
      <c r="BK3" s="126"/>
      <c r="BL3" s="126"/>
      <c r="BM3" s="126" t="s">
        <v>4709</v>
      </c>
      <c r="BN3" s="126" t="s">
        <v>4710</v>
      </c>
      <c r="BO3" s="126" t="s">
        <v>4688</v>
      </c>
      <c r="BP3" s="126" t="s">
        <v>4698</v>
      </c>
      <c r="BQ3" s="126" t="s">
        <v>4711</v>
      </c>
      <c r="BR3" s="126" t="s">
        <v>4688</v>
      </c>
      <c r="BS3" s="126" t="s">
        <v>4685</v>
      </c>
      <c r="BT3" s="126" t="s">
        <v>4685</v>
      </c>
      <c r="BU3" s="126" t="s">
        <v>4695</v>
      </c>
      <c r="BV3" s="126" t="s">
        <v>4712</v>
      </c>
      <c r="BW3" s="126" t="s">
        <v>4711</v>
      </c>
      <c r="BX3" s="126" t="s">
        <v>4681</v>
      </c>
      <c r="BY3" s="126" t="s">
        <v>4681</v>
      </c>
      <c r="BZ3" s="126" t="s">
        <v>4685</v>
      </c>
      <c r="CA3" s="126" t="s">
        <v>4708</v>
      </c>
      <c r="CB3" s="126" t="s">
        <v>4713</v>
      </c>
      <c r="CC3" s="126" t="s">
        <v>4686</v>
      </c>
      <c r="CD3" s="126" t="s">
        <v>4685</v>
      </c>
      <c r="CE3" s="126" t="s">
        <v>4679</v>
      </c>
      <c r="CF3" s="126" t="s">
        <v>4679</v>
      </c>
      <c r="CG3" s="126" t="s">
        <v>4714</v>
      </c>
      <c r="CH3" s="126" t="s">
        <v>4715</v>
      </c>
      <c r="CI3" s="126" t="s">
        <v>4715</v>
      </c>
      <c r="CJ3" s="126" t="s">
        <v>4716</v>
      </c>
      <c r="CK3" s="126" t="s">
        <v>4717</v>
      </c>
    </row>
    <row r="4" spans="1:89" ht="18">
      <c r="A4" s="125" t="s">
        <v>4718</v>
      </c>
      <c r="B4" s="126">
        <v>1993</v>
      </c>
      <c r="D4" s="126">
        <v>2000</v>
      </c>
      <c r="F4" s="126">
        <v>2002</v>
      </c>
      <c r="I4" s="126" t="s">
        <v>4719</v>
      </c>
      <c r="J4" s="126">
        <v>1996</v>
      </c>
      <c r="K4" s="126">
        <v>2000</v>
      </c>
      <c r="L4" s="126">
        <v>1997</v>
      </c>
      <c r="M4" s="126">
        <v>2001</v>
      </c>
      <c r="N4" s="126">
        <v>1976</v>
      </c>
      <c r="O4" s="126">
        <v>2002</v>
      </c>
      <c r="P4" s="126">
        <v>1997</v>
      </c>
      <c r="Q4" s="126">
        <v>2003</v>
      </c>
      <c r="R4" s="126">
        <v>2003</v>
      </c>
      <c r="S4" s="126">
        <v>1987</v>
      </c>
      <c r="U4" s="126">
        <v>1993</v>
      </c>
      <c r="V4" s="126">
        <v>1997</v>
      </c>
      <c r="W4" s="126">
        <v>2001</v>
      </c>
      <c r="X4" s="126">
        <v>1994</v>
      </c>
      <c r="Y4" s="126" t="s">
        <v>4720</v>
      </c>
      <c r="Z4" s="126">
        <v>1999</v>
      </c>
      <c r="AA4" s="126">
        <v>1991</v>
      </c>
      <c r="AB4" s="126" t="s">
        <v>4721</v>
      </c>
      <c r="AC4" s="126">
        <v>1995</v>
      </c>
      <c r="AD4" s="126">
        <v>1997</v>
      </c>
      <c r="AE4" s="126" t="s">
        <v>4722</v>
      </c>
      <c r="AF4" s="126">
        <v>1996</v>
      </c>
      <c r="AG4" s="126">
        <v>2000</v>
      </c>
      <c r="AH4" s="126">
        <v>1999</v>
      </c>
      <c r="AI4" s="126" t="s">
        <v>4723</v>
      </c>
      <c r="AJ4" s="126" t="s">
        <v>4724</v>
      </c>
      <c r="AK4" s="126">
        <v>1993</v>
      </c>
      <c r="AL4" s="126" t="s">
        <v>4725</v>
      </c>
      <c r="AM4" s="126">
        <v>1995</v>
      </c>
      <c r="AN4" s="126">
        <v>1986</v>
      </c>
      <c r="AO4" s="126">
        <v>1994</v>
      </c>
      <c r="AP4" s="126">
        <v>1989</v>
      </c>
      <c r="AQ4" s="126" t="s">
        <v>4726</v>
      </c>
      <c r="AR4" s="126">
        <v>2000</v>
      </c>
      <c r="AS4" s="126">
        <v>1999</v>
      </c>
      <c r="AT4" s="126">
        <v>1999</v>
      </c>
      <c r="AU4" s="126">
        <v>1997</v>
      </c>
      <c r="AV4" s="126">
        <v>1998</v>
      </c>
      <c r="AW4" s="126" t="s">
        <v>4727</v>
      </c>
      <c r="AX4" s="126">
        <v>1995</v>
      </c>
      <c r="AY4" s="126">
        <v>1998</v>
      </c>
      <c r="AZ4" s="126">
        <v>1999</v>
      </c>
      <c r="BA4" s="126">
        <v>1996</v>
      </c>
      <c r="BB4" s="126">
        <v>2001</v>
      </c>
      <c r="BC4" s="126">
        <v>1996</v>
      </c>
      <c r="BD4" s="126">
        <v>1997</v>
      </c>
      <c r="BE4" s="126">
        <v>2000</v>
      </c>
      <c r="BF4" s="126" t="s">
        <v>4728</v>
      </c>
      <c r="BG4" s="126">
        <v>1995</v>
      </c>
      <c r="BH4" s="126">
        <v>1988</v>
      </c>
      <c r="BI4" s="126">
        <v>1969</v>
      </c>
      <c r="BJ4" s="126"/>
      <c r="BK4" s="126"/>
      <c r="BL4" s="126"/>
      <c r="BM4" s="126">
        <v>1992</v>
      </c>
      <c r="BN4" s="126">
        <v>1997</v>
      </c>
      <c r="BO4" s="126">
        <v>1998</v>
      </c>
      <c r="BP4" s="126">
        <v>1994</v>
      </c>
      <c r="BQ4" s="126">
        <v>1996</v>
      </c>
      <c r="BR4" s="126">
        <v>1998</v>
      </c>
      <c r="BS4" s="126">
        <v>1993</v>
      </c>
      <c r="BT4" s="126">
        <v>1999</v>
      </c>
      <c r="BU4" s="126">
        <v>1989</v>
      </c>
      <c r="BV4" s="126">
        <v>1965</v>
      </c>
      <c r="BW4" s="126">
        <v>1967</v>
      </c>
      <c r="BX4" s="126">
        <v>2001</v>
      </c>
      <c r="BY4" s="126">
        <v>2001</v>
      </c>
      <c r="BZ4" s="126">
        <v>1993</v>
      </c>
      <c r="CA4" s="126">
        <v>1993</v>
      </c>
      <c r="CB4" s="126">
        <v>1992</v>
      </c>
      <c r="CC4" s="126">
        <v>2002</v>
      </c>
      <c r="CD4" s="126">
        <v>1985</v>
      </c>
      <c r="CE4" s="126">
        <v>1996</v>
      </c>
      <c r="CF4" s="126">
        <v>1991</v>
      </c>
      <c r="CG4" s="126">
        <v>2006</v>
      </c>
      <c r="CH4" s="126">
        <v>2002</v>
      </c>
      <c r="CI4" s="126">
        <v>1977</v>
      </c>
      <c r="CJ4" s="126">
        <v>2001</v>
      </c>
      <c r="CK4" s="126">
        <v>1988</v>
      </c>
    </row>
    <row r="5" spans="1:89" ht="18">
      <c r="A5" s="125" t="s">
        <v>4729</v>
      </c>
      <c r="B5" s="126"/>
      <c r="D5" s="126" t="s">
        <v>4730</v>
      </c>
      <c r="F5" s="126" t="s">
        <v>4731</v>
      </c>
      <c r="I5" s="126" t="s">
        <v>4732</v>
      </c>
      <c r="J5" s="126" t="s">
        <v>4733</v>
      </c>
      <c r="K5" s="126" t="s">
        <v>4734</v>
      </c>
      <c r="L5" s="126" t="s">
        <v>4735</v>
      </c>
      <c r="M5" s="126" t="s">
        <v>4736</v>
      </c>
      <c r="N5" s="126" t="s">
        <v>4737</v>
      </c>
      <c r="O5" s="126" t="s">
        <v>4738</v>
      </c>
      <c r="P5" s="126" t="s">
        <v>4739</v>
      </c>
      <c r="Q5" s="126" t="s">
        <v>4730</v>
      </c>
      <c r="R5" s="126" t="s">
        <v>4730</v>
      </c>
      <c r="S5" s="126" t="s">
        <v>4733</v>
      </c>
      <c r="U5" s="126" t="s">
        <v>4733</v>
      </c>
      <c r="V5" s="126" t="s">
        <v>4740</v>
      </c>
      <c r="W5" s="126" t="s">
        <v>4741</v>
      </c>
      <c r="X5" s="126" t="s">
        <v>4742</v>
      </c>
      <c r="Y5" s="126" t="s">
        <v>4743</v>
      </c>
      <c r="Z5" s="126" t="s">
        <v>4742</v>
      </c>
      <c r="AA5" s="126" t="s">
        <v>4744</v>
      </c>
      <c r="AB5" s="126" t="s">
        <v>4738</v>
      </c>
      <c r="AC5" s="126" t="s">
        <v>4736</v>
      </c>
      <c r="AD5" s="126" t="s">
        <v>4745</v>
      </c>
      <c r="AE5" s="126" t="s">
        <v>4746</v>
      </c>
      <c r="AF5" s="126" t="s">
        <v>4738</v>
      </c>
      <c r="AG5" s="126" t="s">
        <v>4747</v>
      </c>
      <c r="AH5" s="126" t="s">
        <v>4748</v>
      </c>
      <c r="AI5" s="126" t="s">
        <v>4736</v>
      </c>
      <c r="AJ5" s="126" t="s">
        <v>4749</v>
      </c>
      <c r="AK5" s="126" t="s">
        <v>4750</v>
      </c>
      <c r="AL5" s="126" t="s">
        <v>4751</v>
      </c>
      <c r="AM5" s="126" t="s">
        <v>4752</v>
      </c>
      <c r="AN5" s="126" t="s">
        <v>4753</v>
      </c>
      <c r="AO5" s="126" t="s">
        <v>4754</v>
      </c>
      <c r="AP5" s="126" t="s">
        <v>4736</v>
      </c>
      <c r="AQ5" s="126" t="s">
        <v>4737</v>
      </c>
      <c r="AR5" s="126" t="s">
        <v>4730</v>
      </c>
      <c r="AS5" s="126" t="s">
        <v>4755</v>
      </c>
      <c r="AT5" s="126" t="s">
        <v>4756</v>
      </c>
      <c r="AU5" s="126" t="s">
        <v>4757</v>
      </c>
      <c r="AV5" s="126" t="s">
        <v>4752</v>
      </c>
      <c r="AW5" s="126" t="s">
        <v>4733</v>
      </c>
      <c r="AX5" s="126" t="s">
        <v>4736</v>
      </c>
      <c r="AY5" s="126" t="s">
        <v>4734</v>
      </c>
      <c r="AZ5" s="126" t="s">
        <v>4758</v>
      </c>
      <c r="BA5" s="126" t="s">
        <v>4736</v>
      </c>
      <c r="BB5" s="126" t="s">
        <v>4743</v>
      </c>
      <c r="BC5" s="126" t="s">
        <v>4737</v>
      </c>
      <c r="BD5" s="126" t="s">
        <v>4759</v>
      </c>
      <c r="BE5" s="126" t="s">
        <v>4730</v>
      </c>
      <c r="BF5" s="126" t="s">
        <v>4760</v>
      </c>
      <c r="BG5" s="126" t="s">
        <v>4738</v>
      </c>
      <c r="BH5" s="126" t="s">
        <v>4736</v>
      </c>
      <c r="BI5" s="126" t="s">
        <v>4761</v>
      </c>
      <c r="BJ5" s="126"/>
      <c r="BK5" s="126"/>
      <c r="BL5" s="126"/>
      <c r="BM5" s="126" t="s">
        <v>4762</v>
      </c>
      <c r="BN5" s="126" t="s">
        <v>4763</v>
      </c>
      <c r="BO5" s="126" t="s">
        <v>4764</v>
      </c>
      <c r="BP5" s="126" t="s">
        <v>4738</v>
      </c>
      <c r="BQ5" s="126" t="s">
        <v>4736</v>
      </c>
      <c r="BR5" s="126" t="s">
        <v>4765</v>
      </c>
      <c r="BS5" s="126" t="s">
        <v>4733</v>
      </c>
      <c r="BT5" s="126" t="s">
        <v>4765</v>
      </c>
      <c r="BU5" s="126" t="s">
        <v>4736</v>
      </c>
      <c r="BV5" s="126" t="s">
        <v>4736</v>
      </c>
      <c r="BW5" s="126" t="s">
        <v>4737</v>
      </c>
      <c r="BX5" s="126" t="s">
        <v>4731</v>
      </c>
      <c r="BY5" s="126" t="s">
        <v>4766</v>
      </c>
      <c r="BZ5" s="126" t="s">
        <v>4767</v>
      </c>
      <c r="CA5" s="126"/>
      <c r="CB5" s="126" t="s">
        <v>4762</v>
      </c>
      <c r="CC5" s="126" t="s">
        <v>4733</v>
      </c>
      <c r="CD5" s="126" t="s">
        <v>4768</v>
      </c>
      <c r="CE5" s="126" t="s">
        <v>4733</v>
      </c>
      <c r="CF5" s="126"/>
      <c r="CG5" s="126" t="s">
        <v>4750</v>
      </c>
      <c r="CH5" s="126" t="s">
        <v>4750</v>
      </c>
      <c r="CI5" s="126" t="s">
        <v>4769</v>
      </c>
      <c r="CJ5" s="126" t="s">
        <v>4765</v>
      </c>
      <c r="CK5" s="126" t="s">
        <v>4732</v>
      </c>
    </row>
    <row r="6" spans="1:89" ht="18">
      <c r="A6" s="125" t="s">
        <v>4770</v>
      </c>
      <c r="B6" s="126" t="s">
        <v>4771</v>
      </c>
      <c r="D6" s="126" t="s">
        <v>4772</v>
      </c>
      <c r="F6" s="126" t="s">
        <v>4773</v>
      </c>
      <c r="I6" s="126" t="s">
        <v>4774</v>
      </c>
      <c r="J6" s="126" t="s">
        <v>4775</v>
      </c>
      <c r="K6" s="126" t="s">
        <v>4776</v>
      </c>
      <c r="L6" s="126" t="s">
        <v>4777</v>
      </c>
      <c r="M6" s="126" t="s">
        <v>4778</v>
      </c>
      <c r="N6" s="126" t="s">
        <v>4779</v>
      </c>
      <c r="O6" s="126" t="s">
        <v>4780</v>
      </c>
      <c r="P6" s="126" t="s">
        <v>4781</v>
      </c>
      <c r="Q6" s="126" t="s">
        <v>4782</v>
      </c>
      <c r="R6" s="126" t="s">
        <v>4783</v>
      </c>
      <c r="S6" s="126" t="s">
        <v>4784</v>
      </c>
      <c r="U6" s="126" t="s">
        <v>4785</v>
      </c>
      <c r="V6" s="126" t="s">
        <v>4786</v>
      </c>
      <c r="W6" s="126" t="s">
        <v>4787</v>
      </c>
      <c r="X6" s="126"/>
      <c r="Y6" s="126" t="s">
        <v>4788</v>
      </c>
      <c r="Z6" s="126" t="s">
        <v>4789</v>
      </c>
      <c r="AA6" s="126" t="s">
        <v>4790</v>
      </c>
      <c r="AB6" s="126" t="s">
        <v>4791</v>
      </c>
      <c r="AC6" s="126" t="s">
        <v>4792</v>
      </c>
      <c r="AD6" s="126" t="s">
        <v>4793</v>
      </c>
      <c r="AE6" s="126" t="s">
        <v>4794</v>
      </c>
      <c r="AF6" s="126" t="s">
        <v>4795</v>
      </c>
      <c r="AG6" s="126" t="s">
        <v>4796</v>
      </c>
      <c r="AH6" s="126" t="s">
        <v>4795</v>
      </c>
      <c r="AI6" s="126" t="s">
        <v>4797</v>
      </c>
      <c r="AJ6" s="126" t="s">
        <v>4798</v>
      </c>
      <c r="AK6" s="126" t="s">
        <v>4799</v>
      </c>
      <c r="AL6" s="126" t="s">
        <v>4800</v>
      </c>
      <c r="AM6" s="126" t="s">
        <v>4788</v>
      </c>
      <c r="AN6" s="126" t="s">
        <v>4801</v>
      </c>
      <c r="AO6" s="126"/>
      <c r="AP6" s="126" t="s">
        <v>4802</v>
      </c>
      <c r="AQ6" s="126"/>
      <c r="AR6" s="126"/>
      <c r="AS6" s="126" t="s">
        <v>4803</v>
      </c>
      <c r="AT6" s="126" t="s">
        <v>4798</v>
      </c>
      <c r="AU6" s="126" t="s">
        <v>4804</v>
      </c>
      <c r="AV6" s="126" t="s">
        <v>4805</v>
      </c>
      <c r="AW6" s="126" t="s">
        <v>4778</v>
      </c>
      <c r="AX6" s="126" t="s">
        <v>4806</v>
      </c>
      <c r="AY6" s="126" t="s">
        <v>4805</v>
      </c>
      <c r="AZ6" s="126" t="s">
        <v>4807</v>
      </c>
      <c r="BA6" s="126" t="s">
        <v>4808</v>
      </c>
      <c r="BB6" s="126" t="s">
        <v>4788</v>
      </c>
      <c r="BC6" s="126" t="s">
        <v>4809</v>
      </c>
      <c r="BD6" s="126" t="s">
        <v>4795</v>
      </c>
      <c r="BE6" s="126" t="s">
        <v>4810</v>
      </c>
      <c r="BF6" s="126" t="s">
        <v>4811</v>
      </c>
      <c r="BG6" s="126" t="s">
        <v>4812</v>
      </c>
      <c r="BH6" s="126" t="s">
        <v>4805</v>
      </c>
      <c r="BI6" s="126" t="s">
        <v>4813</v>
      </c>
      <c r="BJ6" s="126"/>
      <c r="BK6" s="126"/>
      <c r="BL6" s="126"/>
      <c r="BM6" s="126" t="s">
        <v>4807</v>
      </c>
      <c r="BN6" s="126" t="s">
        <v>4785</v>
      </c>
      <c r="BO6" s="126" t="s">
        <v>4805</v>
      </c>
      <c r="BP6" s="126" t="s">
        <v>4814</v>
      </c>
      <c r="BQ6" s="126" t="s">
        <v>4815</v>
      </c>
      <c r="BR6" s="126" t="s">
        <v>4816</v>
      </c>
      <c r="BS6" s="126" t="s">
        <v>4817</v>
      </c>
      <c r="BT6" s="126" t="s">
        <v>4818</v>
      </c>
      <c r="BU6" s="126" t="s">
        <v>4788</v>
      </c>
      <c r="BV6" s="126" t="s">
        <v>4778</v>
      </c>
      <c r="BW6" s="126" t="s">
        <v>4819</v>
      </c>
      <c r="BX6" s="126" t="s">
        <v>4820</v>
      </c>
      <c r="BY6" s="126" t="s">
        <v>4821</v>
      </c>
      <c r="BZ6" s="126" t="s">
        <v>4817</v>
      </c>
      <c r="CA6" s="126" t="s">
        <v>4794</v>
      </c>
      <c r="CB6" s="126" t="s">
        <v>4773</v>
      </c>
      <c r="CC6" s="126" t="s">
        <v>4778</v>
      </c>
      <c r="CD6" s="126" t="s">
        <v>4817</v>
      </c>
      <c r="CE6" s="126" t="s">
        <v>4822</v>
      </c>
      <c r="CF6" s="126" t="s">
        <v>4783</v>
      </c>
      <c r="CG6" s="126" t="s">
        <v>4823</v>
      </c>
      <c r="CH6" s="126" t="s">
        <v>4823</v>
      </c>
      <c r="CI6" s="126" t="s">
        <v>4824</v>
      </c>
      <c r="CJ6" s="126" t="s">
        <v>4825</v>
      </c>
      <c r="CK6" s="126" t="s">
        <v>4826</v>
      </c>
    </row>
    <row r="7" spans="1:89" ht="18">
      <c r="A7" s="125" t="s">
        <v>4827</v>
      </c>
      <c r="B7" s="126" t="s">
        <v>4828</v>
      </c>
      <c r="D7" s="126" t="s">
        <v>4828</v>
      </c>
      <c r="F7" s="126" t="s">
        <v>4828</v>
      </c>
      <c r="I7" s="126" t="s">
        <v>4828</v>
      </c>
      <c r="J7" s="126" t="s">
        <v>4828</v>
      </c>
      <c r="K7" s="126" t="s">
        <v>4828</v>
      </c>
      <c r="L7" s="126" t="s">
        <v>4828</v>
      </c>
      <c r="M7" s="126" t="s">
        <v>4828</v>
      </c>
      <c r="N7" s="126" t="s">
        <v>4828</v>
      </c>
      <c r="O7" s="126" t="s">
        <v>4828</v>
      </c>
      <c r="P7" s="126" t="s">
        <v>4828</v>
      </c>
      <c r="Q7" s="126" t="s">
        <v>4828</v>
      </c>
      <c r="R7" s="126" t="s">
        <v>4828</v>
      </c>
      <c r="S7" s="126" t="s">
        <v>4828</v>
      </c>
      <c r="U7" s="126" t="s">
        <v>4828</v>
      </c>
      <c r="V7" s="126" t="s">
        <v>4828</v>
      </c>
      <c r="W7" s="126" t="s">
        <v>4828</v>
      </c>
      <c r="X7" s="126" t="s">
        <v>4828</v>
      </c>
      <c r="Y7" s="126" t="s">
        <v>4828</v>
      </c>
      <c r="Z7" s="126" t="s">
        <v>4828</v>
      </c>
      <c r="AA7" s="126" t="s">
        <v>4828</v>
      </c>
      <c r="AB7" s="126" t="s">
        <v>4828</v>
      </c>
      <c r="AC7" s="126" t="s">
        <v>4828</v>
      </c>
      <c r="AD7" s="126" t="s">
        <v>4828</v>
      </c>
      <c r="AE7" s="126" t="s">
        <v>4828</v>
      </c>
      <c r="AF7" s="126" t="s">
        <v>4828</v>
      </c>
      <c r="AG7" s="126" t="s">
        <v>4828</v>
      </c>
      <c r="AH7" s="126" t="s">
        <v>4828</v>
      </c>
      <c r="AI7" s="126" t="s">
        <v>4828</v>
      </c>
      <c r="AJ7" s="126" t="s">
        <v>4828</v>
      </c>
      <c r="AK7" s="126" t="s">
        <v>4828</v>
      </c>
      <c r="AL7" s="126" t="s">
        <v>4828</v>
      </c>
      <c r="AM7" s="126" t="s">
        <v>4828</v>
      </c>
      <c r="AN7" s="126" t="s">
        <v>4828</v>
      </c>
      <c r="AO7" s="126" t="s">
        <v>4828</v>
      </c>
      <c r="AP7" s="126" t="s">
        <v>4828</v>
      </c>
      <c r="AQ7" s="126" t="s">
        <v>4828</v>
      </c>
      <c r="AR7" s="126" t="s">
        <v>4828</v>
      </c>
      <c r="AS7" s="126" t="s">
        <v>4828</v>
      </c>
      <c r="AT7" s="126" t="s">
        <v>4828</v>
      </c>
      <c r="AU7" s="126" t="s">
        <v>4828</v>
      </c>
      <c r="AV7" s="126" t="s">
        <v>4828</v>
      </c>
      <c r="AW7" s="126" t="s">
        <v>4828</v>
      </c>
      <c r="AX7" s="126" t="s">
        <v>4828</v>
      </c>
      <c r="AY7" s="126" t="s">
        <v>4828</v>
      </c>
      <c r="AZ7" s="126" t="s">
        <v>4828</v>
      </c>
      <c r="BA7" s="126" t="s">
        <v>4828</v>
      </c>
      <c r="BB7" s="126" t="s">
        <v>4828</v>
      </c>
      <c r="BC7" s="126" t="s">
        <v>4828</v>
      </c>
      <c r="BD7" s="126" t="s">
        <v>4828</v>
      </c>
      <c r="BE7" s="126" t="s">
        <v>4828</v>
      </c>
      <c r="BF7" s="126" t="s">
        <v>4828</v>
      </c>
      <c r="BG7" s="126" t="s">
        <v>4828</v>
      </c>
      <c r="BH7" s="126" t="s">
        <v>4828</v>
      </c>
      <c r="BI7" s="126" t="s">
        <v>4828</v>
      </c>
      <c r="BJ7" s="126" t="s">
        <v>4828</v>
      </c>
      <c r="BK7" s="126" t="s">
        <v>4828</v>
      </c>
      <c r="BL7" s="126" t="s">
        <v>4828</v>
      </c>
      <c r="BM7" s="126" t="s">
        <v>4828</v>
      </c>
      <c r="BN7" s="126" t="s">
        <v>4828</v>
      </c>
      <c r="BO7" s="126" t="s">
        <v>4828</v>
      </c>
      <c r="BP7" s="126" t="s">
        <v>4828</v>
      </c>
      <c r="BQ7" s="126" t="s">
        <v>4828</v>
      </c>
      <c r="BR7" s="126" t="s">
        <v>4828</v>
      </c>
      <c r="BS7" s="126" t="s">
        <v>4828</v>
      </c>
      <c r="BT7" s="126" t="s">
        <v>4828</v>
      </c>
      <c r="BU7" s="126" t="s">
        <v>4828</v>
      </c>
      <c r="BV7" s="126" t="s">
        <v>4828</v>
      </c>
      <c r="BW7" s="126" t="s">
        <v>4828</v>
      </c>
      <c r="BX7" s="126" t="s">
        <v>4828</v>
      </c>
      <c r="BY7" s="126" t="s">
        <v>4828</v>
      </c>
      <c r="BZ7" s="126" t="s">
        <v>4828</v>
      </c>
      <c r="CA7" s="126" t="s">
        <v>4828</v>
      </c>
      <c r="CB7" s="126" t="s">
        <v>4828</v>
      </c>
      <c r="CC7" s="126" t="s">
        <v>4828</v>
      </c>
      <c r="CD7" s="126" t="s">
        <v>4828</v>
      </c>
      <c r="CE7" s="126" t="s">
        <v>4828</v>
      </c>
      <c r="CF7" s="126" t="s">
        <v>4828</v>
      </c>
      <c r="CG7" s="126" t="s">
        <v>4828</v>
      </c>
      <c r="CH7" s="126" t="s">
        <v>4828</v>
      </c>
      <c r="CI7" s="126" t="s">
        <v>4828</v>
      </c>
      <c r="CJ7" s="126" t="s">
        <v>4828</v>
      </c>
      <c r="CK7" s="126" t="s">
        <v>4828</v>
      </c>
    </row>
    <row r="8" spans="1:89" ht="18">
      <c r="A8" s="125" t="s">
        <v>4829</v>
      </c>
      <c r="B8" s="126" t="s">
        <v>4830</v>
      </c>
      <c r="D8" s="126" t="s">
        <v>4831</v>
      </c>
      <c r="F8" s="126" t="s">
        <v>4832</v>
      </c>
      <c r="I8" s="126" t="s">
        <v>4831</v>
      </c>
      <c r="J8" s="126" t="s">
        <v>4832</v>
      </c>
      <c r="K8" s="126" t="s">
        <v>4831</v>
      </c>
      <c r="L8" s="126" t="s">
        <v>4833</v>
      </c>
      <c r="M8" s="126" t="s">
        <v>4831</v>
      </c>
      <c r="N8" s="126" t="s">
        <v>4831</v>
      </c>
      <c r="O8" s="126" t="s">
        <v>4831</v>
      </c>
      <c r="P8" s="126" t="s">
        <v>4834</v>
      </c>
      <c r="Q8" s="126" t="s">
        <v>4831</v>
      </c>
      <c r="R8" s="126" t="s">
        <v>4831</v>
      </c>
      <c r="S8" s="126" t="s">
        <v>4831</v>
      </c>
      <c r="U8" s="126" t="s">
        <v>4831</v>
      </c>
      <c r="V8" s="126" t="s">
        <v>4831</v>
      </c>
      <c r="W8" s="126" t="s">
        <v>4831</v>
      </c>
      <c r="X8" s="126" t="s">
        <v>4831</v>
      </c>
      <c r="Y8" s="126" t="s">
        <v>4831</v>
      </c>
      <c r="Z8" s="126" t="s">
        <v>4831</v>
      </c>
      <c r="AA8" s="126" t="s">
        <v>4835</v>
      </c>
      <c r="AB8" s="126" t="s">
        <v>4831</v>
      </c>
      <c r="AC8" s="126" t="s">
        <v>4831</v>
      </c>
      <c r="AD8" s="126" t="s">
        <v>4831</v>
      </c>
      <c r="AE8" s="126" t="s">
        <v>4831</v>
      </c>
      <c r="AF8" s="126" t="s">
        <v>4831</v>
      </c>
      <c r="AG8" s="126" t="s">
        <v>4832</v>
      </c>
      <c r="AH8" s="126" t="s">
        <v>4831</v>
      </c>
      <c r="AI8" s="126" t="s">
        <v>4831</v>
      </c>
      <c r="AJ8" s="126" t="s">
        <v>4833</v>
      </c>
      <c r="AK8" s="126" t="s">
        <v>4831</v>
      </c>
      <c r="AL8" s="126" t="s">
        <v>4832</v>
      </c>
      <c r="AM8" s="126" t="s">
        <v>4832</v>
      </c>
      <c r="AN8" s="126" t="s">
        <v>4832</v>
      </c>
      <c r="AO8" s="126" t="s">
        <v>4836</v>
      </c>
      <c r="AP8" s="126" t="s">
        <v>4831</v>
      </c>
      <c r="AQ8" s="126" t="s">
        <v>4831</v>
      </c>
      <c r="AR8" s="126" t="s">
        <v>4831</v>
      </c>
      <c r="AS8" s="126" t="s">
        <v>4831</v>
      </c>
      <c r="AT8" s="126" t="s">
        <v>4831</v>
      </c>
      <c r="AU8" s="126" t="s">
        <v>4831</v>
      </c>
      <c r="AV8" s="126" t="s">
        <v>4831</v>
      </c>
      <c r="AW8" s="126"/>
      <c r="AX8" s="126" t="s">
        <v>4831</v>
      </c>
      <c r="AY8" s="126" t="s">
        <v>4831</v>
      </c>
      <c r="AZ8" s="126" t="s">
        <v>4831</v>
      </c>
      <c r="BA8" s="126" t="s">
        <v>4831</v>
      </c>
      <c r="BB8" s="126" t="s">
        <v>4831</v>
      </c>
      <c r="BC8" s="126" t="s">
        <v>4831</v>
      </c>
      <c r="BD8" s="126" t="s">
        <v>4831</v>
      </c>
      <c r="BE8" s="126" t="s">
        <v>4831</v>
      </c>
      <c r="BF8" s="126" t="s">
        <v>4831</v>
      </c>
      <c r="BG8" s="126" t="s">
        <v>4831</v>
      </c>
      <c r="BH8" s="126" t="s">
        <v>4831</v>
      </c>
      <c r="BI8" s="126" t="s">
        <v>4831</v>
      </c>
      <c r="BJ8" s="126" t="s">
        <v>4831</v>
      </c>
      <c r="BK8" s="126" t="s">
        <v>4831</v>
      </c>
      <c r="BL8" s="126" t="s">
        <v>4831</v>
      </c>
      <c r="BM8" s="126" t="s">
        <v>4831</v>
      </c>
      <c r="BN8" s="126" t="s">
        <v>4832</v>
      </c>
      <c r="BO8" s="126" t="s">
        <v>4831</v>
      </c>
      <c r="BP8" s="126" t="s">
        <v>4831</v>
      </c>
      <c r="BQ8" s="126" t="s">
        <v>4831</v>
      </c>
      <c r="BR8" s="126" t="s">
        <v>4831</v>
      </c>
      <c r="BS8" s="126" t="s">
        <v>4831</v>
      </c>
      <c r="BT8" s="126" t="s">
        <v>4831</v>
      </c>
      <c r="BU8" s="126" t="s">
        <v>4831</v>
      </c>
      <c r="BV8" s="126" t="s">
        <v>4831</v>
      </c>
      <c r="BW8" s="126" t="s">
        <v>4831</v>
      </c>
      <c r="BX8" s="126" t="s">
        <v>4831</v>
      </c>
      <c r="BY8" s="126" t="s">
        <v>4832</v>
      </c>
      <c r="BZ8" s="126" t="s">
        <v>4832</v>
      </c>
      <c r="CA8" s="126" t="s">
        <v>4831</v>
      </c>
      <c r="CB8" s="126" t="s">
        <v>4831</v>
      </c>
      <c r="CC8" s="126" t="s">
        <v>4832</v>
      </c>
      <c r="CD8" s="126" t="s">
        <v>4831</v>
      </c>
      <c r="CE8" s="126" t="s">
        <v>4832</v>
      </c>
      <c r="CF8" s="126" t="s">
        <v>4831</v>
      </c>
      <c r="CG8" s="126" t="s">
        <v>4831</v>
      </c>
      <c r="CH8" s="126" t="s">
        <v>4831</v>
      </c>
      <c r="CI8" s="126" t="s">
        <v>4831</v>
      </c>
      <c r="CJ8" s="126" t="s">
        <v>4831</v>
      </c>
      <c r="CK8" s="126" t="s">
        <v>4831</v>
      </c>
    </row>
    <row r="9" spans="1:89" ht="46.5">
      <c r="A9" s="125" t="s">
        <v>4837</v>
      </c>
      <c r="B9" s="126"/>
      <c r="D9" s="126"/>
      <c r="F9" s="126"/>
      <c r="I9" s="126" t="s">
        <v>4838</v>
      </c>
      <c r="J9" s="126"/>
      <c r="K9" s="126" t="s">
        <v>4839</v>
      </c>
      <c r="L9" s="126"/>
      <c r="M9" s="126"/>
      <c r="N9" s="126" t="s">
        <v>945</v>
      </c>
      <c r="O9" s="126"/>
      <c r="P9" s="126" t="s">
        <v>4840</v>
      </c>
      <c r="Q9" s="126" t="s">
        <v>4841</v>
      </c>
      <c r="R9" s="126"/>
      <c r="S9" s="126"/>
      <c r="U9" s="126"/>
      <c r="V9" s="126"/>
      <c r="W9" s="126" t="s">
        <v>4842</v>
      </c>
      <c r="X9" s="126"/>
      <c r="Y9" s="126" t="s">
        <v>4843</v>
      </c>
      <c r="Z9" s="126"/>
      <c r="AA9" s="126"/>
      <c r="AB9" s="126" t="s">
        <v>4844</v>
      </c>
      <c r="AC9" s="126"/>
      <c r="AD9" s="126"/>
      <c r="AE9" s="126" t="s">
        <v>4845</v>
      </c>
      <c r="AF9" s="126"/>
      <c r="AG9" s="126"/>
      <c r="AH9" s="126"/>
      <c r="AI9" s="126"/>
      <c r="AJ9" s="126"/>
      <c r="AK9" s="126" t="s">
        <v>4846</v>
      </c>
      <c r="AL9" s="126"/>
      <c r="AM9" s="126" t="s">
        <v>4847</v>
      </c>
      <c r="AN9" s="126"/>
      <c r="AO9" s="126"/>
      <c r="AP9" s="126"/>
      <c r="AQ9" s="126"/>
      <c r="AR9" s="126"/>
      <c r="AS9" s="126"/>
      <c r="AT9" s="126"/>
      <c r="AU9" s="126" t="s">
        <v>4848</v>
      </c>
      <c r="AV9" s="126" t="s">
        <v>4849</v>
      </c>
      <c r="AW9" s="126"/>
      <c r="AX9" s="126" t="s">
        <v>4850</v>
      </c>
      <c r="AY9" s="126" t="s">
        <v>4851</v>
      </c>
      <c r="AZ9" s="126"/>
      <c r="BA9" s="126"/>
      <c r="BB9" s="126" t="s">
        <v>4852</v>
      </c>
      <c r="BC9" s="126" t="s">
        <v>4853</v>
      </c>
      <c r="BD9" s="126"/>
      <c r="BE9" s="126" t="s">
        <v>4854</v>
      </c>
      <c r="BF9" s="126"/>
      <c r="BG9" s="126"/>
      <c r="BH9" s="126"/>
      <c r="BI9" s="126" t="s">
        <v>4855</v>
      </c>
      <c r="BJ9" s="126"/>
      <c r="BK9" s="126"/>
      <c r="BL9" s="126"/>
      <c r="BM9" s="126"/>
      <c r="BN9" s="126" t="s">
        <v>4856</v>
      </c>
      <c r="BO9" s="126" t="s">
        <v>4857</v>
      </c>
      <c r="BP9" s="126" t="s">
        <v>4858</v>
      </c>
      <c r="BQ9" s="126"/>
      <c r="BR9" s="126"/>
      <c r="BS9" s="126"/>
      <c r="BT9" s="126"/>
      <c r="BU9" s="126"/>
      <c r="BV9" s="126" t="s">
        <v>4859</v>
      </c>
      <c r="BW9" s="126"/>
      <c r="BX9" s="126"/>
      <c r="BY9" s="126"/>
      <c r="BZ9" s="126" t="s">
        <v>4860</v>
      </c>
      <c r="CA9" s="126"/>
      <c r="CB9" s="126" t="s">
        <v>4842</v>
      </c>
      <c r="CC9" s="126"/>
      <c r="CD9" s="126"/>
      <c r="CE9" s="126" t="s">
        <v>4861</v>
      </c>
      <c r="CF9" s="126"/>
      <c r="CG9" s="126"/>
      <c r="CH9" s="126"/>
      <c r="CI9" s="126"/>
      <c r="CJ9" s="126"/>
      <c r="CK9" s="126"/>
    </row>
    <row r="10" spans="1:89" ht="36">
      <c r="A10" s="125" t="s">
        <v>4862</v>
      </c>
      <c r="B10" s="126" t="s">
        <v>4863</v>
      </c>
      <c r="D10" s="126" t="s">
        <v>4864</v>
      </c>
      <c r="F10" s="126" t="s">
        <v>4865</v>
      </c>
      <c r="I10" s="126" t="s">
        <v>4866</v>
      </c>
      <c r="J10" s="126" t="s">
        <v>4867</v>
      </c>
      <c r="K10" s="126" t="s">
        <v>4868</v>
      </c>
      <c r="L10" s="126" t="s">
        <v>4867</v>
      </c>
      <c r="M10" s="126" t="s">
        <v>4869</v>
      </c>
      <c r="N10" s="126" t="s">
        <v>4870</v>
      </c>
      <c r="O10" s="126" t="s">
        <v>4871</v>
      </c>
      <c r="P10" s="126" t="s">
        <v>4872</v>
      </c>
      <c r="Q10" s="126" t="s">
        <v>4869</v>
      </c>
      <c r="R10" s="126" t="s">
        <v>4869</v>
      </c>
      <c r="S10" s="126" t="s">
        <v>4866</v>
      </c>
      <c r="U10" s="126" t="s">
        <v>4873</v>
      </c>
      <c r="V10" s="126" t="s">
        <v>4874</v>
      </c>
      <c r="W10" s="126" t="s">
        <v>4864</v>
      </c>
      <c r="X10" s="126" t="s">
        <v>4873</v>
      </c>
      <c r="Y10" s="126" t="s">
        <v>4875</v>
      </c>
      <c r="Z10" s="126" t="s">
        <v>4873</v>
      </c>
      <c r="AA10" s="126" t="s">
        <v>4866</v>
      </c>
      <c r="AC10" s="126" t="s">
        <v>4867</v>
      </c>
      <c r="AD10" s="126" t="s">
        <v>4867</v>
      </c>
      <c r="AE10" s="126" t="s">
        <v>4867</v>
      </c>
      <c r="AF10" s="126" t="s">
        <v>4867</v>
      </c>
      <c r="AG10" s="126" t="s">
        <v>4876</v>
      </c>
      <c r="AH10" s="126" t="s">
        <v>4867</v>
      </c>
      <c r="AI10" s="126" t="s">
        <v>4873</v>
      </c>
      <c r="AJ10" s="126" t="s">
        <v>4877</v>
      </c>
      <c r="AK10" s="126" t="s">
        <v>4869</v>
      </c>
      <c r="AL10" s="126" t="s">
        <v>4867</v>
      </c>
      <c r="AM10" s="126" t="s">
        <v>4867</v>
      </c>
      <c r="AN10" s="126" t="s">
        <v>4866</v>
      </c>
      <c r="AO10" s="126" t="s">
        <v>4878</v>
      </c>
      <c r="AP10" s="126" t="s">
        <v>4879</v>
      </c>
      <c r="AQ10" s="126" t="s">
        <v>4873</v>
      </c>
      <c r="AR10" s="126" t="s">
        <v>4880</v>
      </c>
      <c r="AS10" s="126" t="s">
        <v>4866</v>
      </c>
      <c r="AT10" s="126" t="s">
        <v>4879</v>
      </c>
      <c r="AU10" s="126" t="s">
        <v>4867</v>
      </c>
      <c r="AV10" s="126" t="s">
        <v>4867</v>
      </c>
      <c r="AW10" s="126" t="s">
        <v>4869</v>
      </c>
      <c r="AX10" s="126" t="s">
        <v>4881</v>
      </c>
      <c r="AY10" s="126" t="s">
        <v>4867</v>
      </c>
      <c r="AZ10" s="126" t="s">
        <v>4882</v>
      </c>
      <c r="BA10" s="126" t="s">
        <v>4867</v>
      </c>
      <c r="BB10" s="126" t="s">
        <v>4870</v>
      </c>
      <c r="BC10" s="126" t="s">
        <v>4883</v>
      </c>
      <c r="BD10" s="126" t="s">
        <v>4867</v>
      </c>
      <c r="BE10" s="126" t="s">
        <v>4876</v>
      </c>
      <c r="BF10" s="126" t="s">
        <v>4873</v>
      </c>
      <c r="BG10" s="126" t="s">
        <v>4863</v>
      </c>
      <c r="BH10" s="126" t="s">
        <v>4884</v>
      </c>
      <c r="BI10" s="126" t="s">
        <v>4869</v>
      </c>
      <c r="BJ10" s="126"/>
      <c r="BK10" s="126"/>
      <c r="BL10" s="126"/>
      <c r="BM10" s="126" t="s">
        <v>4866</v>
      </c>
      <c r="BN10" s="126" t="s">
        <v>4867</v>
      </c>
      <c r="BO10" s="126" t="s">
        <v>4880</v>
      </c>
      <c r="BP10" s="126" t="s">
        <v>4869</v>
      </c>
      <c r="BQ10" s="126" t="s">
        <v>4870</v>
      </c>
      <c r="BR10" s="126" t="s">
        <v>4871</v>
      </c>
      <c r="BS10" s="126" t="s">
        <v>4869</v>
      </c>
      <c r="BT10" s="126" t="s">
        <v>4871</v>
      </c>
      <c r="BU10" s="126" t="s">
        <v>4885</v>
      </c>
      <c r="BV10" s="126" t="s">
        <v>4869</v>
      </c>
      <c r="BW10" s="126" t="s">
        <v>4869</v>
      </c>
      <c r="BX10" s="126" t="s">
        <v>4871</v>
      </c>
      <c r="BY10" s="126" t="s">
        <v>4871</v>
      </c>
      <c r="BZ10" s="126" t="s">
        <v>4869</v>
      </c>
      <c r="CA10" s="126" t="s">
        <v>4869</v>
      </c>
      <c r="CB10" s="126" t="s">
        <v>4869</v>
      </c>
      <c r="CC10" s="126" t="s">
        <v>4886</v>
      </c>
      <c r="CD10" s="126" t="s">
        <v>4871</v>
      </c>
      <c r="CE10" s="126" t="s">
        <v>4887</v>
      </c>
      <c r="CF10" s="126" t="s">
        <v>4888</v>
      </c>
      <c r="CG10" s="126" t="s">
        <v>4886</v>
      </c>
      <c r="CH10" s="126" t="s">
        <v>4871</v>
      </c>
      <c r="CI10" s="126" t="s">
        <v>4871</v>
      </c>
      <c r="CJ10" s="126" t="s">
        <v>4871</v>
      </c>
      <c r="CK10" s="126" t="s">
        <v>4871</v>
      </c>
    </row>
    <row r="11" spans="1:89" ht="36">
      <c r="A11" s="125" t="s">
        <v>4889</v>
      </c>
      <c r="B11" s="126" t="s">
        <v>4890</v>
      </c>
      <c r="D11" s="126"/>
      <c r="F11" s="126"/>
      <c r="I11" s="126"/>
      <c r="J11" s="126" t="s">
        <v>4891</v>
      </c>
      <c r="K11" s="126"/>
      <c r="L11" s="126"/>
      <c r="M11" s="126"/>
      <c r="N11" s="126"/>
      <c r="O11" s="126"/>
      <c r="Q11" s="126"/>
      <c r="R11" s="126"/>
      <c r="S11" s="126" t="s">
        <v>4892</v>
      </c>
      <c r="U11" s="126"/>
      <c r="V11" s="126"/>
      <c r="W11" s="126"/>
      <c r="X11" s="126" t="s">
        <v>4893</v>
      </c>
      <c r="Y11" s="126"/>
      <c r="Z11" s="126"/>
      <c r="AA11" s="126"/>
      <c r="AB11" s="126" t="s">
        <v>4867</v>
      </c>
      <c r="AC11" s="126"/>
      <c r="AD11" s="126"/>
      <c r="AE11" s="126"/>
      <c r="AF11" s="126"/>
      <c r="AG11" s="126"/>
      <c r="AH11" s="126" t="s">
        <v>4894</v>
      </c>
      <c r="AI11" s="126"/>
      <c r="AJ11" s="126"/>
      <c r="AK11" s="126"/>
      <c r="AL11" s="126"/>
      <c r="AM11" s="126"/>
      <c r="AN11" s="126"/>
      <c r="AO11" s="126"/>
      <c r="AP11" s="126"/>
      <c r="AQ11" s="126" t="s">
        <v>4895</v>
      </c>
      <c r="AR11" s="126"/>
      <c r="AS11" s="126"/>
      <c r="AT11" s="126"/>
      <c r="AU11" s="126"/>
      <c r="AV11" s="126"/>
      <c r="AW11" s="126"/>
      <c r="AX11" s="126"/>
      <c r="AY11" s="126"/>
      <c r="AZ11" s="126"/>
      <c r="BA11" s="126"/>
      <c r="BB11" s="126"/>
      <c r="BC11" s="126"/>
      <c r="BD11" s="126"/>
      <c r="BE11" s="126"/>
      <c r="BF11" s="126"/>
      <c r="BG11" s="126"/>
      <c r="BH11" s="126" t="s">
        <v>4896</v>
      </c>
      <c r="BI11" s="126" t="s">
        <v>4897</v>
      </c>
      <c r="BJ11" s="126"/>
      <c r="BK11" s="126"/>
      <c r="BL11" s="126"/>
      <c r="BM11" s="126" t="s">
        <v>4898</v>
      </c>
      <c r="BN11" s="126"/>
      <c r="BO11" s="126"/>
      <c r="BP11" s="126"/>
      <c r="BQ11" s="126"/>
      <c r="BR11" s="126"/>
      <c r="BS11" s="126"/>
      <c r="BT11" s="126"/>
      <c r="BU11" s="126"/>
      <c r="BV11" s="126"/>
      <c r="BW11" s="126"/>
      <c r="BX11" s="126"/>
      <c r="BY11" s="126"/>
      <c r="BZ11" s="126"/>
      <c r="CA11" s="126"/>
      <c r="CB11" s="126"/>
      <c r="CC11" s="126"/>
      <c r="CD11" s="126"/>
      <c r="CE11" s="126"/>
      <c r="CF11" s="126"/>
      <c r="CG11" s="126"/>
      <c r="CH11" s="126"/>
      <c r="CI11" s="126"/>
      <c r="CJ11" s="126"/>
      <c r="CK11" s="126"/>
    </row>
    <row r="12" spans="1:89" ht="18">
      <c r="A12" s="125" t="s">
        <v>4899</v>
      </c>
      <c r="B12" s="126" t="s">
        <v>2573</v>
      </c>
      <c r="D12" s="126" t="s">
        <v>2895</v>
      </c>
      <c r="F12" s="126" t="s">
        <v>3025</v>
      </c>
      <c r="I12" s="126" t="s">
        <v>2918</v>
      </c>
      <c r="J12" s="126" t="s">
        <v>3812</v>
      </c>
      <c r="K12" s="126" t="s">
        <v>2587</v>
      </c>
      <c r="L12" s="126" t="s">
        <v>2710</v>
      </c>
      <c r="M12" s="126" t="s">
        <v>2439</v>
      </c>
      <c r="N12" s="126" t="s">
        <v>2940</v>
      </c>
      <c r="O12" s="126" t="s">
        <v>2941</v>
      </c>
      <c r="P12" s="126" t="s">
        <v>2919</v>
      </c>
      <c r="Q12" s="126" t="s">
        <v>2294</v>
      </c>
      <c r="R12" s="126" t="s">
        <v>2637</v>
      </c>
      <c r="S12" s="126" t="s">
        <v>2720</v>
      </c>
      <c r="U12" s="126" t="s">
        <v>3845</v>
      </c>
      <c r="V12" s="126" t="s">
        <v>3846</v>
      </c>
      <c r="W12" s="126" t="s">
        <v>3053</v>
      </c>
      <c r="X12" s="126" t="s">
        <v>4093</v>
      </c>
      <c r="Y12" s="126" t="s">
        <v>2738</v>
      </c>
      <c r="Z12" s="126" t="s">
        <v>2995</v>
      </c>
      <c r="AA12" s="126" t="s">
        <v>2996</v>
      </c>
      <c r="AB12" s="126" t="s">
        <v>3968</v>
      </c>
      <c r="AC12" s="126" t="s">
        <v>3546</v>
      </c>
      <c r="AD12" s="126" t="s">
        <v>3547</v>
      </c>
      <c r="AE12" s="126" t="s">
        <v>3916</v>
      </c>
      <c r="AF12" s="126" t="s">
        <v>3917</v>
      </c>
      <c r="AG12" s="126" t="s">
        <v>3577</v>
      </c>
      <c r="AH12" s="126" t="s">
        <v>3905</v>
      </c>
      <c r="AI12" s="126" t="s">
        <v>3486</v>
      </c>
      <c r="AJ12" s="126" t="s">
        <v>4032</v>
      </c>
      <c r="AK12" s="126" t="s">
        <v>3066</v>
      </c>
      <c r="AL12" s="126" t="s">
        <v>3209</v>
      </c>
      <c r="AM12" s="126" t="s">
        <v>3210</v>
      </c>
      <c r="AN12" s="126" t="s">
        <v>3286</v>
      </c>
      <c r="AO12" s="126" t="s">
        <v>2347</v>
      </c>
      <c r="AP12" s="126" t="s">
        <v>2348</v>
      </c>
      <c r="AQ12" s="126" t="s">
        <v>3060</v>
      </c>
      <c r="AR12" s="126" t="s">
        <v>2556</v>
      </c>
      <c r="AS12" s="126" t="s">
        <v>2896</v>
      </c>
      <c r="AT12" s="126" t="s">
        <v>2541</v>
      </c>
      <c r="AU12" s="126" t="s">
        <v>4162</v>
      </c>
      <c r="AV12" s="126" t="s">
        <v>4163</v>
      </c>
      <c r="AW12" s="126" t="s">
        <v>3722</v>
      </c>
      <c r="AX12" s="126" t="s">
        <v>3306</v>
      </c>
      <c r="AY12" s="126" t="s">
        <v>3307</v>
      </c>
      <c r="AZ12" s="126" t="s">
        <v>3359</v>
      </c>
      <c r="BA12" s="126" t="s">
        <v>2653</v>
      </c>
      <c r="BB12" s="126" t="s">
        <v>3040</v>
      </c>
      <c r="BC12" s="126" t="s">
        <v>2737</v>
      </c>
      <c r="BD12" s="126" t="s">
        <v>4085</v>
      </c>
      <c r="BE12" s="126" t="s">
        <v>3590</v>
      </c>
      <c r="BF12" s="126" t="s">
        <v>3591</v>
      </c>
      <c r="BG12" s="126" t="s">
        <v>2500</v>
      </c>
      <c r="BH12" s="126" t="s">
        <v>3122</v>
      </c>
      <c r="BI12" s="126" t="s">
        <v>2580</v>
      </c>
      <c r="BJ12" s="126"/>
      <c r="BK12" s="126"/>
      <c r="BL12" s="126"/>
      <c r="BM12" s="126" t="s">
        <v>3489</v>
      </c>
      <c r="BN12" s="126" t="s">
        <v>3429</v>
      </c>
      <c r="BO12" s="126" t="s">
        <v>3494</v>
      </c>
      <c r="BP12" s="126" t="s">
        <v>1137</v>
      </c>
      <c r="BQ12" s="126" t="s">
        <v>1138</v>
      </c>
      <c r="BR12" s="126" t="s">
        <v>1149</v>
      </c>
      <c r="BS12" s="126" t="s">
        <v>1150</v>
      </c>
      <c r="BT12" s="126" t="s">
        <v>1151</v>
      </c>
      <c r="BU12" s="126" t="s">
        <v>1155</v>
      </c>
      <c r="BV12" s="126" t="s">
        <v>1157</v>
      </c>
      <c r="BW12" s="126" t="s">
        <v>1158</v>
      </c>
      <c r="BX12" s="126" t="s">
        <v>1160</v>
      </c>
      <c r="BY12" s="126" t="s">
        <v>1161</v>
      </c>
      <c r="BZ12" s="126" t="s">
        <v>1162</v>
      </c>
      <c r="CA12" s="126" t="s">
        <v>1163</v>
      </c>
      <c r="CB12" s="126" t="s">
        <v>1164</v>
      </c>
      <c r="CC12" s="126" t="s">
        <v>1165</v>
      </c>
      <c r="CD12" s="126" t="s">
        <v>1166</v>
      </c>
      <c r="CE12" s="126" t="s">
        <v>1167</v>
      </c>
      <c r="CF12" s="126" t="s">
        <v>1168</v>
      </c>
      <c r="CG12" s="126" t="s">
        <v>4251</v>
      </c>
      <c r="CH12" s="126" t="s">
        <v>4252</v>
      </c>
      <c r="CI12" s="126" t="s">
        <v>4253</v>
      </c>
      <c r="CJ12" s="126" t="s">
        <v>4254</v>
      </c>
      <c r="CK12" s="126" t="s">
        <v>4255</v>
      </c>
    </row>
    <row r="13" spans="1:89" ht="72">
      <c r="A13" s="125" t="s">
        <v>4900</v>
      </c>
      <c r="B13" s="126" t="s">
        <v>4901</v>
      </c>
      <c r="D13" s="126"/>
      <c r="F13" s="126"/>
      <c r="I13" s="126" t="s">
        <v>4902</v>
      </c>
      <c r="J13" s="126" t="s">
        <v>4903</v>
      </c>
      <c r="K13" s="126" t="s">
        <v>4904</v>
      </c>
      <c r="L13" s="126" t="s">
        <v>4905</v>
      </c>
      <c r="M13" s="126" t="s">
        <v>4906</v>
      </c>
      <c r="N13" s="126"/>
      <c r="O13" s="126" t="s">
        <v>4907</v>
      </c>
      <c r="P13" s="126" t="s">
        <v>4908</v>
      </c>
      <c r="Q13" s="126" t="s">
        <v>4909</v>
      </c>
      <c r="R13" s="126"/>
      <c r="S13" s="126" t="s">
        <v>4910</v>
      </c>
      <c r="U13" s="126" t="s">
        <v>4911</v>
      </c>
      <c r="V13" s="126" t="s">
        <v>4912</v>
      </c>
      <c r="W13" s="126" t="s">
        <v>4913</v>
      </c>
      <c r="X13" s="126"/>
      <c r="Y13" s="126" t="s">
        <v>4914</v>
      </c>
      <c r="Z13" s="126" t="s">
        <v>4915</v>
      </c>
      <c r="AA13" s="126" t="s">
        <v>4916</v>
      </c>
      <c r="AB13" s="126" t="s">
        <v>4917</v>
      </c>
      <c r="AC13" s="126" t="s">
        <v>4918</v>
      </c>
      <c r="AD13" s="126" t="s">
        <v>4919</v>
      </c>
      <c r="AE13" s="126" t="s">
        <v>4920</v>
      </c>
      <c r="AF13" s="126" t="s">
        <v>4921</v>
      </c>
      <c r="AG13" s="126"/>
      <c r="AI13" s="126" t="s">
        <v>4922</v>
      </c>
      <c r="AJ13" s="126" t="s">
        <v>4923</v>
      </c>
      <c r="AK13" s="126"/>
      <c r="AL13" s="126" t="s">
        <v>4924</v>
      </c>
      <c r="AM13" s="126"/>
      <c r="AN13" s="126" t="s">
        <v>4925</v>
      </c>
      <c r="AO13" s="126"/>
      <c r="AP13" s="126" t="s">
        <v>4926</v>
      </c>
      <c r="AQ13" s="126"/>
      <c r="AR13" s="126" t="s">
        <v>4927</v>
      </c>
      <c r="AS13" s="126" t="s">
        <v>4928</v>
      </c>
      <c r="AT13" s="126" t="s">
        <v>4929</v>
      </c>
      <c r="AU13" s="126" t="s">
        <v>4930</v>
      </c>
      <c r="AV13" s="126" t="s">
        <v>4931</v>
      </c>
      <c r="AW13" s="126"/>
      <c r="AX13" s="126" t="s">
        <v>4932</v>
      </c>
      <c r="AY13" s="126" t="s">
        <v>4933</v>
      </c>
      <c r="AZ13" s="126" t="s">
        <v>4934</v>
      </c>
      <c r="BA13" s="126" t="s">
        <v>4935</v>
      </c>
      <c r="BB13" s="126"/>
      <c r="BC13" s="126"/>
      <c r="BD13" s="126" t="s">
        <v>4936</v>
      </c>
      <c r="BE13" s="126"/>
      <c r="BF13" s="126" t="s">
        <v>4937</v>
      </c>
      <c r="BG13" s="126"/>
      <c r="BH13" s="126" t="s">
        <v>4938</v>
      </c>
      <c r="BI13" s="126" t="s">
        <v>4939</v>
      </c>
      <c r="BJ13" s="126"/>
      <c r="BK13" s="126"/>
      <c r="BL13" s="126"/>
      <c r="BM13" s="126" t="s">
        <v>4940</v>
      </c>
      <c r="BN13" s="126" t="s">
        <v>4941</v>
      </c>
      <c r="BO13" s="126" t="s">
        <v>4942</v>
      </c>
      <c r="BP13" s="126"/>
      <c r="BQ13" s="126" t="s">
        <v>4943</v>
      </c>
      <c r="BR13" s="126"/>
      <c r="BS13" s="126"/>
      <c r="BT13" s="126"/>
      <c r="BU13" s="126"/>
      <c r="BV13" s="126"/>
      <c r="BW13" s="126"/>
      <c r="BX13" s="126"/>
      <c r="BY13" s="126" t="s">
        <v>4944</v>
      </c>
      <c r="BZ13" s="126"/>
      <c r="CA13" s="126"/>
      <c r="CB13" s="126" t="s">
        <v>4945</v>
      </c>
      <c r="CC13" s="126"/>
      <c r="CD13" s="126"/>
      <c r="CE13" s="126"/>
      <c r="CF13" s="126"/>
      <c r="CG13" s="126"/>
      <c r="CH13" s="126"/>
      <c r="CI13" s="126"/>
      <c r="CJ13" s="126" t="s">
        <v>4946</v>
      </c>
      <c r="CK13" s="126"/>
    </row>
    <row r="14" spans="1:89" ht="108">
      <c r="A14" s="125" t="s">
        <v>4947</v>
      </c>
      <c r="B14" s="126"/>
      <c r="D14" s="126"/>
      <c r="F14" s="126" t="s">
        <v>4948</v>
      </c>
      <c r="I14" s="126"/>
      <c r="J14" s="126" t="s">
        <v>4949</v>
      </c>
      <c r="K14" s="126"/>
      <c r="L14" s="126"/>
      <c r="M14" s="126" t="s">
        <v>4950</v>
      </c>
      <c r="N14" s="126" t="s">
        <v>4951</v>
      </c>
      <c r="O14" s="126" t="s">
        <v>4952</v>
      </c>
      <c r="P14" s="126"/>
      <c r="Q14" s="126" t="s">
        <v>4951</v>
      </c>
      <c r="R14" s="126" t="s">
        <v>4953</v>
      </c>
      <c r="S14" s="126"/>
      <c r="U14" s="126"/>
      <c r="V14" s="126"/>
      <c r="W14" s="126"/>
      <c r="X14" s="126"/>
      <c r="Y14" s="126"/>
      <c r="Z14" s="126"/>
      <c r="AA14" s="126" t="s">
        <v>4954</v>
      </c>
      <c r="AB14" s="126"/>
      <c r="AD14" s="126"/>
      <c r="AE14" s="126"/>
      <c r="AF14" s="126"/>
      <c r="AG14" s="126"/>
      <c r="AH14" s="126" t="s">
        <v>4955</v>
      </c>
      <c r="AI14" s="126"/>
      <c r="AJ14" s="126"/>
      <c r="AK14" s="126" t="s">
        <v>4956</v>
      </c>
      <c r="AL14" s="126"/>
      <c r="AM14" s="126"/>
      <c r="AN14" s="126"/>
      <c r="AO14" s="126"/>
      <c r="AP14" s="126"/>
      <c r="AQ14" s="126"/>
      <c r="AR14" s="126"/>
      <c r="AS14" s="126"/>
      <c r="AT14" s="126"/>
      <c r="AU14" s="126"/>
      <c r="AV14" s="126"/>
      <c r="AW14" s="126" t="s">
        <v>4957</v>
      </c>
      <c r="AX14" s="126"/>
      <c r="AY14" s="126"/>
      <c r="AZ14" s="126"/>
      <c r="BA14" s="126"/>
      <c r="BB14" s="126" t="s">
        <v>4956</v>
      </c>
      <c r="BC14" s="126" t="s">
        <v>4958</v>
      </c>
      <c r="BD14" s="126" t="s">
        <v>4959</v>
      </c>
      <c r="BE14" s="126"/>
      <c r="BF14" s="126"/>
      <c r="BG14" s="126"/>
      <c r="BH14" s="126"/>
      <c r="BI14" s="126" t="s">
        <v>4958</v>
      </c>
      <c r="BJ14" s="126"/>
      <c r="BK14" s="126"/>
      <c r="BL14" s="126"/>
      <c r="BM14" s="126"/>
      <c r="BN14" s="126"/>
      <c r="BO14" s="126"/>
      <c r="BP14" s="126" t="s">
        <v>4956</v>
      </c>
      <c r="BQ14" s="126" t="s">
        <v>4951</v>
      </c>
      <c r="BR14" s="126" t="s">
        <v>4948</v>
      </c>
      <c r="BS14" s="126" t="s">
        <v>4948</v>
      </c>
      <c r="BT14" s="126" t="s">
        <v>4948</v>
      </c>
      <c r="BU14" s="126" t="s">
        <v>4948</v>
      </c>
      <c r="BV14" s="126" t="s">
        <v>4958</v>
      </c>
      <c r="BW14" s="126" t="s">
        <v>4956</v>
      </c>
      <c r="BX14" s="126" t="s">
        <v>4948</v>
      </c>
      <c r="BY14" s="126" t="s">
        <v>4953</v>
      </c>
      <c r="BZ14" s="126" t="s">
        <v>4951</v>
      </c>
      <c r="CA14" s="126" t="s">
        <v>4951</v>
      </c>
      <c r="CB14" s="126" t="s">
        <v>4953</v>
      </c>
      <c r="CC14" s="126" t="s">
        <v>4953</v>
      </c>
      <c r="CD14" s="126" t="s">
        <v>4948</v>
      </c>
      <c r="CE14" s="126" t="s">
        <v>4948</v>
      </c>
      <c r="CF14" s="126" t="s">
        <v>4960</v>
      </c>
      <c r="CG14" s="126" t="s">
        <v>4948</v>
      </c>
      <c r="CH14" s="126" t="s">
        <v>4948</v>
      </c>
      <c r="CI14" s="126" t="s">
        <v>4948</v>
      </c>
      <c r="CJ14" s="126" t="s">
        <v>4948</v>
      </c>
      <c r="CK14" s="126" t="s">
        <v>4948</v>
      </c>
    </row>
    <row r="15" spans="1:89" ht="180">
      <c r="A15" s="125" t="s">
        <v>4961</v>
      </c>
      <c r="B15" s="126" t="s">
        <v>4962</v>
      </c>
      <c r="D15" s="126"/>
      <c r="F15" s="126"/>
      <c r="I15" s="126"/>
      <c r="J15" s="126" t="s">
        <v>4963</v>
      </c>
      <c r="K15" s="126" t="s">
        <v>4964</v>
      </c>
      <c r="L15" s="126" t="s">
        <v>4965</v>
      </c>
      <c r="M15" s="126"/>
      <c r="N15" s="126" t="s">
        <v>4966</v>
      </c>
      <c r="O15" s="126"/>
      <c r="P15" s="126" t="s">
        <v>4967</v>
      </c>
      <c r="Q15" s="126" t="s">
        <v>4968</v>
      </c>
      <c r="R15" s="126" t="s">
        <v>4969</v>
      </c>
      <c r="S15" s="127" t="s">
        <v>4970</v>
      </c>
      <c r="U15" s="126" t="s">
        <v>4971</v>
      </c>
      <c r="V15" s="126" t="s">
        <v>4972</v>
      </c>
      <c r="W15" s="126" t="s">
        <v>4973</v>
      </c>
      <c r="X15" s="126" t="s">
        <v>4974</v>
      </c>
      <c r="Y15" s="126" t="s">
        <v>4975</v>
      </c>
      <c r="Z15" s="126"/>
      <c r="AB15" s="126" t="s">
        <v>4976</v>
      </c>
      <c r="AC15" s="126" t="s">
        <v>4977</v>
      </c>
      <c r="AD15" s="126" t="s">
        <v>4978</v>
      </c>
      <c r="AE15" s="126" t="s">
        <v>4979</v>
      </c>
      <c r="AF15" s="126" t="s">
        <v>4980</v>
      </c>
      <c r="AG15" s="126" t="s">
        <v>4981</v>
      </c>
      <c r="AH15" s="126" t="s">
        <v>4982</v>
      </c>
      <c r="AI15" s="126" t="s">
        <v>4983</v>
      </c>
      <c r="AJ15" s="126" t="s">
        <v>4984</v>
      </c>
      <c r="AK15" s="126" t="s">
        <v>4985</v>
      </c>
      <c r="AL15" s="126" t="s">
        <v>4986</v>
      </c>
      <c r="AM15" s="126" t="s">
        <v>4987</v>
      </c>
      <c r="AN15" s="126"/>
      <c r="AO15" s="126" t="s">
        <v>4988</v>
      </c>
      <c r="AP15" s="126"/>
      <c r="AQ15" s="126" t="s">
        <v>4989</v>
      </c>
      <c r="AR15" s="126"/>
      <c r="AS15" s="126"/>
      <c r="AT15" s="126" t="s">
        <v>4990</v>
      </c>
      <c r="AU15" s="126" t="s">
        <v>4991</v>
      </c>
      <c r="AV15" s="126" t="s">
        <v>4992</v>
      </c>
      <c r="AW15" s="126"/>
      <c r="AX15" s="126" t="s">
        <v>4993</v>
      </c>
      <c r="AY15" s="126" t="s">
        <v>4994</v>
      </c>
      <c r="AZ15" s="126" t="s">
        <v>4995</v>
      </c>
      <c r="BA15" s="126" t="s">
        <v>4996</v>
      </c>
      <c r="BB15" s="126" t="s">
        <v>4997</v>
      </c>
      <c r="BC15" s="126" t="s">
        <v>4998</v>
      </c>
      <c r="BD15" s="126" t="s">
        <v>4999</v>
      </c>
      <c r="BE15" s="126" t="s">
        <v>5000</v>
      </c>
      <c r="BF15" s="126" t="s">
        <v>5001</v>
      </c>
      <c r="BG15" s="126" t="s">
        <v>5002</v>
      </c>
      <c r="BH15" s="126" t="s">
        <v>5003</v>
      </c>
      <c r="BI15" s="126" t="s">
        <v>5004</v>
      </c>
      <c r="BJ15" s="126"/>
      <c r="BK15" s="126"/>
      <c r="BL15" s="126"/>
      <c r="BM15" s="126" t="s">
        <v>5005</v>
      </c>
      <c r="BN15" s="126" t="s">
        <v>5006</v>
      </c>
      <c r="BO15" s="126" t="s">
        <v>5007</v>
      </c>
      <c r="BP15" s="126" t="s">
        <v>5008</v>
      </c>
      <c r="BQ15" s="126" t="s">
        <v>5009</v>
      </c>
      <c r="BR15" s="126"/>
      <c r="BS15" s="126"/>
      <c r="BT15" s="126"/>
      <c r="BU15" s="126"/>
      <c r="BV15" s="126" t="s">
        <v>5010</v>
      </c>
      <c r="BW15" s="126" t="s">
        <v>5011</v>
      </c>
      <c r="BX15" s="126"/>
      <c r="BY15" s="126" t="s">
        <v>5012</v>
      </c>
      <c r="BZ15" s="126"/>
      <c r="CA15" s="126" t="s">
        <v>5013</v>
      </c>
      <c r="CB15" s="126" t="s">
        <v>5014</v>
      </c>
      <c r="CC15" s="126" t="s">
        <v>5015</v>
      </c>
      <c r="CD15" s="126"/>
      <c r="CE15" s="126"/>
      <c r="CF15" s="126"/>
      <c r="CG15" s="126"/>
      <c r="CH15" s="126"/>
      <c r="CI15" s="126"/>
      <c r="CJ15" s="126"/>
      <c r="CK15" s="126"/>
    </row>
    <row r="16" spans="1:89" ht="72">
      <c r="A16" s="125" t="s">
        <v>5016</v>
      </c>
      <c r="B16" s="127" t="s">
        <v>3465</v>
      </c>
      <c r="D16" s="126" t="s">
        <v>5017</v>
      </c>
      <c r="E16" s="128" t="s">
        <v>946</v>
      </c>
      <c r="F16" s="126" t="s">
        <v>5018</v>
      </c>
      <c r="I16" s="127" t="s">
        <v>5019</v>
      </c>
      <c r="J16" s="126" t="s">
        <v>5020</v>
      </c>
      <c r="K16" s="126" t="s">
        <v>5021</v>
      </c>
      <c r="L16" s="126" t="s">
        <v>4954</v>
      </c>
      <c r="M16" s="126" t="s">
        <v>5022</v>
      </c>
      <c r="N16" s="126" t="s">
        <v>5023</v>
      </c>
      <c r="O16" s="126" t="s">
        <v>5024</v>
      </c>
      <c r="P16" s="126" t="s">
        <v>5025</v>
      </c>
      <c r="Q16" s="126" t="s">
        <v>5026</v>
      </c>
      <c r="R16" s="126" t="s">
        <v>5027</v>
      </c>
      <c r="S16" s="14" t="s">
        <v>5028</v>
      </c>
      <c r="U16" s="126" t="s">
        <v>5029</v>
      </c>
      <c r="V16" s="126" t="s">
        <v>5030</v>
      </c>
      <c r="W16" s="126" t="s">
        <v>5031</v>
      </c>
      <c r="X16" s="126" t="s">
        <v>5032</v>
      </c>
      <c r="Y16" s="126" t="s">
        <v>5033</v>
      </c>
      <c r="Z16" s="126" t="s">
        <v>5034</v>
      </c>
      <c r="AB16" s="126" t="s">
        <v>5035</v>
      </c>
      <c r="AC16" s="126" t="s">
        <v>5036</v>
      </c>
      <c r="AD16" s="126" t="s">
        <v>5037</v>
      </c>
      <c r="AE16" s="126" t="s">
        <v>5038</v>
      </c>
      <c r="AF16" s="126" t="s">
        <v>5039</v>
      </c>
      <c r="AG16" s="126" t="s">
        <v>5040</v>
      </c>
      <c r="AH16" s="126" t="s">
        <v>5041</v>
      </c>
      <c r="AI16" s="126" t="s">
        <v>5042</v>
      </c>
      <c r="AJ16" s="126" t="s">
        <v>4954</v>
      </c>
      <c r="AK16" s="126" t="s">
        <v>5043</v>
      </c>
      <c r="AL16" s="126" t="s">
        <v>4954</v>
      </c>
      <c r="AM16" s="126" t="s">
        <v>5044</v>
      </c>
      <c r="AN16" s="126" t="s">
        <v>5045</v>
      </c>
      <c r="AO16" s="126" t="s">
        <v>5046</v>
      </c>
      <c r="AP16" s="126" t="s">
        <v>5047</v>
      </c>
      <c r="AQ16" s="126" t="s">
        <v>5048</v>
      </c>
      <c r="AR16" s="126" t="s">
        <v>5049</v>
      </c>
      <c r="AS16" s="126" t="s">
        <v>5050</v>
      </c>
      <c r="AT16" s="126" t="s">
        <v>5051</v>
      </c>
      <c r="AU16" s="126" t="s">
        <v>5052</v>
      </c>
      <c r="AV16" s="126" t="s">
        <v>5053</v>
      </c>
      <c r="AW16" s="126" t="s">
        <v>5054</v>
      </c>
      <c r="AX16" s="126" t="s">
        <v>5055</v>
      </c>
      <c r="AY16" s="126" t="s">
        <v>4954</v>
      </c>
      <c r="AZ16" s="126" t="s">
        <v>5056</v>
      </c>
      <c r="BA16" s="126" t="s">
        <v>5057</v>
      </c>
      <c r="BB16" s="126" t="s">
        <v>5058</v>
      </c>
      <c r="BC16" s="126" t="s">
        <v>5059</v>
      </c>
      <c r="BD16" s="126" t="s">
        <v>5060</v>
      </c>
      <c r="BE16" s="126" t="s">
        <v>5061</v>
      </c>
      <c r="BF16" s="126" t="s">
        <v>5062</v>
      </c>
      <c r="BG16" s="126" t="s">
        <v>5063</v>
      </c>
      <c r="BH16" s="126" t="s">
        <v>5064</v>
      </c>
      <c r="BI16" s="126" t="s">
        <v>5065</v>
      </c>
      <c r="BJ16" s="126"/>
      <c r="BK16" s="126"/>
      <c r="BL16" s="126"/>
      <c r="BM16" s="126" t="s">
        <v>5066</v>
      </c>
      <c r="BN16" s="126" t="s">
        <v>5067</v>
      </c>
      <c r="BO16" s="126" t="s">
        <v>5068</v>
      </c>
      <c r="BP16" s="126" t="s">
        <v>5069</v>
      </c>
      <c r="BQ16" s="126" t="s">
        <v>5070</v>
      </c>
      <c r="BR16" s="126" t="s">
        <v>5071</v>
      </c>
      <c r="BS16" s="126" t="s">
        <v>5072</v>
      </c>
      <c r="BT16" s="126" t="s">
        <v>5073</v>
      </c>
      <c r="BU16" s="126" t="s">
        <v>5074</v>
      </c>
      <c r="BV16" s="126" t="s">
        <v>5075</v>
      </c>
      <c r="BW16" s="126" t="s">
        <v>5076</v>
      </c>
      <c r="BX16" s="126" t="s">
        <v>5077</v>
      </c>
      <c r="BY16" s="126" t="s">
        <v>5078</v>
      </c>
      <c r="BZ16" s="126" t="s">
        <v>5079</v>
      </c>
      <c r="CA16" s="126" t="s">
        <v>5080</v>
      </c>
      <c r="CB16" s="126" t="s">
        <v>5081</v>
      </c>
      <c r="CC16" s="126" t="s">
        <v>5082</v>
      </c>
      <c r="CD16" s="126" t="s">
        <v>5083</v>
      </c>
      <c r="CE16" s="126" t="s">
        <v>5084</v>
      </c>
      <c r="CF16" s="126" t="s">
        <v>5085</v>
      </c>
      <c r="CG16" s="126" t="s">
        <v>5086</v>
      </c>
      <c r="CH16" s="126" t="s">
        <v>5087</v>
      </c>
      <c r="CI16" s="126" t="s">
        <v>5088</v>
      </c>
      <c r="CJ16" s="126" t="s">
        <v>5089</v>
      </c>
      <c r="CK16" s="126" t="s">
        <v>5090</v>
      </c>
    </row>
    <row r="17" spans="1:89" ht="54">
      <c r="A17" s="125" t="s">
        <v>5091</v>
      </c>
      <c r="B17" s="127" t="s">
        <v>5092</v>
      </c>
      <c r="C17" s="14" t="s">
        <v>947</v>
      </c>
      <c r="D17" s="126" t="s">
        <v>5093</v>
      </c>
      <c r="E17" s="14" t="s">
        <v>948</v>
      </c>
      <c r="F17" s="126" t="s">
        <v>5094</v>
      </c>
      <c r="G17" s="14">
        <v>1956</v>
      </c>
      <c r="H17" s="14" t="s">
        <v>3493</v>
      </c>
      <c r="I17" s="127" t="s">
        <v>5095</v>
      </c>
      <c r="J17" s="126" t="s">
        <v>5096</v>
      </c>
      <c r="K17" s="126" t="s">
        <v>5097</v>
      </c>
      <c r="M17" s="126" t="s">
        <v>5098</v>
      </c>
      <c r="N17" s="127" t="s">
        <v>5099</v>
      </c>
      <c r="O17" s="126" t="s">
        <v>5100</v>
      </c>
      <c r="P17" s="126" t="s">
        <v>5101</v>
      </c>
      <c r="Q17" s="126" t="s">
        <v>5102</v>
      </c>
      <c r="R17" s="126" t="s">
        <v>5103</v>
      </c>
      <c r="S17" s="14" t="s">
        <v>5104</v>
      </c>
      <c r="T17" s="14" t="s">
        <v>949</v>
      </c>
      <c r="U17" s="126" t="s">
        <v>5105</v>
      </c>
      <c r="V17" s="126" t="s">
        <v>5106</v>
      </c>
      <c r="W17" s="126" t="s">
        <v>5107</v>
      </c>
      <c r="X17" s="126" t="s">
        <v>5108</v>
      </c>
      <c r="Y17" s="126" t="s">
        <v>5109</v>
      </c>
      <c r="Z17" s="126" t="s">
        <v>5110</v>
      </c>
      <c r="AB17" s="126" t="s">
        <v>5111</v>
      </c>
      <c r="AC17" s="126" t="s">
        <v>5112</v>
      </c>
      <c r="AD17" s="126" t="s">
        <v>5113</v>
      </c>
      <c r="AE17" s="126" t="s">
        <v>5114</v>
      </c>
      <c r="AF17" s="126" t="s">
        <v>5115</v>
      </c>
      <c r="AG17" s="126" t="s">
        <v>5116</v>
      </c>
      <c r="AH17" s="126" t="s">
        <v>5117</v>
      </c>
      <c r="AI17" s="126" t="s">
        <v>5118</v>
      </c>
      <c r="AK17" s="126" t="s">
        <v>5119</v>
      </c>
      <c r="AM17" s="126" t="s">
        <v>5120</v>
      </c>
      <c r="AN17" s="126" t="s">
        <v>5121</v>
      </c>
      <c r="AO17" s="126" t="s">
        <v>5122</v>
      </c>
      <c r="AP17" s="126" t="s">
        <v>5123</v>
      </c>
      <c r="AQ17" s="126" t="s">
        <v>5124</v>
      </c>
      <c r="AR17" s="126" t="s">
        <v>5125</v>
      </c>
      <c r="AS17" s="126" t="s">
        <v>5126</v>
      </c>
      <c r="AT17" s="126" t="s">
        <v>5127</v>
      </c>
      <c r="AU17" s="126" t="s">
        <v>5128</v>
      </c>
      <c r="AV17" s="126" t="s">
        <v>5129</v>
      </c>
      <c r="AW17" s="126" t="s">
        <v>5130</v>
      </c>
      <c r="AX17" s="126" t="s">
        <v>5131</v>
      </c>
      <c r="AZ17" s="126" t="s">
        <v>5132</v>
      </c>
      <c r="BA17" s="126" t="s">
        <v>5133</v>
      </c>
      <c r="BB17" s="126" t="s">
        <v>5134</v>
      </c>
      <c r="BC17" s="126" t="s">
        <v>5135</v>
      </c>
      <c r="BD17" s="126" t="s">
        <v>5136</v>
      </c>
      <c r="BE17" s="126" t="s">
        <v>5137</v>
      </c>
      <c r="BF17" s="126" t="s">
        <v>5138</v>
      </c>
      <c r="BG17" s="126" t="s">
        <v>5139</v>
      </c>
      <c r="BH17" s="126" t="s">
        <v>5140</v>
      </c>
      <c r="BI17" s="126" t="s">
        <v>5141</v>
      </c>
      <c r="BJ17" s="126"/>
      <c r="BK17" s="126"/>
      <c r="BL17" s="126"/>
      <c r="BM17" s="126" t="s">
        <v>5142</v>
      </c>
      <c r="BN17" s="126" t="s">
        <v>5143</v>
      </c>
      <c r="BO17" s="126" t="s">
        <v>5144</v>
      </c>
      <c r="BP17" s="126" t="s">
        <v>5145</v>
      </c>
      <c r="BQ17" s="126" t="s">
        <v>5146</v>
      </c>
      <c r="BR17" s="126" t="s">
        <v>5147</v>
      </c>
      <c r="BS17" s="126" t="s">
        <v>5148</v>
      </c>
      <c r="BT17" s="126" t="s">
        <v>5148</v>
      </c>
      <c r="BU17" s="126" t="s">
        <v>5149</v>
      </c>
      <c r="BV17" s="126" t="s">
        <v>5150</v>
      </c>
      <c r="BW17" s="126" t="s">
        <v>5102</v>
      </c>
      <c r="BX17" s="126" t="s">
        <v>5151</v>
      </c>
      <c r="BY17" s="126" t="s">
        <v>5152</v>
      </c>
      <c r="BZ17" s="126" t="s">
        <v>5153</v>
      </c>
      <c r="CA17" s="126" t="s">
        <v>5154</v>
      </c>
      <c r="CB17" s="126" t="s">
        <v>5155</v>
      </c>
      <c r="CC17" s="126" t="s">
        <v>5156</v>
      </c>
      <c r="CD17" s="126" t="s">
        <v>5157</v>
      </c>
      <c r="CE17" s="126" t="s">
        <v>5158</v>
      </c>
      <c r="CF17" s="126" t="s">
        <v>5159</v>
      </c>
      <c r="CG17" s="126" t="s">
        <v>5160</v>
      </c>
      <c r="CH17" s="126" t="s">
        <v>5161</v>
      </c>
      <c r="CI17" s="126" t="s">
        <v>5162</v>
      </c>
      <c r="CJ17" s="126" t="s">
        <v>5163</v>
      </c>
      <c r="CK17" s="126" t="s">
        <v>5164</v>
      </c>
    </row>
    <row r="18" spans="1:89" ht="54">
      <c r="A18" s="126" t="s">
        <v>5165</v>
      </c>
      <c r="B18" s="127" t="s">
        <v>5166</v>
      </c>
      <c r="D18" s="126" t="s">
        <v>5167</v>
      </c>
      <c r="E18" s="14" t="s">
        <v>950</v>
      </c>
      <c r="F18" s="126" t="s">
        <v>5168</v>
      </c>
      <c r="I18" s="127" t="s">
        <v>5169</v>
      </c>
      <c r="J18" s="126" t="s">
        <v>5170</v>
      </c>
      <c r="K18" s="126" t="s">
        <v>5171</v>
      </c>
      <c r="M18" s="126" t="s">
        <v>5172</v>
      </c>
      <c r="N18" s="127" t="s">
        <v>951</v>
      </c>
      <c r="O18" s="126" t="s">
        <v>5173</v>
      </c>
      <c r="P18" s="126" t="s">
        <v>5174</v>
      </c>
      <c r="Q18" s="126" t="s">
        <v>5175</v>
      </c>
      <c r="R18" s="126" t="s">
        <v>5176</v>
      </c>
      <c r="S18" s="14" t="s">
        <v>5177</v>
      </c>
      <c r="T18" s="14" t="s">
        <v>952</v>
      </c>
      <c r="U18" s="126" t="s">
        <v>5178</v>
      </c>
      <c r="V18" s="126" t="s">
        <v>5179</v>
      </c>
      <c r="W18" s="126" t="s">
        <v>5180</v>
      </c>
      <c r="X18" s="126" t="s">
        <v>5181</v>
      </c>
      <c r="Y18" s="126" t="s">
        <v>5182</v>
      </c>
      <c r="Z18" s="126" t="s">
        <v>5183</v>
      </c>
      <c r="AB18" s="126" t="s">
        <v>5184</v>
      </c>
      <c r="AC18" s="126" t="s">
        <v>5185</v>
      </c>
      <c r="AD18" s="126" t="s">
        <v>5186</v>
      </c>
      <c r="AE18" s="126" t="s">
        <v>5187</v>
      </c>
      <c r="AF18" s="126" t="s">
        <v>5188</v>
      </c>
      <c r="AG18" s="126" t="s">
        <v>5189</v>
      </c>
      <c r="AH18" s="126" t="s">
        <v>5190</v>
      </c>
      <c r="AI18" s="126" t="s">
        <v>5191</v>
      </c>
      <c r="AK18" s="126" t="s">
        <v>5192</v>
      </c>
      <c r="AM18" s="126" t="s">
        <v>5193</v>
      </c>
      <c r="AN18" s="126" t="s">
        <v>5194</v>
      </c>
      <c r="AO18" s="126" t="s">
        <v>5195</v>
      </c>
      <c r="AP18" s="126" t="s">
        <v>5196</v>
      </c>
      <c r="AQ18" s="126" t="s">
        <v>5197</v>
      </c>
      <c r="AR18" s="126" t="s">
        <v>5198</v>
      </c>
      <c r="AS18" s="126" t="s">
        <v>5199</v>
      </c>
      <c r="AT18" s="126" t="s">
        <v>5200</v>
      </c>
      <c r="AU18" s="126" t="s">
        <v>5201</v>
      </c>
      <c r="AV18" s="126" t="s">
        <v>5202</v>
      </c>
      <c r="AW18" s="126" t="s">
        <v>5203</v>
      </c>
      <c r="AX18" s="126" t="s">
        <v>5204</v>
      </c>
      <c r="AZ18" s="126" t="s">
        <v>5205</v>
      </c>
      <c r="BA18" s="126" t="s">
        <v>5206</v>
      </c>
      <c r="BB18" s="126" t="s">
        <v>5207</v>
      </c>
      <c r="BC18" s="126" t="s">
        <v>5208</v>
      </c>
      <c r="BD18" s="126" t="s">
        <v>5209</v>
      </c>
      <c r="BE18" s="126" t="s">
        <v>5210</v>
      </c>
      <c r="BF18" s="126" t="s">
        <v>5211</v>
      </c>
      <c r="BG18" s="126" t="s">
        <v>5212</v>
      </c>
      <c r="BH18" s="126" t="s">
        <v>5213</v>
      </c>
      <c r="BI18" s="126" t="s">
        <v>5214</v>
      </c>
      <c r="BJ18" s="126" t="s">
        <v>4954</v>
      </c>
      <c r="BK18" s="126" t="s">
        <v>4954</v>
      </c>
      <c r="BL18" s="126" t="s">
        <v>4954</v>
      </c>
      <c r="BM18" s="126" t="s">
        <v>5215</v>
      </c>
      <c r="BN18" s="126" t="s">
        <v>5216</v>
      </c>
      <c r="BO18" s="126" t="s">
        <v>5217</v>
      </c>
      <c r="BP18" s="126" t="s">
        <v>5218</v>
      </c>
      <c r="BQ18" s="126" t="s">
        <v>5219</v>
      </c>
      <c r="BR18" s="126" t="s">
        <v>5220</v>
      </c>
      <c r="BS18" s="126" t="s">
        <v>5221</v>
      </c>
      <c r="BT18" s="126" t="s">
        <v>5221</v>
      </c>
      <c r="BU18" s="126" t="s">
        <v>5222</v>
      </c>
      <c r="BV18" s="126" t="s">
        <v>5223</v>
      </c>
      <c r="BW18" s="126" t="s">
        <v>5224</v>
      </c>
      <c r="BX18" s="126" t="s">
        <v>5225</v>
      </c>
      <c r="BY18" s="126" t="s">
        <v>5226</v>
      </c>
      <c r="BZ18" s="126" t="s">
        <v>5227</v>
      </c>
      <c r="CA18" s="126" t="s">
        <v>5228</v>
      </c>
      <c r="CB18" s="126" t="s">
        <v>5229</v>
      </c>
      <c r="CC18" s="126" t="s">
        <v>5230</v>
      </c>
      <c r="CD18" s="126" t="s">
        <v>5231</v>
      </c>
      <c r="CE18" s="126" t="s">
        <v>5232</v>
      </c>
      <c r="CF18" s="126" t="s">
        <v>5233</v>
      </c>
      <c r="CG18" s="126" t="s">
        <v>5222</v>
      </c>
      <c r="CH18" s="126" t="s">
        <v>5234</v>
      </c>
      <c r="CI18" s="126" t="s">
        <v>5235</v>
      </c>
      <c r="CJ18" s="126" t="s">
        <v>5236</v>
      </c>
      <c r="CK18" s="126" t="s">
        <v>5237</v>
      </c>
    </row>
    <row r="19" spans="1:89" ht="54">
      <c r="A19" s="126" t="s">
        <v>5238</v>
      </c>
      <c r="B19" s="127" t="s">
        <v>5239</v>
      </c>
      <c r="D19" s="126" t="s">
        <v>5240</v>
      </c>
      <c r="E19" s="14" t="s">
        <v>950</v>
      </c>
      <c r="F19" s="126" t="s">
        <v>5241</v>
      </c>
      <c r="I19" s="127" t="s">
        <v>5242</v>
      </c>
      <c r="J19" s="126" t="s">
        <v>5243</v>
      </c>
      <c r="K19" s="126" t="s">
        <v>5244</v>
      </c>
      <c r="M19" s="126" t="s">
        <v>5245</v>
      </c>
      <c r="N19" s="127" t="s">
        <v>5246</v>
      </c>
      <c r="O19" s="126" t="s">
        <v>5247</v>
      </c>
      <c r="P19" s="126" t="s">
        <v>5248</v>
      </c>
      <c r="Q19" s="126" t="s">
        <v>5249</v>
      </c>
      <c r="R19" s="126" t="s">
        <v>5250</v>
      </c>
      <c r="S19" s="14" t="s">
        <v>5251</v>
      </c>
      <c r="T19" s="14" t="s">
        <v>953</v>
      </c>
      <c r="U19" s="126" t="s">
        <v>4954</v>
      </c>
      <c r="V19" s="126" t="s">
        <v>5252</v>
      </c>
      <c r="W19" s="126" t="s">
        <v>5253</v>
      </c>
      <c r="X19" s="126" t="s">
        <v>5254</v>
      </c>
      <c r="Y19" s="126" t="s">
        <v>5255</v>
      </c>
      <c r="Z19" s="126" t="s">
        <v>4954</v>
      </c>
      <c r="AB19" s="126" t="s">
        <v>4954</v>
      </c>
      <c r="AC19" s="126" t="s">
        <v>5256</v>
      </c>
      <c r="AD19" s="126" t="s">
        <v>5257</v>
      </c>
      <c r="AE19" s="126" t="s">
        <v>5258</v>
      </c>
      <c r="AF19" s="126" t="s">
        <v>4954</v>
      </c>
      <c r="AG19" s="126" t="s">
        <v>5259</v>
      </c>
      <c r="AH19" s="126" t="s">
        <v>4954</v>
      </c>
      <c r="AI19" s="126" t="s">
        <v>5260</v>
      </c>
      <c r="AK19" s="126" t="s">
        <v>5261</v>
      </c>
      <c r="AM19" s="126" t="s">
        <v>5262</v>
      </c>
      <c r="AN19" s="126" t="s">
        <v>5263</v>
      </c>
      <c r="AO19" s="126" t="s">
        <v>5264</v>
      </c>
      <c r="AP19" s="126" t="s">
        <v>5265</v>
      </c>
      <c r="AQ19" s="126" t="s">
        <v>5266</v>
      </c>
      <c r="AR19" s="126" t="s">
        <v>5267</v>
      </c>
      <c r="AS19" s="126" t="s">
        <v>5268</v>
      </c>
      <c r="AT19" s="126" t="s">
        <v>5269</v>
      </c>
      <c r="AU19" s="126" t="s">
        <v>4954</v>
      </c>
      <c r="AV19" s="126" t="s">
        <v>5270</v>
      </c>
      <c r="AW19" s="126" t="s">
        <v>5271</v>
      </c>
      <c r="AX19" s="126" t="s">
        <v>4954</v>
      </c>
      <c r="AZ19" s="126" t="s">
        <v>5272</v>
      </c>
      <c r="BA19" s="126" t="s">
        <v>5273</v>
      </c>
      <c r="BB19" s="126" t="s">
        <v>5274</v>
      </c>
      <c r="BC19" s="126" t="s">
        <v>5275</v>
      </c>
      <c r="BD19" s="126" t="s">
        <v>5276</v>
      </c>
      <c r="BE19" s="126" t="s">
        <v>5277</v>
      </c>
      <c r="BF19" s="126" t="s">
        <v>5278</v>
      </c>
      <c r="BG19" s="126" t="s">
        <v>5279</v>
      </c>
      <c r="BH19" s="126" t="s">
        <v>5280</v>
      </c>
      <c r="BI19" s="126" t="s">
        <v>5281</v>
      </c>
      <c r="BJ19" s="126" t="s">
        <v>954</v>
      </c>
      <c r="BK19" s="126" t="s">
        <v>954</v>
      </c>
      <c r="BL19" s="126" t="s">
        <v>954</v>
      </c>
      <c r="BM19" s="126" t="s">
        <v>5282</v>
      </c>
      <c r="BN19" s="126" t="s">
        <v>5283</v>
      </c>
      <c r="BO19" s="126" t="s">
        <v>5284</v>
      </c>
      <c r="BP19" s="126" t="s">
        <v>5285</v>
      </c>
      <c r="BQ19" s="126" t="s">
        <v>5286</v>
      </c>
      <c r="BR19" s="126" t="s">
        <v>5287</v>
      </c>
      <c r="BS19" s="126" t="s">
        <v>5288</v>
      </c>
      <c r="BT19" s="126" t="s">
        <v>5288</v>
      </c>
      <c r="BU19" s="126" t="s">
        <v>5289</v>
      </c>
      <c r="BV19" s="126" t="s">
        <v>5290</v>
      </c>
      <c r="BW19" s="126" t="s">
        <v>5291</v>
      </c>
      <c r="BX19" s="126" t="s">
        <v>5292</v>
      </c>
      <c r="BY19" s="126" t="s">
        <v>5152</v>
      </c>
      <c r="BZ19" s="126" t="s">
        <v>5293</v>
      </c>
      <c r="CA19" s="126" t="s">
        <v>5154</v>
      </c>
      <c r="CB19" s="126" t="s">
        <v>5294</v>
      </c>
      <c r="CC19" s="126" t="s">
        <v>5295</v>
      </c>
      <c r="CD19" s="126" t="s">
        <v>5296</v>
      </c>
      <c r="CE19" s="126" t="s">
        <v>5297</v>
      </c>
      <c r="CF19" s="126" t="s">
        <v>5298</v>
      </c>
      <c r="CG19" s="126" t="s">
        <v>5299</v>
      </c>
      <c r="CH19" s="126" t="s">
        <v>5299</v>
      </c>
      <c r="CI19" s="126" t="s">
        <v>5300</v>
      </c>
      <c r="CJ19" s="126" t="s">
        <v>5301</v>
      </c>
      <c r="CK19" s="126" t="s">
        <v>5302</v>
      </c>
    </row>
    <row r="20" spans="1:89" ht="36">
      <c r="A20" s="126" t="s">
        <v>5303</v>
      </c>
      <c r="B20" s="127" t="s">
        <v>5304</v>
      </c>
      <c r="C20" s="14" t="s">
        <v>947</v>
      </c>
      <c r="D20" s="126" t="s">
        <v>5305</v>
      </c>
      <c r="E20" s="14" t="s">
        <v>955</v>
      </c>
      <c r="F20" s="126" t="s">
        <v>5306</v>
      </c>
      <c r="I20" s="127" t="s">
        <v>5307</v>
      </c>
      <c r="J20" s="126" t="s">
        <v>5308</v>
      </c>
      <c r="K20" s="126" t="s">
        <v>5309</v>
      </c>
      <c r="M20" s="126" t="s">
        <v>5310</v>
      </c>
      <c r="N20" s="127" t="s">
        <v>956</v>
      </c>
      <c r="O20" s="126" t="s">
        <v>5311</v>
      </c>
      <c r="P20" s="126" t="s">
        <v>5312</v>
      </c>
      <c r="Q20" s="126" t="s">
        <v>5313</v>
      </c>
      <c r="R20" s="126" t="s">
        <v>5314</v>
      </c>
      <c r="S20" s="14" t="s">
        <v>5315</v>
      </c>
      <c r="T20" s="14" t="s">
        <v>957</v>
      </c>
      <c r="V20" s="126" t="s">
        <v>5316</v>
      </c>
      <c r="W20" s="126" t="s">
        <v>5317</v>
      </c>
      <c r="X20" s="126" t="s">
        <v>4954</v>
      </c>
      <c r="Y20" s="126" t="s">
        <v>5318</v>
      </c>
      <c r="AC20" s="126" t="s">
        <v>5319</v>
      </c>
      <c r="AD20" s="126" t="s">
        <v>5320</v>
      </c>
      <c r="AE20" s="126" t="s">
        <v>5321</v>
      </c>
      <c r="AG20" s="126" t="s">
        <v>5322</v>
      </c>
      <c r="AI20" s="126" t="s">
        <v>5323</v>
      </c>
      <c r="AK20" s="126" t="s">
        <v>5324</v>
      </c>
      <c r="AM20" s="126" t="s">
        <v>4954</v>
      </c>
      <c r="AN20" s="126" t="s">
        <v>5325</v>
      </c>
      <c r="AO20" s="126" t="s">
        <v>5326</v>
      </c>
      <c r="AP20" s="126" t="s">
        <v>5327</v>
      </c>
      <c r="AQ20" s="126" t="s">
        <v>5328</v>
      </c>
      <c r="AR20" s="126" t="s">
        <v>5329</v>
      </c>
      <c r="AS20" s="126" t="s">
        <v>5330</v>
      </c>
      <c r="AT20" s="126" t="s">
        <v>5331</v>
      </c>
      <c r="AU20" s="126" t="s">
        <v>5265</v>
      </c>
      <c r="AV20" s="126" t="s">
        <v>5332</v>
      </c>
      <c r="AW20" s="126" t="s">
        <v>5333</v>
      </c>
      <c r="AZ20" s="126" t="s">
        <v>5334</v>
      </c>
      <c r="BA20" s="126" t="s">
        <v>5335</v>
      </c>
      <c r="BB20" s="126" t="s">
        <v>5336</v>
      </c>
      <c r="BC20" s="126" t="s">
        <v>5337</v>
      </c>
      <c r="BD20" s="126" t="s">
        <v>4954</v>
      </c>
      <c r="BE20" s="126" t="s">
        <v>5338</v>
      </c>
      <c r="BF20" s="126" t="s">
        <v>5339</v>
      </c>
      <c r="BG20" s="126" t="s">
        <v>5340</v>
      </c>
      <c r="BH20" s="126" t="s">
        <v>5341</v>
      </c>
      <c r="BI20" s="126" t="s">
        <v>5342</v>
      </c>
      <c r="BJ20" s="126"/>
      <c r="BK20" s="126"/>
      <c r="BL20" s="126"/>
      <c r="BM20" s="126" t="s">
        <v>5343</v>
      </c>
      <c r="BN20" s="126" t="s">
        <v>5344</v>
      </c>
      <c r="BO20" s="126" t="s">
        <v>5345</v>
      </c>
      <c r="BP20" s="126" t="s">
        <v>5346</v>
      </c>
      <c r="BQ20" s="126" t="s">
        <v>5347</v>
      </c>
      <c r="BR20" s="126" t="s">
        <v>5348</v>
      </c>
      <c r="BS20" s="126" t="s">
        <v>5349</v>
      </c>
      <c r="BT20" s="126" t="s">
        <v>5350</v>
      </c>
      <c r="BU20" s="126" t="s">
        <v>5351</v>
      </c>
      <c r="BV20" s="126" t="s">
        <v>5352</v>
      </c>
      <c r="BW20" s="126" t="s">
        <v>5353</v>
      </c>
      <c r="BX20" s="126" t="s">
        <v>5151</v>
      </c>
      <c r="BY20" s="126" t="s">
        <v>5354</v>
      </c>
      <c r="BZ20" s="126" t="s">
        <v>5355</v>
      </c>
      <c r="CA20" s="126" t="s">
        <v>5356</v>
      </c>
      <c r="CB20" s="126" t="s">
        <v>5357</v>
      </c>
      <c r="CC20" s="126" t="s">
        <v>5358</v>
      </c>
      <c r="CD20" s="126" t="s">
        <v>5359</v>
      </c>
      <c r="CE20" s="126" t="s">
        <v>5360</v>
      </c>
      <c r="CF20" s="126" t="s">
        <v>5361</v>
      </c>
      <c r="CG20" s="126" t="s">
        <v>5362</v>
      </c>
      <c r="CH20" s="126" t="s">
        <v>5363</v>
      </c>
      <c r="CI20" s="126" t="s">
        <v>5364</v>
      </c>
      <c r="CJ20" s="126" t="s">
        <v>5365</v>
      </c>
      <c r="CK20" s="126" t="s">
        <v>5366</v>
      </c>
    </row>
    <row r="21" spans="1:89" ht="51">
      <c r="A21" s="125" t="s">
        <v>5367</v>
      </c>
      <c r="B21" s="127" t="s">
        <v>5368</v>
      </c>
      <c r="D21" s="126" t="s">
        <v>5369</v>
      </c>
      <c r="E21" s="14" t="s">
        <v>958</v>
      </c>
      <c r="F21" s="126" t="s">
        <v>5370</v>
      </c>
      <c r="G21" s="14">
        <v>1966</v>
      </c>
      <c r="I21" s="127" t="s">
        <v>5371</v>
      </c>
      <c r="J21" s="126" t="s">
        <v>5372</v>
      </c>
      <c r="K21" s="126" t="s">
        <v>5373</v>
      </c>
      <c r="M21" s="126" t="s">
        <v>5374</v>
      </c>
      <c r="N21" s="127" t="s">
        <v>5375</v>
      </c>
      <c r="O21" s="126" t="s">
        <v>5376</v>
      </c>
      <c r="P21" s="126" t="s">
        <v>5377</v>
      </c>
      <c r="Q21" s="126" t="s">
        <v>5102</v>
      </c>
      <c r="R21" s="126" t="s">
        <v>5378</v>
      </c>
      <c r="S21" s="14" t="s">
        <v>5379</v>
      </c>
      <c r="V21" s="126" t="s">
        <v>5380</v>
      </c>
      <c r="W21" s="126" t="s">
        <v>5381</v>
      </c>
      <c r="Y21" s="126" t="s">
        <v>5382</v>
      </c>
      <c r="AC21" s="126" t="s">
        <v>5383</v>
      </c>
      <c r="AD21" s="126" t="s">
        <v>5384</v>
      </c>
      <c r="AE21" s="126" t="s">
        <v>5385</v>
      </c>
      <c r="AG21" s="126" t="s">
        <v>5386</v>
      </c>
      <c r="AI21" s="126" t="s">
        <v>5387</v>
      </c>
      <c r="AK21" s="126" t="s">
        <v>5119</v>
      </c>
      <c r="AN21" s="126" t="s">
        <v>5388</v>
      </c>
      <c r="AO21" s="126" t="s">
        <v>5389</v>
      </c>
      <c r="AP21" s="126" t="s">
        <v>5390</v>
      </c>
      <c r="AQ21" s="126" t="s">
        <v>5391</v>
      </c>
      <c r="AR21" s="126" t="s">
        <v>5392</v>
      </c>
      <c r="AS21" s="126" t="s">
        <v>5393</v>
      </c>
      <c r="AT21" s="126" t="s">
        <v>5394</v>
      </c>
      <c r="AU21" s="126" t="s">
        <v>5327</v>
      </c>
      <c r="AV21" s="126" t="s">
        <v>5395</v>
      </c>
      <c r="AW21" s="126" t="s">
        <v>5396</v>
      </c>
      <c r="AZ21" s="126" t="s">
        <v>5397</v>
      </c>
      <c r="BA21" s="126" t="s">
        <v>4954</v>
      </c>
      <c r="BB21" s="126" t="s">
        <v>5398</v>
      </c>
      <c r="BC21" s="126" t="s">
        <v>5399</v>
      </c>
      <c r="BE21" s="126" t="s">
        <v>5400</v>
      </c>
      <c r="BF21" s="126" t="s">
        <v>5401</v>
      </c>
      <c r="BG21" s="126" t="s">
        <v>5402</v>
      </c>
      <c r="BH21" s="126" t="s">
        <v>5403</v>
      </c>
      <c r="BI21" s="126" t="s">
        <v>5214</v>
      </c>
      <c r="BJ21" s="126"/>
      <c r="BK21" s="126"/>
      <c r="BL21" s="126"/>
      <c r="BM21" s="126" t="s">
        <v>5404</v>
      </c>
      <c r="BN21" s="126" t="s">
        <v>5405</v>
      </c>
      <c r="BO21" s="126" t="s">
        <v>5406</v>
      </c>
      <c r="BP21" s="126" t="s">
        <v>5145</v>
      </c>
      <c r="BQ21" s="126" t="s">
        <v>5407</v>
      </c>
      <c r="BR21" s="126" t="s">
        <v>5287</v>
      </c>
      <c r="BS21" s="126" t="s">
        <v>5148</v>
      </c>
      <c r="BT21" s="126" t="s">
        <v>5288</v>
      </c>
      <c r="BU21" s="126" t="s">
        <v>5149</v>
      </c>
      <c r="BV21" s="126" t="s">
        <v>5408</v>
      </c>
      <c r="BW21" s="126" t="s">
        <v>5409</v>
      </c>
      <c r="BX21" s="126" t="s">
        <v>5410</v>
      </c>
      <c r="BY21" s="126" t="s">
        <v>5152</v>
      </c>
      <c r="BZ21" s="126" t="s">
        <v>5153</v>
      </c>
      <c r="CA21" s="126" t="s">
        <v>5154</v>
      </c>
      <c r="CB21" s="126" t="s">
        <v>5411</v>
      </c>
      <c r="CC21" s="126" t="s">
        <v>5412</v>
      </c>
      <c r="CD21" s="126" t="s">
        <v>5413</v>
      </c>
      <c r="CE21" s="126" t="s">
        <v>5158</v>
      </c>
      <c r="CF21" s="126" t="s">
        <v>5414</v>
      </c>
      <c r="CG21" s="126" t="s">
        <v>5160</v>
      </c>
      <c r="CH21" s="126" t="s">
        <v>5415</v>
      </c>
      <c r="CI21" s="126" t="s">
        <v>5416</v>
      </c>
      <c r="CJ21" s="126" t="s">
        <v>5163</v>
      </c>
      <c r="CK21" s="126" t="s">
        <v>5417</v>
      </c>
    </row>
    <row r="22" spans="1:89" ht="54">
      <c r="A22" s="125" t="s">
        <v>5418</v>
      </c>
      <c r="B22" s="127" t="s">
        <v>5419</v>
      </c>
      <c r="D22" s="126" t="s">
        <v>5420</v>
      </c>
      <c r="E22" s="14" t="s">
        <v>959</v>
      </c>
      <c r="F22" s="126" t="s">
        <v>5421</v>
      </c>
      <c r="I22" s="127" t="s">
        <v>5422</v>
      </c>
      <c r="J22" s="126" t="s">
        <v>5423</v>
      </c>
      <c r="K22" s="126" t="s">
        <v>5424</v>
      </c>
      <c r="M22" s="126" t="s">
        <v>5425</v>
      </c>
      <c r="N22" s="127" t="s">
        <v>5426</v>
      </c>
      <c r="O22" s="126" t="s">
        <v>5427</v>
      </c>
      <c r="P22" s="126" t="s">
        <v>5428</v>
      </c>
      <c r="Q22" s="126" t="s">
        <v>5175</v>
      </c>
      <c r="R22" s="126" t="s">
        <v>5176</v>
      </c>
      <c r="S22" s="14" t="s">
        <v>5429</v>
      </c>
      <c r="T22" s="14" t="s">
        <v>960</v>
      </c>
      <c r="V22" s="126" t="s">
        <v>5430</v>
      </c>
      <c r="W22" s="126" t="s">
        <v>5431</v>
      </c>
      <c r="Y22" s="126" t="s">
        <v>5432</v>
      </c>
      <c r="AC22" s="126" t="s">
        <v>5433</v>
      </c>
      <c r="AD22" s="126" t="s">
        <v>5434</v>
      </c>
      <c r="AE22" s="126" t="s">
        <v>5435</v>
      </c>
      <c r="AG22" s="126" t="s">
        <v>5436</v>
      </c>
      <c r="AI22" s="126" t="s">
        <v>5437</v>
      </c>
      <c r="AK22" s="126" t="s">
        <v>5192</v>
      </c>
      <c r="AN22" s="126" t="s">
        <v>5438</v>
      </c>
      <c r="AO22" s="126" t="s">
        <v>5439</v>
      </c>
      <c r="AP22" s="126" t="s">
        <v>5440</v>
      </c>
      <c r="AQ22" s="126" t="s">
        <v>5441</v>
      </c>
      <c r="AR22" s="126" t="s">
        <v>5442</v>
      </c>
      <c r="AS22" s="126" t="s">
        <v>5443</v>
      </c>
      <c r="AT22" s="126" t="s">
        <v>5444</v>
      </c>
      <c r="AU22" s="126" t="s">
        <v>5390</v>
      </c>
      <c r="AV22" s="126" t="s">
        <v>5445</v>
      </c>
      <c r="AW22" s="126" t="s">
        <v>5446</v>
      </c>
      <c r="AZ22" s="126" t="s">
        <v>5447</v>
      </c>
      <c r="BA22" s="126"/>
      <c r="BB22" s="126" t="s">
        <v>5448</v>
      </c>
      <c r="BC22" s="126" t="s">
        <v>5449</v>
      </c>
      <c r="BE22" s="126" t="s">
        <v>4954</v>
      </c>
      <c r="BF22" s="126" t="s">
        <v>5450</v>
      </c>
      <c r="BG22" s="126" t="s">
        <v>5451</v>
      </c>
      <c r="BH22" s="126" t="s">
        <v>5452</v>
      </c>
      <c r="BI22" s="126" t="s">
        <v>5453</v>
      </c>
      <c r="BJ22" s="126"/>
      <c r="BK22" s="126"/>
      <c r="BL22" s="126"/>
      <c r="BM22" s="126" t="s">
        <v>5454</v>
      </c>
      <c r="BN22" s="126" t="s">
        <v>5455</v>
      </c>
      <c r="BO22" s="126" t="s">
        <v>5456</v>
      </c>
      <c r="BP22" s="126" t="s">
        <v>5218</v>
      </c>
      <c r="BQ22" s="126" t="s">
        <v>5457</v>
      </c>
      <c r="BR22" s="126" t="s">
        <v>5458</v>
      </c>
      <c r="BS22" s="126" t="s">
        <v>5221</v>
      </c>
      <c r="BT22" s="126" t="s">
        <v>5459</v>
      </c>
      <c r="BU22" s="126" t="s">
        <v>5222</v>
      </c>
      <c r="BV22" s="126" t="s">
        <v>5150</v>
      </c>
      <c r="BW22" s="126" t="s">
        <v>5224</v>
      </c>
      <c r="BX22" s="126" t="s">
        <v>5225</v>
      </c>
      <c r="BY22" s="126" t="s">
        <v>5460</v>
      </c>
      <c r="BZ22" s="126" t="s">
        <v>5461</v>
      </c>
      <c r="CA22" s="126" t="s">
        <v>5462</v>
      </c>
      <c r="CB22" s="126" t="s">
        <v>5463</v>
      </c>
      <c r="CC22" s="126" t="s">
        <v>5464</v>
      </c>
      <c r="CD22" s="126" t="s">
        <v>5465</v>
      </c>
      <c r="CE22" s="126" t="s">
        <v>5232</v>
      </c>
      <c r="CF22" s="126" t="s">
        <v>5466</v>
      </c>
      <c r="CG22" s="126" t="s">
        <v>5467</v>
      </c>
      <c r="CH22" s="126" t="s">
        <v>5468</v>
      </c>
      <c r="CI22" s="126" t="s">
        <v>5469</v>
      </c>
      <c r="CJ22" s="126" t="s">
        <v>5470</v>
      </c>
      <c r="CK22" s="126" t="s">
        <v>5471</v>
      </c>
    </row>
    <row r="23" spans="1:89" ht="54">
      <c r="A23" s="125"/>
      <c r="B23" s="127" t="s">
        <v>5472</v>
      </c>
      <c r="C23" s="14" t="s">
        <v>961</v>
      </c>
      <c r="D23" s="126" t="s">
        <v>5473</v>
      </c>
      <c r="E23" s="14" t="s">
        <v>962</v>
      </c>
      <c r="F23" s="126" t="s">
        <v>5474</v>
      </c>
      <c r="I23" s="127" t="s">
        <v>5475</v>
      </c>
      <c r="J23" s="126" t="s">
        <v>5476</v>
      </c>
      <c r="K23" s="126" t="s">
        <v>5477</v>
      </c>
      <c r="M23" s="126" t="s">
        <v>5478</v>
      </c>
      <c r="N23" s="126" t="s">
        <v>5479</v>
      </c>
      <c r="O23" s="126" t="s">
        <v>5480</v>
      </c>
      <c r="P23" s="126" t="s">
        <v>5481</v>
      </c>
      <c r="Q23" s="126" t="s">
        <v>5482</v>
      </c>
      <c r="R23" s="126" t="s">
        <v>5250</v>
      </c>
      <c r="S23" s="14" t="s">
        <v>5483</v>
      </c>
      <c r="T23" s="14" t="s">
        <v>868</v>
      </c>
      <c r="V23" s="126" t="s">
        <v>5484</v>
      </c>
      <c r="W23" s="126" t="s">
        <v>5485</v>
      </c>
      <c r="Y23" s="126" t="s">
        <v>5486</v>
      </c>
      <c r="AC23" s="126" t="s">
        <v>5487</v>
      </c>
      <c r="AD23" s="126" t="s">
        <v>5488</v>
      </c>
      <c r="AE23" s="126" t="s">
        <v>5489</v>
      </c>
      <c r="AG23" s="126" t="s">
        <v>5490</v>
      </c>
      <c r="AI23" s="126" t="s">
        <v>5491</v>
      </c>
      <c r="AK23" s="126" t="s">
        <v>5261</v>
      </c>
      <c r="AN23" s="126" t="s">
        <v>4954</v>
      </c>
      <c r="AO23" s="126" t="s">
        <v>5492</v>
      </c>
      <c r="AP23" s="126" t="s">
        <v>5493</v>
      </c>
      <c r="AQ23" s="126" t="s">
        <v>5494</v>
      </c>
      <c r="AR23" s="126" t="s">
        <v>5495</v>
      </c>
      <c r="AS23" s="126" t="s">
        <v>5496</v>
      </c>
      <c r="AT23" s="126" t="s">
        <v>5497</v>
      </c>
      <c r="AU23" s="126" t="s">
        <v>5440</v>
      </c>
      <c r="AV23" s="126" t="s">
        <v>5498</v>
      </c>
      <c r="AW23" s="126" t="s">
        <v>5499</v>
      </c>
      <c r="AZ23" s="126" t="s">
        <v>5500</v>
      </c>
      <c r="BB23" s="126" t="s">
        <v>5207</v>
      </c>
      <c r="BC23" s="126" t="s">
        <v>5275</v>
      </c>
      <c r="BF23" s="126" t="s">
        <v>5501</v>
      </c>
      <c r="BG23" s="126" t="s">
        <v>5502</v>
      </c>
      <c r="BH23" s="126" t="s">
        <v>4954</v>
      </c>
      <c r="BI23" s="126" t="s">
        <v>5503</v>
      </c>
      <c r="BJ23" s="126"/>
      <c r="BK23" s="126"/>
      <c r="BL23" s="126"/>
      <c r="BM23" s="126" t="s">
        <v>5504</v>
      </c>
      <c r="BN23" s="126" t="s">
        <v>4954</v>
      </c>
      <c r="BO23" s="126" t="s">
        <v>5505</v>
      </c>
      <c r="BP23" s="126" t="s">
        <v>5285</v>
      </c>
      <c r="BQ23" s="126" t="s">
        <v>5506</v>
      </c>
      <c r="BR23" s="126" t="s">
        <v>5287</v>
      </c>
      <c r="BS23" s="126" t="s">
        <v>5288</v>
      </c>
      <c r="BT23" s="126" t="s">
        <v>5288</v>
      </c>
      <c r="BU23" s="126" t="s">
        <v>5289</v>
      </c>
      <c r="BV23" s="126" t="s">
        <v>5507</v>
      </c>
      <c r="BW23" s="126" t="s">
        <v>5291</v>
      </c>
      <c r="BX23" s="126" t="s">
        <v>5508</v>
      </c>
      <c r="BY23" s="126" t="s">
        <v>5152</v>
      </c>
      <c r="BZ23" s="126" t="s">
        <v>5509</v>
      </c>
      <c r="CA23" s="126" t="s">
        <v>5510</v>
      </c>
      <c r="CB23" s="126" t="s">
        <v>5511</v>
      </c>
      <c r="CC23" s="126" t="s">
        <v>5512</v>
      </c>
      <c r="CD23" s="126" t="s">
        <v>5513</v>
      </c>
      <c r="CE23" s="126" t="s">
        <v>5297</v>
      </c>
      <c r="CF23" s="126" t="s">
        <v>5298</v>
      </c>
      <c r="CG23" s="126" t="s">
        <v>5299</v>
      </c>
      <c r="CH23" s="126" t="s">
        <v>5299</v>
      </c>
      <c r="CI23" s="126" t="s">
        <v>5300</v>
      </c>
      <c r="CJ23" s="126" t="s">
        <v>5514</v>
      </c>
      <c r="CK23" s="126" t="s">
        <v>5302</v>
      </c>
    </row>
    <row r="24" spans="1:89" ht="54">
      <c r="A24" s="125"/>
      <c r="B24" s="127" t="s">
        <v>5515</v>
      </c>
      <c r="D24" s="126" t="s">
        <v>5516</v>
      </c>
      <c r="E24" s="14" t="s">
        <v>869</v>
      </c>
      <c r="F24" s="126" t="s">
        <v>5517</v>
      </c>
      <c r="I24" s="127" t="s">
        <v>5518</v>
      </c>
      <c r="J24" s="126" t="s">
        <v>5519</v>
      </c>
      <c r="K24" s="126" t="s">
        <v>5520</v>
      </c>
      <c r="M24" s="126" t="s">
        <v>5521</v>
      </c>
      <c r="N24" s="126" t="s">
        <v>5522</v>
      </c>
      <c r="O24" s="126" t="s">
        <v>5523</v>
      </c>
      <c r="P24" s="126" t="s">
        <v>5524</v>
      </c>
      <c r="Q24" s="126" t="s">
        <v>5249</v>
      </c>
      <c r="R24" s="126" t="s">
        <v>5314</v>
      </c>
      <c r="S24" s="14" t="s">
        <v>5525</v>
      </c>
      <c r="T24" s="14" t="s">
        <v>870</v>
      </c>
      <c r="V24" s="126" t="s">
        <v>5526</v>
      </c>
      <c r="W24" s="126" t="s">
        <v>5527</v>
      </c>
      <c r="Y24" s="126" t="s">
        <v>5528</v>
      </c>
      <c r="AC24" s="126" t="s">
        <v>4954</v>
      </c>
      <c r="AD24" s="126" t="s">
        <v>5529</v>
      </c>
      <c r="AE24" s="126" t="s">
        <v>5530</v>
      </c>
      <c r="AG24" s="126" t="s">
        <v>5531</v>
      </c>
      <c r="AI24" s="126" t="s">
        <v>5532</v>
      </c>
      <c r="AK24" s="126" t="s">
        <v>5533</v>
      </c>
      <c r="AN24" s="126"/>
      <c r="AO24" s="126" t="s">
        <v>5534</v>
      </c>
      <c r="AP24" s="126" t="s">
        <v>5535</v>
      </c>
      <c r="AQ24" s="126" t="s">
        <v>5536</v>
      </c>
      <c r="AR24" s="126" t="s">
        <v>5537</v>
      </c>
      <c r="AS24" s="126" t="s">
        <v>5538</v>
      </c>
      <c r="AT24" s="126" t="s">
        <v>5539</v>
      </c>
      <c r="AU24" s="126" t="s">
        <v>5493</v>
      </c>
      <c r="AV24" s="126" t="s">
        <v>5540</v>
      </c>
      <c r="AW24" s="126" t="s">
        <v>5541</v>
      </c>
      <c r="AZ24" s="126" t="s">
        <v>5542</v>
      </c>
      <c r="BB24" s="126" t="s">
        <v>5274</v>
      </c>
      <c r="BC24" s="126" t="s">
        <v>5543</v>
      </c>
      <c r="BF24" s="126" t="s">
        <v>4954</v>
      </c>
      <c r="BG24" s="126" t="s">
        <v>5544</v>
      </c>
      <c r="BI24" s="126" t="s">
        <v>5214</v>
      </c>
      <c r="BJ24" s="126"/>
      <c r="BK24" s="126"/>
      <c r="BL24" s="126"/>
      <c r="BM24" s="126" t="s">
        <v>5545</v>
      </c>
      <c r="BN24" s="126"/>
      <c r="BO24" s="126" t="s">
        <v>5546</v>
      </c>
      <c r="BP24" s="126" t="s">
        <v>5547</v>
      </c>
      <c r="BQ24" s="126" t="s">
        <v>5548</v>
      </c>
      <c r="BR24" s="126" t="s">
        <v>5549</v>
      </c>
      <c r="BS24" s="126" t="s">
        <v>5550</v>
      </c>
      <c r="BT24" s="126" t="s">
        <v>5551</v>
      </c>
      <c r="BU24" s="126" t="s">
        <v>5552</v>
      </c>
      <c r="BV24" s="126" t="s">
        <v>5290</v>
      </c>
      <c r="BW24" s="126" t="s">
        <v>5553</v>
      </c>
      <c r="BX24" s="126" t="s">
        <v>5151</v>
      </c>
      <c r="BY24" s="126" t="s">
        <v>5554</v>
      </c>
      <c r="BZ24" s="126" t="s">
        <v>5555</v>
      </c>
      <c r="CA24" s="126" t="s">
        <v>5154</v>
      </c>
      <c r="CB24" s="126" t="s">
        <v>5556</v>
      </c>
      <c r="CC24" s="126" t="s">
        <v>5557</v>
      </c>
      <c r="CD24" s="126" t="s">
        <v>5296</v>
      </c>
      <c r="CE24" s="126" t="s">
        <v>5558</v>
      </c>
      <c r="CF24" s="126" t="s">
        <v>5559</v>
      </c>
      <c r="CG24" s="126" t="s">
        <v>5560</v>
      </c>
      <c r="CH24" s="126" t="s">
        <v>5561</v>
      </c>
      <c r="CI24" s="126" t="s">
        <v>5562</v>
      </c>
      <c r="CJ24" s="126" t="s">
        <v>5563</v>
      </c>
      <c r="CK24" s="126" t="s">
        <v>5564</v>
      </c>
    </row>
    <row r="25" spans="1:89" ht="36">
      <c r="A25" s="125"/>
      <c r="B25" s="127" t="s">
        <v>5565</v>
      </c>
      <c r="D25" s="126" t="s">
        <v>5566</v>
      </c>
      <c r="E25" s="14" t="s">
        <v>871</v>
      </c>
      <c r="F25" s="126" t="s">
        <v>5567</v>
      </c>
      <c r="G25" s="14">
        <v>1968</v>
      </c>
      <c r="I25" s="127" t="s">
        <v>5568</v>
      </c>
      <c r="J25" s="126" t="s">
        <v>5569</v>
      </c>
      <c r="K25" s="126" t="s">
        <v>5570</v>
      </c>
      <c r="M25" s="126" t="s">
        <v>5571</v>
      </c>
      <c r="N25" s="126" t="s">
        <v>5572</v>
      </c>
      <c r="O25" s="126" t="s">
        <v>5247</v>
      </c>
      <c r="P25" s="126" t="s">
        <v>5573</v>
      </c>
      <c r="Q25" s="126" t="s">
        <v>5574</v>
      </c>
      <c r="R25" s="126" t="s">
        <v>5575</v>
      </c>
      <c r="S25" s="14" t="s">
        <v>5576</v>
      </c>
      <c r="T25" s="14" t="s">
        <v>872</v>
      </c>
      <c r="V25" s="126" t="s">
        <v>5577</v>
      </c>
      <c r="W25" s="126" t="s">
        <v>5578</v>
      </c>
      <c r="Y25" s="126" t="s">
        <v>5579</v>
      </c>
      <c r="AD25" s="126" t="s">
        <v>4954</v>
      </c>
      <c r="AE25" s="126" t="s">
        <v>5580</v>
      </c>
      <c r="AG25" s="126" t="s">
        <v>5581</v>
      </c>
      <c r="AI25" s="126" t="s">
        <v>5582</v>
      </c>
      <c r="AK25" s="126" t="s">
        <v>5119</v>
      </c>
      <c r="AN25" s="126"/>
      <c r="AO25" s="126" t="s">
        <v>5583</v>
      </c>
      <c r="AP25" s="126" t="s">
        <v>5584</v>
      </c>
      <c r="AQ25" s="126" t="s">
        <v>5585</v>
      </c>
      <c r="AR25" s="126" t="s">
        <v>4954</v>
      </c>
      <c r="AS25" s="126" t="s">
        <v>5586</v>
      </c>
      <c r="AT25" s="126" t="s">
        <v>5587</v>
      </c>
      <c r="AU25" s="126" t="s">
        <v>5535</v>
      </c>
      <c r="AV25" s="126" t="s">
        <v>5588</v>
      </c>
      <c r="AW25" s="126" t="s">
        <v>5589</v>
      </c>
      <c r="AZ25" s="126" t="s">
        <v>5590</v>
      </c>
      <c r="BB25" s="126" t="s">
        <v>5336</v>
      </c>
      <c r="BC25" s="126" t="s">
        <v>5399</v>
      </c>
      <c r="BG25" s="126" t="s">
        <v>5591</v>
      </c>
      <c r="BI25" s="126" t="s">
        <v>5592</v>
      </c>
      <c r="BJ25" s="126"/>
      <c r="BK25" s="126"/>
      <c r="BL25" s="126"/>
      <c r="BM25" s="126" t="s">
        <v>5593</v>
      </c>
      <c r="BN25" s="126"/>
      <c r="BO25" s="126" t="s">
        <v>5594</v>
      </c>
      <c r="BP25" s="126" t="s">
        <v>5145</v>
      </c>
      <c r="BQ25" s="126" t="s">
        <v>5595</v>
      </c>
      <c r="BR25" s="126" t="s">
        <v>5287</v>
      </c>
      <c r="BS25" s="126" t="s">
        <v>5148</v>
      </c>
      <c r="BT25" s="126" t="s">
        <v>5148</v>
      </c>
      <c r="BU25" s="126" t="s">
        <v>5149</v>
      </c>
      <c r="BV25" s="126" t="s">
        <v>5596</v>
      </c>
      <c r="BW25" s="126" t="s">
        <v>5409</v>
      </c>
      <c r="BX25" s="126" t="s">
        <v>5225</v>
      </c>
      <c r="BY25" s="126" t="s">
        <v>5597</v>
      </c>
      <c r="BZ25" s="126" t="s">
        <v>5153</v>
      </c>
      <c r="CA25" s="126" t="s">
        <v>5598</v>
      </c>
      <c r="CB25" s="126" t="s">
        <v>5599</v>
      </c>
      <c r="CC25" s="126" t="s">
        <v>5600</v>
      </c>
      <c r="CD25" s="126" t="s">
        <v>5601</v>
      </c>
      <c r="CE25" s="126" t="s">
        <v>5158</v>
      </c>
      <c r="CF25" s="126" t="s">
        <v>5602</v>
      </c>
      <c r="CG25" s="126" t="s">
        <v>5160</v>
      </c>
      <c r="CH25" s="126" t="s">
        <v>5299</v>
      </c>
      <c r="CI25" s="126" t="s">
        <v>5162</v>
      </c>
      <c r="CJ25" s="126" t="s">
        <v>5163</v>
      </c>
      <c r="CK25" s="126" t="s">
        <v>5164</v>
      </c>
    </row>
    <row r="26" spans="1:89" ht="54">
      <c r="A26" s="125"/>
      <c r="B26" s="127" t="s">
        <v>5603</v>
      </c>
      <c r="C26" s="14" t="s">
        <v>873</v>
      </c>
      <c r="D26" s="126" t="s">
        <v>5604</v>
      </c>
      <c r="E26" s="14" t="s">
        <v>874</v>
      </c>
      <c r="F26" s="126" t="s">
        <v>5605</v>
      </c>
      <c r="I26" s="127" t="s">
        <v>5606</v>
      </c>
      <c r="J26" s="126" t="s">
        <v>5607</v>
      </c>
      <c r="K26" s="126" t="s">
        <v>5608</v>
      </c>
      <c r="M26" s="126" t="s">
        <v>5609</v>
      </c>
      <c r="N26" s="126" t="s">
        <v>5610</v>
      </c>
      <c r="O26" s="126" t="s">
        <v>5611</v>
      </c>
      <c r="P26" s="126" t="s">
        <v>5612</v>
      </c>
      <c r="Q26" s="126" t="s">
        <v>4954</v>
      </c>
      <c r="R26" s="126" t="s">
        <v>5314</v>
      </c>
      <c r="S26" s="14" t="s">
        <v>5613</v>
      </c>
      <c r="V26" s="126" t="s">
        <v>5614</v>
      </c>
      <c r="W26" s="126" t="s">
        <v>5615</v>
      </c>
      <c r="Y26" s="126" t="s">
        <v>5448</v>
      </c>
      <c r="AE26" s="126" t="s">
        <v>5616</v>
      </c>
      <c r="AG26" s="126" t="s">
        <v>5617</v>
      </c>
      <c r="AI26" s="126" t="s">
        <v>5618</v>
      </c>
      <c r="AK26" s="126" t="s">
        <v>5192</v>
      </c>
      <c r="AO26" s="126" t="s">
        <v>5619</v>
      </c>
      <c r="AP26" s="126" t="s">
        <v>5620</v>
      </c>
      <c r="AQ26" s="126" t="s">
        <v>5621</v>
      </c>
      <c r="AS26" s="126" t="s">
        <v>5622</v>
      </c>
      <c r="AT26" s="126" t="s">
        <v>5623</v>
      </c>
      <c r="AU26" s="126" t="s">
        <v>5584</v>
      </c>
      <c r="AV26" s="126" t="s">
        <v>5624</v>
      </c>
      <c r="AW26" s="126" t="s">
        <v>5625</v>
      </c>
      <c r="AZ26" s="126" t="s">
        <v>5626</v>
      </c>
      <c r="BB26" s="126" t="s">
        <v>5627</v>
      </c>
      <c r="BC26" s="126" t="s">
        <v>5275</v>
      </c>
      <c r="BG26" s="126" t="s">
        <v>5628</v>
      </c>
      <c r="BI26" s="126" t="s">
        <v>5629</v>
      </c>
      <c r="BJ26" s="126"/>
      <c r="BK26" s="126"/>
      <c r="BL26" s="126"/>
      <c r="BM26" s="126" t="s">
        <v>5630</v>
      </c>
      <c r="BN26" s="126"/>
      <c r="BO26" s="126" t="s">
        <v>5631</v>
      </c>
      <c r="BP26" s="126" t="s">
        <v>5218</v>
      </c>
      <c r="BQ26" s="126" t="s">
        <v>5632</v>
      </c>
      <c r="BR26" s="126" t="s">
        <v>5633</v>
      </c>
      <c r="BS26" s="126" t="s">
        <v>5221</v>
      </c>
      <c r="BT26" s="126" t="s">
        <v>5221</v>
      </c>
      <c r="BU26" s="126" t="s">
        <v>5222</v>
      </c>
      <c r="BV26" s="126" t="s">
        <v>4954</v>
      </c>
      <c r="BW26" s="126" t="s">
        <v>5224</v>
      </c>
      <c r="BX26" s="126" t="s">
        <v>5634</v>
      </c>
      <c r="BY26" s="126" t="s">
        <v>5635</v>
      </c>
      <c r="BZ26" s="126" t="s">
        <v>5227</v>
      </c>
      <c r="CA26" s="126" t="s">
        <v>5154</v>
      </c>
      <c r="CB26" s="126" t="s">
        <v>5636</v>
      </c>
      <c r="CC26" s="126" t="s">
        <v>5637</v>
      </c>
      <c r="CD26" s="126" t="s">
        <v>5638</v>
      </c>
      <c r="CE26" s="126" t="s">
        <v>5639</v>
      </c>
      <c r="CF26" s="126" t="s">
        <v>5640</v>
      </c>
      <c r="CG26" s="126" t="s">
        <v>5641</v>
      </c>
      <c r="CH26" s="126" t="s">
        <v>5642</v>
      </c>
      <c r="CI26" s="126" t="s">
        <v>5235</v>
      </c>
      <c r="CJ26" s="126" t="s">
        <v>5643</v>
      </c>
      <c r="CK26" s="126" t="s">
        <v>5237</v>
      </c>
    </row>
    <row r="27" spans="1:89" ht="72">
      <c r="A27" s="125"/>
      <c r="B27" s="127" t="s">
        <v>5644</v>
      </c>
      <c r="D27" s="126" t="s">
        <v>5645</v>
      </c>
      <c r="E27" s="14" t="s">
        <v>875</v>
      </c>
      <c r="F27" s="126" t="s">
        <v>5646</v>
      </c>
      <c r="I27" s="127" t="s">
        <v>5647</v>
      </c>
      <c r="J27" s="126" t="s">
        <v>5648</v>
      </c>
      <c r="K27" s="126" t="s">
        <v>5649</v>
      </c>
      <c r="M27" s="126" t="s">
        <v>5650</v>
      </c>
      <c r="N27" s="127" t="s">
        <v>5651</v>
      </c>
      <c r="O27" s="126" t="s">
        <v>5652</v>
      </c>
      <c r="P27" s="126" t="s">
        <v>5653</v>
      </c>
      <c r="Q27" s="126" t="s">
        <v>4841</v>
      </c>
      <c r="R27" s="126" t="s">
        <v>5654</v>
      </c>
      <c r="S27" s="14" t="s">
        <v>5655</v>
      </c>
      <c r="T27" s="14" t="s">
        <v>876</v>
      </c>
      <c r="V27" s="126" t="s">
        <v>5656</v>
      </c>
      <c r="W27" s="126" t="s">
        <v>5657</v>
      </c>
      <c r="Y27" s="126" t="s">
        <v>5658</v>
      </c>
      <c r="AE27" s="126" t="s">
        <v>5659</v>
      </c>
      <c r="AG27" s="126" t="s">
        <v>5660</v>
      </c>
      <c r="AI27" s="126" t="s">
        <v>5661</v>
      </c>
      <c r="AK27" s="126" t="s">
        <v>5261</v>
      </c>
      <c r="AO27" s="126" t="s">
        <v>5662</v>
      </c>
      <c r="AP27" s="126" t="s">
        <v>4954</v>
      </c>
      <c r="AQ27" s="126" t="s">
        <v>5663</v>
      </c>
      <c r="AS27" s="126" t="s">
        <v>5664</v>
      </c>
      <c r="AT27" s="126" t="s">
        <v>4954</v>
      </c>
      <c r="AU27" s="126" t="s">
        <v>5620</v>
      </c>
      <c r="AV27" s="126" t="s">
        <v>5665</v>
      </c>
      <c r="AW27" s="126" t="s">
        <v>5666</v>
      </c>
      <c r="AZ27" s="126" t="s">
        <v>5667</v>
      </c>
      <c r="BB27" s="126" t="s">
        <v>5102</v>
      </c>
      <c r="BC27" s="126" t="s">
        <v>4954</v>
      </c>
      <c r="BG27" s="126" t="s">
        <v>5668</v>
      </c>
      <c r="BI27" s="126" t="s">
        <v>5214</v>
      </c>
      <c r="BJ27" s="126"/>
      <c r="BK27" s="126"/>
      <c r="BL27" s="126"/>
      <c r="BM27" s="126" t="s">
        <v>5669</v>
      </c>
      <c r="BN27" s="126"/>
      <c r="BO27" s="126" t="s">
        <v>5670</v>
      </c>
      <c r="BP27" s="126" t="s">
        <v>5285</v>
      </c>
      <c r="BQ27" s="126" t="s">
        <v>5671</v>
      </c>
      <c r="BR27" s="126" t="s">
        <v>5672</v>
      </c>
      <c r="BS27" s="126" t="s">
        <v>5288</v>
      </c>
      <c r="BT27" s="126" t="s">
        <v>5288</v>
      </c>
      <c r="BU27" s="126" t="s">
        <v>5289</v>
      </c>
      <c r="BV27" s="126" t="s">
        <v>877</v>
      </c>
      <c r="BW27" s="126" t="s">
        <v>5291</v>
      </c>
      <c r="BX27" s="126" t="s">
        <v>5151</v>
      </c>
      <c r="BY27" s="126" t="s">
        <v>5152</v>
      </c>
      <c r="BZ27" s="126" t="s">
        <v>5293</v>
      </c>
      <c r="CA27" s="126" t="s">
        <v>5673</v>
      </c>
      <c r="CB27" s="126" t="s">
        <v>5674</v>
      </c>
      <c r="CC27" s="126" t="s">
        <v>5675</v>
      </c>
      <c r="CD27" s="126" t="s">
        <v>5676</v>
      </c>
      <c r="CE27" s="126" t="s">
        <v>5297</v>
      </c>
      <c r="CF27" s="126" t="s">
        <v>5298</v>
      </c>
      <c r="CG27" s="126" t="s">
        <v>5299</v>
      </c>
      <c r="CH27" s="126" t="s">
        <v>5415</v>
      </c>
      <c r="CI27" s="126" t="s">
        <v>5300</v>
      </c>
      <c r="CJ27" s="126" t="s">
        <v>5677</v>
      </c>
      <c r="CK27" s="126" t="s">
        <v>5302</v>
      </c>
    </row>
    <row r="28" spans="1:89" ht="72">
      <c r="A28" s="125"/>
      <c r="B28" s="127" t="s">
        <v>5678</v>
      </c>
      <c r="D28" s="126" t="s">
        <v>5679</v>
      </c>
      <c r="E28" s="14" t="s">
        <v>878</v>
      </c>
      <c r="F28" s="126" t="s">
        <v>5680</v>
      </c>
      <c r="I28" s="127" t="s">
        <v>5681</v>
      </c>
      <c r="J28" s="126" t="s">
        <v>5682</v>
      </c>
      <c r="K28" s="126" t="s">
        <v>5683</v>
      </c>
      <c r="M28" s="126" t="s">
        <v>5684</v>
      </c>
      <c r="N28" s="127" t="s">
        <v>5685</v>
      </c>
      <c r="O28" s="126" t="s">
        <v>5686</v>
      </c>
      <c r="P28" s="126" t="s">
        <v>5687</v>
      </c>
      <c r="R28" s="126" t="s">
        <v>5176</v>
      </c>
      <c r="S28" s="14" t="s">
        <v>5688</v>
      </c>
      <c r="T28" s="14" t="s">
        <v>879</v>
      </c>
      <c r="V28" s="126" t="s">
        <v>5689</v>
      </c>
      <c r="W28" s="126" t="s">
        <v>5690</v>
      </c>
      <c r="Y28" s="126" t="s">
        <v>5691</v>
      </c>
      <c r="AE28" s="126" t="s">
        <v>5692</v>
      </c>
      <c r="AG28" s="126" t="s">
        <v>5693</v>
      </c>
      <c r="AI28" s="126" t="s">
        <v>4954</v>
      </c>
      <c r="AK28" s="126" t="s">
        <v>4954</v>
      </c>
      <c r="AO28" s="126" t="s">
        <v>5694</v>
      </c>
      <c r="AQ28" s="126" t="s">
        <v>5695</v>
      </c>
      <c r="AS28" s="126" t="s">
        <v>5696</v>
      </c>
      <c r="AU28" s="126" t="s">
        <v>4954</v>
      </c>
      <c r="AV28" s="126" t="s">
        <v>5697</v>
      </c>
      <c r="AW28" s="126" t="s">
        <v>5698</v>
      </c>
      <c r="AZ28" s="126" t="s">
        <v>5699</v>
      </c>
      <c r="BB28" s="126" t="s">
        <v>5207</v>
      </c>
      <c r="BG28" s="126" t="s">
        <v>5700</v>
      </c>
      <c r="BI28" s="126" t="s">
        <v>5701</v>
      </c>
      <c r="BJ28" s="126"/>
      <c r="BK28" s="126"/>
      <c r="BL28" s="126"/>
      <c r="BM28" s="126" t="s">
        <v>5702</v>
      </c>
      <c r="BN28" s="126"/>
      <c r="BO28" s="126" t="s">
        <v>5703</v>
      </c>
      <c r="BP28" s="126" t="s">
        <v>5704</v>
      </c>
      <c r="BQ28" s="126" t="s">
        <v>5705</v>
      </c>
      <c r="BR28" s="126" t="s">
        <v>5706</v>
      </c>
      <c r="BS28" s="126" t="s">
        <v>5707</v>
      </c>
      <c r="BT28" s="126" t="s">
        <v>5708</v>
      </c>
      <c r="BU28" s="126" t="s">
        <v>5709</v>
      </c>
      <c r="BV28" s="126"/>
      <c r="BW28" s="126" t="s">
        <v>5710</v>
      </c>
      <c r="BX28" s="126" t="s">
        <v>5225</v>
      </c>
      <c r="BY28" s="126" t="s">
        <v>5711</v>
      </c>
      <c r="BZ28" s="126" t="s">
        <v>5712</v>
      </c>
      <c r="CA28" s="126" t="s">
        <v>5409</v>
      </c>
      <c r="CB28" s="126" t="s">
        <v>5713</v>
      </c>
      <c r="CC28" s="126" t="s">
        <v>5714</v>
      </c>
      <c r="CD28" s="126" t="s">
        <v>5296</v>
      </c>
      <c r="CE28" s="126" t="s">
        <v>5715</v>
      </c>
      <c r="CF28" s="126" t="s">
        <v>5716</v>
      </c>
      <c r="CG28" s="126" t="s">
        <v>5717</v>
      </c>
      <c r="CH28" s="126" t="s">
        <v>5468</v>
      </c>
      <c r="CI28" s="126" t="s">
        <v>5718</v>
      </c>
      <c r="CJ28" s="126" t="s">
        <v>5719</v>
      </c>
      <c r="CK28" s="126" t="s">
        <v>5720</v>
      </c>
    </row>
    <row r="29" spans="1:89" ht="36">
      <c r="A29" s="125"/>
      <c r="B29" s="127" t="s">
        <v>5721</v>
      </c>
      <c r="C29" s="14" t="s">
        <v>880</v>
      </c>
      <c r="D29" s="126" t="s">
        <v>5722</v>
      </c>
      <c r="E29" s="14" t="s">
        <v>881</v>
      </c>
      <c r="F29" s="126" t="s">
        <v>5723</v>
      </c>
      <c r="G29" s="14">
        <v>1962</v>
      </c>
      <c r="H29" s="14" t="s">
        <v>3493</v>
      </c>
      <c r="I29" s="127" t="s">
        <v>5724</v>
      </c>
      <c r="J29" s="126" t="s">
        <v>5725</v>
      </c>
      <c r="K29" s="126" t="s">
        <v>5726</v>
      </c>
      <c r="M29" s="126" t="s">
        <v>5727</v>
      </c>
      <c r="N29" s="127" t="s">
        <v>5728</v>
      </c>
      <c r="O29" s="126" t="s">
        <v>5247</v>
      </c>
      <c r="P29" s="126" t="s">
        <v>5729</v>
      </c>
      <c r="R29" s="126" t="s">
        <v>5250</v>
      </c>
      <c r="S29" s="14" t="s">
        <v>5730</v>
      </c>
      <c r="T29" s="14" t="s">
        <v>882</v>
      </c>
      <c r="V29" s="126" t="s">
        <v>5731</v>
      </c>
      <c r="W29" s="126" t="s">
        <v>5732</v>
      </c>
      <c r="Y29" s="126" t="s">
        <v>5733</v>
      </c>
      <c r="AE29" s="126" t="s">
        <v>4954</v>
      </c>
      <c r="AG29" s="126" t="s">
        <v>5734</v>
      </c>
      <c r="AO29" s="126" t="s">
        <v>5735</v>
      </c>
      <c r="AQ29" s="126" t="s">
        <v>5736</v>
      </c>
      <c r="AS29" s="126" t="s">
        <v>5737</v>
      </c>
      <c r="AV29" s="126" t="s">
        <v>5738</v>
      </c>
      <c r="AW29" s="126" t="s">
        <v>5739</v>
      </c>
      <c r="AZ29" s="126" t="s">
        <v>5740</v>
      </c>
      <c r="BB29" s="126" t="s">
        <v>5274</v>
      </c>
      <c r="BG29" s="126" t="s">
        <v>5741</v>
      </c>
      <c r="BI29" s="126" t="s">
        <v>5629</v>
      </c>
      <c r="BJ29" s="126"/>
      <c r="BK29" s="126"/>
      <c r="BL29" s="126"/>
      <c r="BM29" s="126" t="s">
        <v>5742</v>
      </c>
      <c r="BN29" s="126"/>
      <c r="BO29" s="126" t="s">
        <v>5743</v>
      </c>
      <c r="BP29" s="126" t="s">
        <v>5145</v>
      </c>
      <c r="BQ29" s="126" t="s">
        <v>5744</v>
      </c>
      <c r="BR29" s="126" t="s">
        <v>5287</v>
      </c>
      <c r="BS29" s="126" t="s">
        <v>5148</v>
      </c>
      <c r="BT29" s="126" t="s">
        <v>5148</v>
      </c>
      <c r="BU29" s="126" t="s">
        <v>5149</v>
      </c>
      <c r="BV29" s="126"/>
      <c r="BW29" s="126" t="s">
        <v>5409</v>
      </c>
      <c r="BX29" s="126" t="s">
        <v>5745</v>
      </c>
      <c r="BY29" s="126" t="s">
        <v>5152</v>
      </c>
      <c r="BZ29" s="126" t="s">
        <v>5153</v>
      </c>
      <c r="CA29" s="126" t="s">
        <v>5154</v>
      </c>
      <c r="CB29" s="126" t="s">
        <v>5746</v>
      </c>
      <c r="CC29" s="126" t="s">
        <v>5747</v>
      </c>
      <c r="CD29" s="126" t="s">
        <v>5748</v>
      </c>
      <c r="CE29" s="126" t="s">
        <v>5158</v>
      </c>
      <c r="CF29" s="126" t="s">
        <v>5749</v>
      </c>
      <c r="CG29" s="126" t="s">
        <v>5750</v>
      </c>
      <c r="CH29" s="126" t="s">
        <v>5299</v>
      </c>
      <c r="CI29" s="126" t="s">
        <v>5162</v>
      </c>
      <c r="CJ29" s="126" t="s">
        <v>5163</v>
      </c>
      <c r="CK29" s="126" t="s">
        <v>5164</v>
      </c>
    </row>
    <row r="30" spans="1:89" ht="36">
      <c r="A30" s="125"/>
      <c r="B30" s="127" t="s">
        <v>5751</v>
      </c>
      <c r="D30" s="126" t="s">
        <v>5752</v>
      </c>
      <c r="E30" s="14" t="s">
        <v>883</v>
      </c>
      <c r="F30" s="126" t="s">
        <v>5753</v>
      </c>
      <c r="I30" s="127" t="s">
        <v>5754</v>
      </c>
      <c r="J30" s="126" t="s">
        <v>5755</v>
      </c>
      <c r="K30" s="126" t="s">
        <v>5756</v>
      </c>
      <c r="M30" s="126" t="s">
        <v>5757</v>
      </c>
      <c r="N30" s="127" t="s">
        <v>5758</v>
      </c>
      <c r="O30" s="126" t="s">
        <v>5759</v>
      </c>
      <c r="P30" s="126" t="s">
        <v>5760</v>
      </c>
      <c r="R30" s="126" t="s">
        <v>5314</v>
      </c>
      <c r="S30" s="14" t="s">
        <v>5761</v>
      </c>
      <c r="T30" s="14" t="s">
        <v>884</v>
      </c>
      <c r="V30" s="126" t="s">
        <v>5762</v>
      </c>
      <c r="W30" s="126" t="s">
        <v>5763</v>
      </c>
      <c r="Y30" s="126" t="s">
        <v>5764</v>
      </c>
      <c r="AG30" s="126" t="s">
        <v>5765</v>
      </c>
      <c r="AO30" s="126" t="s">
        <v>5766</v>
      </c>
      <c r="AQ30" s="126" t="s">
        <v>5767</v>
      </c>
      <c r="AS30" s="126" t="s">
        <v>5768</v>
      </c>
      <c r="AV30" s="126" t="s">
        <v>5769</v>
      </c>
      <c r="AW30" s="126" t="s">
        <v>5770</v>
      </c>
      <c r="AZ30" s="126" t="s">
        <v>5771</v>
      </c>
      <c r="BB30" s="126" t="s">
        <v>5336</v>
      </c>
      <c r="BG30" s="126" t="s">
        <v>5772</v>
      </c>
      <c r="BI30" s="126" t="s">
        <v>5214</v>
      </c>
      <c r="BJ30" s="126"/>
      <c r="BK30" s="126"/>
      <c r="BL30" s="126"/>
      <c r="BM30" s="126" t="s">
        <v>5773</v>
      </c>
      <c r="BN30" s="126"/>
      <c r="BO30" s="126" t="s">
        <v>5774</v>
      </c>
      <c r="BP30" s="126" t="s">
        <v>5218</v>
      </c>
      <c r="BQ30" s="126" t="s">
        <v>5775</v>
      </c>
      <c r="BR30" s="126" t="s">
        <v>5776</v>
      </c>
      <c r="BS30" s="126" t="s">
        <v>5221</v>
      </c>
      <c r="BT30" s="126" t="s">
        <v>5221</v>
      </c>
      <c r="BU30" s="126" t="s">
        <v>5222</v>
      </c>
      <c r="BV30" s="126"/>
      <c r="BW30" s="126" t="s">
        <v>5224</v>
      </c>
      <c r="BX30" s="126" t="s">
        <v>5777</v>
      </c>
      <c r="BY30" s="126" t="s">
        <v>5778</v>
      </c>
      <c r="BZ30" s="126" t="s">
        <v>5227</v>
      </c>
      <c r="CA30" s="126" t="s">
        <v>5779</v>
      </c>
      <c r="CB30" s="126" t="s">
        <v>5780</v>
      </c>
      <c r="CC30" s="126" t="s">
        <v>5781</v>
      </c>
      <c r="CD30" s="126" t="s">
        <v>5782</v>
      </c>
      <c r="CE30" s="126" t="s">
        <v>5783</v>
      </c>
      <c r="CF30" s="126" t="s">
        <v>5784</v>
      </c>
      <c r="CG30" s="126" t="s">
        <v>5641</v>
      </c>
      <c r="CH30" s="126" t="s">
        <v>5785</v>
      </c>
      <c r="CI30" s="126" t="s">
        <v>5235</v>
      </c>
      <c r="CJ30" s="126" t="s">
        <v>5786</v>
      </c>
      <c r="CK30" s="126" t="s">
        <v>5237</v>
      </c>
    </row>
    <row r="31" spans="1:89" ht="36">
      <c r="A31" s="125"/>
      <c r="B31" s="127" t="s">
        <v>5787</v>
      </c>
      <c r="D31" s="126" t="s">
        <v>5788</v>
      </c>
      <c r="E31" s="14" t="s">
        <v>885</v>
      </c>
      <c r="F31" s="126" t="s">
        <v>5789</v>
      </c>
      <c r="I31" s="127" t="s">
        <v>5790</v>
      </c>
      <c r="J31" s="126" t="s">
        <v>5791</v>
      </c>
      <c r="K31" s="126" t="s">
        <v>5792</v>
      </c>
      <c r="M31" s="126" t="s">
        <v>5793</v>
      </c>
      <c r="N31" s="127" t="s">
        <v>5794</v>
      </c>
      <c r="O31" s="126" t="s">
        <v>5795</v>
      </c>
      <c r="P31" s="126" t="s">
        <v>5796</v>
      </c>
      <c r="R31" s="126" t="s">
        <v>5797</v>
      </c>
      <c r="S31" s="126" t="s">
        <v>4954</v>
      </c>
      <c r="V31" s="126" t="s">
        <v>5798</v>
      </c>
      <c r="W31" s="126" t="s">
        <v>5799</v>
      </c>
      <c r="Y31" s="126" t="s">
        <v>5448</v>
      </c>
      <c r="AG31" s="126" t="s">
        <v>5800</v>
      </c>
      <c r="AO31" s="126" t="s">
        <v>5801</v>
      </c>
      <c r="AQ31" s="126" t="s">
        <v>5802</v>
      </c>
      <c r="AV31" s="126" t="s">
        <v>4954</v>
      </c>
      <c r="AW31" s="126" t="s">
        <v>5803</v>
      </c>
      <c r="AZ31" s="126" t="s">
        <v>5804</v>
      </c>
      <c r="BB31" s="126" t="s">
        <v>4954</v>
      </c>
      <c r="BG31" s="126" t="s">
        <v>5805</v>
      </c>
      <c r="BI31" s="126" t="s">
        <v>5806</v>
      </c>
      <c r="BJ31" s="126"/>
      <c r="BK31" s="126"/>
      <c r="BL31" s="126"/>
      <c r="BM31" s="126" t="s">
        <v>5807</v>
      </c>
      <c r="BN31" s="126"/>
      <c r="BO31" s="126" t="s">
        <v>5808</v>
      </c>
      <c r="BP31" s="126" t="s">
        <v>5285</v>
      </c>
      <c r="BQ31" s="126" t="s">
        <v>5809</v>
      </c>
      <c r="BR31" s="126" t="s">
        <v>5287</v>
      </c>
      <c r="BS31" s="126" t="s">
        <v>5288</v>
      </c>
      <c r="BT31" s="126" t="s">
        <v>5288</v>
      </c>
      <c r="BU31" s="126" t="s">
        <v>5289</v>
      </c>
      <c r="BV31" s="126"/>
      <c r="BW31" s="126" t="s">
        <v>5291</v>
      </c>
      <c r="BX31" s="126" t="s">
        <v>5410</v>
      </c>
      <c r="BY31" s="126" t="s">
        <v>5152</v>
      </c>
      <c r="BZ31" s="126" t="s">
        <v>5293</v>
      </c>
      <c r="CA31" s="126" t="s">
        <v>5154</v>
      </c>
      <c r="CB31" s="126" t="s">
        <v>5810</v>
      </c>
      <c r="CC31" s="126" t="s">
        <v>5811</v>
      </c>
      <c r="CD31" s="126" t="s">
        <v>5676</v>
      </c>
      <c r="CE31" s="126" t="s">
        <v>5297</v>
      </c>
      <c r="CF31" s="126" t="s">
        <v>5298</v>
      </c>
      <c r="CG31" s="126" t="s">
        <v>5299</v>
      </c>
      <c r="CH31" s="126" t="s">
        <v>5299</v>
      </c>
      <c r="CI31" s="126" t="s">
        <v>5300</v>
      </c>
      <c r="CJ31" s="126" t="s">
        <v>5812</v>
      </c>
      <c r="CK31" s="126" t="s">
        <v>5302</v>
      </c>
    </row>
    <row r="32" spans="1:89" ht="54">
      <c r="A32" s="125"/>
      <c r="B32" s="127" t="s">
        <v>5813</v>
      </c>
      <c r="C32" s="14" t="s">
        <v>873</v>
      </c>
      <c r="D32" s="126" t="s">
        <v>5814</v>
      </c>
      <c r="E32" s="14" t="s">
        <v>886</v>
      </c>
      <c r="F32" s="126" t="s">
        <v>5815</v>
      </c>
      <c r="I32" s="127" t="s">
        <v>5816</v>
      </c>
      <c r="J32" s="126" t="s">
        <v>5817</v>
      </c>
      <c r="K32" s="126" t="s">
        <v>4954</v>
      </c>
      <c r="M32" s="126" t="s">
        <v>5818</v>
      </c>
      <c r="N32" s="127" t="s">
        <v>5819</v>
      </c>
      <c r="O32" s="126" t="s">
        <v>5820</v>
      </c>
      <c r="P32" s="126" t="s">
        <v>5821</v>
      </c>
      <c r="R32" s="126" t="s">
        <v>5314</v>
      </c>
      <c r="V32" s="126" t="s">
        <v>5822</v>
      </c>
      <c r="W32" s="126" t="s">
        <v>5823</v>
      </c>
      <c r="Y32" s="126" t="s">
        <v>5824</v>
      </c>
      <c r="AG32" s="126" t="s">
        <v>5825</v>
      </c>
      <c r="AO32" s="126" t="s">
        <v>5826</v>
      </c>
      <c r="AQ32" s="126" t="s">
        <v>4954</v>
      </c>
      <c r="AW32" s="126" t="s">
        <v>5827</v>
      </c>
      <c r="AZ32" s="126" t="s">
        <v>5828</v>
      </c>
      <c r="BG32" s="126" t="s">
        <v>4954</v>
      </c>
      <c r="BI32" s="126" t="s">
        <v>5829</v>
      </c>
      <c r="BJ32" s="126"/>
      <c r="BK32" s="126"/>
      <c r="BL32" s="126"/>
      <c r="BM32" s="126" t="s">
        <v>5830</v>
      </c>
      <c r="BN32" s="126"/>
      <c r="BO32" s="126" t="s">
        <v>5831</v>
      </c>
      <c r="BP32" s="126" t="s">
        <v>5832</v>
      </c>
      <c r="BQ32" s="126" t="s">
        <v>5833</v>
      </c>
      <c r="BR32" s="126" t="s">
        <v>5834</v>
      </c>
      <c r="BS32" s="126" t="s">
        <v>5835</v>
      </c>
      <c r="BT32" s="126" t="s">
        <v>5836</v>
      </c>
      <c r="BU32" s="126" t="s">
        <v>5837</v>
      </c>
      <c r="BV32" s="126"/>
      <c r="BW32" s="126" t="s">
        <v>5838</v>
      </c>
      <c r="BX32" s="126" t="s">
        <v>5225</v>
      </c>
      <c r="BY32" s="126" t="s">
        <v>5839</v>
      </c>
      <c r="BZ32" s="126" t="s">
        <v>5840</v>
      </c>
      <c r="CA32" s="126" t="s">
        <v>5841</v>
      </c>
      <c r="CB32" s="126" t="s">
        <v>5842</v>
      </c>
      <c r="CC32" s="126" t="s">
        <v>5843</v>
      </c>
      <c r="CD32" s="126" t="s">
        <v>5296</v>
      </c>
      <c r="CE32" s="126" t="s">
        <v>5844</v>
      </c>
      <c r="CF32" s="126" t="s">
        <v>5845</v>
      </c>
      <c r="CG32" s="126" t="s">
        <v>5846</v>
      </c>
      <c r="CH32" s="126" t="s">
        <v>5847</v>
      </c>
      <c r="CI32" s="126" t="s">
        <v>5848</v>
      </c>
      <c r="CJ32" s="126" t="s">
        <v>5849</v>
      </c>
      <c r="CK32" s="126" t="s">
        <v>5850</v>
      </c>
    </row>
    <row r="33" spans="1:89" ht="36">
      <c r="A33" s="125"/>
      <c r="B33" s="127" t="s">
        <v>5851</v>
      </c>
      <c r="D33" s="126" t="s">
        <v>5852</v>
      </c>
      <c r="E33" s="14" t="s">
        <v>887</v>
      </c>
      <c r="F33" s="126" t="s">
        <v>5853</v>
      </c>
      <c r="G33" s="14">
        <v>1958</v>
      </c>
      <c r="H33" s="14" t="s">
        <v>3493</v>
      </c>
      <c r="I33" s="127" t="s">
        <v>5854</v>
      </c>
      <c r="J33" s="126" t="s">
        <v>5855</v>
      </c>
      <c r="M33" s="126" t="s">
        <v>5856</v>
      </c>
      <c r="N33" s="127" t="s">
        <v>5857</v>
      </c>
      <c r="O33" s="126" t="s">
        <v>5247</v>
      </c>
      <c r="P33" s="126" t="s">
        <v>4954</v>
      </c>
      <c r="R33" s="126" t="s">
        <v>5858</v>
      </c>
      <c r="V33" s="126" t="s">
        <v>5859</v>
      </c>
      <c r="W33" s="126" t="s">
        <v>5860</v>
      </c>
      <c r="Y33" s="126" t="s">
        <v>5861</v>
      </c>
      <c r="AG33" s="126" t="s">
        <v>5862</v>
      </c>
      <c r="AO33" s="126" t="s">
        <v>5863</v>
      </c>
      <c r="AW33" s="126" t="s">
        <v>5864</v>
      </c>
      <c r="AZ33" s="126" t="s">
        <v>5865</v>
      </c>
      <c r="BI33" s="126" t="s">
        <v>5214</v>
      </c>
      <c r="BJ33" s="126"/>
      <c r="BK33" s="126"/>
      <c r="BL33" s="126"/>
      <c r="BM33" s="126" t="s">
        <v>5866</v>
      </c>
      <c r="BN33" s="126"/>
      <c r="BO33" s="126" t="s">
        <v>5867</v>
      </c>
      <c r="BP33" s="126" t="s">
        <v>5868</v>
      </c>
      <c r="BQ33" s="126" t="s">
        <v>4954</v>
      </c>
      <c r="BR33" s="126" t="s">
        <v>5287</v>
      </c>
      <c r="BS33" s="126" t="s">
        <v>5148</v>
      </c>
      <c r="BT33" s="126" t="s">
        <v>5148</v>
      </c>
      <c r="BU33" s="126" t="s">
        <v>5149</v>
      </c>
      <c r="BV33" s="126"/>
      <c r="BW33" s="126" t="s">
        <v>5145</v>
      </c>
      <c r="BX33" s="126" t="s">
        <v>5869</v>
      </c>
      <c r="BY33" s="126" t="s">
        <v>5597</v>
      </c>
      <c r="BZ33" s="126" t="s">
        <v>5153</v>
      </c>
      <c r="CA33" s="126" t="s">
        <v>5145</v>
      </c>
      <c r="CB33" s="126" t="s">
        <v>5870</v>
      </c>
      <c r="CC33" s="126" t="s">
        <v>5747</v>
      </c>
      <c r="CD33" s="126" t="s">
        <v>5871</v>
      </c>
      <c r="CE33" s="126" t="s">
        <v>5158</v>
      </c>
      <c r="CF33" s="126" t="s">
        <v>5872</v>
      </c>
      <c r="CG33" s="126" t="s">
        <v>5750</v>
      </c>
      <c r="CH33" s="126" t="s">
        <v>5299</v>
      </c>
      <c r="CI33" s="126" t="s">
        <v>5300</v>
      </c>
      <c r="CJ33" s="126" t="s">
        <v>5163</v>
      </c>
      <c r="CK33" s="126" t="s">
        <v>5417</v>
      </c>
    </row>
    <row r="34" spans="1:89" ht="36">
      <c r="A34" s="125"/>
      <c r="B34" s="127" t="s">
        <v>5873</v>
      </c>
      <c r="D34" s="126" t="s">
        <v>5874</v>
      </c>
      <c r="E34" s="14" t="s">
        <v>888</v>
      </c>
      <c r="F34" s="126" t="s">
        <v>5875</v>
      </c>
      <c r="I34" s="127" t="s">
        <v>5876</v>
      </c>
      <c r="J34" s="126" t="s">
        <v>5877</v>
      </c>
      <c r="M34" s="126" t="s">
        <v>5878</v>
      </c>
      <c r="N34" s="127" t="s">
        <v>5879</v>
      </c>
      <c r="O34" s="126" t="s">
        <v>5880</v>
      </c>
      <c r="R34" s="126" t="s">
        <v>5176</v>
      </c>
      <c r="V34" s="126" t="s">
        <v>5881</v>
      </c>
      <c r="W34" s="126" t="s">
        <v>5882</v>
      </c>
      <c r="Y34" s="126" t="s">
        <v>5883</v>
      </c>
      <c r="AG34" s="126" t="s">
        <v>5884</v>
      </c>
      <c r="AO34" s="126" t="s">
        <v>5885</v>
      </c>
      <c r="AW34" s="126" t="s">
        <v>5886</v>
      </c>
      <c r="AZ34" s="126" t="s">
        <v>5887</v>
      </c>
      <c r="BI34" s="126" t="s">
        <v>5888</v>
      </c>
      <c r="BJ34" s="126"/>
      <c r="BK34" s="126"/>
      <c r="BL34" s="126"/>
      <c r="BM34" s="126" t="s">
        <v>5889</v>
      </c>
      <c r="BN34" s="126"/>
      <c r="BO34" s="126" t="s">
        <v>5890</v>
      </c>
      <c r="BP34" s="126" t="s">
        <v>5218</v>
      </c>
      <c r="BQ34" s="126" t="s">
        <v>889</v>
      </c>
      <c r="BR34" s="126" t="s">
        <v>5891</v>
      </c>
      <c r="BS34" s="126" t="s">
        <v>5221</v>
      </c>
      <c r="BT34" s="126" t="s">
        <v>5221</v>
      </c>
      <c r="BU34" s="126" t="s">
        <v>5222</v>
      </c>
      <c r="BV34" s="126"/>
      <c r="BW34" s="126" t="s">
        <v>5224</v>
      </c>
      <c r="BX34" s="126" t="s">
        <v>5151</v>
      </c>
      <c r="BY34" s="126" t="s">
        <v>5892</v>
      </c>
      <c r="BZ34" s="126" t="s">
        <v>5227</v>
      </c>
      <c r="CA34" s="126" t="s">
        <v>5154</v>
      </c>
      <c r="CB34" s="126" t="s">
        <v>5893</v>
      </c>
      <c r="CC34" s="126" t="s">
        <v>5894</v>
      </c>
      <c r="CD34" s="126" t="s">
        <v>5782</v>
      </c>
      <c r="CE34" s="126" t="s">
        <v>5783</v>
      </c>
      <c r="CF34" s="126" t="s">
        <v>5895</v>
      </c>
      <c r="CG34" s="126" t="s">
        <v>5896</v>
      </c>
      <c r="CH34" s="126" t="s">
        <v>5897</v>
      </c>
      <c r="CI34" s="126" t="s">
        <v>5898</v>
      </c>
      <c r="CJ34" s="126" t="s">
        <v>5899</v>
      </c>
      <c r="CK34" s="126" t="s">
        <v>5471</v>
      </c>
    </row>
    <row r="35" spans="1:89" ht="54">
      <c r="B35" s="127" t="s">
        <v>5900</v>
      </c>
      <c r="C35" s="14" t="s">
        <v>947</v>
      </c>
      <c r="D35" s="126" t="s">
        <v>5901</v>
      </c>
      <c r="E35" s="14" t="s">
        <v>890</v>
      </c>
      <c r="F35" s="126" t="s">
        <v>5902</v>
      </c>
      <c r="I35" s="127" t="s">
        <v>5903</v>
      </c>
      <c r="J35" s="126" t="s">
        <v>5904</v>
      </c>
      <c r="M35" s="126" t="s">
        <v>4954</v>
      </c>
      <c r="N35" s="126" t="s">
        <v>4954</v>
      </c>
      <c r="O35" s="126" t="s">
        <v>5905</v>
      </c>
      <c r="R35" s="126" t="s">
        <v>5250</v>
      </c>
      <c r="V35" s="126" t="s">
        <v>5906</v>
      </c>
      <c r="W35" s="126" t="s">
        <v>5907</v>
      </c>
      <c r="Y35" s="126" t="s">
        <v>5908</v>
      </c>
      <c r="AG35" s="126" t="s">
        <v>5909</v>
      </c>
      <c r="AO35" s="126" t="s">
        <v>5910</v>
      </c>
      <c r="AW35" s="126" t="s">
        <v>5911</v>
      </c>
      <c r="AZ35" s="126" t="s">
        <v>5912</v>
      </c>
      <c r="BI35" s="126" t="s">
        <v>5913</v>
      </c>
      <c r="BM35" s="126" t="s">
        <v>4954</v>
      </c>
      <c r="BN35" s="126"/>
      <c r="BO35" s="126" t="s">
        <v>5914</v>
      </c>
      <c r="BP35" s="126" t="s">
        <v>5285</v>
      </c>
      <c r="BQ35" s="126"/>
      <c r="BR35" s="126" t="s">
        <v>5287</v>
      </c>
      <c r="BS35" s="126" t="s">
        <v>5288</v>
      </c>
      <c r="BT35" s="126" t="s">
        <v>5288</v>
      </c>
      <c r="BU35" s="126" t="s">
        <v>5289</v>
      </c>
      <c r="BV35" s="126"/>
      <c r="BW35" s="126" t="s">
        <v>5291</v>
      </c>
      <c r="BX35" s="126" t="s">
        <v>5225</v>
      </c>
      <c r="BY35" s="126" t="s">
        <v>5152</v>
      </c>
      <c r="BZ35" s="126" t="s">
        <v>5293</v>
      </c>
      <c r="CA35" s="126" t="s">
        <v>5915</v>
      </c>
      <c r="CB35" s="126" t="s">
        <v>5916</v>
      </c>
      <c r="CC35" s="126" t="s">
        <v>5917</v>
      </c>
      <c r="CD35" s="126" t="s">
        <v>5918</v>
      </c>
      <c r="CE35" s="126" t="s">
        <v>5297</v>
      </c>
      <c r="CF35" s="126" t="s">
        <v>5298</v>
      </c>
      <c r="CG35" s="126" t="s">
        <v>5641</v>
      </c>
      <c r="CH35" s="126" t="s">
        <v>5919</v>
      </c>
      <c r="CI35" s="126" t="s">
        <v>5300</v>
      </c>
      <c r="CJ35" s="126" t="s">
        <v>5920</v>
      </c>
      <c r="CK35" s="126" t="s">
        <v>5302</v>
      </c>
    </row>
    <row r="36" spans="1:89" ht="36">
      <c r="B36" s="127" t="s">
        <v>5921</v>
      </c>
      <c r="D36" s="126" t="s">
        <v>5922</v>
      </c>
      <c r="E36" s="14" t="s">
        <v>891</v>
      </c>
      <c r="F36" s="126" t="s">
        <v>5923</v>
      </c>
      <c r="I36" s="127" t="s">
        <v>5924</v>
      </c>
      <c r="J36" s="126" t="s">
        <v>5925</v>
      </c>
      <c r="O36" s="126" t="s">
        <v>5926</v>
      </c>
      <c r="R36" s="126" t="s">
        <v>5314</v>
      </c>
      <c r="V36" s="126" t="s">
        <v>5927</v>
      </c>
      <c r="W36" s="126" t="s">
        <v>4954</v>
      </c>
      <c r="Y36" s="126" t="s">
        <v>5928</v>
      </c>
      <c r="AG36" s="126" t="s">
        <v>5929</v>
      </c>
      <c r="AO36" s="126" t="s">
        <v>5930</v>
      </c>
      <c r="AW36" s="126" t="s">
        <v>5931</v>
      </c>
      <c r="AZ36" s="126" t="s">
        <v>5932</v>
      </c>
      <c r="BI36" s="126" t="s">
        <v>5214</v>
      </c>
      <c r="BJ36" s="126"/>
      <c r="BK36" s="126"/>
      <c r="BL36" s="126"/>
      <c r="BM36" s="126"/>
      <c r="BN36" s="126"/>
      <c r="BO36" s="126" t="s">
        <v>4954</v>
      </c>
      <c r="BP36" s="126" t="s">
        <v>4954</v>
      </c>
      <c r="BQ36" s="126"/>
      <c r="BR36" s="126" t="s">
        <v>5933</v>
      </c>
      <c r="BS36" s="126" t="s">
        <v>5934</v>
      </c>
      <c r="BT36" s="126" t="s">
        <v>5935</v>
      </c>
      <c r="BU36" s="126" t="s">
        <v>5936</v>
      </c>
      <c r="BV36" s="126"/>
      <c r="BW36" s="126" t="s">
        <v>4954</v>
      </c>
      <c r="BX36" s="126" t="s">
        <v>5937</v>
      </c>
      <c r="BY36" s="126" t="s">
        <v>5938</v>
      </c>
      <c r="BZ36" s="126" t="s">
        <v>5939</v>
      </c>
      <c r="CA36" s="126" t="s">
        <v>5154</v>
      </c>
      <c r="CB36" s="126" t="s">
        <v>5940</v>
      </c>
      <c r="CC36" s="126" t="s">
        <v>5941</v>
      </c>
      <c r="CD36" s="126" t="s">
        <v>5296</v>
      </c>
      <c r="CE36" s="126" t="s">
        <v>5942</v>
      </c>
      <c r="CF36" s="126" t="s">
        <v>5943</v>
      </c>
      <c r="CG36" s="126" t="s">
        <v>5299</v>
      </c>
      <c r="CH36" s="126" t="s">
        <v>5944</v>
      </c>
      <c r="CI36" s="126" t="s">
        <v>5945</v>
      </c>
      <c r="CJ36" s="126" t="s">
        <v>5946</v>
      </c>
      <c r="CK36" s="126" t="s">
        <v>5947</v>
      </c>
    </row>
    <row r="37" spans="1:89" ht="54">
      <c r="B37" s="127" t="s">
        <v>5948</v>
      </c>
      <c r="D37" s="126" t="s">
        <v>5949</v>
      </c>
      <c r="E37" s="14" t="s">
        <v>892</v>
      </c>
      <c r="F37" s="126" t="s">
        <v>5950</v>
      </c>
      <c r="G37" s="14">
        <v>1967</v>
      </c>
      <c r="I37" s="127" t="s">
        <v>5951</v>
      </c>
      <c r="J37" s="126" t="s">
        <v>5952</v>
      </c>
      <c r="O37" s="126" t="s">
        <v>5247</v>
      </c>
      <c r="R37" s="126" t="s">
        <v>5953</v>
      </c>
      <c r="V37" s="126" t="s">
        <v>5954</v>
      </c>
      <c r="Y37" s="126" t="s">
        <v>5955</v>
      </c>
      <c r="AG37" s="126" t="s">
        <v>5956</v>
      </c>
      <c r="AO37" s="126" t="s">
        <v>5957</v>
      </c>
      <c r="AW37" s="126" t="s">
        <v>5958</v>
      </c>
      <c r="AZ37" s="126" t="s">
        <v>5959</v>
      </c>
      <c r="BI37" s="126" t="s">
        <v>4954</v>
      </c>
      <c r="BJ37" s="126"/>
      <c r="BK37" s="126"/>
      <c r="BL37" s="126"/>
      <c r="BM37" s="126"/>
      <c r="BN37" s="126"/>
      <c r="BO37" s="126"/>
      <c r="BP37" s="126" t="s">
        <v>893</v>
      </c>
      <c r="BQ37" s="126"/>
      <c r="BR37" s="126" t="s">
        <v>5287</v>
      </c>
      <c r="BS37" s="126" t="s">
        <v>5960</v>
      </c>
      <c r="BT37" s="126" t="s">
        <v>5148</v>
      </c>
      <c r="BU37" s="126" t="s">
        <v>5149</v>
      </c>
      <c r="BV37" s="126"/>
      <c r="BW37" s="126" t="s">
        <v>893</v>
      </c>
      <c r="BX37" s="126" t="s">
        <v>5151</v>
      </c>
      <c r="BY37" s="126" t="s">
        <v>5152</v>
      </c>
      <c r="BZ37" s="126" t="s">
        <v>5153</v>
      </c>
      <c r="CA37" s="126" t="s">
        <v>5961</v>
      </c>
      <c r="CB37" s="126" t="s">
        <v>5962</v>
      </c>
      <c r="CC37" s="126" t="s">
        <v>5747</v>
      </c>
      <c r="CD37" s="126" t="s">
        <v>5963</v>
      </c>
      <c r="CE37" s="126" t="s">
        <v>5158</v>
      </c>
      <c r="CF37" s="126" t="s">
        <v>5298</v>
      </c>
      <c r="CG37" s="126" t="s">
        <v>5964</v>
      </c>
      <c r="CH37" s="126" t="s">
        <v>5299</v>
      </c>
      <c r="CI37" s="126" t="s">
        <v>5162</v>
      </c>
      <c r="CJ37" s="126" t="s">
        <v>5163</v>
      </c>
      <c r="CK37" s="126" t="s">
        <v>5164</v>
      </c>
    </row>
    <row r="38" spans="1:89" ht="36">
      <c r="B38" s="127" t="s">
        <v>5965</v>
      </c>
      <c r="C38" s="14" t="s">
        <v>894</v>
      </c>
      <c r="D38" s="126" t="s">
        <v>5966</v>
      </c>
      <c r="E38" s="14" t="s">
        <v>895</v>
      </c>
      <c r="F38" s="126" t="s">
        <v>5967</v>
      </c>
      <c r="I38" s="127" t="s">
        <v>5968</v>
      </c>
      <c r="J38" s="126" t="s">
        <v>5969</v>
      </c>
      <c r="O38" s="126" t="s">
        <v>5970</v>
      </c>
      <c r="R38" s="126" t="s">
        <v>5314</v>
      </c>
      <c r="V38" s="126" t="s">
        <v>5971</v>
      </c>
      <c r="Y38" s="126" t="s">
        <v>5972</v>
      </c>
      <c r="AG38" s="126" t="s">
        <v>5973</v>
      </c>
      <c r="AO38" s="126" t="s">
        <v>5974</v>
      </c>
      <c r="AW38" s="126" t="s">
        <v>5975</v>
      </c>
      <c r="AZ38" s="126" t="s">
        <v>5976</v>
      </c>
      <c r="BJ38" s="126"/>
      <c r="BK38" s="126"/>
      <c r="BL38" s="126"/>
      <c r="BM38" s="126"/>
      <c r="BN38" s="126"/>
      <c r="BO38" s="126"/>
      <c r="BP38" s="126"/>
      <c r="BQ38" s="126"/>
      <c r="BR38" s="126" t="s">
        <v>5977</v>
      </c>
      <c r="BS38" s="126" t="s">
        <v>5978</v>
      </c>
      <c r="BT38" s="126" t="s">
        <v>5221</v>
      </c>
      <c r="BU38" s="126" t="s">
        <v>5222</v>
      </c>
      <c r="BV38" s="126"/>
      <c r="BW38" s="126"/>
      <c r="BX38" s="126" t="s">
        <v>5225</v>
      </c>
      <c r="BY38" s="126" t="s">
        <v>5979</v>
      </c>
      <c r="BZ38" s="126" t="s">
        <v>5461</v>
      </c>
      <c r="CA38" s="126" t="s">
        <v>5980</v>
      </c>
      <c r="CB38" s="126" t="s">
        <v>5981</v>
      </c>
      <c r="CC38" s="126" t="s">
        <v>5982</v>
      </c>
      <c r="CD38" s="126" t="s">
        <v>5638</v>
      </c>
      <c r="CE38" s="126" t="s">
        <v>5232</v>
      </c>
      <c r="CF38" s="126" t="s">
        <v>5983</v>
      </c>
      <c r="CG38" s="126" t="s">
        <v>5750</v>
      </c>
      <c r="CH38" s="126" t="s">
        <v>5984</v>
      </c>
      <c r="CI38" s="126" t="s">
        <v>5235</v>
      </c>
      <c r="CJ38" s="126" t="s">
        <v>5985</v>
      </c>
      <c r="CK38" s="126" t="s">
        <v>5237</v>
      </c>
    </row>
    <row r="39" spans="1:89" ht="36">
      <c r="A39" s="125"/>
      <c r="B39" s="127" t="s">
        <v>5986</v>
      </c>
      <c r="D39" s="126" t="s">
        <v>5987</v>
      </c>
      <c r="E39" s="14" t="s">
        <v>896</v>
      </c>
      <c r="F39" s="126" t="s">
        <v>5849</v>
      </c>
      <c r="I39" s="127" t="s">
        <v>5988</v>
      </c>
      <c r="J39" s="126" t="s">
        <v>5989</v>
      </c>
      <c r="O39" s="126" t="s">
        <v>5990</v>
      </c>
      <c r="R39" s="126" t="s">
        <v>5991</v>
      </c>
      <c r="V39" s="126" t="s">
        <v>5992</v>
      </c>
      <c r="Y39" s="126" t="s">
        <v>5993</v>
      </c>
      <c r="AG39" s="126" t="s">
        <v>5994</v>
      </c>
      <c r="AO39" s="126" t="s">
        <v>5995</v>
      </c>
      <c r="AW39" s="126" t="s">
        <v>5996</v>
      </c>
      <c r="AZ39" s="126" t="s">
        <v>4954</v>
      </c>
      <c r="BJ39" s="126"/>
      <c r="BK39" s="126"/>
      <c r="BL39" s="126"/>
      <c r="BM39" s="126"/>
      <c r="BN39" s="126"/>
      <c r="BO39" s="126"/>
      <c r="BP39" s="126"/>
      <c r="BQ39" s="126"/>
      <c r="BR39" s="126" t="s">
        <v>5287</v>
      </c>
      <c r="BS39" s="126" t="s">
        <v>5288</v>
      </c>
      <c r="BT39" s="126" t="s">
        <v>5288</v>
      </c>
      <c r="BU39" s="126" t="s">
        <v>5289</v>
      </c>
      <c r="BV39" s="126"/>
      <c r="BW39" s="126"/>
      <c r="BX39" s="126" t="s">
        <v>5997</v>
      </c>
      <c r="BY39" s="126" t="s">
        <v>5152</v>
      </c>
      <c r="BZ39" s="126" t="s">
        <v>5227</v>
      </c>
      <c r="CA39" s="126" t="s">
        <v>5154</v>
      </c>
      <c r="CB39" s="126" t="s">
        <v>5998</v>
      </c>
      <c r="CC39" s="126" t="s">
        <v>5999</v>
      </c>
      <c r="CD39" s="126" t="s">
        <v>5676</v>
      </c>
      <c r="CE39" s="126" t="s">
        <v>5297</v>
      </c>
      <c r="CF39" s="126" t="s">
        <v>6000</v>
      </c>
      <c r="CG39" s="126" t="s">
        <v>5641</v>
      </c>
      <c r="CH39" s="126" t="s">
        <v>5299</v>
      </c>
      <c r="CI39" s="126" t="s">
        <v>5300</v>
      </c>
      <c r="CJ39" s="126" t="s">
        <v>6001</v>
      </c>
      <c r="CK39" s="126" t="s">
        <v>5302</v>
      </c>
    </row>
    <row r="40" spans="1:89" ht="54">
      <c r="A40" s="125"/>
      <c r="B40" s="127" t="s">
        <v>6002</v>
      </c>
      <c r="D40" s="126" t="s">
        <v>6003</v>
      </c>
      <c r="E40" s="14" t="s">
        <v>897</v>
      </c>
      <c r="F40" s="126" t="s">
        <v>6004</v>
      </c>
      <c r="I40" s="127" t="s">
        <v>6005</v>
      </c>
      <c r="J40" s="126" t="s">
        <v>6006</v>
      </c>
      <c r="O40" s="126" t="s">
        <v>6007</v>
      </c>
      <c r="R40" s="126" t="s">
        <v>5176</v>
      </c>
      <c r="V40" s="126" t="s">
        <v>6008</v>
      </c>
      <c r="Y40" s="126" t="s">
        <v>6009</v>
      </c>
      <c r="AG40" s="126" t="s">
        <v>6010</v>
      </c>
      <c r="AO40" s="126" t="s">
        <v>6011</v>
      </c>
      <c r="AW40" s="126" t="s">
        <v>4954</v>
      </c>
      <c r="BN40" s="126"/>
      <c r="BO40" s="126"/>
      <c r="BP40" s="126"/>
      <c r="BQ40" s="126"/>
      <c r="BR40" s="126" t="s">
        <v>6012</v>
      </c>
      <c r="BS40" s="126" t="s">
        <v>6013</v>
      </c>
      <c r="BT40" s="126" t="s">
        <v>6014</v>
      </c>
      <c r="BU40" s="126" t="s">
        <v>6015</v>
      </c>
      <c r="BV40" s="126"/>
      <c r="BW40" s="126"/>
      <c r="BX40" s="126" t="s">
        <v>5151</v>
      </c>
      <c r="BY40" s="126" t="s">
        <v>6016</v>
      </c>
      <c r="BZ40" s="126" t="s">
        <v>6017</v>
      </c>
      <c r="CA40" s="126" t="s">
        <v>6018</v>
      </c>
      <c r="CB40" s="126" t="s">
        <v>6019</v>
      </c>
      <c r="CC40" s="126" t="s">
        <v>6020</v>
      </c>
      <c r="CD40" s="126" t="s">
        <v>5296</v>
      </c>
      <c r="CE40" s="126" t="s">
        <v>6021</v>
      </c>
      <c r="CF40" s="126" t="s">
        <v>6022</v>
      </c>
      <c r="CG40" s="126" t="s">
        <v>6023</v>
      </c>
      <c r="CH40" s="126" t="s">
        <v>6024</v>
      </c>
      <c r="CI40" s="126" t="s">
        <v>6025</v>
      </c>
      <c r="CJ40" s="126" t="s">
        <v>6026</v>
      </c>
      <c r="CK40" s="126" t="s">
        <v>6027</v>
      </c>
    </row>
    <row r="41" spans="1:89" ht="69">
      <c r="A41" s="125"/>
      <c r="B41" s="127" t="s">
        <v>6028</v>
      </c>
      <c r="C41" s="14" t="s">
        <v>894</v>
      </c>
      <c r="D41" s="126" t="s">
        <v>6029</v>
      </c>
      <c r="E41" s="14" t="s">
        <v>898</v>
      </c>
      <c r="F41" s="126" t="s">
        <v>6030</v>
      </c>
      <c r="I41" s="127" t="s">
        <v>6031</v>
      </c>
      <c r="J41" s="126" t="s">
        <v>6032</v>
      </c>
      <c r="O41" s="126" t="s">
        <v>6033</v>
      </c>
      <c r="R41" s="126" t="s">
        <v>5250</v>
      </c>
      <c r="V41" s="126" t="s">
        <v>6034</v>
      </c>
      <c r="Y41" s="126" t="s">
        <v>6035</v>
      </c>
      <c r="AG41" s="126" t="s">
        <v>6036</v>
      </c>
      <c r="AO41" s="126" t="s">
        <v>6037</v>
      </c>
      <c r="BR41" s="127" t="s">
        <v>5287</v>
      </c>
      <c r="BS41" s="127" t="s">
        <v>5148</v>
      </c>
      <c r="BT41" s="127" t="s">
        <v>5148</v>
      </c>
      <c r="BU41" s="127" t="s">
        <v>5149</v>
      </c>
      <c r="BX41" s="127" t="s">
        <v>5225</v>
      </c>
      <c r="BY41" s="127" t="s">
        <v>5152</v>
      </c>
      <c r="BZ41" s="127" t="s">
        <v>5293</v>
      </c>
      <c r="CA41" s="126" t="s">
        <v>5409</v>
      </c>
      <c r="CB41" s="126" t="s">
        <v>6038</v>
      </c>
      <c r="CC41" s="126" t="s">
        <v>5747</v>
      </c>
      <c r="CD41" s="126" t="s">
        <v>6039</v>
      </c>
      <c r="CE41" s="126" t="s">
        <v>5158</v>
      </c>
      <c r="CF41" s="126" t="s">
        <v>6040</v>
      </c>
      <c r="CG41" s="126" t="s">
        <v>5299</v>
      </c>
      <c r="CH41" s="126" t="s">
        <v>5415</v>
      </c>
      <c r="CI41" s="126" t="s">
        <v>5300</v>
      </c>
      <c r="CJ41" s="126" t="s">
        <v>5163</v>
      </c>
      <c r="CK41" s="126" t="s">
        <v>5417</v>
      </c>
    </row>
    <row r="42" spans="1:89" ht="36">
      <c r="A42" s="125"/>
      <c r="B42" s="127" t="s">
        <v>6041</v>
      </c>
      <c r="D42" s="126" t="s">
        <v>6042</v>
      </c>
      <c r="E42" s="14" t="s">
        <v>899</v>
      </c>
      <c r="F42" s="126" t="s">
        <v>6043</v>
      </c>
      <c r="G42" s="14">
        <v>1967</v>
      </c>
      <c r="I42" s="127" t="s">
        <v>6044</v>
      </c>
      <c r="J42" s="126" t="s">
        <v>6045</v>
      </c>
      <c r="O42" s="126" t="s">
        <v>5247</v>
      </c>
      <c r="R42" s="126" t="s">
        <v>5314</v>
      </c>
      <c r="V42" s="126" t="s">
        <v>6046</v>
      </c>
      <c r="Y42" s="126" t="s">
        <v>5318</v>
      </c>
      <c r="AG42" s="126" t="s">
        <v>4954</v>
      </c>
      <c r="AO42" s="126" t="s">
        <v>6047</v>
      </c>
      <c r="BR42" s="127" t="s">
        <v>6048</v>
      </c>
      <c r="BS42" s="127" t="s">
        <v>5221</v>
      </c>
      <c r="BT42" s="127" t="s">
        <v>5221</v>
      </c>
      <c r="BU42" s="127" t="s">
        <v>5222</v>
      </c>
      <c r="BX42" s="127" t="s">
        <v>6049</v>
      </c>
      <c r="BY42" s="127" t="s">
        <v>6050</v>
      </c>
      <c r="BZ42" s="127" t="s">
        <v>6051</v>
      </c>
      <c r="CA42" s="126" t="s">
        <v>5154</v>
      </c>
      <c r="CB42" s="126" t="s">
        <v>6052</v>
      </c>
      <c r="CC42" s="126" t="s">
        <v>6053</v>
      </c>
      <c r="CD42" s="126" t="s">
        <v>5638</v>
      </c>
      <c r="CE42" s="126" t="s">
        <v>5232</v>
      </c>
      <c r="CF42" s="126" t="s">
        <v>5298</v>
      </c>
      <c r="CG42" s="126" t="s">
        <v>6054</v>
      </c>
      <c r="CH42" s="126" t="s">
        <v>5468</v>
      </c>
      <c r="CI42" s="126" t="s">
        <v>6055</v>
      </c>
      <c r="CJ42" s="126" t="s">
        <v>6056</v>
      </c>
      <c r="CK42" s="126" t="s">
        <v>5471</v>
      </c>
    </row>
    <row r="43" spans="1:89" ht="36">
      <c r="A43" s="125"/>
      <c r="B43" s="127" t="s">
        <v>6057</v>
      </c>
      <c r="D43" s="126" t="s">
        <v>6058</v>
      </c>
      <c r="E43" s="14" t="s">
        <v>900</v>
      </c>
      <c r="F43" s="126" t="s">
        <v>6059</v>
      </c>
      <c r="I43" s="127" t="s">
        <v>6060</v>
      </c>
      <c r="J43" s="126" t="s">
        <v>6061</v>
      </c>
      <c r="O43" s="126" t="s">
        <v>6062</v>
      </c>
      <c r="R43" s="126" t="s">
        <v>6063</v>
      </c>
      <c r="V43" s="126" t="s">
        <v>6064</v>
      </c>
      <c r="Y43" s="126" t="s">
        <v>6065</v>
      </c>
      <c r="AO43" s="126" t="s">
        <v>6066</v>
      </c>
      <c r="BR43" s="127" t="s">
        <v>5287</v>
      </c>
      <c r="BS43" s="127" t="s">
        <v>5288</v>
      </c>
      <c r="BT43" s="127" t="s">
        <v>5288</v>
      </c>
      <c r="BU43" s="127" t="s">
        <v>5289</v>
      </c>
      <c r="BX43" s="127" t="s">
        <v>5151</v>
      </c>
      <c r="BY43" s="127" t="s">
        <v>6067</v>
      </c>
      <c r="BZ43" s="127" t="s">
        <v>5227</v>
      </c>
      <c r="CA43" s="126" t="s">
        <v>6068</v>
      </c>
      <c r="CB43" s="126" t="s">
        <v>6069</v>
      </c>
      <c r="CC43" s="126" t="s">
        <v>6070</v>
      </c>
      <c r="CD43" s="126" t="s">
        <v>5676</v>
      </c>
      <c r="CE43" s="126" t="s">
        <v>5297</v>
      </c>
      <c r="CF43" s="126" t="s">
        <v>6071</v>
      </c>
      <c r="CG43" s="126" t="s">
        <v>5750</v>
      </c>
      <c r="CH43" s="126" t="s">
        <v>5299</v>
      </c>
      <c r="CI43" s="126" t="s">
        <v>6072</v>
      </c>
      <c r="CJ43" s="126" t="s">
        <v>6073</v>
      </c>
      <c r="CK43" s="126" t="s">
        <v>5302</v>
      </c>
    </row>
    <row r="44" spans="1:89" ht="36">
      <c r="A44" s="125"/>
      <c r="B44" s="127" t="s">
        <v>6074</v>
      </c>
      <c r="C44" s="14" t="s">
        <v>947</v>
      </c>
      <c r="D44" s="126" t="s">
        <v>4954</v>
      </c>
      <c r="F44" s="126" t="s">
        <v>6075</v>
      </c>
      <c r="I44" s="127" t="s">
        <v>6076</v>
      </c>
      <c r="J44" s="126" t="s">
        <v>6077</v>
      </c>
      <c r="O44" s="126" t="s">
        <v>6078</v>
      </c>
      <c r="R44" s="126" t="s">
        <v>5176</v>
      </c>
      <c r="V44" s="126" t="s">
        <v>4954</v>
      </c>
      <c r="Y44" s="126" t="s">
        <v>6079</v>
      </c>
      <c r="AO44" s="126" t="s">
        <v>6080</v>
      </c>
      <c r="BR44" s="127" t="s">
        <v>4954</v>
      </c>
      <c r="BS44" s="127" t="s">
        <v>6081</v>
      </c>
      <c r="BT44" s="127" t="s">
        <v>6082</v>
      </c>
      <c r="BU44" s="127" t="s">
        <v>6083</v>
      </c>
      <c r="BX44" s="127" t="s">
        <v>5225</v>
      </c>
      <c r="BY44" s="127" t="s">
        <v>6084</v>
      </c>
      <c r="BZ44" s="127" t="s">
        <v>6085</v>
      </c>
      <c r="CA44" s="126" t="s">
        <v>5980</v>
      </c>
      <c r="CB44" s="126" t="s">
        <v>6086</v>
      </c>
      <c r="CC44" s="126" t="s">
        <v>6087</v>
      </c>
      <c r="CD44" s="126" t="s">
        <v>5296</v>
      </c>
      <c r="CE44" s="126" t="s">
        <v>6088</v>
      </c>
      <c r="CF44" s="126" t="s">
        <v>6089</v>
      </c>
      <c r="CG44" s="126" t="s">
        <v>5641</v>
      </c>
      <c r="CH44" s="126" t="s">
        <v>6090</v>
      </c>
      <c r="CI44" s="126" t="s">
        <v>6091</v>
      </c>
      <c r="CJ44" s="126" t="s">
        <v>5719</v>
      </c>
      <c r="CK44" s="126" t="s">
        <v>6092</v>
      </c>
    </row>
    <row r="45" spans="1:89" ht="36">
      <c r="A45" s="125"/>
      <c r="B45" s="127" t="s">
        <v>6093</v>
      </c>
      <c r="D45" s="126" t="s">
        <v>6094</v>
      </c>
      <c r="E45" s="125" t="s">
        <v>6095</v>
      </c>
      <c r="F45" s="126" t="s">
        <v>6096</v>
      </c>
      <c r="I45" s="127" t="s">
        <v>6097</v>
      </c>
      <c r="J45" s="126" t="s">
        <v>6098</v>
      </c>
      <c r="O45" s="126" t="s">
        <v>6099</v>
      </c>
      <c r="R45" s="126" t="s">
        <v>5250</v>
      </c>
      <c r="Y45" s="126" t="s">
        <v>6100</v>
      </c>
      <c r="AO45" s="126" t="s">
        <v>6101</v>
      </c>
      <c r="BR45" s="127" t="s">
        <v>1156</v>
      </c>
      <c r="BS45" s="127" t="s">
        <v>5960</v>
      </c>
      <c r="BT45" s="127" t="s">
        <v>5148</v>
      </c>
      <c r="BU45" s="127" t="s">
        <v>5149</v>
      </c>
      <c r="BX45" s="127" t="s">
        <v>6102</v>
      </c>
      <c r="BY45" s="127" t="s">
        <v>6103</v>
      </c>
      <c r="BZ45" s="127" t="s">
        <v>5293</v>
      </c>
      <c r="CA45" s="127" t="s">
        <v>5154</v>
      </c>
      <c r="CB45" s="126" t="s">
        <v>6104</v>
      </c>
      <c r="CC45" s="126" t="s">
        <v>6105</v>
      </c>
      <c r="CD45" s="126" t="s">
        <v>6106</v>
      </c>
      <c r="CE45" s="126" t="s">
        <v>5158</v>
      </c>
      <c r="CF45" s="126" t="s">
        <v>6107</v>
      </c>
      <c r="CG45" s="127" t="s">
        <v>5299</v>
      </c>
      <c r="CH45" s="127" t="s">
        <v>5161</v>
      </c>
      <c r="CI45" s="127" t="s">
        <v>5300</v>
      </c>
      <c r="CJ45" s="127" t="s">
        <v>5163</v>
      </c>
      <c r="CK45" s="127" t="s">
        <v>5164</v>
      </c>
    </row>
    <row r="46" spans="1:89" ht="18">
      <c r="A46" s="125"/>
      <c r="B46" s="127" t="s">
        <v>6108</v>
      </c>
      <c r="D46" s="126" t="s">
        <v>6109</v>
      </c>
      <c r="E46" s="125" t="s">
        <v>6110</v>
      </c>
      <c r="F46" s="126" t="s">
        <v>6111</v>
      </c>
      <c r="G46" s="14">
        <v>1967</v>
      </c>
      <c r="I46" s="127" t="s">
        <v>6112</v>
      </c>
      <c r="J46" s="126" t="s">
        <v>6113</v>
      </c>
      <c r="O46" s="126" t="s">
        <v>5247</v>
      </c>
      <c r="R46" s="126" t="s">
        <v>5314</v>
      </c>
      <c r="Y46" s="126" t="s">
        <v>5528</v>
      </c>
      <c r="AO46" s="126" t="s">
        <v>6114</v>
      </c>
      <c r="BS46" s="127" t="s">
        <v>5978</v>
      </c>
      <c r="BT46" s="127" t="s">
        <v>5221</v>
      </c>
      <c r="BU46" s="127" t="s">
        <v>5222</v>
      </c>
      <c r="BX46" s="127" t="s">
        <v>5151</v>
      </c>
      <c r="BY46" s="127" t="s">
        <v>5152</v>
      </c>
      <c r="BZ46" s="127" t="s">
        <v>6115</v>
      </c>
      <c r="CA46" s="127" t="s">
        <v>6116</v>
      </c>
      <c r="CB46" s="127" t="s">
        <v>6117</v>
      </c>
      <c r="CC46" s="126" t="s">
        <v>6118</v>
      </c>
      <c r="CD46" s="126" t="s">
        <v>6119</v>
      </c>
      <c r="CE46" s="126" t="s">
        <v>5783</v>
      </c>
      <c r="CF46" s="126" t="s">
        <v>6120</v>
      </c>
      <c r="CG46" s="127" t="s">
        <v>6121</v>
      </c>
      <c r="CH46" s="127" t="s">
        <v>5234</v>
      </c>
      <c r="CI46" s="127" t="s">
        <v>6122</v>
      </c>
      <c r="CJ46" s="127" t="s">
        <v>6123</v>
      </c>
      <c r="CK46" s="127" t="s">
        <v>5237</v>
      </c>
    </row>
    <row r="47" spans="1:89" ht="36">
      <c r="A47" s="125"/>
      <c r="B47" s="127" t="s">
        <v>6124</v>
      </c>
      <c r="C47" s="14" t="s">
        <v>901</v>
      </c>
      <c r="D47" s="126" t="s">
        <v>902</v>
      </c>
      <c r="E47" s="125" t="s">
        <v>903</v>
      </c>
      <c r="F47" s="126" t="s">
        <v>6125</v>
      </c>
      <c r="I47" s="127" t="s">
        <v>6126</v>
      </c>
      <c r="J47" s="126" t="s">
        <v>6127</v>
      </c>
      <c r="O47" s="126" t="s">
        <v>6128</v>
      </c>
      <c r="R47" s="126" t="s">
        <v>6129</v>
      </c>
      <c r="Y47" s="126" t="s">
        <v>6130</v>
      </c>
      <c r="AO47" s="126" t="s">
        <v>6131</v>
      </c>
      <c r="BS47" s="127" t="s">
        <v>5288</v>
      </c>
      <c r="BT47" s="127" t="s">
        <v>5288</v>
      </c>
      <c r="BU47" s="127" t="s">
        <v>5289</v>
      </c>
      <c r="BX47" s="127" t="s">
        <v>5225</v>
      </c>
      <c r="BY47" s="127" t="s">
        <v>6132</v>
      </c>
      <c r="BZ47" s="127" t="s">
        <v>5227</v>
      </c>
      <c r="CA47" s="127" t="s">
        <v>5154</v>
      </c>
      <c r="CB47" s="127" t="s">
        <v>6133</v>
      </c>
      <c r="CC47" s="126" t="s">
        <v>6134</v>
      </c>
      <c r="CD47" s="126" t="s">
        <v>5918</v>
      </c>
      <c r="CE47" s="126" t="s">
        <v>5297</v>
      </c>
      <c r="CF47" s="126" t="s">
        <v>6135</v>
      </c>
      <c r="CG47" s="127" t="s">
        <v>5160</v>
      </c>
      <c r="CH47" s="127" t="s">
        <v>5299</v>
      </c>
      <c r="CI47" s="127" t="s">
        <v>5300</v>
      </c>
      <c r="CJ47" s="127" t="s">
        <v>6136</v>
      </c>
      <c r="CK47" s="127" t="s">
        <v>5302</v>
      </c>
    </row>
    <row r="48" spans="1:89" ht="36">
      <c r="A48" s="125"/>
      <c r="B48" s="127" t="s">
        <v>6137</v>
      </c>
      <c r="D48" s="126" t="s">
        <v>6094</v>
      </c>
      <c r="E48" s="125" t="s">
        <v>904</v>
      </c>
      <c r="F48" s="126" t="s">
        <v>6138</v>
      </c>
      <c r="I48" s="127" t="s">
        <v>6139</v>
      </c>
      <c r="J48" s="126" t="s">
        <v>6140</v>
      </c>
      <c r="O48" s="126" t="s">
        <v>6141</v>
      </c>
      <c r="R48" s="126" t="s">
        <v>6142</v>
      </c>
      <c r="Y48" s="126" t="s">
        <v>5691</v>
      </c>
      <c r="AO48" s="126" t="s">
        <v>6143</v>
      </c>
      <c r="BS48" s="127" t="s">
        <v>6144</v>
      </c>
      <c r="BT48" s="127" t="s">
        <v>6145</v>
      </c>
      <c r="BU48" s="127" t="s">
        <v>6146</v>
      </c>
      <c r="BX48" s="127" t="s">
        <v>6147</v>
      </c>
      <c r="BY48" s="127" t="s">
        <v>6148</v>
      </c>
      <c r="BZ48" s="127" t="s">
        <v>6085</v>
      </c>
      <c r="CA48" s="127" t="s">
        <v>6149</v>
      </c>
      <c r="CB48" s="127" t="s">
        <v>6150</v>
      </c>
      <c r="CC48" s="127" t="s">
        <v>6151</v>
      </c>
      <c r="CD48" s="126" t="s">
        <v>5296</v>
      </c>
      <c r="CE48" s="126" t="s">
        <v>6152</v>
      </c>
      <c r="CF48" s="126" t="s">
        <v>6089</v>
      </c>
      <c r="CG48" s="127" t="s">
        <v>6153</v>
      </c>
      <c r="CH48" s="127" t="s">
        <v>6154</v>
      </c>
      <c r="CI48" s="127" t="s">
        <v>6155</v>
      </c>
      <c r="CJ48" s="127" t="s">
        <v>6156</v>
      </c>
      <c r="CK48" s="127" t="s">
        <v>6157</v>
      </c>
    </row>
    <row r="49" spans="1:89" ht="36">
      <c r="A49" s="125"/>
      <c r="B49" s="127" t="s">
        <v>6158</v>
      </c>
      <c r="D49" s="126" t="s">
        <v>905</v>
      </c>
      <c r="E49" s="125" t="s">
        <v>906</v>
      </c>
      <c r="F49" s="126" t="s">
        <v>6159</v>
      </c>
      <c r="I49" s="127" t="s">
        <v>6126</v>
      </c>
      <c r="J49" s="126" t="s">
        <v>6160</v>
      </c>
      <c r="O49" s="126" t="s">
        <v>5247</v>
      </c>
      <c r="R49" s="126" t="s">
        <v>5176</v>
      </c>
      <c r="Y49" s="126" t="s">
        <v>6161</v>
      </c>
      <c r="AO49" s="126" t="s">
        <v>6162</v>
      </c>
      <c r="BS49" s="127" t="s">
        <v>5148</v>
      </c>
      <c r="BT49" s="127" t="s">
        <v>5148</v>
      </c>
      <c r="BU49" s="127" t="s">
        <v>5149</v>
      </c>
      <c r="BX49" s="127" t="s">
        <v>5151</v>
      </c>
      <c r="BY49" s="127" t="s">
        <v>6163</v>
      </c>
      <c r="BZ49" s="127" t="s">
        <v>6017</v>
      </c>
      <c r="CA49" s="127" t="s">
        <v>5154</v>
      </c>
      <c r="CB49" s="127" t="s">
        <v>6164</v>
      </c>
      <c r="CC49" s="127" t="s">
        <v>6165</v>
      </c>
      <c r="CD49" s="127" t="s">
        <v>6166</v>
      </c>
      <c r="CE49" s="127" t="s">
        <v>5158</v>
      </c>
      <c r="CF49" s="126" t="s">
        <v>6167</v>
      </c>
      <c r="CG49" s="127" t="s">
        <v>5299</v>
      </c>
      <c r="CH49" s="127" t="s">
        <v>5161</v>
      </c>
      <c r="CI49" s="127" t="s">
        <v>5300</v>
      </c>
      <c r="CJ49" s="127" t="s">
        <v>5163</v>
      </c>
      <c r="CK49" s="127" t="s">
        <v>5164</v>
      </c>
    </row>
    <row r="50" spans="1:89" ht="36">
      <c r="A50" s="125"/>
      <c r="B50" s="127" t="s">
        <v>6168</v>
      </c>
      <c r="C50" s="14" t="s">
        <v>901</v>
      </c>
      <c r="D50" s="126" t="s">
        <v>907</v>
      </c>
      <c r="E50" s="125" t="s">
        <v>908</v>
      </c>
      <c r="F50" s="126" t="s">
        <v>6169</v>
      </c>
      <c r="G50" s="14">
        <v>1967</v>
      </c>
      <c r="I50" s="127" t="s">
        <v>6170</v>
      </c>
      <c r="J50" s="126" t="s">
        <v>6171</v>
      </c>
      <c r="O50" s="126" t="s">
        <v>6172</v>
      </c>
      <c r="R50" s="126" t="s">
        <v>5250</v>
      </c>
      <c r="Y50" s="126" t="s">
        <v>5109</v>
      </c>
      <c r="AO50" s="126" t="s">
        <v>6173</v>
      </c>
      <c r="BS50" s="127" t="s">
        <v>5221</v>
      </c>
      <c r="BT50" s="127" t="s">
        <v>5221</v>
      </c>
      <c r="BU50" s="127" t="s">
        <v>5222</v>
      </c>
      <c r="BX50" s="127" t="s">
        <v>5225</v>
      </c>
      <c r="BY50" s="127" t="s">
        <v>6174</v>
      </c>
      <c r="BZ50" s="127" t="s">
        <v>5293</v>
      </c>
      <c r="CA50" s="127" t="s">
        <v>6175</v>
      </c>
      <c r="CB50" s="127" t="s">
        <v>6176</v>
      </c>
      <c r="CC50" s="127" t="s">
        <v>6177</v>
      </c>
      <c r="CD50" s="127" t="s">
        <v>6119</v>
      </c>
      <c r="CE50" s="127" t="s">
        <v>5783</v>
      </c>
      <c r="CF50" s="126" t="s">
        <v>6089</v>
      </c>
      <c r="CG50" s="127" t="s">
        <v>6178</v>
      </c>
      <c r="CH50" s="127" t="s">
        <v>5234</v>
      </c>
      <c r="CI50" s="127" t="s">
        <v>6179</v>
      </c>
      <c r="CJ50" s="127" t="s">
        <v>6180</v>
      </c>
      <c r="CK50" s="127" t="s">
        <v>5237</v>
      </c>
    </row>
    <row r="51" spans="1:89" ht="36">
      <c r="A51" s="125"/>
      <c r="B51" s="127" t="s">
        <v>6181</v>
      </c>
      <c r="D51" s="126" t="s">
        <v>909</v>
      </c>
      <c r="E51" s="125" t="s">
        <v>910</v>
      </c>
      <c r="F51" s="126" t="s">
        <v>6182</v>
      </c>
      <c r="I51" s="127" t="s">
        <v>6183</v>
      </c>
      <c r="J51" s="126" t="s">
        <v>4954</v>
      </c>
      <c r="O51" s="126" t="s">
        <v>5247</v>
      </c>
      <c r="R51" s="126" t="s">
        <v>5314</v>
      </c>
      <c r="Y51" s="126" t="s">
        <v>6184</v>
      </c>
      <c r="AO51" s="126" t="s">
        <v>6185</v>
      </c>
      <c r="BS51" s="127" t="s">
        <v>5288</v>
      </c>
      <c r="BT51" s="127" t="s">
        <v>5288</v>
      </c>
      <c r="BU51" s="127" t="s">
        <v>5289</v>
      </c>
      <c r="BX51" s="127" t="s">
        <v>6186</v>
      </c>
      <c r="BY51" s="127" t="s">
        <v>5152</v>
      </c>
      <c r="BZ51" s="127" t="s">
        <v>6187</v>
      </c>
      <c r="CA51" s="127" t="s">
        <v>5154</v>
      </c>
      <c r="CB51" s="127" t="s">
        <v>6188</v>
      </c>
      <c r="CC51" s="127" t="s">
        <v>6189</v>
      </c>
      <c r="CD51" s="127" t="s">
        <v>6190</v>
      </c>
      <c r="CE51" s="127" t="s">
        <v>5297</v>
      </c>
      <c r="CF51" s="126" t="s">
        <v>6191</v>
      </c>
      <c r="CG51" s="127" t="s">
        <v>5161</v>
      </c>
      <c r="CH51" s="127" t="s">
        <v>5299</v>
      </c>
      <c r="CI51" s="127" t="s">
        <v>5300</v>
      </c>
      <c r="CJ51" s="127" t="s">
        <v>6192</v>
      </c>
      <c r="CK51" s="127" t="s">
        <v>5302</v>
      </c>
    </row>
    <row r="52" spans="1:89" ht="36">
      <c r="A52" s="125"/>
      <c r="B52" s="127" t="s">
        <v>6193</v>
      </c>
      <c r="D52" s="126" t="s">
        <v>6109</v>
      </c>
      <c r="E52" s="125" t="s">
        <v>911</v>
      </c>
      <c r="F52" s="126" t="s">
        <v>5719</v>
      </c>
      <c r="I52" s="127" t="s">
        <v>6194</v>
      </c>
      <c r="O52" s="126" t="s">
        <v>6195</v>
      </c>
      <c r="R52" s="126" t="s">
        <v>6196</v>
      </c>
      <c r="Y52" s="126" t="s">
        <v>6197</v>
      </c>
      <c r="AO52" s="126" t="s">
        <v>4954</v>
      </c>
      <c r="BS52" s="127" t="s">
        <v>6198</v>
      </c>
      <c r="BT52" s="127" t="s">
        <v>6199</v>
      </c>
      <c r="BU52" s="127" t="s">
        <v>6200</v>
      </c>
      <c r="BX52" s="127" t="s">
        <v>5151</v>
      </c>
      <c r="BY52" s="127" t="s">
        <v>6201</v>
      </c>
      <c r="BZ52" s="127" t="s">
        <v>5227</v>
      </c>
      <c r="CA52" s="127" t="s">
        <v>6202</v>
      </c>
      <c r="CB52" s="127" t="s">
        <v>6203</v>
      </c>
      <c r="CC52" s="127" t="s">
        <v>6204</v>
      </c>
      <c r="CD52" s="127" t="s">
        <v>5296</v>
      </c>
      <c r="CE52" s="127" t="s">
        <v>6205</v>
      </c>
      <c r="CF52" s="126" t="s">
        <v>6089</v>
      </c>
      <c r="CG52" s="127" t="s">
        <v>5299</v>
      </c>
      <c r="CH52" s="127" t="s">
        <v>6206</v>
      </c>
      <c r="CI52" s="127" t="s">
        <v>6207</v>
      </c>
      <c r="CJ52" s="127" t="s">
        <v>6208</v>
      </c>
      <c r="CK52" s="127" t="s">
        <v>6209</v>
      </c>
    </row>
    <row r="53" spans="1:89" ht="36">
      <c r="A53" s="125"/>
      <c r="B53" s="127" t="s">
        <v>6210</v>
      </c>
      <c r="C53" s="14" t="s">
        <v>947</v>
      </c>
      <c r="F53" s="126" t="s">
        <v>6211</v>
      </c>
      <c r="I53" s="127" t="s">
        <v>6212</v>
      </c>
      <c r="O53" s="126" t="s">
        <v>6213</v>
      </c>
      <c r="R53" s="126" t="s">
        <v>5314</v>
      </c>
      <c r="Y53" s="126" t="s">
        <v>6214</v>
      </c>
      <c r="BS53" s="127" t="s">
        <v>5960</v>
      </c>
      <c r="BT53" s="127" t="s">
        <v>6215</v>
      </c>
      <c r="BU53" s="127" t="s">
        <v>5149</v>
      </c>
      <c r="BX53" s="127" t="s">
        <v>5225</v>
      </c>
      <c r="BY53" s="127" t="s">
        <v>6189</v>
      </c>
      <c r="BZ53" s="127" t="s">
        <v>6085</v>
      </c>
      <c r="CA53" s="127" t="s">
        <v>6216</v>
      </c>
      <c r="CB53" s="127" t="s">
        <v>6217</v>
      </c>
      <c r="CC53" s="127" t="s">
        <v>6218</v>
      </c>
      <c r="CD53" s="127" t="s">
        <v>6219</v>
      </c>
      <c r="CE53" s="127" t="s">
        <v>5158</v>
      </c>
      <c r="CF53" s="126" t="s">
        <v>6220</v>
      </c>
      <c r="CG53" s="127" t="s">
        <v>6221</v>
      </c>
      <c r="CH53" s="127" t="s">
        <v>5299</v>
      </c>
      <c r="CI53" s="127" t="s">
        <v>5162</v>
      </c>
      <c r="CJ53" s="127" t="s">
        <v>5163</v>
      </c>
      <c r="CK53" s="127" t="s">
        <v>5164</v>
      </c>
    </row>
    <row r="54" spans="1:89" ht="36">
      <c r="A54" s="125"/>
      <c r="B54" s="127" t="s">
        <v>6222</v>
      </c>
      <c r="F54" s="126" t="s">
        <v>6223</v>
      </c>
      <c r="G54" s="14">
        <v>1969</v>
      </c>
      <c r="I54" s="127" t="s">
        <v>6224</v>
      </c>
      <c r="O54" s="126" t="s">
        <v>6225</v>
      </c>
      <c r="R54" s="126" t="s">
        <v>6226</v>
      </c>
      <c r="Y54" s="126" t="s">
        <v>5861</v>
      </c>
      <c r="BS54" s="127" t="s">
        <v>5978</v>
      </c>
      <c r="BT54" s="127" t="s">
        <v>5221</v>
      </c>
      <c r="BU54" s="127" t="s">
        <v>5222</v>
      </c>
      <c r="BX54" s="127" t="s">
        <v>6227</v>
      </c>
      <c r="BY54" s="127" t="s">
        <v>6204</v>
      </c>
      <c r="BZ54" s="127" t="s">
        <v>6017</v>
      </c>
      <c r="CA54" s="127" t="s">
        <v>5154</v>
      </c>
      <c r="CB54" s="127" t="s">
        <v>6228</v>
      </c>
      <c r="CC54" s="127" t="s">
        <v>6229</v>
      </c>
      <c r="CD54" s="127" t="s">
        <v>6230</v>
      </c>
      <c r="CE54" s="127" t="s">
        <v>5783</v>
      </c>
      <c r="CF54" s="127" t="s">
        <v>6089</v>
      </c>
      <c r="CG54" s="127" t="s">
        <v>5161</v>
      </c>
      <c r="CH54" s="127" t="s">
        <v>6231</v>
      </c>
      <c r="CI54" s="127" t="s">
        <v>5235</v>
      </c>
      <c r="CJ54" s="127" t="s">
        <v>6232</v>
      </c>
      <c r="CK54" s="127" t="s">
        <v>5237</v>
      </c>
    </row>
    <row r="55" spans="1:89" ht="54">
      <c r="A55" s="125"/>
      <c r="B55" s="127" t="s">
        <v>6233</v>
      </c>
      <c r="F55" s="126" t="s">
        <v>6234</v>
      </c>
      <c r="I55" s="127" t="s">
        <v>6235</v>
      </c>
      <c r="O55" s="126" t="s">
        <v>6236</v>
      </c>
      <c r="R55" s="126" t="s">
        <v>5176</v>
      </c>
      <c r="Y55" s="126" t="s">
        <v>6237</v>
      </c>
      <c r="BS55" s="127" t="s">
        <v>5288</v>
      </c>
      <c r="BT55" s="127" t="s">
        <v>5288</v>
      </c>
      <c r="BU55" s="127" t="s">
        <v>5289</v>
      </c>
      <c r="BX55" s="127" t="s">
        <v>5225</v>
      </c>
      <c r="BY55" s="127" t="s">
        <v>5152</v>
      </c>
      <c r="BZ55" s="127" t="s">
        <v>5293</v>
      </c>
      <c r="CA55" s="127" t="s">
        <v>6238</v>
      </c>
      <c r="CB55" s="127" t="s">
        <v>6239</v>
      </c>
      <c r="CC55" s="127" t="s">
        <v>6240</v>
      </c>
      <c r="CD55" s="127" t="s">
        <v>6241</v>
      </c>
      <c r="CE55" s="127" t="s">
        <v>5232</v>
      </c>
      <c r="CF55" s="127" t="s">
        <v>6242</v>
      </c>
      <c r="CG55" s="127" t="s">
        <v>5896</v>
      </c>
      <c r="CH55" s="127" t="s">
        <v>5161</v>
      </c>
      <c r="CI55" s="127" t="s">
        <v>5300</v>
      </c>
      <c r="CJ55" s="127" t="s">
        <v>6243</v>
      </c>
      <c r="CK55" s="127" t="s">
        <v>5302</v>
      </c>
    </row>
    <row r="56" spans="1:89" ht="36">
      <c r="A56" s="125"/>
      <c r="B56" s="127" t="s">
        <v>6244</v>
      </c>
      <c r="C56" s="14" t="s">
        <v>947</v>
      </c>
      <c r="F56" s="126" t="s">
        <v>6245</v>
      </c>
      <c r="I56" s="127" t="s">
        <v>6246</v>
      </c>
      <c r="O56" s="126" t="s">
        <v>5247</v>
      </c>
      <c r="R56" s="126" t="s">
        <v>5250</v>
      </c>
      <c r="Y56" s="126" t="s">
        <v>6247</v>
      </c>
      <c r="BS56" s="127" t="s">
        <v>6248</v>
      </c>
      <c r="BT56" s="127" t="s">
        <v>6249</v>
      </c>
      <c r="BU56" s="127" t="s">
        <v>4954</v>
      </c>
      <c r="BX56" s="127" t="s">
        <v>6250</v>
      </c>
      <c r="BY56" s="127" t="s">
        <v>6251</v>
      </c>
      <c r="BZ56" s="127" t="s">
        <v>6252</v>
      </c>
      <c r="CA56" s="127" t="s">
        <v>5154</v>
      </c>
      <c r="CB56" s="127" t="s">
        <v>6253</v>
      </c>
      <c r="CC56" s="127" t="s">
        <v>6254</v>
      </c>
      <c r="CD56" s="127" t="s">
        <v>5296</v>
      </c>
      <c r="CE56" s="127" t="s">
        <v>5297</v>
      </c>
      <c r="CF56" s="127" t="s">
        <v>6089</v>
      </c>
      <c r="CG56" s="127" t="s">
        <v>5299</v>
      </c>
      <c r="CH56" s="127" t="s">
        <v>5234</v>
      </c>
      <c r="CI56" s="127" t="s">
        <v>6255</v>
      </c>
      <c r="CJ56" s="127" t="s">
        <v>5513</v>
      </c>
      <c r="CK56" s="127" t="s">
        <v>6256</v>
      </c>
    </row>
    <row r="57" spans="1:89" ht="36">
      <c r="A57" s="125"/>
      <c r="B57" s="127" t="s">
        <v>6257</v>
      </c>
      <c r="F57" s="126" t="s">
        <v>6258</v>
      </c>
      <c r="I57" s="127" t="s">
        <v>6259</v>
      </c>
      <c r="O57" s="126" t="s">
        <v>6260</v>
      </c>
      <c r="R57" s="126" t="s">
        <v>5314</v>
      </c>
      <c r="Y57" s="126" t="s">
        <v>4954</v>
      </c>
      <c r="BS57" s="127" t="s">
        <v>5148</v>
      </c>
      <c r="BT57" s="127" t="s">
        <v>5148</v>
      </c>
      <c r="BU57" s="127" t="s">
        <v>889</v>
      </c>
      <c r="BX57" s="127" t="s">
        <v>6261</v>
      </c>
      <c r="BY57" s="127" t="s">
        <v>6262</v>
      </c>
      <c r="BZ57" s="127" t="s">
        <v>6085</v>
      </c>
      <c r="CA57" s="127" t="s">
        <v>6263</v>
      </c>
      <c r="CB57" s="127" t="s">
        <v>6264</v>
      </c>
      <c r="CC57" s="127" t="s">
        <v>6265</v>
      </c>
      <c r="CD57" s="127" t="s">
        <v>6266</v>
      </c>
      <c r="CE57" s="127" t="s">
        <v>6267</v>
      </c>
      <c r="CF57" s="127" t="s">
        <v>6268</v>
      </c>
      <c r="CG57" s="127" t="s">
        <v>6269</v>
      </c>
      <c r="CH57" s="127" t="s">
        <v>5299</v>
      </c>
      <c r="CI57" s="127" t="s">
        <v>5300</v>
      </c>
      <c r="CJ57" s="127" t="s">
        <v>5163</v>
      </c>
      <c r="CK57" s="127" t="s">
        <v>5417</v>
      </c>
    </row>
    <row r="58" spans="1:89" ht="36">
      <c r="A58" s="125"/>
      <c r="B58" s="127" t="s">
        <v>6270</v>
      </c>
      <c r="F58" s="126" t="s">
        <v>6271</v>
      </c>
      <c r="G58" s="14">
        <v>1967</v>
      </c>
      <c r="I58" s="127" t="s">
        <v>6272</v>
      </c>
      <c r="O58" s="126" t="s">
        <v>5247</v>
      </c>
      <c r="R58" s="126" t="s">
        <v>6273</v>
      </c>
      <c r="BS58" s="127" t="s">
        <v>5221</v>
      </c>
      <c r="BT58" s="127" t="s">
        <v>5221</v>
      </c>
      <c r="BX58" s="127" t="s">
        <v>6274</v>
      </c>
      <c r="BY58" s="127" t="s">
        <v>5843</v>
      </c>
      <c r="BZ58" s="127" t="s">
        <v>5509</v>
      </c>
      <c r="CA58" s="127" t="s">
        <v>5154</v>
      </c>
      <c r="CB58" s="127" t="s">
        <v>5870</v>
      </c>
      <c r="CC58" s="127" t="s">
        <v>6275</v>
      </c>
      <c r="CD58" s="127" t="s">
        <v>6276</v>
      </c>
      <c r="CE58" s="127" t="s">
        <v>5158</v>
      </c>
      <c r="CF58" s="127" t="s">
        <v>6089</v>
      </c>
      <c r="CG58" s="127" t="s">
        <v>5161</v>
      </c>
      <c r="CH58" s="127" t="s">
        <v>6277</v>
      </c>
      <c r="CI58" s="127" t="s">
        <v>6278</v>
      </c>
      <c r="CJ58" s="127" t="s">
        <v>6279</v>
      </c>
      <c r="CK58" s="127" t="s">
        <v>5471</v>
      </c>
    </row>
    <row r="59" spans="1:89" ht="18">
      <c r="A59" s="125"/>
      <c r="B59" s="127" t="s">
        <v>6280</v>
      </c>
      <c r="C59" s="14" t="s">
        <v>947</v>
      </c>
      <c r="F59" s="126" t="s">
        <v>6281</v>
      </c>
      <c r="I59" s="127" t="s">
        <v>6282</v>
      </c>
      <c r="O59" s="126" t="s">
        <v>6283</v>
      </c>
      <c r="R59" s="126" t="s">
        <v>6284</v>
      </c>
      <c r="BS59" s="127" t="s">
        <v>5288</v>
      </c>
      <c r="BT59" s="127" t="s">
        <v>5288</v>
      </c>
      <c r="BX59" s="127" t="s">
        <v>5225</v>
      </c>
      <c r="BY59" s="127" t="s">
        <v>5152</v>
      </c>
      <c r="BZ59" s="127" t="s">
        <v>6017</v>
      </c>
      <c r="CA59" s="127" t="s">
        <v>4954</v>
      </c>
      <c r="CB59" s="127" t="s">
        <v>5893</v>
      </c>
      <c r="CC59" s="127" t="s">
        <v>6285</v>
      </c>
      <c r="CD59" s="127" t="s">
        <v>6286</v>
      </c>
      <c r="CE59" s="127" t="s">
        <v>6287</v>
      </c>
      <c r="CF59" s="127" t="s">
        <v>6288</v>
      </c>
      <c r="CG59" s="127" t="s">
        <v>5896</v>
      </c>
      <c r="CH59" s="127" t="s">
        <v>6289</v>
      </c>
      <c r="CI59" s="127" t="s">
        <v>5300</v>
      </c>
      <c r="CJ59" s="127" t="s">
        <v>5162</v>
      </c>
      <c r="CK59" s="127" t="s">
        <v>5237</v>
      </c>
    </row>
    <row r="60" spans="1:89" ht="36">
      <c r="A60" s="125"/>
      <c r="B60" s="127" t="s">
        <v>6290</v>
      </c>
      <c r="F60" s="126" t="s">
        <v>5719</v>
      </c>
      <c r="I60" s="126" t="s">
        <v>4954</v>
      </c>
      <c r="O60" s="126" t="s">
        <v>5514</v>
      </c>
      <c r="R60" s="126" t="s">
        <v>6291</v>
      </c>
      <c r="BS60" s="127" t="s">
        <v>6292</v>
      </c>
      <c r="BT60" s="127" t="s">
        <v>4954</v>
      </c>
      <c r="BX60" s="127" t="s">
        <v>6293</v>
      </c>
      <c r="BY60" s="127" t="s">
        <v>6294</v>
      </c>
      <c r="BZ60" s="127" t="s">
        <v>6295</v>
      </c>
      <c r="CA60" s="129" t="s">
        <v>912</v>
      </c>
      <c r="CB60" s="127" t="s">
        <v>6296</v>
      </c>
      <c r="CC60" s="127" t="s">
        <v>6297</v>
      </c>
      <c r="CD60" s="127" t="s">
        <v>5296</v>
      </c>
      <c r="CE60" s="127" t="s">
        <v>5297</v>
      </c>
      <c r="CF60" s="127" t="s">
        <v>6089</v>
      </c>
      <c r="CG60" s="129" t="s">
        <v>6298</v>
      </c>
      <c r="CH60" s="129" t="s">
        <v>6299</v>
      </c>
      <c r="CI60" s="129" t="s">
        <v>6300</v>
      </c>
      <c r="CJ60" s="129" t="s">
        <v>6301</v>
      </c>
      <c r="CK60" s="129" t="s">
        <v>6302</v>
      </c>
    </row>
    <row r="61" spans="1:89" ht="36">
      <c r="A61" s="125"/>
      <c r="B61" s="127" t="s">
        <v>6303</v>
      </c>
      <c r="F61" s="126" t="s">
        <v>6304</v>
      </c>
      <c r="O61" s="126" t="s">
        <v>6305</v>
      </c>
      <c r="R61" s="126" t="s">
        <v>5314</v>
      </c>
      <c r="BS61" s="127" t="s">
        <v>5960</v>
      </c>
      <c r="BT61" s="127" t="s">
        <v>889</v>
      </c>
      <c r="BX61" s="127" t="s">
        <v>5151</v>
      </c>
      <c r="BY61" s="127" t="s">
        <v>5152</v>
      </c>
      <c r="BZ61" s="127" t="s">
        <v>5227</v>
      </c>
      <c r="CB61" s="129" t="s">
        <v>6306</v>
      </c>
      <c r="CC61" s="127" t="s">
        <v>6265</v>
      </c>
      <c r="CD61" s="127" t="s">
        <v>6307</v>
      </c>
      <c r="CE61" s="127" t="s">
        <v>6308</v>
      </c>
      <c r="CF61" s="127" t="s">
        <v>6309</v>
      </c>
      <c r="CG61" s="127" t="s">
        <v>6310</v>
      </c>
      <c r="CH61" s="127" t="s">
        <v>5468</v>
      </c>
      <c r="CI61" s="127" t="s">
        <v>5300</v>
      </c>
      <c r="CJ61" s="127" t="s">
        <v>5163</v>
      </c>
      <c r="CK61" s="127" t="s">
        <v>6311</v>
      </c>
    </row>
    <row r="62" spans="1:89" ht="36">
      <c r="A62" s="125"/>
      <c r="B62" s="127" t="s">
        <v>6312</v>
      </c>
      <c r="C62" s="14" t="s">
        <v>947</v>
      </c>
      <c r="F62" s="126" t="s">
        <v>6313</v>
      </c>
      <c r="G62" s="14">
        <v>1964</v>
      </c>
      <c r="O62" s="126" t="s">
        <v>5247</v>
      </c>
      <c r="R62" s="126" t="s">
        <v>6314</v>
      </c>
      <c r="BS62" s="127" t="s">
        <v>6315</v>
      </c>
      <c r="BX62" s="127" t="s">
        <v>5225</v>
      </c>
      <c r="BY62" s="127" t="s">
        <v>6316</v>
      </c>
      <c r="BZ62" s="127" t="s">
        <v>6085</v>
      </c>
      <c r="CB62" s="127" t="s">
        <v>6317</v>
      </c>
      <c r="CC62" s="127" t="s">
        <v>6318</v>
      </c>
      <c r="CD62" s="127" t="s">
        <v>6119</v>
      </c>
      <c r="CE62" s="127" t="s">
        <v>6319</v>
      </c>
      <c r="CF62" s="127" t="s">
        <v>6089</v>
      </c>
      <c r="CG62" s="127" t="s">
        <v>6320</v>
      </c>
      <c r="CH62" s="127" t="s">
        <v>5299</v>
      </c>
      <c r="CI62" s="127" t="s">
        <v>6321</v>
      </c>
      <c r="CJ62" s="127" t="s">
        <v>6322</v>
      </c>
      <c r="CK62" s="127" t="s">
        <v>5164</v>
      </c>
    </row>
    <row r="63" spans="1:89" ht="36">
      <c r="A63" s="125"/>
      <c r="B63" s="127" t="s">
        <v>6323</v>
      </c>
      <c r="F63" s="126" t="s">
        <v>6324</v>
      </c>
      <c r="O63" s="126" t="s">
        <v>6325</v>
      </c>
      <c r="R63" s="126" t="s">
        <v>5250</v>
      </c>
      <c r="BS63" s="127" t="s">
        <v>5288</v>
      </c>
      <c r="BX63" s="127" t="s">
        <v>4954</v>
      </c>
      <c r="BY63" s="127" t="s">
        <v>6326</v>
      </c>
      <c r="BZ63" s="127" t="s">
        <v>6017</v>
      </c>
      <c r="CB63" s="127" t="s">
        <v>6327</v>
      </c>
      <c r="CC63" s="129" t="s">
        <v>6328</v>
      </c>
      <c r="CD63" s="127" t="s">
        <v>6329</v>
      </c>
      <c r="CE63" s="127" t="s">
        <v>6330</v>
      </c>
      <c r="CF63" s="127" t="s">
        <v>6331</v>
      </c>
      <c r="CG63" s="127" t="s">
        <v>6332</v>
      </c>
      <c r="CH63" s="127" t="s">
        <v>6333</v>
      </c>
      <c r="CI63" s="127" t="s">
        <v>6334</v>
      </c>
      <c r="CJ63" s="127" t="s">
        <v>6335</v>
      </c>
      <c r="CK63" s="127" t="s">
        <v>5237</v>
      </c>
    </row>
    <row r="64" spans="1:89" ht="36">
      <c r="A64" s="125"/>
      <c r="B64" s="127" t="s">
        <v>6336</v>
      </c>
      <c r="F64" s="126" t="s">
        <v>6337</v>
      </c>
      <c r="O64" s="126" t="s">
        <v>6338</v>
      </c>
      <c r="R64" s="126" t="s">
        <v>5314</v>
      </c>
      <c r="BS64" s="127" t="s">
        <v>6339</v>
      </c>
      <c r="BX64" s="127" t="s">
        <v>913</v>
      </c>
      <c r="BY64" s="127" t="s">
        <v>6340</v>
      </c>
      <c r="BZ64" s="127" t="s">
        <v>5293</v>
      </c>
      <c r="CB64" s="127" t="s">
        <v>6341</v>
      </c>
      <c r="CC64" s="127" t="s">
        <v>6342</v>
      </c>
      <c r="CD64" s="129" t="s">
        <v>5296</v>
      </c>
      <c r="CE64" s="129" t="s">
        <v>5297</v>
      </c>
      <c r="CF64" s="127" t="s">
        <v>6089</v>
      </c>
      <c r="CG64" s="127" t="s">
        <v>6343</v>
      </c>
      <c r="CH64" s="127" t="s">
        <v>5299</v>
      </c>
      <c r="CI64" s="127" t="s">
        <v>6344</v>
      </c>
      <c r="CJ64" s="127" t="s">
        <v>6345</v>
      </c>
      <c r="CK64" s="127" t="s">
        <v>5302</v>
      </c>
    </row>
    <row r="65" spans="1:89" ht="36">
      <c r="A65" s="125"/>
      <c r="B65" s="127" t="s">
        <v>6346</v>
      </c>
      <c r="C65" s="14" t="s">
        <v>947</v>
      </c>
      <c r="F65" s="126" t="s">
        <v>6347</v>
      </c>
      <c r="O65" s="126" t="s">
        <v>6348</v>
      </c>
      <c r="R65" s="126" t="s">
        <v>6349</v>
      </c>
      <c r="BS65" s="127" t="s">
        <v>5960</v>
      </c>
      <c r="BY65" s="127" t="s">
        <v>5152</v>
      </c>
      <c r="BZ65" s="127" t="s">
        <v>6350</v>
      </c>
      <c r="CB65" s="127" t="s">
        <v>6351</v>
      </c>
      <c r="CC65" s="127" t="s">
        <v>6265</v>
      </c>
      <c r="CD65" s="127" t="s">
        <v>6352</v>
      </c>
      <c r="CE65" s="127" t="s">
        <v>6353</v>
      </c>
      <c r="CF65" s="127" t="s">
        <v>6354</v>
      </c>
      <c r="CG65" s="127" t="s">
        <v>6355</v>
      </c>
      <c r="CH65" s="127" t="s">
        <v>6356</v>
      </c>
      <c r="CI65" s="127" t="s">
        <v>5300</v>
      </c>
      <c r="CJ65" s="127" t="s">
        <v>5163</v>
      </c>
      <c r="CK65" s="127" t="s">
        <v>6357</v>
      </c>
    </row>
    <row r="66" spans="1:89" ht="36">
      <c r="A66" s="125"/>
      <c r="B66" s="127" t="s">
        <v>6358</v>
      </c>
      <c r="F66" s="126" t="s">
        <v>6359</v>
      </c>
      <c r="G66" s="14">
        <v>1966</v>
      </c>
      <c r="O66" s="126" t="s">
        <v>5247</v>
      </c>
      <c r="R66" s="126" t="s">
        <v>5176</v>
      </c>
      <c r="BS66" s="127" t="s">
        <v>6315</v>
      </c>
      <c r="BY66" s="127" t="s">
        <v>6360</v>
      </c>
      <c r="BZ66" s="127" t="s">
        <v>6085</v>
      </c>
      <c r="CB66" s="127" t="s">
        <v>6361</v>
      </c>
      <c r="CC66" s="127" t="s">
        <v>6362</v>
      </c>
      <c r="CD66" s="127" t="s">
        <v>5782</v>
      </c>
      <c r="CE66" s="127" t="s">
        <v>5158</v>
      </c>
      <c r="CF66" s="127" t="s">
        <v>6363</v>
      </c>
      <c r="CG66" s="127" t="s">
        <v>4954</v>
      </c>
      <c r="CH66" s="127" t="s">
        <v>5299</v>
      </c>
      <c r="CI66" s="127" t="s">
        <v>6364</v>
      </c>
      <c r="CJ66" s="127" t="s">
        <v>6365</v>
      </c>
      <c r="CK66" s="127" t="s">
        <v>5164</v>
      </c>
    </row>
    <row r="67" spans="1:89" ht="36">
      <c r="A67" s="125"/>
      <c r="B67" s="127" t="s">
        <v>6366</v>
      </c>
      <c r="F67" s="126" t="s">
        <v>6367</v>
      </c>
      <c r="O67" s="126" t="s">
        <v>6368</v>
      </c>
      <c r="R67" s="126" t="s">
        <v>5250</v>
      </c>
      <c r="BS67" s="127" t="s">
        <v>5288</v>
      </c>
      <c r="BY67" s="127" t="s">
        <v>6369</v>
      </c>
      <c r="BZ67" s="127" t="s">
        <v>6370</v>
      </c>
      <c r="CB67" s="127" t="s">
        <v>6371</v>
      </c>
      <c r="CC67" s="127" t="s">
        <v>6372</v>
      </c>
      <c r="CD67" s="127" t="s">
        <v>5676</v>
      </c>
      <c r="CE67" s="127" t="s">
        <v>6373</v>
      </c>
      <c r="CF67" s="127" t="s">
        <v>6374</v>
      </c>
      <c r="CG67" s="130">
        <v>40131</v>
      </c>
      <c r="CH67" s="127" t="s">
        <v>6375</v>
      </c>
      <c r="CI67" s="127" t="s">
        <v>5300</v>
      </c>
      <c r="CJ67" s="127" t="s">
        <v>6376</v>
      </c>
      <c r="CK67" s="127" t="s">
        <v>5237</v>
      </c>
    </row>
    <row r="68" spans="1:89" ht="36">
      <c r="A68" s="125"/>
      <c r="B68" s="127" t="s">
        <v>6377</v>
      </c>
      <c r="F68" s="126" t="s">
        <v>6378</v>
      </c>
      <c r="O68" s="126" t="s">
        <v>6379</v>
      </c>
      <c r="R68" s="126" t="s">
        <v>5314</v>
      </c>
      <c r="BS68" s="127" t="s">
        <v>6380</v>
      </c>
      <c r="BY68" s="127" t="s">
        <v>6340</v>
      </c>
      <c r="BZ68" s="127" t="s">
        <v>6381</v>
      </c>
      <c r="CB68" s="127" t="s">
        <v>5294</v>
      </c>
      <c r="CC68" s="127" t="s">
        <v>6265</v>
      </c>
      <c r="CD68" s="127" t="s">
        <v>5296</v>
      </c>
      <c r="CE68" s="127" t="s">
        <v>5297</v>
      </c>
      <c r="CF68" s="127" t="s">
        <v>6089</v>
      </c>
      <c r="CH68" s="127" t="s">
        <v>6382</v>
      </c>
      <c r="CI68" s="127" t="s">
        <v>6383</v>
      </c>
      <c r="CJ68" s="127" t="s">
        <v>6384</v>
      </c>
      <c r="CK68" s="127" t="s">
        <v>5302</v>
      </c>
    </row>
    <row r="69" spans="1:89" ht="36">
      <c r="A69" s="125"/>
      <c r="B69" s="127" t="s">
        <v>6385</v>
      </c>
      <c r="F69" s="126" t="s">
        <v>6386</v>
      </c>
      <c r="O69" s="126" t="s">
        <v>6387</v>
      </c>
      <c r="R69" s="126" t="s">
        <v>6388</v>
      </c>
      <c r="BS69" s="127" t="s">
        <v>5960</v>
      </c>
      <c r="BY69" s="127" t="s">
        <v>5152</v>
      </c>
      <c r="BZ69" s="127" t="s">
        <v>6017</v>
      </c>
      <c r="CB69" s="127" t="s">
        <v>6389</v>
      </c>
      <c r="CC69" s="127" t="s">
        <v>6390</v>
      </c>
      <c r="CD69" s="127" t="s">
        <v>6391</v>
      </c>
      <c r="CE69" s="127" t="s">
        <v>6392</v>
      </c>
      <c r="CF69" s="129" t="s">
        <v>6393</v>
      </c>
      <c r="CH69" s="127" t="s">
        <v>4954</v>
      </c>
      <c r="CI69" s="127" t="s">
        <v>5300</v>
      </c>
      <c r="CJ69" s="127" t="s">
        <v>5163</v>
      </c>
      <c r="CK69" s="127" t="s">
        <v>6394</v>
      </c>
    </row>
    <row r="70" spans="1:89" ht="36">
      <c r="A70" s="125"/>
      <c r="B70" s="127" t="s">
        <v>6395</v>
      </c>
      <c r="F70" s="126" t="s">
        <v>6396</v>
      </c>
      <c r="G70" s="14">
        <v>1966</v>
      </c>
      <c r="O70" s="126" t="s">
        <v>5247</v>
      </c>
      <c r="R70" s="126" t="s">
        <v>4954</v>
      </c>
      <c r="BS70" s="127" t="s">
        <v>6315</v>
      </c>
      <c r="BY70" s="127" t="s">
        <v>6397</v>
      </c>
      <c r="BZ70" s="127" t="s">
        <v>6398</v>
      </c>
      <c r="CB70" s="127" t="s">
        <v>6399</v>
      </c>
      <c r="CC70" s="127" t="s">
        <v>6262</v>
      </c>
      <c r="CD70" s="127" t="s">
        <v>5638</v>
      </c>
      <c r="CE70" s="127" t="s">
        <v>5158</v>
      </c>
      <c r="CF70" s="127" t="s">
        <v>6089</v>
      </c>
      <c r="CH70" s="130">
        <v>40131</v>
      </c>
      <c r="CI70" s="130" t="s">
        <v>6400</v>
      </c>
      <c r="CJ70" s="130" t="s">
        <v>4954</v>
      </c>
      <c r="CK70" s="130" t="s">
        <v>5417</v>
      </c>
    </row>
    <row r="71" spans="1:89" ht="36">
      <c r="A71" s="125"/>
      <c r="B71" s="127" t="s">
        <v>6401</v>
      </c>
      <c r="F71" s="126" t="s">
        <v>6402</v>
      </c>
      <c r="O71" s="126" t="s">
        <v>6403</v>
      </c>
      <c r="BS71" s="127" t="s">
        <v>5288</v>
      </c>
      <c r="BY71" s="127" t="s">
        <v>6404</v>
      </c>
      <c r="BZ71" s="127" t="s">
        <v>5227</v>
      </c>
      <c r="CB71" s="127" t="s">
        <v>6405</v>
      </c>
      <c r="CC71" s="127" t="s">
        <v>6406</v>
      </c>
      <c r="CD71" s="127" t="s">
        <v>5676</v>
      </c>
      <c r="CE71" s="127" t="s">
        <v>5783</v>
      </c>
      <c r="CF71" s="127" t="s">
        <v>6407</v>
      </c>
      <c r="CI71" s="127" t="s">
        <v>6007</v>
      </c>
      <c r="CJ71" s="130">
        <v>40162</v>
      </c>
      <c r="CK71" s="130" t="s">
        <v>5471</v>
      </c>
    </row>
    <row r="72" spans="1:89" ht="36">
      <c r="A72" s="125"/>
      <c r="B72" s="127" t="s">
        <v>6408</v>
      </c>
      <c r="F72" s="126" t="s">
        <v>6409</v>
      </c>
      <c r="O72" s="126" t="s">
        <v>6176</v>
      </c>
      <c r="BS72" s="127" t="s">
        <v>6410</v>
      </c>
      <c r="BY72" s="127" t="s">
        <v>6411</v>
      </c>
      <c r="BZ72" s="127" t="s">
        <v>6085</v>
      </c>
      <c r="CB72" s="127" t="s">
        <v>6086</v>
      </c>
      <c r="CC72" s="127" t="s">
        <v>6412</v>
      </c>
      <c r="CD72" s="127" t="s">
        <v>5296</v>
      </c>
      <c r="CE72" s="127" t="s">
        <v>5297</v>
      </c>
      <c r="CF72" s="127" t="s">
        <v>6089</v>
      </c>
      <c r="CI72" s="127" t="s">
        <v>6413</v>
      </c>
      <c r="CK72" s="127" t="s">
        <v>5302</v>
      </c>
    </row>
    <row r="73" spans="1:89" ht="36">
      <c r="A73" s="125"/>
      <c r="B73" s="127" t="s">
        <v>6414</v>
      </c>
      <c r="F73" s="126" t="s">
        <v>6415</v>
      </c>
      <c r="O73" s="126" t="s">
        <v>6188</v>
      </c>
      <c r="BS73" s="127" t="s">
        <v>6416</v>
      </c>
      <c r="BY73" s="127" t="s">
        <v>5152</v>
      </c>
      <c r="BZ73" s="127" t="s">
        <v>6017</v>
      </c>
      <c r="CB73" s="127" t="s">
        <v>6417</v>
      </c>
      <c r="CC73" s="127" t="s">
        <v>6418</v>
      </c>
      <c r="CD73" s="127" t="s">
        <v>6419</v>
      </c>
      <c r="CE73" s="127" t="s">
        <v>6420</v>
      </c>
      <c r="CF73" s="127" t="s">
        <v>4954</v>
      </c>
      <c r="CI73" s="127" t="s">
        <v>5300</v>
      </c>
      <c r="CK73" s="127" t="s">
        <v>6421</v>
      </c>
    </row>
    <row r="74" spans="1:89" ht="36">
      <c r="A74" s="125"/>
      <c r="B74" s="127" t="s">
        <v>6422</v>
      </c>
      <c r="C74" s="14" t="s">
        <v>914</v>
      </c>
      <c r="F74" s="126" t="s">
        <v>6423</v>
      </c>
      <c r="G74" s="14">
        <v>1962</v>
      </c>
      <c r="H74" s="14" t="s">
        <v>3493</v>
      </c>
      <c r="O74" s="126" t="s">
        <v>5247</v>
      </c>
      <c r="BS74" s="127" t="s">
        <v>6424</v>
      </c>
      <c r="BY74" s="127" t="s">
        <v>6425</v>
      </c>
      <c r="BZ74" s="127" t="s">
        <v>5293</v>
      </c>
      <c r="CB74" s="127" t="s">
        <v>6426</v>
      </c>
      <c r="CC74" s="127" t="s">
        <v>6427</v>
      </c>
      <c r="CD74" s="127" t="s">
        <v>6428</v>
      </c>
      <c r="CE74" s="127" t="s">
        <v>5158</v>
      </c>
      <c r="CF74" s="130">
        <v>39532</v>
      </c>
      <c r="CI74" s="127" t="s">
        <v>6429</v>
      </c>
      <c r="CK74" s="127" t="s">
        <v>5164</v>
      </c>
    </row>
    <row r="75" spans="1:89" ht="36">
      <c r="A75" s="125"/>
      <c r="B75" s="127" t="s">
        <v>6430</v>
      </c>
      <c r="F75" s="126" t="s">
        <v>6431</v>
      </c>
      <c r="O75" s="126" t="s">
        <v>6432</v>
      </c>
      <c r="BS75" s="127" t="s">
        <v>5148</v>
      </c>
      <c r="BY75" s="127" t="s">
        <v>6433</v>
      </c>
      <c r="BZ75" s="127" t="s">
        <v>6434</v>
      </c>
      <c r="CB75" s="127" t="s">
        <v>6435</v>
      </c>
      <c r="CC75" s="127" t="s">
        <v>6436</v>
      </c>
      <c r="CD75" s="127" t="s">
        <v>6437</v>
      </c>
      <c r="CE75" s="127" t="s">
        <v>5232</v>
      </c>
      <c r="CI75" s="127" t="s">
        <v>5300</v>
      </c>
      <c r="CK75" s="127" t="s">
        <v>5237</v>
      </c>
    </row>
    <row r="76" spans="1:89" ht="36">
      <c r="A76" s="125"/>
      <c r="B76" s="127" t="s">
        <v>6438</v>
      </c>
      <c r="F76" s="126" t="s">
        <v>6439</v>
      </c>
      <c r="O76" s="126" t="s">
        <v>5247</v>
      </c>
      <c r="BS76" s="127" t="s">
        <v>5288</v>
      </c>
      <c r="BY76" s="127" t="s">
        <v>6440</v>
      </c>
      <c r="BZ76" s="127" t="s">
        <v>5227</v>
      </c>
      <c r="CB76" s="127" t="s">
        <v>6441</v>
      </c>
      <c r="CC76" s="127" t="s">
        <v>6442</v>
      </c>
      <c r="CD76" s="127" t="s">
        <v>5296</v>
      </c>
      <c r="CE76" s="127" t="s">
        <v>5297</v>
      </c>
      <c r="CI76" s="127" t="s">
        <v>6443</v>
      </c>
      <c r="CK76" s="127" t="s">
        <v>5302</v>
      </c>
    </row>
    <row r="77" spans="1:89" ht="36">
      <c r="A77" s="125"/>
      <c r="B77" s="127" t="s">
        <v>6444</v>
      </c>
      <c r="F77" s="126" t="s">
        <v>6445</v>
      </c>
      <c r="O77" s="126" t="s">
        <v>6446</v>
      </c>
      <c r="BS77" s="127" t="s">
        <v>6447</v>
      </c>
      <c r="BY77" s="127" t="s">
        <v>5152</v>
      </c>
      <c r="BZ77" s="127" t="s">
        <v>6085</v>
      </c>
      <c r="CB77" s="127" t="s">
        <v>6176</v>
      </c>
      <c r="CC77" s="127" t="s">
        <v>6448</v>
      </c>
      <c r="CD77" s="127" t="s">
        <v>6449</v>
      </c>
      <c r="CE77" s="127" t="s">
        <v>6450</v>
      </c>
      <c r="CI77" s="127" t="s">
        <v>5300</v>
      </c>
      <c r="CK77" s="127" t="s">
        <v>6451</v>
      </c>
    </row>
    <row r="78" spans="1:89" ht="36">
      <c r="A78" s="125"/>
      <c r="B78" s="127" t="s">
        <v>6452</v>
      </c>
      <c r="F78" s="126" t="s">
        <v>6453</v>
      </c>
      <c r="G78" s="14">
        <v>1961</v>
      </c>
      <c r="H78" s="14" t="s">
        <v>3493</v>
      </c>
      <c r="O78" s="126" t="s">
        <v>6454</v>
      </c>
      <c r="BS78" s="127" t="s">
        <v>6416</v>
      </c>
      <c r="BY78" s="127" t="s">
        <v>6455</v>
      </c>
      <c r="BZ78" s="127" t="s">
        <v>6017</v>
      </c>
      <c r="CB78" s="127" t="s">
        <v>6203</v>
      </c>
      <c r="CC78" s="127" t="s">
        <v>6456</v>
      </c>
      <c r="CD78" s="127" t="s">
        <v>5638</v>
      </c>
      <c r="CE78" s="127" t="s">
        <v>5158</v>
      </c>
      <c r="CI78" s="127" t="s">
        <v>6457</v>
      </c>
      <c r="CK78" s="127" t="s">
        <v>5417</v>
      </c>
    </row>
    <row r="79" spans="1:89" ht="36">
      <c r="A79" s="125"/>
      <c r="B79" s="127" t="s">
        <v>6458</v>
      </c>
      <c r="F79" s="126" t="s">
        <v>6459</v>
      </c>
      <c r="O79" s="126" t="s">
        <v>6460</v>
      </c>
      <c r="BS79" s="127" t="s">
        <v>5221</v>
      </c>
      <c r="BY79" s="127" t="s">
        <v>6461</v>
      </c>
      <c r="BZ79" s="127" t="s">
        <v>5293</v>
      </c>
      <c r="CB79" s="127" t="s">
        <v>6462</v>
      </c>
      <c r="CC79" s="127" t="s">
        <v>6463</v>
      </c>
      <c r="CD79" s="127" t="s">
        <v>5676</v>
      </c>
      <c r="CE79" s="127" t="s">
        <v>5783</v>
      </c>
      <c r="CI79" s="127" t="s">
        <v>5300</v>
      </c>
      <c r="CK79" s="127" t="s">
        <v>5471</v>
      </c>
    </row>
    <row r="80" spans="1:89" ht="36">
      <c r="A80" s="125"/>
      <c r="B80" s="127" t="s">
        <v>6464</v>
      </c>
      <c r="F80" s="126" t="s">
        <v>6465</v>
      </c>
      <c r="O80" s="126" t="s">
        <v>5247</v>
      </c>
      <c r="BS80" s="127" t="s">
        <v>5288</v>
      </c>
      <c r="BY80" s="127" t="s">
        <v>6466</v>
      </c>
      <c r="BZ80" s="127" t="s">
        <v>6467</v>
      </c>
      <c r="CB80" s="127" t="s">
        <v>5998</v>
      </c>
      <c r="CC80" s="127" t="s">
        <v>6468</v>
      </c>
      <c r="CD80" s="127" t="s">
        <v>5296</v>
      </c>
      <c r="CE80" s="127" t="s">
        <v>5297</v>
      </c>
      <c r="CI80" s="127" t="s">
        <v>4954</v>
      </c>
      <c r="CK80" s="127" t="s">
        <v>5302</v>
      </c>
    </row>
    <row r="81" spans="1:89" ht="36">
      <c r="A81" s="125"/>
      <c r="B81" s="127" t="s">
        <v>6469</v>
      </c>
      <c r="F81" s="126" t="s">
        <v>6470</v>
      </c>
      <c r="O81" s="126" t="s">
        <v>6471</v>
      </c>
      <c r="BS81" s="127" t="s">
        <v>4954</v>
      </c>
      <c r="BY81" s="127" t="s">
        <v>5152</v>
      </c>
      <c r="BZ81" s="127" t="s">
        <v>6085</v>
      </c>
      <c r="CB81" s="127" t="s">
        <v>6472</v>
      </c>
      <c r="CC81" s="127" t="s">
        <v>6473</v>
      </c>
      <c r="CD81" s="127" t="s">
        <v>4954</v>
      </c>
      <c r="CE81" s="127" t="s">
        <v>6474</v>
      </c>
      <c r="CI81" s="130">
        <v>40162</v>
      </c>
      <c r="CK81" s="127" t="s">
        <v>6475</v>
      </c>
    </row>
    <row r="82" spans="1:89" ht="36">
      <c r="A82" s="125"/>
      <c r="B82" s="127" t="s">
        <v>6476</v>
      </c>
      <c r="F82" s="126" t="s">
        <v>6477</v>
      </c>
      <c r="G82" s="14">
        <v>1967</v>
      </c>
      <c r="O82" s="126" t="s">
        <v>6478</v>
      </c>
      <c r="BS82" s="127" t="s">
        <v>915</v>
      </c>
      <c r="BY82" s="127" t="s">
        <v>6479</v>
      </c>
      <c r="BZ82" s="127" t="s">
        <v>6370</v>
      </c>
      <c r="CB82" s="127" t="s">
        <v>6480</v>
      </c>
      <c r="CC82" s="127" t="s">
        <v>6481</v>
      </c>
      <c r="CD82" s="130">
        <v>39532</v>
      </c>
      <c r="CE82" s="130" t="s">
        <v>5158</v>
      </c>
      <c r="CK82" s="127" t="s">
        <v>5164</v>
      </c>
    </row>
    <row r="83" spans="1:89" ht="18">
      <c r="A83" s="125"/>
      <c r="B83" s="127" t="s">
        <v>6482</v>
      </c>
      <c r="F83" s="126" t="s">
        <v>6281</v>
      </c>
      <c r="O83" s="126" t="s">
        <v>6483</v>
      </c>
      <c r="BY83" s="127" t="s">
        <v>6484</v>
      </c>
      <c r="BZ83" s="127" t="s">
        <v>6017</v>
      </c>
      <c r="CB83" s="127" t="s">
        <v>6485</v>
      </c>
      <c r="CC83" s="127" t="s">
        <v>6486</v>
      </c>
      <c r="CE83" s="127" t="s">
        <v>5232</v>
      </c>
      <c r="CK83" s="127" t="s">
        <v>5237</v>
      </c>
    </row>
    <row r="84" spans="1:89" ht="36">
      <c r="A84" s="125"/>
      <c r="B84" s="127" t="s">
        <v>6487</v>
      </c>
      <c r="F84" s="126" t="s">
        <v>6488</v>
      </c>
      <c r="O84" s="126" t="s">
        <v>6489</v>
      </c>
      <c r="BY84" s="127" t="s">
        <v>6490</v>
      </c>
      <c r="BZ84" s="127" t="s">
        <v>6491</v>
      </c>
      <c r="CB84" s="127" t="s">
        <v>6492</v>
      </c>
      <c r="CC84" s="127" t="s">
        <v>6265</v>
      </c>
      <c r="CE84" s="127" t="s">
        <v>5297</v>
      </c>
      <c r="CK84" s="127" t="s">
        <v>5302</v>
      </c>
    </row>
    <row r="85" spans="1:89" ht="36">
      <c r="A85" s="125"/>
      <c r="F85" s="126" t="s">
        <v>6493</v>
      </c>
      <c r="O85" s="126" t="s">
        <v>5247</v>
      </c>
      <c r="BY85" s="127" t="s">
        <v>5152</v>
      </c>
      <c r="BZ85" s="127" t="s">
        <v>6085</v>
      </c>
      <c r="CB85" s="127" t="s">
        <v>6494</v>
      </c>
      <c r="CC85" s="127" t="s">
        <v>6495</v>
      </c>
      <c r="CE85" s="127" t="s">
        <v>6496</v>
      </c>
      <c r="CK85" s="127" t="s">
        <v>4954</v>
      </c>
    </row>
    <row r="86" spans="1:89" ht="36">
      <c r="A86" s="125"/>
      <c r="B86" s="127" t="s">
        <v>3958</v>
      </c>
      <c r="F86" s="126" t="s">
        <v>6497</v>
      </c>
      <c r="G86" s="14">
        <v>1966</v>
      </c>
      <c r="O86" s="126" t="s">
        <v>6498</v>
      </c>
      <c r="BY86" s="127" t="s">
        <v>6499</v>
      </c>
      <c r="BZ86" s="127" t="s">
        <v>6370</v>
      </c>
      <c r="CB86" s="127" t="s">
        <v>6500</v>
      </c>
      <c r="CC86" s="127" t="s">
        <v>6501</v>
      </c>
      <c r="CE86" s="127" t="s">
        <v>5158</v>
      </c>
      <c r="CK86" s="130">
        <v>40162</v>
      </c>
    </row>
    <row r="87" spans="1:89" ht="18">
      <c r="A87" s="125"/>
      <c r="B87" s="127" t="s">
        <v>6502</v>
      </c>
      <c r="F87" s="126" t="s">
        <v>6503</v>
      </c>
      <c r="O87" s="126" t="s">
        <v>6504</v>
      </c>
      <c r="BY87" s="127" t="s">
        <v>6505</v>
      </c>
      <c r="BZ87" s="127" t="s">
        <v>6381</v>
      </c>
      <c r="CB87" s="127" t="s">
        <v>6506</v>
      </c>
      <c r="CC87" s="127" t="s">
        <v>6507</v>
      </c>
      <c r="CE87" s="127" t="s">
        <v>5783</v>
      </c>
      <c r="CF87" s="130"/>
    </row>
    <row r="88" spans="1:89" ht="36">
      <c r="A88" s="125"/>
      <c r="B88" s="127" t="s">
        <v>6508</v>
      </c>
      <c r="C88" s="14" t="s">
        <v>916</v>
      </c>
      <c r="F88" s="126" t="s">
        <v>6509</v>
      </c>
      <c r="O88" s="126" t="s">
        <v>6510</v>
      </c>
      <c r="BY88" s="127" t="s">
        <v>6511</v>
      </c>
      <c r="BZ88" s="127" t="s">
        <v>6017</v>
      </c>
      <c r="CB88" s="127" t="s">
        <v>6512</v>
      </c>
      <c r="CC88" s="127" t="s">
        <v>6265</v>
      </c>
      <c r="CE88" s="127" t="s">
        <v>5297</v>
      </c>
    </row>
    <row r="89" spans="1:89" ht="18">
      <c r="A89" s="125"/>
      <c r="F89" s="126" t="s">
        <v>6513</v>
      </c>
      <c r="O89" s="126" t="s">
        <v>6514</v>
      </c>
      <c r="BY89" s="127" t="s">
        <v>6515</v>
      </c>
      <c r="BZ89" s="127" t="s">
        <v>6516</v>
      </c>
      <c r="CB89" s="127" t="s">
        <v>6517</v>
      </c>
      <c r="CC89" s="127" t="s">
        <v>6518</v>
      </c>
      <c r="CE89" s="127" t="s">
        <v>6519</v>
      </c>
    </row>
    <row r="90" spans="1:89" ht="36">
      <c r="A90" s="125"/>
      <c r="B90" s="127" t="s">
        <v>6520</v>
      </c>
      <c r="F90" s="126" t="s">
        <v>6521</v>
      </c>
      <c r="G90" s="14">
        <v>1966</v>
      </c>
      <c r="O90" s="126" t="s">
        <v>5247</v>
      </c>
      <c r="BY90" s="127" t="s">
        <v>5152</v>
      </c>
      <c r="BZ90" s="127" t="s">
        <v>5153</v>
      </c>
      <c r="CB90" s="127" t="s">
        <v>6522</v>
      </c>
      <c r="CC90" s="127" t="s">
        <v>6265</v>
      </c>
      <c r="CE90" s="127" t="s">
        <v>5158</v>
      </c>
    </row>
    <row r="91" spans="1:89" ht="36">
      <c r="A91" s="125"/>
      <c r="B91" s="127" t="s">
        <v>6523</v>
      </c>
      <c r="C91" s="14" t="s">
        <v>916</v>
      </c>
      <c r="F91" s="126" t="s">
        <v>6524</v>
      </c>
      <c r="O91" s="126" t="s">
        <v>6525</v>
      </c>
      <c r="BY91" s="127" t="s">
        <v>6526</v>
      </c>
      <c r="BZ91" s="127" t="s">
        <v>6017</v>
      </c>
      <c r="CB91" s="127" t="s">
        <v>6527</v>
      </c>
      <c r="CC91" s="127" t="s">
        <v>6528</v>
      </c>
      <c r="CE91" s="127" t="s">
        <v>5232</v>
      </c>
    </row>
    <row r="92" spans="1:89" ht="36">
      <c r="A92" s="125"/>
      <c r="B92" s="127" t="s">
        <v>6529</v>
      </c>
      <c r="F92" s="126" t="s">
        <v>6530</v>
      </c>
      <c r="O92" s="126" t="s">
        <v>5247</v>
      </c>
      <c r="BY92" s="127" t="s">
        <v>6531</v>
      </c>
      <c r="BZ92" s="127" t="s">
        <v>6532</v>
      </c>
      <c r="CB92" s="127" t="s">
        <v>6533</v>
      </c>
      <c r="CC92" s="127" t="s">
        <v>6534</v>
      </c>
      <c r="CE92" s="127" t="s">
        <v>5297</v>
      </c>
    </row>
    <row r="93" spans="1:89" ht="36">
      <c r="A93" s="125"/>
      <c r="B93" s="127" t="s">
        <v>6535</v>
      </c>
      <c r="F93" s="126" t="s">
        <v>6536</v>
      </c>
      <c r="G93" s="14">
        <v>1967</v>
      </c>
      <c r="H93" s="14" t="s">
        <v>3493</v>
      </c>
      <c r="O93" s="126" t="s">
        <v>4954</v>
      </c>
      <c r="BY93" s="127" t="s">
        <v>6537</v>
      </c>
      <c r="BZ93" s="127" t="s">
        <v>5153</v>
      </c>
      <c r="CB93" s="127" t="s">
        <v>6253</v>
      </c>
      <c r="CC93" s="127" t="s">
        <v>6538</v>
      </c>
      <c r="CE93" s="127" t="s">
        <v>6539</v>
      </c>
    </row>
    <row r="94" spans="1:89" ht="36">
      <c r="A94" s="125"/>
      <c r="B94" s="127" t="s">
        <v>6540</v>
      </c>
      <c r="F94" s="126" t="s">
        <v>6541</v>
      </c>
      <c r="BY94" s="127" t="s">
        <v>6542</v>
      </c>
      <c r="BZ94" s="127" t="s">
        <v>5227</v>
      </c>
      <c r="CB94" s="127" t="s">
        <v>6543</v>
      </c>
      <c r="CC94" s="127" t="s">
        <v>6265</v>
      </c>
      <c r="CE94" s="127" t="s">
        <v>5158</v>
      </c>
    </row>
    <row r="95" spans="1:89" ht="36">
      <c r="A95" s="125"/>
      <c r="B95" s="127" t="s">
        <v>6544</v>
      </c>
      <c r="F95" s="126" t="s">
        <v>6545</v>
      </c>
      <c r="BY95" s="127" t="s">
        <v>5152</v>
      </c>
      <c r="BZ95" s="127" t="s">
        <v>6370</v>
      </c>
      <c r="CB95" s="127" t="s">
        <v>6546</v>
      </c>
      <c r="CC95" s="127" t="s">
        <v>6547</v>
      </c>
      <c r="CE95" s="127" t="s">
        <v>5232</v>
      </c>
    </row>
    <row r="96" spans="1:89" ht="36">
      <c r="A96" s="125"/>
      <c r="B96" s="127" t="s">
        <v>6548</v>
      </c>
      <c r="F96" s="126" t="s">
        <v>6549</v>
      </c>
      <c r="BY96" s="127" t="s">
        <v>6550</v>
      </c>
      <c r="BZ96" s="127" t="s">
        <v>6017</v>
      </c>
      <c r="CB96" s="127" t="s">
        <v>6551</v>
      </c>
      <c r="CC96" s="127" t="s">
        <v>6552</v>
      </c>
      <c r="CE96" s="127" t="s">
        <v>5297</v>
      </c>
    </row>
    <row r="97" spans="1:83" ht="36">
      <c r="A97" s="125"/>
      <c r="B97" s="127" t="s">
        <v>6553</v>
      </c>
      <c r="C97" s="14" t="s">
        <v>917</v>
      </c>
      <c r="F97" s="126" t="s">
        <v>6554</v>
      </c>
      <c r="G97" s="14">
        <v>1967</v>
      </c>
      <c r="BY97" s="127" t="s">
        <v>6555</v>
      </c>
      <c r="BZ97" s="127" t="s">
        <v>6556</v>
      </c>
      <c r="CB97" s="127" t="s">
        <v>6557</v>
      </c>
      <c r="CC97" s="127" t="s">
        <v>6558</v>
      </c>
      <c r="CE97" s="127" t="s">
        <v>6559</v>
      </c>
    </row>
    <row r="98" spans="1:83" ht="18">
      <c r="A98" s="125"/>
      <c r="B98" s="127" t="s">
        <v>6560</v>
      </c>
      <c r="F98" s="126" t="s">
        <v>5967</v>
      </c>
      <c r="BY98" s="127" t="s">
        <v>5784</v>
      </c>
      <c r="BZ98" s="127" t="s">
        <v>5293</v>
      </c>
      <c r="CB98" s="127" t="s">
        <v>6561</v>
      </c>
      <c r="CC98" s="127" t="s">
        <v>6165</v>
      </c>
      <c r="CE98" s="127" t="s">
        <v>5158</v>
      </c>
    </row>
    <row r="99" spans="1:83" ht="18">
      <c r="A99" s="125"/>
      <c r="B99" s="127" t="s">
        <v>6562</v>
      </c>
      <c r="F99" s="126" t="s">
        <v>6305</v>
      </c>
      <c r="BY99" s="127" t="s">
        <v>5152</v>
      </c>
      <c r="BZ99" s="127" t="s">
        <v>6563</v>
      </c>
      <c r="CB99" s="127" t="s">
        <v>6564</v>
      </c>
      <c r="CC99" s="127" t="s">
        <v>6565</v>
      </c>
      <c r="CE99" s="127" t="s">
        <v>5232</v>
      </c>
    </row>
    <row r="100" spans="1:83" ht="36">
      <c r="A100" s="125"/>
      <c r="B100" s="127" t="s">
        <v>6566</v>
      </c>
      <c r="C100" s="14" t="s">
        <v>917</v>
      </c>
      <c r="F100" s="126" t="s">
        <v>5517</v>
      </c>
      <c r="BY100" s="127" t="s">
        <v>6567</v>
      </c>
      <c r="BZ100" s="127" t="s">
        <v>5153</v>
      </c>
      <c r="CB100" s="127" t="s">
        <v>6568</v>
      </c>
      <c r="CC100" s="127" t="s">
        <v>6134</v>
      </c>
      <c r="CE100" s="127" t="s">
        <v>5297</v>
      </c>
    </row>
    <row r="101" spans="1:83" ht="18">
      <c r="A101" s="125"/>
      <c r="B101" s="127" t="s">
        <v>6569</v>
      </c>
      <c r="F101" s="126" t="s">
        <v>6570</v>
      </c>
      <c r="G101" s="14">
        <v>1962</v>
      </c>
      <c r="H101" s="14" t="s">
        <v>3493</v>
      </c>
      <c r="BY101" s="127" t="s">
        <v>6571</v>
      </c>
      <c r="BZ101" s="127" t="s">
        <v>6572</v>
      </c>
      <c r="CB101" s="127" t="s">
        <v>6573</v>
      </c>
      <c r="CC101" s="127" t="s">
        <v>6151</v>
      </c>
      <c r="CE101" s="127" t="s">
        <v>6574</v>
      </c>
    </row>
    <row r="102" spans="1:83" ht="18">
      <c r="A102" s="125"/>
      <c r="B102" s="127" t="s">
        <v>6575</v>
      </c>
      <c r="F102" s="126" t="s">
        <v>6576</v>
      </c>
      <c r="BY102" s="127" t="s">
        <v>6577</v>
      </c>
      <c r="BZ102" s="127" t="s">
        <v>6578</v>
      </c>
      <c r="CB102" s="127" t="s">
        <v>6579</v>
      </c>
      <c r="CC102" s="127" t="s">
        <v>6165</v>
      </c>
      <c r="CE102" s="127" t="s">
        <v>5158</v>
      </c>
    </row>
    <row r="103" spans="1:83" ht="36">
      <c r="A103" s="125"/>
      <c r="B103" s="127" t="s">
        <v>6580</v>
      </c>
      <c r="F103" s="126" t="s">
        <v>6581</v>
      </c>
      <c r="BY103" s="127" t="s">
        <v>5152</v>
      </c>
      <c r="BZ103" s="127" t="s">
        <v>6582</v>
      </c>
      <c r="CB103" s="127" t="s">
        <v>6583</v>
      </c>
      <c r="CC103" s="127" t="s">
        <v>6584</v>
      </c>
      <c r="CE103" s="127" t="s">
        <v>5232</v>
      </c>
    </row>
    <row r="104" spans="1:83" ht="36">
      <c r="A104" s="125"/>
      <c r="B104" s="127" t="s">
        <v>6487</v>
      </c>
      <c r="F104" s="126" t="s">
        <v>5815</v>
      </c>
      <c r="BY104" s="127" t="s">
        <v>6585</v>
      </c>
      <c r="BZ104" s="127" t="s">
        <v>6586</v>
      </c>
      <c r="CB104" s="127" t="s">
        <v>6587</v>
      </c>
      <c r="CC104" s="127" t="s">
        <v>6588</v>
      </c>
      <c r="CE104" s="127" t="s">
        <v>5297</v>
      </c>
    </row>
    <row r="105" spans="1:83" ht="34.5">
      <c r="A105" s="125"/>
      <c r="B105" s="127" t="s">
        <v>6589</v>
      </c>
      <c r="F105" s="126" t="s">
        <v>6590</v>
      </c>
      <c r="BY105" s="127" t="s">
        <v>6117</v>
      </c>
      <c r="BZ105" s="127" t="s">
        <v>5153</v>
      </c>
      <c r="CB105" s="127" t="s">
        <v>5411</v>
      </c>
      <c r="CC105" s="127" t="s">
        <v>6591</v>
      </c>
      <c r="CE105" s="127" t="s">
        <v>6592</v>
      </c>
    </row>
    <row r="106" spans="1:83" ht="36">
      <c r="A106" s="125"/>
      <c r="B106" s="127" t="s">
        <v>6593</v>
      </c>
      <c r="F106" s="126" t="s">
        <v>6594</v>
      </c>
      <c r="G106" s="14">
        <v>1958</v>
      </c>
      <c r="H106" s="14" t="s">
        <v>3493</v>
      </c>
      <c r="BY106" s="127" t="s">
        <v>6133</v>
      </c>
      <c r="BZ106" s="127" t="s">
        <v>6595</v>
      </c>
      <c r="CB106" s="127" t="s">
        <v>6596</v>
      </c>
      <c r="CC106" s="127" t="s">
        <v>6165</v>
      </c>
      <c r="CE106" s="127" t="s">
        <v>5297</v>
      </c>
    </row>
    <row r="107" spans="1:83" ht="36">
      <c r="A107" s="125"/>
      <c r="B107" s="127" t="s">
        <v>5515</v>
      </c>
      <c r="F107" s="126" t="s">
        <v>6597</v>
      </c>
      <c r="BY107" s="127" t="s">
        <v>5152</v>
      </c>
      <c r="BZ107" s="127" t="s">
        <v>6598</v>
      </c>
      <c r="CB107" s="127" t="s">
        <v>6599</v>
      </c>
      <c r="CC107" s="127" t="s">
        <v>6600</v>
      </c>
      <c r="CE107" s="127" t="s">
        <v>6601</v>
      </c>
    </row>
    <row r="108" spans="1:83" ht="36">
      <c r="A108" s="125"/>
      <c r="B108" s="127" t="s">
        <v>6602</v>
      </c>
      <c r="F108" s="126" t="s">
        <v>6603</v>
      </c>
      <c r="BY108" s="127" t="s">
        <v>6604</v>
      </c>
      <c r="BZ108" s="127" t="s">
        <v>6605</v>
      </c>
      <c r="CB108" s="127" t="s">
        <v>4954</v>
      </c>
      <c r="CC108" s="127" t="s">
        <v>6606</v>
      </c>
      <c r="CE108" s="127" t="s">
        <v>5158</v>
      </c>
    </row>
    <row r="109" spans="1:83" ht="18">
      <c r="A109" s="125"/>
      <c r="B109" s="127" t="s">
        <v>6607</v>
      </c>
      <c r="C109" s="14" t="s">
        <v>918</v>
      </c>
      <c r="F109" s="126" t="s">
        <v>6608</v>
      </c>
      <c r="BY109" s="127" t="s">
        <v>6609</v>
      </c>
      <c r="BZ109" s="127" t="s">
        <v>6610</v>
      </c>
      <c r="CB109" s="129" t="s">
        <v>912</v>
      </c>
      <c r="CC109" s="127" t="s">
        <v>6611</v>
      </c>
      <c r="CE109" s="127" t="s">
        <v>5232</v>
      </c>
    </row>
    <row r="110" spans="1:83" ht="36">
      <c r="A110" s="125"/>
      <c r="B110" s="127" t="s">
        <v>6612</v>
      </c>
      <c r="F110" s="126" t="s">
        <v>6613</v>
      </c>
      <c r="G110" s="14">
        <v>1959</v>
      </c>
      <c r="H110" s="14" t="s">
        <v>3493</v>
      </c>
      <c r="BY110" s="127" t="s">
        <v>6614</v>
      </c>
      <c r="BZ110" s="127" t="s">
        <v>5153</v>
      </c>
      <c r="CC110" s="127" t="s">
        <v>6615</v>
      </c>
      <c r="CE110" s="127" t="s">
        <v>5297</v>
      </c>
    </row>
    <row r="111" spans="1:83" ht="36">
      <c r="A111" s="125"/>
      <c r="B111" s="127" t="s">
        <v>6616</v>
      </c>
      <c r="F111" s="126" t="s">
        <v>6617</v>
      </c>
      <c r="BY111" s="127" t="s">
        <v>5152</v>
      </c>
      <c r="BZ111" s="127" t="s">
        <v>5227</v>
      </c>
      <c r="CC111" s="127" t="s">
        <v>6618</v>
      </c>
      <c r="CE111" s="127" t="s">
        <v>6619</v>
      </c>
    </row>
    <row r="112" spans="1:83" ht="36">
      <c r="A112" s="125"/>
      <c r="B112" s="127" t="s">
        <v>6620</v>
      </c>
      <c r="F112" s="126" t="s">
        <v>6621</v>
      </c>
      <c r="H112" s="14" t="s">
        <v>6622</v>
      </c>
      <c r="BY112" s="127" t="s">
        <v>6623</v>
      </c>
      <c r="BZ112" s="127" t="s">
        <v>5293</v>
      </c>
      <c r="CC112" s="127" t="s">
        <v>6624</v>
      </c>
      <c r="CE112" s="127" t="s">
        <v>5158</v>
      </c>
    </row>
    <row r="113" spans="1:83" ht="36">
      <c r="A113" s="125"/>
      <c r="B113" s="127" t="s">
        <v>6625</v>
      </c>
      <c r="F113" s="126" t="s">
        <v>6626</v>
      </c>
      <c r="BY113" s="127" t="s">
        <v>6627</v>
      </c>
      <c r="BZ113" s="127" t="s">
        <v>6628</v>
      </c>
      <c r="CC113" s="127" t="s">
        <v>6629</v>
      </c>
      <c r="CE113" s="127" t="s">
        <v>5232</v>
      </c>
    </row>
    <row r="114" spans="1:83" ht="36">
      <c r="A114" s="125"/>
      <c r="B114" s="127" t="s">
        <v>6630</v>
      </c>
      <c r="F114" s="126" t="s">
        <v>6631</v>
      </c>
      <c r="G114" s="14">
        <v>1964</v>
      </c>
      <c r="BY114" s="127" t="s">
        <v>6632</v>
      </c>
      <c r="BZ114" s="127" t="s">
        <v>5153</v>
      </c>
      <c r="CC114" s="127" t="s">
        <v>6105</v>
      </c>
      <c r="CE114" s="127" t="s">
        <v>5297</v>
      </c>
    </row>
    <row r="115" spans="1:83" ht="36">
      <c r="A115" s="125"/>
      <c r="B115" s="127" t="s">
        <v>6633</v>
      </c>
      <c r="F115" s="126" t="s">
        <v>6634</v>
      </c>
      <c r="BY115" s="127" t="s">
        <v>6635</v>
      </c>
      <c r="BZ115" s="127" t="s">
        <v>6636</v>
      </c>
      <c r="CC115" s="127" t="s">
        <v>6637</v>
      </c>
      <c r="CE115" s="127" t="s">
        <v>6638</v>
      </c>
    </row>
    <row r="116" spans="1:83" ht="36">
      <c r="A116" s="125"/>
      <c r="B116" s="127" t="s">
        <v>6639</v>
      </c>
      <c r="F116" s="126" t="s">
        <v>6640</v>
      </c>
      <c r="BY116" s="127" t="s">
        <v>5152</v>
      </c>
      <c r="BZ116" s="127" t="s">
        <v>6641</v>
      </c>
      <c r="CC116" s="127" t="s">
        <v>6642</v>
      </c>
      <c r="CE116" s="127" t="s">
        <v>5158</v>
      </c>
    </row>
    <row r="117" spans="1:83" ht="18">
      <c r="A117" s="125"/>
      <c r="B117" s="127" t="s">
        <v>6643</v>
      </c>
      <c r="F117" s="126" t="s">
        <v>6644</v>
      </c>
      <c r="BY117" s="127" t="s">
        <v>6645</v>
      </c>
      <c r="BZ117" s="127" t="s">
        <v>6646</v>
      </c>
      <c r="CC117" s="127" t="s">
        <v>6647</v>
      </c>
      <c r="CE117" s="127" t="s">
        <v>5232</v>
      </c>
    </row>
    <row r="118" spans="1:83" ht="36">
      <c r="A118" s="125"/>
      <c r="B118" s="127" t="s">
        <v>6648</v>
      </c>
      <c r="F118" s="126" t="s">
        <v>6649</v>
      </c>
      <c r="G118" s="14">
        <v>1966</v>
      </c>
      <c r="BY118" s="127" t="s">
        <v>6650</v>
      </c>
      <c r="BZ118" s="127" t="s">
        <v>6651</v>
      </c>
      <c r="CC118" s="127" t="s">
        <v>6652</v>
      </c>
      <c r="CE118" s="127" t="s">
        <v>5297</v>
      </c>
    </row>
    <row r="119" spans="1:83" ht="18">
      <c r="A119" s="125"/>
      <c r="B119" s="127" t="s">
        <v>6653</v>
      </c>
      <c r="F119" s="126" t="s">
        <v>6654</v>
      </c>
      <c r="BY119" s="127" t="s">
        <v>6655</v>
      </c>
      <c r="BZ119" s="127" t="s">
        <v>5153</v>
      </c>
      <c r="CC119" s="127" t="s">
        <v>6656</v>
      </c>
      <c r="CE119" s="127" t="s">
        <v>6657</v>
      </c>
    </row>
    <row r="120" spans="1:83" ht="18">
      <c r="A120" s="125"/>
      <c r="B120" s="127" t="s">
        <v>6658</v>
      </c>
      <c r="F120" s="126" t="s">
        <v>6659</v>
      </c>
      <c r="BY120" s="127" t="s">
        <v>6660</v>
      </c>
      <c r="BZ120" s="127" t="s">
        <v>5461</v>
      </c>
      <c r="CC120" s="127" t="s">
        <v>6661</v>
      </c>
      <c r="CE120" s="127" t="s">
        <v>5158</v>
      </c>
    </row>
    <row r="121" spans="1:83" ht="18">
      <c r="A121" s="125"/>
      <c r="B121" s="127" t="s">
        <v>6662</v>
      </c>
      <c r="F121" s="126" t="s">
        <v>6663</v>
      </c>
      <c r="BY121" s="127" t="s">
        <v>5152</v>
      </c>
      <c r="BZ121" s="127" t="s">
        <v>6641</v>
      </c>
      <c r="CC121" s="127" t="s">
        <v>6664</v>
      </c>
      <c r="CE121" s="127" t="s">
        <v>5783</v>
      </c>
    </row>
    <row r="122" spans="1:83" ht="54">
      <c r="A122" s="125"/>
      <c r="B122" s="127" t="s">
        <v>6665</v>
      </c>
      <c r="F122" s="126" t="s">
        <v>6666</v>
      </c>
      <c r="G122" s="14">
        <v>1964</v>
      </c>
      <c r="BY122" s="127" t="s">
        <v>6667</v>
      </c>
      <c r="BZ122" s="127" t="s">
        <v>6578</v>
      </c>
      <c r="CC122" s="127" t="s">
        <v>6067</v>
      </c>
      <c r="CE122" s="127" t="s">
        <v>5297</v>
      </c>
    </row>
    <row r="123" spans="1:83" ht="18">
      <c r="A123" s="125"/>
      <c r="B123" s="127" t="s">
        <v>6668</v>
      </c>
      <c r="F123" s="126" t="s">
        <v>6669</v>
      </c>
      <c r="BY123" s="127" t="s">
        <v>6670</v>
      </c>
      <c r="BZ123" s="127" t="s">
        <v>6671</v>
      </c>
      <c r="CC123" s="127" t="s">
        <v>6084</v>
      </c>
      <c r="CE123" s="127" t="s">
        <v>6672</v>
      </c>
    </row>
    <row r="124" spans="1:83" ht="18">
      <c r="A124" s="125"/>
      <c r="B124" s="127" t="s">
        <v>6673</v>
      </c>
      <c r="F124" s="126" t="s">
        <v>6674</v>
      </c>
      <c r="BY124" s="127" t="s">
        <v>6675</v>
      </c>
      <c r="BZ124" s="127" t="s">
        <v>5153</v>
      </c>
      <c r="CC124" s="127" t="s">
        <v>6103</v>
      </c>
      <c r="CE124" s="127" t="s">
        <v>5158</v>
      </c>
    </row>
    <row r="125" spans="1:83" ht="36">
      <c r="A125" s="125"/>
      <c r="B125" s="127" t="s">
        <v>6676</v>
      </c>
      <c r="F125" s="126" t="s">
        <v>6677</v>
      </c>
      <c r="BY125" s="127" t="s">
        <v>5152</v>
      </c>
      <c r="BZ125" s="127" t="s">
        <v>5461</v>
      </c>
      <c r="CC125" s="127" t="s">
        <v>6678</v>
      </c>
      <c r="CE125" s="127" t="s">
        <v>5783</v>
      </c>
    </row>
    <row r="126" spans="1:83" ht="36">
      <c r="A126" s="125"/>
      <c r="B126" s="127" t="s">
        <v>6679</v>
      </c>
      <c r="F126" s="126" t="s">
        <v>6680</v>
      </c>
      <c r="G126" s="14">
        <v>1966</v>
      </c>
      <c r="BY126" s="127" t="s">
        <v>6681</v>
      </c>
      <c r="BZ126" s="127" t="s">
        <v>6641</v>
      </c>
      <c r="CC126" s="127" t="s">
        <v>6682</v>
      </c>
      <c r="CE126" s="127" t="s">
        <v>5297</v>
      </c>
    </row>
    <row r="127" spans="1:83" ht="18">
      <c r="A127" s="125"/>
      <c r="B127" s="127" t="s">
        <v>6683</v>
      </c>
      <c r="F127" s="126" t="s">
        <v>6684</v>
      </c>
      <c r="BY127" s="127" t="s">
        <v>6685</v>
      </c>
      <c r="BZ127" s="127" t="s">
        <v>6578</v>
      </c>
      <c r="CC127" s="127" t="s">
        <v>6686</v>
      </c>
      <c r="CE127" s="127" t="s">
        <v>6687</v>
      </c>
    </row>
    <row r="128" spans="1:83" ht="36">
      <c r="A128" s="125"/>
      <c r="B128" s="127" t="s">
        <v>6688</v>
      </c>
      <c r="F128" s="126" t="s">
        <v>6091</v>
      </c>
      <c r="BY128" s="127" t="s">
        <v>6689</v>
      </c>
      <c r="BZ128" s="127" t="s">
        <v>6690</v>
      </c>
      <c r="CC128" s="127" t="s">
        <v>6691</v>
      </c>
      <c r="CE128" s="127" t="s">
        <v>5158</v>
      </c>
    </row>
    <row r="129" spans="1:83" ht="18">
      <c r="A129" s="125"/>
      <c r="B129" s="127" t="s">
        <v>6692</v>
      </c>
      <c r="F129" s="126" t="s">
        <v>6693</v>
      </c>
      <c r="BY129" s="127" t="s">
        <v>5152</v>
      </c>
      <c r="BZ129" s="127" t="s">
        <v>5153</v>
      </c>
      <c r="CC129" s="127" t="s">
        <v>5747</v>
      </c>
      <c r="CE129" s="127" t="s">
        <v>5783</v>
      </c>
    </row>
    <row r="130" spans="1:83" ht="36">
      <c r="A130" s="125"/>
      <c r="B130" s="127" t="s">
        <v>6694</v>
      </c>
      <c r="C130" s="14" t="s">
        <v>919</v>
      </c>
      <c r="F130" s="126" t="s">
        <v>6695</v>
      </c>
      <c r="G130" s="14">
        <v>1967</v>
      </c>
      <c r="BY130" s="127" t="s">
        <v>4954</v>
      </c>
      <c r="BZ130" s="127" t="s">
        <v>5461</v>
      </c>
      <c r="CC130" s="127" t="s">
        <v>6696</v>
      </c>
      <c r="CE130" s="127" t="s">
        <v>5297</v>
      </c>
    </row>
    <row r="131" spans="1:83" ht="18">
      <c r="A131" s="125"/>
      <c r="B131" s="127" t="s">
        <v>6560</v>
      </c>
      <c r="F131" s="126" t="s">
        <v>5162</v>
      </c>
      <c r="BY131" s="127" t="s">
        <v>913</v>
      </c>
      <c r="BZ131" s="127" t="s">
        <v>6641</v>
      </c>
      <c r="CC131" s="127" t="s">
        <v>6697</v>
      </c>
      <c r="CE131" s="127" t="s">
        <v>6698</v>
      </c>
    </row>
    <row r="132" spans="1:83" ht="18">
      <c r="A132" s="125"/>
      <c r="B132" s="127" t="s">
        <v>6699</v>
      </c>
      <c r="F132" s="126" t="s">
        <v>6700</v>
      </c>
      <c r="BZ132" s="127" t="s">
        <v>6578</v>
      </c>
      <c r="CC132" s="127" t="s">
        <v>6538</v>
      </c>
      <c r="CE132" s="127" t="s">
        <v>5158</v>
      </c>
    </row>
    <row r="133" spans="1:83" ht="18">
      <c r="A133" s="125"/>
      <c r="B133" s="127" t="s">
        <v>6701</v>
      </c>
      <c r="F133" s="126" t="s">
        <v>6702</v>
      </c>
      <c r="BZ133" s="127" t="s">
        <v>6703</v>
      </c>
      <c r="CC133" s="127" t="s">
        <v>5747</v>
      </c>
      <c r="CE133" s="127" t="s">
        <v>5783</v>
      </c>
    </row>
    <row r="134" spans="1:83" ht="36">
      <c r="A134" s="125"/>
      <c r="B134" s="127" t="s">
        <v>6704</v>
      </c>
      <c r="F134" s="126" t="s">
        <v>6705</v>
      </c>
      <c r="G134" s="14">
        <v>1963</v>
      </c>
      <c r="H134" s="14" t="s">
        <v>3493</v>
      </c>
      <c r="BZ134" s="127" t="s">
        <v>5153</v>
      </c>
      <c r="CC134" s="127" t="s">
        <v>6706</v>
      </c>
      <c r="CE134" s="127" t="s">
        <v>5297</v>
      </c>
    </row>
    <row r="135" spans="1:83" ht="18">
      <c r="A135" s="125"/>
      <c r="B135" s="127" t="s">
        <v>6707</v>
      </c>
      <c r="F135" s="126" t="s">
        <v>6001</v>
      </c>
      <c r="BZ135" s="127" t="s">
        <v>6636</v>
      </c>
      <c r="CC135" s="127" t="s">
        <v>6262</v>
      </c>
      <c r="CE135" s="127" t="s">
        <v>4954</v>
      </c>
    </row>
    <row r="136" spans="1:83" ht="18">
      <c r="A136" s="125"/>
      <c r="B136" s="127" t="s">
        <v>6708</v>
      </c>
      <c r="F136" s="126" t="s">
        <v>6709</v>
      </c>
      <c r="BZ136" s="127" t="s">
        <v>4954</v>
      </c>
      <c r="CC136" s="127" t="s">
        <v>4954</v>
      </c>
      <c r="CE136" s="130">
        <v>39532</v>
      </c>
    </row>
    <row r="137" spans="1:83" ht="36">
      <c r="A137" s="125"/>
      <c r="B137" s="127" t="s">
        <v>6710</v>
      </c>
      <c r="F137" s="126" t="s">
        <v>6711</v>
      </c>
      <c r="BZ137" s="127" t="s">
        <v>913</v>
      </c>
      <c r="CC137" s="129" t="s">
        <v>912</v>
      </c>
    </row>
    <row r="138" spans="1:83" ht="36">
      <c r="A138" s="125"/>
      <c r="B138" s="127" t="s">
        <v>6712</v>
      </c>
      <c r="F138" s="126" t="s">
        <v>6713</v>
      </c>
      <c r="G138" s="14">
        <v>1966</v>
      </c>
    </row>
    <row r="139" spans="1:83" ht="18">
      <c r="A139" s="125"/>
      <c r="B139" s="127" t="s">
        <v>6714</v>
      </c>
      <c r="C139" s="14" t="s">
        <v>919</v>
      </c>
      <c r="F139" s="126" t="s">
        <v>6684</v>
      </c>
    </row>
    <row r="140" spans="1:83" ht="36">
      <c r="A140" s="125"/>
      <c r="B140" s="127" t="s">
        <v>6715</v>
      </c>
      <c r="F140" s="126" t="s">
        <v>5849</v>
      </c>
    </row>
    <row r="141" spans="1:83" ht="18">
      <c r="A141" s="125"/>
      <c r="B141" s="127" t="s">
        <v>6716</v>
      </c>
      <c r="F141" s="126" t="s">
        <v>6386</v>
      </c>
    </row>
    <row r="142" spans="1:83" ht="36">
      <c r="A142" s="125"/>
      <c r="B142" s="127" t="s">
        <v>6717</v>
      </c>
      <c r="F142" s="126" t="s">
        <v>6718</v>
      </c>
      <c r="G142" s="14">
        <v>1966</v>
      </c>
    </row>
    <row r="143" spans="1:83" ht="18">
      <c r="A143" s="125"/>
      <c r="B143" s="127" t="s">
        <v>6719</v>
      </c>
      <c r="F143" s="126" t="s">
        <v>6720</v>
      </c>
    </row>
    <row r="144" spans="1:83" ht="36">
      <c r="A144" s="125"/>
      <c r="B144" s="127" t="s">
        <v>6721</v>
      </c>
      <c r="F144" s="126" t="s">
        <v>6722</v>
      </c>
    </row>
    <row r="145" spans="1:8" ht="36">
      <c r="A145" s="125"/>
      <c r="B145" s="127" t="s">
        <v>6723</v>
      </c>
      <c r="F145" s="126" t="s">
        <v>6724</v>
      </c>
    </row>
    <row r="146" spans="1:8" ht="18">
      <c r="A146" s="125"/>
      <c r="B146" s="127" t="s">
        <v>6725</v>
      </c>
      <c r="F146" s="126" t="s">
        <v>6726</v>
      </c>
      <c r="G146" s="14">
        <v>1962</v>
      </c>
      <c r="H146" s="14" t="s">
        <v>3493</v>
      </c>
    </row>
    <row r="147" spans="1:8" ht="18">
      <c r="A147" s="125"/>
      <c r="B147" s="127" t="s">
        <v>6727</v>
      </c>
      <c r="F147" s="126" t="s">
        <v>6728</v>
      </c>
    </row>
    <row r="148" spans="1:8" ht="18">
      <c r="A148" s="125"/>
      <c r="B148" s="127" t="s">
        <v>6729</v>
      </c>
      <c r="F148" s="126" t="s">
        <v>6730</v>
      </c>
    </row>
    <row r="149" spans="1:8" ht="36">
      <c r="A149" s="125"/>
      <c r="B149" s="127" t="s">
        <v>6731</v>
      </c>
      <c r="F149" s="126" t="s">
        <v>6732</v>
      </c>
    </row>
    <row r="150" spans="1:8" ht="36">
      <c r="A150" s="125"/>
      <c r="B150" s="127" t="s">
        <v>6733</v>
      </c>
      <c r="F150" s="126" t="s">
        <v>6734</v>
      </c>
      <c r="G150" s="14">
        <v>1961</v>
      </c>
      <c r="H150" s="14" t="s">
        <v>3493</v>
      </c>
    </row>
    <row r="151" spans="1:8" ht="18">
      <c r="A151" s="125"/>
      <c r="B151" s="127" t="s">
        <v>6735</v>
      </c>
      <c r="F151" s="126" t="s">
        <v>6736</v>
      </c>
    </row>
    <row r="152" spans="1:8" ht="36">
      <c r="A152" s="125"/>
      <c r="B152" s="127" t="s">
        <v>6737</v>
      </c>
      <c r="F152" s="126" t="s">
        <v>6738</v>
      </c>
    </row>
    <row r="153" spans="1:8" ht="18">
      <c r="A153" s="125"/>
      <c r="B153" s="127" t="s">
        <v>6739</v>
      </c>
      <c r="F153" s="126" t="s">
        <v>6740</v>
      </c>
    </row>
    <row r="154" spans="1:8" ht="18">
      <c r="A154" s="125"/>
      <c r="B154" s="127" t="s">
        <v>6741</v>
      </c>
      <c r="F154" s="126" t="s">
        <v>6742</v>
      </c>
      <c r="G154" s="14">
        <v>1956</v>
      </c>
      <c r="H154" s="14" t="s">
        <v>3493</v>
      </c>
    </row>
    <row r="155" spans="1:8" ht="36">
      <c r="A155" s="125"/>
      <c r="B155" s="127" t="s">
        <v>6743</v>
      </c>
      <c r="F155" s="126" t="s">
        <v>6744</v>
      </c>
    </row>
    <row r="156" spans="1:8" ht="36">
      <c r="A156" s="125"/>
      <c r="F156" s="126" t="s">
        <v>6745</v>
      </c>
    </row>
    <row r="157" spans="1:8" ht="18">
      <c r="A157" s="125"/>
      <c r="B157" s="127" t="s">
        <v>3558</v>
      </c>
      <c r="F157" s="126" t="s">
        <v>6746</v>
      </c>
    </row>
    <row r="158" spans="1:8" ht="18">
      <c r="A158" s="125"/>
      <c r="B158" s="127" t="s">
        <v>6747</v>
      </c>
      <c r="F158" s="126" t="s">
        <v>6748</v>
      </c>
      <c r="G158" s="14">
        <v>1967</v>
      </c>
    </row>
    <row r="159" spans="1:8" ht="18">
      <c r="A159" s="125"/>
      <c r="B159" s="127" t="s">
        <v>6749</v>
      </c>
      <c r="F159" s="126" t="s">
        <v>6750</v>
      </c>
    </row>
    <row r="160" spans="1:8" ht="36">
      <c r="A160" s="125"/>
      <c r="F160" s="126" t="s">
        <v>6751</v>
      </c>
    </row>
    <row r="161" spans="1:8" ht="36">
      <c r="A161" s="125"/>
      <c r="B161" s="127" t="s">
        <v>6752</v>
      </c>
      <c r="F161" s="126" t="s">
        <v>6159</v>
      </c>
    </row>
    <row r="162" spans="1:8" ht="36">
      <c r="A162" s="125"/>
      <c r="B162" s="127" t="s">
        <v>6753</v>
      </c>
      <c r="F162" s="126" t="s">
        <v>6754</v>
      </c>
      <c r="G162" s="14">
        <v>1962</v>
      </c>
      <c r="H162" s="14" t="s">
        <v>3493</v>
      </c>
    </row>
    <row r="163" spans="1:8" ht="36">
      <c r="A163" s="125"/>
      <c r="B163" s="127" t="s">
        <v>6755</v>
      </c>
      <c r="F163" s="126" t="s">
        <v>6756</v>
      </c>
    </row>
    <row r="164" spans="1:8" ht="36">
      <c r="A164" s="125"/>
      <c r="B164" s="127" t="s">
        <v>6757</v>
      </c>
      <c r="F164" s="126" t="s">
        <v>6758</v>
      </c>
    </row>
    <row r="165" spans="1:8" ht="18">
      <c r="A165" s="125"/>
      <c r="B165" s="127" t="s">
        <v>6759</v>
      </c>
      <c r="F165" s="126" t="s">
        <v>6760</v>
      </c>
    </row>
    <row r="166" spans="1:8" ht="36">
      <c r="A166" s="125"/>
      <c r="B166" s="127" t="s">
        <v>6755</v>
      </c>
      <c r="F166" s="126" t="s">
        <v>6761</v>
      </c>
      <c r="G166" s="14">
        <v>1953</v>
      </c>
      <c r="H166" s="14" t="s">
        <v>3493</v>
      </c>
    </row>
    <row r="167" spans="1:8" ht="18">
      <c r="A167" s="125"/>
      <c r="B167" s="127" t="s">
        <v>6762</v>
      </c>
      <c r="F167" s="126" t="s">
        <v>6763</v>
      </c>
    </row>
    <row r="168" spans="1:8" ht="18">
      <c r="A168" s="125"/>
      <c r="B168" s="127" t="s">
        <v>6764</v>
      </c>
      <c r="F168" s="126" t="s">
        <v>6765</v>
      </c>
    </row>
    <row r="169" spans="1:8" ht="36">
      <c r="A169" s="125"/>
      <c r="B169" s="127" t="s">
        <v>6755</v>
      </c>
      <c r="F169" s="126" t="s">
        <v>6766</v>
      </c>
    </row>
    <row r="170" spans="1:8" ht="36">
      <c r="A170" s="125"/>
      <c r="B170" s="127" t="s">
        <v>6767</v>
      </c>
      <c r="F170" s="126" t="s">
        <v>6768</v>
      </c>
      <c r="G170" s="14">
        <v>1964</v>
      </c>
    </row>
    <row r="171" spans="1:8" ht="18">
      <c r="A171" s="125"/>
      <c r="B171" s="127" t="s">
        <v>6769</v>
      </c>
      <c r="F171" s="126" t="s">
        <v>6770</v>
      </c>
    </row>
    <row r="172" spans="1:8" ht="18">
      <c r="A172" s="125"/>
      <c r="B172" s="127" t="s">
        <v>6771</v>
      </c>
      <c r="F172" s="126" t="s">
        <v>6772</v>
      </c>
    </row>
    <row r="173" spans="1:8" ht="18">
      <c r="A173" s="125"/>
      <c r="B173" s="127" t="s">
        <v>6773</v>
      </c>
      <c r="F173" s="126" t="s">
        <v>6774</v>
      </c>
    </row>
    <row r="174" spans="1:8" ht="36">
      <c r="A174" s="125"/>
      <c r="B174" s="127" t="s">
        <v>6775</v>
      </c>
      <c r="F174" s="126" t="s">
        <v>6776</v>
      </c>
      <c r="G174" s="14">
        <v>1963</v>
      </c>
      <c r="H174" s="14" t="s">
        <v>3493</v>
      </c>
    </row>
    <row r="175" spans="1:8" ht="36">
      <c r="A175" s="125"/>
      <c r="B175" s="127" t="s">
        <v>6755</v>
      </c>
      <c r="F175" s="126" t="s">
        <v>6777</v>
      </c>
    </row>
    <row r="176" spans="1:8" ht="36">
      <c r="A176" s="125"/>
      <c r="B176" s="127" t="s">
        <v>6778</v>
      </c>
      <c r="F176" s="126" t="s">
        <v>6779</v>
      </c>
    </row>
    <row r="177" spans="1:8" ht="18">
      <c r="A177" s="125"/>
      <c r="B177" s="127" t="s">
        <v>6780</v>
      </c>
      <c r="F177" s="126" t="s">
        <v>6781</v>
      </c>
    </row>
    <row r="178" spans="1:8" ht="36">
      <c r="A178" s="125"/>
      <c r="B178" s="127" t="s">
        <v>6755</v>
      </c>
      <c r="F178" s="126" t="s">
        <v>6782</v>
      </c>
      <c r="G178" s="14">
        <v>1961</v>
      </c>
      <c r="H178" s="14" t="s">
        <v>3493</v>
      </c>
    </row>
    <row r="179" spans="1:8" ht="36">
      <c r="A179" s="125"/>
      <c r="B179" s="127" t="s">
        <v>6783</v>
      </c>
      <c r="F179" s="126" t="s">
        <v>6784</v>
      </c>
    </row>
    <row r="180" spans="1:8" ht="54">
      <c r="A180" s="125"/>
      <c r="B180" s="127" t="s">
        <v>6785</v>
      </c>
      <c r="F180" s="126" t="s">
        <v>6786</v>
      </c>
    </row>
    <row r="181" spans="1:8" ht="18">
      <c r="A181" s="125"/>
      <c r="B181" s="127" t="s">
        <v>6787</v>
      </c>
      <c r="F181" s="126" t="s">
        <v>6788</v>
      </c>
    </row>
    <row r="182" spans="1:8" ht="36">
      <c r="A182" s="125"/>
      <c r="B182" s="127" t="s">
        <v>6789</v>
      </c>
      <c r="F182" s="126" t="s">
        <v>6790</v>
      </c>
      <c r="G182" s="14">
        <v>1962</v>
      </c>
      <c r="H182" s="14" t="s">
        <v>3493</v>
      </c>
    </row>
    <row r="183" spans="1:8" ht="18">
      <c r="A183" s="125"/>
      <c r="B183" s="127" t="s">
        <v>6791</v>
      </c>
      <c r="F183" s="126" t="s">
        <v>6792</v>
      </c>
    </row>
    <row r="184" spans="1:8" ht="18">
      <c r="A184" s="125"/>
      <c r="B184" s="127" t="s">
        <v>6787</v>
      </c>
      <c r="F184" s="126" t="s">
        <v>6793</v>
      </c>
    </row>
    <row r="185" spans="1:8" ht="36">
      <c r="A185" s="125"/>
      <c r="B185" s="127" t="s">
        <v>6794</v>
      </c>
      <c r="F185" s="126" t="s">
        <v>6795</v>
      </c>
    </row>
    <row r="186" spans="1:8" ht="36">
      <c r="A186" s="125"/>
      <c r="B186" s="127" t="s">
        <v>6796</v>
      </c>
      <c r="F186" s="126" t="s">
        <v>6797</v>
      </c>
      <c r="G186" s="14">
        <v>1964</v>
      </c>
    </row>
    <row r="187" spans="1:8" ht="18">
      <c r="A187" s="125"/>
      <c r="B187" s="127" t="s">
        <v>6798</v>
      </c>
      <c r="F187" s="126" t="s">
        <v>6799</v>
      </c>
    </row>
    <row r="188" spans="1:8" ht="18">
      <c r="A188" s="125"/>
      <c r="B188" s="127" t="s">
        <v>6800</v>
      </c>
      <c r="F188" s="126" t="s">
        <v>6801</v>
      </c>
    </row>
    <row r="189" spans="1:8" ht="18">
      <c r="A189" s="125"/>
      <c r="B189" s="127" t="s">
        <v>6802</v>
      </c>
      <c r="F189" s="126" t="s">
        <v>6803</v>
      </c>
    </row>
    <row r="190" spans="1:8" ht="36">
      <c r="A190" s="125"/>
      <c r="B190" s="127" t="s">
        <v>6804</v>
      </c>
      <c r="F190" s="126" t="s">
        <v>6805</v>
      </c>
      <c r="G190" s="14">
        <v>1962</v>
      </c>
      <c r="H190" s="14" t="s">
        <v>3493</v>
      </c>
    </row>
    <row r="191" spans="1:8" ht="18">
      <c r="A191" s="125"/>
      <c r="B191" s="127" t="s">
        <v>6806</v>
      </c>
      <c r="F191" s="126" t="s">
        <v>6807</v>
      </c>
    </row>
    <row r="192" spans="1:8" ht="36">
      <c r="A192" s="125"/>
      <c r="B192" s="127" t="s">
        <v>6808</v>
      </c>
      <c r="F192" s="126" t="s">
        <v>6809</v>
      </c>
    </row>
    <row r="193" spans="1:7" ht="18">
      <c r="A193" s="125"/>
      <c r="B193" s="127" t="s">
        <v>6787</v>
      </c>
      <c r="F193" s="126" t="s">
        <v>6810</v>
      </c>
    </row>
    <row r="194" spans="1:7" ht="18">
      <c r="A194" s="125"/>
      <c r="B194" s="127" t="s">
        <v>6811</v>
      </c>
      <c r="F194" s="126" t="s">
        <v>4954</v>
      </c>
      <c r="G194" s="125" t="s">
        <v>5367</v>
      </c>
    </row>
    <row r="195" spans="1:7" ht="18">
      <c r="A195" s="125"/>
      <c r="B195" s="127" t="s">
        <v>6812</v>
      </c>
    </row>
    <row r="196" spans="1:7" ht="18">
      <c r="A196" s="125"/>
      <c r="B196" s="127" t="s">
        <v>6771</v>
      </c>
    </row>
    <row r="197" spans="1:7" ht="18">
      <c r="A197" s="125"/>
      <c r="B197" s="127" t="s">
        <v>6813</v>
      </c>
    </row>
    <row r="198" spans="1:7" ht="18">
      <c r="A198" s="125"/>
      <c r="B198" s="127" t="s">
        <v>6814</v>
      </c>
    </row>
    <row r="199" spans="1:7" ht="36">
      <c r="A199" s="125"/>
      <c r="B199" s="127" t="s">
        <v>6815</v>
      </c>
    </row>
    <row r="200" spans="1:7" ht="18">
      <c r="A200" s="125"/>
      <c r="B200" s="127" t="s">
        <v>6816</v>
      </c>
    </row>
    <row r="201" spans="1:7" ht="18">
      <c r="A201" s="125"/>
      <c r="B201" s="127" t="s">
        <v>6817</v>
      </c>
    </row>
    <row r="202" spans="1:7" ht="36">
      <c r="A202" s="125"/>
      <c r="B202" s="127" t="s">
        <v>6815</v>
      </c>
    </row>
    <row r="203" spans="1:7" ht="18">
      <c r="A203" s="125"/>
      <c r="B203" s="127" t="s">
        <v>6818</v>
      </c>
    </row>
    <row r="204" spans="1:7" ht="18">
      <c r="A204" s="125"/>
      <c r="B204" s="127" t="s">
        <v>6819</v>
      </c>
    </row>
    <row r="205" spans="1:7" ht="36">
      <c r="A205" s="125"/>
      <c r="B205" s="127" t="s">
        <v>6820</v>
      </c>
    </row>
    <row r="206" spans="1:7" ht="18">
      <c r="A206" s="125"/>
      <c r="B206" s="127" t="s">
        <v>6821</v>
      </c>
    </row>
    <row r="207" spans="1:7" ht="18">
      <c r="A207" s="125"/>
      <c r="B207" s="127" t="s">
        <v>6822</v>
      </c>
    </row>
    <row r="208" spans="1:7" ht="36">
      <c r="A208" s="125"/>
      <c r="B208" s="127" t="s">
        <v>6820</v>
      </c>
    </row>
    <row r="209" spans="1:2" ht="18">
      <c r="A209" s="125"/>
      <c r="B209" s="127" t="s">
        <v>6823</v>
      </c>
    </row>
    <row r="210" spans="1:2" ht="18">
      <c r="A210" s="125"/>
      <c r="B210" s="127" t="s">
        <v>6824</v>
      </c>
    </row>
    <row r="211" spans="1:2" ht="36">
      <c r="A211" s="125"/>
      <c r="B211" s="127" t="s">
        <v>6820</v>
      </c>
    </row>
    <row r="212" spans="1:2" ht="18">
      <c r="A212" s="125"/>
      <c r="B212" s="127" t="s">
        <v>6825</v>
      </c>
    </row>
    <row r="213" spans="1:2" ht="18">
      <c r="A213" s="125"/>
      <c r="B213" s="127" t="s">
        <v>6826</v>
      </c>
    </row>
    <row r="214" spans="1:2" ht="36">
      <c r="A214" s="125"/>
      <c r="B214" s="127" t="s">
        <v>6815</v>
      </c>
    </row>
    <row r="215" spans="1:2" ht="18">
      <c r="A215" s="125"/>
      <c r="B215" s="127" t="s">
        <v>6827</v>
      </c>
    </row>
    <row r="216" spans="1:2" ht="18">
      <c r="A216" s="125"/>
      <c r="B216" s="127" t="s">
        <v>6828</v>
      </c>
    </row>
    <row r="217" spans="1:2" ht="36">
      <c r="A217" s="125"/>
      <c r="B217" s="127" t="s">
        <v>6820</v>
      </c>
    </row>
    <row r="218" spans="1:2" ht="18">
      <c r="A218" s="125"/>
      <c r="B218" s="127" t="s">
        <v>6829</v>
      </c>
    </row>
    <row r="219" spans="1:2" ht="18">
      <c r="A219" s="125"/>
      <c r="B219" s="127" t="s">
        <v>6830</v>
      </c>
    </row>
    <row r="220" spans="1:2" ht="36">
      <c r="A220" s="125"/>
      <c r="B220" s="127" t="s">
        <v>6815</v>
      </c>
    </row>
    <row r="221" spans="1:2" ht="18">
      <c r="A221" s="125"/>
      <c r="B221" s="127" t="s">
        <v>6831</v>
      </c>
    </row>
    <row r="222" spans="1:2" ht="18">
      <c r="A222" s="125"/>
      <c r="B222" s="127" t="s">
        <v>6832</v>
      </c>
    </row>
    <row r="223" spans="1:2" ht="18">
      <c r="A223" s="125"/>
      <c r="B223" s="127" t="s">
        <v>6833</v>
      </c>
    </row>
    <row r="224" spans="1:2" ht="18">
      <c r="A224" s="125"/>
      <c r="B224" s="127" t="s">
        <v>6834</v>
      </c>
    </row>
    <row r="225" spans="1:2" ht="18">
      <c r="A225" s="125"/>
      <c r="B225" s="127" t="s">
        <v>6835</v>
      </c>
    </row>
    <row r="226" spans="1:2" ht="36">
      <c r="A226" s="125"/>
      <c r="B226" s="127" t="s">
        <v>6820</v>
      </c>
    </row>
    <row r="227" spans="1:2">
      <c r="A227" s="125"/>
    </row>
    <row r="228" spans="1:2">
      <c r="A228" s="125"/>
      <c r="B228" s="127" t="s">
        <v>3606</v>
      </c>
    </row>
    <row r="229" spans="1:2" ht="18">
      <c r="A229" s="125"/>
      <c r="B229" s="127" t="s">
        <v>6836</v>
      </c>
    </row>
    <row r="230" spans="1:2" ht="18">
      <c r="A230" s="125"/>
      <c r="B230" s="127" t="s">
        <v>6837</v>
      </c>
    </row>
    <row r="231" spans="1:2">
      <c r="A231" s="125"/>
    </row>
    <row r="232" spans="1:2" ht="18">
      <c r="A232" s="125"/>
      <c r="B232" s="127" t="s">
        <v>6838</v>
      </c>
    </row>
    <row r="233" spans="1:2" ht="18">
      <c r="A233" s="125"/>
      <c r="B233" s="127" t="s">
        <v>6839</v>
      </c>
    </row>
    <row r="234" spans="1:2" ht="18">
      <c r="A234" s="125"/>
      <c r="B234" s="127" t="s">
        <v>6840</v>
      </c>
    </row>
    <row r="235" spans="1:2" ht="18">
      <c r="A235" s="125"/>
      <c r="B235" s="127" t="s">
        <v>6841</v>
      </c>
    </row>
    <row r="236" spans="1:2" ht="18">
      <c r="A236" s="125"/>
      <c r="B236" s="127" t="s">
        <v>6842</v>
      </c>
    </row>
    <row r="237" spans="1:2" ht="18">
      <c r="A237" s="125"/>
      <c r="B237" s="127" t="s">
        <v>6840</v>
      </c>
    </row>
    <row r="238" spans="1:2" ht="18">
      <c r="A238" s="125"/>
      <c r="B238" s="127" t="s">
        <v>6843</v>
      </c>
    </row>
    <row r="239" spans="1:2" ht="18">
      <c r="A239" s="125"/>
      <c r="B239" s="127" t="s">
        <v>6844</v>
      </c>
    </row>
    <row r="240" spans="1:2" ht="18">
      <c r="A240" s="125"/>
      <c r="B240" s="127" t="s">
        <v>6840</v>
      </c>
    </row>
    <row r="241" spans="1:2" ht="18">
      <c r="A241" s="125"/>
      <c r="B241" s="127" t="s">
        <v>6845</v>
      </c>
    </row>
    <row r="242" spans="1:2" ht="18">
      <c r="A242" s="125"/>
      <c r="B242" s="127" t="s">
        <v>6846</v>
      </c>
    </row>
    <row r="243" spans="1:2" ht="18">
      <c r="A243" s="125"/>
      <c r="B243" s="127" t="s">
        <v>6840</v>
      </c>
    </row>
    <row r="244" spans="1:2" ht="18">
      <c r="A244" s="125"/>
      <c r="B244" s="127" t="s">
        <v>6847</v>
      </c>
    </row>
    <row r="245" spans="1:2" ht="18">
      <c r="A245" s="125"/>
      <c r="B245" s="127" t="s">
        <v>6848</v>
      </c>
    </row>
    <row r="246" spans="1:2" ht="18">
      <c r="A246" s="125"/>
      <c r="B246" s="127" t="s">
        <v>6840</v>
      </c>
    </row>
    <row r="247" spans="1:2" ht="18">
      <c r="A247" s="125"/>
      <c r="B247" s="127" t="s">
        <v>6849</v>
      </c>
    </row>
    <row r="248" spans="1:2" ht="18">
      <c r="A248" s="125"/>
      <c r="B248" s="127" t="s">
        <v>6850</v>
      </c>
    </row>
    <row r="249" spans="1:2" ht="18">
      <c r="A249" s="125"/>
      <c r="B249" s="127" t="s">
        <v>6840</v>
      </c>
    </row>
    <row r="250" spans="1:2" ht="18">
      <c r="A250" s="125"/>
      <c r="B250" s="127" t="s">
        <v>6851</v>
      </c>
    </row>
    <row r="251" spans="1:2" ht="18">
      <c r="A251" s="125"/>
      <c r="B251" s="127" t="s">
        <v>6852</v>
      </c>
    </row>
    <row r="252" spans="1:2" ht="18">
      <c r="A252" s="125"/>
      <c r="B252" s="127" t="s">
        <v>6840</v>
      </c>
    </row>
    <row r="253" spans="1:2" ht="18">
      <c r="A253" s="125"/>
      <c r="B253" s="127" t="s">
        <v>6853</v>
      </c>
    </row>
    <row r="254" spans="1:2" ht="18">
      <c r="A254" s="125"/>
      <c r="B254" s="127" t="s">
        <v>6854</v>
      </c>
    </row>
    <row r="255" spans="1:2" ht="18">
      <c r="A255" s="125"/>
      <c r="B255" s="127" t="s">
        <v>6840</v>
      </c>
    </row>
    <row r="256" spans="1:2" ht="18">
      <c r="A256" s="125"/>
      <c r="B256" s="127" t="s">
        <v>6855</v>
      </c>
    </row>
    <row r="257" spans="1:3" ht="18">
      <c r="A257" s="125"/>
      <c r="B257" s="127" t="s">
        <v>6856</v>
      </c>
    </row>
    <row r="258" spans="1:3" ht="18">
      <c r="A258" s="125"/>
      <c r="B258" s="127" t="s">
        <v>6840</v>
      </c>
    </row>
    <row r="259" spans="1:3" ht="18">
      <c r="A259" s="125"/>
      <c r="B259" s="127" t="s">
        <v>6857</v>
      </c>
    </row>
    <row r="260" spans="1:3" ht="18">
      <c r="A260" s="125"/>
      <c r="B260" s="127" t="s">
        <v>6858</v>
      </c>
    </row>
    <row r="261" spans="1:3" ht="18">
      <c r="A261" s="125"/>
      <c r="B261" s="127" t="s">
        <v>6840</v>
      </c>
    </row>
    <row r="262" spans="1:3" ht="18">
      <c r="A262" s="125"/>
      <c r="B262" s="127" t="s">
        <v>6859</v>
      </c>
    </row>
    <row r="263" spans="1:3" ht="18">
      <c r="A263" s="125"/>
      <c r="B263" s="127" t="s">
        <v>6860</v>
      </c>
    </row>
    <row r="264" spans="1:3" ht="18">
      <c r="A264" s="125"/>
      <c r="B264" s="127" t="s">
        <v>6840</v>
      </c>
    </row>
    <row r="265" spans="1:3" ht="18">
      <c r="A265" s="125"/>
      <c r="B265" s="127" t="s">
        <v>6861</v>
      </c>
    </row>
    <row r="266" spans="1:3" ht="18">
      <c r="A266" s="125"/>
      <c r="B266" s="127" t="s">
        <v>6862</v>
      </c>
      <c r="C266" s="14" t="s">
        <v>947</v>
      </c>
    </row>
    <row r="267" spans="1:3" ht="18">
      <c r="A267" s="125"/>
      <c r="B267" s="127" t="s">
        <v>6840</v>
      </c>
    </row>
    <row r="268" spans="1:3" ht="18">
      <c r="A268" s="125"/>
      <c r="B268" s="127" t="s">
        <v>6863</v>
      </c>
    </row>
    <row r="269" spans="1:3" ht="18">
      <c r="A269" s="125"/>
      <c r="B269" s="127" t="s">
        <v>6864</v>
      </c>
      <c r="C269" s="14" t="s">
        <v>947</v>
      </c>
    </row>
    <row r="270" spans="1:3" ht="18">
      <c r="A270" s="125"/>
      <c r="B270" s="127" t="s">
        <v>6865</v>
      </c>
    </row>
    <row r="271" spans="1:3" ht="18">
      <c r="A271" s="125"/>
      <c r="B271" s="127" t="s">
        <v>6866</v>
      </c>
    </row>
    <row r="272" spans="1:3" ht="18">
      <c r="A272" s="125"/>
      <c r="B272" s="127" t="s">
        <v>6867</v>
      </c>
      <c r="C272" s="14" t="s">
        <v>947</v>
      </c>
    </row>
    <row r="273" spans="1:3" ht="36">
      <c r="A273" s="125"/>
      <c r="B273" s="127" t="s">
        <v>6868</v>
      </c>
    </row>
    <row r="274" spans="1:3" ht="18">
      <c r="A274" s="125"/>
      <c r="B274" s="127" t="s">
        <v>6869</v>
      </c>
    </row>
    <row r="275" spans="1:3" ht="18">
      <c r="A275" s="125"/>
      <c r="B275" s="127" t="s">
        <v>6870</v>
      </c>
      <c r="C275" s="14" t="s">
        <v>947</v>
      </c>
    </row>
    <row r="276" spans="1:3" ht="36">
      <c r="A276" s="125"/>
      <c r="B276" s="127" t="s">
        <v>6871</v>
      </c>
    </row>
    <row r="277" spans="1:3" ht="18">
      <c r="A277" s="125"/>
      <c r="B277" s="127" t="s">
        <v>6872</v>
      </c>
    </row>
    <row r="278" spans="1:3" ht="18">
      <c r="A278" s="125"/>
      <c r="B278" s="127" t="s">
        <v>6873</v>
      </c>
    </row>
    <row r="279" spans="1:3" ht="18">
      <c r="A279" s="125"/>
      <c r="B279" s="127" t="s">
        <v>6874</v>
      </c>
    </row>
    <row r="280" spans="1:3" ht="18">
      <c r="A280" s="125"/>
      <c r="B280" s="127" t="s">
        <v>6875</v>
      </c>
    </row>
    <row r="281" spans="1:3" ht="18">
      <c r="A281" s="125"/>
      <c r="B281" s="127" t="s">
        <v>6876</v>
      </c>
    </row>
    <row r="282" spans="1:3" ht="18">
      <c r="A282" s="125"/>
      <c r="B282" s="127" t="s">
        <v>6877</v>
      </c>
    </row>
    <row r="283" spans="1:3" ht="18">
      <c r="A283" s="125"/>
      <c r="B283" s="127" t="s">
        <v>6878</v>
      </c>
    </row>
    <row r="284" spans="1:3" ht="18">
      <c r="A284" s="125"/>
      <c r="B284" s="127" t="s">
        <v>6879</v>
      </c>
      <c r="C284" s="14" t="s">
        <v>919</v>
      </c>
    </row>
    <row r="285" spans="1:3" ht="18">
      <c r="A285" s="125"/>
      <c r="B285" s="127" t="s">
        <v>6880</v>
      </c>
    </row>
    <row r="286" spans="1:3" ht="18">
      <c r="A286" s="125"/>
      <c r="B286" s="127" t="s">
        <v>6881</v>
      </c>
    </row>
    <row r="287" spans="1:3" ht="18">
      <c r="A287" s="125"/>
      <c r="B287" s="127" t="s">
        <v>6882</v>
      </c>
      <c r="C287" s="14" t="s">
        <v>919</v>
      </c>
    </row>
    <row r="288" spans="1:3" ht="18">
      <c r="A288" s="125"/>
      <c r="B288" s="127" t="s">
        <v>6883</v>
      </c>
    </row>
    <row r="289" spans="1:3" ht="18">
      <c r="A289" s="125"/>
      <c r="B289" s="127" t="s">
        <v>6884</v>
      </c>
    </row>
    <row r="290" spans="1:3" ht="18">
      <c r="A290" s="125"/>
      <c r="B290" s="127" t="s">
        <v>6885</v>
      </c>
      <c r="C290" s="14" t="s">
        <v>947</v>
      </c>
    </row>
    <row r="291" spans="1:3" ht="18">
      <c r="A291" s="125"/>
      <c r="B291" s="127" t="s">
        <v>6886</v>
      </c>
    </row>
    <row r="292" spans="1:3" ht="18">
      <c r="A292" s="125"/>
      <c r="B292" s="127" t="s">
        <v>6887</v>
      </c>
    </row>
    <row r="293" spans="1:3" ht="18">
      <c r="A293" s="125"/>
      <c r="B293" s="127" t="s">
        <v>6888</v>
      </c>
      <c r="C293" s="14" t="s">
        <v>947</v>
      </c>
    </row>
    <row r="294" spans="1:3" ht="18">
      <c r="A294" s="125"/>
      <c r="B294" s="127" t="s">
        <v>6889</v>
      </c>
    </row>
    <row r="295" spans="1:3" ht="18">
      <c r="A295" s="125"/>
      <c r="B295" s="127" t="s">
        <v>6890</v>
      </c>
    </row>
    <row r="296" spans="1:3" ht="18">
      <c r="A296" s="125"/>
      <c r="B296" s="127" t="s">
        <v>6891</v>
      </c>
    </row>
    <row r="297" spans="1:3" ht="18">
      <c r="A297" s="125"/>
      <c r="B297" s="127" t="s">
        <v>6892</v>
      </c>
    </row>
    <row r="298" spans="1:3" ht="18">
      <c r="B298" s="126" t="s">
        <v>4954</v>
      </c>
      <c r="C298" s="125" t="s">
        <v>5367</v>
      </c>
    </row>
  </sheetData>
  <phoneticPr fontId="1"/>
  <pageMargins left="0.78700000000000003" right="0.78700000000000003" top="0.98399999999999999" bottom="0.98399999999999999" header="0.51200000000000001" footer="0.51200000000000001"/>
  <pageSetup paperSize="9" orientation="portrait" horizontalDpi="0" verticalDpi="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B92DFA-B992-4FF1-A285-11688D26FE99}">
  <sheetPr codeName="Sheet5"/>
  <dimension ref="A1:F32"/>
  <sheetViews>
    <sheetView zoomScaleNormal="100" workbookViewId="0">
      <selection activeCell="C9" sqref="C9"/>
    </sheetView>
  </sheetViews>
  <sheetFormatPr defaultRowHeight="15"/>
  <cols>
    <col min="1" max="1" width="7.5" style="14" bestFit="1" customWidth="1"/>
    <col min="2" max="2" width="3.5" style="14" bestFit="1" customWidth="1"/>
    <col min="3" max="3" width="20.5" style="14" bestFit="1" customWidth="1"/>
    <col min="4" max="4" width="47" style="14" bestFit="1" customWidth="1"/>
    <col min="5" max="16384" width="9" style="14"/>
  </cols>
  <sheetData>
    <row r="1" spans="1:6" ht="25.5">
      <c r="A1" s="62" t="s" ph="1">
        <v>1429</v>
      </c>
      <c r="B1" s="166" t="s" ph="1">
        <v>1430</v>
      </c>
      <c r="C1" s="167" t="s" ph="1">
        <v>11332</v>
      </c>
      <c r="D1" s="168" t="s" ph="1">
        <v>4503</v>
      </c>
      <c r="E1" s="14" ph="1"/>
      <c r="F1" s="14" ph="1"/>
    </row>
    <row r="2" spans="1:6" ht="25.5">
      <c r="B2" s="169"/>
      <c r="C2" s="167" t="s" ph="1">
        <v>11334</v>
      </c>
      <c r="D2" s="168" t="s" ph="1">
        <v>4504</v>
      </c>
      <c r="E2" s="14" ph="1"/>
      <c r="F2" s="14" ph="1"/>
    </row>
    <row r="3" spans="1:6" ht="25.5">
      <c r="B3" s="169"/>
      <c r="C3" s="167" t="s" ph="1">
        <v>11331</v>
      </c>
      <c r="D3" s="168" t="s" ph="1">
        <v>4505</v>
      </c>
      <c r="E3" s="14" ph="1"/>
      <c r="F3" s="14" ph="1"/>
    </row>
    <row r="4" spans="1:6" ht="22.5">
      <c r="A4" s="62" ph="1"/>
      <c r="B4" s="166" ph="1"/>
      <c r="C4" s="169"/>
      <c r="D4" s="169" ph="1"/>
    </row>
    <row r="5" spans="1:6" ht="22.5">
      <c r="A5" s="62" t="s" ph="1">
        <v>921</v>
      </c>
      <c r="B5" s="166" t="s" ph="1">
        <v>1430</v>
      </c>
      <c r="C5" s="167" t="s" ph="1">
        <v>922</v>
      </c>
      <c r="D5" s="169"/>
      <c r="E5" s="14" ph="1"/>
    </row>
    <row r="6" spans="1:6" ht="22.5">
      <c r="A6" s="62" ph="1"/>
      <c r="B6" s="166" ph="1"/>
      <c r="C6" s="169"/>
      <c r="D6" s="169" ph="1"/>
    </row>
    <row r="7" spans="1:6" ht="22.5">
      <c r="A7" s="62" t="s" ph="1">
        <v>921</v>
      </c>
      <c r="B7" s="166" t="s" ph="1">
        <v>1430</v>
      </c>
      <c r="C7" s="167" t="s" ph="1">
        <v>923</v>
      </c>
      <c r="D7" s="167" t="s" ph="1">
        <v>924</v>
      </c>
      <c r="E7" s="14" ph="1"/>
    </row>
    <row r="8" spans="1:6" ht="22.5">
      <c r="A8" s="14" ph="1"/>
      <c r="B8" s="169" ph="1"/>
      <c r="C8" s="169"/>
      <c r="D8" s="169" ph="1"/>
    </row>
    <row r="9" spans="1:6" ht="22.5">
      <c r="A9" s="62" t="s" ph="1">
        <v>925</v>
      </c>
      <c r="B9" s="166" t="s" ph="1">
        <v>1430</v>
      </c>
      <c r="C9" s="167" t="s" ph="1">
        <v>11333</v>
      </c>
      <c r="D9" s="170" t="s" ph="1">
        <v>4506</v>
      </c>
      <c r="E9" s="14" ph="1"/>
    </row>
    <row r="10" spans="1:6" ht="22.5">
      <c r="A10" s="14" ph="1"/>
      <c r="B10" s="169" ph="1"/>
      <c r="C10" s="169"/>
      <c r="D10" s="169" ph="1"/>
    </row>
    <row r="11" spans="1:6" ht="25.5">
      <c r="A11" s="62" t="s" ph="1">
        <v>925</v>
      </c>
      <c r="B11" s="166" t="s" ph="1">
        <v>1430</v>
      </c>
      <c r="C11" s="167" t="s" ph="1">
        <v>926</v>
      </c>
      <c r="D11" s="167" t="s" ph="1">
        <v>4507</v>
      </c>
      <c r="E11" s="14" ph="1"/>
    </row>
    <row r="12" spans="1:6" ht="25.5">
      <c r="A12" s="62" ph="1"/>
      <c r="B12" s="166" ph="1"/>
      <c r="C12" s="167" t="s" ph="1">
        <v>927</v>
      </c>
      <c r="D12" s="167" t="s" ph="1">
        <v>4508</v>
      </c>
    </row>
    <row r="13" spans="1:6" ht="76.5">
      <c r="A13" s="14" ph="1"/>
      <c r="B13" s="169" ph="1"/>
      <c r="C13" s="171" t="s" ph="1">
        <v>4509</v>
      </c>
      <c r="D13" s="171" t="s" ph="1">
        <v>11335</v>
      </c>
      <c r="E13" s="14" ph="1"/>
    </row>
    <row r="14" spans="1:6" ht="25.5">
      <c r="A14" s="62" ph="1"/>
      <c r="B14" s="166" ph="1"/>
      <c r="C14" s="167" t="s" ph="1">
        <v>326</v>
      </c>
      <c r="D14" s="167" t="s" ph="1">
        <v>11336</v>
      </c>
    </row>
    <row r="15" spans="1:6" ht="22.5">
      <c r="A15" s="14" ph="1"/>
      <c r="B15" s="14" ph="1"/>
      <c r="C15" s="14" ph="1"/>
    </row>
    <row r="16" spans="1:6" ht="22.5">
      <c r="A16" s="14" ph="1"/>
      <c r="B16" s="14" ph="1"/>
      <c r="C16" s="14" ph="1"/>
      <c r="D16" s="14" ph="1"/>
    </row>
    <row r="17" spans="1:5" ht="22.5">
      <c r="A17" s="14" ph="1"/>
      <c r="B17" s="14" ph="1"/>
      <c r="C17" s="14" ph="1"/>
    </row>
    <row r="18" spans="1:5" ht="22.5">
      <c r="A18" s="14" ph="1"/>
      <c r="B18" s="14" ph="1"/>
      <c r="C18" s="14" ph="1"/>
      <c r="D18" s="14" ph="1"/>
      <c r="E18" s="14" ph="1"/>
    </row>
    <row r="20" spans="1:5" ht="22.5">
      <c r="A20" s="14" ph="1"/>
      <c r="B20" s="14" ph="1"/>
      <c r="C20" s="14" ph="1"/>
      <c r="D20" s="14" ph="1"/>
      <c r="E20" s="14" ph="1"/>
    </row>
    <row r="21" spans="1:5" ht="22.5">
      <c r="A21" s="14" ph="1"/>
      <c r="B21" s="14" ph="1"/>
      <c r="C21" s="14" ph="1"/>
      <c r="D21" s="14" ph="1"/>
      <c r="E21" s="14" ph="1"/>
    </row>
    <row r="22" spans="1:5" ht="22.5">
      <c r="A22" s="14" ph="1"/>
      <c r="B22" s="14" ph="1"/>
      <c r="C22" s="14" ph="1"/>
      <c r="D22" s="14" ph="1"/>
      <c r="E22" s="14" ph="1"/>
    </row>
    <row r="24" spans="1:5" ht="22.5">
      <c r="A24" s="14" ph="1"/>
      <c r="B24" s="14" ph="1"/>
      <c r="C24" s="14" ph="1"/>
      <c r="D24" s="14" ph="1"/>
      <c r="E24" s="14" ph="1"/>
    </row>
    <row r="25" spans="1:5" ht="22.5">
      <c r="A25" s="14" ph="1"/>
      <c r="B25" s="14" ph="1"/>
      <c r="C25" s="14" ph="1"/>
      <c r="D25" s="14" ph="1"/>
      <c r="E25" s="14" ph="1"/>
    </row>
    <row r="26" spans="1:5" ht="22.5">
      <c r="A26" s="14" ph="1"/>
      <c r="B26" s="14" ph="1"/>
      <c r="C26" s="14" ph="1"/>
      <c r="D26" s="14" ph="1"/>
      <c r="E26" s="14" ph="1"/>
    </row>
    <row r="27" spans="1:5" ht="22.5">
      <c r="A27" s="14" ph="1"/>
      <c r="B27" s="14" ph="1"/>
      <c r="C27" s="14" ph="1"/>
      <c r="D27" s="14" ph="1"/>
    </row>
    <row r="28" spans="1:5" ht="22.5">
      <c r="A28" s="14" ph="1"/>
      <c r="B28" s="14" ph="1"/>
      <c r="C28" s="14" ph="1"/>
      <c r="D28" s="14" ph="1"/>
      <c r="E28" s="14" ph="1"/>
    </row>
    <row r="29" spans="1:5" ht="22.5">
      <c r="A29" s="14" ph="1"/>
      <c r="B29" s="14" ph="1"/>
      <c r="C29" s="14" ph="1"/>
    </row>
    <row r="30" spans="1:5" ht="22.5">
      <c r="A30" s="14" ph="1"/>
      <c r="B30" s="14" ph="1"/>
      <c r="C30" s="14" ph="1"/>
      <c r="D30" s="14" ph="1"/>
    </row>
    <row r="31" spans="1:5" ht="22.5">
      <c r="A31" s="14" ph="1"/>
      <c r="B31" s="14" ph="1"/>
      <c r="C31" s="14" ph="1"/>
    </row>
    <row r="32" spans="1:5" ht="22.5">
      <c r="A32" s="14" ph="1"/>
      <c r="B32" s="14" ph="1"/>
      <c r="C32" s="14" ph="1"/>
      <c r="D32" s="14" ph="1"/>
      <c r="E32" s="14" ph="1"/>
    </row>
  </sheetData>
  <phoneticPr fontId="1"/>
  <hyperlinks>
    <hyperlink ref="C5" r:id="rId1" xr:uid="{5565D764-DA73-4862-B54B-D1133A4DBE01}"/>
    <hyperlink ref="C7" r:id="rId2" xr:uid="{E2224242-6ABD-4311-96E8-1D77CD584C87}"/>
    <hyperlink ref="C11" r:id="rId3" xr:uid="{303D8D96-A8E8-4F0B-A632-F1505FFC57DB}"/>
    <hyperlink ref="D12" r:id="rId4" xr:uid="{2FE82035-4790-4C68-81F9-F8E6671FC7B6}"/>
    <hyperlink ref="D11" r:id="rId5" xr:uid="{DE99FE65-6255-4429-A223-250BA6FE44E1}"/>
    <hyperlink ref="D7" r:id="rId6" xr:uid="{E511CCFF-0FE9-4CA3-9835-A4255F61A3AE}"/>
    <hyperlink ref="C12" r:id="rId7" xr:uid="{90985CCF-0E40-444B-B0DB-9488BF16BD87}"/>
    <hyperlink ref="C1" r:id="rId8" xr:uid="{07A85CB3-3581-4E7C-B77C-670F1F3E3D48}"/>
    <hyperlink ref="C2" r:id="rId9" xr:uid="{AE6633D3-457C-4874-A706-883059258EBD}"/>
    <hyperlink ref="C3" r:id="rId10" xr:uid="{32FD9125-1047-4196-B200-943D27C475B3}"/>
    <hyperlink ref="C13" r:id="rId11" display="..\ethnic\shirami_tsubushi.htm" xr:uid="{844FA8C2-150F-4906-A081-76C208943107}"/>
    <hyperlink ref="C9" r:id="rId12" xr:uid="{929F599F-6812-41F6-BE4C-BE6FCF34D6A6}"/>
    <hyperlink ref="D13" r:id="rId13" display="..\ethnic\shirami_tsubushi.htm" xr:uid="{3F7DB35C-0D0C-4F68-96FC-C98F40B9FA0F}"/>
    <hyperlink ref="D14" r:id="rId14" display="変拍子 &amp; ポリリズム・アカペラ・アンサンブル" xr:uid="{C98A61AA-3BA5-4D74-98DC-B647EA95F78E}"/>
    <hyperlink ref="C14" r:id="rId15" xr:uid="{14FE231A-87ED-4424-AA1F-6608D4483E1D}"/>
  </hyperlinks>
  <pageMargins left="0.78700000000000003" right="0.78700000000000003" top="0.98399999999999999" bottom="0.98399999999999999" header="0.51200000000000001" footer="0.51200000000000001"/>
  <pageSetup paperSize="9" orientation="landscape" horizontalDpi="4294967293" verticalDpi="0" r:id="rId16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52</vt:i4>
      </vt:variant>
    </vt:vector>
  </HeadingPairs>
  <TitlesOfParts>
    <vt:vector size="60" baseType="lpstr">
      <vt:lpstr>index</vt:lpstr>
      <vt:lpstr>Visual</vt:lpstr>
      <vt:lpstr>PCM</vt:lpstr>
      <vt:lpstr>MD</vt:lpstr>
      <vt:lpstr>CD</vt:lpstr>
      <vt:lpstr>LP</vt:lpstr>
      <vt:lpstr>Harddisk</vt:lpstr>
      <vt:lpstr>return or link</vt:lpstr>
      <vt:lpstr>Chanson</vt:lpstr>
      <vt:lpstr>chansonJapan</vt:lpstr>
      <vt:lpstr>childHi8</vt:lpstr>
      <vt:lpstr>childVHS</vt:lpstr>
      <vt:lpstr>cinemaHi8</vt:lpstr>
      <vt:lpstr>classics</vt:lpstr>
      <vt:lpstr>classicsCD</vt:lpstr>
      <vt:lpstr>classicsHi8</vt:lpstr>
      <vt:lpstr>ethnic</vt:lpstr>
      <vt:lpstr>ethnicCD</vt:lpstr>
      <vt:lpstr>ethnicHi8</vt:lpstr>
      <vt:lpstr>ethnicJapan</vt:lpstr>
      <vt:lpstr>ethnicMD</vt:lpstr>
      <vt:lpstr>ethnicNHK</vt:lpstr>
      <vt:lpstr>PCM!ethnicPCM</vt:lpstr>
      <vt:lpstr>ethnicVHS</vt:lpstr>
      <vt:lpstr>foreign</vt:lpstr>
      <vt:lpstr>foreignCD</vt:lpstr>
      <vt:lpstr>foreignHi8</vt:lpstr>
      <vt:lpstr>foreignMD</vt:lpstr>
      <vt:lpstr>PCM!foreignPCM</vt:lpstr>
      <vt:lpstr>japan</vt:lpstr>
      <vt:lpstr>japanCD</vt:lpstr>
      <vt:lpstr>japanHi8</vt:lpstr>
      <vt:lpstr>japanMD</vt:lpstr>
      <vt:lpstr>PCM!japanPCM</vt:lpstr>
      <vt:lpstr>jazz</vt:lpstr>
      <vt:lpstr>jazzCD</vt:lpstr>
      <vt:lpstr>jazzVHS</vt:lpstr>
      <vt:lpstr>LD</vt:lpstr>
      <vt:lpstr>PCM!pcmVHS</vt:lpstr>
      <vt:lpstr>single</vt:lpstr>
      <vt:lpstr>singleCD</vt:lpstr>
      <vt:lpstr>variousVHS</vt:lpstr>
      <vt:lpstr>VHD</vt:lpstr>
      <vt:lpstr>現代音楽</vt:lpstr>
      <vt:lpstr>現代音楽CD</vt:lpstr>
      <vt:lpstr>現代音楽cinemaHi8</vt:lpstr>
      <vt:lpstr>現代音楽Hi8</vt:lpstr>
      <vt:lpstr>PCM!現代音楽PCM</vt:lpstr>
      <vt:lpstr>身内Hi8</vt:lpstr>
      <vt:lpstr>身内VHS</vt:lpstr>
      <vt:lpstr>CD!先頭</vt:lpstr>
      <vt:lpstr>LP!先頭</vt:lpstr>
      <vt:lpstr>MD!先頭</vt:lpstr>
      <vt:lpstr>PCM!先頭</vt:lpstr>
      <vt:lpstr>Visual!先頭</vt:lpstr>
      <vt:lpstr>CD!末尾</vt:lpstr>
      <vt:lpstr>LP!末尾</vt:lpstr>
      <vt:lpstr>MD!末尾</vt:lpstr>
      <vt:lpstr>PCM!末尾</vt:lpstr>
      <vt:lpstr>Visual!末尾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library</dc:title>
  <dc:creator>高橋秀樹</dc:creator>
  <cp:lastModifiedBy>Hinden Takahashi Hideki</cp:lastModifiedBy>
  <dcterms:created xsi:type="dcterms:W3CDTF">1998-07-21T16:55:11Z</dcterms:created>
  <dcterms:modified xsi:type="dcterms:W3CDTF">2025-10-04T12:15:03Z</dcterms:modified>
</cp:coreProperties>
</file>